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50" windowHeight="12375" activeTab="4"/>
  </bookViews>
  <sheets>
    <sheet name="汇总" sheetId="1" r:id="rId1"/>
    <sheet name="C店" sheetId="2" r:id="rId2"/>
    <sheet name="天猫" sheetId="3" r:id="rId3"/>
    <sheet name="京东" sheetId="4" r:id="rId4"/>
    <sheet name="淘外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bin</author>
  </authors>
  <commentList>
    <comment ref="M35" authorId="0">
      <text>
        <r>
          <rPr>
            <sz val="9"/>
            <rFont val="宋体"/>
            <charset val="134"/>
          </rPr>
          <t>bin:
麻吉宝充值</t>
        </r>
      </text>
    </comment>
  </commentList>
</comments>
</file>

<file path=xl/sharedStrings.xml><?xml version="1.0" encoding="utf-8"?>
<sst xmlns="http://schemas.openxmlformats.org/spreadsheetml/2006/main" count="322" uniqueCount="62">
  <si>
    <t>2016年销售数据表汇总&lt;运营部&gt;</t>
  </si>
  <si>
    <t>销售收入部分</t>
  </si>
  <si>
    <t>其他支出部分</t>
  </si>
  <si>
    <t>推广支出部分</t>
  </si>
  <si>
    <t>活动支出部分</t>
  </si>
  <si>
    <t>月成果</t>
  </si>
  <si>
    <t>利润</t>
  </si>
  <si>
    <t>提点</t>
  </si>
  <si>
    <t>店铺ID</t>
  </si>
  <si>
    <t>A成交款</t>
  </si>
  <si>
    <t>B退款总金额</t>
  </si>
  <si>
    <t>C刷单金额</t>
  </si>
  <si>
    <r>
      <rPr>
        <b/>
        <sz val="10"/>
        <color indexed="9"/>
        <rFont val="微软雅黑"/>
        <charset val="134"/>
      </rPr>
      <t>D有效销售额</t>
    </r>
    <r>
      <rPr>
        <b/>
        <sz val="10"/>
        <color indexed="9"/>
        <rFont val="微软雅黑"/>
        <charset val="134"/>
      </rPr>
      <t xml:space="preserve"> </t>
    </r>
  </si>
  <si>
    <t>E月初目标设定</t>
  </si>
  <si>
    <t>F目标达成比例=D/E</t>
  </si>
  <si>
    <t>刷单支出（佣金快递）</t>
  </si>
  <si>
    <t>平台扣点支出</t>
  </si>
  <si>
    <t>税点支出（3.5%）</t>
  </si>
  <si>
    <t>直通车(京东所有推广)</t>
  </si>
  <si>
    <t>淘宝客</t>
  </si>
  <si>
    <t>钻展/广告费</t>
  </si>
  <si>
    <t>淘金币
（积分支出）</t>
  </si>
  <si>
    <t>聚划算费用</t>
  </si>
  <si>
    <t>促销费用</t>
  </si>
  <si>
    <t>J花费支出总计</t>
  </si>
  <si>
    <t>K净销售额=E-I-J</t>
  </si>
  <si>
    <r>
      <rPr>
        <b/>
        <sz val="10"/>
        <color indexed="9"/>
        <rFont val="微软雅黑"/>
        <charset val="134"/>
      </rPr>
      <t>L投入产出比=</t>
    </r>
    <r>
      <rPr>
        <b/>
        <sz val="10"/>
        <color indexed="9"/>
        <rFont val="微软雅黑"/>
        <charset val="134"/>
      </rPr>
      <t>J</t>
    </r>
    <r>
      <rPr>
        <b/>
        <sz val="10"/>
        <color indexed="9"/>
        <rFont val="微软雅黑"/>
        <charset val="134"/>
      </rPr>
      <t>/D</t>
    </r>
  </si>
  <si>
    <t>11月</t>
  </si>
  <si>
    <t>12月</t>
  </si>
  <si>
    <t>1月合计</t>
  </si>
  <si>
    <t>2月合计</t>
  </si>
  <si>
    <t>推广支出</t>
  </si>
  <si>
    <t>A支付宝成交款</t>
  </si>
  <si>
    <t xml:space="preserve"> </t>
  </si>
  <si>
    <t>合计</t>
  </si>
  <si>
    <t>2015年【C店】销售月数据表</t>
  </si>
  <si>
    <t>按25%算</t>
  </si>
  <si>
    <t>2015年【天猫】销售数据表</t>
  </si>
  <si>
    <t>平台扣点支出3%</t>
  </si>
  <si>
    <t>3月合计</t>
  </si>
  <si>
    <t>2015年【京东】销售数据表</t>
  </si>
  <si>
    <t>平台扣点支出6%</t>
  </si>
  <si>
    <t>5月份</t>
  </si>
  <si>
    <t>当当</t>
  </si>
  <si>
    <t>一号店</t>
  </si>
  <si>
    <t>蘑菇街</t>
  </si>
  <si>
    <t>美丽说</t>
  </si>
  <si>
    <t>合计 </t>
  </si>
  <si>
    <t>6月份</t>
  </si>
  <si>
    <t>天猫供销平台</t>
  </si>
  <si>
    <t>志尚车品（线下）</t>
  </si>
  <si>
    <t>才贵车品（线上）</t>
  </si>
  <si>
    <t>山东线下涂克青批发</t>
  </si>
  <si>
    <t>西安八车道批发</t>
  </si>
  <si>
    <t>思方达（唯品会）</t>
  </si>
  <si>
    <t>湖北线下商城</t>
  </si>
  <si>
    <t>7月份</t>
  </si>
  <si>
    <t>8月份</t>
  </si>
  <si>
    <t>9月份</t>
  </si>
  <si>
    <t>10月份</t>
  </si>
  <si>
    <t>11月份</t>
  </si>
  <si>
    <t>12月份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</si>
</sst>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0_ "/>
    <numFmt numFmtId="179" formatCode="0.00_ "/>
    <numFmt numFmtId="180" formatCode="#,##0.00_ "/>
  </numFmts>
  <fonts count="33">
    <font>
      <sz val="11"/>
      <color indexed="8"/>
      <name val="宋体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22" fillId="15" borderId="15" applyNumberFormat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24" fillId="16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4" fillId="5" borderId="5" xfId="0" applyNumberFormat="1" applyFont="1" applyFill="1" applyBorder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176" fontId="4" fillId="6" borderId="4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 wrapText="1"/>
    </xf>
    <xf numFmtId="176" fontId="1" fillId="4" borderId="7" xfId="0" applyNumberFormat="1" applyFont="1" applyFill="1" applyBorder="1" applyAlignment="1">
      <alignment horizontal="center" vertical="center" wrapText="1"/>
    </xf>
    <xf numFmtId="177" fontId="5" fillId="7" borderId="7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78" fontId="1" fillId="9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/>
    </xf>
    <xf numFmtId="2" fontId="4" fillId="6" borderId="5" xfId="0" applyNumberFormat="1" applyFont="1" applyFill="1" applyBorder="1" applyAlignment="1">
      <alignment horizontal="center" vertical="center"/>
    </xf>
    <xf numFmtId="2" fontId="4" fillId="6" borderId="6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0" fontId="5" fillId="5" borderId="1" xfId="3" applyNumberFormat="1" applyFont="1" applyFill="1" applyBorder="1" applyAlignment="1">
      <alignment horizontal="center" vertical="center" wrapText="1"/>
    </xf>
    <xf numFmtId="176" fontId="1" fillId="11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/>
    </xf>
    <xf numFmtId="176" fontId="1" fillId="9" borderId="1" xfId="3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9" borderId="4" xfId="3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5" fillId="5" borderId="4" xfId="3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1" fillId="0" borderId="1" xfId="3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6" fontId="1" fillId="2" borderId="1" xfId="3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76" fontId="1" fillId="3" borderId="1" xfId="3" applyNumberFormat="1" applyFon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176" fontId="1" fillId="0" borderId="7" xfId="3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1" fillId="0" borderId="4" xfId="3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3" borderId="4" xfId="3" applyNumberFormat="1" applyFont="1" applyFill="1" applyBorder="1" applyAlignment="1">
      <alignment horizontal="center" vertical="center"/>
    </xf>
    <xf numFmtId="176" fontId="1" fillId="3" borderId="8" xfId="3" applyNumberFormat="1" applyFont="1" applyFill="1" applyBorder="1" applyAlignment="1">
      <alignment horizontal="center" vertical="center"/>
    </xf>
    <xf numFmtId="179" fontId="1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7" fontId="5" fillId="7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8" fontId="1" fillId="9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58" fontId="1" fillId="0" borderId="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5" xfId="0" applyNumberFormat="1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178" fontId="1" fillId="0" borderId="4" xfId="0" applyNumberFormat="1" applyFont="1" applyFill="1" applyBorder="1" applyAlignment="1">
      <alignment horizontal="center" vertical="center"/>
    </xf>
    <xf numFmtId="179" fontId="3" fillId="4" borderId="0" xfId="0" applyNumberFormat="1" applyFont="1" applyFill="1" applyBorder="1" applyAlignment="1">
      <alignment horizontal="center" vertical="center"/>
    </xf>
    <xf numFmtId="179" fontId="4" fillId="5" borderId="1" xfId="0" applyNumberFormat="1" applyFont="1" applyFill="1" applyBorder="1" applyAlignment="1">
      <alignment horizontal="center" vertical="center"/>
    </xf>
    <xf numFmtId="179" fontId="5" fillId="5" borderId="1" xfId="3" applyNumberFormat="1" applyFont="1" applyFill="1" applyBorder="1" applyAlignment="1">
      <alignment horizontal="center" vertical="center" wrapText="1"/>
    </xf>
    <xf numFmtId="179" fontId="1" fillId="9" borderId="1" xfId="3" applyNumberFormat="1" applyFont="1" applyFill="1" applyBorder="1" applyAlignment="1">
      <alignment horizontal="center" vertical="center"/>
    </xf>
    <xf numFmtId="179" fontId="1" fillId="9" borderId="4" xfId="3" applyNumberFormat="1" applyFont="1" applyFill="1" applyBorder="1" applyAlignment="1">
      <alignment horizontal="center" vertical="center"/>
    </xf>
    <xf numFmtId="179" fontId="4" fillId="5" borderId="4" xfId="0" applyNumberFormat="1" applyFont="1" applyFill="1" applyBorder="1" applyAlignment="1">
      <alignment horizontal="center" vertical="center"/>
    </xf>
    <xf numFmtId="179" fontId="5" fillId="5" borderId="4" xfId="3" applyNumberFormat="1" applyFont="1" applyFill="1" applyBorder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9" fontId="1" fillId="0" borderId="1" xfId="3" applyNumberFormat="1" applyFont="1" applyFill="1" applyBorder="1" applyAlignment="1">
      <alignment horizontal="center" vertical="center"/>
    </xf>
    <xf numFmtId="179" fontId="1" fillId="0" borderId="7" xfId="3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78" fontId="1" fillId="8" borderId="1" xfId="0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1"/>
  <sheetViews>
    <sheetView workbookViewId="0">
      <pane ySplit="9" topLeftCell="A10" activePane="bottomLeft" state="frozen"/>
      <selection/>
      <selection pane="bottomLeft" activeCell="A1" sqref="A1:U1"/>
    </sheetView>
  </sheetViews>
  <sheetFormatPr defaultColWidth="9" defaultRowHeight="16.5"/>
  <cols>
    <col min="1" max="1" width="8.63333333333333" style="4" customWidth="1"/>
    <col min="2" max="2" width="11.5" style="4" customWidth="1"/>
    <col min="3" max="3" width="12.3833333333333" style="4" customWidth="1"/>
    <col min="4" max="4" width="11.75" style="4" customWidth="1"/>
    <col min="5" max="5" width="12.8833333333333" style="4" customWidth="1"/>
    <col min="6" max="6" width="13" style="4" customWidth="1"/>
    <col min="7" max="7" width="16.5" style="4" customWidth="1"/>
    <col min="8" max="8" width="17.75" style="4" customWidth="1"/>
    <col min="9" max="9" width="15.5" style="4" customWidth="1"/>
    <col min="10" max="10" width="16.25" style="4" customWidth="1"/>
    <col min="11" max="11" width="11.8833333333333" style="4" customWidth="1"/>
    <col min="12" max="12" width="10.3833333333333" style="4"/>
    <col min="13" max="16" width="9" style="4"/>
    <col min="17" max="17" width="9.38333333333333" style="4"/>
    <col min="18" max="18" width="10.3833333333333" style="4"/>
    <col min="19" max="19" width="12.6333333333333" style="62"/>
    <col min="20" max="20" width="10.1333333333333" style="4" customWidth="1"/>
    <col min="21" max="16384" width="9" style="4"/>
  </cols>
  <sheetData>
    <row r="1" ht="27.75" customHeight="1" spans="1:21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9"/>
      <c r="T1" s="144"/>
      <c r="U1" s="144"/>
    </row>
    <row r="2" ht="26.25" customHeight="1" spans="1:21">
      <c r="A2" s="18" t="s">
        <v>1</v>
      </c>
      <c r="B2" s="19"/>
      <c r="C2" s="19"/>
      <c r="D2" s="19"/>
      <c r="E2" s="19"/>
      <c r="F2" s="19"/>
      <c r="G2" s="20"/>
      <c r="H2" s="21" t="s">
        <v>2</v>
      </c>
      <c r="I2" s="41"/>
      <c r="J2" s="42"/>
      <c r="K2" s="50" t="s">
        <v>3</v>
      </c>
      <c r="L2" s="50"/>
      <c r="M2" s="50"/>
      <c r="N2" s="50" t="s">
        <v>4</v>
      </c>
      <c r="O2" s="50"/>
      <c r="P2" s="50"/>
      <c r="Q2" s="50"/>
      <c r="R2" s="65" t="s">
        <v>5</v>
      </c>
      <c r="S2" s="150"/>
      <c r="T2" s="54" t="s">
        <v>6</v>
      </c>
      <c r="U2" s="55" t="s">
        <v>7</v>
      </c>
    </row>
    <row r="3" s="9" customFormat="1" ht="19.5" customHeight="1" spans="1:21">
      <c r="A3" s="22" t="s">
        <v>8</v>
      </c>
      <c r="B3" s="22" t="s">
        <v>9</v>
      </c>
      <c r="C3" s="23" t="s">
        <v>10</v>
      </c>
      <c r="D3" s="23" t="s">
        <v>11</v>
      </c>
      <c r="E3" s="24" t="s">
        <v>12</v>
      </c>
      <c r="F3" s="25" t="s">
        <v>13</v>
      </c>
      <c r="G3" s="26" t="s">
        <v>14</v>
      </c>
      <c r="H3" s="23" t="s">
        <v>15</v>
      </c>
      <c r="I3" s="46" t="s">
        <v>16</v>
      </c>
      <c r="J3" s="46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7" t="s">
        <v>23</v>
      </c>
      <c r="Q3" s="56" t="s">
        <v>24</v>
      </c>
      <c r="R3" s="57" t="s">
        <v>25</v>
      </c>
      <c r="S3" s="151" t="s">
        <v>26</v>
      </c>
      <c r="T3" s="59">
        <v>0.25</v>
      </c>
      <c r="U3" s="59">
        <v>0.1</v>
      </c>
    </row>
    <row r="4" ht="20.1" customHeight="1" spans="1:21">
      <c r="A4" s="13" t="s">
        <v>27</v>
      </c>
      <c r="B4" s="27">
        <f>C店!B4+天猫!B4+京东!B4</f>
        <v>893468.25</v>
      </c>
      <c r="C4" s="27">
        <f>C店!C4+天猫!C4+京东!C4</f>
        <v>48051</v>
      </c>
      <c r="D4" s="27">
        <f>C店!D4+天猫!D4+京东!D4</f>
        <v>4794</v>
      </c>
      <c r="E4" s="29">
        <f>C店!E4+天猫!E4+京东!E4</f>
        <v>897488.25</v>
      </c>
      <c r="F4" s="27">
        <f>C店!F4+天猫!F4+京东!F4</f>
        <v>0</v>
      </c>
      <c r="G4" s="27" t="e">
        <f>C店!G4+天猫!G4+京东!G4</f>
        <v>#DIV/0!</v>
      </c>
      <c r="H4" s="27">
        <f>C店!H4+天猫!H4+京东!H4</f>
        <v>442</v>
      </c>
      <c r="I4" s="27">
        <f>C店!I4+天猫!I4+京东!I4</f>
        <v>4069</v>
      </c>
      <c r="J4" s="27">
        <f>C店!J4+天猫!J4+京东!J4</f>
        <v>3369</v>
      </c>
      <c r="K4" s="27">
        <f>C店!K4+天猫!K4+京东!K4</f>
        <v>116881.95</v>
      </c>
      <c r="L4" s="27">
        <f>C店!L4+天猫!L4+京东!L4</f>
        <v>3000</v>
      </c>
      <c r="M4" s="27">
        <f>C店!M4+天猫!M4+京东!M4</f>
        <v>4214</v>
      </c>
      <c r="N4" s="27">
        <f>C店!N4+天猫!N4+京东!N4</f>
        <v>1500</v>
      </c>
      <c r="O4" s="27">
        <f>C店!O4+天猫!O4+京东!O4</f>
        <v>15000</v>
      </c>
      <c r="P4" s="27" t="e">
        <f>C店!#REF!+天猫!P4+京东!P4</f>
        <v>#REF!</v>
      </c>
      <c r="Q4" s="10">
        <f>C店!P4+天猫!Q4+京东!Q4</f>
        <v>154305.95</v>
      </c>
      <c r="R4" s="60">
        <f>C店!Q4+天猫!R4+京东!R4</f>
        <v>743182.3</v>
      </c>
      <c r="S4" s="152">
        <f>E4/Q4</f>
        <v>5.81629062262343</v>
      </c>
      <c r="T4" s="62">
        <f>E4*0.25-Q4</f>
        <v>70066.1125</v>
      </c>
      <c r="U4" s="63">
        <v>0</v>
      </c>
    </row>
    <row r="5" ht="20.1" customHeight="1" spans="1:21">
      <c r="A5" s="13" t="s">
        <v>28</v>
      </c>
      <c r="B5" s="27">
        <f>C店!B5+天猫!B5+京东!B5</f>
        <v>907827.57</v>
      </c>
      <c r="C5" s="27">
        <f>C店!C5+天猫!C5+京东!C5</f>
        <v>130532.57</v>
      </c>
      <c r="D5" s="27">
        <f>C店!D5+天猫!D5+京东!D5</f>
        <v>26025</v>
      </c>
      <c r="E5" s="29">
        <f>C店!E5+天猫!E5+京东!E5</f>
        <v>751270</v>
      </c>
      <c r="F5" s="145">
        <v>0</v>
      </c>
      <c r="G5" s="145" t="e">
        <f>C店!G5+天猫!G5+京东!G5</f>
        <v>#DIV/0!</v>
      </c>
      <c r="H5" s="145">
        <f>C店!H5+天猫!H5+京东!H5</f>
        <v>1948</v>
      </c>
      <c r="I5" s="145">
        <f>C店!I5+天猫!I5+京东!I5</f>
        <v>5164</v>
      </c>
      <c r="J5" s="145">
        <f>C店!J5+天猫!J5+京东!J5</f>
        <v>4432</v>
      </c>
      <c r="K5" s="145">
        <f>C店!K5+天猫!K5+京东!K5</f>
        <v>119957.13</v>
      </c>
      <c r="L5" s="145">
        <f>C店!L5+天猫!L5+京东!L5</f>
        <v>4362.16</v>
      </c>
      <c r="M5" s="145">
        <f>C店!M5+天猫!M5+京东!M5</f>
        <v>8221</v>
      </c>
      <c r="N5" s="145">
        <f>C店!N5+天猫!N5+京东!N5</f>
        <v>500</v>
      </c>
      <c r="O5" s="145">
        <f>C店!O5+天猫!O5+京东!O5</f>
        <v>0</v>
      </c>
      <c r="P5" s="145" t="e">
        <f>C店!#REF!+天猫!P5+京东!P5</f>
        <v>#REF!</v>
      </c>
      <c r="Q5" s="10">
        <f>C店!P5+天猫!Q5+京东!Q5</f>
        <v>150046.29</v>
      </c>
      <c r="R5" s="60">
        <f>C店!Q5+天猫!R5+京东!R5</f>
        <v>601223.71</v>
      </c>
      <c r="S5" s="152">
        <f>E5/Q5</f>
        <v>5.0069215306823</v>
      </c>
      <c r="T5" s="62">
        <f>E5*0.25-Q5</f>
        <v>37771.21</v>
      </c>
      <c r="U5" s="63">
        <v>0</v>
      </c>
    </row>
    <row r="6" ht="20.1" customHeight="1" spans="1:21">
      <c r="A6" s="31" t="s">
        <v>29</v>
      </c>
      <c r="B6" s="32">
        <v>985019.83</v>
      </c>
      <c r="C6" s="32">
        <v>38338.98</v>
      </c>
      <c r="D6" s="32">
        <v>84374</v>
      </c>
      <c r="E6" s="34">
        <v>862306.85</v>
      </c>
      <c r="F6" s="146">
        <v>850000</v>
      </c>
      <c r="G6" s="147"/>
      <c r="H6" s="148">
        <v>3003</v>
      </c>
      <c r="I6" s="146">
        <v>9126.3003</v>
      </c>
      <c r="J6" s="147">
        <v>8860.98535</v>
      </c>
      <c r="K6" s="145">
        <v>84901.1693</v>
      </c>
      <c r="L6" s="145">
        <v>3843.48</v>
      </c>
      <c r="M6" s="145">
        <v>500</v>
      </c>
      <c r="N6" s="145">
        <v>0</v>
      </c>
      <c r="O6" s="145">
        <v>0</v>
      </c>
      <c r="P6" s="145">
        <v>69429.78</v>
      </c>
      <c r="Q6" s="10">
        <v>179664.71495</v>
      </c>
      <c r="R6" s="60">
        <v>682642.13505</v>
      </c>
      <c r="S6" s="153">
        <v>4.79953367716069</v>
      </c>
      <c r="T6" s="62">
        <v>35911.99755</v>
      </c>
      <c r="U6" s="63"/>
    </row>
    <row r="7" ht="20.1" customHeight="1" spans="1:21">
      <c r="A7" s="31" t="s">
        <v>30</v>
      </c>
      <c r="B7" s="32">
        <v>324526.24</v>
      </c>
      <c r="C7" s="32">
        <v>20628.02</v>
      </c>
      <c r="D7" s="32">
        <v>0</v>
      </c>
      <c r="E7" s="34">
        <v>455281.29</v>
      </c>
      <c r="F7" s="146">
        <v>0</v>
      </c>
      <c r="G7" s="147"/>
      <c r="H7" s="148">
        <v>0</v>
      </c>
      <c r="I7" s="146">
        <v>0</v>
      </c>
      <c r="J7" s="147">
        <v>0</v>
      </c>
      <c r="K7" s="145">
        <v>30557.58</v>
      </c>
      <c r="L7" s="145">
        <v>1454.9</v>
      </c>
      <c r="M7" s="145">
        <v>0</v>
      </c>
      <c r="N7" s="145">
        <v>0</v>
      </c>
      <c r="O7" s="145">
        <v>15000</v>
      </c>
      <c r="P7" s="145">
        <v>0</v>
      </c>
      <c r="Q7" s="10">
        <v>86009.675</v>
      </c>
      <c r="R7" s="60">
        <v>369271.615</v>
      </c>
      <c r="S7" s="153">
        <v>5.2933729839114</v>
      </c>
      <c r="T7" s="62"/>
      <c r="U7" s="63"/>
    </row>
    <row r="8" ht="20.1" customHeight="1" spans="1:20">
      <c r="A8" s="18" t="s">
        <v>1</v>
      </c>
      <c r="B8" s="19"/>
      <c r="C8" s="19"/>
      <c r="D8" s="19"/>
      <c r="E8" s="19"/>
      <c r="F8" s="19"/>
      <c r="G8" s="20"/>
      <c r="H8" s="21" t="s">
        <v>2</v>
      </c>
      <c r="I8" s="41"/>
      <c r="J8" s="42"/>
      <c r="K8" s="50" t="s">
        <v>31</v>
      </c>
      <c r="L8" s="50"/>
      <c r="M8" s="50"/>
      <c r="N8" s="50" t="s">
        <v>4</v>
      </c>
      <c r="O8" s="50"/>
      <c r="P8" s="50"/>
      <c r="Q8" s="50"/>
      <c r="R8" s="65" t="s">
        <v>5</v>
      </c>
      <c r="S8" s="154"/>
      <c r="T8" s="66"/>
    </row>
    <row r="9" s="9" customFormat="1" ht="20.1" customHeight="1" spans="1:20">
      <c r="A9" s="22" t="s">
        <v>8</v>
      </c>
      <c r="B9" s="22" t="s">
        <v>32</v>
      </c>
      <c r="C9" s="23" t="s">
        <v>10</v>
      </c>
      <c r="D9" s="23" t="s">
        <v>11</v>
      </c>
      <c r="E9" s="24" t="s">
        <v>12</v>
      </c>
      <c r="F9" s="38" t="s">
        <v>13</v>
      </c>
      <c r="G9" s="39" t="s">
        <v>14</v>
      </c>
      <c r="H9" s="23" t="s">
        <v>15</v>
      </c>
      <c r="I9" s="46" t="s">
        <v>16</v>
      </c>
      <c r="J9" s="46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1" t="s">
        <v>23</v>
      </c>
      <c r="Q9" s="56" t="s">
        <v>24</v>
      </c>
      <c r="R9" s="57" t="s">
        <v>25</v>
      </c>
      <c r="S9" s="155" t="s">
        <v>26</v>
      </c>
      <c r="T9" s="68"/>
    </row>
    <row r="10" ht="20.1" customHeight="1" spans="1:20">
      <c r="A10" s="40">
        <v>42005</v>
      </c>
      <c r="B10" s="27">
        <f>C店!B10+天猫!B10+京东!B10</f>
        <v>130562.9</v>
      </c>
      <c r="C10" s="27" t="e">
        <f>C店!C8+天猫!C9+京东!C8</f>
        <v>#VALUE!</v>
      </c>
      <c r="D10" s="27">
        <f>C店!D10+天猫!D10+京东!D10</f>
        <v>0</v>
      </c>
      <c r="E10" s="29">
        <f>C店!E10+天猫!E10+京东!E10</f>
        <v>128655.16</v>
      </c>
      <c r="F10" s="27" t="s">
        <v>33</v>
      </c>
      <c r="G10" s="27" t="s">
        <v>33</v>
      </c>
      <c r="H10" s="27" t="e">
        <f>C店!H8+天猫!H9+京东!H8</f>
        <v>#VALUE!</v>
      </c>
      <c r="I10" s="27" t="e">
        <f>C店!I8+天猫!I9+京东!I8</f>
        <v>#VALUE!</v>
      </c>
      <c r="J10" s="27" t="e">
        <f>C店!J8+天猫!J9+京东!J8</f>
        <v>#VALUE!</v>
      </c>
      <c r="K10" s="27" t="e">
        <f>C店!K8+天猫!K9+京东!K8</f>
        <v>#VALUE!</v>
      </c>
      <c r="L10" s="27" t="e">
        <f>C店!L8+天猫!L9+京东!L8</f>
        <v>#VALUE!</v>
      </c>
      <c r="M10" s="27" t="e">
        <f>C店!M8+天猫!M9+京东!M8</f>
        <v>#VALUE!</v>
      </c>
      <c r="N10" s="27" t="e">
        <f>C店!N8+天猫!N9+京东!N8</f>
        <v>#VALUE!</v>
      </c>
      <c r="O10" s="27">
        <f>C店!O10+天猫!O10+京东!O10</f>
        <v>0</v>
      </c>
      <c r="P10" s="27" t="e">
        <f>C店!#REF!+天猫!P9+京东!P8</f>
        <v>#REF!</v>
      </c>
      <c r="Q10" s="10">
        <f>C店!P10+天猫!Q10+京东!Q10</f>
        <v>4424.8964</v>
      </c>
      <c r="R10" s="60">
        <f>C店!Q10+天猫!R10+京东!R10</f>
        <v>124230.2636</v>
      </c>
      <c r="S10" s="152">
        <f t="shared" ref="S10:S70" si="0">E10/Q10</f>
        <v>29.0752931526261</v>
      </c>
      <c r="T10" s="69"/>
    </row>
    <row r="11" ht="20.1" customHeight="1" spans="1:20">
      <c r="A11" s="40">
        <v>42006</v>
      </c>
      <c r="B11" s="27">
        <f>C店!B11+天猫!B11+京东!B11</f>
        <v>113685.39</v>
      </c>
      <c r="C11" s="27" t="e">
        <f>C店!C9+天猫!C10+京东!C9</f>
        <v>#VALUE!</v>
      </c>
      <c r="D11" s="27">
        <f>C店!D11+天猫!D11+京东!D11</f>
        <v>0</v>
      </c>
      <c r="E11" s="29">
        <f>C店!E11+天猫!E11+京东!E11</f>
        <v>111037.68</v>
      </c>
      <c r="F11" s="13"/>
      <c r="G11" s="30"/>
      <c r="H11" s="27" t="e">
        <f>C店!H9+天猫!H10+京东!H9</f>
        <v>#VALUE!</v>
      </c>
      <c r="I11" s="27" t="e">
        <f>C店!I9+天猫!I10+京东!I9</f>
        <v>#VALUE!</v>
      </c>
      <c r="J11" s="27" t="e">
        <f>C店!J9+天猫!J10+京东!J9</f>
        <v>#VALUE!</v>
      </c>
      <c r="K11" s="27" t="e">
        <f>C店!K9+天猫!K10+京东!K9</f>
        <v>#VALUE!</v>
      </c>
      <c r="L11" s="27" t="e">
        <f>C店!L9+天猫!L10+京东!L9</f>
        <v>#VALUE!</v>
      </c>
      <c r="M11" s="27" t="e">
        <f>C店!M9+天猫!M10+京东!M9</f>
        <v>#VALUE!</v>
      </c>
      <c r="N11" s="27" t="e">
        <f>C店!N9+天猫!N10+京东!N9</f>
        <v>#VALUE!</v>
      </c>
      <c r="O11" s="27">
        <f>C店!O11+天猫!O11+京东!O11</f>
        <v>0</v>
      </c>
      <c r="P11" s="13"/>
      <c r="Q11" s="10">
        <f>C店!P11+天猫!Q11+京东!Q11</f>
        <v>5726.1229</v>
      </c>
      <c r="R11" s="60" t="e">
        <f>C店!Q9+天猫!R10+京东!R9</f>
        <v>#VALUE!</v>
      </c>
      <c r="S11" s="152">
        <f t="shared" si="0"/>
        <v>19.3914245186739</v>
      </c>
      <c r="T11" s="69"/>
    </row>
    <row r="12" ht="20.1" customHeight="1" spans="1:20">
      <c r="A12" s="40">
        <v>42007</v>
      </c>
      <c r="B12" s="27">
        <f>C店!B12+天猫!B12+京东!B12</f>
        <v>21768.84</v>
      </c>
      <c r="C12" s="27">
        <f>C店!C12+天猫!C12+京东!C12</f>
        <v>2301.05</v>
      </c>
      <c r="D12" s="27">
        <f>C店!D12+天猫!D12+京东!D12</f>
        <v>0</v>
      </c>
      <c r="E12" s="29">
        <f>C店!E12+天猫!E12+京东!E12</f>
        <v>19467.79</v>
      </c>
      <c r="F12" s="13"/>
      <c r="G12" s="27"/>
      <c r="H12" s="27">
        <f>C店!H10+天猫!H11+京东!H10</f>
        <v>0</v>
      </c>
      <c r="I12" s="27">
        <f>C店!I10+天猫!I11+京东!I10</f>
        <v>152.04</v>
      </c>
      <c r="J12" s="27">
        <f>C店!J10+天猫!J11+京东!J10</f>
        <v>147.35</v>
      </c>
      <c r="K12" s="27">
        <f>C店!K10+天猫!K11+京东!K10</f>
        <v>4011.1514</v>
      </c>
      <c r="L12" s="27">
        <f>C店!L10+天猫!L11+京东!L10</f>
        <v>261.45</v>
      </c>
      <c r="M12" s="27">
        <f>C店!M10+天猫!M11+京东!M10</f>
        <v>0</v>
      </c>
      <c r="N12" s="27">
        <f>C店!N10+天猫!N11+京东!N10</f>
        <v>0</v>
      </c>
      <c r="O12" s="27">
        <f>C店!O12+天猫!O12+京东!O12</f>
        <v>0</v>
      </c>
      <c r="P12" s="13"/>
      <c r="Q12" s="10">
        <f>C店!P12+天猫!Q12+京东!Q12</f>
        <v>4087.844</v>
      </c>
      <c r="R12" s="60">
        <f>C店!Q10+天猫!R11+京东!R10</f>
        <v>125403.1686</v>
      </c>
      <c r="S12" s="152">
        <f t="shared" si="0"/>
        <v>4.76236128384547</v>
      </c>
      <c r="T12" s="69"/>
    </row>
    <row r="13" ht="20.1" customHeight="1" spans="1:20">
      <c r="A13" s="40">
        <v>42008</v>
      </c>
      <c r="B13" s="27">
        <f>C店!B13+天猫!B13+京东!B13</f>
        <v>26719.01</v>
      </c>
      <c r="C13" s="27">
        <f>C店!C11+天猫!C12+京东!C11</f>
        <v>2602.71</v>
      </c>
      <c r="D13" s="27">
        <f>C店!D13+天猫!D13+京东!D13</f>
        <v>0</v>
      </c>
      <c r="E13" s="29">
        <f>C店!E13+天猫!E13+京东!E13</f>
        <v>24496.75</v>
      </c>
      <c r="F13" s="13"/>
      <c r="G13" s="27"/>
      <c r="H13" s="27">
        <f>C店!H11+天猫!H12+京东!H11</f>
        <v>0</v>
      </c>
      <c r="I13" s="27">
        <f>C店!I11+天猫!I12+京东!I11</f>
        <v>161.55</v>
      </c>
      <c r="J13" s="27">
        <f>C店!J11+天猫!J12+京东!J11</f>
        <v>168.84</v>
      </c>
      <c r="K13" s="27">
        <f>C店!K11+天猫!K12+京东!K11</f>
        <v>5094.0279</v>
      </c>
      <c r="L13" s="27">
        <f>C店!L11+天猫!L12+京东!L11</f>
        <v>388.79</v>
      </c>
      <c r="M13" s="27">
        <f>C店!M11+天猫!M12+京东!M11</f>
        <v>0</v>
      </c>
      <c r="N13" s="27">
        <f>C店!N11+天猫!N12+京东!N11</f>
        <v>0</v>
      </c>
      <c r="O13" s="27">
        <f>C店!O13+天猫!O13+京东!O13</f>
        <v>0</v>
      </c>
      <c r="P13" s="13"/>
      <c r="Q13" s="10">
        <f>C店!P13+天猫!Q13+京东!Q13</f>
        <v>2133.9921</v>
      </c>
      <c r="R13" s="60">
        <f>C店!Q11+天猫!R12+京东!R11</f>
        <v>106180.4721</v>
      </c>
      <c r="S13" s="152">
        <f t="shared" si="0"/>
        <v>11.4793067884366</v>
      </c>
      <c r="T13" s="69"/>
    </row>
    <row r="14" ht="20.1" customHeight="1" spans="1:20">
      <c r="A14" s="40">
        <v>42009</v>
      </c>
      <c r="B14" s="27">
        <f>C店!B14+天猫!B14+京东!B14</f>
        <v>25962.57</v>
      </c>
      <c r="C14" s="27">
        <f>C店!C12+天猫!C13+京东!C12</f>
        <v>2581.05</v>
      </c>
      <c r="D14" s="27">
        <f>C店!D14+天猫!D14+京东!D14</f>
        <v>1537</v>
      </c>
      <c r="E14" s="29">
        <f>C店!E14+天猫!E14+京东!E14</f>
        <v>22536.79</v>
      </c>
      <c r="F14" s="13"/>
      <c r="G14" s="27"/>
      <c r="H14" s="27">
        <f>C店!H12+天猫!H13+京东!H12</f>
        <v>0</v>
      </c>
      <c r="I14" s="27">
        <f>C店!I12+天猫!I13+京东!I12</f>
        <v>159.87</v>
      </c>
      <c r="J14" s="27">
        <f>C店!J12+天猫!J13+京东!J12</f>
        <v>149.59</v>
      </c>
      <c r="K14" s="27">
        <f>C店!K12+天猫!K13+京东!K12</f>
        <v>3823.814</v>
      </c>
      <c r="L14" s="27">
        <f>C店!L12+天猫!L13+京东!L12</f>
        <v>119.99</v>
      </c>
      <c r="M14" s="27">
        <f>C店!M12+天猫!M13+京东!M12</f>
        <v>0</v>
      </c>
      <c r="N14" s="27">
        <f>C店!N12+天猫!N13+京东!N12</f>
        <v>0</v>
      </c>
      <c r="O14" s="27">
        <f>C店!O14+天猫!O14+京东!O14</f>
        <v>0</v>
      </c>
      <c r="P14" s="13"/>
      <c r="Q14" s="10">
        <f>C店!P14+天猫!Q14+京东!Q14</f>
        <v>4846.7917</v>
      </c>
      <c r="R14" s="60">
        <f>C店!Q12+天猫!R13+京东!R12</f>
        <v>13890.526</v>
      </c>
      <c r="S14" s="152">
        <f t="shared" si="0"/>
        <v>4.64983671569793</v>
      </c>
      <c r="T14" s="69"/>
    </row>
    <row r="15" ht="20.1" customHeight="1" spans="1:20">
      <c r="A15" s="40">
        <v>42010</v>
      </c>
      <c r="B15" s="27">
        <f>C店!B15+天猫!B15+京东!B15</f>
        <v>25886.12</v>
      </c>
      <c r="C15" s="27">
        <f>C店!C13+天猫!C14+京东!C13</f>
        <v>1942.26</v>
      </c>
      <c r="D15" s="27">
        <f>C店!D13+天猫!D14+京东!D13</f>
        <v>1537</v>
      </c>
      <c r="E15" s="29">
        <f>C店!E15+天猫!E15+京东!E15</f>
        <v>22405.27</v>
      </c>
      <c r="F15" s="13"/>
      <c r="G15" s="27"/>
      <c r="H15" s="27" t="e">
        <f>C店!H13+天猫!H14+京东!H13</f>
        <v>#VALUE!</v>
      </c>
      <c r="I15" s="27">
        <f>C店!I13+天猫!I14+京东!I13</f>
        <v>167.52</v>
      </c>
      <c r="J15" s="27">
        <f>C店!J13+天猫!J14+京东!J13</f>
        <v>168.665</v>
      </c>
      <c r="K15" s="27">
        <f>C店!K13+天猫!K14+京东!K13</f>
        <v>1651.9421</v>
      </c>
      <c r="L15" s="27">
        <f>C店!L13+天猫!L14+京东!L13</f>
        <v>97.6</v>
      </c>
      <c r="M15" s="27">
        <f>C店!M13+天猫!M14+京东!M13</f>
        <v>0</v>
      </c>
      <c r="N15" s="27">
        <f>C店!N13+天猫!N14+京东!N13</f>
        <v>0</v>
      </c>
      <c r="O15" s="27">
        <f>C店!O15+天猫!O15+京东!O15</f>
        <v>0</v>
      </c>
      <c r="P15" s="13"/>
      <c r="Q15" s="10">
        <f>C店!P15+天猫!Q15+京东!Q15</f>
        <v>4019.0214</v>
      </c>
      <c r="R15" s="60">
        <f>C店!Q13+天猫!R14+京东!R13</f>
        <v>21923.0229</v>
      </c>
      <c r="S15" s="152">
        <f t="shared" si="0"/>
        <v>5.57480733991613</v>
      </c>
      <c r="T15" s="62"/>
    </row>
    <row r="16" ht="20.1" customHeight="1" spans="1:20">
      <c r="A16" s="40">
        <v>42011</v>
      </c>
      <c r="B16" s="27">
        <f>C店!B16+天猫!B16+京东!B16</f>
        <v>26387.12</v>
      </c>
      <c r="C16" s="27">
        <f>C店!C14+天猫!C15+京东!C14</f>
        <v>1960.78</v>
      </c>
      <c r="D16" s="27">
        <f>C店!D14+天猫!D15+京东!D14</f>
        <v>2002</v>
      </c>
      <c r="E16" s="29">
        <f>C店!E16+天猫!E16+京东!E16</f>
        <v>23574.97</v>
      </c>
      <c r="F16" s="13"/>
      <c r="G16" s="27"/>
      <c r="H16" s="27" t="e">
        <f>C店!H14+天猫!H15+京东!H14</f>
        <v>#VALUE!</v>
      </c>
      <c r="I16" s="27">
        <f>C店!I14+天猫!I15+京东!I14</f>
        <v>228.54</v>
      </c>
      <c r="J16" s="27">
        <f>C店!J14+天猫!J15+京东!J14</f>
        <v>222.915</v>
      </c>
      <c r="K16" s="27">
        <f>C店!K14+天猫!K15+京东!K14</f>
        <v>4416.8067</v>
      </c>
      <c r="L16" s="27">
        <f>C店!L14+天猫!L15+京东!L14</f>
        <v>168.75</v>
      </c>
      <c r="M16" s="27">
        <f>C店!M14+天猫!M15+京东!M14</f>
        <v>0</v>
      </c>
      <c r="N16" s="27">
        <f>C店!N14+天猫!N15+京东!N14</f>
        <v>0</v>
      </c>
      <c r="O16" s="27">
        <f>C店!O16+天猫!O16+京东!O16</f>
        <v>0</v>
      </c>
      <c r="P16" s="13"/>
      <c r="Q16" s="10">
        <f>C店!P16+天猫!Q16+京东!Q16</f>
        <v>3343.5923</v>
      </c>
      <c r="R16" s="60">
        <f>C店!Q16+天猫!R16+京东!R16</f>
        <v>20231.3777</v>
      </c>
      <c r="S16" s="152">
        <f t="shared" si="0"/>
        <v>7.05079085150423</v>
      </c>
      <c r="T16" s="62"/>
    </row>
    <row r="17" ht="20.1" customHeight="1" spans="1:20">
      <c r="A17" s="40">
        <v>42012</v>
      </c>
      <c r="B17" s="27">
        <f>C店!B17+天猫!B17+京东!B17</f>
        <v>22919.5</v>
      </c>
      <c r="C17" s="27">
        <f>C店!C15+天猫!C16+京东!C15</f>
        <v>1612.85</v>
      </c>
      <c r="D17" s="27">
        <f>C店!D15+天猫!D16+京东!D15</f>
        <v>1430</v>
      </c>
      <c r="E17" s="29">
        <f>C店!E17+天猫!E17+京东!E17</f>
        <v>16495.66</v>
      </c>
      <c r="F17" s="13"/>
      <c r="G17" s="27"/>
      <c r="H17" s="27">
        <f>C店!H15+天猫!H16+京东!H15</f>
        <v>60</v>
      </c>
      <c r="I17" s="27">
        <f>C店!I15+天猫!I16+京东!I15</f>
        <v>159.45</v>
      </c>
      <c r="J17" s="27">
        <f>C店!J15+天猫!J16+京东!J15</f>
        <v>165.9</v>
      </c>
      <c r="K17" s="27">
        <f>C店!K15+天猫!K16+京东!K15</f>
        <v>3397.7164</v>
      </c>
      <c r="L17" s="27">
        <f>C店!L15+天猫!L16+京东!L15</f>
        <v>117.01</v>
      </c>
      <c r="M17" s="27">
        <f>C店!M15+天猫!M16+京东!M15</f>
        <v>0</v>
      </c>
      <c r="N17" s="27">
        <f>C店!N15+天猫!N16+京东!N15</f>
        <v>0</v>
      </c>
      <c r="O17" s="27">
        <f>C店!O17+天猫!O17+京东!O17</f>
        <v>0</v>
      </c>
      <c r="P17" s="13"/>
      <c r="Q17" s="10">
        <f>C店!P17+天猫!Q17+京东!Q17</f>
        <v>3378.8067</v>
      </c>
      <c r="R17" s="60">
        <f>C店!Q17+天猫!R17+京东!R17</f>
        <v>13116.8533</v>
      </c>
      <c r="S17" s="152">
        <f t="shared" si="0"/>
        <v>4.88209639219669</v>
      </c>
      <c r="T17" s="62"/>
    </row>
    <row r="18" ht="20.1" customHeight="1" spans="1:20">
      <c r="A18" s="40">
        <v>42013</v>
      </c>
      <c r="B18" s="27">
        <f>C店!B18+天猫!B18+京东!B18</f>
        <v>21989.57</v>
      </c>
      <c r="C18" s="27">
        <f>C店!C16+天猫!C17+京东!C16</f>
        <v>1633.15</v>
      </c>
      <c r="D18" s="27">
        <f>C店!D16+天猫!D17+京东!D16</f>
        <v>1716</v>
      </c>
      <c r="E18" s="29">
        <f>C店!E18+天猫!E18+京东!E18</f>
        <v>16641.01</v>
      </c>
      <c r="F18" s="13"/>
      <c r="G18" s="27"/>
      <c r="H18" s="27">
        <f>C店!H16+天猫!H17+京东!H16</f>
        <v>72</v>
      </c>
      <c r="I18" s="27">
        <f>C店!I16+天猫!I17+京东!I16</f>
        <v>195.33</v>
      </c>
      <c r="J18" s="27">
        <f>C店!J16+天猫!J17+京东!J16</f>
        <v>208.425</v>
      </c>
      <c r="K18" s="27">
        <f>C店!K16+天猫!K17+京东!K16</f>
        <v>2776.4873</v>
      </c>
      <c r="L18" s="27">
        <f>C店!L16+天猫!L17+京东!L16</f>
        <v>185.59</v>
      </c>
      <c r="M18" s="27">
        <f>C店!M16+天猫!M17+京东!M16</f>
        <v>0</v>
      </c>
      <c r="N18" s="27">
        <f>C店!N16+天猫!N17+京东!N16</f>
        <v>0</v>
      </c>
      <c r="O18" s="27">
        <f>C店!O18+天猫!O18+京东!O18</f>
        <v>0</v>
      </c>
      <c r="P18" s="13"/>
      <c r="Q18" s="10">
        <f>C店!P18+天猫!Q18+京东!Q18</f>
        <v>4200.2132</v>
      </c>
      <c r="R18" s="60">
        <f>C店!Q18+天猫!R18+京东!R18</f>
        <v>12440.7968</v>
      </c>
      <c r="S18" s="152">
        <f t="shared" si="0"/>
        <v>3.96194412226503</v>
      </c>
      <c r="T18" s="62"/>
    </row>
    <row r="19" ht="20.1" customHeight="1" spans="1:20">
      <c r="A19" s="40">
        <v>42014</v>
      </c>
      <c r="B19" s="27">
        <f>C店!B19+天猫!B19+京东!B19</f>
        <v>21332.53</v>
      </c>
      <c r="C19" s="27">
        <f>C店!C17+天猫!C18+京东!C17</f>
        <v>4250.84</v>
      </c>
      <c r="D19" s="27">
        <f>C店!D17+天猫!D18+京东!D17</f>
        <v>3575</v>
      </c>
      <c r="E19" s="29">
        <f>C店!E19+天猫!E19+京东!E19</f>
        <v>16852.05</v>
      </c>
      <c r="F19" s="13"/>
      <c r="G19" s="27"/>
      <c r="H19" s="27">
        <f>C店!H17+天猫!H18+京东!H17</f>
        <v>150</v>
      </c>
      <c r="I19" s="27">
        <f>C店!I17+天猫!I18+京东!I17</f>
        <v>262.86</v>
      </c>
      <c r="J19" s="27">
        <f>C店!J17+天猫!J18+京东!J17</f>
        <v>274.05</v>
      </c>
      <c r="K19" s="27">
        <f>C店!K17+天猫!K18+京东!K17</f>
        <v>3332.7717</v>
      </c>
      <c r="L19" s="27">
        <f>C店!L17+天猫!L18+京东!L17</f>
        <v>164.44</v>
      </c>
      <c r="M19" s="27">
        <f>C店!M17+天猫!M18+京东!M17</f>
        <v>0</v>
      </c>
      <c r="N19" s="27">
        <f>C店!N17+天猫!N18+京东!N17</f>
        <v>0</v>
      </c>
      <c r="O19" s="27">
        <f>C店!O19+天猫!O19+京东!O19</f>
        <v>0</v>
      </c>
      <c r="P19" s="13"/>
      <c r="Q19" s="10">
        <f>C店!P19+天猫!Q19+京东!Q19</f>
        <v>4070.0433</v>
      </c>
      <c r="R19" s="60">
        <f>C店!Q19+天猫!R19+京东!R19</f>
        <v>12782.0067</v>
      </c>
      <c r="S19" s="152">
        <f t="shared" si="0"/>
        <v>4.14050877542261</v>
      </c>
      <c r="T19" s="62"/>
    </row>
    <row r="20" ht="20.1" customHeight="1" spans="1:20">
      <c r="A20" s="40">
        <v>42015</v>
      </c>
      <c r="B20" s="27">
        <f>C店!B20+天猫!B20+京东!B20</f>
        <v>17060.21</v>
      </c>
      <c r="C20" s="27">
        <f>C店!C18+天猫!C19+京东!C18</f>
        <v>1773.56</v>
      </c>
      <c r="D20" s="27">
        <f>C店!D18+天猫!D19+京东!D18</f>
        <v>3718</v>
      </c>
      <c r="E20" s="29">
        <f>C店!E20+天猫!E20+京东!E20</f>
        <v>16510.45</v>
      </c>
      <c r="F20" s="13"/>
      <c r="G20" s="27"/>
      <c r="H20" s="27">
        <f>C店!H18+天猫!H19+京东!H18</f>
        <v>156</v>
      </c>
      <c r="I20" s="27">
        <f>C店!I18+天猫!I19+京东!I18</f>
        <v>192.42</v>
      </c>
      <c r="J20" s="27">
        <f>C店!J18+天猫!J19+京东!J18</f>
        <v>213.92</v>
      </c>
      <c r="K20" s="27">
        <f>C店!K18+天猫!K19+京东!K18</f>
        <v>3222.2032</v>
      </c>
      <c r="L20" s="27">
        <f>C店!L18+天猫!L19+京东!L18</f>
        <v>84.25</v>
      </c>
      <c r="M20" s="27">
        <f>C店!M18+天猫!M19+京东!M18</f>
        <v>0</v>
      </c>
      <c r="N20" s="27">
        <f>C店!N18+天猫!N19+京东!N18</f>
        <v>0</v>
      </c>
      <c r="O20" s="27">
        <f>C店!O20+天猫!O20+京东!O20</f>
        <v>0</v>
      </c>
      <c r="P20" s="13"/>
      <c r="Q20" s="10">
        <f>C店!P20+天猫!Q20+京东!Q20</f>
        <v>3488.25</v>
      </c>
      <c r="R20" s="60">
        <f>C店!Q20+天猫!R20+京东!R20</f>
        <v>13022.2</v>
      </c>
      <c r="S20" s="152">
        <f t="shared" si="0"/>
        <v>4.73316132731312</v>
      </c>
      <c r="T20" s="62"/>
    </row>
    <row r="21" ht="20.1" customHeight="1" spans="1:20">
      <c r="A21" s="40">
        <v>42016</v>
      </c>
      <c r="B21" s="27">
        <f>C店!B21+天猫!B21+京东!B21</f>
        <v>28557.76</v>
      </c>
      <c r="C21" s="27">
        <f>C店!C19+天猫!C20+京东!C19</f>
        <v>910.48</v>
      </c>
      <c r="D21" s="27">
        <f>C店!D19+天猫!D20+京东!D19</f>
        <v>0</v>
      </c>
      <c r="E21" s="29">
        <f>C店!E21+天猫!E21+京东!E21</f>
        <v>23667.14</v>
      </c>
      <c r="F21" s="13"/>
      <c r="G21" s="27"/>
      <c r="H21" s="27">
        <f>C店!H19+天猫!H20+京东!H19</f>
        <v>0</v>
      </c>
      <c r="I21" s="27">
        <f>C店!I19+天猫!I20+京东!I19</f>
        <v>135.36</v>
      </c>
      <c r="J21" s="27">
        <f>C店!J19+天猫!J20+京东!J19</f>
        <v>123.27</v>
      </c>
      <c r="K21" s="27">
        <f>C店!K19+天猫!K20+京东!K19</f>
        <v>3369.0533</v>
      </c>
      <c r="L21" s="27">
        <f>C店!L19+天猫!L20+京东!L19</f>
        <v>127.7</v>
      </c>
      <c r="M21" s="27">
        <f>C店!M19+天猫!M20+京东!M19</f>
        <v>0</v>
      </c>
      <c r="N21" s="27">
        <f>C店!N19+天猫!N20+京东!N19</f>
        <v>0</v>
      </c>
      <c r="O21" s="27">
        <f>C店!O21+天猫!O21+京东!O21</f>
        <v>0</v>
      </c>
      <c r="P21" s="13"/>
      <c r="Q21" s="10">
        <f>C店!P21+天猫!Q21+京东!Q21</f>
        <v>4802.9989</v>
      </c>
      <c r="R21" s="60">
        <f>C店!Q21+天猫!R21+京东!R21</f>
        <v>18864.1411</v>
      </c>
      <c r="S21" s="152">
        <f t="shared" si="0"/>
        <v>4.927575561177</v>
      </c>
      <c r="T21" s="62"/>
    </row>
    <row r="22" ht="20.1" customHeight="1" spans="1:20">
      <c r="A22" s="40">
        <v>42017</v>
      </c>
      <c r="B22" s="27">
        <f>C店!B22+天猫!B22+京东!B22</f>
        <v>30509.19</v>
      </c>
      <c r="C22" s="27">
        <f>C店!C20+天猫!C21+京东!C20</f>
        <v>401.76</v>
      </c>
      <c r="D22" s="27">
        <f>C店!D20+天猫!D21+京东!D20</f>
        <v>4004</v>
      </c>
      <c r="E22" s="29">
        <f>C店!E22+天猫!E22+京东!E22</f>
        <v>25831.11</v>
      </c>
      <c r="F22" s="13"/>
      <c r="G22" s="27"/>
      <c r="H22" s="27">
        <f>C店!H20+天猫!H21+京东!H20</f>
        <v>168</v>
      </c>
      <c r="I22" s="27">
        <f>C店!I20+天猫!I21+京东!I20</f>
        <v>306.6</v>
      </c>
      <c r="J22" s="27">
        <f>C店!J20+天猫!J21+京东!J20</f>
        <v>347.97</v>
      </c>
      <c r="K22" s="27">
        <f>C店!K20+天猫!K21+京东!K20</f>
        <v>3199.5</v>
      </c>
      <c r="L22" s="27">
        <f>C店!L20+天猫!L21+京东!L20</f>
        <v>188.79</v>
      </c>
      <c r="M22" s="27">
        <f>C店!M20+天猫!M21+京东!M20</f>
        <v>0</v>
      </c>
      <c r="N22" s="27">
        <f>C店!N20+天猫!N21+京东!N20</f>
        <v>0</v>
      </c>
      <c r="O22" s="27">
        <f>C店!O22+天猫!O22+京东!O22</f>
        <v>0</v>
      </c>
      <c r="P22" s="13"/>
      <c r="Q22" s="10">
        <f>C店!P22+天猫!Q22+京东!Q22</f>
        <v>4361.82745</v>
      </c>
      <c r="R22" s="60">
        <f>C店!Q22+天猫!R22+京东!R22</f>
        <v>21469.28255</v>
      </c>
      <c r="S22" s="152">
        <f t="shared" si="0"/>
        <v>5.92208433187791</v>
      </c>
      <c r="T22" s="62"/>
    </row>
    <row r="23" ht="20.1" customHeight="1" spans="1:20">
      <c r="A23" s="40">
        <v>42018</v>
      </c>
      <c r="B23" s="27">
        <f>C店!B23+天猫!B23+京东!B23</f>
        <v>26879.9</v>
      </c>
      <c r="C23" s="27">
        <f>C店!C21+天猫!C22+京东!C21</f>
        <v>886.62</v>
      </c>
      <c r="D23" s="27">
        <f>C店!D21+天猫!D22+京东!D21</f>
        <v>4290</v>
      </c>
      <c r="E23" s="29">
        <f>C店!E23+天猫!E23+京东!E23</f>
        <v>20972.56</v>
      </c>
      <c r="F23" s="13"/>
      <c r="G23" s="27"/>
      <c r="H23" s="27">
        <f>C店!H21+天猫!H22+京东!H21</f>
        <v>180</v>
      </c>
      <c r="I23" s="27">
        <f>C店!I21+天猫!I22+京东!I21</f>
        <v>355.8303</v>
      </c>
      <c r="J23" s="27">
        <f>C店!J21+天猫!J22+京东!J21</f>
        <v>370.09035</v>
      </c>
      <c r="K23" s="27">
        <f>C店!K21+天猫!K22+京东!K21</f>
        <v>3540.8239</v>
      </c>
      <c r="L23" s="27">
        <f>C店!L21+天猫!L22+京东!L21</f>
        <v>137.67</v>
      </c>
      <c r="M23" s="27">
        <f>C店!M21+天猫!M22+京东!M21</f>
        <v>0</v>
      </c>
      <c r="N23" s="27">
        <f>C店!N21+天猫!N22+京东!N21</f>
        <v>0</v>
      </c>
      <c r="O23" s="27">
        <f>C店!O23+天猫!O23+京东!O23</f>
        <v>0</v>
      </c>
      <c r="P23" s="13"/>
      <c r="Q23" s="10">
        <f>C店!P23+天猫!Q23+京东!Q23</f>
        <v>4126.759</v>
      </c>
      <c r="R23" s="60">
        <f>C店!Q23+天猫!R23+京东!R23</f>
        <v>16845.801</v>
      </c>
      <c r="S23" s="152">
        <f t="shared" si="0"/>
        <v>5.08208984338557</v>
      </c>
      <c r="T23" s="62"/>
    </row>
    <row r="24" ht="20.1" customHeight="1" spans="1:20">
      <c r="A24" s="40">
        <v>42019</v>
      </c>
      <c r="B24" s="27">
        <f>C店!B24+天猫!B24+京东!B24</f>
        <v>29886.6</v>
      </c>
      <c r="C24" s="27">
        <f>C店!C22+天猫!C23+京东!C22</f>
        <v>908.08</v>
      </c>
      <c r="D24" s="27">
        <f>C店!D22+天猫!D23+京东!D22</f>
        <v>4290</v>
      </c>
      <c r="E24" s="29">
        <f>C店!E24+天猫!E24+京东!E24</f>
        <v>24490.35</v>
      </c>
      <c r="F24" s="13"/>
      <c r="G24" s="27"/>
      <c r="H24" s="27">
        <f>C店!H22+天猫!H23+京东!H22</f>
        <v>180</v>
      </c>
      <c r="I24" s="27">
        <f>C店!I22+天猫!I23+京东!I22</f>
        <v>432.54</v>
      </c>
      <c r="J24" s="27">
        <f>C店!J22+天猫!J23+京东!J22</f>
        <v>437.92</v>
      </c>
      <c r="K24" s="27">
        <f>C店!K22+天猫!K23+京东!K22</f>
        <v>3059.8218</v>
      </c>
      <c r="L24" s="27">
        <f>C店!L22+天猫!L23+京东!L22</f>
        <v>224.61</v>
      </c>
      <c r="M24" s="27">
        <f>C店!M22+天猫!M23+京东!M22</f>
        <v>0</v>
      </c>
      <c r="N24" s="27">
        <f>C店!N22+天猫!N23+京东!N22</f>
        <v>0</v>
      </c>
      <c r="O24" s="27">
        <f>C店!O24+天猫!O24+京东!O24</f>
        <v>0</v>
      </c>
      <c r="P24" s="13"/>
      <c r="Q24" s="10">
        <f>C店!P24+天猫!Q24+京东!Q24</f>
        <v>3175.8538</v>
      </c>
      <c r="R24" s="60">
        <f>C店!Q24+天猫!R24+京东!R24</f>
        <v>21314.4962</v>
      </c>
      <c r="S24" s="152">
        <f t="shared" si="0"/>
        <v>7.71142235829621</v>
      </c>
      <c r="T24" s="62"/>
    </row>
    <row r="25" ht="20.1" customHeight="1" spans="1:20">
      <c r="A25" s="40">
        <v>42020</v>
      </c>
      <c r="B25" s="27">
        <f>C店!B25+天猫!B25+京东!B25</f>
        <v>20730.13</v>
      </c>
      <c r="C25" s="27">
        <f>C店!C23+天猫!C24+京东!C23</f>
        <v>1517.34</v>
      </c>
      <c r="D25" s="27">
        <f>C店!D23+天猫!D24+京东!D23</f>
        <v>4147</v>
      </c>
      <c r="E25" s="29">
        <f>C店!E25+天猫!E25+京东!E25</f>
        <v>14373.85</v>
      </c>
      <c r="F25" s="13"/>
      <c r="G25" s="27"/>
      <c r="H25" s="27">
        <f>C店!H23+天猫!H24+京东!H23</f>
        <v>174</v>
      </c>
      <c r="I25" s="27">
        <f>C店!I23+天猫!I24+京东!I23</f>
        <v>357.33</v>
      </c>
      <c r="J25" s="27">
        <f>C店!J23+天猫!J24+京东!J23</f>
        <v>373.52</v>
      </c>
      <c r="K25" s="27">
        <f>C店!K23+天猫!K24+京东!K23</f>
        <v>2969.444</v>
      </c>
      <c r="L25" s="27">
        <f>C店!L23+天猫!L24+京东!L23</f>
        <v>160.61</v>
      </c>
      <c r="M25" s="27">
        <f>C店!M23+天猫!M24+京东!M23</f>
        <v>0</v>
      </c>
      <c r="N25" s="27">
        <f>C店!N23+天猫!N24+京东!N23</f>
        <v>0</v>
      </c>
      <c r="O25" s="27">
        <f>C店!O25+天猫!O25+京东!O25</f>
        <v>0</v>
      </c>
      <c r="P25" s="13"/>
      <c r="Q25" s="10">
        <f>C店!P25+天猫!Q25+京东!Q25</f>
        <v>2844.4658</v>
      </c>
      <c r="R25" s="60">
        <f>C店!Q25+天猫!R25+京东!R25</f>
        <v>11529.3842</v>
      </c>
      <c r="S25" s="152">
        <f t="shared" si="0"/>
        <v>5.05326870163108</v>
      </c>
      <c r="T25" s="62"/>
    </row>
    <row r="26" ht="20.1" customHeight="1" spans="1:20">
      <c r="A26" s="40">
        <v>42021</v>
      </c>
      <c r="B26" s="27">
        <f>C店!B26+天猫!B26+京东!B26</f>
        <v>15372.57</v>
      </c>
      <c r="C26" s="27">
        <f>C店!C24+天猫!C25+京东!C24</f>
        <v>1421.25</v>
      </c>
      <c r="D26" s="27">
        <f>C店!D24+天猫!D25+京东!D24</f>
        <v>4004</v>
      </c>
      <c r="E26" s="29">
        <f>C店!E26+天猫!E26+京东!E26</f>
        <v>15178.45</v>
      </c>
      <c r="F26" s="13"/>
      <c r="G26" s="27"/>
      <c r="H26" s="27">
        <f>C店!H24+天猫!H25+京东!H24</f>
        <v>168</v>
      </c>
      <c r="I26" s="27">
        <f>C店!I24+天猫!I25+京东!I24</f>
        <v>241.71</v>
      </c>
      <c r="J26" s="27">
        <f>C店!J24+天猫!J25+京东!J24</f>
        <v>263.935</v>
      </c>
      <c r="K26" s="27">
        <f>C店!K24+天猫!K25+京东!K24</f>
        <v>2142.8588</v>
      </c>
      <c r="L26" s="27">
        <f>C店!L24+天猫!L25+京东!L24</f>
        <v>194.3</v>
      </c>
      <c r="M26" s="27">
        <f>C店!M24+天猫!M25+京东!M24</f>
        <v>0</v>
      </c>
      <c r="N26" s="27">
        <f>C店!N24+天猫!N25+京东!N24</f>
        <v>0</v>
      </c>
      <c r="O26" s="27">
        <f>C店!O26+天猫!O26+京东!O26</f>
        <v>0</v>
      </c>
      <c r="P26" s="13"/>
      <c r="Q26" s="10">
        <f>C店!P26+天猫!Q26+京东!Q26</f>
        <v>2032.5029</v>
      </c>
      <c r="R26" s="60">
        <f>C店!Q26+天猫!R26+京东!R26</f>
        <v>13145.9471</v>
      </c>
      <c r="S26" s="152">
        <f t="shared" si="0"/>
        <v>7.46786142346956</v>
      </c>
      <c r="T26" s="62"/>
    </row>
    <row r="27" ht="20.1" customHeight="1" spans="1:20">
      <c r="A27" s="40">
        <v>42022</v>
      </c>
      <c r="B27" s="27">
        <f>C店!B27+天猫!B27+京东!B27</f>
        <v>17227.8</v>
      </c>
      <c r="C27" s="27">
        <f>C店!C25+天猫!C26+京东!C25</f>
        <v>453.28</v>
      </c>
      <c r="D27" s="27">
        <f>C店!D25+天猫!D26+京东!D25</f>
        <v>1360</v>
      </c>
      <c r="E27" s="29">
        <f>C店!E27+天猫!E27+京东!E27</f>
        <v>16651.08</v>
      </c>
      <c r="F27" s="13"/>
      <c r="G27" s="27"/>
      <c r="H27" s="27">
        <f>C店!H25+天猫!H26+京东!H25</f>
        <v>30</v>
      </c>
      <c r="I27" s="27">
        <f>C店!I25+天猫!I26+京东!I25</f>
        <v>240.42</v>
      </c>
      <c r="J27" s="27">
        <f>C店!J25+天猫!J26+京东!J25</f>
        <v>213.92</v>
      </c>
      <c r="K27" s="27">
        <f>C店!K25+天猫!K26+京东!K25</f>
        <v>1864.1608</v>
      </c>
      <c r="L27" s="27">
        <f>C店!L25+天猫!L26+京东!L25</f>
        <v>108.4</v>
      </c>
      <c r="M27" s="27">
        <f>C店!M25+天猫!M26+京东!M25</f>
        <v>0</v>
      </c>
      <c r="N27" s="27">
        <f>C店!N25+天猫!N26+京东!N25</f>
        <v>0</v>
      </c>
      <c r="O27" s="27">
        <f>C店!O27+天猫!O27+京东!O27</f>
        <v>0</v>
      </c>
      <c r="P27" s="13"/>
      <c r="Q27" s="10">
        <f>C店!P27+天猫!Q27+京东!Q27</f>
        <v>1587.9618</v>
      </c>
      <c r="R27" s="60">
        <f>C店!Q27+天猫!R27+京东!R27</f>
        <v>15063.1182</v>
      </c>
      <c r="S27" s="152">
        <f t="shared" si="0"/>
        <v>10.4858189913636</v>
      </c>
      <c r="T27" s="62"/>
    </row>
    <row r="28" ht="20.1" customHeight="1" spans="1:20">
      <c r="A28" s="40">
        <v>42023</v>
      </c>
      <c r="B28" s="27">
        <f>C店!B28+天猫!B28+京东!B28</f>
        <v>28998.36</v>
      </c>
      <c r="C28" s="27">
        <f>C店!C26+天猫!C27+京东!C26</f>
        <v>141.12</v>
      </c>
      <c r="D28" s="27">
        <f>C店!D26+天猫!D27+京东!D26</f>
        <v>0</v>
      </c>
      <c r="E28" s="29">
        <f>C店!E28+天猫!E28+京东!E28</f>
        <v>22520.46</v>
      </c>
      <c r="F28" s="13"/>
      <c r="G28" s="27"/>
      <c r="H28" s="27">
        <f>C店!H26+天猫!H27+京东!H26</f>
        <v>0</v>
      </c>
      <c r="I28" s="27">
        <f>C店!I26+天猫!I27+京东!I26</f>
        <v>146.46</v>
      </c>
      <c r="J28" s="27">
        <f>C店!J26+天猫!J27+京东!J26</f>
        <v>161.21</v>
      </c>
      <c r="K28" s="27">
        <f>C店!K26+天猫!K27+京东!K26</f>
        <v>984.7429</v>
      </c>
      <c r="L28" s="27">
        <f>C店!L26+天猫!L27+京东!L26</f>
        <v>98.95</v>
      </c>
      <c r="M28" s="27">
        <f>C店!M26+天猫!M27+京东!M26</f>
        <v>0</v>
      </c>
      <c r="N28" s="27">
        <f>C店!N26+天猫!N27+京东!N26</f>
        <v>0</v>
      </c>
      <c r="O28" s="27">
        <f>C店!O28+天猫!O28+京东!O28</f>
        <v>0</v>
      </c>
      <c r="P28" s="13"/>
      <c r="Q28" s="10">
        <f>C店!P28+天猫!Q28+京东!Q28</f>
        <v>3045.4815</v>
      </c>
      <c r="R28" s="60">
        <f>C店!Q28+天猫!R28+京东!R28</f>
        <v>19474.9785</v>
      </c>
      <c r="S28" s="152">
        <f t="shared" si="0"/>
        <v>7.39471246172403</v>
      </c>
      <c r="T28" s="62"/>
    </row>
    <row r="29" ht="20.1" customHeight="1" spans="1:20">
      <c r="A29" s="40">
        <v>42024</v>
      </c>
      <c r="B29" s="27">
        <f>C店!B29+天猫!B29+京东!B29</f>
        <v>26638.26</v>
      </c>
      <c r="C29" s="27">
        <f>C店!C27+天猫!C28+京东!C27</f>
        <v>746.72</v>
      </c>
      <c r="D29" s="27">
        <f>C店!D27+天猫!D28+京东!D27</f>
        <v>4290</v>
      </c>
      <c r="E29" s="29">
        <f>C店!E29+天猫!E29+京东!E29</f>
        <v>22226.56</v>
      </c>
      <c r="F29" s="13"/>
      <c r="G29" s="27"/>
      <c r="H29" s="27">
        <f>C店!H27+天猫!H28+京东!H27</f>
        <v>180</v>
      </c>
      <c r="I29" s="27">
        <f>C店!I27+天猫!I28+京东!I27</f>
        <v>372.06</v>
      </c>
      <c r="J29" s="27">
        <f>C店!J27+天猫!J28+京东!J27</f>
        <v>397.53</v>
      </c>
      <c r="K29" s="27">
        <f>C店!K27+天猫!K28+京东!K27</f>
        <v>1337.2218</v>
      </c>
      <c r="L29" s="27">
        <f>C店!L27+天猫!L28+京东!L27</f>
        <v>83.67</v>
      </c>
      <c r="M29" s="27">
        <f>C店!M27+天猫!M28+京东!M27</f>
        <v>0</v>
      </c>
      <c r="N29" s="27">
        <f>C店!N27+天猫!N28+京东!N27</f>
        <v>0</v>
      </c>
      <c r="O29" s="27">
        <f>C店!O29+天猫!O29+京东!O29</f>
        <v>0</v>
      </c>
      <c r="P29" s="13"/>
      <c r="Q29" s="10">
        <f>C店!P29+天猫!Q29+京东!Q29</f>
        <v>3177.1177</v>
      </c>
      <c r="R29" s="60">
        <f>C店!Q29+天猫!R29+京东!R29</f>
        <v>19049.4423</v>
      </c>
      <c r="S29" s="152">
        <f t="shared" si="0"/>
        <v>6.995825178274</v>
      </c>
      <c r="T29" s="62"/>
    </row>
    <row r="30" ht="20.1" customHeight="1" spans="1:20">
      <c r="A30" s="40">
        <v>42025</v>
      </c>
      <c r="B30" s="27">
        <f>C店!B30+天猫!B30+京东!B30</f>
        <v>26485.42</v>
      </c>
      <c r="C30" s="27">
        <f>C店!C28+天猫!C29+京东!C28</f>
        <v>249.9</v>
      </c>
      <c r="D30" s="27">
        <f>C店!D28+天猫!D29+京东!D28</f>
        <v>5486</v>
      </c>
      <c r="E30" s="29">
        <f>C店!E30+天猫!E30+京东!E30</f>
        <v>20185.51</v>
      </c>
      <c r="F30" s="13"/>
      <c r="G30" s="27"/>
      <c r="H30" s="27">
        <f>C店!H28+天猫!H29+京东!H28</f>
        <v>195</v>
      </c>
      <c r="I30" s="27">
        <f>C店!I28+天猫!I29+京东!I28</f>
        <v>456.18</v>
      </c>
      <c r="J30" s="27">
        <f>C店!J28+天猫!J29+京东!J28</f>
        <v>457.555</v>
      </c>
      <c r="K30" s="27">
        <f>C店!K28+天猫!K29+京东!K28</f>
        <v>2262.8865</v>
      </c>
      <c r="L30" s="27">
        <f>C店!L28+天猫!L29+京东!L28</f>
        <v>115.6</v>
      </c>
      <c r="M30" s="27">
        <f>C店!M28+天猫!M29+京东!M28</f>
        <v>0</v>
      </c>
      <c r="N30" s="27">
        <f>C店!N28+天猫!N29+京东!N28</f>
        <v>0</v>
      </c>
      <c r="O30" s="27">
        <f>C店!O30+天猫!O30+京东!O30</f>
        <v>0</v>
      </c>
      <c r="P30" s="13"/>
      <c r="Q30" s="10">
        <f>C店!P30+天猫!Q30+京东!Q30</f>
        <v>3487.4399</v>
      </c>
      <c r="R30" s="60">
        <f>C店!Q30+天猫!R30+京东!R30</f>
        <v>16698.0701</v>
      </c>
      <c r="S30" s="152">
        <f t="shared" si="0"/>
        <v>5.78805960211673</v>
      </c>
      <c r="T30" s="62"/>
    </row>
    <row r="31" ht="20.1" customHeight="1" spans="1:20">
      <c r="A31" s="40">
        <v>42026</v>
      </c>
      <c r="B31" s="27">
        <f>C店!B31+天猫!B31+京东!B31</f>
        <v>28741.6</v>
      </c>
      <c r="C31" s="27">
        <f>C店!C29+天猫!C30+京东!C29</f>
        <v>949.03</v>
      </c>
      <c r="D31" s="27">
        <f>C店!D29+天猫!D30+京东!D29</f>
        <v>3146</v>
      </c>
      <c r="E31" s="29">
        <f>C店!E31+天猫!E31+京东!E31</f>
        <v>23465.58</v>
      </c>
      <c r="F31" s="13"/>
      <c r="G31" s="27"/>
      <c r="H31" s="27">
        <f>C店!H29+天猫!H30+京东!H29</f>
        <v>132</v>
      </c>
      <c r="I31" s="27">
        <f>C店!I29+天猫!I30+京东!I29</f>
        <v>411.18</v>
      </c>
      <c r="J31" s="27">
        <f>C店!J29+天猫!J30+京东!J29</f>
        <v>404.6</v>
      </c>
      <c r="K31" s="27">
        <f>C店!K29+天猫!K30+京东!K29</f>
        <v>1883.6577</v>
      </c>
      <c r="L31" s="27">
        <f>C店!L29+天猫!L30+京东!L29</f>
        <v>83.59</v>
      </c>
      <c r="M31" s="27">
        <f>C店!M29+天猫!M30+京东!M29</f>
        <v>0</v>
      </c>
      <c r="N31" s="27">
        <f>C店!N29+天猫!N30+京东!N29</f>
        <v>0</v>
      </c>
      <c r="O31" s="27">
        <f>C店!O31+天猫!O31+京东!O31</f>
        <v>0</v>
      </c>
      <c r="P31" s="13"/>
      <c r="Q31" s="10">
        <f>C店!P31+天猫!Q31+京东!Q31</f>
        <v>3398.4749</v>
      </c>
      <c r="R31" s="60">
        <f>C店!Q31+天猫!R31+京东!R31</f>
        <v>20067.1051</v>
      </c>
      <c r="S31" s="152">
        <f t="shared" si="0"/>
        <v>6.90473835778513</v>
      </c>
      <c r="T31" s="62"/>
    </row>
    <row r="32" ht="20.1" customHeight="1" spans="1:20">
      <c r="A32" s="40">
        <v>42027</v>
      </c>
      <c r="B32" s="27">
        <f>C店!B32+天猫!B32+京东!B32</f>
        <v>32098.14</v>
      </c>
      <c r="C32" s="27">
        <f>C店!C30+天猫!C31+京东!C30</f>
        <v>1102.58</v>
      </c>
      <c r="D32" s="27">
        <f>C店!D30+天猫!D31+京东!D30</f>
        <v>5329</v>
      </c>
      <c r="E32" s="29">
        <f>C店!E32+天猫!E32+京东!E32</f>
        <v>23721.54</v>
      </c>
      <c r="F32" s="13"/>
      <c r="G32" s="27"/>
      <c r="H32" s="27">
        <f>C店!H30+天猫!H31+京东!H30</f>
        <v>183</v>
      </c>
      <c r="I32" s="27">
        <f>C店!I30+天猫!I31+京东!I30</f>
        <v>481.29</v>
      </c>
      <c r="J32" s="27">
        <f>C店!J30+天猫!J31+京东!J30</f>
        <v>448.77</v>
      </c>
      <c r="K32" s="27">
        <f>C店!K30+天猫!K31+京东!K30</f>
        <v>2460.3049</v>
      </c>
      <c r="L32" s="27">
        <f>C店!L30+天猫!L31+京东!L30</f>
        <v>72.6</v>
      </c>
      <c r="M32" s="27">
        <f>C店!M30+天猫!M31+京东!M30</f>
        <v>0</v>
      </c>
      <c r="N32" s="27">
        <f>C店!N30+天猫!N31+京东!N30</f>
        <v>0</v>
      </c>
      <c r="O32" s="27">
        <f>C店!O32+天猫!O32+京东!O32</f>
        <v>0</v>
      </c>
      <c r="P32" s="13"/>
      <c r="Q32" s="10">
        <f>C店!P32+天猫!Q32+京东!Q32</f>
        <v>3437.4596</v>
      </c>
      <c r="R32" s="60">
        <f>C店!Q32+天猫!R32+京东!R32</f>
        <v>20284.0804</v>
      </c>
      <c r="S32" s="152">
        <f t="shared" si="0"/>
        <v>6.90089274067396</v>
      </c>
      <c r="T32" s="62"/>
    </row>
    <row r="33" ht="20.1" customHeight="1" spans="1:20">
      <c r="A33" s="40">
        <v>42028</v>
      </c>
      <c r="B33" s="27">
        <f>C店!B33+天猫!B33+京东!B33</f>
        <v>31163.24</v>
      </c>
      <c r="C33" s="27">
        <f>C店!C31+天猫!C32+京东!C31</f>
        <v>1743.02</v>
      </c>
      <c r="D33" s="27">
        <f>C店!D31+天猫!D32+京东!D31</f>
        <v>3146</v>
      </c>
      <c r="E33" s="29">
        <f>C店!E33+天猫!E33+京东!E33</f>
        <v>21420.72</v>
      </c>
      <c r="F33" s="13"/>
      <c r="G33" s="27"/>
      <c r="H33" s="27">
        <f>C店!H31+天猫!H32+京东!H31</f>
        <v>132</v>
      </c>
      <c r="I33" s="27">
        <f>C店!I31+天猫!I32+京东!I31</f>
        <v>320.01</v>
      </c>
      <c r="J33" s="27">
        <f>C店!J31+天猫!J32+京东!J31</f>
        <v>312.62</v>
      </c>
      <c r="K33" s="27">
        <f>C店!K31+天猫!K32+京东!K31</f>
        <v>2249.2249</v>
      </c>
      <c r="L33" s="27">
        <f>C店!L31+天猫!L32+京东!L31</f>
        <v>67.81</v>
      </c>
      <c r="M33" s="27">
        <f>C店!M31+天猫!M32+京东!M31</f>
        <v>0</v>
      </c>
      <c r="N33" s="27">
        <f>C店!N31+天猫!N32+京东!N31</f>
        <v>0</v>
      </c>
      <c r="O33" s="27">
        <f>C店!O33+天猫!O33+京东!O33</f>
        <v>0</v>
      </c>
      <c r="P33" s="13"/>
      <c r="Q33" s="10">
        <f>C店!P33+天猫!Q33+京东!Q33</f>
        <v>3522.9454</v>
      </c>
      <c r="R33" s="60">
        <f>C店!Q33+天猫!R33+京东!R33</f>
        <v>17897.7746</v>
      </c>
      <c r="S33" s="152">
        <f t="shared" si="0"/>
        <v>6.08034402122724</v>
      </c>
      <c r="T33" s="62"/>
    </row>
    <row r="34" ht="20.1" customHeight="1" spans="1:20">
      <c r="A34" s="40">
        <v>42029</v>
      </c>
      <c r="B34" s="27">
        <f>C店!B34+天猫!B34+京东!B34</f>
        <v>22989.06</v>
      </c>
      <c r="C34" s="27">
        <f>C店!C32+天猫!C33+京东!C32</f>
        <v>1496.6</v>
      </c>
      <c r="D34" s="27">
        <f>C店!D32+天猫!D33+京东!D32</f>
        <v>6647</v>
      </c>
      <c r="E34" s="29">
        <f>C店!E34+天猫!E34+京东!E34</f>
        <v>22989.06</v>
      </c>
      <c r="F34" s="13"/>
      <c r="G34" s="27"/>
      <c r="H34" s="27">
        <f>C店!H32+天猫!H33+京东!H32</f>
        <v>159</v>
      </c>
      <c r="I34" s="27">
        <f>C店!I32+天猫!I33+京东!I32</f>
        <v>527.61</v>
      </c>
      <c r="J34" s="27">
        <f>C店!J32+天猫!J33+京东!J32</f>
        <v>439.11</v>
      </c>
      <c r="K34" s="27">
        <f>C店!K32+天猫!K33+京东!K32</f>
        <v>2398.2296</v>
      </c>
      <c r="L34" s="27">
        <f>C店!L32+天猫!L33+京东!L32</f>
        <v>100.55</v>
      </c>
      <c r="M34" s="27">
        <f>C店!M32+天猫!M33+京东!M32</f>
        <v>0</v>
      </c>
      <c r="N34" s="27">
        <f>C店!N32+天猫!N33+京东!N32</f>
        <v>0</v>
      </c>
      <c r="O34" s="27">
        <f>C店!O34+天猫!O34+京东!O34</f>
        <v>0</v>
      </c>
      <c r="P34" s="13"/>
      <c r="Q34" s="10">
        <f>C店!P34+天猫!Q34+京东!Q34</f>
        <v>2727.045</v>
      </c>
      <c r="R34" s="60">
        <f>C店!Q34+天猫!R34+京东!R34</f>
        <v>20262.015</v>
      </c>
      <c r="S34" s="152">
        <f t="shared" si="0"/>
        <v>8.43002590716325</v>
      </c>
      <c r="T34" s="62"/>
    </row>
    <row r="35" ht="20.1" customHeight="1" spans="1:20">
      <c r="A35" s="40">
        <v>42030</v>
      </c>
      <c r="B35" s="27">
        <f>C店!B35+天猫!B35+京东!B35</f>
        <v>32081.36</v>
      </c>
      <c r="C35" s="27">
        <f>C店!C33+天猫!C34+京东!C33</f>
        <v>529.52</v>
      </c>
      <c r="D35" s="27">
        <f>C店!D33+天猫!D34+京东!D33</f>
        <v>6300</v>
      </c>
      <c r="E35" s="29">
        <f>C店!E35+天猫!E35+京东!E35</f>
        <v>28433.54</v>
      </c>
      <c r="F35" s="13"/>
      <c r="G35" s="27"/>
      <c r="H35" s="27">
        <f>C店!H33+天猫!H34+京东!H33</f>
        <v>30</v>
      </c>
      <c r="I35" s="27">
        <f>C店!I33+天猫!I34+京东!I33</f>
        <v>534.18</v>
      </c>
      <c r="J35" s="27">
        <f>C店!J33+天猫!J34+京东!J33</f>
        <v>392.77</v>
      </c>
      <c r="K35" s="27">
        <f>C店!K33+天猫!K34+京东!K33</f>
        <v>2139.2504</v>
      </c>
      <c r="L35" s="27">
        <f>C店!L33+天猫!L34+京东!L33</f>
        <v>105.11</v>
      </c>
      <c r="M35" s="27">
        <f>C店!M33+天猫!M34+京东!M33</f>
        <v>0</v>
      </c>
      <c r="N35" s="27">
        <f>C店!N33+天猫!N34+京东!N33</f>
        <v>0</v>
      </c>
      <c r="O35" s="27">
        <f>C店!O35+天猫!O35+京东!O35</f>
        <v>0</v>
      </c>
      <c r="P35" s="13"/>
      <c r="Q35" s="10">
        <f>C店!P35+天猫!Q35+京东!Q35</f>
        <v>4288.125</v>
      </c>
      <c r="R35" s="60">
        <f>C店!Q35+天猫!R35+京东!R35</f>
        <v>24145.415</v>
      </c>
      <c r="S35" s="152">
        <f t="shared" si="0"/>
        <v>6.63076286255648</v>
      </c>
      <c r="T35" s="62"/>
    </row>
    <row r="36" ht="20.1" customHeight="1" spans="1:20">
      <c r="A36" s="40">
        <v>42031</v>
      </c>
      <c r="B36" s="27">
        <f>C店!B36+天猫!B36+京东!B36</f>
        <v>33087.14</v>
      </c>
      <c r="C36" s="27">
        <f>C店!C34+天猫!C35+京东!C34</f>
        <v>577</v>
      </c>
      <c r="D36" s="27">
        <f>C店!D36+天猫!D36+京东!D36</f>
        <v>5480</v>
      </c>
      <c r="E36" s="29">
        <f>C店!E36+天猫!E36+京东!E36</f>
        <v>26989.12</v>
      </c>
      <c r="F36" s="13"/>
      <c r="G36" s="27"/>
      <c r="H36" s="27">
        <f>C店!H34+天猫!H35+京东!H34</f>
        <v>108</v>
      </c>
      <c r="I36" s="27">
        <f>C店!I34+天猫!I35+京东!I34</f>
        <v>394.53</v>
      </c>
      <c r="J36" s="27">
        <f>C店!J34+天猫!J35+京东!J34</f>
        <v>404.04</v>
      </c>
      <c r="K36" s="27">
        <f>C店!K34+天猫!K35+京东!K34</f>
        <v>2446.24</v>
      </c>
      <c r="L36" s="27">
        <f>C店!L34+天猫!L35+京东!L34</f>
        <v>71.45</v>
      </c>
      <c r="M36" s="27">
        <f>C店!M34+天猫!M35+京东!M34</f>
        <v>500</v>
      </c>
      <c r="N36" s="27">
        <f>C店!N34+天猫!N35+京东!N34</f>
        <v>0</v>
      </c>
      <c r="O36" s="27">
        <f>C店!O36+天猫!O36+京东!O36</f>
        <v>0</v>
      </c>
      <c r="P36" s="13"/>
      <c r="Q36" s="10">
        <f>C店!P36+天猫!Q36+京东!Q36</f>
        <v>3842.245</v>
      </c>
      <c r="R36" s="60">
        <f>C店!Q36+天猫!R36+京东!R36</f>
        <v>23146.875</v>
      </c>
      <c r="S36" s="152">
        <f t="shared" si="0"/>
        <v>7.02431000625936</v>
      </c>
      <c r="T36" s="62"/>
    </row>
    <row r="37" ht="20.1" customHeight="1" spans="1:20">
      <c r="A37" s="40">
        <v>42032</v>
      </c>
      <c r="B37" s="27">
        <f>C店!B37+天猫!B37+京东!B37</f>
        <v>29341.6</v>
      </c>
      <c r="C37" s="27">
        <f>C店!C35+天猫!C36+京东!C35</f>
        <v>600.06</v>
      </c>
      <c r="D37" s="27">
        <f>C店!D35+天猫!D36+京东!D35</f>
        <v>2860</v>
      </c>
      <c r="E37" s="29">
        <f>C店!E37+天猫!E37+京东!E37</f>
        <v>25597.78</v>
      </c>
      <c r="F37" s="13"/>
      <c r="G37" s="27"/>
      <c r="H37" s="27">
        <f>C店!H35+天猫!H36+京东!H35</f>
        <v>120</v>
      </c>
      <c r="I37" s="27">
        <f>C店!I35+天猫!I36+京东!I35</f>
        <v>327.06</v>
      </c>
      <c r="J37" s="27">
        <f>C店!J35+天猫!J36+京东!J35</f>
        <v>348.81</v>
      </c>
      <c r="K37" s="27">
        <f>C店!K35+天猫!K36+京东!K35</f>
        <v>2901.77</v>
      </c>
      <c r="L37" s="27">
        <f>C店!L35+天猫!L36+京东!L35</f>
        <v>73.17</v>
      </c>
      <c r="M37" s="27">
        <f>C店!M35+天猫!M36+京东!M35</f>
        <v>0</v>
      </c>
      <c r="N37" s="27">
        <f>C店!N35+天猫!N36+京东!N35</f>
        <v>0</v>
      </c>
      <c r="O37" s="27">
        <f>C店!O37+天猫!O37+京东!O37</f>
        <v>0</v>
      </c>
      <c r="P37" s="13"/>
      <c r="Q37" s="10">
        <f>C店!P37+天猫!Q37+京东!Q37</f>
        <v>4333.42</v>
      </c>
      <c r="R37" s="60">
        <f>C店!Q37+天猫!R37+京东!R37</f>
        <v>21264.36</v>
      </c>
      <c r="S37" s="152">
        <f t="shared" si="0"/>
        <v>5.90706185876282</v>
      </c>
      <c r="T37" s="62"/>
    </row>
    <row r="38" ht="20.1" customHeight="1" spans="1:20">
      <c r="A38" s="40">
        <v>42033</v>
      </c>
      <c r="B38" s="27">
        <f>C店!B38+天猫!B38+京东!B38</f>
        <v>26108.9</v>
      </c>
      <c r="C38" s="27">
        <f>C店!C36+天猫!C37+京东!C36</f>
        <v>882.78</v>
      </c>
      <c r="D38" s="27">
        <f>C店!D36+天猫!D37+京东!D36</f>
        <v>5623</v>
      </c>
      <c r="E38" s="29">
        <f>C店!E38+天猫!E38+京东!E38</f>
        <v>22982.38</v>
      </c>
      <c r="F38" s="13"/>
      <c r="G38" s="27"/>
      <c r="H38" s="27">
        <f>C店!H36+天猫!H37+京东!H36</f>
        <v>156</v>
      </c>
      <c r="I38" s="27">
        <f>C店!I36+天猫!I37+京东!I36</f>
        <v>471.87</v>
      </c>
      <c r="J38" s="27">
        <f>C店!J36+天猫!J37+京东!J36</f>
        <v>431.69</v>
      </c>
      <c r="K38" s="27">
        <f>C店!K36+天猫!K37+京东!K36</f>
        <v>3190.89</v>
      </c>
      <c r="L38" s="27">
        <f>C店!L36+天猫!L37+京东!L36</f>
        <v>12.52</v>
      </c>
      <c r="M38" s="27">
        <f>C店!M36+天猫!M37+京东!M36</f>
        <v>0</v>
      </c>
      <c r="N38" s="27">
        <f>C店!N36+天猫!N37+京东!N36</f>
        <v>0</v>
      </c>
      <c r="O38" s="27">
        <f>C店!O38+天猫!O38+京东!O38</f>
        <v>0</v>
      </c>
      <c r="P38" s="13"/>
      <c r="Q38" s="10">
        <f>C店!P38+天猫!Q38+京东!Q38</f>
        <v>3760.835</v>
      </c>
      <c r="R38" s="60">
        <f>C店!Q38+天猫!R38+京东!R38</f>
        <v>19221.545</v>
      </c>
      <c r="S38" s="152">
        <f t="shared" si="0"/>
        <v>6.110978014191</v>
      </c>
      <c r="T38" s="62"/>
    </row>
    <row r="39" ht="20.1" customHeight="1" spans="1:20">
      <c r="A39" s="40">
        <v>42034</v>
      </c>
      <c r="B39" s="27">
        <f>C店!B39+天猫!B39+京东!B39</f>
        <v>24234.38</v>
      </c>
      <c r="C39" s="27">
        <f>C店!C37+天猫!C38+京东!C37</f>
        <v>488.82</v>
      </c>
      <c r="D39" s="27">
        <f>C店!D37+天猫!D38+京东!D37</f>
        <v>2900</v>
      </c>
      <c r="E39" s="29">
        <f>C店!E39+天猫!E39+京东!E39</f>
        <v>22321.82</v>
      </c>
      <c r="F39" s="13"/>
      <c r="G39" s="27"/>
      <c r="H39" s="27">
        <f>C店!H37+天猫!H38+京东!H37</f>
        <v>120</v>
      </c>
      <c r="I39" s="27">
        <f>C店!I37+天猫!I38+京东!I37</f>
        <v>599.22</v>
      </c>
      <c r="J39" s="27">
        <f>C店!J37+天猫!J38+京东!J37</f>
        <v>481.495</v>
      </c>
      <c r="K39" s="27">
        <f>C店!K37+天猫!K38+京东!K37</f>
        <v>2861.92</v>
      </c>
      <c r="L39" s="27">
        <f>C店!L37+天猫!L38+京东!L37</f>
        <v>110.26</v>
      </c>
      <c r="M39" s="27">
        <f>C店!M37+天猫!M38+京东!M37</f>
        <v>0</v>
      </c>
      <c r="N39" s="27">
        <f>C店!N37+天猫!N38+京东!N37</f>
        <v>0</v>
      </c>
      <c r="O39" s="27">
        <f>C店!O39+天猫!O39+京东!O39</f>
        <v>0</v>
      </c>
      <c r="P39" s="13"/>
      <c r="Q39" s="10">
        <f>C店!P39+天猫!Q39+京东!Q39</f>
        <v>2319.87</v>
      </c>
      <c r="R39" s="60">
        <f>C店!Q39+天猫!R39+京东!R39</f>
        <v>20001.95</v>
      </c>
      <c r="S39" s="152">
        <f t="shared" si="0"/>
        <v>9.62201330246954</v>
      </c>
      <c r="T39" s="62"/>
    </row>
    <row r="40" ht="20.1" customHeight="1" spans="1:20">
      <c r="A40" s="40">
        <v>42035</v>
      </c>
      <c r="B40" s="27">
        <f>C店!B40+天猫!B40+京东!B40</f>
        <v>19614.66</v>
      </c>
      <c r="C40" s="27">
        <f>C店!C38+天猫!C39+京东!C38</f>
        <v>587</v>
      </c>
      <c r="D40" s="27">
        <f>C店!D38+天猫!D39+京东!D38</f>
        <v>0</v>
      </c>
      <c r="E40" s="29">
        <f>C店!E40+天猫!E40+京东!E40</f>
        <v>19614.66</v>
      </c>
      <c r="F40" s="13"/>
      <c r="G40" s="27"/>
      <c r="H40" s="27">
        <f>C店!H38+天猫!H39+京东!H38</f>
        <v>0</v>
      </c>
      <c r="I40" s="27">
        <f>C店!I38+天猫!I39+京东!I38</f>
        <v>125.52</v>
      </c>
      <c r="J40" s="27">
        <f>C店!J38+天猫!J39+京东!J38</f>
        <v>111.475</v>
      </c>
      <c r="K40" s="27">
        <f>C店!K38+天猫!K39+京东!K38</f>
        <v>2136.06</v>
      </c>
      <c r="L40" s="27">
        <f>C店!L38+天猫!L39+京东!L38</f>
        <v>49.44</v>
      </c>
      <c r="M40" s="27">
        <f>C店!M38+天猫!M39+京东!M38</f>
        <v>0</v>
      </c>
      <c r="N40" s="27">
        <f>C店!N38+天猫!N39+京东!N38</f>
        <v>0</v>
      </c>
      <c r="O40" s="27">
        <f>C店!O40+天猫!O40+京东!O40</f>
        <v>0</v>
      </c>
      <c r="P40" s="13"/>
      <c r="Q40" s="10">
        <f>C店!P40+天猫!Q40+京东!Q40</f>
        <v>4985.5323</v>
      </c>
      <c r="R40" s="60">
        <f>C店!Q40+天猫!R40+京东!R40</f>
        <v>14629.1277</v>
      </c>
      <c r="S40" s="152">
        <f t="shared" si="0"/>
        <v>3.93431610101092</v>
      </c>
      <c r="T40" s="62"/>
    </row>
    <row r="41" s="101" customFormat="1" ht="20.1" customHeight="1" spans="1:20">
      <c r="A41" s="101" t="s">
        <v>29</v>
      </c>
      <c r="B41" s="101">
        <f>C店!B39+天猫!B40+京东!B39</f>
        <v>25585.38</v>
      </c>
      <c r="C41" s="101">
        <f>C店!C39+天猫!C40+京东!C39</f>
        <v>1436.08</v>
      </c>
      <c r="D41" s="101">
        <f>C店!D39+天猫!D40+京东!D39</f>
        <v>0</v>
      </c>
      <c r="E41" s="29">
        <f>C店!E41+天猫!E41+京东!E41</f>
        <v>862306.85</v>
      </c>
      <c r="F41" s="101">
        <v>850000</v>
      </c>
      <c r="H41" s="101">
        <f>C店!H39+天猫!H40+京东!H39</f>
        <v>0</v>
      </c>
      <c r="I41" s="101">
        <f>C店!I39+天猫!I40+京东!I39</f>
        <v>142.71</v>
      </c>
      <c r="J41" s="101">
        <f>C店!J39+天猫!J40+京东!J39</f>
        <v>145.145</v>
      </c>
      <c r="K41" s="101">
        <f>C店!K41+天猫!K41+京东!K41</f>
        <v>84901.1693</v>
      </c>
      <c r="L41" s="101">
        <f>C店!L39+天猫!L40+京东!L39</f>
        <v>62.05</v>
      </c>
      <c r="M41" s="101">
        <f>C店!M39+天猫!M40+京东!M39</f>
        <v>0</v>
      </c>
      <c r="N41" s="101">
        <f>C店!N39+天猫!N40+京东!N39</f>
        <v>0</v>
      </c>
      <c r="O41" s="27">
        <f>C店!O41+天猫!O41+京东!O41</f>
        <v>0</v>
      </c>
      <c r="P41" s="101" t="e">
        <f>C店!#REF!+天猫!P41+京东!P41</f>
        <v>#REF!</v>
      </c>
      <c r="Q41" s="10">
        <f>C店!P41+天猫!Q41+京东!Q41</f>
        <v>112977.93495</v>
      </c>
      <c r="R41" s="60">
        <f>C店!Q41+天猫!R41+京东!R41</f>
        <v>749328.91505</v>
      </c>
      <c r="S41" s="152">
        <f t="shared" si="0"/>
        <v>7.63252444277395</v>
      </c>
      <c r="T41" s="101">
        <f>E41*0.25-Q41</f>
        <v>102598.77755</v>
      </c>
    </row>
    <row r="42" ht="20.1" customHeight="1" spans="1:20">
      <c r="A42" s="40">
        <v>42036</v>
      </c>
      <c r="B42" s="27">
        <f>C店!B40+天猫!B41+京东!B40</f>
        <v>218209.67</v>
      </c>
      <c r="C42" s="27">
        <f>C店!C40+天猫!C41+京东!C40</f>
        <v>5299.05</v>
      </c>
      <c r="D42" s="27">
        <f>C店!D40+天猫!D41+京东!D40</f>
        <v>66356</v>
      </c>
      <c r="E42" s="29">
        <f>C店!E42+天猫!E42+京东!E42</f>
        <v>19992.38</v>
      </c>
      <c r="F42" s="13">
        <v>0</v>
      </c>
      <c r="G42" s="30" t="e">
        <f>E42/F42</f>
        <v>#DIV/0!</v>
      </c>
      <c r="H42" s="27">
        <f>C店!H40+天猫!H41+京东!H40</f>
        <v>2784</v>
      </c>
      <c r="I42" s="27">
        <f>C店!I40+天猫!I41+京东!I40</f>
        <v>6071.4003</v>
      </c>
      <c r="J42" s="27">
        <f>C店!J40+天猫!J41+京东!J40</f>
        <v>7078.96035</v>
      </c>
      <c r="K42" s="27">
        <f>C店!K40+天猫!K41+京东!K40</f>
        <v>26675.9373</v>
      </c>
      <c r="L42" s="27">
        <f>C店!L40+天猫!L41+京东!L40</f>
        <v>700.02</v>
      </c>
      <c r="M42" s="27">
        <f>C店!M40+天猫!M41+京东!M40</f>
        <v>500</v>
      </c>
      <c r="N42" s="27">
        <f>C店!N40+天猫!N41+京东!N40</f>
        <v>0</v>
      </c>
      <c r="O42" s="27">
        <f>C店!O42+天猫!O42+京东!O42</f>
        <v>0</v>
      </c>
      <c r="P42" s="13">
        <v>0</v>
      </c>
      <c r="Q42" s="10">
        <f>C店!P42+天猫!Q42+京东!Q42</f>
        <v>2700.9042</v>
      </c>
      <c r="R42" s="60">
        <f>C店!Q42+天猫!R42+京东!R42</f>
        <v>17291.4758</v>
      </c>
      <c r="S42" s="152">
        <f t="shared" si="0"/>
        <v>7.40210630203026</v>
      </c>
      <c r="T42" s="69"/>
    </row>
    <row r="43" ht="20.1" customHeight="1" spans="1:20">
      <c r="A43" s="40">
        <v>42037</v>
      </c>
      <c r="B43" s="27">
        <f>C店!B41+天猫!B42+京东!B41</f>
        <v>786508.82</v>
      </c>
      <c r="C43" s="27">
        <f>C店!C41+天猫!C42+京东!C41</f>
        <v>33039.93</v>
      </c>
      <c r="D43" s="27">
        <f>C店!D41+天猫!D42+京东!D41</f>
        <v>18018</v>
      </c>
      <c r="E43" s="29">
        <f>C店!E43+天猫!E43+京东!E43</f>
        <v>18913.03</v>
      </c>
      <c r="F43" s="13"/>
      <c r="G43" s="30"/>
      <c r="H43" s="27">
        <f>C店!H41+天猫!H42+京东!H41</f>
        <v>219</v>
      </c>
      <c r="I43" s="27">
        <f>C店!I41+天猫!I42+京东!I41</f>
        <v>3170.97</v>
      </c>
      <c r="J43" s="27">
        <f>C店!J41+天猫!J42+京东!J41</f>
        <v>1913.1</v>
      </c>
      <c r="K43" s="27">
        <f>C店!K41+天猫!K42+京东!K41</f>
        <v>60262.6593</v>
      </c>
      <c r="L43" s="27">
        <f>C店!L41+天猫!L42+京东!L41</f>
        <v>3191.08</v>
      </c>
      <c r="M43" s="27">
        <f>C店!M41+天猫!M42+京东!M41</f>
        <v>0</v>
      </c>
      <c r="N43" s="27">
        <f>C店!N41+天猫!N42+京东!N41</f>
        <v>0</v>
      </c>
      <c r="O43" s="27">
        <f>C店!O43+天猫!O43+京东!O43</f>
        <v>0</v>
      </c>
      <c r="P43" s="13"/>
      <c r="Q43" s="10">
        <f>C店!P43+天猫!Q43+京东!Q43</f>
        <v>3197.8874</v>
      </c>
      <c r="R43" s="60">
        <f>C店!Q43+天猫!R43+京东!R43</f>
        <v>15715.1426</v>
      </c>
      <c r="S43" s="152">
        <f t="shared" si="0"/>
        <v>5.91422637332384</v>
      </c>
      <c r="T43" s="69"/>
    </row>
    <row r="44" ht="20.1" customHeight="1" spans="1:20">
      <c r="A44" s="40">
        <v>42038</v>
      </c>
      <c r="B44" s="27">
        <f>C店!B42+天猫!B43+京东!B42</f>
        <v>22142.36</v>
      </c>
      <c r="C44" s="27">
        <f>C店!C42+天猫!C43+京东!C42</f>
        <v>1554.19</v>
      </c>
      <c r="D44" s="27">
        <f>C店!D42+天猫!D43+京东!D42</f>
        <v>0</v>
      </c>
      <c r="E44" s="29">
        <f>C店!E44+天猫!E44+京东!E44</f>
        <v>89091.92</v>
      </c>
      <c r="F44" s="13"/>
      <c r="G44" s="27"/>
      <c r="H44" s="27">
        <f>C店!H42+天猫!H43+京东!H42</f>
        <v>0</v>
      </c>
      <c r="I44" s="27">
        <f>C店!I42+天猫!I43+京东!I42</f>
        <v>247.65</v>
      </c>
      <c r="J44" s="27">
        <f>C店!J42+天猫!J43+京东!J42</f>
        <v>233.205</v>
      </c>
      <c r="K44" s="27">
        <f>C店!K42+天猫!K43+京东!K42</f>
        <v>2307.2392</v>
      </c>
      <c r="L44" s="27">
        <f>C店!L42+天猫!L43+京东!L42</f>
        <v>137.55</v>
      </c>
      <c r="M44" s="27">
        <f>C店!M42+天猫!M43+京东!M42</f>
        <v>0</v>
      </c>
      <c r="N44" s="27">
        <f>C店!N42+天猫!N43+京东!N42</f>
        <v>0</v>
      </c>
      <c r="O44" s="27">
        <f>C店!O44+天猫!O44+京东!O44</f>
        <v>0</v>
      </c>
      <c r="P44" s="13"/>
      <c r="Q44" s="10">
        <f>C店!P44+天猫!Q44+京东!Q44</f>
        <v>5425.9321</v>
      </c>
      <c r="R44" s="60">
        <f>C店!Q44+天猫!R44+京东!R44</f>
        <v>83665.9879</v>
      </c>
      <c r="S44" s="152">
        <f t="shared" si="0"/>
        <v>16.4196525791394</v>
      </c>
      <c r="T44" s="69"/>
    </row>
    <row r="45" ht="20.1" customHeight="1" spans="1:20">
      <c r="A45" s="40">
        <v>42039</v>
      </c>
      <c r="B45" s="27">
        <f>C店!B43+天猫!B44+京东!B43</f>
        <v>51377.8</v>
      </c>
      <c r="C45" s="27">
        <f>C店!C43+天猫!C44+京东!C43</f>
        <v>1861.56</v>
      </c>
      <c r="D45" s="27">
        <f>C店!D43+天猫!D44+京东!D43</f>
        <v>0</v>
      </c>
      <c r="E45" s="29">
        <f>C店!E45+天猫!E45+京东!E45</f>
        <v>42814.66</v>
      </c>
      <c r="F45" s="13"/>
      <c r="G45" s="27"/>
      <c r="H45" s="27">
        <f>C店!H43+天猫!H44+京东!H43</f>
        <v>0</v>
      </c>
      <c r="I45" s="27">
        <f>C店!I43+天猫!I44+京东!I43</f>
        <v>1118.4</v>
      </c>
      <c r="J45" s="27">
        <f>C店!J43+天猫!J44+京东!J43</f>
        <v>1280.58</v>
      </c>
      <c r="K45" s="27">
        <f>C店!K43+天猫!K44+京东!K43</f>
        <v>2800.5124</v>
      </c>
      <c r="L45" s="27">
        <f>C店!L43+天猫!L44+京东!L43</f>
        <v>26.36</v>
      </c>
      <c r="M45" s="27">
        <f>C店!M43+天猫!M44+京东!M43</f>
        <v>0</v>
      </c>
      <c r="N45" s="27">
        <f>C店!N43+天猫!N44+京东!N43</f>
        <v>0</v>
      </c>
      <c r="O45" s="27">
        <f>C店!O45+天猫!O45+京东!O45</f>
        <v>0</v>
      </c>
      <c r="P45" s="13"/>
      <c r="Q45" s="10">
        <f>C店!P45+天猫!Q45+京东!Q45</f>
        <v>4306.41</v>
      </c>
      <c r="R45" s="60">
        <f>C店!Q45+天猫!R45+京东!R45</f>
        <v>38508.25</v>
      </c>
      <c r="S45" s="152">
        <f t="shared" si="0"/>
        <v>9.94207704329128</v>
      </c>
      <c r="T45" s="69"/>
    </row>
    <row r="46" ht="20.1" customHeight="1" spans="1:20">
      <c r="A46" s="40">
        <v>42040</v>
      </c>
      <c r="B46" s="27">
        <f>C店!B44+天猫!B45+京东!B44</f>
        <v>80854</v>
      </c>
      <c r="C46" s="27">
        <f>C店!C44+天猫!C45+京东!C44</f>
        <v>1484.08</v>
      </c>
      <c r="D46" s="27">
        <f>C店!D44+天猫!D45+京东!D44</f>
        <v>0</v>
      </c>
      <c r="E46" s="29">
        <f>C店!E46+天猫!E46+京东!E46</f>
        <v>28537.14</v>
      </c>
      <c r="F46" s="13"/>
      <c r="G46" s="27"/>
      <c r="H46" s="27" t="e">
        <f>C店!H44+天猫!H45+京东!H44</f>
        <v>#VALUE!</v>
      </c>
      <c r="I46" s="27">
        <f>C店!I44+天猫!I45+京东!I44</f>
        <v>848.7</v>
      </c>
      <c r="J46" s="27">
        <f>C店!J44+天猫!J45+京东!J44</f>
        <v>945.49</v>
      </c>
      <c r="K46" s="27">
        <f>C店!K44+天猫!K45+京东!K44</f>
        <v>2841.7121</v>
      </c>
      <c r="L46" s="27">
        <f>C店!L44+天猫!L45+京东!L44</f>
        <v>138.1</v>
      </c>
      <c r="M46" s="27">
        <f>C店!M44+天猫!M45+京东!M44</f>
        <v>0</v>
      </c>
      <c r="N46" s="27">
        <f>C店!N44+天猫!N45+京东!N44</f>
        <v>0</v>
      </c>
      <c r="O46" s="27">
        <f>C店!O46+天猫!O46+京东!O46</f>
        <v>0</v>
      </c>
      <c r="P46" s="13"/>
      <c r="Q46" s="10">
        <f>C店!P46+天猫!Q46+京东!Q46</f>
        <v>2930.6275</v>
      </c>
      <c r="R46" s="60">
        <f>C店!Q46+天猫!R46+京东!R46</f>
        <v>25606.5125</v>
      </c>
      <c r="S46" s="152">
        <f t="shared" si="0"/>
        <v>9.73755279372762</v>
      </c>
      <c r="T46" s="69"/>
    </row>
    <row r="47" ht="20.1" customHeight="1" spans="1:20">
      <c r="A47" s="40">
        <v>42041</v>
      </c>
      <c r="B47" s="27">
        <f>C店!B45+天猫!B46+京东!B45</f>
        <v>28786.36</v>
      </c>
      <c r="C47" s="27">
        <f>C店!C45+天猫!C46+京东!C45</f>
        <v>2427.7</v>
      </c>
      <c r="D47" s="27">
        <f>C店!D45+天猫!D46+京东!D45</f>
        <v>0</v>
      </c>
      <c r="E47" s="29">
        <f>C店!E47+天猫!E47+京东!E47</f>
        <v>15963.67</v>
      </c>
      <c r="F47" s="13"/>
      <c r="G47" s="27"/>
      <c r="H47" s="27" t="e">
        <f>C店!H45+天猫!H46+京东!H45</f>
        <v>#VALUE!</v>
      </c>
      <c r="I47" s="27">
        <f>C店!I45+天猫!I46+京东!I45</f>
        <v>353.7</v>
      </c>
      <c r="J47" s="27">
        <f>C店!J45+天猫!J46+京东!J45</f>
        <v>365.575</v>
      </c>
      <c r="K47" s="27">
        <f>C店!K45+天猫!K46+京东!K45</f>
        <v>2318.685</v>
      </c>
      <c r="L47" s="27">
        <f>C店!L45+天猫!L46+京东!L45</f>
        <v>29.99</v>
      </c>
      <c r="M47" s="27">
        <f>C店!M45+天猫!M46+京东!M45</f>
        <v>0</v>
      </c>
      <c r="N47" s="27">
        <f>C店!N45+天猫!N46+京东!N45</f>
        <v>0</v>
      </c>
      <c r="O47" s="27">
        <f>C店!O47+天猫!O47+京东!O47</f>
        <v>0</v>
      </c>
      <c r="P47" s="13"/>
      <c r="Q47" s="10">
        <f>C店!P47+天猫!Q47+京东!Q47</f>
        <v>1946.0731</v>
      </c>
      <c r="R47" s="60">
        <f>C店!Q47+天猫!R47+京东!R47</f>
        <v>14017.5969</v>
      </c>
      <c r="S47" s="152">
        <f t="shared" si="0"/>
        <v>8.2030166287176</v>
      </c>
      <c r="T47" s="62"/>
    </row>
    <row r="48" ht="20.1" customHeight="1" spans="1:20">
      <c r="A48" s="40">
        <v>42042</v>
      </c>
      <c r="B48" s="27">
        <f>C店!B46+天猫!B47+京东!B46</f>
        <v>25858.28</v>
      </c>
      <c r="C48" s="27">
        <f>C店!C46+天猫!C47+京东!C46</f>
        <v>1883.33</v>
      </c>
      <c r="D48" s="27">
        <f>C店!D46+天猫!D47+京东!D46</f>
        <v>0</v>
      </c>
      <c r="E48" s="29">
        <f>C店!E48+天猫!E48+京东!E48</f>
        <v>13300.99</v>
      </c>
      <c r="F48" s="13"/>
      <c r="G48" s="27"/>
      <c r="H48" s="27" t="e">
        <f>C店!H46+天猫!H47+京东!H46</f>
        <v>#VALUE!</v>
      </c>
      <c r="I48" s="27">
        <f>C店!I46+天猫!I47+京东!I46</f>
        <v>221.13</v>
      </c>
      <c r="J48" s="27">
        <f>C店!J46+天猫!J47+京东!J46</f>
        <v>217.98</v>
      </c>
      <c r="K48" s="27">
        <f>C店!K46+天猫!K47+京东!K46</f>
        <v>1826.7325</v>
      </c>
      <c r="L48" s="27">
        <f>C店!L46+天猫!L47+京东!L46</f>
        <v>91.23</v>
      </c>
      <c r="M48" s="27">
        <f>C店!M46+天猫!M47+京东!M46</f>
        <v>0</v>
      </c>
      <c r="N48" s="27">
        <f>C店!N46+天猫!N47+京东!N46</f>
        <v>0</v>
      </c>
      <c r="O48" s="27">
        <f>C店!O48+天猫!O48+京东!O48</f>
        <v>0</v>
      </c>
      <c r="P48" s="13"/>
      <c r="Q48" s="10">
        <f>C店!P48+天猫!Q48+京东!Q48</f>
        <v>2156.5128</v>
      </c>
      <c r="R48" s="60">
        <f>C店!Q48+天猫!R48+京东!R48</f>
        <v>11144.4772</v>
      </c>
      <c r="S48" s="152">
        <f t="shared" si="0"/>
        <v>6.16782334888066</v>
      </c>
      <c r="T48" s="62"/>
    </row>
    <row r="49" ht="20.1" customHeight="1" spans="1:20">
      <c r="A49" s="40">
        <v>42043</v>
      </c>
      <c r="B49" s="27">
        <f>C店!B47+天猫!B48+京东!B47</f>
        <v>18405.12</v>
      </c>
      <c r="C49" s="27">
        <f>C店!C47+天猫!C48+京东!C47</f>
        <v>3722.26</v>
      </c>
      <c r="D49" s="27">
        <f>C店!D47+天猫!D48+京东!D47</f>
        <v>0</v>
      </c>
      <c r="E49" s="29">
        <f>C店!E49+天猫!E49+京东!E49</f>
        <v>17026.18</v>
      </c>
      <c r="F49" s="13"/>
      <c r="G49" s="27"/>
      <c r="H49" s="27">
        <f>C店!H47+天猫!H48+京东!H47</f>
        <v>0</v>
      </c>
      <c r="I49" s="27">
        <f>C店!I47+天猫!I48+京东!I47</f>
        <v>127.83</v>
      </c>
      <c r="J49" s="27">
        <f>C店!J47+天猫!J48+京东!J47</f>
        <v>141.225</v>
      </c>
      <c r="K49" s="27">
        <f>C店!K47+天猫!K48+京东!K47</f>
        <v>1520.1781</v>
      </c>
      <c r="L49" s="27">
        <f>C店!L47+天猫!L48+京东!L47</f>
        <v>95.8</v>
      </c>
      <c r="M49" s="27">
        <f>C店!M47+天猫!M48+京东!M47</f>
        <v>0</v>
      </c>
      <c r="N49" s="27">
        <f>C店!N47+天猫!N48+京东!N47</f>
        <v>0</v>
      </c>
      <c r="O49" s="27">
        <f>C店!O49+天猫!O49+京东!O49</f>
        <v>0</v>
      </c>
      <c r="P49" s="13"/>
      <c r="Q49" s="10">
        <f>C店!P49+天猫!Q49+京东!Q49</f>
        <v>1789.9657</v>
      </c>
      <c r="R49" s="60">
        <f>C店!Q49+天猫!R49+京东!R49</f>
        <v>15236.2143</v>
      </c>
      <c r="S49" s="152">
        <f t="shared" si="0"/>
        <v>9.51201467156605</v>
      </c>
      <c r="T49" s="62"/>
    </row>
    <row r="50" ht="20.1" customHeight="1" spans="1:20">
      <c r="A50" s="40">
        <v>42044</v>
      </c>
      <c r="B50" s="27">
        <f>C店!B48+天猫!B49+京东!B48</f>
        <v>15485.14</v>
      </c>
      <c r="C50" s="27">
        <f>C店!C48+天猫!C49+京东!C48</f>
        <v>1329.15</v>
      </c>
      <c r="D50" s="27">
        <f>C店!D48+天猫!D49+京东!D48</f>
        <v>0</v>
      </c>
      <c r="E50" s="29">
        <f>C店!E50+天猫!E50+京东!E50</f>
        <v>17731.86</v>
      </c>
      <c r="F50" s="13"/>
      <c r="G50" s="27"/>
      <c r="H50" s="27">
        <f>C店!H48+天猫!H49+京东!H48</f>
        <v>0</v>
      </c>
      <c r="I50" s="27">
        <f>C店!I48+天猫!I49+京东!I48</f>
        <v>162.48</v>
      </c>
      <c r="J50" s="27">
        <f>C店!J48+天猫!J49+京东!J48</f>
        <v>165.865</v>
      </c>
      <c r="K50" s="27">
        <f>C店!K48+天猫!K49+京东!K48</f>
        <v>1721.2428</v>
      </c>
      <c r="L50" s="27">
        <f>C店!L48+天猫!L49+京东!L48</f>
        <v>64.09</v>
      </c>
      <c r="M50" s="27">
        <f>C店!M48+天猫!M49+京东!M48</f>
        <v>0</v>
      </c>
      <c r="N50" s="27">
        <f>C店!N48+天猫!N49+京东!N48</f>
        <v>0</v>
      </c>
      <c r="O50" s="27">
        <f>C店!O50+天猫!O50+京东!O50</f>
        <v>0</v>
      </c>
      <c r="P50" s="13"/>
      <c r="Q50" s="10">
        <f>C店!P50+天猫!Q50+京东!Q50</f>
        <v>1976.4649</v>
      </c>
      <c r="R50" s="60">
        <f>C店!Q50+天猫!R50+京东!R50</f>
        <v>15755.3951</v>
      </c>
      <c r="S50" s="152">
        <f t="shared" si="0"/>
        <v>8.97150260548518</v>
      </c>
      <c r="T50" s="62"/>
    </row>
    <row r="51" ht="20.1" customHeight="1" spans="1:20">
      <c r="A51" s="40">
        <v>42045</v>
      </c>
      <c r="B51" s="27">
        <f>C店!B49+天猫!B50+京东!B49</f>
        <v>22870.42</v>
      </c>
      <c r="C51" s="27">
        <f>C店!C49+天猫!C50+京东!C49</f>
        <v>1838.24</v>
      </c>
      <c r="D51" s="27">
        <f>C店!D49+天猫!D50+京东!D49</f>
        <v>0</v>
      </c>
      <c r="E51" s="29">
        <f>C店!E51+天猫!E51+京东!E51</f>
        <v>17153.72</v>
      </c>
      <c r="F51" s="13"/>
      <c r="G51" s="27"/>
      <c r="H51" s="27">
        <f>C店!H49+天猫!H50+京东!H49</f>
        <v>0</v>
      </c>
      <c r="I51" s="27">
        <f>C店!I49+天猫!I50+京东!I49</f>
        <v>310.89</v>
      </c>
      <c r="J51" s="27">
        <f>C店!J49+天猫!J50+京东!J49</f>
        <v>322.28</v>
      </c>
      <c r="K51" s="27">
        <f>C店!K49+天猫!K50+京东!K49</f>
        <v>1431.2407</v>
      </c>
      <c r="L51" s="27">
        <f>C店!L49+天猫!L50+京东!L49</f>
        <v>37.57</v>
      </c>
      <c r="M51" s="27">
        <f>C店!M49+天猫!M50+京东!M49</f>
        <v>0</v>
      </c>
      <c r="N51" s="27">
        <f>C店!N49+天猫!N50+京东!N49</f>
        <v>0</v>
      </c>
      <c r="O51" s="27">
        <f>C店!O51+天猫!O51+京东!O51</f>
        <v>0</v>
      </c>
      <c r="P51" s="13"/>
      <c r="Q51" s="10">
        <f>C店!P51+天猫!Q51+京东!Q51</f>
        <v>1913.8898</v>
      </c>
      <c r="R51" s="60">
        <f>C店!Q51+天猫!R51+京东!R51</f>
        <v>15239.8302</v>
      </c>
      <c r="S51" s="152">
        <f t="shared" si="0"/>
        <v>8.96275219189736</v>
      </c>
      <c r="T51" s="62"/>
    </row>
    <row r="52" ht="20.1" customHeight="1" spans="1:20">
      <c r="A52" s="40">
        <v>42046</v>
      </c>
      <c r="B52" s="27">
        <f>C店!B50+天猫!B51+京东!B50</f>
        <v>16800.08</v>
      </c>
      <c r="C52" s="27">
        <f>C店!C50+天猫!C51+京东!C50</f>
        <v>1471.22</v>
      </c>
      <c r="D52" s="27">
        <f>C店!D50+天猫!D51+京东!D50</f>
        <v>0</v>
      </c>
      <c r="E52" s="29">
        <f>C店!E52+天猫!E52+京东!E52</f>
        <v>11045.44</v>
      </c>
      <c r="F52" s="13"/>
      <c r="G52" s="27"/>
      <c r="H52" s="27">
        <f>C店!H50+天猫!H51+京东!H50</f>
        <v>0</v>
      </c>
      <c r="I52" s="27">
        <f>C店!I50+天猫!I51+京东!I50</f>
        <v>196.74</v>
      </c>
      <c r="J52" s="27">
        <f>C店!J50+天猫!J51+京东!J50</f>
        <v>216.265</v>
      </c>
      <c r="K52" s="27">
        <f>C店!K50+天猫!K51+京东!K50</f>
        <v>1271.2849</v>
      </c>
      <c r="L52" s="27">
        <f>C店!L50+天猫!L51+京东!L50</f>
        <v>63.91</v>
      </c>
      <c r="M52" s="27">
        <f>C店!M50+天猫!M51+京东!M50</f>
        <v>0</v>
      </c>
      <c r="N52" s="27">
        <f>C店!N50+天猫!N51+京东!N50</f>
        <v>0</v>
      </c>
      <c r="O52" s="27">
        <f>C店!O52+天猫!O52+京东!O52</f>
        <v>0</v>
      </c>
      <c r="P52" s="13"/>
      <c r="Q52" s="10">
        <f>C店!P52+天猫!Q52+京东!Q52</f>
        <v>1216.2223</v>
      </c>
      <c r="R52" s="60">
        <f>C店!Q52+天猫!R52+京东!R52</f>
        <v>9829.2177</v>
      </c>
      <c r="S52" s="152">
        <f t="shared" si="0"/>
        <v>9.08176079323656</v>
      </c>
      <c r="T52" s="62"/>
    </row>
    <row r="53" ht="20.1" customHeight="1" spans="1:20">
      <c r="A53" s="40">
        <v>42047</v>
      </c>
      <c r="B53" s="27">
        <f>C店!B51+天猫!B52+京东!B51</f>
        <v>16202.2</v>
      </c>
      <c r="C53" s="27">
        <f>C店!C51+天猫!C52+京东!C51</f>
        <v>1805.48</v>
      </c>
      <c r="D53" s="27">
        <f>C店!D51+天猫!D52+京东!D51</f>
        <v>0</v>
      </c>
      <c r="E53" s="29">
        <f>C店!E53+天猫!E53+京东!E53</f>
        <v>8648.1</v>
      </c>
      <c r="F53" s="13"/>
      <c r="G53" s="27"/>
      <c r="H53" s="27">
        <f>C店!H51+天猫!H52+京东!H51</f>
        <v>0</v>
      </c>
      <c r="I53" s="27">
        <f>C店!I51+天猫!I52+京东!I51</f>
        <v>125.64</v>
      </c>
      <c r="J53" s="27">
        <f>C店!J51+天猫!J52+京东!J51</f>
        <v>122.78</v>
      </c>
      <c r="K53" s="27">
        <f>C店!K51+天猫!K52+京东!K51</f>
        <v>1403.1198</v>
      </c>
      <c r="L53" s="27">
        <f>C店!L51+天猫!L52+京东!L51</f>
        <v>49.95</v>
      </c>
      <c r="M53" s="27">
        <f>C店!M51+天猫!M52+京东!M51</f>
        <v>0</v>
      </c>
      <c r="N53" s="27">
        <f>C店!N51+天猫!N52+京东!N51</f>
        <v>0</v>
      </c>
      <c r="O53" s="27">
        <f>C店!O53+天猫!O53+京东!O53</f>
        <v>0</v>
      </c>
      <c r="P53" s="13"/>
      <c r="Q53" s="10">
        <f>C店!P53+天猫!Q53+京东!Q53</f>
        <v>1377.4615</v>
      </c>
      <c r="R53" s="60">
        <f>C店!Q53+天猫!R53+京东!R53</f>
        <v>7270.6385</v>
      </c>
      <c r="S53" s="152">
        <f t="shared" si="0"/>
        <v>6.27828799570805</v>
      </c>
      <c r="T53" s="62"/>
    </row>
    <row r="54" ht="20.1" customHeight="1" spans="1:20">
      <c r="A54" s="40">
        <v>42048</v>
      </c>
      <c r="B54" s="27">
        <f>C店!B52+天猫!B53+京东!B52</f>
        <v>10898.96</v>
      </c>
      <c r="C54" s="27">
        <f>C店!C52+天猫!C53+京东!C52</f>
        <v>1822.52</v>
      </c>
      <c r="D54" s="27">
        <f>C店!D52+天猫!D53+京东!D52</f>
        <v>0</v>
      </c>
      <c r="E54" s="29">
        <f>C店!E54+天猫!E54+京东!E54</f>
        <v>3843.98</v>
      </c>
      <c r="F54" s="13"/>
      <c r="G54" s="27"/>
      <c r="H54" s="27">
        <f>C店!H52+天猫!H53+京东!H52</f>
        <v>0</v>
      </c>
      <c r="I54" s="27">
        <f>C店!I52+天猫!I53+京东!I52</f>
        <v>60.75</v>
      </c>
      <c r="J54" s="27">
        <f>C店!J52+天猫!J53+京东!J52</f>
        <v>51.485</v>
      </c>
      <c r="K54" s="27">
        <f>C店!K52+天猫!K53+京东!K52</f>
        <v>1033.2223</v>
      </c>
      <c r="L54" s="27">
        <f>C店!L52+天猫!L53+京东!L52</f>
        <v>32.65</v>
      </c>
      <c r="M54" s="27">
        <f>C店!M52+天猫!M53+京东!M52</f>
        <v>0</v>
      </c>
      <c r="N54" s="27">
        <f>C店!N52+天猫!N53+京东!N52</f>
        <v>0</v>
      </c>
      <c r="O54" s="27">
        <f>C店!O54+天猫!O54+京东!O54</f>
        <v>0</v>
      </c>
      <c r="P54" s="13"/>
      <c r="Q54" s="10">
        <f>C店!P54+天猫!Q54+京东!Q54</f>
        <v>579.5836</v>
      </c>
      <c r="R54" s="60">
        <f>C店!Q54+天猫!R54+京东!R54</f>
        <v>3264.3964</v>
      </c>
      <c r="S54" s="152">
        <f t="shared" si="0"/>
        <v>6.6323132676632</v>
      </c>
      <c r="T54" s="62"/>
    </row>
    <row r="55" ht="20.1" customHeight="1" spans="1:20">
      <c r="A55" s="40">
        <v>42049</v>
      </c>
      <c r="B55" s="27">
        <f>C店!B53+天猫!B54+京东!B53</f>
        <v>9698.5</v>
      </c>
      <c r="C55" s="27">
        <f>C店!C53+天猫!C54+京东!C53</f>
        <v>1119.4</v>
      </c>
      <c r="D55" s="27">
        <f>C店!D53+天猫!D54+京东!D53</f>
        <v>0</v>
      </c>
      <c r="E55" s="29">
        <f>C店!E55+天猫!E55+京东!E55</f>
        <v>2719.12</v>
      </c>
      <c r="F55" s="13"/>
      <c r="G55" s="27"/>
      <c r="H55" s="27">
        <f>C店!H53+天猫!H54+京东!H53</f>
        <v>0</v>
      </c>
      <c r="I55" s="27">
        <f>C店!I53+天猫!I54+京东!I53</f>
        <v>32.55</v>
      </c>
      <c r="J55" s="27">
        <f>C店!J53+天猫!J54+京东!J53</f>
        <v>36.05</v>
      </c>
      <c r="K55" s="27">
        <f>C店!K53+天猫!K54+京东!K53</f>
        <v>913.2815</v>
      </c>
      <c r="L55" s="27">
        <f>C店!L53+天猫!L54+京东!L53</f>
        <v>161.99</v>
      </c>
      <c r="M55" s="27">
        <f>C店!M53+天猫!M54+京东!M53</f>
        <v>0</v>
      </c>
      <c r="N55" s="27">
        <f>C店!N53+天猫!N54+京东!N53</f>
        <v>0</v>
      </c>
      <c r="O55" s="27">
        <f>C店!O55+天猫!O55+京东!O55</f>
        <v>0</v>
      </c>
      <c r="P55" s="13"/>
      <c r="Q55" s="10">
        <f>C店!P55+天猫!Q55+京东!Q55</f>
        <v>315.6622</v>
      </c>
      <c r="R55" s="60">
        <f>C店!Q55+天猫!R55+京东!R55</f>
        <v>2403.4578</v>
      </c>
      <c r="S55" s="152">
        <f t="shared" si="0"/>
        <v>8.61401840321711</v>
      </c>
      <c r="T55" s="62"/>
    </row>
    <row r="56" ht="20.1" customHeight="1" spans="1:20">
      <c r="A56" s="40">
        <v>42050</v>
      </c>
      <c r="B56" s="27">
        <f>C店!B54+天猫!B55+京东!B54</f>
        <v>4353.02</v>
      </c>
      <c r="C56" s="27">
        <f>C店!C54+天猫!C55+京东!C54</f>
        <v>680.04</v>
      </c>
      <c r="D56" s="27">
        <f>C店!D54+天猫!D55+京东!D54</f>
        <v>0</v>
      </c>
      <c r="E56" s="29">
        <f>C店!E56+天猫!E56+京东!E56</f>
        <v>1265.66</v>
      </c>
      <c r="F56" s="13"/>
      <c r="G56" s="27"/>
      <c r="H56" s="27">
        <f>C店!H54+天猫!H55+京东!H54</f>
        <v>0</v>
      </c>
      <c r="I56" s="27">
        <f>C店!I54+天猫!I55+京东!I54</f>
        <v>24.57</v>
      </c>
      <c r="J56" s="27">
        <f>C店!J54+天猫!J55+京东!J54</f>
        <v>21.735</v>
      </c>
      <c r="K56" s="27">
        <f>C店!K54+天猫!K55+京东!K54</f>
        <v>285.3486</v>
      </c>
      <c r="L56" s="27">
        <f>C店!L54+天猫!L55+京东!L54</f>
        <v>32.08</v>
      </c>
      <c r="M56" s="27">
        <f>C店!M54+天猫!M55+京东!M54</f>
        <v>0</v>
      </c>
      <c r="N56" s="27">
        <f>C店!N54+天猫!N55+京东!N54</f>
        <v>0</v>
      </c>
      <c r="O56" s="27">
        <f>C店!O56+天猫!O56+京东!O56</f>
        <v>0</v>
      </c>
      <c r="P56" s="13"/>
      <c r="Q56" s="10">
        <f>C店!P56+天猫!Q56+京东!Q56</f>
        <v>361.1381</v>
      </c>
      <c r="R56" s="60">
        <f>C店!Q56+天猫!R56+京东!R56</f>
        <v>904.5219</v>
      </c>
      <c r="S56" s="152">
        <f t="shared" si="0"/>
        <v>3.50464268378219</v>
      </c>
      <c r="T56" s="62"/>
    </row>
    <row r="57" ht="20.1" customHeight="1" spans="1:20">
      <c r="A57" s="40">
        <v>42051</v>
      </c>
      <c r="B57" s="27">
        <f>C店!B55+天猫!B56+京东!B55</f>
        <v>2742.12</v>
      </c>
      <c r="C57" s="27">
        <f>C店!C55+天猫!C56+京东!C55</f>
        <v>90</v>
      </c>
      <c r="D57" s="27">
        <f>C店!D55+天猫!D56+京东!D55</f>
        <v>0</v>
      </c>
      <c r="E57" s="29">
        <f>C店!E57+天猫!E57+京东!E57</f>
        <v>2015.42</v>
      </c>
      <c r="F57" s="13"/>
      <c r="G57" s="27"/>
      <c r="H57" s="27">
        <f>C店!H55+天猫!H56+京东!H55</f>
        <v>0</v>
      </c>
      <c r="I57" s="27">
        <f>C店!I55+天猫!I56+京东!I55</f>
        <v>45</v>
      </c>
      <c r="J57" s="27">
        <f>C店!J55+天猫!J56+京东!J55</f>
        <v>30.17</v>
      </c>
      <c r="K57" s="27">
        <f>C店!K55+天猫!K56+京东!K55</f>
        <v>145.5872</v>
      </c>
      <c r="L57" s="27">
        <f>C店!L55+天猫!L56+京东!L55</f>
        <v>120.66</v>
      </c>
      <c r="M57" s="27">
        <f>C店!M55+天猫!M56+京东!M55</f>
        <v>0</v>
      </c>
      <c r="N57" s="27">
        <f>C店!N55+天猫!N56+京东!N55</f>
        <v>0</v>
      </c>
      <c r="O57" s="27">
        <f>C店!O57+天猫!O57+京东!O57</f>
        <v>0</v>
      </c>
      <c r="P57" s="13"/>
      <c r="Q57" s="10">
        <f>C店!P57+天猫!Q57+京东!Q57</f>
        <v>295.5224</v>
      </c>
      <c r="R57" s="60">
        <f>C店!Q57+天猫!R57+京东!R57</f>
        <v>1719.8976</v>
      </c>
      <c r="S57" s="152">
        <f t="shared" si="0"/>
        <v>6.81985528000585</v>
      </c>
      <c r="T57" s="62"/>
    </row>
    <row r="58" ht="20.1" customHeight="1" spans="1:20">
      <c r="A58" s="40">
        <v>42052</v>
      </c>
      <c r="B58" s="27">
        <f>C店!B56+天猫!B57+京东!B56</f>
        <v>2188.66</v>
      </c>
      <c r="C58" s="27">
        <f>C店!C56+天猫!C57+京东!C56</f>
        <v>55</v>
      </c>
      <c r="D58" s="27">
        <f>C店!D56+天猫!D57+京东!D56</f>
        <v>0</v>
      </c>
      <c r="E58" s="29">
        <f>C店!E58+天猫!E58+京东!E58</f>
        <v>2725.44</v>
      </c>
      <c r="F58" s="13"/>
      <c r="G58" s="27"/>
      <c r="H58" s="27">
        <f>C店!H56+天猫!H57+京东!H56</f>
        <v>0</v>
      </c>
      <c r="I58" s="27">
        <f>C店!I56+天猫!I57+京东!I56</f>
        <v>45.12</v>
      </c>
      <c r="J58" s="27">
        <f>C店!J56+天猫!J57+京东!J56</f>
        <v>45.43</v>
      </c>
      <c r="K58" s="27">
        <f>C店!K56+天猫!K57+京东!K56</f>
        <v>193.5081</v>
      </c>
      <c r="L58" s="27">
        <f>C店!L56+天猫!L57+京东!L56</f>
        <v>114.28</v>
      </c>
      <c r="M58" s="27">
        <f>C店!M56+天猫!M57+京东!M56</f>
        <v>0</v>
      </c>
      <c r="N58" s="27">
        <f>C店!N56+天猫!N57+京东!N56</f>
        <v>0</v>
      </c>
      <c r="O58" s="27">
        <f>C店!O58+天猫!O58+京东!O58</f>
        <v>0</v>
      </c>
      <c r="P58" s="13"/>
      <c r="Q58" s="10">
        <f>C店!P58+天猫!Q58+京东!Q58</f>
        <v>248.6845</v>
      </c>
      <c r="R58" s="60">
        <f>C店!Q58+天猫!R58+京东!R58</f>
        <v>2476.7555</v>
      </c>
      <c r="S58" s="152">
        <f t="shared" si="0"/>
        <v>10.9594285128345</v>
      </c>
      <c r="T58" s="62"/>
    </row>
    <row r="59" ht="20.1" customHeight="1" spans="1:20">
      <c r="A59" s="40">
        <v>42053</v>
      </c>
      <c r="B59" s="27">
        <f>C店!B57+天猫!B58+京东!B57</f>
        <v>2503.34</v>
      </c>
      <c r="C59" s="27">
        <f>C店!C57+天猫!C58+京东!C57</f>
        <v>246.92</v>
      </c>
      <c r="D59" s="27">
        <f>C店!D57+天猫!D58+京东!D57</f>
        <v>0</v>
      </c>
      <c r="E59" s="29">
        <f>C店!E59+天猫!E59+京东!E59</f>
        <v>2185.16</v>
      </c>
      <c r="F59" s="13"/>
      <c r="G59" s="27"/>
      <c r="H59" s="27">
        <f>C店!H57+天猫!H58+京东!H57</f>
        <v>0</v>
      </c>
      <c r="I59" s="27">
        <f>C店!I57+天猫!I58+京东!I57</f>
        <v>39.99</v>
      </c>
      <c r="J59" s="27">
        <f>C店!J57+天猫!J58+京东!J57</f>
        <v>46.655</v>
      </c>
      <c r="K59" s="27">
        <f>C店!K57+天猫!K58+京东!K57</f>
        <v>160.6524</v>
      </c>
      <c r="L59" s="27">
        <f>C店!L57+天猫!L58+京东!L57</f>
        <v>55.44</v>
      </c>
      <c r="M59" s="27">
        <f>C店!M57+天猫!M58+京东!M57</f>
        <v>0</v>
      </c>
      <c r="N59" s="27">
        <f>C店!N57+天猫!N58+京东!N57</f>
        <v>0</v>
      </c>
      <c r="O59" s="27">
        <f>C店!O59+天猫!O59+京东!O59</f>
        <v>0</v>
      </c>
      <c r="P59" s="13"/>
      <c r="Q59" s="10">
        <f>C店!P59+天猫!Q59+京东!Q59</f>
        <v>144.9999</v>
      </c>
      <c r="R59" s="60">
        <f>C店!Q59+天猫!R59+京东!R59</f>
        <v>2040.1601</v>
      </c>
      <c r="S59" s="152">
        <f t="shared" si="0"/>
        <v>15.0700793586754</v>
      </c>
      <c r="T59" s="62"/>
    </row>
    <row r="60" ht="20.1" customHeight="1" spans="1:20">
      <c r="A60" s="40">
        <v>42054</v>
      </c>
      <c r="B60" s="27">
        <f>C店!B58+天猫!B59+京东!B58</f>
        <v>1782.44</v>
      </c>
      <c r="C60" s="27">
        <f>C店!C58+天猫!C59+京东!C58</f>
        <v>0</v>
      </c>
      <c r="D60" s="27">
        <f>C店!D58+天猫!D59+京东!D58</f>
        <v>0</v>
      </c>
      <c r="E60" s="29">
        <f>C店!E60+天猫!E60+京东!E60</f>
        <v>2600.52</v>
      </c>
      <c r="F60" s="13"/>
      <c r="G60" s="27"/>
      <c r="H60" s="27">
        <f>C店!H58+天猫!H59+京东!H58</f>
        <v>0</v>
      </c>
      <c r="I60" s="27">
        <f>C店!I58+天猫!I59+京东!I58</f>
        <v>11.7</v>
      </c>
      <c r="J60" s="27">
        <f>C店!J58+天猫!J59+京东!J58</f>
        <v>13.65</v>
      </c>
      <c r="K60" s="27">
        <f>C店!K58+天猫!K59+京东!K58</f>
        <v>149.3395</v>
      </c>
      <c r="L60" s="27">
        <f>C店!L58+天猫!L59+京东!L58</f>
        <v>9.05</v>
      </c>
      <c r="M60" s="27">
        <f>C店!M58+天猫!M59+京东!M58</f>
        <v>0</v>
      </c>
      <c r="N60" s="27">
        <f>C店!N58+天猫!N59+京东!N58</f>
        <v>0</v>
      </c>
      <c r="O60" s="27">
        <f>C店!O60+天猫!O60+京东!O60</f>
        <v>0</v>
      </c>
      <c r="P60" s="13"/>
      <c r="Q60" s="10">
        <f>C店!P60+天猫!Q60+京东!Q60</f>
        <v>280.8912</v>
      </c>
      <c r="R60" s="60">
        <f>C店!Q60+天猫!R60+京东!R60</f>
        <v>2319.6288</v>
      </c>
      <c r="S60" s="152">
        <f t="shared" si="0"/>
        <v>9.25810420547173</v>
      </c>
      <c r="T60" s="62"/>
    </row>
    <row r="61" ht="20.1" customHeight="1" spans="1:20">
      <c r="A61" s="40">
        <v>42055</v>
      </c>
      <c r="B61" s="27">
        <f>C店!B59+天猫!B60+京东!B59</f>
        <v>3357.16</v>
      </c>
      <c r="C61" s="27">
        <f>C店!C59+天猫!C60+京东!C59</f>
        <v>60</v>
      </c>
      <c r="D61" s="27">
        <f>C店!D59+天猫!D60+京东!D59</f>
        <v>0</v>
      </c>
      <c r="E61" s="29">
        <f>C店!E61+天猫!E61+京东!E61</f>
        <v>5587.96</v>
      </c>
      <c r="F61" s="13"/>
      <c r="G61" s="27"/>
      <c r="H61" s="27">
        <f>C店!H59+天猫!H60+京东!H59</f>
        <v>0</v>
      </c>
      <c r="I61" s="27">
        <f>C店!I59+天猫!I60+京东!I59</f>
        <v>46.86</v>
      </c>
      <c r="J61" s="27">
        <f>C店!J59+天猫!J60+京东!J59</f>
        <v>54.67</v>
      </c>
      <c r="K61" s="27">
        <f>C店!K59+天猫!K60+京东!K59</f>
        <v>102.2499</v>
      </c>
      <c r="L61" s="27">
        <f>C店!L59+天猫!L60+京东!L59</f>
        <v>48.23</v>
      </c>
      <c r="M61" s="27">
        <f>C店!M59+天猫!M60+京东!M59</f>
        <v>0</v>
      </c>
      <c r="N61" s="27">
        <f>C店!N59+天猫!N60+京东!N59</f>
        <v>0</v>
      </c>
      <c r="O61" s="27">
        <f>C店!O61+天猫!O61+京东!O61</f>
        <v>0</v>
      </c>
      <c r="P61" s="13"/>
      <c r="Q61" s="10">
        <f>C店!P61+天猫!Q61+京东!Q61</f>
        <v>500.9155</v>
      </c>
      <c r="R61" s="60">
        <f>C店!Q61+天猫!R61+京东!R61</f>
        <v>5087.0445</v>
      </c>
      <c r="S61" s="152">
        <f t="shared" si="0"/>
        <v>11.1554942899551</v>
      </c>
      <c r="T61" s="62"/>
    </row>
    <row r="62" ht="20.1" customHeight="1" spans="1:20">
      <c r="A62" s="40">
        <v>42056</v>
      </c>
      <c r="B62" s="27">
        <f>C店!B60+天猫!B61+京东!B60</f>
        <v>3958.52</v>
      </c>
      <c r="C62" s="27">
        <f>C店!C60+天猫!C61+京东!C60</f>
        <v>154</v>
      </c>
      <c r="D62" s="27">
        <f>C店!D60+天猫!D61+京东!D60</f>
        <v>0</v>
      </c>
      <c r="E62" s="29">
        <f>C店!E62+天猫!E62+京东!E62</f>
        <v>4592.95</v>
      </c>
      <c r="F62" s="13"/>
      <c r="G62" s="27"/>
      <c r="H62" s="27">
        <f>C店!H60+天猫!H61+京东!H60</f>
        <v>0</v>
      </c>
      <c r="I62" s="27">
        <f>C店!I60+天猫!I61+京东!I60</f>
        <v>81.18</v>
      </c>
      <c r="J62" s="27">
        <f>C店!J60+天猫!J61+京东!J60</f>
        <v>94.71</v>
      </c>
      <c r="K62" s="27">
        <f>C店!K60+天猫!K61+京东!K60</f>
        <v>161.4012</v>
      </c>
      <c r="L62" s="27">
        <f>C店!L60+天猫!L61+京东!L60</f>
        <v>40.66</v>
      </c>
      <c r="M62" s="27">
        <f>C店!M60+天猫!M61+京东!M60</f>
        <v>0</v>
      </c>
      <c r="N62" s="27">
        <f>C店!N60+天猫!N61+京东!N60</f>
        <v>0</v>
      </c>
      <c r="O62" s="27">
        <f>C店!O62+天猫!O62+京东!O62</f>
        <v>0</v>
      </c>
      <c r="P62" s="13"/>
      <c r="Q62" s="10">
        <f>C店!P62+天猫!Q62+京东!Q62</f>
        <v>363.6839</v>
      </c>
      <c r="R62" s="60">
        <f>C店!Q62+天猫!R62+京东!R62</f>
        <v>4229.2661</v>
      </c>
      <c r="S62" s="152">
        <f t="shared" si="0"/>
        <v>12.6289615789976</v>
      </c>
      <c r="T62" s="62"/>
    </row>
    <row r="63" ht="20.1" customHeight="1" spans="1:20">
      <c r="A63" s="40">
        <v>42057</v>
      </c>
      <c r="B63" s="27">
        <f>C店!B61+天猫!B62+京东!B61</f>
        <v>4429.96</v>
      </c>
      <c r="C63" s="27">
        <f>C店!C61+天猫!C62+京东!C61</f>
        <v>186</v>
      </c>
      <c r="D63" s="27">
        <f>C店!D61+天猫!D62+京东!D61</f>
        <v>0</v>
      </c>
      <c r="E63" s="29">
        <f>C店!E63+天猫!E63+京东!E63</f>
        <v>5850.22</v>
      </c>
      <c r="F63" s="13"/>
      <c r="G63" s="27"/>
      <c r="H63" s="27">
        <f>C店!H61+天猫!H62+京东!H61</f>
        <v>0</v>
      </c>
      <c r="I63" s="27">
        <f>C店!I61+天猫!I62+京东!I61</f>
        <v>78.06</v>
      </c>
      <c r="J63" s="27">
        <f>C店!J61+天猫!J62+京东!J61</f>
        <v>72.625</v>
      </c>
      <c r="K63" s="27">
        <f>C店!K61+天猫!K62+京东!K61</f>
        <v>204.2305</v>
      </c>
      <c r="L63" s="27">
        <f>C店!L61+天猫!L62+京东!L61</f>
        <v>35.36</v>
      </c>
      <c r="M63" s="27">
        <f>C店!M61+天猫!M62+京东!M61</f>
        <v>0</v>
      </c>
      <c r="N63" s="27">
        <f>C店!N61+天猫!N62+京东!N61</f>
        <v>0</v>
      </c>
      <c r="O63" s="27">
        <f>C店!O63+天猫!O63+京东!O63</f>
        <v>0</v>
      </c>
      <c r="P63" s="13"/>
      <c r="Q63" s="10">
        <f>C店!P63+天猫!Q63+京东!Q63</f>
        <v>443.2855</v>
      </c>
      <c r="R63" s="60">
        <f>C店!Q63+天猫!R63+京东!R63</f>
        <v>5406.9345</v>
      </c>
      <c r="S63" s="152">
        <f t="shared" si="0"/>
        <v>13.1974088933656</v>
      </c>
      <c r="T63" s="62"/>
    </row>
    <row r="64" ht="20.1" customHeight="1" spans="1:20">
      <c r="A64" s="40">
        <v>42058</v>
      </c>
      <c r="B64" s="27">
        <f>C店!B62+天猫!B63+京东!B62</f>
        <v>5125.9</v>
      </c>
      <c r="C64" s="27">
        <f>C店!C62+天猫!C63+京东!C62</f>
        <v>598.95</v>
      </c>
      <c r="D64" s="27">
        <f>C店!D62+天猫!D63+京东!D62</f>
        <v>0</v>
      </c>
      <c r="E64" s="29">
        <f>C店!E64+天猫!E64+京东!E64</f>
        <v>9393.38</v>
      </c>
      <c r="F64" s="13"/>
      <c r="G64" s="27"/>
      <c r="H64" s="27">
        <f>C店!H62+天猫!H63+京东!H62</f>
        <v>0</v>
      </c>
      <c r="I64" s="27">
        <f>C店!I62+天猫!I63+京东!I62</f>
        <v>83.04</v>
      </c>
      <c r="J64" s="27">
        <f>C店!J62+天猫!J63+京东!J62</f>
        <v>73.43</v>
      </c>
      <c r="K64" s="27">
        <f>C店!K62+天猫!K63+京东!K62</f>
        <v>235.5739</v>
      </c>
      <c r="L64" s="27">
        <f>C店!L62+天猫!L63+京东!L62</f>
        <v>0</v>
      </c>
      <c r="M64" s="27">
        <f>C店!M62+天猫!M63+京东!M62</f>
        <v>0</v>
      </c>
      <c r="N64" s="27">
        <f>C店!N62+天猫!N63+京东!N62</f>
        <v>0</v>
      </c>
      <c r="O64" s="27">
        <f>C店!O64+天猫!O64+京东!O64</f>
        <v>0</v>
      </c>
      <c r="P64" s="13"/>
      <c r="Q64" s="10">
        <f>C店!P64+天猫!Q64+京东!Q64</f>
        <v>569.8575</v>
      </c>
      <c r="R64" s="60">
        <f>C店!Q64+天猫!R64+京东!R64</f>
        <v>8823.5225</v>
      </c>
      <c r="S64" s="152">
        <f t="shared" si="0"/>
        <v>16.4837349688299</v>
      </c>
      <c r="T64" s="62"/>
    </row>
    <row r="65" ht="20.1" customHeight="1" spans="1:20">
      <c r="A65" s="40">
        <v>42059</v>
      </c>
      <c r="B65" s="27">
        <f>C店!B63+天猫!B64+京东!B63</f>
        <v>7319.22</v>
      </c>
      <c r="C65" s="27">
        <f>C店!C63+天猫!C64+京东!C63</f>
        <v>506</v>
      </c>
      <c r="D65" s="27">
        <f>C店!D63+天猫!D64+京东!D63</f>
        <v>0</v>
      </c>
      <c r="E65" s="29">
        <f>C店!E65+天猫!E65+京东!E65</f>
        <v>14753.28</v>
      </c>
      <c r="F65" s="13"/>
      <c r="G65" s="27"/>
      <c r="H65" s="27">
        <f>C店!H63+天猫!H64+京东!H63</f>
        <v>0</v>
      </c>
      <c r="I65" s="27">
        <f>C店!I63+天猫!I64+京东!I63</f>
        <v>98.79</v>
      </c>
      <c r="J65" s="27">
        <f>C店!J63+天猫!J64+京东!J63</f>
        <v>97.16</v>
      </c>
      <c r="K65" s="27">
        <f>C店!K63+天猫!K64+京东!K63</f>
        <v>330.6205</v>
      </c>
      <c r="L65" s="27">
        <f>C店!L63+天猫!L64+京东!L63</f>
        <v>25.8</v>
      </c>
      <c r="M65" s="27">
        <f>C店!M63+天猫!M64+京东!M63</f>
        <v>0</v>
      </c>
      <c r="N65" s="27">
        <f>C店!N63+天猫!N64+京东!N63</f>
        <v>0</v>
      </c>
      <c r="O65" s="27">
        <f>C店!O65+天猫!O65+京东!O65</f>
        <v>0</v>
      </c>
      <c r="P65" s="13"/>
      <c r="Q65" s="10">
        <f>C店!P65+天猫!Q65+京东!Q65</f>
        <v>794.0121</v>
      </c>
      <c r="R65" s="60">
        <f>C店!Q65+天猫!R65+京东!R65</f>
        <v>13959.2679</v>
      </c>
      <c r="S65" s="152">
        <f t="shared" si="0"/>
        <v>18.580674022474</v>
      </c>
      <c r="T65" s="62"/>
    </row>
    <row r="66" ht="20.1" customHeight="1" spans="1:20">
      <c r="A66" s="40">
        <v>42060</v>
      </c>
      <c r="B66" s="27">
        <f>C店!B64+天猫!B65+京东!B64</f>
        <v>11533.38</v>
      </c>
      <c r="C66" s="27">
        <f>C店!C64+天猫!C65+京东!C64</f>
        <v>0</v>
      </c>
      <c r="D66" s="27">
        <f>C店!D64+天猫!D65+京东!D64</f>
        <v>0</v>
      </c>
      <c r="E66" s="29">
        <f>C店!E66+天猫!E66+京东!E66</f>
        <v>16854.52</v>
      </c>
      <c r="F66" s="13"/>
      <c r="G66" s="27"/>
      <c r="H66" s="27">
        <f>C店!H64+天猫!H65+京东!H64</f>
        <v>0</v>
      </c>
      <c r="I66" s="27">
        <f>C店!I64+天猫!I65+京东!I64</f>
        <v>169.83</v>
      </c>
      <c r="J66" s="27">
        <f>C店!J64+天猫!J65+京东!J64</f>
        <v>176.05</v>
      </c>
      <c r="K66" s="27">
        <f>C店!K64+天猫!K65+京东!K64</f>
        <v>388.1075</v>
      </c>
      <c r="L66" s="27">
        <f>C店!L64+天猫!L65+京东!L64</f>
        <v>0</v>
      </c>
      <c r="M66" s="27">
        <f>C店!M64+天猫!M65+京东!M64</f>
        <v>0</v>
      </c>
      <c r="N66" s="27">
        <f>C店!N64+天猫!N65+京东!N64</f>
        <v>0</v>
      </c>
      <c r="O66" s="27">
        <f>C店!O66+天猫!O66+京东!O66</f>
        <v>0</v>
      </c>
      <c r="P66" s="13"/>
      <c r="Q66" s="10">
        <f>C店!P66+天猫!Q66+京东!Q66</f>
        <v>972.6878</v>
      </c>
      <c r="R66" s="60">
        <f>C店!Q66+天猫!R66+京东!R66</f>
        <v>15881.8322</v>
      </c>
      <c r="S66" s="152">
        <f t="shared" si="0"/>
        <v>17.3277797871013</v>
      </c>
      <c r="T66" s="62"/>
    </row>
    <row r="67" ht="20.1" customHeight="1" spans="1:20">
      <c r="A67" s="40">
        <v>42061</v>
      </c>
      <c r="B67" s="27">
        <f>C店!B65+天猫!B66+京东!B65</f>
        <v>14337.28</v>
      </c>
      <c r="C67" s="27">
        <f>C店!C65+天猫!C66+京东!C65</f>
        <v>549.44</v>
      </c>
      <c r="D67" s="27">
        <f>C店!D65+天猫!D66+京东!D65</f>
        <v>0</v>
      </c>
      <c r="E67" s="29">
        <f>C店!E67+天猫!E67+京东!E67</f>
        <v>35276</v>
      </c>
      <c r="F67" s="13"/>
      <c r="G67" s="27"/>
      <c r="H67" s="27">
        <f>C店!H65+天猫!H66+京东!H65</f>
        <v>0</v>
      </c>
      <c r="I67" s="27">
        <f>C店!I65+天猫!I66+京东!I65</f>
        <v>174.39</v>
      </c>
      <c r="J67" s="27">
        <f>C店!J65+天猫!J66+京东!J65</f>
        <v>171.43</v>
      </c>
      <c r="K67" s="27">
        <f>C店!K65+天猫!K66+京东!K65</f>
        <v>511.2321</v>
      </c>
      <c r="L67" s="27">
        <f>C店!L65+天猫!L66+京东!L65</f>
        <v>0</v>
      </c>
      <c r="M67" s="27">
        <f>C店!M65+天猫!M66+京东!M65</f>
        <v>0</v>
      </c>
      <c r="N67" s="27">
        <f>C店!N65+天猫!N66+京东!N65</f>
        <v>0</v>
      </c>
      <c r="O67" s="27">
        <f>C店!O67+天猫!O67+京东!O67</f>
        <v>0</v>
      </c>
      <c r="P67" s="13"/>
      <c r="Q67" s="10">
        <f>C店!P67+天猫!Q67+京东!Q67</f>
        <v>2042.5214</v>
      </c>
      <c r="R67" s="60">
        <f>C店!Q67+天猫!R67+京东!R67</f>
        <v>33233.4786</v>
      </c>
      <c r="S67" s="152">
        <f t="shared" si="0"/>
        <v>17.2708104796356</v>
      </c>
      <c r="T67" s="62"/>
    </row>
    <row r="68" ht="20.1" customHeight="1" spans="1:20">
      <c r="A68" s="40">
        <v>42062</v>
      </c>
      <c r="B68" s="27">
        <f>C店!B66+天猫!B67+京东!B66</f>
        <v>24284.96</v>
      </c>
      <c r="C68" s="27">
        <f>C店!C66+天猫!C67+京东!C66</f>
        <v>949.02</v>
      </c>
      <c r="D68" s="27">
        <f>C店!D66+天猫!D67+京东!D66</f>
        <v>0</v>
      </c>
      <c r="E68" s="29">
        <f>C店!E68+天猫!E68+京东!E68</f>
        <v>35462.46</v>
      </c>
      <c r="F68" s="13"/>
      <c r="G68" s="27"/>
      <c r="H68" s="27">
        <f>C店!H66+天猫!H67+京东!H66</f>
        <v>0</v>
      </c>
      <c r="I68" s="27">
        <f>C店!I66+天猫!I67+京东!I66</f>
        <v>384.6</v>
      </c>
      <c r="J68" s="27">
        <f>C店!J66+天猫!J67+京东!J66</f>
        <v>407.575</v>
      </c>
      <c r="K68" s="27">
        <f>C店!K66+天猫!K67+京东!K66</f>
        <v>1300.2178</v>
      </c>
      <c r="L68" s="27">
        <f>C店!L66+天猫!L67+京东!L66</f>
        <v>0</v>
      </c>
      <c r="M68" s="27">
        <f>C店!M66+天猫!M67+京东!M66</f>
        <v>0</v>
      </c>
      <c r="N68" s="27">
        <f>C店!N66+天猫!N67+京东!N66</f>
        <v>0</v>
      </c>
      <c r="O68" s="27">
        <f>C店!O68+天猫!O68+京东!O68</f>
        <v>0</v>
      </c>
      <c r="P68" s="13"/>
      <c r="Q68" s="10">
        <f>C店!P68+天猫!Q68+京东!Q68</f>
        <v>2638.2106</v>
      </c>
      <c r="R68" s="60">
        <f>C店!Q68+天猫!R68+京东!R68</f>
        <v>32824.2494</v>
      </c>
      <c r="S68" s="152">
        <f t="shared" si="0"/>
        <v>13.441860934074</v>
      </c>
      <c r="T68" s="62"/>
    </row>
    <row r="69" ht="20.1" customHeight="1" spans="1:20">
      <c r="A69" s="40">
        <v>42063</v>
      </c>
      <c r="B69" s="27">
        <f>C店!B67+天猫!B68+京东!B67</f>
        <v>39661.92</v>
      </c>
      <c r="C69" s="27">
        <f>C店!C67+天猫!C68+京东!C67</f>
        <v>2250.9</v>
      </c>
      <c r="D69" s="27">
        <f>C店!D67+天猫!D68+京东!D67</f>
        <v>0</v>
      </c>
      <c r="E69" s="29">
        <f>C店!E69+天猫!E69+京东!E69</f>
        <v>29913.13</v>
      </c>
      <c r="F69" s="13"/>
      <c r="G69" s="27"/>
      <c r="H69" s="27">
        <f>C店!H67+天猫!H68+京东!H67</f>
        <v>0</v>
      </c>
      <c r="I69" s="27">
        <f>C店!I67+天猫!I68+京东!I67</f>
        <v>453.51</v>
      </c>
      <c r="J69" s="27">
        <f>C店!J67+天猫!J68+京东!J67</f>
        <v>484.435</v>
      </c>
      <c r="K69" s="27">
        <f>C店!K67+天猫!K68+京东!K67</f>
        <v>1647.9014</v>
      </c>
      <c r="L69" s="27">
        <f>C店!L67+天猫!L68+京东!L67</f>
        <v>0</v>
      </c>
      <c r="M69" s="27">
        <f>C店!M67+天猫!M68+京东!M67</f>
        <v>0</v>
      </c>
      <c r="N69" s="27">
        <f>C店!N67+天猫!N68+京东!N67</f>
        <v>0</v>
      </c>
      <c r="O69" s="27">
        <f>C店!O69+天猫!O69+京东!O69</f>
        <v>15000</v>
      </c>
      <c r="P69" s="13"/>
      <c r="Q69" s="10">
        <f>C店!P69+天猫!Q69+京东!Q69</f>
        <v>30320.867</v>
      </c>
      <c r="R69" s="60">
        <f>C店!Q69+天猫!R69+京东!R69</f>
        <v>-407.737</v>
      </c>
      <c r="S69" s="152">
        <f t="shared" si="0"/>
        <v>0.986552594290922</v>
      </c>
      <c r="T69" s="62"/>
    </row>
    <row r="70" s="101" customFormat="1" ht="19.5" customHeight="1" spans="1:19">
      <c r="A70" s="101" t="s">
        <v>30</v>
      </c>
      <c r="B70" s="10">
        <f>C店!B68+天猫!B69+京东!B68</f>
        <v>30960.02</v>
      </c>
      <c r="C70" s="101">
        <f>C店!C68+天猫!C69+京东!C68</f>
        <v>1757.63</v>
      </c>
      <c r="D70" s="101">
        <f>C店!D68+天猫!D69+京东!D68</f>
        <v>0</v>
      </c>
      <c r="E70" s="29">
        <f>C店!E70+天猫!E70+京东!E70</f>
        <v>475258.29</v>
      </c>
      <c r="F70" s="101">
        <v>0</v>
      </c>
      <c r="H70" s="101">
        <f>C店!H68+天猫!H69+京东!H68</f>
        <v>0</v>
      </c>
      <c r="I70" s="101">
        <f>C店!I68+天猫!I69+京东!I68</f>
        <v>323.46</v>
      </c>
      <c r="J70" s="101">
        <f>C店!J68+天猫!J69+京东!J68</f>
        <v>306.495</v>
      </c>
      <c r="K70" s="10">
        <f>C店!K70+天猫!K70+京东!K70</f>
        <v>31179.9645</v>
      </c>
      <c r="L70" s="70">
        <f>C店!L70+天猫!L70+京东!L70</f>
        <v>1454.9</v>
      </c>
      <c r="M70" s="101">
        <f>C店!M68+天猫!M69+京东!M68</f>
        <v>0</v>
      </c>
      <c r="N70" s="101">
        <f>C店!N68+天猫!N69+京东!N68</f>
        <v>0</v>
      </c>
      <c r="O70" s="27">
        <f>C店!O70+天猫!O70+京东!O70</f>
        <v>15000</v>
      </c>
      <c r="P70" s="101">
        <f>SUM(P42:P69)</f>
        <v>0</v>
      </c>
      <c r="Q70" s="10">
        <f>C店!P70+天猫!Q70+京东!Q70</f>
        <v>71810.8745</v>
      </c>
      <c r="R70" s="60">
        <f>C店!Q70+天猫!R70+京东!R70</f>
        <v>403447.4155</v>
      </c>
      <c r="S70" s="152">
        <f t="shared" si="0"/>
        <v>6.61819387814307</v>
      </c>
    </row>
    <row r="71" spans="1:19">
      <c r="A71" s="156">
        <v>42064</v>
      </c>
      <c r="B71" s="27">
        <f>C店!B71+天猫!B71+京东!B71</f>
        <v>24838.98</v>
      </c>
      <c r="C71" s="27">
        <f>C店!C71+天猫!C71+京东!C71</f>
        <v>1043.12</v>
      </c>
      <c r="D71" s="27">
        <f>C店!D71+天猫!D71+京东!D71</f>
        <v>0</v>
      </c>
      <c r="E71" s="145">
        <f>C店!E71+天猫!E71+京东!E71</f>
        <v>23795.86</v>
      </c>
      <c r="F71" s="120"/>
      <c r="G71" s="120"/>
      <c r="H71" s="120">
        <f>C店!H69+天猫!H70+京东!H69</f>
        <v>0</v>
      </c>
      <c r="I71" s="27">
        <f>C店!I71+天猫!I71+京东!I71</f>
        <v>257.34</v>
      </c>
      <c r="J71" s="27">
        <f>C店!J71+天猫!J71+京东!J71</f>
        <v>261.31</v>
      </c>
      <c r="K71" s="27">
        <f>C店!K71+天猫!K71+京东!K71</f>
        <v>2083.3475</v>
      </c>
      <c r="L71" s="79">
        <f>C店!L71+天猫!L71+京东!L71</f>
        <v>0</v>
      </c>
      <c r="M71" s="120">
        <f>C店!M69+天猫!M70+京东!M69</f>
        <v>0</v>
      </c>
      <c r="N71" s="120">
        <f>C店!N69+天猫!N70+京东!N69</f>
        <v>0</v>
      </c>
      <c r="O71" s="27">
        <f>C店!O71+天猫!O71+京东!O71</f>
        <v>0</v>
      </c>
      <c r="P71" s="120">
        <f t="shared" ref="P71:P101" si="1">SUM(P43:P70)</f>
        <v>0</v>
      </c>
      <c r="Q71" s="27">
        <f>C店!P71+天猫!Q71+京东!Q71</f>
        <v>2601.9975</v>
      </c>
      <c r="R71" s="27">
        <f>C店!Q71+天猫!R71+京东!R71</f>
        <v>21193.8625</v>
      </c>
      <c r="S71" s="159">
        <f t="shared" ref="S71:S103" si="2">E71/Q71</f>
        <v>9.14522784898909</v>
      </c>
    </row>
    <row r="72" spans="1:19">
      <c r="A72" s="156">
        <v>42065</v>
      </c>
      <c r="B72" s="27">
        <f>C店!B72+天猫!B72+京东!B72</f>
        <v>33340.8</v>
      </c>
      <c r="C72" s="27">
        <f>C店!C72+天猫!C72+京东!C72</f>
        <v>2459.56</v>
      </c>
      <c r="D72" s="27">
        <f>C店!D72+天猫!D72+京东!D72</f>
        <v>0</v>
      </c>
      <c r="E72" s="145">
        <f>C店!E72+天猫!E72+京东!E72</f>
        <v>30881.24</v>
      </c>
      <c r="F72" s="120"/>
      <c r="G72" s="120"/>
      <c r="H72" s="120">
        <f>C店!H70+天猫!H71+京东!H70</f>
        <v>0</v>
      </c>
      <c r="I72" s="27">
        <f>C店!I72+天猫!I72+京东!I72</f>
        <v>287.91</v>
      </c>
      <c r="J72" s="27">
        <f>C店!J72+天猫!J72+京东!J72</f>
        <v>274.575</v>
      </c>
      <c r="K72" s="27">
        <f>C店!K72+天猫!K72+京东!K72</f>
        <v>2281.0508</v>
      </c>
      <c r="L72" s="79">
        <f>C店!L72+天猫!L72+京东!L72</f>
        <v>11.28</v>
      </c>
      <c r="M72" s="120">
        <f>C店!M70+天猫!M71+京东!M70</f>
        <v>0</v>
      </c>
      <c r="N72" s="120">
        <f>C店!N70+天猫!N71+京东!N70</f>
        <v>0</v>
      </c>
      <c r="O72" s="27">
        <f>C店!O72+天猫!O72+京东!O72</f>
        <v>0</v>
      </c>
      <c r="P72" s="120">
        <f t="shared" si="1"/>
        <v>0</v>
      </c>
      <c r="Q72" s="27">
        <f>C店!P72+天猫!Q72+京东!Q72</f>
        <v>2854.8158</v>
      </c>
      <c r="R72" s="27">
        <f>C店!Q72+天猫!R72+京东!R72</f>
        <v>28026.4242</v>
      </c>
      <c r="S72" s="159">
        <f t="shared" si="2"/>
        <v>10.8172443209821</v>
      </c>
    </row>
    <row r="73" spans="1:19">
      <c r="A73" s="156">
        <v>42066</v>
      </c>
      <c r="B73" s="27">
        <f>C店!B73+天猫!B73+京东!B73</f>
        <v>33337.83</v>
      </c>
      <c r="C73" s="27">
        <f>C店!C73+天猫!C73+京东!C73</f>
        <v>1895.76</v>
      </c>
      <c r="D73" s="27">
        <f>C店!D73+天猫!D73+京东!D73</f>
        <v>0</v>
      </c>
      <c r="E73" s="145">
        <f>C店!E73+天猫!E73+京东!E73</f>
        <v>31442.07</v>
      </c>
      <c r="F73" s="120"/>
      <c r="G73" s="120"/>
      <c r="H73" s="120">
        <f>C店!H71+天猫!H72+京东!H71</f>
        <v>0</v>
      </c>
      <c r="I73" s="27">
        <f>C店!I73+天猫!I73+京东!I73</f>
        <v>342.57</v>
      </c>
      <c r="J73" s="27">
        <f>C店!J73+天猫!J73+京东!J73</f>
        <v>323.925</v>
      </c>
      <c r="K73" s="27">
        <f>C店!K73+天猫!K73+京东!K73</f>
        <v>2396.0885</v>
      </c>
      <c r="L73" s="79">
        <f>C店!L73+天猫!L73+京东!L73</f>
        <v>29.94</v>
      </c>
      <c r="M73" s="120">
        <f>C店!M71+天猫!M72+京东!M71</f>
        <v>0</v>
      </c>
      <c r="N73" s="120">
        <f>C店!N71+天猫!N72+京东!N71</f>
        <v>0</v>
      </c>
      <c r="O73" s="27">
        <f>C店!O73+天猫!O73+京东!O73</f>
        <v>0</v>
      </c>
      <c r="P73" s="120">
        <f t="shared" si="1"/>
        <v>0</v>
      </c>
      <c r="Q73" s="27">
        <f>C店!P73+天猫!Q73+京东!Q73</f>
        <v>3092.5235</v>
      </c>
      <c r="R73" s="27">
        <f>C店!Q73+天猫!R73+京东!R73</f>
        <v>28349.5465</v>
      </c>
      <c r="S73" s="159">
        <f t="shared" si="2"/>
        <v>10.1671240331723</v>
      </c>
    </row>
    <row r="74" spans="1:19">
      <c r="A74" s="156">
        <v>42067</v>
      </c>
      <c r="B74" s="27">
        <f>C店!B74+天猫!B74+京东!B74</f>
        <v>33919.3</v>
      </c>
      <c r="C74" s="27">
        <f>C店!C74+天猫!C74+京东!C74</f>
        <v>687.41</v>
      </c>
      <c r="D74" s="27">
        <f>C店!D74+天猫!D74+京东!D74</f>
        <v>0</v>
      </c>
      <c r="E74" s="145">
        <f>C店!E74+天猫!E74+京东!E74</f>
        <v>33231.89</v>
      </c>
      <c r="F74" s="120"/>
      <c r="G74" s="120"/>
      <c r="H74" s="120">
        <f>C店!H72+天猫!H73+京东!H72</f>
        <v>0</v>
      </c>
      <c r="I74" s="27">
        <f>C店!I74+天猫!I74+京东!I74</f>
        <v>337.5</v>
      </c>
      <c r="J74" s="27">
        <f>C店!J74+天猫!J74+京东!J74</f>
        <v>364.385</v>
      </c>
      <c r="K74" s="27">
        <f>C店!K74+天猫!K74+京东!K74</f>
        <v>2364.2286</v>
      </c>
      <c r="L74" s="79">
        <f>C店!L74+天猫!L74+京东!L74</f>
        <v>20.64</v>
      </c>
      <c r="M74" s="120">
        <f>C店!M72+天猫!M73+京东!M72</f>
        <v>0</v>
      </c>
      <c r="N74" s="120">
        <f>C店!N72+天猫!N73+京东!N72</f>
        <v>0</v>
      </c>
      <c r="O74" s="27">
        <f>C店!O74+天猫!O74+京东!O74</f>
        <v>0</v>
      </c>
      <c r="P74" s="120">
        <f t="shared" si="1"/>
        <v>0</v>
      </c>
      <c r="Q74" s="27">
        <f>C店!P74+天猫!Q74+京东!Q74</f>
        <v>3086.7536</v>
      </c>
      <c r="R74" s="27">
        <f>C店!Q74+天猫!R74+京东!R74</f>
        <v>30145.1364</v>
      </c>
      <c r="S74" s="159">
        <f t="shared" si="2"/>
        <v>10.7659678440158</v>
      </c>
    </row>
    <row r="75" spans="1:19">
      <c r="A75" s="156">
        <v>42068</v>
      </c>
      <c r="B75" s="27">
        <f>C店!B75+天猫!B75+京东!B75</f>
        <v>34590.88</v>
      </c>
      <c r="C75" s="27">
        <f>C店!C75+天猫!C75+京东!C75</f>
        <v>1203.44</v>
      </c>
      <c r="D75" s="27">
        <f>C店!D75+天猫!D75+京东!D75</f>
        <v>0</v>
      </c>
      <c r="E75" s="145">
        <f>C店!E75+天猫!E75+京东!E75</f>
        <v>33387.44</v>
      </c>
      <c r="F75" s="120"/>
      <c r="G75" s="120"/>
      <c r="H75" s="120" t="e">
        <f>C店!H73+天猫!H74+京东!H73</f>
        <v>#VALUE!</v>
      </c>
      <c r="I75" s="27">
        <f>C店!I75+天猫!I75+京东!I75</f>
        <v>365.91</v>
      </c>
      <c r="J75" s="27">
        <f>C店!J75+天猫!J75+京东!J75</f>
        <v>366.345</v>
      </c>
      <c r="K75" s="27">
        <f>C店!K75+天猫!K75+京东!K75</f>
        <v>2548.9202</v>
      </c>
      <c r="L75" s="79">
        <f>C店!L75+天猫!L75+京东!L75</f>
        <v>50.07</v>
      </c>
      <c r="M75" s="120">
        <f>C店!M73+天猫!M74+京东!M73</f>
        <v>0</v>
      </c>
      <c r="N75" s="120">
        <f>C店!N73+天猫!N74+京东!N73</f>
        <v>0</v>
      </c>
      <c r="O75" s="27">
        <f>C店!O75+天猫!O75+京东!O75</f>
        <v>0</v>
      </c>
      <c r="P75" s="120">
        <f t="shared" si="1"/>
        <v>0</v>
      </c>
      <c r="Q75" s="27">
        <f>C店!P75+天猫!Q75+京东!Q75</f>
        <v>3331.2452</v>
      </c>
      <c r="R75" s="27">
        <f>C店!Q75+天猫!R75+京东!R75</f>
        <v>30056.1948</v>
      </c>
      <c r="S75" s="159">
        <f t="shared" si="2"/>
        <v>10.0225105014785</v>
      </c>
    </row>
    <row r="76" spans="1:19">
      <c r="A76" s="156">
        <v>42069</v>
      </c>
      <c r="B76" s="27">
        <f>C店!B76+天猫!B76+京东!B76</f>
        <v>28492.52</v>
      </c>
      <c r="C76" s="27">
        <f>C店!C76+天猫!C76+京东!C76</f>
        <v>583.4</v>
      </c>
      <c r="D76" s="27">
        <f>C店!D76+天猫!D76+京东!D76</f>
        <v>0</v>
      </c>
      <c r="E76" s="145">
        <f>C店!E76+天猫!E76+京东!E76</f>
        <v>27909.12</v>
      </c>
      <c r="F76" s="120"/>
      <c r="G76" s="120"/>
      <c r="H76" s="120" t="e">
        <f>C店!H74+天猫!H75+京东!H74</f>
        <v>#VALUE!</v>
      </c>
      <c r="I76" s="27">
        <f>C店!I76+天猫!I76+京东!I76</f>
        <v>326.22</v>
      </c>
      <c r="J76" s="27">
        <f>C店!J76+天猫!J76+京东!J76</f>
        <v>342.09</v>
      </c>
      <c r="K76" s="27">
        <f>C店!K76+天猫!K76+京东!K76</f>
        <v>2378.4794</v>
      </c>
      <c r="L76" s="79">
        <f>C店!L76+天猫!L76+京东!L76</f>
        <v>30.69</v>
      </c>
      <c r="M76" s="120">
        <f>C店!M74+天猫!M75+京东!M74</f>
        <v>0</v>
      </c>
      <c r="N76" s="120">
        <f>C店!N74+天猫!N75+京东!N74</f>
        <v>0</v>
      </c>
      <c r="O76" s="27">
        <f>C店!O76+天猫!O76+京东!O76</f>
        <v>0</v>
      </c>
      <c r="P76" s="120">
        <f t="shared" si="1"/>
        <v>0</v>
      </c>
      <c r="Q76" s="27">
        <f>C店!P76+天猫!Q76+京东!Q76</f>
        <v>3077.4794</v>
      </c>
      <c r="R76" s="27">
        <f>C店!Q76+天猫!R76+京东!R76</f>
        <v>24831.6406</v>
      </c>
      <c r="S76" s="159">
        <f t="shared" si="2"/>
        <v>9.06882431122041</v>
      </c>
    </row>
    <row r="77" spans="1:19">
      <c r="A77" s="156">
        <v>42070</v>
      </c>
      <c r="B77" s="27">
        <f>C店!B77+天猫!B77+京东!B77</f>
        <v>24223</v>
      </c>
      <c r="C77" s="27">
        <f>C店!C77+天猫!C77+京东!C77</f>
        <v>1324.08</v>
      </c>
      <c r="D77" s="27">
        <f>C店!D77+天猫!D77+京东!D77</f>
        <v>0</v>
      </c>
      <c r="E77" s="145">
        <f>C店!E77+天猫!E77+京东!E77</f>
        <v>22898.92</v>
      </c>
      <c r="F77" s="120"/>
      <c r="G77" s="120"/>
      <c r="H77" s="120">
        <f>C店!H75+天猫!H76+京东!H75</f>
        <v>0</v>
      </c>
      <c r="I77" s="27">
        <f>C店!I77+天猫!I77+京东!I77</f>
        <v>260.13</v>
      </c>
      <c r="J77" s="27">
        <f>C店!J77+天猫!J77+京东!J77</f>
        <v>257.39</v>
      </c>
      <c r="K77" s="27">
        <f>C店!K77+天猫!K77+京东!K77</f>
        <v>2258.0283</v>
      </c>
      <c r="L77" s="79">
        <f>C店!L77+天猫!L77+京东!L77</f>
        <v>18.14</v>
      </c>
      <c r="M77" s="120">
        <f>C店!M75+天猫!M76+京东!M75</f>
        <v>0</v>
      </c>
      <c r="N77" s="120">
        <f>C店!N75+天猫!N76+京东!N75</f>
        <v>0</v>
      </c>
      <c r="O77" s="27">
        <f>C店!O77+天猫!O77+京东!O77</f>
        <v>0</v>
      </c>
      <c r="P77" s="120">
        <f t="shared" si="1"/>
        <v>0</v>
      </c>
      <c r="Q77" s="27">
        <f>C店!P77+天猫!Q77+京东!Q77</f>
        <v>2793.6883</v>
      </c>
      <c r="R77" s="27">
        <f>C店!Q77+天猫!R77+京东!R77</f>
        <v>20105.2317</v>
      </c>
      <c r="S77" s="159">
        <f t="shared" si="2"/>
        <v>8.19666245514934</v>
      </c>
    </row>
    <row r="78" spans="1:19">
      <c r="A78" s="156">
        <v>42071</v>
      </c>
      <c r="B78" s="27">
        <f>C店!B78+天猫!B78+京东!B78</f>
        <v>24381.04</v>
      </c>
      <c r="C78" s="27">
        <f>C店!C78+天猫!C78+京东!C78</f>
        <v>714.27</v>
      </c>
      <c r="D78" s="27">
        <f>C店!D78+天猫!D78+京东!D78</f>
        <v>0</v>
      </c>
      <c r="E78" s="145">
        <f>C店!E78+天猫!E78+京东!E78</f>
        <v>23666.77</v>
      </c>
      <c r="F78" s="120"/>
      <c r="G78" s="120"/>
      <c r="H78" s="120">
        <f>C店!H76+天猫!H77+京东!H76</f>
        <v>0</v>
      </c>
      <c r="I78" s="27">
        <f>C店!I78+天猫!I78+京东!I78</f>
        <v>305.19</v>
      </c>
      <c r="J78" s="27">
        <f>C店!J78+天猫!J78+京东!J78</f>
        <v>299.81</v>
      </c>
      <c r="K78" s="27">
        <f>C店!K78+天猫!K78+京东!K78</f>
        <v>2180.28</v>
      </c>
      <c r="L78" s="79">
        <f>C店!L78+天猫!L78+京东!L78</f>
        <v>133.73</v>
      </c>
      <c r="M78" s="120">
        <f>C店!M76+天猫!M77+京东!M76</f>
        <v>0</v>
      </c>
      <c r="N78" s="120">
        <f>C店!N76+天猫!N77+京东!N76</f>
        <v>0</v>
      </c>
      <c r="O78" s="27">
        <f>C店!O78+天猫!O78+京东!O78</f>
        <v>0</v>
      </c>
      <c r="P78" s="120">
        <f t="shared" si="1"/>
        <v>0</v>
      </c>
      <c r="Q78" s="27">
        <f>C店!P78+天猫!Q78+京东!Q78</f>
        <v>2919.01</v>
      </c>
      <c r="R78" s="27">
        <f>C店!Q78+天猫!R78+京东!R78</f>
        <v>20747.76</v>
      </c>
      <c r="S78" s="159">
        <f t="shared" si="2"/>
        <v>8.10780709898219</v>
      </c>
    </row>
    <row r="79" spans="1:19">
      <c r="A79" s="156">
        <v>42072</v>
      </c>
      <c r="B79" s="27">
        <f>C店!B79+天猫!B79+京东!B79</f>
        <v>35616.1</v>
      </c>
      <c r="C79" s="27">
        <f>C店!C79+天猫!C79+京东!C79</f>
        <v>1071.64</v>
      </c>
      <c r="D79" s="27">
        <f>C店!D79+天猫!D79+京东!D79</f>
        <v>0</v>
      </c>
      <c r="E79" s="145">
        <f>C店!E79+天猫!E79+京东!E79</f>
        <v>34544.46</v>
      </c>
      <c r="F79" s="120"/>
      <c r="G79" s="120"/>
      <c r="H79" s="120">
        <f>C店!H77+天猫!H78+京东!H77</f>
        <v>0</v>
      </c>
      <c r="I79" s="27">
        <f>C店!I79+天猫!I79+京东!I79</f>
        <v>371.49</v>
      </c>
      <c r="J79" s="27">
        <f>C店!J79+天猫!J79+京东!J79</f>
        <v>385.77</v>
      </c>
      <c r="K79" s="27">
        <f>C店!K79+天猫!K79+京东!K79</f>
        <v>3306.9662</v>
      </c>
      <c r="L79" s="79">
        <f>C店!L79+天猫!L79+京东!L79</f>
        <v>139.96</v>
      </c>
      <c r="M79" s="120">
        <f>C店!M77+天猫!M78+京东!M77</f>
        <v>0</v>
      </c>
      <c r="N79" s="120">
        <f>C店!N77+天猫!N78+京东!N77</f>
        <v>0</v>
      </c>
      <c r="O79" s="27">
        <f>C店!O79+天猫!O79+京东!O79</f>
        <v>0</v>
      </c>
      <c r="P79" s="120">
        <f t="shared" si="1"/>
        <v>0</v>
      </c>
      <c r="Q79" s="27">
        <f>C店!P79+天猫!Q79+京东!Q79</f>
        <v>4204.1862</v>
      </c>
      <c r="R79" s="27">
        <f>C店!Q79+天猫!R79+京东!R79</f>
        <v>30340.2738</v>
      </c>
      <c r="S79" s="159">
        <f t="shared" si="2"/>
        <v>8.21668174449552</v>
      </c>
    </row>
    <row r="80" spans="1:19">
      <c r="A80" s="156">
        <v>42073</v>
      </c>
      <c r="B80" s="27">
        <f>C店!B80+天猫!B80+京东!B80</f>
        <v>39516.08</v>
      </c>
      <c r="C80" s="27">
        <f>C店!C80+天猫!C80+京东!C80</f>
        <v>2907.78</v>
      </c>
      <c r="D80" s="27">
        <f>C店!D80+天猫!D80+京东!D80</f>
        <v>0</v>
      </c>
      <c r="E80" s="145">
        <f>C店!E80+天猫!E80+京东!E80</f>
        <v>36608.3</v>
      </c>
      <c r="F80" s="120"/>
      <c r="G80" s="120"/>
      <c r="H80" s="120">
        <f>C店!H78+天猫!H79+京东!H78</f>
        <v>0</v>
      </c>
      <c r="I80" s="27">
        <f>C店!I80+天猫!I80+京东!I80</f>
        <v>499.26</v>
      </c>
      <c r="J80" s="27">
        <f>C店!J80+天猫!J80+京东!J80</f>
        <v>516.67</v>
      </c>
      <c r="K80" s="27">
        <f>C店!K80+天猫!K80+京东!K80</f>
        <v>3086.73</v>
      </c>
      <c r="L80" s="79">
        <f>C店!L80+天猫!L80+京东!L80</f>
        <v>138.57</v>
      </c>
      <c r="M80" s="120">
        <f>C店!M78+天猫!M79+京东!M78</f>
        <v>0</v>
      </c>
      <c r="N80" s="120">
        <f>C店!N78+天猫!N79+京东!N78</f>
        <v>0</v>
      </c>
      <c r="O80" s="27">
        <f>C店!O80+天猫!O80+京东!O80</f>
        <v>0</v>
      </c>
      <c r="P80" s="120">
        <f t="shared" si="1"/>
        <v>0</v>
      </c>
      <c r="Q80" s="27">
        <f>C店!P80+天猫!Q80+京东!Q80</f>
        <v>4241.23</v>
      </c>
      <c r="R80" s="27">
        <f>C店!Q80+天猫!R80+京东!R80</f>
        <v>32367.07</v>
      </c>
      <c r="S80" s="159">
        <f t="shared" si="2"/>
        <v>8.631529061145</v>
      </c>
    </row>
    <row r="81" spans="1:19">
      <c r="A81" s="156">
        <v>42074</v>
      </c>
      <c r="B81" s="27">
        <f>C店!B81+天猫!B81+京东!B81</f>
        <v>35917.66</v>
      </c>
      <c r="C81" s="27">
        <f>C店!C81+天猫!C81+京东!C81</f>
        <v>1678.18</v>
      </c>
      <c r="D81" s="27">
        <f>C店!D81+天猫!D81+京东!D81</f>
        <v>0</v>
      </c>
      <c r="E81" s="145">
        <f>C店!E81+天猫!E81+京东!E81</f>
        <v>34239.48</v>
      </c>
      <c r="F81" s="120"/>
      <c r="G81" s="120"/>
      <c r="H81" s="120">
        <f>C店!H79+天猫!H80+京东!H79</f>
        <v>0</v>
      </c>
      <c r="I81" s="27">
        <f>C店!I81+天猫!I81+京东!I81</f>
        <v>371.82</v>
      </c>
      <c r="J81" s="27">
        <f>C店!J81+天猫!J81+京东!J81</f>
        <v>405.965</v>
      </c>
      <c r="K81" s="27">
        <f>C店!K81+天猫!K81+京东!K81</f>
        <v>3453.7</v>
      </c>
      <c r="L81" s="79">
        <f>C店!L81+天猫!L81+京东!L81</f>
        <v>249.64</v>
      </c>
      <c r="M81" s="120">
        <f>C店!M79+天猫!M80+京东!M79</f>
        <v>0</v>
      </c>
      <c r="N81" s="120">
        <f>C店!N79+天猫!N80+京东!N79</f>
        <v>0</v>
      </c>
      <c r="O81" s="27">
        <f>C店!O81+天猫!O81+京东!O81</f>
        <v>0</v>
      </c>
      <c r="P81" s="120">
        <f t="shared" si="1"/>
        <v>0</v>
      </c>
      <c r="Q81" s="27">
        <f>C店!P81+天猫!Q81+京东!Q81</f>
        <v>4481.125</v>
      </c>
      <c r="R81" s="27">
        <f>C店!Q81+天猫!R81+京东!R81</f>
        <v>29758.355</v>
      </c>
      <c r="S81" s="159">
        <f t="shared" si="2"/>
        <v>7.64082233814053</v>
      </c>
    </row>
    <row r="82" spans="1:19">
      <c r="A82" s="156">
        <v>42075</v>
      </c>
      <c r="B82" s="27">
        <f>C店!B82+天猫!B82+京东!B82</f>
        <v>30953.04</v>
      </c>
      <c r="C82" s="27">
        <f>C店!C82+天猫!C82+京东!C82</f>
        <v>561.48</v>
      </c>
      <c r="D82" s="27">
        <f>C店!D82+天猫!D82+京东!D82</f>
        <v>0</v>
      </c>
      <c r="E82" s="145">
        <f>C店!E82+天猫!E82+京东!E82</f>
        <v>30391.56</v>
      </c>
      <c r="F82" s="120"/>
      <c r="G82" s="120"/>
      <c r="H82" s="120">
        <f>C店!H80+天猫!H81+京东!H80</f>
        <v>0</v>
      </c>
      <c r="I82" s="27">
        <f>C店!I82+天猫!I82+京东!I82</f>
        <v>285.6</v>
      </c>
      <c r="J82" s="27">
        <f>C店!J82+天猫!J82+京东!J82</f>
        <v>284.06</v>
      </c>
      <c r="K82" s="27">
        <f>C店!K82+天猫!K82+京东!K82</f>
        <v>3420.7071</v>
      </c>
      <c r="L82" s="79">
        <f>C店!L82+天猫!L82+京东!L82</f>
        <v>115.59</v>
      </c>
      <c r="M82" s="120">
        <f>C店!M80+天猫!M81+京东!M80</f>
        <v>0</v>
      </c>
      <c r="N82" s="120">
        <f>C店!N80+天猫!N81+京东!N80</f>
        <v>0</v>
      </c>
      <c r="O82" s="27">
        <f>C店!O82+天猫!O82+京东!O82</f>
        <v>0</v>
      </c>
      <c r="P82" s="120">
        <f t="shared" si="1"/>
        <v>0</v>
      </c>
      <c r="Q82" s="27">
        <f>C店!P82+天猫!Q82+京东!Q82</f>
        <v>4105.9571</v>
      </c>
      <c r="R82" s="27">
        <f>C店!Q82+天猫!R82+京东!R82</f>
        <v>26285.6029</v>
      </c>
      <c r="S82" s="159">
        <f t="shared" si="2"/>
        <v>7.40182112472632</v>
      </c>
    </row>
    <row r="83" spans="1:19">
      <c r="A83" s="156">
        <v>42076</v>
      </c>
      <c r="B83" s="27">
        <f>C店!B83+天猫!B83+京东!B83</f>
        <v>28953.2</v>
      </c>
      <c r="C83" s="27">
        <f>C店!C83+天猫!C83+京东!C83</f>
        <v>270.08</v>
      </c>
      <c r="D83" s="27">
        <f>C店!D83+天猫!D83+京东!D83</f>
        <v>0</v>
      </c>
      <c r="E83" s="145">
        <f>C店!E83+天猫!E83+京东!E83</f>
        <v>28683.12</v>
      </c>
      <c r="F83" s="120"/>
      <c r="G83" s="120"/>
      <c r="H83" s="120">
        <f>C店!H81+天猫!H82+京东!H81</f>
        <v>0</v>
      </c>
      <c r="I83" s="27">
        <f>C店!I83+天猫!I83+京东!I83</f>
        <v>370.89</v>
      </c>
      <c r="J83" s="27">
        <f>C店!J83+天猫!J83+京东!J83</f>
        <v>394.24</v>
      </c>
      <c r="K83" s="27">
        <f>C店!K83+天猫!K83+京东!K83</f>
        <v>3102.36</v>
      </c>
      <c r="L83" s="79">
        <f>C店!L83+天猫!L83+京东!L83</f>
        <v>81.33</v>
      </c>
      <c r="M83" s="120">
        <f>C店!M81+天猫!M82+京东!M81</f>
        <v>0</v>
      </c>
      <c r="N83" s="120">
        <f>C店!N81+天猫!N82+京东!N81</f>
        <v>0</v>
      </c>
      <c r="O83" s="27">
        <f>C店!O83+天猫!O83+京东!O83</f>
        <v>0</v>
      </c>
      <c r="P83" s="120">
        <f t="shared" si="1"/>
        <v>0</v>
      </c>
      <c r="Q83" s="27">
        <f>C店!P83+天猫!Q83+京东!Q83</f>
        <v>3948.82</v>
      </c>
      <c r="R83" s="27">
        <f>C店!Q83+天猫!R83+京东!R83</f>
        <v>24734.3</v>
      </c>
      <c r="S83" s="159">
        <f t="shared" si="2"/>
        <v>7.26371928829372</v>
      </c>
    </row>
    <row r="84" spans="1:19">
      <c r="A84" s="156">
        <v>42077</v>
      </c>
      <c r="B84" s="27">
        <f>C店!B84+天猫!B84+京东!B84</f>
        <v>27269.76</v>
      </c>
      <c r="C84" s="27">
        <f>C店!C84+天猫!C84+京东!C84</f>
        <v>1139.78</v>
      </c>
      <c r="D84" s="27">
        <f>C店!D84+天猫!D84+京东!D84</f>
        <v>0</v>
      </c>
      <c r="E84" s="145">
        <f>C店!E84+天猫!E84+京东!E84</f>
        <v>26129.98</v>
      </c>
      <c r="F84" s="120"/>
      <c r="G84" s="120"/>
      <c r="H84" s="120">
        <f>C店!H82+天猫!H83+京东!H82</f>
        <v>0</v>
      </c>
      <c r="I84" s="27">
        <f>C店!I84+天猫!I84+京东!I84</f>
        <v>276.63</v>
      </c>
      <c r="J84" s="27">
        <f>C店!J84+天猫!J84+京东!J84</f>
        <v>293.72</v>
      </c>
      <c r="K84" s="27">
        <f>C店!K84+天猫!K84+京东!K84</f>
        <v>2941.03</v>
      </c>
      <c r="L84" s="79">
        <f>C店!L84+天猫!L84+京东!L84</f>
        <v>40.4</v>
      </c>
      <c r="M84" s="120">
        <f>C店!M82+天猫!M83+京东!M82</f>
        <v>0</v>
      </c>
      <c r="N84" s="120">
        <f>C店!N82+天猫!N83+京东!N82</f>
        <v>0</v>
      </c>
      <c r="O84" s="27">
        <f>C店!O84+天猫!O84+京东!O84</f>
        <v>0</v>
      </c>
      <c r="P84" s="120">
        <f t="shared" si="1"/>
        <v>0</v>
      </c>
      <c r="Q84" s="27">
        <f>C店!P84+天猫!Q84+京东!Q84</f>
        <v>3551.78</v>
      </c>
      <c r="R84" s="27">
        <f>C店!Q84+天猫!R84+京东!R84</f>
        <v>22578.2</v>
      </c>
      <c r="S84" s="159">
        <f t="shared" si="2"/>
        <v>7.35686895021651</v>
      </c>
    </row>
    <row r="85" spans="1:19">
      <c r="A85" s="156">
        <v>42078</v>
      </c>
      <c r="B85" s="27">
        <f>C店!B85+天猫!B85+京东!B85</f>
        <v>29241.96</v>
      </c>
      <c r="C85" s="27">
        <f>C店!C85+天猫!C85+京东!C85</f>
        <v>629.7</v>
      </c>
      <c r="D85" s="27">
        <f>C店!D85+天猫!D85+京东!D85</f>
        <v>0</v>
      </c>
      <c r="E85" s="145">
        <f>C店!E85+天猫!E85+京东!E85</f>
        <v>28612.26</v>
      </c>
      <c r="F85" s="120"/>
      <c r="G85" s="120"/>
      <c r="H85" s="120">
        <f>C店!H83+天猫!H84+京东!H83</f>
        <v>0</v>
      </c>
      <c r="I85" s="27">
        <f>C店!I85+天猫!I85+京东!I85</f>
        <v>385.05</v>
      </c>
      <c r="J85" s="27">
        <f>C店!J85+天猫!J85+京东!J85</f>
        <v>373.66</v>
      </c>
      <c r="K85" s="27">
        <f>C店!K85+天猫!K85+京东!K85</f>
        <v>3321.71</v>
      </c>
      <c r="L85" s="79">
        <f>C店!L85+天猫!L85+京东!L85</f>
        <v>51.76</v>
      </c>
      <c r="M85" s="120">
        <f>C店!M83+天猫!M84+京东!M83</f>
        <v>0</v>
      </c>
      <c r="N85" s="120">
        <f>C店!N83+天猫!N84+京东!N83</f>
        <v>0</v>
      </c>
      <c r="O85" s="27">
        <f>C店!O85+天猫!O85+京东!O85</f>
        <v>0</v>
      </c>
      <c r="P85" s="120">
        <f t="shared" si="1"/>
        <v>0</v>
      </c>
      <c r="Q85" s="27">
        <f>C店!P85+天猫!Q85+京东!Q85</f>
        <v>4132.18</v>
      </c>
      <c r="R85" s="27">
        <f>C店!Q85+天猫!R85+京东!R85</f>
        <v>24480.08</v>
      </c>
      <c r="S85" s="159">
        <f t="shared" si="2"/>
        <v>6.92425305770804</v>
      </c>
    </row>
    <row r="86" spans="1:19">
      <c r="A86" s="156">
        <v>42079</v>
      </c>
      <c r="B86" s="27">
        <f>C店!B86+天猫!B86+京东!B86</f>
        <v>34393.07</v>
      </c>
      <c r="C86" s="27">
        <f>C店!C86+天猫!C86+京东!C86</f>
        <v>2535.87</v>
      </c>
      <c r="D86" s="27">
        <f>C店!D86+天猫!D86+京东!D86</f>
        <v>0</v>
      </c>
      <c r="E86" s="145">
        <f>C店!E86+天猫!E86+京东!E86</f>
        <v>31857.2</v>
      </c>
      <c r="F86" s="120"/>
      <c r="G86" s="120"/>
      <c r="H86" s="120">
        <f>C店!H84+天猫!H85+京东!H84</f>
        <v>0</v>
      </c>
      <c r="I86" s="27">
        <f>C店!I86+天猫!I86+京东!I86</f>
        <v>457.89</v>
      </c>
      <c r="J86" s="27">
        <f>C店!J86+天猫!J86+京东!J86</f>
        <v>501.095</v>
      </c>
      <c r="K86" s="27">
        <f>C店!K86+天猫!K86+京东!K86</f>
        <v>2922.93</v>
      </c>
      <c r="L86" s="79">
        <f>C店!L86+天猫!L86+京东!L86</f>
        <v>99.04</v>
      </c>
      <c r="M86" s="120">
        <f>C店!M84+天猫!M85+京东!M84</f>
        <v>0</v>
      </c>
      <c r="N86" s="120">
        <f>C店!N84+天猫!N85+京东!N84</f>
        <v>0</v>
      </c>
      <c r="O86" s="27">
        <f>C店!O86+天猫!O86+京东!O86</f>
        <v>0</v>
      </c>
      <c r="P86" s="120">
        <f t="shared" si="1"/>
        <v>0</v>
      </c>
      <c r="Q86" s="27">
        <f>C店!P86+天猫!Q86+京东!Q86</f>
        <v>3980.955</v>
      </c>
      <c r="R86" s="27">
        <f>C店!Q86+天猫!R86+京东!R86</f>
        <v>27876.245</v>
      </c>
      <c r="S86" s="159">
        <f t="shared" si="2"/>
        <v>8.00240143382681</v>
      </c>
    </row>
    <row r="87" spans="1:19">
      <c r="A87" s="156">
        <v>42080</v>
      </c>
      <c r="B87" s="27">
        <f>C店!B87+天猫!B87+京东!B87</f>
        <v>34459.97</v>
      </c>
      <c r="C87" s="27">
        <f>C店!C87+天猫!C87+京东!C87</f>
        <v>1206.26</v>
      </c>
      <c r="D87" s="27">
        <f>C店!D87+天猫!D87+京东!D87</f>
        <v>0</v>
      </c>
      <c r="E87" s="145">
        <f>C店!E87+天猫!E87+京东!E87</f>
        <v>33253.71</v>
      </c>
      <c r="F87" s="120"/>
      <c r="G87" s="120"/>
      <c r="H87" s="120">
        <f>C店!H85+天猫!H86+京东!H85</f>
        <v>0</v>
      </c>
      <c r="I87" s="27">
        <f>C店!I87+天猫!I87+京东!I87</f>
        <v>321.69</v>
      </c>
      <c r="J87" s="27">
        <f>C店!J87+天猫!J87+京东!J87</f>
        <v>335.3</v>
      </c>
      <c r="K87" s="27">
        <f>C店!K87+天猫!K87+京东!K87</f>
        <v>2625.35</v>
      </c>
      <c r="L87" s="79">
        <f>C店!L87+天猫!L87+京东!L87</f>
        <v>106.7</v>
      </c>
      <c r="M87" s="120">
        <f>C店!M85+天猫!M86+京东!M85</f>
        <v>0</v>
      </c>
      <c r="N87" s="120">
        <f>C店!N85+天猫!N86+京东!N85</f>
        <v>0</v>
      </c>
      <c r="O87" s="27">
        <f>C店!O87+天猫!O87+京东!O87</f>
        <v>0</v>
      </c>
      <c r="P87" s="120">
        <f t="shared" si="1"/>
        <v>0</v>
      </c>
      <c r="Q87" s="27">
        <f>C店!P87+天猫!Q87+京东!Q87</f>
        <v>3389.04</v>
      </c>
      <c r="R87" s="27">
        <f>C店!Q87+天猫!R87+京东!R87</f>
        <v>29864.67</v>
      </c>
      <c r="S87" s="159">
        <f t="shared" si="2"/>
        <v>9.81213263933149</v>
      </c>
    </row>
    <row r="88" spans="1:19">
      <c r="A88" s="156">
        <v>42081</v>
      </c>
      <c r="B88" s="27">
        <f>C店!B88+天猫!B88+京东!B88</f>
        <v>34605.55</v>
      </c>
      <c r="C88" s="27">
        <f>C店!C88+天猫!C88+京东!C88</f>
        <v>652.1</v>
      </c>
      <c r="D88" s="27">
        <f>C店!D88+天猫!D88+京东!D88</f>
        <v>0</v>
      </c>
      <c r="E88" s="145">
        <f>C店!E88+天猫!E88+京东!E88</f>
        <v>33953.45</v>
      </c>
      <c r="F88" s="120"/>
      <c r="G88" s="120"/>
      <c r="H88" s="120">
        <f>C店!H86+天猫!H87+京东!H86</f>
        <v>0</v>
      </c>
      <c r="I88" s="27">
        <f>C店!I88+天猫!I88+京东!I88</f>
        <v>368.37</v>
      </c>
      <c r="J88" s="27">
        <f>C店!J88+天猫!J88+京东!J88</f>
        <v>403.795</v>
      </c>
      <c r="K88" s="27">
        <f>C店!K88+天猫!K88+京东!K88</f>
        <v>2414.08</v>
      </c>
      <c r="L88" s="79">
        <f>C店!L88+天猫!L88+京东!L88</f>
        <v>81.72</v>
      </c>
      <c r="M88" s="120">
        <f>C店!M86+天猫!M87+京东!M86</f>
        <v>0</v>
      </c>
      <c r="N88" s="120">
        <f>C店!N86+天猫!N87+京东!N86</f>
        <v>0</v>
      </c>
      <c r="O88" s="27">
        <f>C店!O88+天猫!O88+京东!O88</f>
        <v>0</v>
      </c>
      <c r="P88" s="120">
        <f t="shared" si="1"/>
        <v>0</v>
      </c>
      <c r="Q88" s="27">
        <f>C店!P88+天猫!Q88+京东!Q88</f>
        <v>3267.965</v>
      </c>
      <c r="R88" s="27">
        <f>C店!Q88+天猫!R88+京东!R88</f>
        <v>30685.485</v>
      </c>
      <c r="S88" s="159">
        <f t="shared" si="2"/>
        <v>10.3897838563142</v>
      </c>
    </row>
    <row r="89" spans="1:19">
      <c r="A89" s="156">
        <v>42082</v>
      </c>
      <c r="B89" s="27">
        <f>C店!B89+天猫!B89+京东!B89</f>
        <v>26038.14</v>
      </c>
      <c r="C89" s="27">
        <f>C店!C89+天猫!C89+京东!C89</f>
        <v>968.04</v>
      </c>
      <c r="D89" s="27">
        <f>C店!D89+天猫!D89+京东!D89</f>
        <v>0</v>
      </c>
      <c r="E89" s="145">
        <f>C店!E89+天猫!E89+京东!E89</f>
        <v>25070.1</v>
      </c>
      <c r="F89" s="120"/>
      <c r="G89" s="120"/>
      <c r="H89" s="120">
        <f>C店!H87+天猫!H88+京东!H87</f>
        <v>0</v>
      </c>
      <c r="I89" s="27">
        <f>C店!I89+天猫!I89+京东!I89</f>
        <v>291.15</v>
      </c>
      <c r="J89" s="27">
        <f>C店!J89+天猫!J89+京东!J89</f>
        <v>317.975</v>
      </c>
      <c r="K89" s="27">
        <f>C店!K89+天猫!K89+京东!K89</f>
        <v>2293.23</v>
      </c>
      <c r="L89" s="79">
        <f>C店!L89+天猫!L89+京东!L89</f>
        <v>37.46</v>
      </c>
      <c r="M89" s="120">
        <f>C店!M87+天猫!M88+京东!M87</f>
        <v>0</v>
      </c>
      <c r="N89" s="120">
        <f>C店!N87+天猫!N88+京东!N87</f>
        <v>0</v>
      </c>
      <c r="O89" s="27">
        <f>C店!O89+天猫!O89+京东!O89</f>
        <v>0</v>
      </c>
      <c r="P89" s="120">
        <f t="shared" si="1"/>
        <v>0</v>
      </c>
      <c r="Q89" s="27">
        <f>C店!P89+天猫!Q89+京东!Q89</f>
        <v>2939.815</v>
      </c>
      <c r="R89" s="27">
        <f>C店!Q89+天猫!R89+京东!R89</f>
        <v>22761.965</v>
      </c>
      <c r="S89" s="159">
        <f t="shared" si="2"/>
        <v>8.52778151006101</v>
      </c>
    </row>
    <row r="90" spans="1:19">
      <c r="A90" s="156">
        <v>42083</v>
      </c>
      <c r="B90" s="27">
        <f>C店!B90+天猫!B90+京东!B90</f>
        <v>25758.62</v>
      </c>
      <c r="C90" s="27">
        <f>C店!C90+天猫!C90+京东!C90</f>
        <v>454.86</v>
      </c>
      <c r="D90" s="27">
        <f>C店!D90+天猫!D90+京东!D90</f>
        <v>0</v>
      </c>
      <c r="E90" s="145">
        <f>C店!E90+天猫!E90+京东!E90</f>
        <v>25303.76</v>
      </c>
      <c r="F90" s="120"/>
      <c r="G90" s="120"/>
      <c r="H90" s="120">
        <f>C店!H88+天猫!H89+京东!H88</f>
        <v>0</v>
      </c>
      <c r="I90" s="27">
        <f>C店!I90+天猫!I90+京东!I90</f>
        <v>328.29</v>
      </c>
      <c r="J90" s="27">
        <f>C店!J90+天猫!J90+京东!J90</f>
        <v>355.285</v>
      </c>
      <c r="K90" s="27">
        <f>C店!K90+天猫!K90+京东!K90</f>
        <v>2063.5769</v>
      </c>
      <c r="L90" s="79">
        <f>C店!L90+天猫!L90+京东!L90</f>
        <v>53.58</v>
      </c>
      <c r="M90" s="120">
        <f>C店!M88+天猫!M89+京东!M88</f>
        <v>0</v>
      </c>
      <c r="N90" s="120">
        <f>C店!N88+天猫!N89+京东!N88</f>
        <v>0</v>
      </c>
      <c r="O90" s="27">
        <f>C店!O90+天猫!O90+京东!O90</f>
        <v>0</v>
      </c>
      <c r="P90" s="120">
        <f t="shared" si="1"/>
        <v>0</v>
      </c>
      <c r="Q90" s="27">
        <f>C店!P90+天猫!Q90+京东!Q90</f>
        <v>2800.7319</v>
      </c>
      <c r="R90" s="27">
        <f>C店!Q90+天猫!R90+京东!R90</f>
        <v>22503.0281</v>
      </c>
      <c r="S90" s="159">
        <f t="shared" si="2"/>
        <v>9.03469553797706</v>
      </c>
    </row>
    <row r="91" spans="1:19">
      <c r="A91" s="156">
        <v>42084</v>
      </c>
      <c r="B91" s="27">
        <f>C店!B91+天猫!B91+京东!B91</f>
        <v>25849.75</v>
      </c>
      <c r="C91" s="27">
        <f>C店!C91+天猫!C91+京东!C91</f>
        <v>1140.53</v>
      </c>
      <c r="D91" s="27">
        <f>C店!D91+天猫!D91+京东!D91</f>
        <v>0</v>
      </c>
      <c r="E91" s="145">
        <f>C店!E91+天猫!E91+京东!E91</f>
        <v>24709.22</v>
      </c>
      <c r="F91" s="120"/>
      <c r="G91" s="120"/>
      <c r="H91" s="120">
        <f>C店!H89+天猫!H90+京东!H89</f>
        <v>0</v>
      </c>
      <c r="I91" s="27">
        <f>C店!I91+天猫!I91+京东!I91</f>
        <v>380.13</v>
      </c>
      <c r="J91" s="27">
        <f>C店!J91+天猫!J91+京东!J91</f>
        <v>422.59</v>
      </c>
      <c r="K91" s="27">
        <f>C店!K91+天猫!K91+京东!K91</f>
        <v>1986.7902</v>
      </c>
      <c r="L91" s="79">
        <f>C店!L91+天猫!L91+京东!L91</f>
        <v>59.16</v>
      </c>
      <c r="M91" s="120">
        <f>C店!M89+天猫!M90+京东!M89</f>
        <v>0</v>
      </c>
      <c r="N91" s="120">
        <f>C店!N89+天猫!N90+京东!N89</f>
        <v>0</v>
      </c>
      <c r="O91" s="27">
        <f>C店!O91+天猫!O91+京东!O91</f>
        <v>0</v>
      </c>
      <c r="P91" s="120">
        <f t="shared" si="1"/>
        <v>0</v>
      </c>
      <c r="Q91" s="27">
        <f>C店!P91+天猫!Q91+京东!Q91</f>
        <v>2848.6702</v>
      </c>
      <c r="R91" s="27">
        <f>C店!Q91+天猫!R91+京东!R91</f>
        <v>21860.5498</v>
      </c>
      <c r="S91" s="159">
        <f t="shared" si="2"/>
        <v>8.67394898854911</v>
      </c>
    </row>
    <row r="92" spans="1:19">
      <c r="A92" s="156">
        <v>42085</v>
      </c>
      <c r="B92" s="27">
        <f>C店!B92+天猫!B92+京东!B92</f>
        <v>28329.6</v>
      </c>
      <c r="C92" s="27">
        <f>C店!C92+天猫!C92+京东!C92</f>
        <v>313.32</v>
      </c>
      <c r="D92" s="27">
        <f>C店!D92+天猫!D92+京东!D92</f>
        <v>0</v>
      </c>
      <c r="E92" s="145">
        <f>C店!E92+天猫!E92+京东!E92</f>
        <v>28016.28</v>
      </c>
      <c r="F92" s="120"/>
      <c r="G92" s="120"/>
      <c r="H92" s="120">
        <f>C店!H90+天猫!H91+京东!H90</f>
        <v>0</v>
      </c>
      <c r="I92" s="27">
        <f>C店!I92+天猫!I92+京东!I92</f>
        <v>347.07</v>
      </c>
      <c r="J92" s="27">
        <f>C店!J92+天猫!J92+京东!J92</f>
        <v>384.3</v>
      </c>
      <c r="K92" s="27">
        <f>C店!K92+天猫!K92+京东!K92</f>
        <v>1228.69</v>
      </c>
      <c r="L92" s="79">
        <f>C店!L92+天猫!L92+京东!L92</f>
        <v>125.88</v>
      </c>
      <c r="M92" s="120">
        <f>C店!M90+天猫!M91+京东!M90</f>
        <v>0</v>
      </c>
      <c r="N92" s="120">
        <f>C店!N90+天猫!N91+京东!N90</f>
        <v>0</v>
      </c>
      <c r="O92" s="27">
        <f>C店!O92+天猫!O92+京东!O92</f>
        <v>0</v>
      </c>
      <c r="P92" s="120">
        <f t="shared" si="1"/>
        <v>0</v>
      </c>
      <c r="Q92" s="27">
        <f>C店!P92+天猫!Q92+京东!Q92</f>
        <v>2085.94</v>
      </c>
      <c r="R92" s="27">
        <f>C店!Q92+天猫!R92+京东!R92</f>
        <v>25930.34</v>
      </c>
      <c r="S92" s="159">
        <f t="shared" si="2"/>
        <v>13.4310095208875</v>
      </c>
    </row>
    <row r="93" spans="1:19">
      <c r="A93" s="156">
        <v>42086</v>
      </c>
      <c r="B93" s="27">
        <f>C店!B93+天猫!B93+京东!B93</f>
        <v>32152.42</v>
      </c>
      <c r="C93" s="27">
        <f>C店!C93+天猫!C93+京东!C93</f>
        <v>720.56</v>
      </c>
      <c r="D93" s="27">
        <f>C店!D93+天猫!D93+京东!D93</f>
        <v>0</v>
      </c>
      <c r="E93" s="145">
        <f>C店!E93+天猫!E93+京东!E93</f>
        <v>31431.86</v>
      </c>
      <c r="F93" s="120"/>
      <c r="G93" s="120"/>
      <c r="H93" s="120">
        <f>C店!H91+天猫!H92+京东!H91</f>
        <v>0</v>
      </c>
      <c r="I93" s="27">
        <f>C店!I93+天猫!I93+京东!I93</f>
        <v>470.64</v>
      </c>
      <c r="J93" s="27">
        <f>C店!J93+天猫!J93+京东!J93</f>
        <v>487.76</v>
      </c>
      <c r="K93" s="27">
        <f>C店!K93+天猫!K93+京东!K93</f>
        <v>2873.34</v>
      </c>
      <c r="L93" s="79">
        <f>C店!L93+天猫!L93+京东!L93</f>
        <v>103.14</v>
      </c>
      <c r="M93" s="120">
        <f>C店!M91+天猫!M92+京东!M91</f>
        <v>0</v>
      </c>
      <c r="N93" s="120">
        <f>C店!N91+天猫!N92+京东!N91</f>
        <v>0</v>
      </c>
      <c r="O93" s="27">
        <f>C店!O93+天猫!O93+京东!O93</f>
        <v>0</v>
      </c>
      <c r="P93" s="120">
        <f t="shared" si="1"/>
        <v>0</v>
      </c>
      <c r="Q93" s="27">
        <f>C店!P93+天猫!Q93+京东!Q93</f>
        <v>3934.88</v>
      </c>
      <c r="R93" s="27">
        <f>C店!Q93+天猫!R93+京东!R93</f>
        <v>27496.98</v>
      </c>
      <c r="S93" s="159">
        <f t="shared" si="2"/>
        <v>7.98800979953645</v>
      </c>
    </row>
    <row r="94" spans="1:19">
      <c r="A94" s="156">
        <v>42087</v>
      </c>
      <c r="B94" s="27">
        <f>C店!B94+天猫!B94+京东!B94</f>
        <v>36625.27</v>
      </c>
      <c r="C94" s="27">
        <f>C店!C94+天猫!C94+京东!C94</f>
        <v>898.4</v>
      </c>
      <c r="D94" s="27">
        <f>C店!D94+天猫!D94+京东!D94</f>
        <v>0</v>
      </c>
      <c r="E94" s="145">
        <f>C店!E94+天猫!E94+京东!E94</f>
        <v>35726.87</v>
      </c>
      <c r="F94" s="120"/>
      <c r="G94" s="120"/>
      <c r="H94" s="120">
        <f>C店!H92+天猫!H93+京东!H92</f>
        <v>0</v>
      </c>
      <c r="I94" s="27">
        <f>C店!I94+天猫!I94+京东!I94</f>
        <v>390.15</v>
      </c>
      <c r="J94" s="27">
        <f>C店!J94+天猫!J94+京东!J94</f>
        <v>422.45</v>
      </c>
      <c r="K94" s="27">
        <f>C店!K94+天猫!K94+京东!K94</f>
        <v>3703.8</v>
      </c>
      <c r="L94" s="79">
        <f>C店!L94+天猫!L94+京东!L94</f>
        <v>51.18</v>
      </c>
      <c r="M94" s="120">
        <f>C店!M92+天猫!M93+京东!M92</f>
        <v>0</v>
      </c>
      <c r="N94" s="120">
        <f>C店!N92+天猫!N93+京东!N92</f>
        <v>0</v>
      </c>
      <c r="O94" s="27">
        <f>C店!O94+天猫!O94+京东!O94</f>
        <v>0</v>
      </c>
      <c r="P94" s="120">
        <f t="shared" si="1"/>
        <v>0</v>
      </c>
      <c r="Q94" s="27">
        <f>C店!P94+天猫!Q94+京东!Q94</f>
        <v>4567.58</v>
      </c>
      <c r="R94" s="27">
        <f>C店!Q94+天猫!R94+京东!R94</f>
        <v>31159.29</v>
      </c>
      <c r="S94" s="159">
        <f t="shared" si="2"/>
        <v>7.82183782221658</v>
      </c>
    </row>
    <row r="95" spans="1:19">
      <c r="A95" s="156">
        <v>42088</v>
      </c>
      <c r="B95" s="27">
        <f>C店!B95+天猫!B95+京东!B95</f>
        <v>40234.71</v>
      </c>
      <c r="C95" s="27">
        <f>C店!C95+天猫!C95+京东!C95</f>
        <v>2702.42</v>
      </c>
      <c r="D95" s="27">
        <f>C店!D95+天猫!D95+京东!D95</f>
        <v>0</v>
      </c>
      <c r="E95" s="145">
        <f>C店!E95+天猫!E95+京东!E95</f>
        <v>37532.29</v>
      </c>
      <c r="F95" s="120"/>
      <c r="G95" s="120"/>
      <c r="H95" s="120">
        <f>C店!H93+天猫!H94+京东!H93</f>
        <v>0</v>
      </c>
      <c r="I95" s="27">
        <f>C店!I95+天猫!I95+京东!I95</f>
        <v>492.15</v>
      </c>
      <c r="J95" s="27">
        <f>C店!J95+天猫!J95+京东!J95</f>
        <v>507.675</v>
      </c>
      <c r="K95" s="27">
        <f>C店!K95+天猫!K95+京东!K95</f>
        <v>3952.79</v>
      </c>
      <c r="L95" s="79">
        <f>C店!L95+天猫!L95+京东!L95</f>
        <v>102.26</v>
      </c>
      <c r="M95" s="120">
        <f>C店!M93+天猫!M94+京东!M93</f>
        <v>0</v>
      </c>
      <c r="N95" s="120">
        <f>C店!N93+天猫!N94+京东!N93</f>
        <v>0</v>
      </c>
      <c r="O95" s="27">
        <f>C店!O95+天猫!O95+京东!O95</f>
        <v>0</v>
      </c>
      <c r="P95" s="120">
        <f t="shared" si="1"/>
        <v>0</v>
      </c>
      <c r="Q95" s="27">
        <f>C店!P95+天猫!Q95+京东!Q95</f>
        <v>5054.875</v>
      </c>
      <c r="R95" s="27">
        <f>C店!Q95+天猫!R95+京东!R95</f>
        <v>32477.415</v>
      </c>
      <c r="S95" s="159">
        <f t="shared" si="2"/>
        <v>7.42496896560251</v>
      </c>
    </row>
    <row r="96" spans="1:19">
      <c r="A96" s="156">
        <v>42089</v>
      </c>
      <c r="B96" s="27">
        <f>C店!B96+天猫!B96+京东!B96</f>
        <v>33916.93</v>
      </c>
      <c r="C96" s="27">
        <f>C店!C96+天猫!C96+京东!C96</f>
        <v>1703.02</v>
      </c>
      <c r="D96" s="27">
        <f>C店!D96+天猫!D96+京东!D96</f>
        <v>0</v>
      </c>
      <c r="E96" s="145">
        <f>C店!E96+天猫!E96+京东!E96</f>
        <v>32213.91</v>
      </c>
      <c r="F96" s="120"/>
      <c r="G96" s="120"/>
      <c r="H96" s="120">
        <f>C店!H94+天猫!H95+京东!H94</f>
        <v>0</v>
      </c>
      <c r="I96" s="27">
        <f>C店!I96+天猫!I96+京东!I96</f>
        <v>419.67</v>
      </c>
      <c r="J96" s="27">
        <f>C店!J96+天猫!J96+京东!J96</f>
        <v>430.955</v>
      </c>
      <c r="K96" s="27">
        <f>C店!K96+天猫!K96+京东!K96</f>
        <v>3917.44</v>
      </c>
      <c r="L96" s="79">
        <f>C店!L96+天猫!L96+京东!L96</f>
        <v>133.09</v>
      </c>
      <c r="M96" s="120">
        <f>C店!M94+天猫!M95+京东!M94</f>
        <v>0</v>
      </c>
      <c r="N96" s="120">
        <f>C店!N94+天猫!N95+京东!N94</f>
        <v>0</v>
      </c>
      <c r="O96" s="27">
        <f>C店!O96+天猫!O96+京东!O96</f>
        <v>0</v>
      </c>
      <c r="P96" s="120">
        <f t="shared" si="1"/>
        <v>0</v>
      </c>
      <c r="Q96" s="27">
        <f>C店!P96+天猫!Q96+京东!Q96</f>
        <v>4901.155</v>
      </c>
      <c r="R96" s="27">
        <f>C店!Q96+天猫!R96+京东!R96</f>
        <v>27312.755</v>
      </c>
      <c r="S96" s="159">
        <f t="shared" si="2"/>
        <v>6.57271806339526</v>
      </c>
    </row>
    <row r="97" spans="1:19">
      <c r="A97" s="156">
        <v>42090</v>
      </c>
      <c r="B97" s="27">
        <f>C店!B97+天猫!B97+京东!B97</f>
        <v>28507.12</v>
      </c>
      <c r="C97" s="27">
        <f>C店!C97+天猫!C97+京东!C97</f>
        <v>244.72</v>
      </c>
      <c r="D97" s="27">
        <f>C店!D97+天猫!D97+京东!D97</f>
        <v>0</v>
      </c>
      <c r="E97" s="145">
        <f>C店!E97+天猫!E97+京东!E97</f>
        <v>28262.4</v>
      </c>
      <c r="F97" s="120"/>
      <c r="G97" s="120"/>
      <c r="H97" s="120">
        <f>C店!H95+天猫!H96+京东!H95</f>
        <v>0</v>
      </c>
      <c r="I97" s="27">
        <f>C店!I97+天猫!I97+京东!I97</f>
        <v>273.18</v>
      </c>
      <c r="J97" s="27">
        <f>C店!J97+天猫!J97+京东!J97</f>
        <v>278.565</v>
      </c>
      <c r="K97" s="27">
        <f>C店!K97+天猫!K97+京东!K97</f>
        <v>3367.4</v>
      </c>
      <c r="L97" s="79">
        <f>C店!L97+天猫!L97+京东!L97</f>
        <v>102.62</v>
      </c>
      <c r="M97" s="120">
        <f>C店!M95+天猫!M96+京东!M95</f>
        <v>0</v>
      </c>
      <c r="N97" s="120">
        <f>C店!N95+天猫!N96+京东!N95</f>
        <v>0</v>
      </c>
      <c r="O97" s="27">
        <f>C店!O97+天猫!O97+京东!O97</f>
        <v>0</v>
      </c>
      <c r="P97" s="120">
        <f t="shared" si="1"/>
        <v>0</v>
      </c>
      <c r="Q97" s="27">
        <f>C店!P97+天猫!Q97+京东!Q97</f>
        <v>4021.765</v>
      </c>
      <c r="R97" s="27">
        <f>C店!Q97+天猫!R97+京东!R97</f>
        <v>24240.635</v>
      </c>
      <c r="S97" s="159">
        <f t="shared" si="2"/>
        <v>7.02736236453398</v>
      </c>
    </row>
    <row r="98" spans="1:19">
      <c r="A98" s="156">
        <v>42091</v>
      </c>
      <c r="B98" s="27">
        <f>C店!B98+天猫!B98+京东!B98</f>
        <v>26307.82</v>
      </c>
      <c r="C98" s="27">
        <f>C店!C98+天猫!C98+京东!C98</f>
        <v>1079.68</v>
      </c>
      <c r="D98" s="27">
        <f>C店!D98+天猫!D98+京东!D98</f>
        <v>0</v>
      </c>
      <c r="E98" s="145">
        <f>C店!E98+天猫!E98+京东!E98</f>
        <v>25228.14</v>
      </c>
      <c r="F98" s="120"/>
      <c r="G98" s="120"/>
      <c r="H98" s="120">
        <f>C店!H96+天猫!H97+京东!H96</f>
        <v>0</v>
      </c>
      <c r="I98" s="27">
        <f>C店!I98+天猫!I98+京东!I98</f>
        <v>256.59</v>
      </c>
      <c r="J98" s="27">
        <f>C店!J98+天猫!J98+京东!J98</f>
        <v>265.16</v>
      </c>
      <c r="K98" s="27">
        <f>C店!K98+天猫!K98+京东!K98</f>
        <v>3484.7624</v>
      </c>
      <c r="L98" s="79">
        <f>C店!L98+天猫!L98+京东!L98</f>
        <v>53.5</v>
      </c>
      <c r="M98" s="120">
        <f>C店!M96+天猫!M97+京东!M96</f>
        <v>0</v>
      </c>
      <c r="N98" s="120">
        <f>C店!N96+天猫!N97+京东!N96</f>
        <v>0</v>
      </c>
      <c r="O98" s="27">
        <f>C店!O98+天猫!O98+京东!O98</f>
        <v>0</v>
      </c>
      <c r="P98" s="120">
        <f t="shared" si="1"/>
        <v>0</v>
      </c>
      <c r="Q98" s="27">
        <f>C店!P98+天猫!Q98+京东!Q98</f>
        <v>4060.0124</v>
      </c>
      <c r="R98" s="27">
        <f>C店!Q98+天猫!R98+京东!R98</f>
        <v>21168.1276</v>
      </c>
      <c r="S98" s="159">
        <f t="shared" si="2"/>
        <v>6.21380860807223</v>
      </c>
    </row>
    <row r="99" spans="1:19">
      <c r="A99" s="156">
        <v>42092</v>
      </c>
      <c r="B99" s="27">
        <f>C店!B99+天猫!B99+京东!B99</f>
        <v>33960.2</v>
      </c>
      <c r="C99" s="27">
        <f>C店!C99+天猫!C99+京东!C99</f>
        <v>264.26</v>
      </c>
      <c r="D99" s="27">
        <f>C店!D99+天猫!D99+京东!D99</f>
        <v>0</v>
      </c>
      <c r="E99" s="145">
        <f>C店!E99+天猫!E99+京东!E99</f>
        <v>33695.94</v>
      </c>
      <c r="F99" s="120"/>
      <c r="G99" s="120"/>
      <c r="H99" s="120">
        <f>C店!H97+天猫!H98+京东!H97</f>
        <v>0</v>
      </c>
      <c r="I99" s="27">
        <f>C店!I99+天猫!I99+京东!I99</f>
        <v>266.73</v>
      </c>
      <c r="J99" s="27">
        <f>C店!J99+天猫!J99+京东!J99</f>
        <v>292.775</v>
      </c>
      <c r="K99" s="27">
        <f>C店!K99+天猫!K99+京东!K99</f>
        <v>3818.85</v>
      </c>
      <c r="L99" s="79">
        <f>C店!L99+天猫!L99+京东!L99</f>
        <v>115.49</v>
      </c>
      <c r="M99" s="120">
        <f>C店!M97+天猫!M98+京东!M97</f>
        <v>0</v>
      </c>
      <c r="N99" s="120">
        <f>C店!N97+天猫!N98+京东!N97</f>
        <v>0</v>
      </c>
      <c r="O99" s="27">
        <f>C店!O99+天猫!O99+京东!O99</f>
        <v>0</v>
      </c>
      <c r="P99" s="120">
        <f t="shared" si="1"/>
        <v>0</v>
      </c>
      <c r="Q99" s="27">
        <f>C店!P99+天猫!Q99+京东!Q99</f>
        <v>4493.845</v>
      </c>
      <c r="R99" s="27">
        <f>C店!Q99+天猫!R99+京东!R99</f>
        <v>29202.095</v>
      </c>
      <c r="S99" s="159">
        <f t="shared" si="2"/>
        <v>7.49824259626222</v>
      </c>
    </row>
    <row r="100" spans="1:19">
      <c r="A100" s="156">
        <v>42093</v>
      </c>
      <c r="B100" s="27">
        <f>C店!B100+天猫!B100+京东!B100</f>
        <v>39621.13</v>
      </c>
      <c r="C100" s="27">
        <f>C店!C100+天猫!C100+京东!C100</f>
        <v>1580.77</v>
      </c>
      <c r="D100" s="27">
        <f>C店!D100+天猫!D100+京东!D100</f>
        <v>0</v>
      </c>
      <c r="E100" s="145">
        <f>C店!E100+天猫!E100+京东!E100</f>
        <v>38040.36</v>
      </c>
      <c r="F100" s="120"/>
      <c r="G100" s="120"/>
      <c r="H100" s="120">
        <f>C店!H98+天猫!H99+京东!H98</f>
        <v>0</v>
      </c>
      <c r="I100" s="27">
        <f>C店!I100+天猫!I100+京东!I100</f>
        <v>343.29</v>
      </c>
      <c r="J100" s="27">
        <f>C店!J100+天猫!J100+京东!J100</f>
        <v>358.155</v>
      </c>
      <c r="K100" s="27">
        <f>C店!K100+天猫!K100+京东!K100</f>
        <v>3808.38</v>
      </c>
      <c r="L100" s="79">
        <f>C店!L100+天猫!L100+京东!L100</f>
        <v>90.81</v>
      </c>
      <c r="M100" s="120">
        <f>C店!M98+天猫!M99+京东!M98</f>
        <v>0</v>
      </c>
      <c r="N100" s="120">
        <f>C店!N98+天猫!N99+京东!N98</f>
        <v>0</v>
      </c>
      <c r="O100" s="27">
        <f>C店!O100+天猫!O100+京东!O100</f>
        <v>0</v>
      </c>
      <c r="P100" s="120">
        <f t="shared" si="1"/>
        <v>0</v>
      </c>
      <c r="Q100" s="27">
        <f>C店!P100+天猫!Q100+京东!Q100</f>
        <v>4600.635</v>
      </c>
      <c r="R100" s="27">
        <f>C店!Q100+天猫!R100+京东!R100</f>
        <v>33439.725</v>
      </c>
      <c r="S100" s="159">
        <f t="shared" si="2"/>
        <v>8.26850206547575</v>
      </c>
    </row>
    <row r="101" spans="1:19">
      <c r="A101" s="156">
        <v>42094</v>
      </c>
      <c r="B101" s="157">
        <f>C店!B101+天猫!B101+京东!B101</f>
        <v>43574.02</v>
      </c>
      <c r="C101" s="157">
        <f>C店!C101+天猫!C101+京东!C101</f>
        <v>575.7</v>
      </c>
      <c r="D101" s="157">
        <f>C店!D101+天猫!D101+京东!D101</f>
        <v>0</v>
      </c>
      <c r="E101" s="145">
        <f>C店!E101+天猫!E101+京东!E101</f>
        <v>42998.32</v>
      </c>
      <c r="F101" s="158"/>
      <c r="G101" s="158"/>
      <c r="H101" s="158">
        <f>C店!H99+天猫!H100+京东!H99</f>
        <v>0</v>
      </c>
      <c r="I101" s="27">
        <f>C店!I101+天猫!I101+京东!I101</f>
        <v>444.3</v>
      </c>
      <c r="J101" s="27">
        <f>C店!J101+天猫!J101+京东!J101</f>
        <v>451.185</v>
      </c>
      <c r="K101" s="157">
        <f>C店!K101+天猫!K101+京东!K101</f>
        <v>3886.36</v>
      </c>
      <c r="L101" s="91">
        <f>C店!L101+天猫!L101+京东!L101</f>
        <v>41.95</v>
      </c>
      <c r="M101" s="158">
        <f>C店!M99+天猫!M100+京东!M99</f>
        <v>0</v>
      </c>
      <c r="N101" s="158">
        <f>C店!N99+天猫!N100+京东!N99</f>
        <v>0</v>
      </c>
      <c r="O101" s="157">
        <f>C店!O101+天猫!O101+京东!O101</f>
        <v>0</v>
      </c>
      <c r="P101" s="158">
        <f t="shared" si="1"/>
        <v>0</v>
      </c>
      <c r="Q101" s="27">
        <f>C店!P101+天猫!Q101+京东!Q101</f>
        <v>4823.795</v>
      </c>
      <c r="R101" s="157">
        <f>C店!Q101+天猫!R101+京东!R101</f>
        <v>38174.525</v>
      </c>
      <c r="S101" s="160">
        <f t="shared" si="2"/>
        <v>8.91379505140662</v>
      </c>
    </row>
    <row r="102" s="13" customFormat="1" spans="1:19">
      <c r="A102" s="13" t="s">
        <v>34</v>
      </c>
      <c r="B102" s="27">
        <f>C店!B102+天猫!B102+京东!B102</f>
        <v>950307.47</v>
      </c>
      <c r="C102" s="27">
        <f>C店!C102+天猫!C102+京东!C102</f>
        <v>35210.19</v>
      </c>
      <c r="D102" s="27">
        <f>C店!D102+天猫!D102+京东!D102</f>
        <v>0</v>
      </c>
      <c r="E102" s="145">
        <f>C店!E102+天猫!E102+京东!E102</f>
        <v>953716.28</v>
      </c>
      <c r="G102" s="13">
        <f t="shared" ref="G102:R102" si="3">SUM(G71:G101)</f>
        <v>0</v>
      </c>
      <c r="H102" s="13">
        <v>0</v>
      </c>
      <c r="I102" s="13">
        <f t="shared" ref="I102:R102" si="4">SUM(I71:I101)</f>
        <v>10894.8</v>
      </c>
      <c r="J102" s="13">
        <f t="shared" si="4"/>
        <v>11358.935</v>
      </c>
      <c r="K102" s="28">
        <f t="shared" si="4"/>
        <v>89471.3961</v>
      </c>
      <c r="L102" s="78">
        <f t="shared" si="4"/>
        <v>2469.32</v>
      </c>
      <c r="M102" s="13">
        <f t="shared" si="4"/>
        <v>0</v>
      </c>
      <c r="N102" s="13">
        <f t="shared" si="4"/>
        <v>0</v>
      </c>
      <c r="O102" s="13">
        <f t="shared" si="4"/>
        <v>0</v>
      </c>
      <c r="P102" s="13">
        <f t="shared" si="4"/>
        <v>0</v>
      </c>
      <c r="Q102" s="28">
        <f t="shared" si="4"/>
        <v>114194.4511</v>
      </c>
      <c r="R102" s="13">
        <f t="shared" si="4"/>
        <v>840153.5089</v>
      </c>
      <c r="S102" s="78">
        <f t="shared" si="2"/>
        <v>8.35168671343611</v>
      </c>
    </row>
    <row r="103" spans="1:19">
      <c r="A103" s="156">
        <v>42095</v>
      </c>
      <c r="B103" s="157">
        <f>C店!B103+天猫!B103+京东!B103</f>
        <v>32086.33</v>
      </c>
      <c r="C103" s="157">
        <f>C店!C103+天猫!C103+京东!C103</f>
        <v>886.57</v>
      </c>
      <c r="D103" s="157">
        <f>C店!D103+天猫!D103+京东!D103</f>
        <v>0</v>
      </c>
      <c r="E103" s="145">
        <f>C店!E103+天猫!E103+京东!E103</f>
        <v>31199.76</v>
      </c>
      <c r="F103" s="158"/>
      <c r="G103" s="158"/>
      <c r="H103" s="158">
        <f>C店!H103+天猫!H103+京东!H103</f>
        <v>0</v>
      </c>
      <c r="I103" s="27">
        <f>C店!I103+天猫!I103+京东!I103</f>
        <v>354.18</v>
      </c>
      <c r="J103" s="27">
        <f>C店!J103+天猫!J103+京东!J103</f>
        <v>362.39</v>
      </c>
      <c r="K103" s="157">
        <f>C店!K103+天猫!K103+京东!K103</f>
        <v>4062.62</v>
      </c>
      <c r="L103" s="91">
        <f>C店!L103+天猫!L103+京东!L103</f>
        <v>92.56</v>
      </c>
      <c r="M103" s="158">
        <f>C店!M103+天猫!M103+京东!M103</f>
        <v>0</v>
      </c>
      <c r="N103" s="158">
        <f>C店!N103+天猫!N103+京东!N103</f>
        <v>0</v>
      </c>
      <c r="O103" s="157">
        <f>C店!O103+天猫!O103+京东!O103</f>
        <v>0</v>
      </c>
      <c r="P103" s="27">
        <f>C店!O103+天猫!P103+京东!P103</f>
        <v>0</v>
      </c>
      <c r="Q103" s="27">
        <f>C店!P103+天猫!Q103+京东!Q103</f>
        <v>4871.75</v>
      </c>
      <c r="R103" s="157">
        <f>C店!Q103+天猫!R103+京东!R103</f>
        <v>26328.01</v>
      </c>
      <c r="S103" s="160">
        <f t="shared" si="2"/>
        <v>6.40422024939704</v>
      </c>
    </row>
    <row r="104" spans="1:19">
      <c r="A104" s="156">
        <v>42096</v>
      </c>
      <c r="B104" s="157">
        <f>C店!B104+天猫!B104+京东!B104</f>
        <v>34340.59</v>
      </c>
      <c r="C104" s="157">
        <f>C店!C104+天猫!C104+京东!C104</f>
        <v>1943.84</v>
      </c>
      <c r="D104" s="157">
        <f>C店!D104+天猫!D104+京东!D104</f>
        <v>0</v>
      </c>
      <c r="E104" s="145">
        <f>C店!E104+天猫!E104+京东!E104</f>
        <v>32396.75</v>
      </c>
      <c r="F104" s="158"/>
      <c r="G104" s="158"/>
      <c r="H104" s="158">
        <f>C店!H104+天猫!H104+京东!H104</f>
        <v>0</v>
      </c>
      <c r="I104" s="27">
        <f>C店!I104+天猫!I104+京东!I104</f>
        <v>419.79</v>
      </c>
      <c r="J104" s="27">
        <f>C店!J104+天猫!J104+京东!J104</f>
        <v>426.51</v>
      </c>
      <c r="K104" s="157">
        <f>C店!K104+天猫!K104+京东!K104</f>
        <v>3601.16</v>
      </c>
      <c r="L104" s="91">
        <f>C店!L104+天猫!L104+京东!L104</f>
        <v>60.52</v>
      </c>
      <c r="M104" s="158">
        <f>C店!M104+天猫!M104+京东!M104</f>
        <v>0</v>
      </c>
      <c r="N104" s="158">
        <f>C店!N104+天猫!N104+京东!N104</f>
        <v>0</v>
      </c>
      <c r="O104" s="157">
        <f>C店!O104+天猫!O104+京东!O104</f>
        <v>0</v>
      </c>
      <c r="P104" s="158">
        <f t="shared" ref="P104:P132" si="5">SUM(P76:P103)</f>
        <v>0</v>
      </c>
      <c r="Q104" s="27">
        <f>C店!P104+天猫!Q104+京东!Q104</f>
        <v>4507.98</v>
      </c>
      <c r="R104" s="157">
        <f>C店!Q104+天猫!R104+京东!R104</f>
        <v>27888.77</v>
      </c>
      <c r="S104" s="160">
        <f t="shared" ref="S104:S134" si="6">E104/Q104</f>
        <v>7.18653365809076</v>
      </c>
    </row>
    <row r="105" spans="1:19">
      <c r="A105" s="156">
        <v>42097</v>
      </c>
      <c r="B105" s="157">
        <f>C店!B105+天猫!B105+京东!B105</f>
        <v>22557.68</v>
      </c>
      <c r="C105" s="157">
        <f>C店!C105+天猫!C105+京东!C105</f>
        <v>554.65</v>
      </c>
      <c r="D105" s="157">
        <f>C店!D105+天猫!D105+京东!D105</f>
        <v>0</v>
      </c>
      <c r="E105" s="145">
        <f>C店!E105+天猫!E105+京东!E105</f>
        <v>22003.03</v>
      </c>
      <c r="F105" s="158"/>
      <c r="G105" s="158"/>
      <c r="H105" s="158">
        <f>C店!H105+天猫!H105+京东!H105</f>
        <v>0</v>
      </c>
      <c r="I105" s="27">
        <f>C店!I105+天猫!I105+京东!I105</f>
        <v>292.47</v>
      </c>
      <c r="J105" s="27">
        <f>C店!J105+天猫!J105+京东!J105</f>
        <v>285.3375</v>
      </c>
      <c r="K105" s="157">
        <f>C店!K105+天猫!K105+京东!K105</f>
        <v>3219.3328</v>
      </c>
      <c r="L105" s="91">
        <f>C店!L105+天猫!L105+京东!L105</f>
        <v>60</v>
      </c>
      <c r="M105" s="158">
        <f>C店!M105+天猫!M105+京东!M105</f>
        <v>0</v>
      </c>
      <c r="N105" s="158">
        <f>C店!N105+天猫!N105+京东!N105</f>
        <v>0</v>
      </c>
      <c r="O105" s="157">
        <f>C店!O105+天猫!O105+京东!O105</f>
        <v>0</v>
      </c>
      <c r="P105" s="158">
        <f t="shared" si="5"/>
        <v>0</v>
      </c>
      <c r="Q105" s="27">
        <f>C店!P105+天猫!Q105+京东!Q105</f>
        <v>3857.1403</v>
      </c>
      <c r="R105" s="157">
        <f>C店!Q105+天猫!R105+京东!R105</f>
        <v>18145.8897</v>
      </c>
      <c r="S105" s="160">
        <f t="shared" si="6"/>
        <v>5.70449304112687</v>
      </c>
    </row>
    <row r="106" spans="1:19">
      <c r="A106" s="156">
        <v>42098</v>
      </c>
      <c r="B106" s="157">
        <f>C店!B106+天猫!B106+京东!B106</f>
        <v>23069.9</v>
      </c>
      <c r="C106" s="157">
        <f>C店!C106+天猫!C106+京东!C106</f>
        <v>736.66</v>
      </c>
      <c r="D106" s="157">
        <f>C店!D106+天猫!D106+京东!D106</f>
        <v>0</v>
      </c>
      <c r="E106" s="145">
        <f>C店!E106+天猫!E106+京东!E106</f>
        <v>22333.24</v>
      </c>
      <c r="F106" s="158"/>
      <c r="G106" s="158"/>
      <c r="H106" s="158">
        <f>C店!H106+天猫!H106+京东!H106</f>
        <v>0</v>
      </c>
      <c r="I106" s="27">
        <f>C店!I106+天猫!I106+京东!I106</f>
        <v>271.2468</v>
      </c>
      <c r="J106" s="27">
        <f>C店!J106+天猫!J106+京东!J106</f>
        <v>270.50835</v>
      </c>
      <c r="K106" s="157">
        <f>C店!K106+天猫!K106+京东!K106</f>
        <v>3308.9054</v>
      </c>
      <c r="L106" s="91">
        <f>C店!L106+天猫!L106+京东!L106</f>
        <v>125.77</v>
      </c>
      <c r="M106" s="158">
        <f>C店!M106+天猫!M106+京东!M106</f>
        <v>0</v>
      </c>
      <c r="N106" s="158">
        <f>C店!N106+天猫!N106+京东!N106</f>
        <v>0</v>
      </c>
      <c r="O106" s="157">
        <f>C店!O106+天猫!O106+京东!O106</f>
        <v>0</v>
      </c>
      <c r="P106" s="158">
        <f t="shared" si="5"/>
        <v>0</v>
      </c>
      <c r="Q106" s="27">
        <f>C店!P106+天猫!Q106+京东!Q106</f>
        <v>3976.43055</v>
      </c>
      <c r="R106" s="157">
        <f>C店!Q106+天猫!R106+京东!R106</f>
        <v>18356.80945</v>
      </c>
      <c r="S106" s="160">
        <f t="shared" si="6"/>
        <v>5.61640388765246</v>
      </c>
    </row>
    <row r="107" spans="1:19">
      <c r="A107" s="156">
        <v>42099</v>
      </c>
      <c r="B107" s="157">
        <f>C店!B107+天猫!B107+京东!B107</f>
        <v>27090.28</v>
      </c>
      <c r="C107" s="157">
        <f>C店!C107+天猫!C107+京东!C107</f>
        <v>230.56</v>
      </c>
      <c r="D107" s="157">
        <f>C店!D107+天猫!D107+京东!D107</f>
        <v>0</v>
      </c>
      <c r="E107" s="145">
        <f>C店!E107+天猫!E107+京东!E107</f>
        <v>26859.72</v>
      </c>
      <c r="F107" s="158"/>
      <c r="G107" s="158"/>
      <c r="H107" s="158">
        <f>C店!H107+天猫!H107+京东!H107</f>
        <v>0</v>
      </c>
      <c r="I107" s="27">
        <f>C店!I107+天猫!I107+京东!I107</f>
        <v>299.85</v>
      </c>
      <c r="J107" s="27">
        <f>C店!J107+天猫!J107+京东!J107</f>
        <v>310.695</v>
      </c>
      <c r="K107" s="157">
        <f>C店!K107+天猫!K107+京东!K107</f>
        <v>4008.6431</v>
      </c>
      <c r="L107" s="91">
        <f>C店!L107+天猫!L107+京东!L107</f>
        <v>75.45</v>
      </c>
      <c r="M107" s="158">
        <f>C店!M107+天猫!M107+京东!M107</f>
        <v>0</v>
      </c>
      <c r="N107" s="158">
        <f>C店!N107+天猫!N107+京东!N107</f>
        <v>0</v>
      </c>
      <c r="O107" s="157">
        <f>C店!O107+天猫!O107+京东!O107</f>
        <v>0</v>
      </c>
      <c r="P107" s="158">
        <f t="shared" si="5"/>
        <v>0</v>
      </c>
      <c r="Q107" s="27">
        <f>C店!P107+天猫!Q107+京东!Q107</f>
        <v>4694.6381</v>
      </c>
      <c r="R107" s="157">
        <f>C店!Q107+天猫!R107+京东!R107</f>
        <v>22165.0819</v>
      </c>
      <c r="S107" s="160">
        <f t="shared" si="6"/>
        <v>5.72136114176724</v>
      </c>
    </row>
    <row r="108" spans="1:19">
      <c r="A108" s="156">
        <v>42100</v>
      </c>
      <c r="B108" s="157">
        <f>C店!B108+天猫!B108+京东!B108</f>
        <v>26522.58</v>
      </c>
      <c r="C108" s="157">
        <f>C店!C108+天猫!C108+京东!C108</f>
        <v>1942.46</v>
      </c>
      <c r="D108" s="157">
        <f>C店!D108+天猫!D108+京东!D108</f>
        <v>0</v>
      </c>
      <c r="E108" s="145">
        <f>C店!E108+天猫!E108+京东!E108</f>
        <v>24580.12</v>
      </c>
      <c r="F108" s="158"/>
      <c r="G108" s="158"/>
      <c r="H108" s="158">
        <f>C店!H108+天猫!H108+京东!H108</f>
        <v>0</v>
      </c>
      <c r="I108" s="27">
        <f>C店!I108+天猫!I108+京东!I108</f>
        <v>334.23</v>
      </c>
      <c r="J108" s="27">
        <f>C店!J108+天猫!J108+京东!J108</f>
        <v>342.8775</v>
      </c>
      <c r="K108" s="157">
        <f>C店!K108+天猫!K108+京东!K108</f>
        <v>3889.93</v>
      </c>
      <c r="L108" s="91">
        <f>C店!L108+天猫!L108+京东!L108</f>
        <v>109.89</v>
      </c>
      <c r="M108" s="158">
        <f>C店!M108+天猫!M108+京东!M108</f>
        <v>0</v>
      </c>
      <c r="N108" s="158">
        <f>C店!N108+天猫!N108+京东!N108</f>
        <v>0</v>
      </c>
      <c r="O108" s="157">
        <f>C店!O108+天猫!O108+京东!O108</f>
        <v>0</v>
      </c>
      <c r="P108" s="158">
        <f t="shared" si="5"/>
        <v>0</v>
      </c>
      <c r="Q108" s="27">
        <f>C店!P108+天猫!Q108+京东!Q108</f>
        <v>4676.9275</v>
      </c>
      <c r="R108" s="157">
        <f>C店!Q108+天猫!R108+京东!R108</f>
        <v>19903.1925</v>
      </c>
      <c r="S108" s="160">
        <f t="shared" si="6"/>
        <v>5.2556127928004</v>
      </c>
    </row>
    <row r="109" spans="1:19">
      <c r="A109" s="156">
        <v>42101</v>
      </c>
      <c r="B109" s="157">
        <f>C店!B109+天猫!B109+京东!B109</f>
        <v>29700.59</v>
      </c>
      <c r="C109" s="157">
        <f>C店!C109+天猫!C109+京东!C109</f>
        <v>1834.58</v>
      </c>
      <c r="D109" s="157">
        <f>C店!D109+天猫!D109+京东!D109</f>
        <v>0</v>
      </c>
      <c r="E109" s="145">
        <f>C店!E109+天猫!E109+京东!E109</f>
        <v>27866.01</v>
      </c>
      <c r="F109" s="158"/>
      <c r="G109" s="158"/>
      <c r="H109" s="158">
        <f>C店!H109+天猫!H109+京东!H109</f>
        <v>0</v>
      </c>
      <c r="I109" s="27">
        <f>C店!I109+天猫!I109+京东!I109</f>
        <v>352.1487</v>
      </c>
      <c r="J109" s="27">
        <f>C店!J109+天猫!J109+京东!J109</f>
        <v>379.16515</v>
      </c>
      <c r="K109" s="157">
        <f>C店!K109+天猫!K109+京东!K109</f>
        <v>3726.74</v>
      </c>
      <c r="L109" s="91">
        <f>C店!L109+天猫!L109+京东!L109</f>
        <v>111.12</v>
      </c>
      <c r="M109" s="158">
        <f>C店!M109+天猫!M109+京东!M109</f>
        <v>0</v>
      </c>
      <c r="N109" s="158">
        <f>C店!N109+天猫!N109+京东!N109</f>
        <v>0</v>
      </c>
      <c r="O109" s="157">
        <f>C店!O109+天猫!O109+京东!O109</f>
        <v>0</v>
      </c>
      <c r="P109" s="158">
        <f t="shared" si="5"/>
        <v>0</v>
      </c>
      <c r="Q109" s="27">
        <f>C店!P109+天猫!Q109+京东!Q109</f>
        <v>4569.17385</v>
      </c>
      <c r="R109" s="157">
        <f>C店!Q109+天猫!R109+京东!R109</f>
        <v>23296.83615</v>
      </c>
      <c r="S109" s="160">
        <f t="shared" si="6"/>
        <v>6.09869768908005</v>
      </c>
    </row>
    <row r="110" spans="1:19">
      <c r="A110" s="156">
        <v>42102</v>
      </c>
      <c r="B110" s="157">
        <f>C店!B110+天猫!B110+京东!B110</f>
        <v>29065.21</v>
      </c>
      <c r="C110" s="157">
        <f>C店!C110+天猫!C110+京东!C110</f>
        <v>1375.72</v>
      </c>
      <c r="D110" s="157">
        <f>C店!D110+天猫!D110+京东!D110</f>
        <v>0</v>
      </c>
      <c r="E110" s="145">
        <f>C店!E110+天猫!E110+京东!E110</f>
        <v>27689.49</v>
      </c>
      <c r="F110" s="158"/>
      <c r="G110" s="158"/>
      <c r="H110" s="158">
        <f>C店!H110+天猫!H110+京东!H110</f>
        <v>0</v>
      </c>
      <c r="I110" s="27">
        <f>C店!I110+天猫!I110+京东!I110</f>
        <v>363.9675</v>
      </c>
      <c r="J110" s="27">
        <f>C店!J110+天猫!J110+京东!J110</f>
        <v>413.42875</v>
      </c>
      <c r="K110" s="157">
        <f>C店!K110+天猫!K110+京东!K110</f>
        <v>1271.38</v>
      </c>
      <c r="L110" s="91">
        <f>C店!L110+天猫!L110+京东!L110</f>
        <v>46.24</v>
      </c>
      <c r="M110" s="158">
        <f>C店!M110+天猫!M110+京东!M110</f>
        <v>0</v>
      </c>
      <c r="N110" s="158">
        <f>C店!N110+天猫!N110+京东!N110</f>
        <v>0</v>
      </c>
      <c r="O110" s="157">
        <f>C店!O110+天猫!O110+京东!O110</f>
        <v>0</v>
      </c>
      <c r="P110" s="158">
        <f t="shared" si="5"/>
        <v>0</v>
      </c>
      <c r="Q110" s="27">
        <f>C店!P110+天猫!Q110+京东!Q110</f>
        <v>2095.01625</v>
      </c>
      <c r="R110" s="157">
        <f>C店!Q110+天猫!R110+京东!R110</f>
        <v>25594.47375</v>
      </c>
      <c r="S110" s="160">
        <f t="shared" si="6"/>
        <v>13.2168378168904</v>
      </c>
    </row>
    <row r="111" spans="1:19">
      <c r="A111" s="156">
        <v>42103</v>
      </c>
      <c r="B111" s="157">
        <f>C店!B111+天猫!B111+京东!B111</f>
        <v>30796.63</v>
      </c>
      <c r="C111" s="157">
        <f>C店!C111+天猫!C111+京东!C111</f>
        <v>1876.74</v>
      </c>
      <c r="D111" s="157">
        <f>C店!D111+天猫!D111+京东!D111</f>
        <v>0</v>
      </c>
      <c r="E111" s="145">
        <f>C店!E111+天猫!E111+京东!E111</f>
        <v>28919.89</v>
      </c>
      <c r="F111" s="158"/>
      <c r="G111" s="158"/>
      <c r="H111" s="158">
        <f>C店!H111+天猫!H111+京东!H111</f>
        <v>0</v>
      </c>
      <c r="I111" s="27">
        <f>C店!I111+天猫!I111+京东!I111</f>
        <v>295.38</v>
      </c>
      <c r="J111" s="27">
        <f>C店!J111+天猫!J111+京东!J111</f>
        <v>296.31</v>
      </c>
      <c r="K111" s="157">
        <f>C店!K111+天猫!K111+京东!K111</f>
        <v>2879.77</v>
      </c>
      <c r="L111" s="91">
        <f>C店!L111+天猫!L111+京东!L111</f>
        <v>52.66</v>
      </c>
      <c r="M111" s="158">
        <f>C店!M111+天猫!M111+京东!M111</f>
        <v>0</v>
      </c>
      <c r="N111" s="158">
        <f>C店!N111+天猫!N111+京东!N111</f>
        <v>0</v>
      </c>
      <c r="O111" s="157">
        <f>C店!O111+天猫!O111+京东!O111</f>
        <v>0</v>
      </c>
      <c r="P111" s="158">
        <f t="shared" si="5"/>
        <v>0</v>
      </c>
      <c r="Q111" s="27">
        <f>C店!P111+天猫!Q111+京东!Q111</f>
        <v>3524.12</v>
      </c>
      <c r="R111" s="157">
        <f>C店!Q111+天猫!R111+京东!R111</f>
        <v>25395.77</v>
      </c>
      <c r="S111" s="160">
        <f t="shared" si="6"/>
        <v>8.20627277164228</v>
      </c>
    </row>
    <row r="112" spans="1:19">
      <c r="A112" s="156">
        <v>42104</v>
      </c>
      <c r="B112" s="157">
        <f>C店!B112+天猫!B112+京东!B112</f>
        <v>27813.82</v>
      </c>
      <c r="C112" s="157">
        <f>C店!C112+天猫!C112+京东!C112</f>
        <v>0</v>
      </c>
      <c r="D112" s="157">
        <f>C店!D112+天猫!D112+京东!D112</f>
        <v>0</v>
      </c>
      <c r="E112" s="145">
        <f>C店!E112+天猫!E112+京东!E112</f>
        <v>27813.82</v>
      </c>
      <c r="F112" s="158"/>
      <c r="G112" s="158"/>
      <c r="H112" s="158">
        <f>C店!H112+天猫!H112+京东!H112</f>
        <v>0</v>
      </c>
      <c r="I112" s="27">
        <f>C店!I112+天猫!I112+京东!I112</f>
        <v>363.51</v>
      </c>
      <c r="J112" s="27">
        <f>C店!J112+天猫!J112+京东!J112</f>
        <v>379.575</v>
      </c>
      <c r="K112" s="157">
        <f>C店!K112+天猫!K112+京东!K112</f>
        <v>2549.96</v>
      </c>
      <c r="L112" s="91">
        <f>C店!L112+天猫!L112+京东!L112</f>
        <v>47.43</v>
      </c>
      <c r="M112" s="158">
        <f>C店!M112+天猫!M112+京东!M112</f>
        <v>0</v>
      </c>
      <c r="N112" s="158">
        <f>C店!N112+天猫!N112+京东!N112</f>
        <v>0</v>
      </c>
      <c r="O112" s="157">
        <f>C店!O112+天猫!O112+京东!O112</f>
        <v>0</v>
      </c>
      <c r="P112" s="158">
        <f t="shared" si="5"/>
        <v>0</v>
      </c>
      <c r="Q112" s="27">
        <f>C店!P112+天猫!Q112+京东!Q112</f>
        <v>3340.475</v>
      </c>
      <c r="R112" s="157">
        <f>C店!Q112+天猫!R112+京东!R112</f>
        <v>24473.345</v>
      </c>
      <c r="S112" s="160">
        <f t="shared" si="6"/>
        <v>8.32630688749354</v>
      </c>
    </row>
    <row r="113" spans="1:19">
      <c r="A113" s="156">
        <v>42105</v>
      </c>
      <c r="B113" s="157">
        <f>C店!B113+天猫!B113+京东!B113</f>
        <v>25528.74</v>
      </c>
      <c r="C113" s="157">
        <f>C店!C113+天猫!C113+京东!C113</f>
        <v>590.25</v>
      </c>
      <c r="D113" s="157">
        <f>C店!D113+天猫!D113+京东!D113</f>
        <v>0</v>
      </c>
      <c r="E113" s="145">
        <f>C店!E113+天猫!E113+京东!E113</f>
        <v>24938.49</v>
      </c>
      <c r="F113" s="158"/>
      <c r="G113" s="158"/>
      <c r="H113" s="158">
        <f>C店!H113+天猫!H113+京东!H113</f>
        <v>0</v>
      </c>
      <c r="I113" s="27">
        <f>C店!I113+天猫!I113+京东!I113</f>
        <v>309.84</v>
      </c>
      <c r="J113" s="27">
        <f>C店!J113+天猫!J113+京东!J113</f>
        <v>327.46</v>
      </c>
      <c r="K113" s="157">
        <f>C店!K113+天猫!K113+京东!K113</f>
        <v>2558.7763</v>
      </c>
      <c r="L113" s="91">
        <f>C店!L113+天猫!L113+京东!L113</f>
        <v>26.15</v>
      </c>
      <c r="M113" s="158">
        <f>C店!M113+天猫!M113+京东!M113</f>
        <v>5.55</v>
      </c>
      <c r="N113" s="158">
        <f>C店!N113+天猫!N113+京东!N113</f>
        <v>0</v>
      </c>
      <c r="O113" s="157">
        <f>C店!O113+天猫!O113+京东!O113</f>
        <v>0</v>
      </c>
      <c r="P113" s="158">
        <f t="shared" si="5"/>
        <v>0</v>
      </c>
      <c r="Q113" s="27">
        <f>C店!P113+天猫!Q113+京东!Q113</f>
        <v>3227.7763</v>
      </c>
      <c r="R113" s="157">
        <f>C店!Q113+天猫!R113+京东!R113</f>
        <v>21710.7137</v>
      </c>
      <c r="S113" s="160">
        <f t="shared" si="6"/>
        <v>7.72621386432511</v>
      </c>
    </row>
    <row r="114" spans="1:19">
      <c r="A114" s="156">
        <v>42106</v>
      </c>
      <c r="B114" s="157">
        <f>C店!B114+天猫!B114+京东!B114</f>
        <v>28647.95</v>
      </c>
      <c r="C114" s="157">
        <f>C店!C114+天猫!C114+京东!C114</f>
        <v>614.23</v>
      </c>
      <c r="D114" s="157">
        <f>C店!D114+天猫!D114+京东!D114</f>
        <v>0</v>
      </c>
      <c r="E114" s="145">
        <f>C店!E114+天猫!E114+京东!E114</f>
        <v>28033.72</v>
      </c>
      <c r="F114" s="158"/>
      <c r="G114" s="158"/>
      <c r="H114" s="158">
        <f>C店!H114+天猫!H114+京东!H114</f>
        <v>0</v>
      </c>
      <c r="I114" s="27">
        <f>C店!I114+天猫!I114+京东!I114</f>
        <v>360.135</v>
      </c>
      <c r="J114" s="27">
        <f>C店!J114+天猫!J114+京东!J114</f>
        <v>387.93125</v>
      </c>
      <c r="K114" s="157">
        <f>C店!K114+天猫!K114+京东!K114</f>
        <v>2752.13</v>
      </c>
      <c r="L114" s="91">
        <f>C店!L114+天猫!L114+京东!L114</f>
        <v>14.12</v>
      </c>
      <c r="M114" s="158">
        <f>C店!M114+天猫!M114+京东!M114</f>
        <v>32.58</v>
      </c>
      <c r="N114" s="158">
        <f>C店!N114+天猫!N114+京东!N114</f>
        <v>0</v>
      </c>
      <c r="O114" s="157">
        <f>C店!O114+天猫!O114+京东!O114</f>
        <v>0</v>
      </c>
      <c r="P114" s="158">
        <f t="shared" si="5"/>
        <v>0</v>
      </c>
      <c r="Q114" s="27">
        <f>C店!P114+天猫!Q114+京东!Q114</f>
        <v>3546.89625</v>
      </c>
      <c r="R114" s="157">
        <f>C店!Q114+天猫!R114+京东!R114</f>
        <v>24486.82375</v>
      </c>
      <c r="S114" s="160">
        <f t="shared" si="6"/>
        <v>7.90373273534573</v>
      </c>
    </row>
    <row r="115" spans="1:19">
      <c r="A115" s="156">
        <v>42107</v>
      </c>
      <c r="B115" s="157">
        <f>C店!B115+天猫!B115+京东!B115</f>
        <v>33671.86</v>
      </c>
      <c r="C115" s="157">
        <f>C店!C115+天猫!C115+京东!C115</f>
        <v>2152.07</v>
      </c>
      <c r="D115" s="157">
        <f>C店!D115+天猫!D115+京东!D115</f>
        <v>0</v>
      </c>
      <c r="E115" s="145">
        <f>C店!E115+天猫!E115+京东!E115</f>
        <v>31519.79</v>
      </c>
      <c r="F115" s="158"/>
      <c r="G115" s="158"/>
      <c r="H115" s="158">
        <f>C店!H115+天猫!H115+京东!H115</f>
        <v>0</v>
      </c>
      <c r="I115" s="27">
        <f>C店!I115+天猫!I115+京东!I115</f>
        <v>354.2679</v>
      </c>
      <c r="J115" s="27">
        <f>C店!J115+天猫!J115+京东!J115</f>
        <v>375.4338</v>
      </c>
      <c r="K115" s="157">
        <f>C店!K115+天猫!K115+京东!K115</f>
        <v>2834.4</v>
      </c>
      <c r="L115" s="91">
        <f>C店!L115+天猫!L115+京东!L115</f>
        <v>0</v>
      </c>
      <c r="M115" s="158">
        <f>C店!M115+天猫!M115+京东!M115</f>
        <v>24.4</v>
      </c>
      <c r="N115" s="158">
        <f>C店!N115+天猫!N115+京东!N115</f>
        <v>0</v>
      </c>
      <c r="O115" s="157">
        <f>C店!O115+天猫!O115+京东!O115</f>
        <v>0</v>
      </c>
      <c r="P115" s="158">
        <f t="shared" si="5"/>
        <v>0</v>
      </c>
      <c r="Q115" s="27">
        <f>C店!P115+天猫!Q115+京东!Q115</f>
        <v>3588.5017</v>
      </c>
      <c r="R115" s="157">
        <f>C店!Q115+天猫!R115+京东!R115</f>
        <v>27931.2883</v>
      </c>
      <c r="S115" s="160">
        <f t="shared" si="6"/>
        <v>8.7835516421798</v>
      </c>
    </row>
    <row r="116" spans="1:19">
      <c r="A116" s="156">
        <v>42108</v>
      </c>
      <c r="B116" s="157">
        <f>C店!B116+天猫!B116+京东!B116</f>
        <v>29619.49</v>
      </c>
      <c r="C116" s="157">
        <f>C店!C116+天猫!C116+京东!C116</f>
        <v>814.9</v>
      </c>
      <c r="D116" s="157">
        <f>C店!D116+天猫!D116+京东!D116</f>
        <v>0</v>
      </c>
      <c r="E116" s="145">
        <f>C店!E116+天猫!E116+京东!E116</f>
        <v>28804.59</v>
      </c>
      <c r="F116" s="158"/>
      <c r="G116" s="158"/>
      <c r="H116" s="158">
        <f>C店!H116+天猫!H116+京东!H116</f>
        <v>0</v>
      </c>
      <c r="I116" s="27">
        <f>C店!I116+天猫!I116+京东!I116</f>
        <v>334.161</v>
      </c>
      <c r="J116" s="27">
        <f>C店!J116+天猫!J116+京东!J116</f>
        <v>341.292</v>
      </c>
      <c r="K116" s="157">
        <f>C店!K116+天猫!K116+京东!K116</f>
        <v>2978.32</v>
      </c>
      <c r="L116" s="91">
        <f>C店!L116+天猫!L116+京东!L116</f>
        <v>81.33</v>
      </c>
      <c r="M116" s="158">
        <f>C店!M116+天猫!M116+京东!M116</f>
        <v>28.92</v>
      </c>
      <c r="N116" s="158">
        <f>C店!N116+天猫!N116+京东!N116</f>
        <v>0</v>
      </c>
      <c r="O116" s="157">
        <f>C店!O116+天猫!O116+京东!O116</f>
        <v>0</v>
      </c>
      <c r="P116" s="158">
        <f t="shared" si="5"/>
        <v>0</v>
      </c>
      <c r="Q116" s="27">
        <f>C店!P116+天猫!Q116+京东!Q116</f>
        <v>3764.023</v>
      </c>
      <c r="R116" s="157">
        <f>C店!Q116+天猫!R116+京东!R116</f>
        <v>25040.567</v>
      </c>
      <c r="S116" s="160">
        <f t="shared" si="6"/>
        <v>7.65260732997646</v>
      </c>
    </row>
    <row r="117" spans="1:19">
      <c r="A117" s="156">
        <v>42109</v>
      </c>
      <c r="B117" s="157">
        <f>C店!B117+天猫!B117+京东!B117</f>
        <v>28131.2</v>
      </c>
      <c r="C117" s="157">
        <f>C店!C117+天猫!C117+京东!C117</f>
        <v>564.91</v>
      </c>
      <c r="D117" s="157">
        <f>C店!D117+天猫!D117+京东!D117</f>
        <v>0</v>
      </c>
      <c r="E117" s="145">
        <f>C店!E117+天猫!E117+京东!E117</f>
        <v>27566.29</v>
      </c>
      <c r="F117" s="158"/>
      <c r="G117" s="158"/>
      <c r="H117" s="158">
        <f>C店!H117+天猫!H117+京东!H117</f>
        <v>0</v>
      </c>
      <c r="I117" s="27">
        <f>C店!I117+天猫!I117+京东!I117</f>
        <v>357.75</v>
      </c>
      <c r="J117" s="27">
        <f>C店!J117+天猫!J117+京东!J117</f>
        <v>379.155</v>
      </c>
      <c r="K117" s="157">
        <f>C店!K117+天猫!K117+京东!K117</f>
        <v>3129.89</v>
      </c>
      <c r="L117" s="91">
        <f>C店!L117+天猫!L117+京东!L117</f>
        <v>50.46</v>
      </c>
      <c r="M117" s="158">
        <f>C店!M117+天猫!M117+京东!M117</f>
        <v>22.68</v>
      </c>
      <c r="N117" s="158">
        <f>C店!N117+天猫!N117+京东!N117</f>
        <v>0</v>
      </c>
      <c r="O117" s="157">
        <f>C店!O117+天猫!O117+京东!O117</f>
        <v>0</v>
      </c>
      <c r="P117" s="158">
        <f t="shared" si="5"/>
        <v>0</v>
      </c>
      <c r="Q117" s="27">
        <f>C店!P117+天猫!Q117+京东!Q117</f>
        <v>3939.935</v>
      </c>
      <c r="R117" s="157">
        <f>C店!Q117+天猫!R117+京东!R117</f>
        <v>23626.355</v>
      </c>
      <c r="S117" s="160">
        <f t="shared" si="6"/>
        <v>6.99663573130014</v>
      </c>
    </row>
    <row r="118" spans="1:19">
      <c r="A118" s="156">
        <v>42110</v>
      </c>
      <c r="B118" s="157">
        <f>C店!B118+天猫!B118+京东!B118</f>
        <v>33878.46</v>
      </c>
      <c r="C118" s="157">
        <f>C店!C118+天猫!C118+京东!C118</f>
        <v>465.31</v>
      </c>
      <c r="D118" s="157">
        <f>C店!D118+天猫!D118+京东!D118</f>
        <v>0</v>
      </c>
      <c r="E118" s="145">
        <f>C店!E118+天猫!E118+京东!E118</f>
        <v>33413.15</v>
      </c>
      <c r="F118" s="158"/>
      <c r="G118" s="158"/>
      <c r="H118" s="158">
        <f>C店!H118+天猫!H118+京东!H118</f>
        <v>0</v>
      </c>
      <c r="I118" s="27">
        <f>C店!I118+天猫!I118+京东!I118</f>
        <v>486.78</v>
      </c>
      <c r="J118" s="27">
        <f>C店!J118+天猫!J118+京东!J118</f>
        <v>515.41</v>
      </c>
      <c r="K118" s="157">
        <f>C店!K118+天猫!K118+京东!K118</f>
        <v>3017.61</v>
      </c>
      <c r="L118" s="91">
        <f>C店!L118+天猫!L118+京东!L118</f>
        <v>97.04</v>
      </c>
      <c r="M118" s="158">
        <f>C店!M118+天猫!M118+京东!M118</f>
        <v>0</v>
      </c>
      <c r="N118" s="158">
        <f>C店!N118+天猫!N118+京东!N118</f>
        <v>0</v>
      </c>
      <c r="O118" s="157">
        <f>C店!O118+天猫!O118+京东!O118</f>
        <v>0</v>
      </c>
      <c r="P118" s="158">
        <f t="shared" si="5"/>
        <v>0</v>
      </c>
      <c r="Q118" s="27">
        <f>C店!P118+天猫!Q118+京东!Q118</f>
        <v>4116.84</v>
      </c>
      <c r="R118" s="157">
        <f>C店!Q118+天猫!R118+京东!R118</f>
        <v>29296.31</v>
      </c>
      <c r="S118" s="160">
        <f t="shared" si="6"/>
        <v>8.11621292058958</v>
      </c>
    </row>
    <row r="119" spans="1:19">
      <c r="A119" s="156">
        <v>42111</v>
      </c>
      <c r="B119" s="157">
        <f>C店!B119+天猫!B119+京东!B119</f>
        <v>33052.45</v>
      </c>
      <c r="C119" s="157">
        <f>C店!C119+天猫!C119+京东!C119</f>
        <v>849.2</v>
      </c>
      <c r="D119" s="157">
        <f>C店!D119+天猫!D119+京东!D119</f>
        <v>0</v>
      </c>
      <c r="E119" s="145">
        <f>C店!E119+天猫!E119+京东!E119</f>
        <v>32203.25</v>
      </c>
      <c r="F119" s="158"/>
      <c r="G119" s="158"/>
      <c r="H119" s="158">
        <f>C店!H119+天猫!H119+京东!H119</f>
        <v>0</v>
      </c>
      <c r="I119" s="27">
        <f>C店!I119+天猫!I119+京东!I119</f>
        <v>456.48</v>
      </c>
      <c r="J119" s="27">
        <f>C店!J119+天猫!J119+京东!J119</f>
        <v>441.175</v>
      </c>
      <c r="K119" s="157">
        <f>C店!K119+天猫!K119+京东!K119</f>
        <v>2646.1932</v>
      </c>
      <c r="L119" s="91">
        <f>C店!L119+天猫!L119+京东!L119</f>
        <v>45.96</v>
      </c>
      <c r="M119" s="158">
        <f>C店!M119+天猫!M119+京东!M119</f>
        <v>0</v>
      </c>
      <c r="N119" s="158">
        <f>C店!N119+天猫!N119+京东!N119</f>
        <v>0</v>
      </c>
      <c r="O119" s="157">
        <f>C店!O119+天猫!O119+京东!O119</f>
        <v>0</v>
      </c>
      <c r="P119" s="158">
        <f t="shared" si="5"/>
        <v>0</v>
      </c>
      <c r="Q119" s="27">
        <f>C店!P119+天猫!Q119+京东!Q119</f>
        <v>3589.8082</v>
      </c>
      <c r="R119" s="157">
        <f>C店!Q119+天猫!R119+京东!R119</f>
        <v>28613.4418</v>
      </c>
      <c r="S119" s="160">
        <f t="shared" si="6"/>
        <v>8.97074389656807</v>
      </c>
    </row>
    <row r="120" spans="1:19">
      <c r="A120" s="156">
        <v>42112</v>
      </c>
      <c r="B120" s="157">
        <f>C店!B120+天猫!B120+京东!B120</f>
        <v>23230.08</v>
      </c>
      <c r="C120" s="157">
        <f>C店!C120+天猫!C120+京东!C120</f>
        <v>332.23</v>
      </c>
      <c r="D120" s="157">
        <f>C店!D120+天猫!D120+京东!D120</f>
        <v>0</v>
      </c>
      <c r="E120" s="145">
        <f>C店!E120+天猫!E120+京东!E120</f>
        <v>22897.85</v>
      </c>
      <c r="F120" s="158"/>
      <c r="G120" s="158"/>
      <c r="H120" s="158">
        <f>C店!H120+天猫!H120+京东!H120</f>
        <v>0</v>
      </c>
      <c r="I120" s="27">
        <f>C店!I120+天猫!I120+京东!I120</f>
        <v>304.56</v>
      </c>
      <c r="J120" s="27">
        <f>C店!J120+天猫!J120+京东!J120</f>
        <v>313.9675</v>
      </c>
      <c r="K120" s="157">
        <f>C店!K120+天猫!K120+京东!K120</f>
        <v>2532.08</v>
      </c>
      <c r="L120" s="91">
        <f>C店!L120+天猫!L120+京东!L120</f>
        <v>132.68</v>
      </c>
      <c r="M120" s="158">
        <f>C店!M120+天猫!M120+京东!M120</f>
        <v>0</v>
      </c>
      <c r="N120" s="158">
        <f>C店!N120+天猫!N120+京东!N120</f>
        <v>0</v>
      </c>
      <c r="O120" s="157">
        <f>C店!O120+天猫!O120+京东!O120</f>
        <v>0</v>
      </c>
      <c r="P120" s="158">
        <f t="shared" si="5"/>
        <v>0</v>
      </c>
      <c r="Q120" s="27">
        <f>C店!P120+天猫!Q120+京东!Q120</f>
        <v>3283.2875</v>
      </c>
      <c r="R120" s="157">
        <f>C店!Q120+天猫!R120+京东!R120</f>
        <v>19614.5625</v>
      </c>
      <c r="S120" s="160">
        <f t="shared" si="6"/>
        <v>6.97406182065993</v>
      </c>
    </row>
    <row r="121" spans="1:19">
      <c r="A121" s="156">
        <v>42113</v>
      </c>
      <c r="B121" s="157">
        <f>C店!B121+天猫!B121+京东!B121</f>
        <v>29018.32</v>
      </c>
      <c r="C121" s="157">
        <f>C店!C121+天猫!C121+京东!C121</f>
        <v>629.8</v>
      </c>
      <c r="D121" s="157">
        <f>C店!D121+天猫!D121+京东!D121</f>
        <v>0</v>
      </c>
      <c r="E121" s="145">
        <f>C店!E121+天猫!E121+京东!E121</f>
        <v>28388.52</v>
      </c>
      <c r="F121" s="158"/>
      <c r="G121" s="158"/>
      <c r="H121" s="158">
        <f>C店!H121+天猫!H121+京东!H121</f>
        <v>0</v>
      </c>
      <c r="I121" s="27">
        <f>C店!I121+天猫!I121+京东!I121</f>
        <v>421.7088</v>
      </c>
      <c r="J121" s="27">
        <f>C店!J121+天猫!J121+京东!J121</f>
        <v>435.9411</v>
      </c>
      <c r="K121" s="157">
        <f>C店!K121+天猫!K121+京东!K121</f>
        <v>2808.07</v>
      </c>
      <c r="L121" s="91">
        <f>C店!L121+天猫!L121+京东!L121</f>
        <v>277.45</v>
      </c>
      <c r="M121" s="158">
        <f>C店!M121+天猫!M121+京东!M121</f>
        <v>0</v>
      </c>
      <c r="N121" s="158">
        <f>C店!N121+天猫!N121+京东!N121</f>
        <v>0</v>
      </c>
      <c r="O121" s="157">
        <f>C店!O121+天猫!O121+京东!O121</f>
        <v>0</v>
      </c>
      <c r="P121" s="158">
        <f t="shared" si="5"/>
        <v>0</v>
      </c>
      <c r="Q121" s="27">
        <f>C店!P121+天猫!Q121+京东!Q121</f>
        <v>3943.1699</v>
      </c>
      <c r="R121" s="157">
        <f>C店!Q121+天猫!R121+京东!R121</f>
        <v>24445.3501</v>
      </c>
      <c r="S121" s="160">
        <f t="shared" si="6"/>
        <v>7.19941588111636</v>
      </c>
    </row>
    <row r="122" spans="1:19">
      <c r="A122" s="156">
        <v>42114</v>
      </c>
      <c r="B122" s="157">
        <f>C店!B122+天猫!B122+京东!B122</f>
        <v>25815.1</v>
      </c>
      <c r="C122" s="157">
        <f>C店!C122+天猫!C122+京东!C122</f>
        <v>1596.66</v>
      </c>
      <c r="D122" s="157">
        <f>C店!D122+天猫!D122+京东!D122</f>
        <v>0</v>
      </c>
      <c r="E122" s="145">
        <f>C店!E122+天猫!E122+京东!E122</f>
        <v>24218.44</v>
      </c>
      <c r="F122" s="158"/>
      <c r="G122" s="158"/>
      <c r="H122" s="158">
        <f>C店!H122+天猫!H122+京东!H122</f>
        <v>0</v>
      </c>
      <c r="I122" s="27">
        <f>C店!I122+天猫!I122+京东!I122</f>
        <v>336.33</v>
      </c>
      <c r="J122" s="27">
        <f>C店!J122+天猫!J122+京东!J122</f>
        <v>354.375</v>
      </c>
      <c r="K122" s="157">
        <f>C店!K122+天猫!K122+京东!K122</f>
        <v>2215.97</v>
      </c>
      <c r="L122" s="91">
        <f>C店!L122+天猫!L122+京东!L122</f>
        <v>159.88</v>
      </c>
      <c r="M122" s="158">
        <f>C店!M122+天猫!M122+京东!M122</f>
        <v>0</v>
      </c>
      <c r="N122" s="158">
        <f>C店!N122+天猫!N122+京东!N122</f>
        <v>0</v>
      </c>
      <c r="O122" s="157">
        <f>C店!O122+天猫!O122+京东!O122</f>
        <v>0</v>
      </c>
      <c r="P122" s="158">
        <f t="shared" si="5"/>
        <v>0</v>
      </c>
      <c r="Q122" s="27">
        <f>C店!P122+天猫!Q122+京东!Q122</f>
        <v>3066.555</v>
      </c>
      <c r="R122" s="157">
        <f>C店!Q122+天猫!R122+京东!R122</f>
        <v>21151.885</v>
      </c>
      <c r="S122" s="160">
        <f t="shared" si="6"/>
        <v>7.89760496713739</v>
      </c>
    </row>
    <row r="123" spans="1:19">
      <c r="A123" s="156">
        <v>42115</v>
      </c>
      <c r="B123" s="157">
        <f>C店!B123+天猫!B123+京东!B123</f>
        <v>30647.85</v>
      </c>
      <c r="C123" s="157">
        <f>C店!C123+天猫!C123+京东!C123</f>
        <v>1152.17</v>
      </c>
      <c r="D123" s="157">
        <f>C店!D123+天猫!D123+京东!D123</f>
        <v>0</v>
      </c>
      <c r="E123" s="145">
        <f>C店!E123+天猫!E123+京东!E123</f>
        <v>29495.68</v>
      </c>
      <c r="F123" s="158"/>
      <c r="G123" s="158"/>
      <c r="H123" s="158">
        <f>C店!H123+天猫!H123+京东!H123</f>
        <v>0</v>
      </c>
      <c r="I123" s="27">
        <f>C店!I123+天猫!I123+京东!I123</f>
        <v>407.79</v>
      </c>
      <c r="J123" s="27">
        <f>C店!J123+天猫!J123+京东!J123</f>
        <v>430.6225</v>
      </c>
      <c r="K123" s="157">
        <f>C店!K123+天猫!K123+京东!K123</f>
        <v>2231.83</v>
      </c>
      <c r="L123" s="91">
        <f>C店!L123+天猫!L123+京东!L123</f>
        <v>108.44</v>
      </c>
      <c r="M123" s="158">
        <f>C店!M123+天猫!M123+京东!M123</f>
        <v>0</v>
      </c>
      <c r="N123" s="158">
        <f>C店!N123+天猫!N123+京东!N123</f>
        <v>0</v>
      </c>
      <c r="O123" s="157">
        <f>C店!O123+天猫!O123+京东!O123</f>
        <v>0</v>
      </c>
      <c r="P123" s="158">
        <f t="shared" si="5"/>
        <v>0</v>
      </c>
      <c r="Q123" s="27">
        <f>C店!P123+天猫!Q123+京东!Q123</f>
        <v>3178.6825</v>
      </c>
      <c r="R123" s="157">
        <f>C店!Q123+天猫!R123+京东!R123</f>
        <v>26316.9975</v>
      </c>
      <c r="S123" s="160">
        <f t="shared" si="6"/>
        <v>9.2792155240418</v>
      </c>
    </row>
    <row r="124" spans="1:19">
      <c r="A124" s="156">
        <v>42116</v>
      </c>
      <c r="B124" s="157">
        <f>C店!B124+天猫!B124+京东!B124</f>
        <v>31906.82</v>
      </c>
      <c r="C124" s="157">
        <f>C店!C124+天猫!C124+京东!C124</f>
        <v>1743.31</v>
      </c>
      <c r="D124" s="157">
        <f>C店!D124+天猫!D124+京东!D124</f>
        <v>0</v>
      </c>
      <c r="E124" s="145">
        <f>C店!E124+天猫!E124+京东!E124</f>
        <v>30163.51</v>
      </c>
      <c r="F124" s="158"/>
      <c r="G124" s="158"/>
      <c r="H124" s="158">
        <f>C店!H124+天猫!H124+京东!H124</f>
        <v>0</v>
      </c>
      <c r="I124" s="27">
        <f>C店!I124+天猫!I124+京东!I124</f>
        <v>436.9116</v>
      </c>
      <c r="J124" s="27">
        <f>C店!J124+天猫!J124+京东!J124</f>
        <v>468.3077</v>
      </c>
      <c r="K124" s="157">
        <f>C店!K124+天猫!K124+京东!K124</f>
        <v>1664.55</v>
      </c>
      <c r="L124" s="91">
        <f>C店!L124+天猫!L124+京东!L124</f>
        <v>60.08</v>
      </c>
      <c r="M124" s="158">
        <f>C店!M124+天猫!M124+京东!M124</f>
        <v>0</v>
      </c>
      <c r="N124" s="158">
        <f>C店!N124+天猫!N124+京东!N124</f>
        <v>0</v>
      </c>
      <c r="O124" s="157">
        <f>C店!O124+天猫!O124+京东!O124</f>
        <v>0</v>
      </c>
      <c r="P124" s="158">
        <f t="shared" si="5"/>
        <v>0</v>
      </c>
      <c r="Q124" s="27">
        <f>C店!P124+天猫!Q124+京东!Q124</f>
        <v>2629.8493</v>
      </c>
      <c r="R124" s="157">
        <f>C店!Q124+天猫!R124+京东!R124</f>
        <v>27533.6607</v>
      </c>
      <c r="S124" s="160">
        <f t="shared" si="6"/>
        <v>11.4696724257166</v>
      </c>
    </row>
    <row r="125" spans="1:19">
      <c r="A125" s="156">
        <v>42117</v>
      </c>
      <c r="B125" s="157">
        <f>C店!B125+天猫!B125+京东!B125</f>
        <v>29081.03</v>
      </c>
      <c r="C125" s="157">
        <f>C店!C125+天猫!C125+京东!C125</f>
        <v>696.88</v>
      </c>
      <c r="D125" s="157">
        <f>C店!D125+天猫!D125+京东!D125</f>
        <v>0</v>
      </c>
      <c r="E125" s="145">
        <f>C店!E125+天猫!E125+京东!E125</f>
        <v>28384.15</v>
      </c>
      <c r="F125" s="158"/>
      <c r="G125" s="158"/>
      <c r="H125" s="158">
        <f>C店!H125+天猫!H125+京东!H125</f>
        <v>0</v>
      </c>
      <c r="I125" s="27">
        <f>C店!I125+天猫!I125+京东!I125</f>
        <v>417.51</v>
      </c>
      <c r="J125" s="27">
        <f>C店!J125+天猫!J125+京东!J125</f>
        <v>422.87</v>
      </c>
      <c r="K125" s="157">
        <f>C店!K125+天猫!K125+京东!K125</f>
        <v>2199.56</v>
      </c>
      <c r="L125" s="91">
        <f>C店!L125+天猫!L125+京东!L125</f>
        <v>105.02</v>
      </c>
      <c r="M125" s="158">
        <f>C店!M125+天猫!M125+京东!M125</f>
        <v>0</v>
      </c>
      <c r="N125" s="158">
        <f>C店!N125+天猫!N125+京东!N125</f>
        <v>0</v>
      </c>
      <c r="O125" s="157">
        <f>C店!O125+天猫!O125+京东!O125</f>
        <v>0</v>
      </c>
      <c r="P125" s="158">
        <f t="shared" si="5"/>
        <v>0</v>
      </c>
      <c r="Q125" s="27">
        <f>C店!P125+天猫!Q125+京东!Q125</f>
        <v>3144.96</v>
      </c>
      <c r="R125" s="157">
        <f>C店!Q125+天猫!R125+京东!R125</f>
        <v>25239.19</v>
      </c>
      <c r="S125" s="160">
        <f t="shared" si="6"/>
        <v>9.02528172059422</v>
      </c>
    </row>
    <row r="126" spans="1:19">
      <c r="A126" s="156">
        <v>42118</v>
      </c>
      <c r="B126" s="157">
        <f>C店!B126+天猫!B126+京东!B126</f>
        <v>27491.66</v>
      </c>
      <c r="C126" s="157">
        <f>C店!C126+天猫!C126+京东!C126</f>
        <v>907.19</v>
      </c>
      <c r="D126" s="157">
        <f>C店!D126+天猫!D126+京东!D126</f>
        <v>0</v>
      </c>
      <c r="E126" s="145">
        <f>C店!E126+天猫!E126+京东!E126</f>
        <v>26584.47</v>
      </c>
      <c r="F126" s="158"/>
      <c r="G126" s="158"/>
      <c r="H126" s="158">
        <f>C店!H126+天猫!H126+京东!H126</f>
        <v>0</v>
      </c>
      <c r="I126" s="27">
        <f>C店!I126+天猫!I126+京东!I126</f>
        <v>407.919</v>
      </c>
      <c r="J126" s="27">
        <f>C店!J126+天猫!J126+京东!J126</f>
        <v>448.9905</v>
      </c>
      <c r="K126" s="157">
        <f>C店!K126+天猫!K126+京东!K126</f>
        <v>2202.83</v>
      </c>
      <c r="L126" s="91">
        <f>C店!L126+天猫!L126+京东!L126</f>
        <v>151.39</v>
      </c>
      <c r="M126" s="158">
        <f>C店!M126+天猫!M126+京东!M126</f>
        <v>0</v>
      </c>
      <c r="N126" s="158">
        <f>C店!N126+天猫!N126+京东!N126</f>
        <v>0</v>
      </c>
      <c r="O126" s="157">
        <f>C店!O126+天猫!O126+京东!O126</f>
        <v>0</v>
      </c>
      <c r="P126" s="158">
        <f t="shared" si="5"/>
        <v>0</v>
      </c>
      <c r="Q126" s="27">
        <f>C店!P126+天猫!Q126+京东!Q126</f>
        <v>3211.1295</v>
      </c>
      <c r="R126" s="157">
        <f>C店!Q126+天猫!R126+京东!R126</f>
        <v>23373.3405</v>
      </c>
      <c r="S126" s="160">
        <f t="shared" si="6"/>
        <v>8.27885328199937</v>
      </c>
    </row>
    <row r="127" spans="1:19">
      <c r="A127" s="156">
        <v>42119</v>
      </c>
      <c r="B127" s="157">
        <f>C店!B127+天猫!B127+京东!B127</f>
        <v>26088.5</v>
      </c>
      <c r="C127" s="157">
        <f>C店!C127+天猫!C127+京东!C127</f>
        <v>1032.77</v>
      </c>
      <c r="D127" s="157">
        <f>C店!D127+天猫!D127+京东!D127</f>
        <v>0</v>
      </c>
      <c r="E127" s="145">
        <f>C店!E127+天猫!E127+京东!E127</f>
        <v>25055.73</v>
      </c>
      <c r="F127" s="158"/>
      <c r="G127" s="158"/>
      <c r="H127" s="158">
        <f>C店!H127+天猫!H127+京东!H127</f>
        <v>0</v>
      </c>
      <c r="I127" s="27">
        <f>C店!I127+天猫!I127+京东!I127</f>
        <v>441.39</v>
      </c>
      <c r="J127" s="27">
        <f>C店!J127+天猫!J127+京东!J127</f>
        <v>438.83</v>
      </c>
      <c r="K127" s="157">
        <f>C店!K127+天猫!K127+京东!K127</f>
        <v>2002.9567</v>
      </c>
      <c r="L127" s="91">
        <f>C店!L127+天猫!L127+京东!L127</f>
        <v>196.32</v>
      </c>
      <c r="M127" s="158">
        <f>C店!M127+天猫!M127+京东!M127</f>
        <v>0</v>
      </c>
      <c r="N127" s="158">
        <f>C店!N127+天猫!N127+京东!N127</f>
        <v>0</v>
      </c>
      <c r="O127" s="157">
        <f>C店!O127+天猫!O127+京东!O127</f>
        <v>0</v>
      </c>
      <c r="P127" s="158">
        <f t="shared" si="5"/>
        <v>0</v>
      </c>
      <c r="Q127" s="27">
        <f>C店!P127+天猫!Q127+京东!Q127</f>
        <v>3079.4967</v>
      </c>
      <c r="R127" s="157">
        <f>C店!Q127+天猫!R127+京东!R127</f>
        <v>21976.2333</v>
      </c>
      <c r="S127" s="160">
        <f t="shared" si="6"/>
        <v>8.13630681922796</v>
      </c>
    </row>
    <row r="128" spans="1:19">
      <c r="A128" s="156">
        <v>42120</v>
      </c>
      <c r="B128" s="157">
        <f>C店!B128+天猫!B128+京东!B128</f>
        <v>24730.6</v>
      </c>
      <c r="C128" s="157">
        <f>C店!C128+天猫!C128+京东!C128</f>
        <v>688.36</v>
      </c>
      <c r="D128" s="157">
        <f>C店!D128+天猫!D128+京东!D128</f>
        <v>0</v>
      </c>
      <c r="E128" s="145">
        <f>C店!E128+天猫!E128+京东!E128</f>
        <v>24042.24</v>
      </c>
      <c r="F128" s="158"/>
      <c r="G128" s="158"/>
      <c r="H128" s="158">
        <f>C店!H128+天猫!H128+京东!H128</f>
        <v>0</v>
      </c>
      <c r="I128" s="27">
        <f>C店!I128+天猫!I128+京东!I128</f>
        <v>282.4296</v>
      </c>
      <c r="J128" s="27">
        <f>C店!J128+天猫!J128+京东!J128</f>
        <v>293.8712</v>
      </c>
      <c r="K128" s="157">
        <f>C店!K128+天猫!K128+京东!K128</f>
        <v>2062.42</v>
      </c>
      <c r="L128" s="91">
        <f>C店!L128+天猫!L128+京东!L128</f>
        <v>55.91</v>
      </c>
      <c r="M128" s="158">
        <f>C店!M128+天猫!M128+京东!M128</f>
        <v>0</v>
      </c>
      <c r="N128" s="158">
        <f>C店!N128+天猫!N128+京东!N128</f>
        <v>0</v>
      </c>
      <c r="O128" s="157">
        <f>C店!O128+天猫!O128+京东!O128</f>
        <v>0</v>
      </c>
      <c r="P128" s="158">
        <f t="shared" si="5"/>
        <v>0</v>
      </c>
      <c r="Q128" s="27">
        <f>C店!P128+天猫!Q128+京东!Q128</f>
        <v>2694.6308</v>
      </c>
      <c r="R128" s="157">
        <f>C店!Q128+天猫!R128+京东!R128</f>
        <v>21347.6092</v>
      </c>
      <c r="S128" s="160">
        <f t="shared" si="6"/>
        <v>8.92227610550581</v>
      </c>
    </row>
    <row r="129" spans="1:19">
      <c r="A129" s="156">
        <v>42121</v>
      </c>
      <c r="B129" s="157">
        <f>C店!B129+天猫!B129+京东!B129</f>
        <v>28037.05</v>
      </c>
      <c r="C129" s="157">
        <f>C店!C129+天猫!C129+京东!C129</f>
        <v>804.87</v>
      </c>
      <c r="D129" s="157">
        <f>C店!D129+天猫!D129+京东!D129</f>
        <v>0</v>
      </c>
      <c r="E129" s="145">
        <f>C店!E129+天猫!E129+京东!E129</f>
        <v>27232.18</v>
      </c>
      <c r="F129" s="158"/>
      <c r="G129" s="158"/>
      <c r="H129" s="158">
        <f>C店!H129+天猫!H129+京东!H129</f>
        <v>0</v>
      </c>
      <c r="I129" s="27">
        <f>C店!I129+天猫!I129+京东!I129</f>
        <v>368.01</v>
      </c>
      <c r="J129" s="27">
        <f>C店!J129+天猫!J129+京东!J129</f>
        <v>385.035</v>
      </c>
      <c r="K129" s="157">
        <f>C店!K129+天猫!K129+京东!K129</f>
        <v>2136.33</v>
      </c>
      <c r="L129" s="91">
        <f>C店!L129+天猫!L129+京东!L129</f>
        <v>100.83</v>
      </c>
      <c r="M129" s="158">
        <f>C店!M129+天猫!M129+京东!M129</f>
        <v>0</v>
      </c>
      <c r="N129" s="158">
        <f>C店!N129+天猫!N129+京东!N129</f>
        <v>0</v>
      </c>
      <c r="O129" s="157">
        <f>C店!O129+天猫!O129+京东!O129</f>
        <v>0</v>
      </c>
      <c r="P129" s="158">
        <f t="shared" si="5"/>
        <v>0</v>
      </c>
      <c r="Q129" s="27">
        <f>C店!P129+天猫!Q129+京东!Q129</f>
        <v>2990.205</v>
      </c>
      <c r="R129" s="157">
        <f>C店!Q129+天猫!R129+京东!R129</f>
        <v>24241.975</v>
      </c>
      <c r="S129" s="160">
        <f t="shared" si="6"/>
        <v>9.10712810660138</v>
      </c>
    </row>
    <row r="130" spans="1:19">
      <c r="A130" s="156">
        <v>42122</v>
      </c>
      <c r="B130" s="157">
        <f>C店!B130+天猫!B130+京东!B130</f>
        <v>22634.67</v>
      </c>
      <c r="C130" s="157">
        <f>C店!C130+天猫!C130+京东!C130</f>
        <v>776.01</v>
      </c>
      <c r="D130" s="157">
        <f>C店!D130+天猫!D130+京东!D130</f>
        <v>0</v>
      </c>
      <c r="E130" s="145">
        <f>C店!E130+天猫!E130+京东!E130</f>
        <v>21858.66</v>
      </c>
      <c r="F130" s="158"/>
      <c r="G130" s="158"/>
      <c r="H130" s="158">
        <f>C店!H130+天猫!H130+京东!H130</f>
        <v>0</v>
      </c>
      <c r="I130" s="27">
        <f>C店!I130+天猫!I130+京东!I130</f>
        <v>298.32</v>
      </c>
      <c r="J130" s="27">
        <f>C店!J130+天猫!J130+京东!J130</f>
        <v>321.405</v>
      </c>
      <c r="K130" s="157">
        <f>C店!K130+天猫!K130+京东!K130</f>
        <v>2225.17</v>
      </c>
      <c r="L130" s="91">
        <f>C店!L130+天猫!L130+京东!L130</f>
        <v>67.95</v>
      </c>
      <c r="M130" s="158">
        <f>C店!M130+天猫!M130+京东!M130</f>
        <v>0</v>
      </c>
      <c r="N130" s="158">
        <f>C店!N130+天猫!N130+京东!N130</f>
        <v>0</v>
      </c>
      <c r="O130" s="157">
        <f>C店!O130+天猫!O130+京东!O130</f>
        <v>0</v>
      </c>
      <c r="P130" s="158">
        <f t="shared" si="5"/>
        <v>0</v>
      </c>
      <c r="Q130" s="27">
        <f>C店!P130+天猫!Q130+京东!Q130</f>
        <v>2912.845</v>
      </c>
      <c r="R130" s="157">
        <f>C店!Q130+天猫!R130+京东!R130</f>
        <v>18945.815</v>
      </c>
      <c r="S130" s="160">
        <f t="shared" si="6"/>
        <v>7.50423040017577</v>
      </c>
    </row>
    <row r="131" spans="1:19">
      <c r="A131" s="156">
        <v>42123</v>
      </c>
      <c r="B131" s="157">
        <f>C店!B131+天猫!B131+京东!B131</f>
        <v>30532.47</v>
      </c>
      <c r="C131" s="157">
        <f>C店!C131+天猫!C131+京东!C131</f>
        <v>1477.35</v>
      </c>
      <c r="D131" s="157">
        <f>C店!D131+天猫!D131+京东!D131</f>
        <v>0</v>
      </c>
      <c r="E131" s="145">
        <f>C店!E131+天猫!E131+京东!E131</f>
        <v>29055.12</v>
      </c>
      <c r="F131" s="158"/>
      <c r="G131" s="158"/>
      <c r="H131" s="158">
        <f>C店!H131+天猫!H131+京东!H131</f>
        <v>0</v>
      </c>
      <c r="I131" s="27">
        <f>C店!I131+天猫!I131+京东!I131</f>
        <v>417.21</v>
      </c>
      <c r="J131" s="27">
        <f>C店!J131+天猫!J131+京东!J131</f>
        <v>443.695</v>
      </c>
      <c r="K131" s="157">
        <f>C店!K131+天猫!K131+京东!K131</f>
        <v>2321.49</v>
      </c>
      <c r="L131" s="91">
        <f>C店!L131+天猫!L131+京东!L131</f>
        <v>91.3</v>
      </c>
      <c r="M131" s="158">
        <f>C店!M131+天猫!M131+京东!M131</f>
        <v>0</v>
      </c>
      <c r="N131" s="158">
        <f>C店!N131+天猫!N131+京东!N131</f>
        <v>0</v>
      </c>
      <c r="O131" s="157">
        <f>C店!O131+天猫!O131+京东!O131</f>
        <v>0</v>
      </c>
      <c r="P131" s="158">
        <f t="shared" si="5"/>
        <v>0</v>
      </c>
      <c r="Q131" s="27">
        <f>C店!P131+天猫!Q131+京东!Q131</f>
        <v>3273.695</v>
      </c>
      <c r="R131" s="157">
        <f>C店!Q131+天猫!R131+京东!R131</f>
        <v>25781.425</v>
      </c>
      <c r="S131" s="160">
        <f t="shared" si="6"/>
        <v>8.87532894787083</v>
      </c>
    </row>
    <row r="132" spans="1:19">
      <c r="A132" s="156">
        <v>42124</v>
      </c>
      <c r="B132" s="157">
        <f>C店!B132+天猫!B132+京东!B132</f>
        <v>24040.48</v>
      </c>
      <c r="C132" s="157">
        <f>C店!C132+天猫!C132+京东!C132</f>
        <v>2426.82</v>
      </c>
      <c r="D132" s="157">
        <f>C店!D132+天猫!D132+京东!D132</f>
        <v>0</v>
      </c>
      <c r="E132" s="145">
        <f>C店!E132+天猫!E132+京东!E132</f>
        <v>21613.66</v>
      </c>
      <c r="F132" s="158"/>
      <c r="G132" s="158"/>
      <c r="H132" s="158">
        <f>C店!H132+天猫!H132+京东!H132</f>
        <v>0</v>
      </c>
      <c r="I132" s="27">
        <f>C店!I132+天猫!I132+京东!I132</f>
        <v>389.34</v>
      </c>
      <c r="J132" s="27">
        <f>C店!J132+天猫!J132+京东!J132</f>
        <v>402.85</v>
      </c>
      <c r="K132" s="157">
        <f>C店!K132+天猫!K132+京东!K132</f>
        <v>2175.1641</v>
      </c>
      <c r="L132" s="91">
        <f>C店!L132+天猫!L132+京东!L132</f>
        <v>90.89</v>
      </c>
      <c r="M132" s="158">
        <f>C店!M132+天猫!M132+京东!M132</f>
        <v>0</v>
      </c>
      <c r="N132" s="158">
        <f>C店!N132+天猫!N132+京东!N132</f>
        <v>0</v>
      </c>
      <c r="O132" s="157">
        <f>C店!O132+天猫!O132+京东!O132</f>
        <v>0</v>
      </c>
      <c r="P132" s="158">
        <f t="shared" si="5"/>
        <v>0</v>
      </c>
      <c r="Q132" s="27">
        <f>C店!P132+天猫!Q132+京东!Q132</f>
        <v>3058.2441</v>
      </c>
      <c r="R132" s="157">
        <f>C店!Q132+天猫!R132+京东!R132</f>
        <v>18555.4159</v>
      </c>
      <c r="S132" s="160">
        <f t="shared" si="6"/>
        <v>7.06734298939709</v>
      </c>
    </row>
    <row r="133" s="13" customFormat="1" spans="1:19">
      <c r="A133" s="13" t="s">
        <v>34</v>
      </c>
      <c r="B133" s="27" t="e">
        <f ca="1">C店!B133+天猫!B133+京东!B133</f>
        <v>#NAME?</v>
      </c>
      <c r="C133" s="27">
        <f>C店!C133+天猫!C133+京东!C133</f>
        <v>31697.07</v>
      </c>
      <c r="D133" s="27">
        <f>C店!D133+天猫!D133+京东!D133</f>
        <v>0</v>
      </c>
      <c r="E133" s="145">
        <f>C店!E133+天猫!E133+京东!E133</f>
        <v>817131.32</v>
      </c>
      <c r="F133" s="13">
        <f>SUM(F103:F132)</f>
        <v>0</v>
      </c>
      <c r="G133" s="13">
        <f>SUM(G103:G132)</f>
        <v>0</v>
      </c>
      <c r="H133" s="13">
        <v>0</v>
      </c>
      <c r="I133" s="28">
        <f t="shared" ref="I133:R133" si="7">SUM(I103:I132)</f>
        <v>10935.6159</v>
      </c>
      <c r="J133" s="28">
        <f t="shared" si="7"/>
        <v>11395.4148</v>
      </c>
      <c r="K133" s="28">
        <f t="shared" si="7"/>
        <v>81214.1816</v>
      </c>
      <c r="L133" s="78">
        <f t="shared" si="7"/>
        <v>2694.84</v>
      </c>
      <c r="M133" s="13">
        <f t="shared" si="7"/>
        <v>114.13</v>
      </c>
      <c r="N133" s="13">
        <f t="shared" si="7"/>
        <v>0</v>
      </c>
      <c r="O133" s="28">
        <f t="shared" si="7"/>
        <v>0</v>
      </c>
      <c r="P133" s="13">
        <f t="shared" si="7"/>
        <v>0</v>
      </c>
      <c r="Q133" s="28">
        <f t="shared" si="7"/>
        <v>106354.1823</v>
      </c>
      <c r="R133" s="28">
        <f t="shared" si="7"/>
        <v>710777.1377</v>
      </c>
      <c r="S133" s="78">
        <f t="shared" si="6"/>
        <v>7.68311412234891</v>
      </c>
    </row>
    <row r="134" spans="1:19">
      <c r="A134" s="156">
        <v>42125</v>
      </c>
      <c r="B134" s="157">
        <f>C店!B134+天猫!B134+京东!B134</f>
        <v>21125.86</v>
      </c>
      <c r="C134" s="157">
        <f>C店!C134+天猫!C134+京东!C134</f>
        <v>664</v>
      </c>
      <c r="D134" s="157">
        <f>C店!D134+天猫!D134+京东!D134</f>
        <v>0</v>
      </c>
      <c r="E134" s="145">
        <f>C店!E134+天猫!E134+京东!E134</f>
        <v>20461.86</v>
      </c>
      <c r="F134" s="158"/>
      <c r="G134" s="158"/>
      <c r="H134" s="158">
        <f>C店!H134+天猫!H134+京东!H134</f>
        <v>0</v>
      </c>
      <c r="I134" s="27">
        <f>C店!I134+天猫!I134+京东!I134</f>
        <v>306.15</v>
      </c>
      <c r="J134" s="27">
        <f>C店!J134+天猫!J134+京东!J134</f>
        <v>338.625</v>
      </c>
      <c r="K134" s="157">
        <f>C店!K134+天猫!K134+京东!K134</f>
        <v>2140.993</v>
      </c>
      <c r="L134" s="91">
        <f>C店!L134+天猫!L134+京东!L134</f>
        <v>35.26</v>
      </c>
      <c r="M134" s="158">
        <f>C店!M134+天猫!M134+京东!M134</f>
        <v>0</v>
      </c>
      <c r="N134" s="158">
        <f>C店!N134+天猫!N134+京东!N134</f>
        <v>0</v>
      </c>
      <c r="O134" s="157">
        <f>C店!O134+天猫!O134+京东!O134</f>
        <v>0</v>
      </c>
      <c r="P134" s="27">
        <f>C店!O134+天猫!P134+京东!P134</f>
        <v>0</v>
      </c>
      <c r="Q134" s="27">
        <f>C店!P134+天猫!Q134+京东!Q134</f>
        <v>2821.028</v>
      </c>
      <c r="R134" s="157">
        <f>C店!Q134+天猫!R134+京东!R134</f>
        <v>17640.832</v>
      </c>
      <c r="S134" s="160">
        <f t="shared" si="6"/>
        <v>7.25333460001106</v>
      </c>
    </row>
    <row r="135" spans="1:19">
      <c r="A135" s="156">
        <v>42126</v>
      </c>
      <c r="B135" s="157">
        <f>C店!B135+天猫!B135+京东!B135</f>
        <v>26607.31</v>
      </c>
      <c r="C135" s="157">
        <f>C店!C135+天猫!C135+京东!C135</f>
        <v>1065.52</v>
      </c>
      <c r="D135" s="157">
        <f>C店!D135+天猫!D135+京东!D135</f>
        <v>0</v>
      </c>
      <c r="E135" s="145">
        <f>C店!E135+天猫!E135+京东!E135</f>
        <v>25541.79</v>
      </c>
      <c r="F135" s="158"/>
      <c r="G135" s="158"/>
      <c r="H135" s="158">
        <f>C店!H135+天猫!H135+京东!H135</f>
        <v>0</v>
      </c>
      <c r="I135" s="27">
        <f>C店!I135+天猫!I135+京东!I135</f>
        <v>328.17</v>
      </c>
      <c r="J135" s="27">
        <f>C店!J135+天猫!J135+京东!J135</f>
        <v>358.925</v>
      </c>
      <c r="K135" s="157">
        <f>C店!K135+天猫!K135+京东!K135</f>
        <v>2361.1184</v>
      </c>
      <c r="L135" s="91">
        <f>C店!L135+天猫!L135+京东!L135</f>
        <v>134.48</v>
      </c>
      <c r="M135" s="158">
        <f>C店!M135+天猫!M135+京东!M135</f>
        <v>0</v>
      </c>
      <c r="N135" s="158">
        <f>C店!N135+天猫!N135+京东!N135</f>
        <v>0</v>
      </c>
      <c r="O135" s="157">
        <f>C店!O135+天猫!O135+京东!O135</f>
        <v>0</v>
      </c>
      <c r="P135" s="158">
        <f t="shared" ref="P135:P164" si="8">SUM(P107:P134)</f>
        <v>0</v>
      </c>
      <c r="Q135" s="27">
        <f>C店!P135+天猫!Q135+京东!Q135</f>
        <v>3182.6934</v>
      </c>
      <c r="R135" s="157">
        <f>C店!Q135+天猫!R135+京东!R135</f>
        <v>22359.0966</v>
      </c>
      <c r="S135" s="160">
        <f t="shared" ref="S135:S163" si="9">E135/Q135</f>
        <v>8.02521223062203</v>
      </c>
    </row>
    <row r="136" spans="1:19">
      <c r="A136" s="156">
        <v>42127</v>
      </c>
      <c r="B136" s="157">
        <f>C店!B136+天猫!B136+京东!B136</f>
        <v>33761.97</v>
      </c>
      <c r="C136" s="157">
        <f>C店!C136+天猫!C136+京东!C136</f>
        <v>847.8</v>
      </c>
      <c r="D136" s="157">
        <f>C店!D136+天猫!D136+京东!D136</f>
        <v>0</v>
      </c>
      <c r="E136" s="145">
        <f>C店!E136+天猫!E136+京东!E136</f>
        <v>32914.17</v>
      </c>
      <c r="F136" s="158"/>
      <c r="G136" s="158"/>
      <c r="H136" s="158">
        <f>C店!H136+天猫!H136+京东!H136</f>
        <v>0</v>
      </c>
      <c r="I136" s="27">
        <f>C店!I136+天猫!I136+京东!I136</f>
        <v>425.34</v>
      </c>
      <c r="J136" s="27">
        <f>C店!J136+天猫!J136+京东!J136</f>
        <v>467.04</v>
      </c>
      <c r="K136" s="157">
        <f>C店!K136+天猫!K136+京东!K136</f>
        <v>2908.25</v>
      </c>
      <c r="L136" s="91">
        <f>C店!L136+天猫!L136+京东!L136</f>
        <v>89.41</v>
      </c>
      <c r="M136" s="158">
        <f>C店!M136+天猫!M136+京东!M136</f>
        <v>0</v>
      </c>
      <c r="N136" s="158">
        <f>C店!N136+天猫!N136+京东!N136</f>
        <v>0</v>
      </c>
      <c r="O136" s="157">
        <f>C店!O136+天猫!O136+京东!O136</f>
        <v>0</v>
      </c>
      <c r="P136" s="158">
        <f t="shared" si="8"/>
        <v>0</v>
      </c>
      <c r="Q136" s="27">
        <f>C店!P136+天猫!Q136+京东!Q136</f>
        <v>3890.04</v>
      </c>
      <c r="R136" s="157">
        <f>C店!Q136+天猫!R136+京东!R136</f>
        <v>29024.13</v>
      </c>
      <c r="S136" s="160">
        <f t="shared" si="9"/>
        <v>8.46113921707746</v>
      </c>
    </row>
    <row r="137" spans="1:19">
      <c r="A137" s="156">
        <v>42128</v>
      </c>
      <c r="B137" s="157">
        <f>C店!B137+天猫!B137+京东!B137</f>
        <v>32889.57</v>
      </c>
      <c r="C137" s="157">
        <f>C店!C137+天猫!C137+京东!C137</f>
        <v>260.79</v>
      </c>
      <c r="D137" s="157">
        <f>C店!D137+天猫!D137+京东!D137</f>
        <v>0</v>
      </c>
      <c r="E137" s="145">
        <f>C店!E137+天猫!E137+京东!E137</f>
        <v>32628.78</v>
      </c>
      <c r="F137" s="158"/>
      <c r="G137" s="158"/>
      <c r="H137" s="158" t="e">
        <f>C店!H137+天猫!H137+京东!H137</f>
        <v>#VALUE!</v>
      </c>
      <c r="I137" s="27">
        <f>C店!I137+天猫!I137+京东!I137</f>
        <v>529.44</v>
      </c>
      <c r="J137" s="27">
        <f>C店!J137+天猫!J137+京东!J137</f>
        <v>530.005</v>
      </c>
      <c r="K137" s="157">
        <f>C店!K137+天猫!K137+京东!K137</f>
        <v>2865.5</v>
      </c>
      <c r="L137" s="91">
        <f>C店!L137+天猫!L137+京东!L137</f>
        <v>54.12</v>
      </c>
      <c r="M137" s="158">
        <f>C店!M137+天猫!M137+京东!M137</f>
        <v>0</v>
      </c>
      <c r="N137" s="158">
        <f>C店!N137+天猫!N137+京东!N137</f>
        <v>0</v>
      </c>
      <c r="O137" s="157">
        <f>C店!O137+天猫!O137+京东!O137</f>
        <v>0</v>
      </c>
      <c r="P137" s="158">
        <f t="shared" si="8"/>
        <v>0</v>
      </c>
      <c r="Q137" s="27">
        <f>C店!P137+天猫!Q137+京东!Q137</f>
        <v>3979.065</v>
      </c>
      <c r="R137" s="157">
        <f>C店!Q137+天猫!R137+京东!R137</f>
        <v>28649.715</v>
      </c>
      <c r="S137" s="160">
        <f t="shared" si="9"/>
        <v>8.20011233794874</v>
      </c>
    </row>
    <row r="138" spans="1:19">
      <c r="A138" s="156">
        <v>42129</v>
      </c>
      <c r="B138" s="157">
        <f>C店!B138+天猫!B138+京东!B138</f>
        <v>32327.41</v>
      </c>
      <c r="C138" s="157">
        <f>C店!C138+天猫!C138+京东!C138</f>
        <v>1155.1</v>
      </c>
      <c r="D138" s="157">
        <f>C店!D138+天猫!D138+京东!D138</f>
        <v>0</v>
      </c>
      <c r="E138" s="145">
        <f>C店!E138+天猫!E138+京东!E138</f>
        <v>31172.31</v>
      </c>
      <c r="F138" s="158"/>
      <c r="G138" s="158"/>
      <c r="H138" s="158" t="e">
        <f>C店!H138+天猫!H138+京东!H138</f>
        <v>#VALUE!</v>
      </c>
      <c r="I138" s="27">
        <f>C店!I138+天猫!I138+京东!I138</f>
        <v>435.24</v>
      </c>
      <c r="J138" s="27">
        <f>C店!J138+天猫!J138+京东!J138</f>
        <v>450.835</v>
      </c>
      <c r="K138" s="157">
        <f>C店!K138+天猫!K138+京东!K138</f>
        <v>2906.79</v>
      </c>
      <c r="L138" s="91">
        <f>C店!L138+天猫!L138+京东!L138</f>
        <v>38.07</v>
      </c>
      <c r="M138" s="158">
        <f>C店!M138+天猫!M138+京东!M138</f>
        <v>0</v>
      </c>
      <c r="N138" s="158">
        <f>C店!N138+天猫!N138+京东!N138</f>
        <v>0</v>
      </c>
      <c r="O138" s="157">
        <f>C店!O138+天猫!O138+京东!O138</f>
        <v>0</v>
      </c>
      <c r="P138" s="158">
        <f t="shared" si="8"/>
        <v>0</v>
      </c>
      <c r="Q138" s="27">
        <f>C店!P138+天猫!Q138+京东!Q138</f>
        <v>3830.935</v>
      </c>
      <c r="R138" s="157">
        <f>C店!Q138+天猫!R138+京东!R138</f>
        <v>27341.375</v>
      </c>
      <c r="S138" s="160">
        <f t="shared" si="9"/>
        <v>8.13699788693883</v>
      </c>
    </row>
    <row r="139" spans="1:19">
      <c r="A139" s="156">
        <v>42130</v>
      </c>
      <c r="B139" s="157">
        <f>C店!B139+天猫!B139+京东!B139</f>
        <v>32319.58</v>
      </c>
      <c r="C139" s="157">
        <f>C店!C139+天猫!C139+京东!C139</f>
        <v>932.16</v>
      </c>
      <c r="D139" s="157">
        <f>C店!D139+天猫!D139+京东!D139</f>
        <v>0</v>
      </c>
      <c r="E139" s="145">
        <f>C店!E139+天猫!E139+京东!E139</f>
        <v>31387.42</v>
      </c>
      <c r="F139" s="158"/>
      <c r="G139" s="158"/>
      <c r="H139" s="158">
        <f>C店!H139+天猫!H139+京东!H139</f>
        <v>0</v>
      </c>
      <c r="I139" s="27">
        <f>C店!I139+天猫!I139+京东!I139</f>
        <v>458.85</v>
      </c>
      <c r="J139" s="27">
        <f>C店!J139+天猫!J139+京东!J139</f>
        <v>502.67</v>
      </c>
      <c r="K139" s="157">
        <f>C店!K139+天猫!K139+京东!K139</f>
        <v>2737.99</v>
      </c>
      <c r="L139" s="91">
        <f>C店!L139+天猫!L139+京东!L139</f>
        <v>134.3</v>
      </c>
      <c r="M139" s="158">
        <f>C店!M139+天猫!M139+京东!M139</f>
        <v>0</v>
      </c>
      <c r="N139" s="158">
        <f>C店!N139+天猫!N139+京东!N139</f>
        <v>0</v>
      </c>
      <c r="O139" s="157">
        <f>C店!O139+天猫!O139+京东!O139</f>
        <v>0</v>
      </c>
      <c r="P139" s="158">
        <f t="shared" si="8"/>
        <v>0</v>
      </c>
      <c r="Q139" s="27">
        <f>C店!P139+天猫!Q139+京东!Q139</f>
        <v>3833.81</v>
      </c>
      <c r="R139" s="157">
        <f>C店!Q139+天猫!R139+京东!R139</f>
        <v>27553.61</v>
      </c>
      <c r="S139" s="160">
        <f t="shared" si="9"/>
        <v>8.1870045724749</v>
      </c>
    </row>
    <row r="140" spans="1:19">
      <c r="A140" s="156">
        <v>42131</v>
      </c>
      <c r="B140" s="157">
        <f>C店!B140+天猫!B140+京东!B140</f>
        <v>28297.39</v>
      </c>
      <c r="C140" s="157">
        <f>C店!C140+天猫!C140+京东!C140</f>
        <v>1256.32</v>
      </c>
      <c r="D140" s="157">
        <f>C店!D140+天猫!D140+京东!D140</f>
        <v>0</v>
      </c>
      <c r="E140" s="145">
        <f>C店!E140+天猫!E140+京东!E140</f>
        <v>27041.07</v>
      </c>
      <c r="F140" s="158"/>
      <c r="G140" s="158"/>
      <c r="H140" s="158">
        <f>C店!H140+天猫!H140+京东!H140</f>
        <v>0</v>
      </c>
      <c r="I140" s="27">
        <f>C店!I140+天猫!I140+京东!I140</f>
        <v>446.85</v>
      </c>
      <c r="J140" s="27">
        <f>C店!J140+天猫!J140+京东!J140</f>
        <v>456.995</v>
      </c>
      <c r="K140" s="157">
        <f>C店!K140+天猫!K140+京东!K140</f>
        <v>2523.87</v>
      </c>
      <c r="L140" s="91">
        <f>C店!L140+天猫!L140+京东!L140</f>
        <v>104.21</v>
      </c>
      <c r="M140" s="158">
        <f>C店!M140+天猫!M140+京东!M140</f>
        <v>0</v>
      </c>
      <c r="N140" s="158">
        <f>C店!N140+天猫!N140+京东!N140</f>
        <v>0</v>
      </c>
      <c r="O140" s="157">
        <f>C店!O140+天猫!O140+京东!O140</f>
        <v>0</v>
      </c>
      <c r="P140" s="158">
        <f t="shared" si="8"/>
        <v>0</v>
      </c>
      <c r="Q140" s="27">
        <f>C店!P140+天猫!Q140+京东!Q140</f>
        <v>3531.925</v>
      </c>
      <c r="R140" s="157">
        <f>C店!Q140+天猫!R140+京东!R140</f>
        <v>23509.145</v>
      </c>
      <c r="S140" s="160">
        <f t="shared" si="9"/>
        <v>7.65618465850775</v>
      </c>
    </row>
    <row r="141" spans="1:19">
      <c r="A141" s="156">
        <v>42132</v>
      </c>
      <c r="B141" s="157">
        <f>C店!B141+天猫!B141+京东!B141</f>
        <v>31524.92</v>
      </c>
      <c r="C141" s="157">
        <f>C店!C141+天猫!C141+京东!C141</f>
        <v>877.79</v>
      </c>
      <c r="D141" s="157">
        <f>C店!D141+天猫!D141+京东!D141</f>
        <v>0</v>
      </c>
      <c r="E141" s="145">
        <f>C店!E141+天猫!E141+京东!E141</f>
        <v>30647.13</v>
      </c>
      <c r="F141" s="158"/>
      <c r="G141" s="158"/>
      <c r="H141" s="158">
        <f>C店!H141+天猫!H141+京东!H141</f>
        <v>0</v>
      </c>
      <c r="I141" s="27">
        <f>C店!I141+天猫!I141+京东!I141</f>
        <v>431.91</v>
      </c>
      <c r="J141" s="27">
        <f>C店!J141+天猫!J141+京东!J141</f>
        <v>439.18</v>
      </c>
      <c r="K141" s="157">
        <f>C店!K141+天猫!K141+京东!K141</f>
        <v>2401.1</v>
      </c>
      <c r="L141" s="91">
        <f>C店!L141+天猫!L141+京东!L141</f>
        <v>119.29</v>
      </c>
      <c r="M141" s="158">
        <f>C店!M141+天猫!M141+京东!M141</f>
        <v>0</v>
      </c>
      <c r="N141" s="158">
        <f>C店!N141+天猫!N141+京东!N141</f>
        <v>0</v>
      </c>
      <c r="O141" s="157">
        <f>C店!O141+天猫!O141+京东!O141</f>
        <v>0</v>
      </c>
      <c r="P141" s="158">
        <f t="shared" si="8"/>
        <v>0</v>
      </c>
      <c r="Q141" s="27">
        <f>C店!P141+天猫!Q141+京东!Q141</f>
        <v>3391.48</v>
      </c>
      <c r="R141" s="157">
        <f>C店!Q141+天猫!R141+京东!R141</f>
        <v>27255.65</v>
      </c>
      <c r="S141" s="160">
        <f t="shared" si="9"/>
        <v>9.03650618608985</v>
      </c>
    </row>
    <row r="142" spans="1:19">
      <c r="A142" s="156">
        <v>42133</v>
      </c>
      <c r="B142" s="157">
        <f>C店!B142+天猫!B142+京东!B142</f>
        <v>31910.84</v>
      </c>
      <c r="C142" s="157">
        <f>C店!C142+天猫!C142+京东!C142</f>
        <v>636.44</v>
      </c>
      <c r="D142" s="157">
        <f>C店!D142+天猫!D142+京东!D142</f>
        <v>1727</v>
      </c>
      <c r="E142" s="145">
        <f>C店!E142+天猫!E142+京东!E142</f>
        <v>29547.4</v>
      </c>
      <c r="F142" s="158"/>
      <c r="G142" s="158"/>
      <c r="H142" s="158">
        <f>C店!H142+天猫!H142+京东!H142</f>
        <v>0</v>
      </c>
      <c r="I142" s="27">
        <f>C店!I142+天猫!I142+京东!I142</f>
        <v>414.57</v>
      </c>
      <c r="J142" s="27">
        <f>C店!J142+天猫!J142+京东!J142</f>
        <v>447.965</v>
      </c>
      <c r="K142" s="157">
        <f>C店!K142+天猫!K142+京东!K142</f>
        <v>2108.8</v>
      </c>
      <c r="L142" s="91">
        <f>C店!L142+天猫!L142+京东!L142</f>
        <v>136.72</v>
      </c>
      <c r="M142" s="158">
        <f>C店!M142+天猫!M142+京东!M142</f>
        <v>0</v>
      </c>
      <c r="N142" s="158">
        <f>C店!N142+天猫!N142+京东!N142</f>
        <v>0</v>
      </c>
      <c r="O142" s="157">
        <f>C店!O142+天猫!O142+京东!O142</f>
        <v>0</v>
      </c>
      <c r="P142" s="158">
        <f t="shared" si="8"/>
        <v>0</v>
      </c>
      <c r="Q142" s="27">
        <f>C店!P142+天猫!Q142+京东!Q142</f>
        <v>3108.055</v>
      </c>
      <c r="R142" s="157">
        <f>C店!Q142+天猫!R142+京东!R142</f>
        <v>26439.345</v>
      </c>
      <c r="S142" s="160">
        <f t="shared" si="9"/>
        <v>9.50671722347256</v>
      </c>
    </row>
    <row r="143" spans="1:19">
      <c r="A143" s="156">
        <v>42134</v>
      </c>
      <c r="B143" s="157">
        <f>C店!B143+天猫!B143+京东!B143</f>
        <v>31497.58</v>
      </c>
      <c r="C143" s="157">
        <f>C店!C143+天猫!C143+京东!C143</f>
        <v>1169.82</v>
      </c>
      <c r="D143" s="157">
        <f>C店!D143+天猫!D143+京东!D143</f>
        <v>0</v>
      </c>
      <c r="E143" s="145">
        <f>C店!E143+天猫!E143+京东!E143</f>
        <v>30327.76</v>
      </c>
      <c r="F143" s="158"/>
      <c r="G143" s="158"/>
      <c r="H143" s="158">
        <f>C店!H143+天猫!H143+京东!H143</f>
        <v>0</v>
      </c>
      <c r="I143" s="27">
        <f>C店!I143+天猫!I143+京东!I143</f>
        <v>456.27</v>
      </c>
      <c r="J143" s="27">
        <f>C店!J143+天猫!J143+京东!J143</f>
        <v>485.17</v>
      </c>
      <c r="K143" s="157">
        <f>C店!K143+天猫!K143+京东!K143</f>
        <v>2273.05</v>
      </c>
      <c r="L143" s="91">
        <f>C店!L143+天猫!L143+京东!L143</f>
        <v>143.35</v>
      </c>
      <c r="M143" s="158">
        <f>C店!M143+天猫!M143+京东!M143</f>
        <v>0</v>
      </c>
      <c r="N143" s="158">
        <f>C店!N143+天猫!N143+京东!N143</f>
        <v>0</v>
      </c>
      <c r="O143" s="157">
        <f>C店!O143+天猫!O143+京东!O143</f>
        <v>0</v>
      </c>
      <c r="P143" s="158">
        <f t="shared" si="8"/>
        <v>0</v>
      </c>
      <c r="Q143" s="27">
        <f>C店!P143+天猫!Q143+京东!Q143</f>
        <v>3357.84</v>
      </c>
      <c r="R143" s="157">
        <f>C店!Q143+天猫!R143+京东!R143</f>
        <v>26969.92</v>
      </c>
      <c r="S143" s="160">
        <f t="shared" si="9"/>
        <v>9.03192528530245</v>
      </c>
    </row>
    <row r="144" spans="1:19">
      <c r="A144" s="156">
        <v>42135</v>
      </c>
      <c r="B144" s="157">
        <f>C店!B144+天猫!B144+京东!B144</f>
        <v>34233.17</v>
      </c>
      <c r="C144" s="157">
        <f>C店!C144+天猫!C144+京东!C144</f>
        <v>715</v>
      </c>
      <c r="D144" s="157">
        <f>C店!D144+天猫!D144+京东!D144</f>
        <v>0</v>
      </c>
      <c r="E144" s="145">
        <f>C店!E144+天猫!E144+京东!E144</f>
        <v>33518.17</v>
      </c>
      <c r="F144" s="158"/>
      <c r="G144" s="158"/>
      <c r="H144" s="158">
        <f>C店!H144+天猫!H144+京东!H144</f>
        <v>0</v>
      </c>
      <c r="I144" s="27">
        <f>C店!I144+天猫!I144+京东!I144</f>
        <v>450.72</v>
      </c>
      <c r="J144" s="27">
        <f>C店!J144+天猫!J144+京东!J144</f>
        <v>482.965</v>
      </c>
      <c r="K144" s="157">
        <f>C店!K144+天猫!K144+京东!K144</f>
        <v>2573.52</v>
      </c>
      <c r="L144" s="91">
        <f>C店!L144+天猫!L144+京东!L144</f>
        <v>89.67</v>
      </c>
      <c r="M144" s="158">
        <f>C店!M144+天猫!M144+京东!M144</f>
        <v>0</v>
      </c>
      <c r="N144" s="158">
        <f>C店!N144+天猫!N144+京东!N144</f>
        <v>0</v>
      </c>
      <c r="O144" s="157">
        <f>C店!O144+天猫!O144+京东!O144</f>
        <v>0</v>
      </c>
      <c r="P144" s="158">
        <f t="shared" si="8"/>
        <v>0</v>
      </c>
      <c r="Q144" s="27">
        <f>C店!P144+天猫!Q144+京东!Q144</f>
        <v>3596.875</v>
      </c>
      <c r="R144" s="157">
        <f>C店!Q144+天猫!R144+京东!R144</f>
        <v>29921.295</v>
      </c>
      <c r="S144" s="160">
        <f t="shared" si="9"/>
        <v>9.3186919200695</v>
      </c>
    </row>
    <row r="145" spans="1:19">
      <c r="A145" s="156">
        <v>42136</v>
      </c>
      <c r="B145" s="157">
        <f>C店!B145+天猫!B145+京东!B145</f>
        <v>37584.39</v>
      </c>
      <c r="C145" s="157">
        <f>C店!C145+天猫!C145+京东!C145</f>
        <v>714.97</v>
      </c>
      <c r="D145" s="157">
        <f>C店!D145+天猫!D145+京东!D145</f>
        <v>740</v>
      </c>
      <c r="E145" s="145">
        <f>C店!E145+天猫!E145+京东!E145</f>
        <v>36129.42</v>
      </c>
      <c r="F145" s="158"/>
      <c r="G145" s="158"/>
      <c r="H145" s="158">
        <f>C店!H145+天猫!H145+京东!H145</f>
        <v>0</v>
      </c>
      <c r="I145" s="27">
        <f>C店!I145+天猫!I145+京东!I145</f>
        <v>582.63</v>
      </c>
      <c r="J145" s="27">
        <f>C店!J145+天猫!J145+京东!J145</f>
        <v>646.8</v>
      </c>
      <c r="K145" s="157">
        <f>C店!K145+天猫!K145+京东!K145</f>
        <v>2540.34</v>
      </c>
      <c r="L145" s="91">
        <f>C店!L145+天猫!L145+京东!L145</f>
        <v>145.06</v>
      </c>
      <c r="M145" s="158">
        <f>C店!M145+天猫!M145+京东!M145</f>
        <v>0</v>
      </c>
      <c r="N145" s="158">
        <f>C店!N145+天猫!N145+京东!N145</f>
        <v>0</v>
      </c>
      <c r="O145" s="157">
        <f>C店!O145+天猫!O145+京东!O145</f>
        <v>0</v>
      </c>
      <c r="P145" s="158">
        <f t="shared" si="8"/>
        <v>0</v>
      </c>
      <c r="Q145" s="27">
        <f>C店!P145+天猫!Q145+京东!Q145</f>
        <v>3914.83</v>
      </c>
      <c r="R145" s="157">
        <f>C店!Q145+天猫!R145+京东!R145</f>
        <v>32250.59</v>
      </c>
      <c r="S145" s="160">
        <f t="shared" si="9"/>
        <v>9.22886051246159</v>
      </c>
    </row>
    <row r="146" spans="1:19">
      <c r="A146" s="156">
        <v>42137</v>
      </c>
      <c r="B146" s="157">
        <f>C店!B146+天猫!B146+京东!B146</f>
        <v>36296.24</v>
      </c>
      <c r="C146" s="157">
        <f>C店!C146+天猫!C146+京东!C146</f>
        <v>1577.3</v>
      </c>
      <c r="D146" s="157">
        <f>C店!D146+天猫!D146+京东!D146</f>
        <v>0</v>
      </c>
      <c r="E146" s="145">
        <f>C店!E146+天猫!E146+京东!E146</f>
        <v>34718.94</v>
      </c>
      <c r="F146" s="158"/>
      <c r="G146" s="158"/>
      <c r="H146" s="158">
        <f>C店!H146+天猫!H146+京东!H146</f>
        <v>0</v>
      </c>
      <c r="I146" s="27">
        <f>C店!I146+天猫!I146+京东!I146</f>
        <v>407.49</v>
      </c>
      <c r="J146" s="27">
        <f>C店!J146+天猫!J146+京东!J146</f>
        <v>446.915</v>
      </c>
      <c r="K146" s="157">
        <f>C店!K146+天猫!K146+京东!K146</f>
        <v>2519.59</v>
      </c>
      <c r="L146" s="91">
        <f>C店!L146+天猫!L146+京东!L146</f>
        <v>100.72</v>
      </c>
      <c r="M146" s="158">
        <f>C店!M146+天猫!M146+京东!M146</f>
        <v>0</v>
      </c>
      <c r="N146" s="158">
        <f>C店!N146+天猫!N146+京东!N146</f>
        <v>0</v>
      </c>
      <c r="O146" s="157">
        <f>C店!O146+天猫!O146+京东!O146</f>
        <v>0</v>
      </c>
      <c r="P146" s="158">
        <f t="shared" si="8"/>
        <v>0</v>
      </c>
      <c r="Q146" s="27">
        <f>C店!P146+天猫!Q146+京东!Q146</f>
        <v>3474.715</v>
      </c>
      <c r="R146" s="157">
        <f>C店!Q146+天猫!R146+京东!R146</f>
        <v>31244.225</v>
      </c>
      <c r="S146" s="160">
        <f t="shared" si="9"/>
        <v>9.99188134854225</v>
      </c>
    </row>
    <row r="147" spans="1:19">
      <c r="A147" s="156">
        <v>42138</v>
      </c>
      <c r="B147" s="157">
        <f>C店!B147+天猫!B147+京东!B147</f>
        <v>35237.78</v>
      </c>
      <c r="C147" s="157">
        <f>C店!C147+天猫!C147+京东!C147</f>
        <v>663.09</v>
      </c>
      <c r="D147" s="157">
        <f>C店!D147+天猫!D147+京东!D147</f>
        <v>3143</v>
      </c>
      <c r="E147" s="145">
        <f>C店!E147+天猫!E147+京东!E147</f>
        <v>32445.69</v>
      </c>
      <c r="F147" s="158"/>
      <c r="G147" s="158"/>
      <c r="H147" s="158">
        <f>C店!H147+天猫!H147+京东!H147</f>
        <v>0</v>
      </c>
      <c r="I147" s="27">
        <f>C店!I147+天猫!I147+京东!I147</f>
        <v>467.61</v>
      </c>
      <c r="J147" s="27">
        <f>C店!J147+天猫!J147+京东!J147</f>
        <v>528.36</v>
      </c>
      <c r="K147" s="157">
        <f>C店!K147+天猫!K147+京东!K147</f>
        <v>2679.01</v>
      </c>
      <c r="L147" s="91">
        <f>C店!L147+天猫!L147+京东!L147</f>
        <v>264.52</v>
      </c>
      <c r="M147" s="158">
        <f>C店!M147+天猫!M147+京东!M147</f>
        <v>0</v>
      </c>
      <c r="N147" s="158">
        <f>C店!N147+天猫!N147+京东!N147</f>
        <v>0</v>
      </c>
      <c r="O147" s="157">
        <f>C店!O147+天猫!O147+京东!O147</f>
        <v>0</v>
      </c>
      <c r="P147" s="158">
        <f t="shared" si="8"/>
        <v>0</v>
      </c>
      <c r="Q147" s="27">
        <f>C店!P147+天猫!Q147+京东!Q147</f>
        <v>3939.5</v>
      </c>
      <c r="R147" s="157">
        <f>C店!Q147+天猫!R147+京东!R147</f>
        <v>28506.19</v>
      </c>
      <c r="S147" s="160">
        <f t="shared" si="9"/>
        <v>8.23599187714177</v>
      </c>
    </row>
    <row r="148" spans="1:19">
      <c r="A148" s="156">
        <v>42139</v>
      </c>
      <c r="B148" s="157">
        <f>C店!B148+天猫!B148+京东!B148</f>
        <v>29831.85</v>
      </c>
      <c r="C148" s="157">
        <f>C店!C148+天猫!C148+京东!C148</f>
        <v>798.27</v>
      </c>
      <c r="D148" s="157">
        <f>C店!D148+天猫!D148+京东!D148</f>
        <v>0</v>
      </c>
      <c r="E148" s="145">
        <f>C店!E148+天猫!E148+京东!E148</f>
        <v>29033.58</v>
      </c>
      <c r="F148" s="158"/>
      <c r="G148" s="158"/>
      <c r="H148" s="158">
        <f>C店!H148+天猫!H148+京东!H148</f>
        <v>0</v>
      </c>
      <c r="I148" s="27">
        <f>C店!I148+天猫!I148+京东!I148</f>
        <v>433.02</v>
      </c>
      <c r="J148" s="27">
        <f>C店!J148+天猫!J148+京东!J148</f>
        <v>479.08</v>
      </c>
      <c r="K148" s="157">
        <f>C店!K148+天猫!K148+京东!K148</f>
        <v>2772.6418</v>
      </c>
      <c r="L148" s="91">
        <f>C店!L148+天猫!L148+京东!L148</f>
        <v>220.76</v>
      </c>
      <c r="M148" s="158">
        <f>C店!M148+天猫!M148+京东!M148</f>
        <v>0</v>
      </c>
      <c r="N148" s="158">
        <f>C店!N148+天猫!N148+京东!N148</f>
        <v>0</v>
      </c>
      <c r="O148" s="157">
        <f>C店!O148+天猫!O148+京东!O148</f>
        <v>0</v>
      </c>
      <c r="P148" s="158">
        <f t="shared" si="8"/>
        <v>0</v>
      </c>
      <c r="Q148" s="27">
        <f>C店!P148+天猫!Q148+京东!Q148</f>
        <v>3905.5018</v>
      </c>
      <c r="R148" s="157">
        <f>C店!Q148+天猫!R148+京东!R148</f>
        <v>25128.0782</v>
      </c>
      <c r="S148" s="160">
        <f t="shared" si="9"/>
        <v>7.43402038631758</v>
      </c>
    </row>
    <row r="149" spans="1:19">
      <c r="A149" s="156">
        <v>42140</v>
      </c>
      <c r="B149" s="157">
        <f>C店!B149+天猫!B149+京东!B149</f>
        <v>28397.7</v>
      </c>
      <c r="C149" s="157">
        <f>C店!C149+天猫!C149+京东!C149</f>
        <v>745.36</v>
      </c>
      <c r="D149" s="157">
        <f>C店!D149+天猫!D149+京东!D149</f>
        <v>0</v>
      </c>
      <c r="E149" s="145">
        <f>C店!E149+天猫!E149+京东!E149</f>
        <v>27652.34</v>
      </c>
      <c r="F149" s="158"/>
      <c r="G149" s="158"/>
      <c r="H149" s="158">
        <f>C店!H149+天猫!H149+京东!H149</f>
        <v>0</v>
      </c>
      <c r="I149" s="27">
        <f>C店!I149+天猫!I149+京东!I149</f>
        <v>359.01</v>
      </c>
      <c r="J149" s="27">
        <f>C店!J149+天猫!J149+京东!J149</f>
        <v>388.395</v>
      </c>
      <c r="K149" s="157">
        <f>C店!K149+天猫!K149+京东!K149</f>
        <v>2692.6136</v>
      </c>
      <c r="L149" s="91">
        <f>C店!L149+天猫!L149+京东!L149</f>
        <v>139.22</v>
      </c>
      <c r="M149" s="158">
        <f>C店!M149+天猫!M149+京东!M149</f>
        <v>0</v>
      </c>
      <c r="N149" s="158">
        <f>C店!N149+天猫!N149+京东!N149</f>
        <v>0</v>
      </c>
      <c r="O149" s="157">
        <f>C店!O149+天猫!O149+京东!O149</f>
        <v>0</v>
      </c>
      <c r="P149" s="158">
        <f t="shared" si="8"/>
        <v>0</v>
      </c>
      <c r="Q149" s="27">
        <f>C店!P149+天猫!Q149+京东!Q149</f>
        <v>3579.2386</v>
      </c>
      <c r="R149" s="157">
        <f>C店!Q149+天猫!R149+京东!R149</f>
        <v>24073.1014</v>
      </c>
      <c r="S149" s="160">
        <f t="shared" si="9"/>
        <v>7.72576044525224</v>
      </c>
    </row>
    <row r="150" spans="1:19">
      <c r="A150" s="156">
        <v>42141</v>
      </c>
      <c r="B150" s="157">
        <f>C店!B150+天猫!B150+京东!B150</f>
        <v>31921.8</v>
      </c>
      <c r="C150" s="157">
        <f>C店!C150+天猫!C150+京东!C150</f>
        <v>552.69</v>
      </c>
      <c r="D150" s="157">
        <f>C店!D150+天猫!D150+京东!D150</f>
        <v>0</v>
      </c>
      <c r="E150" s="145">
        <f>C店!E150+天猫!E150+京东!E150</f>
        <v>31369.11</v>
      </c>
      <c r="F150" s="158"/>
      <c r="G150" s="158"/>
      <c r="H150" s="158">
        <f>C店!H150+天猫!H150+京东!H150</f>
        <v>0</v>
      </c>
      <c r="I150" s="27">
        <f>C店!I150+天猫!I150+京东!I150</f>
        <v>443.4</v>
      </c>
      <c r="J150" s="27">
        <f>C店!J150+天猫!J150+京东!J150</f>
        <v>493.395</v>
      </c>
      <c r="K150" s="157">
        <f>C店!K150+天猫!K150+京东!K150</f>
        <v>3448.47</v>
      </c>
      <c r="L150" s="91">
        <f>C店!L150+天猫!L150+京东!L150</f>
        <v>102.2</v>
      </c>
      <c r="M150" s="158">
        <f>C店!M150+天猫!M150+京东!M150</f>
        <v>0</v>
      </c>
      <c r="N150" s="158">
        <f>C店!N150+天猫!N150+京东!N150</f>
        <v>0</v>
      </c>
      <c r="O150" s="157">
        <f>C店!O150+天猫!O150+京东!O150</f>
        <v>0</v>
      </c>
      <c r="P150" s="158">
        <f t="shared" si="8"/>
        <v>0</v>
      </c>
      <c r="Q150" s="27">
        <f>C店!P150+天猫!Q150+京东!Q150</f>
        <v>4487.465</v>
      </c>
      <c r="R150" s="157">
        <f>C店!Q150+天猫!R150+京东!R150</f>
        <v>26881.645</v>
      </c>
      <c r="S150" s="160">
        <f t="shared" si="9"/>
        <v>6.99038544033213</v>
      </c>
    </row>
    <row r="151" spans="1:19">
      <c r="A151" s="156">
        <v>42142</v>
      </c>
      <c r="B151" s="157">
        <f>C店!B151+天猫!B151+京东!B151</f>
        <v>37538.61</v>
      </c>
      <c r="C151" s="157">
        <f>C店!C151+天猫!C151+京东!C151</f>
        <v>1313.28</v>
      </c>
      <c r="D151" s="157">
        <f>C店!D151+天猫!D151+京东!D151</f>
        <v>0</v>
      </c>
      <c r="E151" s="145">
        <f>C店!E151+天猫!E151+京东!E151</f>
        <v>36225.33</v>
      </c>
      <c r="F151" s="158"/>
      <c r="G151" s="158"/>
      <c r="H151" s="158">
        <f>C店!H151+天猫!H151+京东!H151</f>
        <v>0</v>
      </c>
      <c r="I151" s="27">
        <f>C店!I151+天猫!I151+京东!I151</f>
        <v>471.81</v>
      </c>
      <c r="J151" s="27">
        <f>C店!J151+天猫!J151+京东!J151</f>
        <v>513.905</v>
      </c>
      <c r="K151" s="157">
        <f>C店!K151+天猫!K151+京东!K151</f>
        <v>3542.28</v>
      </c>
      <c r="L151" s="91">
        <f>C店!L151+天猫!L151+京东!L151</f>
        <v>115.04</v>
      </c>
      <c r="M151" s="158">
        <f>C店!M151+天猫!M151+京东!M151</f>
        <v>0</v>
      </c>
      <c r="N151" s="158">
        <f>C店!N151+天猫!N151+京东!N151</f>
        <v>0</v>
      </c>
      <c r="O151" s="157">
        <f>C店!O151+天猫!O151+京东!O151</f>
        <v>0</v>
      </c>
      <c r="P151" s="158">
        <f t="shared" si="8"/>
        <v>0</v>
      </c>
      <c r="Q151" s="27">
        <f>C店!P151+天猫!Q151+京东!Q151</f>
        <v>4643.035</v>
      </c>
      <c r="R151" s="157">
        <f>C店!Q151+天猫!R151+京东!R151</f>
        <v>31582.295</v>
      </c>
      <c r="S151" s="160">
        <f t="shared" si="9"/>
        <v>7.802079889555</v>
      </c>
    </row>
    <row r="152" spans="1:19">
      <c r="A152" s="156">
        <v>42143</v>
      </c>
      <c r="B152" s="157">
        <f>C店!B152+天猫!B152+京东!B152</f>
        <v>34167.87</v>
      </c>
      <c r="C152" s="157">
        <f>C店!C152+天猫!C152+京东!C152</f>
        <v>1162.08</v>
      </c>
      <c r="D152" s="157">
        <f>C店!D152+天猫!D152+京东!D152</f>
        <v>468</v>
      </c>
      <c r="E152" s="145">
        <f>C店!E152+天猫!E152+京东!E152</f>
        <v>32537.79</v>
      </c>
      <c r="F152" s="158"/>
      <c r="G152" s="158"/>
      <c r="H152" s="158">
        <f>C店!H152+天猫!H152+京东!H152</f>
        <v>0</v>
      </c>
      <c r="I152" s="27">
        <f>C店!I152+天猫!I152+京东!I152</f>
        <v>518.13</v>
      </c>
      <c r="J152" s="27">
        <f>C店!J152+天猫!J152+京东!J152</f>
        <v>544.005</v>
      </c>
      <c r="K152" s="157">
        <f>C店!K152+天猫!K152+京东!K152</f>
        <v>3436.56</v>
      </c>
      <c r="L152" s="91">
        <f>C店!L152+天猫!L152+京东!L152</f>
        <v>167.11</v>
      </c>
      <c r="M152" s="158">
        <f>C店!M152+天猫!M152+京东!M152</f>
        <v>0</v>
      </c>
      <c r="N152" s="158">
        <f>C店!N152+天猫!N152+京东!N152</f>
        <v>0</v>
      </c>
      <c r="O152" s="157">
        <f>C店!O152+天猫!O152+京东!O152</f>
        <v>0</v>
      </c>
      <c r="P152" s="158">
        <f t="shared" si="8"/>
        <v>0</v>
      </c>
      <c r="Q152" s="27">
        <f>C店!P152+天猫!Q152+京东!Q152</f>
        <v>4665.805</v>
      </c>
      <c r="R152" s="157">
        <f>C店!Q152+天猫!R152+京东!R152</f>
        <v>27871.985</v>
      </c>
      <c r="S152" s="160">
        <f t="shared" si="9"/>
        <v>6.97367121000556</v>
      </c>
    </row>
    <row r="153" spans="1:19">
      <c r="A153" s="156">
        <v>42144</v>
      </c>
      <c r="B153" s="157">
        <f>C店!B153+天猫!B153+京东!B153</f>
        <v>34350.63</v>
      </c>
      <c r="C153" s="157">
        <f>C店!C153+天猫!C153+京东!C153</f>
        <v>1204.81</v>
      </c>
      <c r="D153" s="157">
        <f>C店!D153+天猫!D153+京东!D153</f>
        <v>0</v>
      </c>
      <c r="E153" s="145">
        <f>C店!E153+天猫!E153+京东!E153</f>
        <v>33145.82</v>
      </c>
      <c r="F153" s="158"/>
      <c r="G153" s="158"/>
      <c r="H153" s="158">
        <f>C店!H153+天猫!H153+京东!H153</f>
        <v>0</v>
      </c>
      <c r="I153" s="27">
        <f>C店!I153+天猫!I153+京东!I153</f>
        <v>458.88</v>
      </c>
      <c r="J153" s="27">
        <f>C店!J153+天猫!J153+京东!J153</f>
        <v>478.87</v>
      </c>
      <c r="K153" s="157">
        <f>C店!K153+天猫!K153+京东!K153</f>
        <v>2919.49</v>
      </c>
      <c r="L153" s="91">
        <f>C店!L153+天猫!L153+京东!L153</f>
        <v>164.53</v>
      </c>
      <c r="M153" s="158">
        <f>C店!M153+天猫!M153+京东!M153</f>
        <v>0</v>
      </c>
      <c r="N153" s="158">
        <f>C店!N153+天猫!N153+京东!N153</f>
        <v>0</v>
      </c>
      <c r="O153" s="157">
        <f>C店!O153+天猫!O153+京东!O153</f>
        <v>0</v>
      </c>
      <c r="P153" s="158">
        <f t="shared" si="8"/>
        <v>0</v>
      </c>
      <c r="Q153" s="27">
        <f>C店!P153+天猫!Q153+京东!Q153</f>
        <v>4021.77</v>
      </c>
      <c r="R153" s="157">
        <f>C店!Q153+天猫!R153+京东!R153</f>
        <v>29124.05</v>
      </c>
      <c r="S153" s="160">
        <f t="shared" si="9"/>
        <v>8.241600091502</v>
      </c>
    </row>
    <row r="154" spans="1:19">
      <c r="A154" s="156">
        <v>42145</v>
      </c>
      <c r="B154" s="157">
        <f>C店!B154+天猫!B154+京东!B154</f>
        <v>37837.57</v>
      </c>
      <c r="C154" s="157">
        <f>C店!C154+天猫!C154+京东!C154</f>
        <v>562.04</v>
      </c>
      <c r="D154" s="157">
        <f>C店!D154+天猫!D154+京东!D154</f>
        <v>468</v>
      </c>
      <c r="E154" s="145">
        <f>C店!E154+天猫!E154+京东!E154</f>
        <v>36807.53</v>
      </c>
      <c r="F154" s="158"/>
      <c r="G154" s="158"/>
      <c r="H154" s="158">
        <f>C店!H154+天猫!H154+京东!H154</f>
        <v>0</v>
      </c>
      <c r="I154" s="27">
        <f>C店!I154+天猫!I154+京东!I154</f>
        <v>556.95</v>
      </c>
      <c r="J154" s="27">
        <f>C店!J154+天猫!J154+京东!J154</f>
        <v>553.84</v>
      </c>
      <c r="K154" s="157">
        <f>C店!K154+天猫!K154+京东!K154</f>
        <v>3226.35</v>
      </c>
      <c r="L154" s="91">
        <f>C店!L154+天猫!L154+京东!L154</f>
        <v>159.49</v>
      </c>
      <c r="M154" s="158">
        <f>C店!M154+天猫!M154+京东!M154</f>
        <v>0</v>
      </c>
      <c r="N154" s="158">
        <f>C店!N154+天猫!N154+京东!N154</f>
        <v>0</v>
      </c>
      <c r="O154" s="157">
        <f>C店!O154+天猫!O154+京东!O154</f>
        <v>0</v>
      </c>
      <c r="P154" s="158">
        <f t="shared" si="8"/>
        <v>0</v>
      </c>
      <c r="Q154" s="27">
        <f>C店!P154+天猫!Q154+京东!Q154</f>
        <v>1989.63</v>
      </c>
      <c r="R154" s="157">
        <f>C店!Q154+天猫!R154+京东!R154</f>
        <v>12949.33</v>
      </c>
      <c r="S154" s="160">
        <f t="shared" si="9"/>
        <v>18.4996858712424</v>
      </c>
    </row>
    <row r="155" spans="1:19">
      <c r="A155" s="156">
        <v>42146</v>
      </c>
      <c r="B155" s="157">
        <f>C店!B155+天猫!B155+京东!B155</f>
        <v>37848.25</v>
      </c>
      <c r="C155" s="157">
        <f>C店!C155+天猫!C155+京东!C155</f>
        <v>1467.19</v>
      </c>
      <c r="D155" s="157">
        <f>C店!D155+天猫!D155+京东!D155</f>
        <v>0</v>
      </c>
      <c r="E155" s="145">
        <f>C店!E155+天猫!E155+京东!E155</f>
        <v>36381.06</v>
      </c>
      <c r="F155" s="158"/>
      <c r="G155" s="158"/>
      <c r="H155" s="158">
        <f>C店!H155+天猫!H155+京东!H155</f>
        <v>0</v>
      </c>
      <c r="I155" s="27">
        <f>C店!I155+天猫!I155+京东!I155</f>
        <v>456.6</v>
      </c>
      <c r="J155" s="27">
        <f>C店!J155+天猫!J155+京东!J155</f>
        <v>481.985</v>
      </c>
      <c r="K155" s="157">
        <f>C店!K155+天猫!K155+京东!K155</f>
        <v>2900.26</v>
      </c>
      <c r="L155" s="91">
        <f>C店!L155+天猫!L155+京东!L155</f>
        <v>135.62</v>
      </c>
      <c r="M155" s="158">
        <f>C店!M155+天猫!M155+京东!M155</f>
        <v>0</v>
      </c>
      <c r="N155" s="158">
        <f>C店!N155+天猫!N155+京东!N155</f>
        <v>0</v>
      </c>
      <c r="O155" s="157">
        <f>C店!O155+天猫!O155+京东!O155</f>
        <v>0</v>
      </c>
      <c r="P155" s="158">
        <f t="shared" si="8"/>
        <v>0</v>
      </c>
      <c r="Q155" s="27">
        <f>C店!P155+天猫!Q155+京东!Q155</f>
        <v>1744.015</v>
      </c>
      <c r="R155" s="157">
        <f>C店!Q155+天猫!R155+京东!R155</f>
        <v>12026.985</v>
      </c>
      <c r="S155" s="160">
        <f t="shared" si="9"/>
        <v>20.8605201216733</v>
      </c>
    </row>
    <row r="156" spans="1:19">
      <c r="A156" s="156">
        <v>42147</v>
      </c>
      <c r="B156" s="157">
        <f>C店!B156+天猫!B156+京东!B156</f>
        <v>38146.85</v>
      </c>
      <c r="C156" s="157">
        <f>C店!C156+天猫!C156+京东!C156</f>
        <v>1200.24</v>
      </c>
      <c r="D156" s="157">
        <f>C店!D156+天猫!D156+京东!D156</f>
        <v>0</v>
      </c>
      <c r="E156" s="145">
        <f>C店!E156+天猫!E156+京东!E156</f>
        <v>36946.61</v>
      </c>
      <c r="F156" s="158"/>
      <c r="G156" s="158"/>
      <c r="H156" s="158">
        <f>C店!H156+天猫!H156+京东!H156</f>
        <v>0</v>
      </c>
      <c r="I156" s="27">
        <f>C店!I156+天猫!I156+京东!I156</f>
        <v>371.25</v>
      </c>
      <c r="J156" s="27">
        <f>C店!J156+天猫!J156+京东!J156</f>
        <v>413.735</v>
      </c>
      <c r="K156" s="157">
        <f>C店!K156+天猫!K156+京东!K156</f>
        <v>3013.0302</v>
      </c>
      <c r="L156" s="91">
        <f>C店!L156+天猫!L156+京东!L156</f>
        <v>106</v>
      </c>
      <c r="M156" s="158">
        <f>C店!M156+天猫!M156+京东!M156</f>
        <v>0</v>
      </c>
      <c r="N156" s="158">
        <f>C店!N156+天猫!N156+京东!N156</f>
        <v>0</v>
      </c>
      <c r="O156" s="157">
        <f>C店!O156+天猫!O156+京东!O156</f>
        <v>0</v>
      </c>
      <c r="P156" s="158">
        <f t="shared" si="8"/>
        <v>0</v>
      </c>
      <c r="Q156" s="27">
        <f>C店!P156+天猫!Q156+京东!Q156</f>
        <v>1580.1052</v>
      </c>
      <c r="R156" s="157">
        <f>C店!Q156+天猫!R156+京东!R156</f>
        <v>9438.8948</v>
      </c>
      <c r="S156" s="160">
        <f t="shared" si="9"/>
        <v>23.382373528041</v>
      </c>
    </row>
    <row r="157" spans="1:19">
      <c r="A157" s="156">
        <v>42148</v>
      </c>
      <c r="B157" s="157">
        <f>C店!B157+天猫!B157+京东!B157</f>
        <v>39372.09</v>
      </c>
      <c r="C157" s="157">
        <f>C店!C157+天猫!C157+京东!C157</f>
        <v>1171.63</v>
      </c>
      <c r="D157" s="157">
        <f>C店!D157+天猫!D157+京东!D157</f>
        <v>0</v>
      </c>
      <c r="E157" s="145">
        <f>C店!E157+天猫!E157+京东!E157</f>
        <v>38200.46</v>
      </c>
      <c r="F157" s="158"/>
      <c r="G157" s="158"/>
      <c r="H157" s="158">
        <f>C店!H157+天猫!H157+京东!H157</f>
        <v>0</v>
      </c>
      <c r="I157" s="27">
        <f>C店!I157+天猫!I157+京东!I157</f>
        <v>440.46</v>
      </c>
      <c r="J157" s="27">
        <f>C店!J157+天猫!J157+京东!J157</f>
        <v>468.685</v>
      </c>
      <c r="K157" s="157">
        <f>C店!K157+天猫!K157+京东!K157</f>
        <v>3538.27</v>
      </c>
      <c r="L157" s="91">
        <f>C店!L157+天猫!L157+京东!L157</f>
        <v>115.55</v>
      </c>
      <c r="M157" s="158">
        <f>C店!M157+天猫!M157+京东!M157</f>
        <v>0</v>
      </c>
      <c r="N157" s="158">
        <f>C店!N157+天猫!N157+京东!N157</f>
        <v>0</v>
      </c>
      <c r="O157" s="157">
        <f>C店!O157+天猫!O157+京东!O157</f>
        <v>0</v>
      </c>
      <c r="P157" s="158">
        <f t="shared" si="8"/>
        <v>0</v>
      </c>
      <c r="Q157" s="27">
        <f>C店!P157+天猫!Q157+京东!Q157</f>
        <v>2127.645</v>
      </c>
      <c r="R157" s="157">
        <f>C店!Q157+天猫!R157+京东!R157</f>
        <v>10727.115</v>
      </c>
      <c r="S157" s="160">
        <f t="shared" si="9"/>
        <v>17.9543391872234</v>
      </c>
    </row>
    <row r="158" spans="1:19">
      <c r="A158" s="156">
        <v>42149</v>
      </c>
      <c r="B158" s="157">
        <f>C店!B158+天猫!B158+京东!B158</f>
        <v>42872.63</v>
      </c>
      <c r="C158" s="157">
        <f>C店!C158+天猫!C158+京东!C158</f>
        <v>2271.72</v>
      </c>
      <c r="D158" s="157">
        <f>C店!D158+天猫!D158+京东!D158</f>
        <v>0</v>
      </c>
      <c r="E158" s="145">
        <f>C店!E158+天猫!E158+京东!E158</f>
        <v>40600.91</v>
      </c>
      <c r="F158" s="158"/>
      <c r="G158" s="158"/>
      <c r="H158" s="158">
        <f>C店!H158+天猫!H158+京东!H158</f>
        <v>0</v>
      </c>
      <c r="I158" s="27">
        <f>C店!I158+天猫!I158+京东!I158</f>
        <v>607.89</v>
      </c>
      <c r="J158" s="27">
        <f>C店!J158+天猫!J158+京东!J158</f>
        <v>675.78</v>
      </c>
      <c r="K158" s="157">
        <f>C店!K158+天猫!K158+京东!K158</f>
        <v>3177.66</v>
      </c>
      <c r="L158" s="91">
        <f>C店!L158+天猫!L158+京东!L158</f>
        <v>249.88</v>
      </c>
      <c r="M158" s="158">
        <f>C店!M158+天猫!M158+京东!M158</f>
        <v>0</v>
      </c>
      <c r="N158" s="158">
        <f>C店!N158+天猫!N158+京东!N158</f>
        <v>0</v>
      </c>
      <c r="O158" s="157">
        <f>C店!O158+天猫!O158+京东!O158</f>
        <v>0</v>
      </c>
      <c r="P158" s="158">
        <f t="shared" si="8"/>
        <v>0</v>
      </c>
      <c r="Q158" s="27">
        <f>C店!P158+天猫!Q158+京东!Q158</f>
        <v>2276.5</v>
      </c>
      <c r="R158" s="157">
        <f>C店!Q158+天猫!R158+京东!R158</f>
        <v>15435.98</v>
      </c>
      <c r="S158" s="160">
        <f t="shared" si="9"/>
        <v>17.8347946408961</v>
      </c>
    </row>
    <row r="159" spans="1:19">
      <c r="A159" s="156">
        <v>42150</v>
      </c>
      <c r="B159" s="157">
        <f>C店!B159+天猫!B159+京东!B159</f>
        <v>44346.26</v>
      </c>
      <c r="C159" s="157">
        <f>C店!C159+天猫!C159+京东!C159</f>
        <v>1982.21</v>
      </c>
      <c r="D159" s="157">
        <f>C店!D159+天猫!D159+京东!D159</f>
        <v>0</v>
      </c>
      <c r="E159" s="145">
        <f>C店!E159+天猫!E159+京东!E159</f>
        <v>42364.05</v>
      </c>
      <c r="F159" s="158"/>
      <c r="G159" s="158"/>
      <c r="H159" s="158">
        <f>C店!H159+天猫!H159+京东!H159</f>
        <v>0</v>
      </c>
      <c r="I159" s="27">
        <f>C店!I159+天猫!I159+京东!I159</f>
        <v>619.11</v>
      </c>
      <c r="J159" s="27">
        <f>C店!J159+天猫!J159+京东!J159</f>
        <v>651.49</v>
      </c>
      <c r="K159" s="157">
        <f>C店!K159+天猫!K159+京东!K159</f>
        <v>3173.69</v>
      </c>
      <c r="L159" s="91">
        <f>C店!L159+天猫!L159+京东!L159</f>
        <v>206.82</v>
      </c>
      <c r="M159" s="158">
        <f>C店!M159+天猫!M159+京东!M159</f>
        <v>0</v>
      </c>
      <c r="N159" s="158">
        <f>C店!N159+天猫!N159+京东!N159</f>
        <v>0</v>
      </c>
      <c r="O159" s="157">
        <f>C店!O159+天猫!O159+京东!O159</f>
        <v>0</v>
      </c>
      <c r="P159" s="158">
        <f t="shared" si="8"/>
        <v>0</v>
      </c>
      <c r="Q159" s="27">
        <f>C店!P159+天猫!Q159+京东!Q159</f>
        <v>2269.04</v>
      </c>
      <c r="R159" s="157">
        <f>C店!Q159+天猫!R159+京东!R159</f>
        <v>15724.96</v>
      </c>
      <c r="S159" s="160">
        <f t="shared" si="9"/>
        <v>18.6704729753552</v>
      </c>
    </row>
    <row r="160" spans="1:19">
      <c r="A160" s="156">
        <v>42151</v>
      </c>
      <c r="B160" s="157">
        <f>C店!B160+天猫!B160+京东!B160</f>
        <v>35364.4</v>
      </c>
      <c r="C160" s="157">
        <f>C店!C160+天猫!C160+京东!C160</f>
        <v>956.05</v>
      </c>
      <c r="D160" s="157">
        <f>C店!D160+天猫!D160+京东!D160</f>
        <v>0</v>
      </c>
      <c r="E160" s="145">
        <f>C店!E160+天猫!E160+京东!E160</f>
        <v>34408.35</v>
      </c>
      <c r="F160" s="158"/>
      <c r="G160" s="158"/>
      <c r="H160" s="158">
        <f>C店!H160+天猫!H160+京东!H160</f>
        <v>0</v>
      </c>
      <c r="I160" s="27">
        <f>C店!I160+天猫!I160+京东!I160</f>
        <v>394.2</v>
      </c>
      <c r="J160" s="27">
        <f>C店!J160+天猫!J160+京东!J160</f>
        <v>424.48</v>
      </c>
      <c r="K160" s="157">
        <f>C店!K160+天猫!K160+京东!K160</f>
        <v>3107.31</v>
      </c>
      <c r="L160" s="91">
        <f>C店!L160+天猫!L160+京东!L160</f>
        <v>178.73</v>
      </c>
      <c r="M160" s="158">
        <f>C店!M160+天猫!M160+京东!M160</f>
        <v>0</v>
      </c>
      <c r="N160" s="158">
        <f>C店!N160+天猫!N160+京东!N160</f>
        <v>0</v>
      </c>
      <c r="O160" s="157">
        <f>C店!O160+天猫!O160+京东!O160</f>
        <v>0</v>
      </c>
      <c r="P160" s="158">
        <f t="shared" si="8"/>
        <v>0</v>
      </c>
      <c r="Q160" s="27">
        <f>C店!P160+天猫!Q160+京东!Q160</f>
        <v>1842.82</v>
      </c>
      <c r="R160" s="157">
        <f>C店!Q160+天猫!R160+京东!R160</f>
        <v>10285.18</v>
      </c>
      <c r="S160" s="160">
        <f t="shared" si="9"/>
        <v>18.6715740007163</v>
      </c>
    </row>
    <row r="161" spans="1:19">
      <c r="A161" s="156">
        <v>42152</v>
      </c>
      <c r="B161" s="157">
        <f>C店!B161+天猫!B161+京东!B161</f>
        <v>35995</v>
      </c>
      <c r="C161" s="157">
        <f>C店!C161+天猫!C161+京东!C161</f>
        <v>690.02</v>
      </c>
      <c r="D161" s="157">
        <f>C店!D161+天猫!D161+京东!D161</f>
        <v>0</v>
      </c>
      <c r="E161" s="145">
        <f>C店!E161+天猫!E161+京东!E161</f>
        <v>35304.98</v>
      </c>
      <c r="F161" s="158"/>
      <c r="G161" s="158"/>
      <c r="H161" s="158">
        <f>C店!H161+天猫!H161+京东!H161</f>
        <v>0</v>
      </c>
      <c r="I161" s="27">
        <f>C店!I161+天猫!I161+京东!I161</f>
        <v>537.93</v>
      </c>
      <c r="J161" s="27">
        <f>C店!J161+天猫!J161+京东!J161</f>
        <v>578.41</v>
      </c>
      <c r="K161" s="157">
        <f>C店!K161+天猫!K161+京东!K161</f>
        <v>3415.72</v>
      </c>
      <c r="L161" s="91">
        <f>C店!L161+天猫!L161+京东!L161</f>
        <v>277.51</v>
      </c>
      <c r="M161" s="158">
        <f>C店!M161+天猫!M161+京东!M161</f>
        <v>0</v>
      </c>
      <c r="N161" s="158">
        <f>C店!N161+天猫!N161+京东!N161</f>
        <v>0</v>
      </c>
      <c r="O161" s="157">
        <f>C店!O161+天猫!O161+京东!O161</f>
        <v>0</v>
      </c>
      <c r="P161" s="158">
        <f t="shared" si="8"/>
        <v>0</v>
      </c>
      <c r="Q161" s="27">
        <f>C店!P161+天猫!Q161+京东!Q161</f>
        <v>2341.98</v>
      </c>
      <c r="R161" s="157">
        <f>C店!Q161+天猫!R161+京东!R161</f>
        <v>13710.02</v>
      </c>
      <c r="S161" s="160">
        <f t="shared" si="9"/>
        <v>15.074842654506</v>
      </c>
    </row>
    <row r="162" spans="1:19">
      <c r="A162" s="156">
        <v>42153</v>
      </c>
      <c r="B162" s="157">
        <f>C店!B162+天猫!B162+京东!B162</f>
        <v>31922.88</v>
      </c>
      <c r="C162" s="157">
        <f>C店!C162+天猫!C162+京东!C162</f>
        <v>1037.85</v>
      </c>
      <c r="D162" s="157">
        <f>C店!D162+天猫!D162+京东!D162</f>
        <v>0</v>
      </c>
      <c r="E162" s="145">
        <f>C店!E162+天猫!E162+京东!E162</f>
        <v>30885.03</v>
      </c>
      <c r="F162" s="158"/>
      <c r="G162" s="158"/>
      <c r="H162" s="158">
        <f>C店!H162+天猫!H162+京东!H162</f>
        <v>0</v>
      </c>
      <c r="I162" s="27">
        <f>C店!I162+天猫!I162+京东!I162</f>
        <v>439.17</v>
      </c>
      <c r="J162" s="27">
        <f>C店!J162+天猫!J162+京东!J162</f>
        <v>453.145</v>
      </c>
      <c r="K162" s="157">
        <f>C店!K162+天猫!K162+京东!K162</f>
        <v>3153.6297</v>
      </c>
      <c r="L162" s="91">
        <f>C店!L162+天猫!L162+京东!L162</f>
        <v>123.8</v>
      </c>
      <c r="M162" s="158">
        <f>C店!M162+天猫!M162+京东!M162</f>
        <v>0</v>
      </c>
      <c r="N162" s="158">
        <f>C店!N162+天猫!N162+京东!N162</f>
        <v>0</v>
      </c>
      <c r="O162" s="157">
        <f>C店!O162+天猫!O162+京东!O162</f>
        <v>0</v>
      </c>
      <c r="P162" s="158">
        <f t="shared" si="8"/>
        <v>0</v>
      </c>
      <c r="Q162" s="27">
        <f>C店!P162+天猫!Q162+京东!Q162</f>
        <v>2071.5247</v>
      </c>
      <c r="R162" s="157">
        <f>C店!Q162+天猫!R162+京东!R162</f>
        <v>10875.4753</v>
      </c>
      <c r="S162" s="160">
        <f t="shared" si="9"/>
        <v>14.9093225873677</v>
      </c>
    </row>
    <row r="163" spans="1:19">
      <c r="A163" s="156">
        <v>42154</v>
      </c>
      <c r="B163" s="157">
        <f>C店!B163+天猫!B163+京东!B163</f>
        <v>30861.39</v>
      </c>
      <c r="C163" s="157">
        <f>C店!C163+天猫!C163+京东!C163</f>
        <v>1546.89</v>
      </c>
      <c r="D163" s="157">
        <f>C店!D163+天猫!D163+京东!D163</f>
        <v>0</v>
      </c>
      <c r="E163" s="145">
        <f>C店!E163+天猫!E163+京东!E163</f>
        <v>29314.5</v>
      </c>
      <c r="F163" s="158"/>
      <c r="G163" s="158"/>
      <c r="H163" s="158">
        <f>C店!H163+天猫!H163+京东!H163</f>
        <v>0</v>
      </c>
      <c r="I163" s="27">
        <f>C店!I163+天猫!I163+京东!I163</f>
        <v>499.53</v>
      </c>
      <c r="J163" s="27">
        <f>C店!J163+天猫!J163+京东!J163</f>
        <v>513.135</v>
      </c>
      <c r="K163" s="157">
        <f>C店!K163+天猫!K163+京东!K163</f>
        <v>2873.56</v>
      </c>
      <c r="L163" s="91">
        <f>C店!L163+天猫!L163+京东!L163</f>
        <v>164.33</v>
      </c>
      <c r="M163" s="158">
        <f>C店!M163+天猫!M163+京东!M163</f>
        <v>0</v>
      </c>
      <c r="N163" s="158">
        <f>C店!N163+天猫!N163+京东!N163</f>
        <v>0</v>
      </c>
      <c r="O163" s="157">
        <f>C店!O163+天猫!O163+京东!O163</f>
        <v>0</v>
      </c>
      <c r="P163" s="158">
        <f t="shared" si="8"/>
        <v>0</v>
      </c>
      <c r="Q163" s="27">
        <f>C店!P163+天猫!Q163+京东!Q163</f>
        <v>2140.195</v>
      </c>
      <c r="R163" s="157">
        <f>C店!Q163+天猫!R163+京东!R163</f>
        <v>12520.805</v>
      </c>
      <c r="S163" s="160">
        <f t="shared" si="9"/>
        <v>13.6971163842547</v>
      </c>
    </row>
    <row r="164" spans="1:19">
      <c r="A164" s="156">
        <v>42155</v>
      </c>
      <c r="B164" s="157">
        <f>C店!B164+天猫!B164+京东!B164</f>
        <v>36179.07</v>
      </c>
      <c r="C164" s="157">
        <f>C店!C164+天猫!C164+京东!C164</f>
        <v>696.24</v>
      </c>
      <c r="D164" s="157">
        <f>C店!D164+天猫!D164+京东!D164</f>
        <v>0</v>
      </c>
      <c r="E164" s="145">
        <f>C店!E164+天猫!E164+京东!E164</f>
        <v>35482.83</v>
      </c>
      <c r="F164" s="158"/>
      <c r="G164" s="158"/>
      <c r="H164" s="158">
        <f>C店!H164+天猫!H164+京东!H164</f>
        <v>0</v>
      </c>
      <c r="I164" s="27">
        <f>C店!I164+天猫!I164+京东!I164</f>
        <v>585.48</v>
      </c>
      <c r="J164" s="27">
        <f>C店!J164+天猫!J164+京东!J164</f>
        <v>609.21</v>
      </c>
      <c r="K164" s="157">
        <f>C店!K164+天猫!K164+京东!K164</f>
        <v>1934.39</v>
      </c>
      <c r="L164" s="91">
        <f>C店!L164+天猫!L164+京东!L164</f>
        <v>123.88</v>
      </c>
      <c r="M164" s="158">
        <f>C店!M164+天猫!M164+京东!M164</f>
        <v>0</v>
      </c>
      <c r="N164" s="158">
        <f>C店!N164+天猫!N164+京东!N164</f>
        <v>0</v>
      </c>
      <c r="O164" s="157">
        <f>C店!O164+天猫!O164+京东!O164</f>
        <v>0</v>
      </c>
      <c r="P164" s="158">
        <f t="shared" si="8"/>
        <v>0</v>
      </c>
      <c r="Q164" s="27">
        <f>C店!P164+天猫!Q164+京东!Q164</f>
        <v>2404.79</v>
      </c>
      <c r="R164" s="157">
        <f>C店!Q164+天猫!R164+京东!R164</f>
        <v>15001.21</v>
      </c>
      <c r="S164" s="160">
        <f t="shared" ref="S164:S166" si="10">E164/Q164</f>
        <v>14.7550638517293</v>
      </c>
    </row>
    <row r="165" s="142" customFormat="1" spans="1:19">
      <c r="A165" s="142" t="s">
        <v>34</v>
      </c>
      <c r="B165" s="161">
        <f>C店!B165+天猫!B165+京东!B165</f>
        <v>1052568.86</v>
      </c>
      <c r="C165" s="161">
        <f>C店!C165+天猫!C165+京东!C165</f>
        <v>31894.67</v>
      </c>
      <c r="D165" s="161">
        <f>C店!D165+天猫!D165+京东!D165</f>
        <v>6546</v>
      </c>
      <c r="E165" s="162">
        <f>C店!E165+天猫!E165+京东!E165</f>
        <v>1015142.19</v>
      </c>
      <c r="F165" s="142">
        <f>SUM(F135:F164)</f>
        <v>0</v>
      </c>
      <c r="G165" s="142">
        <f>SUM(G135:G164)</f>
        <v>0</v>
      </c>
      <c r="H165" s="142">
        <v>0</v>
      </c>
      <c r="I165" s="161">
        <f t="shared" ref="I165:R165" si="11">SUM(I135:I164)</f>
        <v>14027.91</v>
      </c>
      <c r="J165" s="161">
        <f t="shared" si="11"/>
        <v>14965.37</v>
      </c>
      <c r="K165" s="161">
        <f t="shared" si="11"/>
        <v>85724.8537</v>
      </c>
      <c r="L165" s="163">
        <f t="shared" si="11"/>
        <v>4304.39</v>
      </c>
      <c r="M165" s="142">
        <f t="shared" si="11"/>
        <v>0</v>
      </c>
      <c r="N165" s="142">
        <f t="shared" si="11"/>
        <v>0</v>
      </c>
      <c r="O165" s="161">
        <f t="shared" si="11"/>
        <v>0</v>
      </c>
      <c r="P165" s="142">
        <f t="shared" si="11"/>
        <v>0</v>
      </c>
      <c r="Q165" s="161">
        <f t="shared" si="11"/>
        <v>95122.8237</v>
      </c>
      <c r="R165" s="161">
        <f t="shared" si="11"/>
        <v>664381.3963</v>
      </c>
      <c r="S165" s="163">
        <f t="shared" si="10"/>
        <v>10.6719097532425</v>
      </c>
    </row>
    <row r="166" spans="1:19">
      <c r="A166" s="156">
        <v>42156</v>
      </c>
      <c r="B166" s="157">
        <f>C店!B166+天猫!B166+京东!B166</f>
        <v>37889.41</v>
      </c>
      <c r="C166" s="157">
        <f>C店!C166+天猫!C166+京东!C166</f>
        <v>1295.32</v>
      </c>
      <c r="D166" s="157">
        <f>C店!D166+天猫!D166+京东!D166</f>
        <v>0</v>
      </c>
      <c r="E166" s="145">
        <f>C店!E166+天猫!E166+京东!E166</f>
        <v>36594.09</v>
      </c>
      <c r="F166" s="158"/>
      <c r="G166" s="158"/>
      <c r="H166" s="158">
        <f>C店!H166+天猫!H166+京东!H166</f>
        <v>0</v>
      </c>
      <c r="I166" s="27">
        <f>C店!I166+天猫!I166+京东!I166</f>
        <v>514.92</v>
      </c>
      <c r="J166" s="27">
        <f>C店!J166+天猫!J166+京东!J166</f>
        <v>526.155</v>
      </c>
      <c r="K166" s="157">
        <f>C店!K166+天猫!K166+京东!K166</f>
        <v>3016.47</v>
      </c>
      <c r="L166" s="91">
        <f>C店!L166+天猫!L166+京东!L166</f>
        <v>273.06</v>
      </c>
      <c r="M166" s="158">
        <f>C店!M166+天猫!M166+京东!M166</f>
        <v>0</v>
      </c>
      <c r="N166" s="158">
        <f>C店!N166+天猫!N166+京东!N166</f>
        <v>0</v>
      </c>
      <c r="O166" s="157">
        <f>C店!O166+天猫!O166+京东!O166</f>
        <v>0</v>
      </c>
      <c r="P166" s="27">
        <f>C店!O166+天猫!P166+京东!P166</f>
        <v>0</v>
      </c>
      <c r="Q166" s="27">
        <f>C店!P166+天猫!Q166+京东!Q166</f>
        <v>2231.785</v>
      </c>
      <c r="R166" s="157">
        <f>C店!Q166+天猫!R166+京东!R166</f>
        <v>12335.215</v>
      </c>
      <c r="S166" s="160">
        <f t="shared" si="10"/>
        <v>16.3967810519382</v>
      </c>
    </row>
    <row r="167" spans="1:19">
      <c r="A167" s="156">
        <v>42157</v>
      </c>
      <c r="B167" s="157">
        <f>C店!B167+天猫!B167+京东!B167</f>
        <v>41057.53</v>
      </c>
      <c r="C167" s="157">
        <f>C店!C167+天猫!C167+京东!C167</f>
        <v>1303.71</v>
      </c>
      <c r="D167" s="157">
        <f>C店!D167+天猫!D167+京东!D167</f>
        <v>0</v>
      </c>
      <c r="E167" s="145">
        <f>C店!E167+天猫!E167+京东!E167</f>
        <v>39753.82</v>
      </c>
      <c r="F167" s="158"/>
      <c r="G167" s="158"/>
      <c r="H167" s="158">
        <f>C店!H167+天猫!H167+京东!H167</f>
        <v>0</v>
      </c>
      <c r="I167" s="27">
        <f>C店!I167+天猫!I167+京东!I167</f>
        <v>568.89</v>
      </c>
      <c r="J167" s="27">
        <f>C店!J167+天猫!J167+京东!J167</f>
        <v>600.53</v>
      </c>
      <c r="K167" s="157">
        <f>C店!K167+天猫!K167+京东!K167</f>
        <v>3221.13</v>
      </c>
      <c r="L167" s="91">
        <f>C店!L167+天猫!L167+京东!L167</f>
        <v>120.15</v>
      </c>
      <c r="M167" s="158">
        <f>C店!M167+天猫!M167+京东!M167</f>
        <v>0</v>
      </c>
      <c r="N167" s="158">
        <f>C店!N167+天猫!N167+京东!N167</f>
        <v>0</v>
      </c>
      <c r="O167" s="157">
        <f>C店!O167+天猫!O167+京东!O167</f>
        <v>0</v>
      </c>
      <c r="P167" s="158">
        <f t="shared" ref="P167:P195" si="12">SUM(P139:P166)</f>
        <v>0</v>
      </c>
      <c r="Q167" s="27">
        <f>C店!P167+天猫!Q167+京东!Q167</f>
        <v>2258.32</v>
      </c>
      <c r="R167" s="157">
        <f>C店!Q167+天猫!R167+京东!R167</f>
        <v>14899.68</v>
      </c>
      <c r="S167" s="160">
        <f t="shared" ref="S167:S197" si="13">E167/Q167</f>
        <v>17.6032714584293</v>
      </c>
    </row>
    <row r="168" spans="1:19">
      <c r="A168" s="156">
        <v>42158</v>
      </c>
      <c r="B168" s="157">
        <f>C店!B168+天猫!B168+京东!B168</f>
        <v>39031.47</v>
      </c>
      <c r="C168" s="157">
        <f>C店!C168+天猫!C168+京东!C168</f>
        <v>1558.8</v>
      </c>
      <c r="D168" s="157">
        <f>C店!D168+天猫!D168+京东!D168</f>
        <v>0</v>
      </c>
      <c r="E168" s="145">
        <f>C店!E168+天猫!E168+京东!E168</f>
        <v>37472.67</v>
      </c>
      <c r="F168" s="158"/>
      <c r="G168" s="158"/>
      <c r="H168" s="158">
        <f>C店!H168+天猫!H168+京东!H168</f>
        <v>0</v>
      </c>
      <c r="I168" s="27">
        <f>C店!I168+天猫!I168+京东!I168</f>
        <v>554.4</v>
      </c>
      <c r="J168" s="27">
        <f>C店!J168+天猫!J168+京东!J168</f>
        <v>554.435</v>
      </c>
      <c r="K168" s="157">
        <f>C店!K168+天猫!K168+京东!K168</f>
        <v>3008.21</v>
      </c>
      <c r="L168" s="91">
        <f>C店!L168+天猫!L168+京东!L168</f>
        <v>168.96</v>
      </c>
      <c r="M168" s="158">
        <f>C店!M168+天猫!M168+京东!M168</f>
        <v>0</v>
      </c>
      <c r="N168" s="158">
        <f>C店!N168+天猫!N168+京东!N168</f>
        <v>0</v>
      </c>
      <c r="O168" s="157">
        <f>C店!O168+天猫!O168+京东!O168</f>
        <v>0</v>
      </c>
      <c r="P168" s="158">
        <f t="shared" si="12"/>
        <v>0</v>
      </c>
      <c r="Q168" s="27">
        <f>C店!P168+天猫!Q168+京东!Q168</f>
        <v>2357.615</v>
      </c>
      <c r="R168" s="157">
        <f>C店!Q168+天猫!R168+京东!R168</f>
        <v>12620.725</v>
      </c>
      <c r="S168" s="160">
        <f t="shared" si="13"/>
        <v>15.894312684641</v>
      </c>
    </row>
    <row r="169" spans="1:19">
      <c r="A169" s="156">
        <v>42159</v>
      </c>
      <c r="B169" s="157">
        <f>C店!B169+天猫!B169+京东!B169</f>
        <v>37272.63</v>
      </c>
      <c r="C169" s="157">
        <f>C店!C169+天猫!C169+京东!C169</f>
        <v>1814.46</v>
      </c>
      <c r="D169" s="157">
        <f>C店!D169+天猫!D169+京东!D169</f>
        <v>0</v>
      </c>
      <c r="E169" s="145">
        <f>C店!E169+天猫!E169+京东!E169</f>
        <v>35458.17</v>
      </c>
      <c r="F169" s="158"/>
      <c r="G169" s="158"/>
      <c r="H169" s="158">
        <f>C店!H169+天猫!H169+京东!H169</f>
        <v>0</v>
      </c>
      <c r="I169" s="27">
        <f>C店!I169+天猫!I169+京东!I169</f>
        <v>556.2</v>
      </c>
      <c r="J169" s="27">
        <f>C店!J169+天猫!J169+京东!J169</f>
        <v>588.735</v>
      </c>
      <c r="K169" s="157">
        <f>C店!K169+天猫!K169+京东!K169</f>
        <v>3350.07</v>
      </c>
      <c r="L169" s="91">
        <f>C店!L169+天猫!L169+京东!L169</f>
        <v>93.66</v>
      </c>
      <c r="M169" s="158">
        <f>C店!M169+天猫!M169+京东!M169</f>
        <v>0</v>
      </c>
      <c r="N169" s="158">
        <f>C店!N169+天猫!N169+京东!N169</f>
        <v>0</v>
      </c>
      <c r="O169" s="157">
        <f>C店!O169+天猫!O169+京东!O169</f>
        <v>0</v>
      </c>
      <c r="P169" s="158">
        <f t="shared" si="12"/>
        <v>0</v>
      </c>
      <c r="Q169" s="27">
        <f>C店!P169+天猫!Q169+京东!Q169</f>
        <v>2464.235</v>
      </c>
      <c r="R169" s="157">
        <f>C店!Q169+天猫!R169+京东!R169</f>
        <v>14356.765</v>
      </c>
      <c r="S169" s="160">
        <f t="shared" si="13"/>
        <v>14.3891187325884</v>
      </c>
    </row>
    <row r="170" spans="1:19">
      <c r="A170" s="156">
        <v>42160</v>
      </c>
      <c r="B170" s="157">
        <f>C店!B170+天猫!B170+京东!B170</f>
        <v>36524.06</v>
      </c>
      <c r="C170" s="157">
        <f>C店!C170+天猫!C170+京东!C170</f>
        <v>1950.71</v>
      </c>
      <c r="D170" s="157">
        <f>C店!D170+天猫!D170+京东!D170</f>
        <v>0</v>
      </c>
      <c r="E170" s="145">
        <f>C店!E170+天猫!E170+京东!E170</f>
        <v>34573.35</v>
      </c>
      <c r="F170" s="158"/>
      <c r="G170" s="158"/>
      <c r="H170" s="158">
        <f>C店!H170+天猫!H170+京东!H170</f>
        <v>0</v>
      </c>
      <c r="I170" s="27">
        <f>C店!I170+天猫!I170+京东!I170</f>
        <v>519.3</v>
      </c>
      <c r="J170" s="27">
        <f>C店!J170+天猫!J170+京东!J170</f>
        <v>513.94735</v>
      </c>
      <c r="K170" s="157">
        <f>C店!K170+天猫!K170+京东!K170</f>
        <v>3762.22</v>
      </c>
      <c r="L170" s="91">
        <f>C店!L170+天猫!L170+京东!L170</f>
        <v>166.99</v>
      </c>
      <c r="M170" s="158">
        <f>C店!M170+天猫!M170+京东!M170</f>
        <v>0</v>
      </c>
      <c r="N170" s="158">
        <f>C店!N170+天猫!N170+京东!N170</f>
        <v>0</v>
      </c>
      <c r="O170" s="157">
        <f>C店!O170+天猫!O170+京东!O170</f>
        <v>0</v>
      </c>
      <c r="P170" s="158">
        <f t="shared" si="12"/>
        <v>0</v>
      </c>
      <c r="Q170" s="27">
        <f>C店!P170+天猫!Q170+京东!Q170</f>
        <v>2610.95735</v>
      </c>
      <c r="R170" s="157">
        <f>C店!Q170+天猫!R170+京东!R170</f>
        <v>12073.25265</v>
      </c>
      <c r="S170" s="160">
        <f t="shared" si="13"/>
        <v>13.241637210198</v>
      </c>
    </row>
    <row r="171" spans="1:19">
      <c r="A171" s="156">
        <v>42161</v>
      </c>
      <c r="B171" s="157">
        <f>C店!B171+天猫!B171+京东!B171</f>
        <v>37071.73</v>
      </c>
      <c r="C171" s="157">
        <f>C店!C171+天猫!C171+京东!C171</f>
        <v>1692.19</v>
      </c>
      <c r="D171" s="157">
        <f>C店!D171+天猫!D171+京东!D171</f>
        <v>0</v>
      </c>
      <c r="E171" s="145">
        <f>C店!E171+天猫!E171+京东!E171</f>
        <v>35379.54</v>
      </c>
      <c r="F171" s="158"/>
      <c r="G171" s="158"/>
      <c r="H171" s="158">
        <f>C店!H171+天猫!H171+京东!H171</f>
        <v>0</v>
      </c>
      <c r="I171" s="27">
        <f>C店!I171+天猫!I171+京东!I171</f>
        <v>573.39</v>
      </c>
      <c r="J171" s="27">
        <f>C店!J171+天猫!J171+京东!J171</f>
        <v>577.43</v>
      </c>
      <c r="K171" s="157">
        <f>C店!K171+天猫!K171+京东!K171</f>
        <v>3863.5091</v>
      </c>
      <c r="L171" s="91">
        <f>C店!L171+天猫!L171+京东!L171</f>
        <v>78.97</v>
      </c>
      <c r="M171" s="158">
        <f>C店!M171+天猫!M171+京东!M171</f>
        <v>0</v>
      </c>
      <c r="N171" s="158">
        <f>C店!N171+天猫!N171+京东!N171</f>
        <v>0</v>
      </c>
      <c r="O171" s="157">
        <f>C店!O171+天猫!O171+京东!O171</f>
        <v>0</v>
      </c>
      <c r="P171" s="158">
        <f t="shared" si="12"/>
        <v>0</v>
      </c>
      <c r="Q171" s="27">
        <f>C店!P171+天猫!Q171+京东!Q171</f>
        <v>2755.5091</v>
      </c>
      <c r="R171" s="157">
        <f>C店!Q171+天猫!R171+京东!R171</f>
        <v>13742.4909</v>
      </c>
      <c r="S171" s="160">
        <f t="shared" si="13"/>
        <v>12.839565654129</v>
      </c>
    </row>
    <row r="172" spans="1:19">
      <c r="A172" s="156">
        <v>42162</v>
      </c>
      <c r="B172" s="157">
        <f>C店!B172+天猫!B172+京东!B172</f>
        <v>37958.46</v>
      </c>
      <c r="C172" s="157">
        <f>C店!C172+天猫!C172+京东!C172</f>
        <v>383</v>
      </c>
      <c r="D172" s="157">
        <f>C店!D172+天猫!D172+京东!D172</f>
        <v>0</v>
      </c>
      <c r="E172" s="145">
        <f>C店!E172+天猫!E172+京东!E172</f>
        <v>37575.46</v>
      </c>
      <c r="F172" s="158"/>
      <c r="G172" s="158"/>
      <c r="H172" s="158">
        <f>C店!H172+天猫!H172+京东!H172</f>
        <v>0</v>
      </c>
      <c r="I172" s="27">
        <f>C店!I172+天猫!I172+京东!I172</f>
        <v>564.27</v>
      </c>
      <c r="J172" s="27">
        <f>C店!J172+天猫!J172+京东!J172</f>
        <v>612.535</v>
      </c>
      <c r="K172" s="157">
        <f>C店!K172+天猫!K172+京东!K172</f>
        <v>4830.18</v>
      </c>
      <c r="L172" s="91">
        <f>C店!L172+天猫!L172+京东!L172</f>
        <v>70.78</v>
      </c>
      <c r="M172" s="158">
        <f>C店!M172+天猫!M172+京东!M172</f>
        <v>0</v>
      </c>
      <c r="N172" s="158">
        <f>C店!N172+天猫!N172+京东!N172</f>
        <v>0</v>
      </c>
      <c r="O172" s="157">
        <f>C店!O172+天猫!O172+京东!O172</f>
        <v>0</v>
      </c>
      <c r="P172" s="158">
        <f t="shared" si="12"/>
        <v>0</v>
      </c>
      <c r="Q172" s="27">
        <f>C店!P172+天猫!Q172+京东!Q172</f>
        <v>3068.645</v>
      </c>
      <c r="R172" s="157">
        <f>C店!Q172+天猫!R172+京东!R172</f>
        <v>14432.355</v>
      </c>
      <c r="S172" s="160">
        <f t="shared" si="13"/>
        <v>12.2449680559335</v>
      </c>
    </row>
    <row r="173" spans="1:19">
      <c r="A173" s="156">
        <v>42163</v>
      </c>
      <c r="B173" s="157">
        <f>C店!B173+天猫!B173+京东!B173</f>
        <v>46170.08</v>
      </c>
      <c r="C173" s="157">
        <f>C店!C173+天猫!C173+京东!C173</f>
        <v>2585.87</v>
      </c>
      <c r="D173" s="157">
        <f>C店!D173+天猫!D173+京东!D173</f>
        <v>0</v>
      </c>
      <c r="E173" s="145">
        <f>C店!E173+天猫!E173+京东!E173</f>
        <v>43584.21</v>
      </c>
      <c r="F173" s="158"/>
      <c r="G173" s="158"/>
      <c r="H173" s="158">
        <f>C店!H173+天猫!H173+京东!H173</f>
        <v>0</v>
      </c>
      <c r="I173" s="27">
        <f>C店!I173+天猫!I173+京东!I173</f>
        <v>796.47</v>
      </c>
      <c r="J173" s="27">
        <f>C店!J173+天猫!J173+京东!J173</f>
        <v>816.87165</v>
      </c>
      <c r="K173" s="157">
        <f>C店!K173+天猫!K173+京东!K173</f>
        <v>4493.63</v>
      </c>
      <c r="L173" s="91">
        <f>C店!L173+天猫!L173+京东!L173</f>
        <v>146.15</v>
      </c>
      <c r="M173" s="158">
        <f>C店!M173+天猫!M173+京东!M173</f>
        <v>0</v>
      </c>
      <c r="N173" s="158">
        <f>C店!N173+天猫!N173+京东!N173</f>
        <v>0</v>
      </c>
      <c r="O173" s="157">
        <f>C店!O173+天猫!O173+京东!O173</f>
        <v>0</v>
      </c>
      <c r="P173" s="158">
        <f t="shared" si="12"/>
        <v>0</v>
      </c>
      <c r="Q173" s="27">
        <f>C店!P173+天猫!Q173+京东!Q173</f>
        <v>3435.48165</v>
      </c>
      <c r="R173" s="157">
        <f>C店!Q173+天猫!R173+京东!R173</f>
        <v>19903.70835</v>
      </c>
      <c r="S173" s="160">
        <f t="shared" si="13"/>
        <v>12.6864918635208</v>
      </c>
    </row>
    <row r="174" spans="1:19">
      <c r="A174" s="156">
        <v>42164</v>
      </c>
      <c r="B174" s="157">
        <f>C店!B174+天猫!B174+京东!B174</f>
        <v>44492.69</v>
      </c>
      <c r="C174" s="157">
        <f>C店!C174+天猫!C174+京东!C174</f>
        <v>1984.97</v>
      </c>
      <c r="D174" s="157">
        <f>C店!D174+天猫!D174+京东!D174</f>
        <v>0</v>
      </c>
      <c r="E174" s="145">
        <f>C店!E174+天猫!E174+京东!E174</f>
        <v>42507.72</v>
      </c>
      <c r="F174" s="158"/>
      <c r="G174" s="158"/>
      <c r="H174" s="158">
        <f>C店!H174+天猫!H174+京东!H174</f>
        <v>0</v>
      </c>
      <c r="I174" s="27">
        <f>C店!I174+天猫!I174+京东!I174</f>
        <v>811.8</v>
      </c>
      <c r="J174" s="27">
        <f>C店!J174+天猫!J174+京东!J174</f>
        <v>830.7117</v>
      </c>
      <c r="K174" s="157">
        <f>C店!K174+天猫!K174+京东!K174</f>
        <v>5002.9874</v>
      </c>
      <c r="L174" s="91">
        <f>C店!L174+天猫!L174+京东!L174</f>
        <v>159.09</v>
      </c>
      <c r="M174" s="158">
        <f>C店!M174+天猫!M174+京东!M174</f>
        <v>0</v>
      </c>
      <c r="N174" s="158">
        <f>C店!N174+天猫!N174+京东!N174</f>
        <v>0</v>
      </c>
      <c r="O174" s="157">
        <f>C店!O174+天猫!O174+京东!O174</f>
        <v>0</v>
      </c>
      <c r="P174" s="158">
        <f t="shared" si="12"/>
        <v>0</v>
      </c>
      <c r="Q174" s="27">
        <f>C店!P174+天猫!Q174+京东!Q174</f>
        <v>4105.6091</v>
      </c>
      <c r="R174" s="157">
        <f>C店!Q174+天猫!R174+京东!R174</f>
        <v>19629.0109</v>
      </c>
      <c r="S174" s="160">
        <f t="shared" si="13"/>
        <v>10.3535721410984</v>
      </c>
    </row>
    <row r="175" spans="1:19">
      <c r="A175" s="156">
        <v>42165</v>
      </c>
      <c r="B175" s="157">
        <f>C店!B175+天猫!B175+京东!B175</f>
        <v>48952.69</v>
      </c>
      <c r="C175" s="157">
        <f>C店!C175+天猫!C175+京东!C175</f>
        <v>1480.14</v>
      </c>
      <c r="D175" s="157">
        <f>C店!D175+天猫!D175+京东!D175</f>
        <v>0</v>
      </c>
      <c r="E175" s="145">
        <f>C店!E175+天猫!E175+京东!E175</f>
        <v>47472.55</v>
      </c>
      <c r="F175" s="158"/>
      <c r="G175" s="158"/>
      <c r="H175" s="158">
        <f>C店!H175+天猫!H175+京东!H175</f>
        <v>0</v>
      </c>
      <c r="I175" s="27">
        <f>C店!I175+天猫!I175+京东!I175</f>
        <v>734.25</v>
      </c>
      <c r="J175" s="27">
        <f>C店!J175+天猫!J175+京东!J175</f>
        <v>735.1351</v>
      </c>
      <c r="K175" s="157">
        <f>C店!K175+天猫!K175+京东!K175</f>
        <v>5680.4296</v>
      </c>
      <c r="L175" s="91">
        <f>C店!L175+天猫!L175+京东!L175</f>
        <v>118</v>
      </c>
      <c r="M175" s="158">
        <f>C店!M175+天猫!M175+京东!M175</f>
        <v>0</v>
      </c>
      <c r="N175" s="158">
        <f>C店!N175+天猫!N175+京东!N175</f>
        <v>0</v>
      </c>
      <c r="O175" s="157">
        <f>C店!O175+天猫!O175+京东!O175</f>
        <v>0</v>
      </c>
      <c r="P175" s="158">
        <f t="shared" si="12"/>
        <v>0</v>
      </c>
      <c r="Q175" s="27">
        <f>C店!P175+天猫!Q175+京东!Q175</f>
        <v>4678.4847</v>
      </c>
      <c r="R175" s="157">
        <f>C店!Q175+天猫!R175+京东!R175</f>
        <v>16325.3753</v>
      </c>
      <c r="S175" s="160">
        <f t="shared" si="13"/>
        <v>10.1469926790612</v>
      </c>
    </row>
    <row r="176" spans="1:19">
      <c r="A176" s="156">
        <v>42166</v>
      </c>
      <c r="B176" s="157">
        <f>C店!B176+天猫!B176+京东!B176</f>
        <v>46816.32</v>
      </c>
      <c r="C176" s="157">
        <f>C店!C176+天猫!C176+京东!C176</f>
        <v>2491.54</v>
      </c>
      <c r="D176" s="157">
        <f>C店!D176+天猫!D176+京东!D176</f>
        <v>0</v>
      </c>
      <c r="E176" s="145">
        <f>C店!E176+天猫!E176+京东!E176</f>
        <v>44324.78</v>
      </c>
      <c r="F176" s="158"/>
      <c r="G176" s="158"/>
      <c r="H176" s="158">
        <f>C店!H176+天猫!H176+京东!H176</f>
        <v>0</v>
      </c>
      <c r="I176" s="27">
        <f>C店!I176+天猫!I176+京东!I176</f>
        <v>764.25</v>
      </c>
      <c r="J176" s="27">
        <f>C店!J176+天猫!J176+京东!J176</f>
        <v>725.33265</v>
      </c>
      <c r="K176" s="157">
        <v>0</v>
      </c>
      <c r="L176" s="91">
        <f>C店!L176+天猫!L176+京东!L176</f>
        <v>170.74</v>
      </c>
      <c r="M176" s="158">
        <f>C店!M176+天猫!M176+京东!M176</f>
        <v>0</v>
      </c>
      <c r="N176" s="158">
        <f>C店!N176+天猫!N176+京东!N176</f>
        <v>0</v>
      </c>
      <c r="O176" s="157">
        <f>C店!O176+天猫!O176+京东!O176</f>
        <v>0</v>
      </c>
      <c r="P176" s="158">
        <f t="shared" si="12"/>
        <v>0</v>
      </c>
      <c r="Q176" s="27">
        <f>C店!P176+天猫!Q176+京东!Q176</f>
        <v>4587.26815</v>
      </c>
      <c r="R176" s="157">
        <f>C店!Q176+天猫!R176+京东!R176</f>
        <v>16136.52185</v>
      </c>
      <c r="S176" s="160">
        <f t="shared" si="13"/>
        <v>9.66256572552882</v>
      </c>
    </row>
    <row r="177" spans="1:19">
      <c r="A177" s="156">
        <v>42167</v>
      </c>
      <c r="B177" s="157">
        <f>C店!B177+天猫!B177+京东!B177</f>
        <v>28954.56</v>
      </c>
      <c r="C177" s="157">
        <f>C店!C177+天猫!C177+京东!C177</f>
        <v>2141.55</v>
      </c>
      <c r="D177" s="157">
        <f>C店!D177+天猫!D177+京东!D177</f>
        <v>0</v>
      </c>
      <c r="E177" s="145">
        <f>C店!E177+天猫!E177+京东!E177</f>
        <v>26813.01</v>
      </c>
      <c r="F177" s="158"/>
      <c r="G177" s="158"/>
      <c r="H177" s="158">
        <f>C店!H177+天猫!H177+京东!H177</f>
        <v>0</v>
      </c>
      <c r="I177" s="27">
        <f>C店!I177+天猫!I177+京东!I177</f>
        <v>458.31</v>
      </c>
      <c r="J177" s="27">
        <f>C店!J177+天猫!J177+京东!J177</f>
        <v>413.33075</v>
      </c>
      <c r="K177" s="157">
        <f>C店!K177+天猫!K177+京东!K177</f>
        <v>5019.1921</v>
      </c>
      <c r="L177" s="91">
        <f>C店!L177+天猫!L177+京东!L177</f>
        <v>100.06</v>
      </c>
      <c r="M177" s="158">
        <f>C店!M177+天猫!M177+京东!M177</f>
        <v>0</v>
      </c>
      <c r="N177" s="158">
        <f>C店!N177+天猫!N177+京东!N177</f>
        <v>0</v>
      </c>
      <c r="O177" s="157">
        <f>C店!O177+天猫!O177+京东!O177</f>
        <v>0</v>
      </c>
      <c r="P177" s="158">
        <f t="shared" si="12"/>
        <v>0</v>
      </c>
      <c r="Q177" s="27">
        <f>C店!P177+天猫!Q177+京东!Q177</f>
        <v>3599.01285</v>
      </c>
      <c r="R177" s="157">
        <f>C店!Q177+天猫!R177+京东!R177</f>
        <v>8210.43715</v>
      </c>
      <c r="S177" s="160">
        <f t="shared" si="13"/>
        <v>7.45010121317016</v>
      </c>
    </row>
    <row r="178" spans="1:19">
      <c r="A178" s="156">
        <v>42168</v>
      </c>
      <c r="B178" s="157">
        <f>C店!B178+天猫!B178+京东!B178</f>
        <v>33776.31</v>
      </c>
      <c r="C178" s="157">
        <f>C店!C178+天猫!C178+京东!C178</f>
        <v>1252.89</v>
      </c>
      <c r="D178" s="157">
        <f>C店!D178+天猫!D178+京东!D178</f>
        <v>0</v>
      </c>
      <c r="E178" s="145">
        <f>C店!E178+天猫!E178+京东!E178</f>
        <v>32523.42</v>
      </c>
      <c r="F178" s="158"/>
      <c r="G178" s="158"/>
      <c r="H178" s="158">
        <f>C店!H178+天猫!H178+京东!H178</f>
        <v>0</v>
      </c>
      <c r="I178" s="27">
        <f>C店!I178+天猫!I178+京东!I178</f>
        <v>652.38</v>
      </c>
      <c r="J178" s="27">
        <f>C店!J178+天猫!J178+京东!J178</f>
        <v>623.29295</v>
      </c>
      <c r="K178" s="157">
        <f>C店!K178+天猫!K178+京东!K178</f>
        <v>5036.79</v>
      </c>
      <c r="L178" s="91">
        <f>C店!L178+天猫!L178+京东!L178</f>
        <v>227.57</v>
      </c>
      <c r="M178" s="158">
        <f>C店!M178+天猫!M178+京东!M178</f>
        <v>0</v>
      </c>
      <c r="N178" s="158">
        <f>C店!N178+天猫!N178+京东!N178</f>
        <v>0</v>
      </c>
      <c r="O178" s="157">
        <f>C店!O178+天猫!O178+京东!O178</f>
        <v>0</v>
      </c>
      <c r="P178" s="158">
        <f t="shared" si="12"/>
        <v>0</v>
      </c>
      <c r="Q178" s="27">
        <f>C店!P178+天猫!Q178+京东!Q178</f>
        <v>3906.79295</v>
      </c>
      <c r="R178" s="157">
        <f>C店!Q178+天猫!R178+京东!R178</f>
        <v>13901.57705</v>
      </c>
      <c r="S178" s="160">
        <f t="shared" si="13"/>
        <v>8.32483840742059</v>
      </c>
    </row>
    <row r="179" spans="1:19">
      <c r="A179" s="156">
        <v>42169</v>
      </c>
      <c r="B179" s="157">
        <f>C店!B179+天猫!B179+京东!B179</f>
        <v>31779.67</v>
      </c>
      <c r="C179" s="157">
        <f>C店!C179+天猫!C179+京东!C179</f>
        <v>967.44</v>
      </c>
      <c r="D179" s="157">
        <f>C店!D179+天猫!D179+京东!D179</f>
        <v>0</v>
      </c>
      <c r="E179" s="145">
        <f>C店!E179+天猫!E179+京东!E179</f>
        <v>30812.23</v>
      </c>
      <c r="F179" s="158"/>
      <c r="G179" s="158"/>
      <c r="H179" s="158">
        <f>C店!H179+天猫!H179+京东!H179</f>
        <v>0</v>
      </c>
      <c r="I179" s="27">
        <f>C店!I179+天猫!I179+京东!I179</f>
        <v>539.01</v>
      </c>
      <c r="J179" s="27">
        <f>C店!J179+天猫!J179+京东!J179</f>
        <v>509.11</v>
      </c>
      <c r="K179" s="157">
        <f>C店!K179+天猫!K179+京东!K179</f>
        <v>5482.4081</v>
      </c>
      <c r="L179" s="91">
        <f>C店!L179+天猫!L179+京东!L179</f>
        <v>86.2</v>
      </c>
      <c r="M179" s="158">
        <f>C店!M179+天猫!M179+京东!M179</f>
        <v>0</v>
      </c>
      <c r="N179" s="158">
        <f>C店!N179+天猫!N179+京东!N179</f>
        <v>0</v>
      </c>
      <c r="O179" s="157">
        <f>C店!O179+天猫!O179+京东!O179</f>
        <v>0</v>
      </c>
      <c r="P179" s="158">
        <f t="shared" si="12"/>
        <v>0</v>
      </c>
      <c r="Q179" s="27">
        <f>C店!P179+天猫!Q179+京东!Q179</f>
        <v>3612.7781</v>
      </c>
      <c r="R179" s="157">
        <f>C店!Q179+天猫!R179+京东!R179</f>
        <v>10933.2219</v>
      </c>
      <c r="S179" s="160">
        <f t="shared" si="13"/>
        <v>8.5286804633808</v>
      </c>
    </row>
    <row r="180" spans="1:19">
      <c r="A180" s="156">
        <v>42170</v>
      </c>
      <c r="B180" s="157">
        <f>C店!B180+天猫!B180+京东!B180</f>
        <v>33661.41</v>
      </c>
      <c r="C180" s="157">
        <f>C店!C180+天猫!C180+京东!C180</f>
        <v>2292.58</v>
      </c>
      <c r="D180" s="157">
        <f>C店!D180+天猫!D180+京东!D180</f>
        <v>0</v>
      </c>
      <c r="E180" s="145">
        <f>C店!E180+天猫!E180+京东!E180</f>
        <v>31368.83</v>
      </c>
      <c r="F180" s="158"/>
      <c r="G180" s="158"/>
      <c r="H180" s="158">
        <f>C店!H180+天猫!H180+京东!H180</f>
        <v>0</v>
      </c>
      <c r="I180" s="27">
        <f>C店!I180+天猫!I180+京东!I180</f>
        <v>523.98</v>
      </c>
      <c r="J180" s="27">
        <f>C店!J180+天猫!J180+京东!J180</f>
        <v>486.5672</v>
      </c>
      <c r="K180" s="157">
        <f>C店!K180+天猫!K180+京东!K180</f>
        <v>6577.0251</v>
      </c>
      <c r="L180" s="91">
        <f>C店!L180+天猫!L180+京东!L180</f>
        <v>120.5</v>
      </c>
      <c r="M180" s="158">
        <f>C店!M180+天猫!M180+京东!M180</f>
        <v>0</v>
      </c>
      <c r="N180" s="158">
        <f>C店!N180+天猫!N180+京东!N180</f>
        <v>0</v>
      </c>
      <c r="O180" s="157">
        <f>C店!O180+天猫!O180+京东!O180</f>
        <v>0</v>
      </c>
      <c r="P180" s="158">
        <f t="shared" si="12"/>
        <v>0</v>
      </c>
      <c r="Q180" s="27">
        <f>C店!P180+天猫!Q180+京东!Q180</f>
        <v>3979.0823</v>
      </c>
      <c r="R180" s="157">
        <f>C店!Q180+天猫!R180+京东!R180</f>
        <v>9922.8377</v>
      </c>
      <c r="S180" s="160">
        <f t="shared" si="13"/>
        <v>7.88343332330673</v>
      </c>
    </row>
    <row r="181" spans="1:19">
      <c r="A181" s="156">
        <v>42171</v>
      </c>
      <c r="B181" s="157">
        <f>C店!B181+天猫!B181+京东!B181</f>
        <v>36711.02</v>
      </c>
      <c r="C181" s="157">
        <f>C店!C181+天猫!C181+京东!C181</f>
        <v>1798.59</v>
      </c>
      <c r="D181" s="157">
        <f>C店!D181+天猫!D181+京东!D181</f>
        <v>0</v>
      </c>
      <c r="E181" s="145">
        <f>C店!E181+天猫!E181+京东!E181</f>
        <v>34912.43</v>
      </c>
      <c r="F181" s="158"/>
      <c r="G181" s="158"/>
      <c r="H181" s="158">
        <f>C店!H181+天猫!H181+京东!H181</f>
        <v>0</v>
      </c>
      <c r="I181" s="27">
        <f>C店!I181+天猫!I181+京东!I181</f>
        <v>520.38</v>
      </c>
      <c r="J181" s="27">
        <f>C店!J181+天猫!J181+京东!J181</f>
        <v>501.06</v>
      </c>
      <c r="K181" s="157">
        <f>C店!K181+天猫!K181+京东!K181</f>
        <v>6354.0749</v>
      </c>
      <c r="L181" s="91">
        <f>C店!L181+天猫!L181+京东!L181</f>
        <v>219.92</v>
      </c>
      <c r="M181" s="158">
        <f>C店!M181+天猫!M181+京东!M181</f>
        <v>0</v>
      </c>
      <c r="N181" s="158">
        <f>C店!N181+天猫!N181+京东!N181</f>
        <v>0</v>
      </c>
      <c r="O181" s="157">
        <f>C店!O181+天猫!O181+京东!O181</f>
        <v>0</v>
      </c>
      <c r="P181" s="158">
        <f t="shared" si="12"/>
        <v>0</v>
      </c>
      <c r="Q181" s="27">
        <f>C店!P181+天猫!Q181+京东!Q181</f>
        <v>3834.1149</v>
      </c>
      <c r="R181" s="157">
        <f>C店!Q181+天猫!R181+京东!R181</f>
        <v>10481.8851</v>
      </c>
      <c r="S181" s="160">
        <f t="shared" si="13"/>
        <v>9.10573389441198</v>
      </c>
    </row>
    <row r="182" spans="1:19">
      <c r="A182" s="156">
        <v>42172</v>
      </c>
      <c r="B182" s="157">
        <f>C店!B182+天猫!B182+京东!B182</f>
        <v>28556.13</v>
      </c>
      <c r="C182" s="157">
        <f>C店!C182+天猫!C182+京东!C182</f>
        <v>1470.37</v>
      </c>
      <c r="D182" s="157">
        <f>C店!D182+天猫!D182+京东!D182</f>
        <v>0</v>
      </c>
      <c r="E182" s="145">
        <f>C店!E182+天猫!E182+京东!E182</f>
        <v>27085.76</v>
      </c>
      <c r="F182" s="158"/>
      <c r="G182" s="158"/>
      <c r="H182" s="158">
        <f>C店!H182+天猫!H182+京东!H182</f>
        <v>0</v>
      </c>
      <c r="I182" s="27">
        <f>C店!I182+天猫!I182+京东!I182</f>
        <v>489.9</v>
      </c>
      <c r="J182" s="27">
        <f>C店!J182+天猫!J182+京东!J182</f>
        <v>457.555</v>
      </c>
      <c r="K182" s="157">
        <f>C店!K182+天猫!K182+京东!K182</f>
        <v>5587.7831</v>
      </c>
      <c r="L182" s="91">
        <f>C店!L182+天猫!L182+京东!L182</f>
        <v>387.41</v>
      </c>
      <c r="M182" s="158">
        <f>C店!M182+天猫!M182+京东!M182</f>
        <v>0</v>
      </c>
      <c r="N182" s="158">
        <f>C店!N182+天猫!N182+京东!N182</f>
        <v>0</v>
      </c>
      <c r="O182" s="157">
        <f>C店!O182+天猫!O182+京东!O182</f>
        <v>0</v>
      </c>
      <c r="P182" s="158">
        <f t="shared" si="12"/>
        <v>0</v>
      </c>
      <c r="Q182" s="27">
        <f>C店!P182+天猫!Q182+京东!Q182</f>
        <v>3672.3181</v>
      </c>
      <c r="R182" s="157">
        <f>C店!Q182+天猫!R182+京东!R182</f>
        <v>9400.6819</v>
      </c>
      <c r="S182" s="160">
        <f t="shared" si="13"/>
        <v>7.37565735386594</v>
      </c>
    </row>
    <row r="183" spans="1:19">
      <c r="A183" s="156">
        <v>42173</v>
      </c>
      <c r="B183" s="157">
        <f>C店!B183+天猫!B183+京东!B183</f>
        <v>160912.13</v>
      </c>
      <c r="C183" s="157">
        <f>C店!C183+天猫!C183+京东!C183</f>
        <v>6354.2</v>
      </c>
      <c r="D183" s="157">
        <f>C店!D183+天猫!D183+京东!D183</f>
        <v>0</v>
      </c>
      <c r="E183" s="145">
        <f>C店!E183+天猫!E183+京东!E183</f>
        <v>154557.93</v>
      </c>
      <c r="F183" s="158"/>
      <c r="G183" s="158"/>
      <c r="H183" s="158">
        <f>C店!H183+天猫!H183+京东!H183</f>
        <v>0</v>
      </c>
      <c r="I183" s="27">
        <f>C店!I183+天猫!I183+京东!I183</f>
        <v>3023.757</v>
      </c>
      <c r="J183" s="27">
        <f>C店!J183+天猫!J183+京东!J183</f>
        <v>3259.2525</v>
      </c>
      <c r="K183" s="157">
        <f>C店!K183+天猫!K183+京东!K183</f>
        <v>5355.1229</v>
      </c>
      <c r="L183" s="91">
        <f>C店!L183+天猫!L183+京东!L183</f>
        <v>91.31</v>
      </c>
      <c r="M183" s="158">
        <f>C店!M183+天猫!M183+京东!M183</f>
        <v>0</v>
      </c>
      <c r="N183" s="158">
        <f>C店!N183+天猫!N183+京东!N183</f>
        <v>0</v>
      </c>
      <c r="O183" s="157">
        <f>C店!O183+天猫!O183+京东!O183</f>
        <v>0</v>
      </c>
      <c r="P183" s="158">
        <f t="shared" si="12"/>
        <v>0</v>
      </c>
      <c r="Q183" s="27">
        <f>C店!P183+天猫!Q183+京东!Q183</f>
        <v>9270.2124</v>
      </c>
      <c r="R183" s="157">
        <f>C店!Q183+天猫!R183+京东!R183</f>
        <v>83851.2876</v>
      </c>
      <c r="S183" s="160">
        <f t="shared" si="13"/>
        <v>16.6725338461501</v>
      </c>
    </row>
    <row r="184" spans="1:19">
      <c r="A184" s="156">
        <v>42174</v>
      </c>
      <c r="B184" s="157">
        <f>C店!B184+天猫!B184+京东!B184</f>
        <v>34279.95</v>
      </c>
      <c r="C184" s="157">
        <f>C店!C184+天猫!C184+京东!C184</f>
        <v>2218.48</v>
      </c>
      <c r="D184" s="157">
        <f>C店!D184+天猫!D184+京东!D184</f>
        <v>0</v>
      </c>
      <c r="E184" s="145">
        <f>C店!E184+天猫!E184+京东!E184</f>
        <v>32061.47</v>
      </c>
      <c r="F184" s="158"/>
      <c r="G184" s="158"/>
      <c r="H184" s="158">
        <f>C店!H184+天猫!H184+京东!H184</f>
        <v>0</v>
      </c>
      <c r="I184" s="27">
        <f>C店!I184+天猫!I184+京东!I184</f>
        <v>556.668</v>
      </c>
      <c r="J184" s="27">
        <f>C店!J184+天猫!J184+京东!J184</f>
        <v>518.4907</v>
      </c>
      <c r="K184" s="157">
        <f>C店!K184+天猫!K184+京东!K184</f>
        <v>5253.5552</v>
      </c>
      <c r="L184" s="91">
        <f>C店!L184+天猫!L184+京东!L184</f>
        <v>133.77</v>
      </c>
      <c r="M184" s="158">
        <f>C店!M184+天猫!M184+京东!M184</f>
        <v>0</v>
      </c>
      <c r="N184" s="158">
        <f>C店!N184+天猫!N184+京东!N184</f>
        <v>0</v>
      </c>
      <c r="O184" s="157">
        <f>C店!O184+天猫!O184+京东!O184</f>
        <v>0</v>
      </c>
      <c r="P184" s="158">
        <f t="shared" si="12"/>
        <v>0</v>
      </c>
      <c r="Q184" s="27">
        <f>C店!P184+天猫!Q184+京东!Q184</f>
        <v>3678.7639</v>
      </c>
      <c r="R184" s="157">
        <f>C店!Q184+天猫!R184+京东!R184</f>
        <v>11135.2561</v>
      </c>
      <c r="S184" s="160">
        <f t="shared" si="13"/>
        <v>8.71528341354007</v>
      </c>
    </row>
    <row r="185" spans="1:19">
      <c r="A185" s="156">
        <v>42175</v>
      </c>
      <c r="B185" s="157">
        <f>C店!B185+天猫!B185+京东!B185</f>
        <v>29697.34</v>
      </c>
      <c r="C185" s="157">
        <f>C店!C185+天猫!C185+京东!C185</f>
        <v>1586.82</v>
      </c>
      <c r="D185" s="157">
        <f>C店!D185+天猫!D185+京东!D185</f>
        <v>0</v>
      </c>
      <c r="E185" s="145">
        <f>C店!E185+天猫!E185+京东!E185</f>
        <v>28110.52</v>
      </c>
      <c r="F185" s="158"/>
      <c r="G185" s="158"/>
      <c r="H185" s="158">
        <f>C店!H185+天猫!H185+京东!H185</f>
        <v>0</v>
      </c>
      <c r="I185" s="27">
        <f>C店!I185+天猫!I185+京东!I185</f>
        <v>491.82</v>
      </c>
      <c r="J185" s="27">
        <f>C店!J185+天猫!J185+京东!J185</f>
        <v>451.948</v>
      </c>
      <c r="K185" s="157">
        <f>C店!K185+天猫!K185+京东!K185</f>
        <v>4973.4922</v>
      </c>
      <c r="L185" s="91">
        <f>C店!L185+天猫!L185+京东!L185</f>
        <v>1018.25</v>
      </c>
      <c r="M185" s="158">
        <f>C店!M185+天猫!M185+京东!M185</f>
        <v>0</v>
      </c>
      <c r="N185" s="158">
        <f>C店!N185+天猫!N185+京东!N185</f>
        <v>0</v>
      </c>
      <c r="O185" s="157">
        <f>C店!O185+天猫!O185+京东!O185</f>
        <v>0</v>
      </c>
      <c r="P185" s="158">
        <f t="shared" si="12"/>
        <v>0</v>
      </c>
      <c r="Q185" s="27">
        <f>C店!P185+天猫!Q185+京东!Q185</f>
        <v>3294.9102</v>
      </c>
      <c r="R185" s="157">
        <f>C店!Q185+天猫!R185+京东!R185</f>
        <v>9617.8898</v>
      </c>
      <c r="S185" s="160">
        <f t="shared" si="13"/>
        <v>8.53149806632059</v>
      </c>
    </row>
    <row r="186" spans="1:19">
      <c r="A186" s="156">
        <v>42176</v>
      </c>
      <c r="B186" s="157">
        <f>C店!B186+天猫!B186+京东!B186</f>
        <v>36990.62</v>
      </c>
      <c r="C186" s="157">
        <f>C店!C186+天猫!C186+京东!C186</f>
        <v>4418.77</v>
      </c>
      <c r="D186" s="157">
        <f>C店!D186+天猫!D186+京东!D186</f>
        <v>0</v>
      </c>
      <c r="E186" s="145">
        <f>C店!E186+天猫!E186+京东!E186</f>
        <v>32571.85</v>
      </c>
      <c r="F186" s="158"/>
      <c r="G186" s="158"/>
      <c r="H186" s="158">
        <f>C店!H186+天猫!H186+京东!H186</f>
        <v>0</v>
      </c>
      <c r="I186" s="27">
        <f>C店!I186+天猫!I186+京东!I186</f>
        <v>540.66</v>
      </c>
      <c r="J186" s="27">
        <f>C店!J186+天猫!J186+京东!J186</f>
        <v>506.1525</v>
      </c>
      <c r="K186" s="157">
        <f>C店!K186+天猫!K186+京东!K186</f>
        <v>4569.1619</v>
      </c>
      <c r="L186" s="91">
        <f>C店!L186+天猫!L186+京东!L186</f>
        <v>99.95</v>
      </c>
      <c r="M186" s="158">
        <f>C店!M186+天猫!M186+京东!M186</f>
        <v>0</v>
      </c>
      <c r="N186" s="158">
        <f>C店!N186+天猫!N186+京东!N186</f>
        <v>0</v>
      </c>
      <c r="O186" s="157">
        <f>C店!O186+天猫!O186+京东!O186</f>
        <v>0</v>
      </c>
      <c r="P186" s="158">
        <f t="shared" si="12"/>
        <v>0</v>
      </c>
      <c r="Q186" s="27">
        <f>C店!P186+天猫!Q186+京东!Q186</f>
        <v>3453.9444</v>
      </c>
      <c r="R186" s="157">
        <f>C店!Q186+天猫!R186+京东!R186</f>
        <v>11007.5556</v>
      </c>
      <c r="S186" s="160">
        <f t="shared" si="13"/>
        <v>9.43033419993674</v>
      </c>
    </row>
    <row r="187" spans="1:19">
      <c r="A187" s="156">
        <v>42177</v>
      </c>
      <c r="B187" s="157">
        <f>C店!B187+天猫!B187+京东!B187</f>
        <v>33878.76</v>
      </c>
      <c r="C187" s="157">
        <f>C店!C187+天猫!C187+京东!C187</f>
        <v>2188.03</v>
      </c>
      <c r="D187" s="157">
        <f>C店!D187+天猫!D187+京东!D187</f>
        <v>0</v>
      </c>
      <c r="E187" s="145">
        <f>C店!E187+天猫!E187+京东!E187</f>
        <v>31690.73</v>
      </c>
      <c r="F187" s="158"/>
      <c r="G187" s="158"/>
      <c r="H187" s="158">
        <f>C店!H187+天猫!H187+京东!H187</f>
        <v>0</v>
      </c>
      <c r="I187" s="27">
        <f>C店!I187+天猫!I187+京东!I187</f>
        <v>612.9</v>
      </c>
      <c r="J187" s="27">
        <f>C店!J187+天猫!J187+京东!J187</f>
        <v>573.65</v>
      </c>
      <c r="K187" s="157">
        <f>C店!K187+天猫!K187+京东!K187</f>
        <v>5241.9976</v>
      </c>
      <c r="L187" s="91">
        <f>C店!L187+天猫!L187+京东!L187</f>
        <v>153.63</v>
      </c>
      <c r="M187" s="158">
        <f>C店!M187+天猫!M187+京东!M187</f>
        <v>0</v>
      </c>
      <c r="N187" s="158">
        <f>C店!N187+天猫!N187+京东!N187</f>
        <v>0</v>
      </c>
      <c r="O187" s="157">
        <f>C店!O187+天猫!O187+京东!O187</f>
        <v>0</v>
      </c>
      <c r="P187" s="158">
        <f t="shared" si="12"/>
        <v>0</v>
      </c>
      <c r="Q187" s="27">
        <f>C店!P187+天猫!Q187+京东!Q187</f>
        <v>3456.9776</v>
      </c>
      <c r="R187" s="157">
        <f>C店!Q187+天猫!R187+京东!R187</f>
        <v>12933.0224</v>
      </c>
      <c r="S187" s="160">
        <f t="shared" si="13"/>
        <v>9.1671782889192</v>
      </c>
    </row>
    <row r="188" spans="1:19">
      <c r="A188" s="156">
        <v>42178</v>
      </c>
      <c r="B188" s="157">
        <f>C店!B188+天猫!B188+京东!B188</f>
        <v>35459.2</v>
      </c>
      <c r="C188" s="157">
        <f>C店!C188+天猫!C188+京东!C188</f>
        <v>727.41</v>
      </c>
      <c r="D188" s="157">
        <f>C店!D188+天猫!D188+京东!D188</f>
        <v>0</v>
      </c>
      <c r="E188" s="145">
        <f>C店!E188+天猫!E188+京东!E188</f>
        <v>34731.79</v>
      </c>
      <c r="F188" s="158"/>
      <c r="G188" s="158"/>
      <c r="H188" s="158">
        <f>C店!H188+天猫!H188+京东!H188</f>
        <v>0</v>
      </c>
      <c r="I188" s="27">
        <f>C店!I188+天猫!I188+京东!I188</f>
        <v>517.29</v>
      </c>
      <c r="J188" s="27">
        <f>C店!J188+天猫!J188+京东!J188</f>
        <v>490.1547</v>
      </c>
      <c r="K188" s="157">
        <f>C店!K188+天猫!K188+京东!K188</f>
        <v>4713.327</v>
      </c>
      <c r="L188" s="91">
        <f>C店!L188+天猫!L188+京东!L188</f>
        <v>193.13</v>
      </c>
      <c r="M188" s="158">
        <f>C店!M188+天猫!M188+京东!M188</f>
        <v>0</v>
      </c>
      <c r="N188" s="158">
        <f>C店!N188+天猫!N188+京东!N188</f>
        <v>0</v>
      </c>
      <c r="O188" s="157">
        <f>C店!O188+天猫!O188+京东!O188</f>
        <v>0</v>
      </c>
      <c r="P188" s="158">
        <f t="shared" si="12"/>
        <v>0</v>
      </c>
      <c r="Q188" s="27">
        <f>C店!P188+天猫!Q188+京东!Q188</f>
        <v>3225.6017</v>
      </c>
      <c r="R188" s="157">
        <f>C店!Q188+天猫!R188+京东!R188</f>
        <v>10778.8183</v>
      </c>
      <c r="S188" s="160">
        <f t="shared" si="13"/>
        <v>10.7675383479616</v>
      </c>
    </row>
    <row r="189" spans="1:19">
      <c r="A189" s="156">
        <v>42179</v>
      </c>
      <c r="B189" s="157">
        <f>C店!B189+天猫!B189+京东!B189</f>
        <v>33956.49</v>
      </c>
      <c r="C189" s="157">
        <f>C店!C189+天猫!C189+京东!C189</f>
        <v>2311.67</v>
      </c>
      <c r="D189" s="157">
        <f>C店!D189+天猫!D189+京东!D189</f>
        <v>0</v>
      </c>
      <c r="E189" s="145">
        <f>C店!E189+天猫!E189+京东!E189</f>
        <v>31644.82</v>
      </c>
      <c r="F189" s="158"/>
      <c r="G189" s="158"/>
      <c r="H189" s="158">
        <f>C店!H189+天猫!H189+京东!H189</f>
        <v>0</v>
      </c>
      <c r="I189" s="27">
        <f>C店!I189+天猫!I189+京东!I189</f>
        <v>557.28</v>
      </c>
      <c r="J189" s="27">
        <f>C店!J189+天猫!J189+京东!J189</f>
        <v>509.4348</v>
      </c>
      <c r="K189" s="157">
        <f>C店!K189+天猫!K189+京东!K189</f>
        <v>3765.223</v>
      </c>
      <c r="L189" s="91">
        <f>C店!L189+天猫!L189+京东!L189</f>
        <v>161.71</v>
      </c>
      <c r="M189" s="158">
        <f>C店!M189+天猫!M189+京东!M189</f>
        <v>0</v>
      </c>
      <c r="N189" s="158">
        <f>C店!N189+天猫!N189+京东!N189</f>
        <v>0</v>
      </c>
      <c r="O189" s="157">
        <f>C店!O189+天猫!O189+京东!O189</f>
        <v>0</v>
      </c>
      <c r="P189" s="158">
        <f t="shared" si="12"/>
        <v>0</v>
      </c>
      <c r="Q189" s="27">
        <f>C店!P189+天猫!Q189+京东!Q189</f>
        <v>2214.8478</v>
      </c>
      <c r="R189" s="157">
        <f>C店!Q189+天猫!R189+京东!R189</f>
        <v>12340.4322</v>
      </c>
      <c r="S189" s="160">
        <f t="shared" si="13"/>
        <v>14.2875821986504</v>
      </c>
    </row>
    <row r="190" spans="1:19">
      <c r="A190" s="156">
        <v>42180</v>
      </c>
      <c r="B190" s="157">
        <f>C店!B190+天猫!B190+京东!B190</f>
        <v>33490.71</v>
      </c>
      <c r="C190" s="157">
        <f>C店!C190+天猫!C190+京东!C190</f>
        <v>1904.83</v>
      </c>
      <c r="D190" s="157">
        <f>C店!D190+天猫!D190+京东!D190</f>
        <v>0</v>
      </c>
      <c r="E190" s="145">
        <f>C店!E190+天猫!E190+京东!E190</f>
        <v>31585.88</v>
      </c>
      <c r="F190" s="158"/>
      <c r="G190" s="158"/>
      <c r="H190" s="158">
        <f>C店!H190+天猫!H190+京东!H190</f>
        <v>0</v>
      </c>
      <c r="I190" s="27">
        <f>C店!I190+天猫!I190+京东!I190</f>
        <v>462.66</v>
      </c>
      <c r="J190" s="27">
        <f>C店!J190+天猫!J190+京东!J190</f>
        <v>447.755</v>
      </c>
      <c r="K190" s="157">
        <f>C店!K190+天猫!K190+京东!K190</f>
        <v>4325.33</v>
      </c>
      <c r="L190" s="91">
        <f>C店!L190+天猫!L190+京东!L190</f>
        <v>140.11</v>
      </c>
      <c r="M190" s="158">
        <f>C店!M190+天猫!M190+京东!M190</f>
        <v>0</v>
      </c>
      <c r="N190" s="158">
        <f>C店!N190+天猫!N190+京东!N190</f>
        <v>0</v>
      </c>
      <c r="O190" s="157">
        <f>C店!O190+天猫!O190+京东!O190</f>
        <v>0</v>
      </c>
      <c r="P190" s="158">
        <f t="shared" si="12"/>
        <v>0</v>
      </c>
      <c r="Q190" s="27">
        <f>C店!P190+天猫!Q190+京东!Q190</f>
        <v>3269.775</v>
      </c>
      <c r="R190" s="157">
        <f>C店!Q190+天猫!R190+京东!R190</f>
        <v>9523.225</v>
      </c>
      <c r="S190" s="160">
        <f t="shared" si="13"/>
        <v>9.65995519569389</v>
      </c>
    </row>
    <row r="191" spans="1:19">
      <c r="A191" s="156">
        <v>42181</v>
      </c>
      <c r="B191" s="157">
        <f>C店!B191+天猫!B191+京东!B191</f>
        <v>89092.24</v>
      </c>
      <c r="C191" s="157">
        <f>C店!C191+天猫!C191+京东!C191</f>
        <v>3076.33</v>
      </c>
      <c r="D191" s="157">
        <f>C店!D191+天猫!D191+京东!D191</f>
        <v>0</v>
      </c>
      <c r="E191" s="145">
        <f>C店!E191+天猫!E191+京东!E191</f>
        <v>86015.91</v>
      </c>
      <c r="F191" s="158"/>
      <c r="G191" s="158"/>
      <c r="H191" s="158">
        <f>C店!H191+天猫!H191+京东!H191</f>
        <v>0</v>
      </c>
      <c r="I191" s="27">
        <f>C店!I191+天猫!I191+京东!I191</f>
        <v>1549.443</v>
      </c>
      <c r="J191" s="27">
        <f>C店!J191+天猫!J191+京东!J191</f>
        <v>1701.1932</v>
      </c>
      <c r="K191" s="157">
        <f>C店!K191+天猫!K191+京东!K191</f>
        <v>4323.7903</v>
      </c>
      <c r="L191" s="91">
        <f>C店!L191+天猫!L191+京东!L191</f>
        <v>134.34</v>
      </c>
      <c r="M191" s="158">
        <f>C店!M191+天猫!M191+京东!M191</f>
        <v>0</v>
      </c>
      <c r="N191" s="158">
        <f>C店!N191+天猫!N191+京东!N191</f>
        <v>0</v>
      </c>
      <c r="O191" s="157">
        <f>C店!O191+天猫!O191+京东!O191</f>
        <v>0</v>
      </c>
      <c r="P191" s="158">
        <f t="shared" si="12"/>
        <v>0</v>
      </c>
      <c r="Q191" s="27">
        <f>C店!P191+天猫!Q191+京东!Q191</f>
        <v>5506.4065</v>
      </c>
      <c r="R191" s="157">
        <f>C店!Q191+天猫!R191+京东!R191</f>
        <v>43099.1135</v>
      </c>
      <c r="S191" s="160">
        <f t="shared" si="13"/>
        <v>15.6210606681508</v>
      </c>
    </row>
    <row r="192" spans="1:19">
      <c r="A192" s="156">
        <v>42182</v>
      </c>
      <c r="B192" s="157">
        <f>C店!B192+天猫!B192+京东!B192</f>
        <v>60594.87</v>
      </c>
      <c r="C192" s="157">
        <f>C店!C192+天猫!C192+京东!C192</f>
        <v>2777.73</v>
      </c>
      <c r="D192" s="157">
        <f>C店!D192+天猫!D192+京东!D192</f>
        <v>0</v>
      </c>
      <c r="E192" s="145">
        <f>C店!E192+天猫!E192+京东!E192</f>
        <v>57817.14</v>
      </c>
      <c r="F192" s="158"/>
      <c r="G192" s="158"/>
      <c r="H192" s="158">
        <f>C店!H192+天猫!H192+京东!H192</f>
        <v>0</v>
      </c>
      <c r="I192" s="27">
        <f>C店!I192+天猫!I192+京东!I192</f>
        <v>1160.412</v>
      </c>
      <c r="J192" s="27">
        <f>C店!J192+天猫!J192+京东!J192</f>
        <v>1223.3347</v>
      </c>
      <c r="K192" s="157">
        <f>C店!K192+天猫!K192+京东!K192</f>
        <v>4653.5931</v>
      </c>
      <c r="L192" s="91">
        <f>C店!L192+天猫!L192+京东!L192</f>
        <v>74.35</v>
      </c>
      <c r="M192" s="158">
        <f>C店!M192+天猫!M192+京东!M192</f>
        <v>0</v>
      </c>
      <c r="N192" s="158">
        <f>C店!N192+天猫!N192+京东!N192</f>
        <v>0</v>
      </c>
      <c r="O192" s="157">
        <f>C店!O192+天猫!O192+京东!O192</f>
        <v>0</v>
      </c>
      <c r="P192" s="158">
        <f t="shared" si="12"/>
        <v>0</v>
      </c>
      <c r="Q192" s="27">
        <f>C店!P192+天猫!Q192+京东!Q192</f>
        <v>4618.7398</v>
      </c>
      <c r="R192" s="157">
        <f>C店!Q192+天猫!R192+京东!R192</f>
        <v>30333.6802</v>
      </c>
      <c r="S192" s="160">
        <f t="shared" si="13"/>
        <v>12.517946994979</v>
      </c>
    </row>
    <row r="193" spans="1:19">
      <c r="A193" s="156">
        <v>42183</v>
      </c>
      <c r="B193" s="157">
        <f>C店!B193+天猫!B193+京东!B193</f>
        <v>62788.53</v>
      </c>
      <c r="C193" s="157">
        <f>C店!C193+天猫!C193+京东!C193</f>
        <v>3075.56</v>
      </c>
      <c r="D193" s="157">
        <f>C店!D193+天猫!D193+京东!D193</f>
        <v>0</v>
      </c>
      <c r="E193" s="145">
        <f>C店!E193+天猫!E193+京东!E193</f>
        <v>59712.97</v>
      </c>
      <c r="F193" s="158"/>
      <c r="G193" s="158"/>
      <c r="H193" s="158">
        <f>C店!H193+天猫!H193+京东!H193</f>
        <v>0</v>
      </c>
      <c r="I193" s="27">
        <f>C店!I193+天猫!I193+京东!I193</f>
        <v>1092.906</v>
      </c>
      <c r="J193" s="27">
        <f>C店!J193+天猫!J193+京东!J193</f>
        <v>1143.91725</v>
      </c>
      <c r="K193" s="157">
        <f>C店!K193+天猫!K193+京东!K193</f>
        <v>4889.4467</v>
      </c>
      <c r="L193" s="91">
        <f>C店!L193+天猫!L193+京东!L193</f>
        <v>260.89</v>
      </c>
      <c r="M193" s="158">
        <f>C店!M193+天猫!M193+京东!M193</f>
        <v>0</v>
      </c>
      <c r="N193" s="158">
        <f>C店!N193+天猫!N193+京东!N193</f>
        <v>0</v>
      </c>
      <c r="O193" s="157">
        <f>C店!O193+天猫!O193+京东!O193</f>
        <v>0</v>
      </c>
      <c r="P193" s="158">
        <f t="shared" si="12"/>
        <v>0</v>
      </c>
      <c r="Q193" s="27">
        <f>C店!P193+天猫!Q193+京东!Q193</f>
        <v>4612.52995</v>
      </c>
      <c r="R193" s="157">
        <f>C店!Q193+天猫!R193+京东!R193</f>
        <v>28070.82005</v>
      </c>
      <c r="S193" s="160">
        <f t="shared" si="13"/>
        <v>12.9458172949099</v>
      </c>
    </row>
    <row r="194" spans="1:19">
      <c r="A194" s="156">
        <v>42184</v>
      </c>
      <c r="B194" s="157">
        <f>C店!B194+天猫!B194+京东!B194</f>
        <v>55907.53</v>
      </c>
      <c r="C194" s="157">
        <f>C店!C194+天猫!C194+京东!C194</f>
        <v>2937.87</v>
      </c>
      <c r="D194" s="157">
        <f>C店!D194+天猫!D194+京东!D194</f>
        <v>0</v>
      </c>
      <c r="E194" s="145">
        <f>C店!E194+天猫!E194+京东!E194</f>
        <v>52969.66</v>
      </c>
      <c r="F194" s="158"/>
      <c r="G194" s="158"/>
      <c r="H194" s="158">
        <f>C店!H194+天猫!H194+京东!H194</f>
        <v>0</v>
      </c>
      <c r="I194" s="27">
        <f>C店!I194+天猫!I194+京东!I194</f>
        <v>945.156</v>
      </c>
      <c r="J194" s="27">
        <f>C店!J194+天猫!J194+京东!J194</f>
        <v>1001.8638</v>
      </c>
      <c r="K194" s="157">
        <f>C店!K194+天猫!K194+京东!K194</f>
        <v>5157.5114</v>
      </c>
      <c r="L194" s="91">
        <f>C店!L194+天猫!L194+京东!L194</f>
        <v>242.05</v>
      </c>
      <c r="M194" s="158">
        <f>C店!M194+天猫!M194+京东!M194</f>
        <v>0</v>
      </c>
      <c r="N194" s="158">
        <f>C店!N194+天猫!N194+京东!N194</f>
        <v>0</v>
      </c>
      <c r="O194" s="157">
        <f>C店!O194+天猫!O194+京东!O194</f>
        <v>0</v>
      </c>
      <c r="P194" s="158">
        <f t="shared" si="12"/>
        <v>0</v>
      </c>
      <c r="Q194" s="27">
        <f>C店!P194+天猫!Q194+京东!Q194</f>
        <v>4593.9512</v>
      </c>
      <c r="R194" s="157">
        <f>C店!Q194+天猫!R194+京东!R194</f>
        <v>24030.7288</v>
      </c>
      <c r="S194" s="160">
        <f t="shared" si="13"/>
        <v>11.5303053284502</v>
      </c>
    </row>
    <row r="195" spans="1:19">
      <c r="A195" s="156">
        <v>42185</v>
      </c>
      <c r="B195" s="157">
        <f>C店!B195+天猫!B195+京东!B195</f>
        <v>45892.07</v>
      </c>
      <c r="C195" s="157">
        <f>C店!C195+天猫!C195+京东!C195</f>
        <v>3472.89</v>
      </c>
      <c r="D195" s="157">
        <f>C店!D195+天猫!D195+京东!D195</f>
        <v>0</v>
      </c>
      <c r="E195" s="145">
        <f>C店!E195+天猫!E195+京东!E195</f>
        <v>42419.18</v>
      </c>
      <c r="F195" s="158"/>
      <c r="G195" s="158"/>
      <c r="H195" s="158">
        <f>C店!H195+天猫!H195+京东!H195</f>
        <v>0</v>
      </c>
      <c r="I195" s="27">
        <f>C店!I195+天猫!I195+京东!I195</f>
        <v>820.101</v>
      </c>
      <c r="J195" s="27">
        <f>C店!J195+天猫!J195+京东!J195</f>
        <v>801.3005</v>
      </c>
      <c r="K195" s="157">
        <f>C店!K195+天猫!K195+京东!K195</f>
        <v>4508.4763</v>
      </c>
      <c r="L195" s="91">
        <f>C店!L195+天猫!L195+京东!L195</f>
        <v>121.78</v>
      </c>
      <c r="M195" s="158">
        <f>C店!M195+天猫!M195+京东!M195</f>
        <v>0</v>
      </c>
      <c r="N195" s="158">
        <f>C店!N195+天猫!N195+京东!N195</f>
        <v>0</v>
      </c>
      <c r="O195" s="157">
        <f>C店!O195+天猫!O195+京东!O195</f>
        <v>0</v>
      </c>
      <c r="P195" s="158">
        <f t="shared" si="12"/>
        <v>0</v>
      </c>
      <c r="Q195" s="27">
        <f>C店!P195+天猫!Q195+京东!Q195</f>
        <v>3998.5878</v>
      </c>
      <c r="R195" s="157">
        <f>C店!Q195+天猫!R195+京东!R195</f>
        <v>18895.7122</v>
      </c>
      <c r="S195" s="160">
        <f t="shared" si="13"/>
        <v>10.6085403451689</v>
      </c>
    </row>
    <row r="196" s="101" customFormat="1" spans="1:19">
      <c r="A196" s="164" t="s">
        <v>34</v>
      </c>
      <c r="B196" s="165">
        <f>C店!B196+天猫!B196+京东!B196</f>
        <v>1359616.61</v>
      </c>
      <c r="C196" s="10">
        <f>C店!C196+天猫!C196+京东!C196</f>
        <v>65514.72</v>
      </c>
      <c r="D196" s="10">
        <f>C店!D196+天猫!D196+京东!D196</f>
        <v>0</v>
      </c>
      <c r="E196" s="166">
        <f>C店!E196+天猫!E196+京东!E196</f>
        <v>1294101.89</v>
      </c>
      <c r="F196" s="101">
        <f>SUM(F167:F195)</f>
        <v>0</v>
      </c>
      <c r="G196" s="101">
        <f>SUM(G167:G195)</f>
        <v>0</v>
      </c>
      <c r="H196" s="101">
        <v>0</v>
      </c>
      <c r="I196" s="10">
        <f t="shared" ref="I196:R196" si="14">SUM(I167:I195)</f>
        <v>21958.233</v>
      </c>
      <c r="J196" s="10">
        <f t="shared" si="14"/>
        <v>22175.027</v>
      </c>
      <c r="K196" s="10">
        <f t="shared" si="14"/>
        <v>132999.667</v>
      </c>
      <c r="L196" s="70">
        <f t="shared" si="14"/>
        <v>5260.42</v>
      </c>
      <c r="M196" s="101">
        <f t="shared" si="14"/>
        <v>0</v>
      </c>
      <c r="N196" s="101">
        <f t="shared" si="14"/>
        <v>0</v>
      </c>
      <c r="O196" s="10">
        <f t="shared" si="14"/>
        <v>0</v>
      </c>
      <c r="P196" s="101">
        <f t="shared" si="14"/>
        <v>0</v>
      </c>
      <c r="Q196" s="10">
        <f t="shared" si="14"/>
        <v>110121.4725</v>
      </c>
      <c r="R196" s="10">
        <f t="shared" si="14"/>
        <v>522588.0675</v>
      </c>
      <c r="S196" s="70">
        <f t="shared" si="13"/>
        <v>11.7515854140072</v>
      </c>
    </row>
    <row r="197" spans="1:19">
      <c r="A197" s="40">
        <v>42186</v>
      </c>
      <c r="B197" s="127">
        <f>C店!B197+天猫!B197+京东!B197</f>
        <v>43297.74</v>
      </c>
      <c r="C197" s="13">
        <f>C店!C197+天猫!C197+京东!C197</f>
        <v>5858.46</v>
      </c>
      <c r="D197" s="13"/>
      <c r="E197" s="145">
        <f>C店!E197+天猫!E197+京东!E197</f>
        <v>37439.28</v>
      </c>
      <c r="F197" s="13"/>
      <c r="G197" s="13"/>
      <c r="H197" s="13"/>
      <c r="I197" s="13">
        <f>C店!I197+天猫!I197+京东!I197</f>
        <v>741.12</v>
      </c>
      <c r="J197" s="13">
        <f>C店!J197+天猫!J197+京东!J197</f>
        <v>792.155</v>
      </c>
      <c r="K197" s="13">
        <f>C店!K197+天猫!K197+京东!K197</f>
        <v>4120.665</v>
      </c>
      <c r="L197" s="13">
        <f>C店!L197+天猫!L197+京东!L197</f>
        <v>202.2</v>
      </c>
      <c r="M197" s="13"/>
      <c r="N197" s="13"/>
      <c r="O197" s="13"/>
      <c r="P197" s="13"/>
      <c r="Q197" s="13">
        <f>C店!P197+天猫!Q197+京东!Q197</f>
        <v>3646.04</v>
      </c>
      <c r="R197" s="13">
        <f>C店!Q197+天猫!R197+京东!R197</f>
        <v>15646.79</v>
      </c>
      <c r="S197" s="78">
        <f t="shared" si="13"/>
        <v>10.2684775811565</v>
      </c>
    </row>
    <row r="198" spans="1:19">
      <c r="A198" s="40">
        <v>42187</v>
      </c>
      <c r="B198" s="127">
        <f>C店!B198+天猫!B198+京东!B198</f>
        <v>51248.1</v>
      </c>
      <c r="C198" s="13">
        <f>C店!C198+天猫!C198+京东!C198</f>
        <v>3762.81</v>
      </c>
      <c r="D198" s="13"/>
      <c r="E198" s="145">
        <f>C店!E198+天猫!E198+京东!E198</f>
        <v>47485.29</v>
      </c>
      <c r="F198" s="13"/>
      <c r="G198" s="13"/>
      <c r="H198" s="13"/>
      <c r="I198" s="13">
        <f>C店!I198+天猫!I198+京东!I198</f>
        <v>934.11</v>
      </c>
      <c r="J198" s="13">
        <f>C店!J198+天猫!J198+京东!J198</f>
        <v>1046.99</v>
      </c>
      <c r="K198" s="13">
        <f>C店!K198+天猫!K198+京东!K198</f>
        <v>3761.0085</v>
      </c>
      <c r="L198" s="13">
        <f>C店!L198+天猫!L198+京东!L198</f>
        <v>274.83</v>
      </c>
      <c r="M198" s="13"/>
      <c r="N198" s="13"/>
      <c r="O198" s="13"/>
      <c r="P198" s="13"/>
      <c r="Q198" s="13"/>
      <c r="R198" s="13"/>
      <c r="S198" s="78"/>
    </row>
    <row r="199" spans="1:19">
      <c r="A199" s="40">
        <v>42188</v>
      </c>
      <c r="B199" s="127">
        <f>C店!B199+天猫!B199+京东!B199</f>
        <v>44453.94</v>
      </c>
      <c r="C199" s="13">
        <f>C店!C199+天猫!C199+京东!C199</f>
        <v>3118.81</v>
      </c>
      <c r="D199" s="13"/>
      <c r="E199" s="145">
        <f>C店!E199+天猫!E199+京东!E199</f>
        <v>41335.13</v>
      </c>
      <c r="F199" s="13"/>
      <c r="G199" s="13"/>
      <c r="H199" s="13"/>
      <c r="I199" s="13">
        <f>C店!I199+天猫!I199+京东!I199</f>
        <v>815.76</v>
      </c>
      <c r="J199" s="13">
        <f>C店!J199+天猫!J199+京东!J199</f>
        <v>893.585</v>
      </c>
      <c r="K199" s="13">
        <f>C店!K199+天猫!K199+京东!K199</f>
        <v>3653.2256</v>
      </c>
      <c r="L199" s="13">
        <f>C店!L199+天猫!L199+京东!L199</f>
        <v>272.23</v>
      </c>
      <c r="M199" s="13"/>
      <c r="N199" s="13"/>
      <c r="O199" s="13"/>
      <c r="P199" s="13"/>
      <c r="Q199" s="13"/>
      <c r="R199" s="13"/>
      <c r="S199" s="78"/>
    </row>
    <row r="200" spans="1:19">
      <c r="A200" s="40">
        <v>42189</v>
      </c>
      <c r="B200" s="127">
        <f>C店!B200+天猫!B200+京东!B200</f>
        <v>46607.25</v>
      </c>
      <c r="C200" s="13">
        <f>C店!C200+天猫!C200+京东!C200</f>
        <v>2565.46</v>
      </c>
      <c r="D200" s="13"/>
      <c r="E200" s="145">
        <f>C店!E200+天猫!E200+京东!E200</f>
        <v>44041.79</v>
      </c>
      <c r="F200" s="13"/>
      <c r="G200" s="13"/>
      <c r="H200" s="13"/>
      <c r="I200" s="13">
        <f>C店!I200+天猫!I200+京东!I200</f>
        <v>810.54</v>
      </c>
      <c r="J200" s="13">
        <f>C店!J200+天猫!J200+京东!J200</f>
        <v>874.23</v>
      </c>
      <c r="K200" s="13">
        <f>C店!K200+天猫!K200+京东!K200</f>
        <v>4106.481</v>
      </c>
      <c r="L200" s="13">
        <f>C店!L200+天猫!L200+京东!L200</f>
        <v>497.05</v>
      </c>
      <c r="M200" s="13"/>
      <c r="N200" s="13"/>
      <c r="O200" s="13"/>
      <c r="P200" s="13"/>
      <c r="Q200" s="13"/>
      <c r="R200" s="13"/>
      <c r="S200" s="78"/>
    </row>
    <row r="201" spans="1:19">
      <c r="A201" s="40">
        <v>42190</v>
      </c>
      <c r="B201" s="127">
        <f>C店!B201+天猫!B201+京东!B201</f>
        <v>44941.49</v>
      </c>
      <c r="C201" s="13">
        <f>C店!C201+天猫!C201+京东!C201</f>
        <v>1093.48</v>
      </c>
      <c r="D201" s="13"/>
      <c r="E201" s="145">
        <f>C店!E201+天猫!E201+京东!E201</f>
        <v>43848.01</v>
      </c>
      <c r="F201" s="13"/>
      <c r="G201" s="13"/>
      <c r="H201" s="13"/>
      <c r="I201" s="13">
        <f>C店!I201+天猫!I201+京东!I201</f>
        <v>866.07</v>
      </c>
      <c r="J201" s="13">
        <f>C店!J201+天猫!J201+京东!J201</f>
        <v>962.325</v>
      </c>
      <c r="K201" s="13">
        <f>C店!K201+天猫!K201+京东!K201</f>
        <v>4411.8581</v>
      </c>
      <c r="L201" s="13">
        <f>C店!L201+天猫!L201+京东!L201</f>
        <v>114.99</v>
      </c>
      <c r="M201" s="13"/>
      <c r="N201" s="13"/>
      <c r="O201" s="13"/>
      <c r="P201" s="13"/>
      <c r="Q201" s="13"/>
      <c r="R201" s="13"/>
      <c r="S201" s="78"/>
    </row>
    <row r="202" spans="1:19">
      <c r="A202" s="40">
        <v>42191</v>
      </c>
      <c r="B202" s="127">
        <f>C店!B202+天猫!B202+京东!B202</f>
        <v>45045.39</v>
      </c>
      <c r="C202" s="13">
        <f>C店!C202+天猫!C202+京东!C202</f>
        <v>2043.99</v>
      </c>
      <c r="D202" s="13"/>
      <c r="E202" s="145">
        <f>C店!E202+天猫!E202+京东!E202</f>
        <v>43001.4</v>
      </c>
      <c r="F202" s="13"/>
      <c r="G202" s="13"/>
      <c r="H202" s="13"/>
      <c r="I202" s="13">
        <f>C店!I202+天猫!I202+京东!I202</f>
        <v>770.478</v>
      </c>
      <c r="J202" s="13">
        <f>C店!J202+天猫!J202+京东!J202</f>
        <v>807.331</v>
      </c>
      <c r="K202" s="13">
        <f>C店!K202+天猫!K202+京东!K202</f>
        <v>4220.509</v>
      </c>
      <c r="L202" s="13">
        <f>C店!L202+天猫!L202+京东!L202</f>
        <v>229.52</v>
      </c>
      <c r="M202" s="13"/>
      <c r="N202" s="13"/>
      <c r="O202" s="13"/>
      <c r="P202" s="13"/>
      <c r="Q202" s="13"/>
      <c r="R202" s="13"/>
      <c r="S202" s="78"/>
    </row>
    <row r="203" spans="1:19">
      <c r="A203" s="40">
        <v>42192</v>
      </c>
      <c r="B203" s="127">
        <f>C店!B203+天猫!B203+京东!B203</f>
        <v>52176.4</v>
      </c>
      <c r="C203" s="13">
        <f>C店!C203+天猫!C203+京东!C203</f>
        <v>1710</v>
      </c>
      <c r="D203" s="13"/>
      <c r="E203" s="145">
        <f>C店!E203+天猫!E203+京东!E203</f>
        <v>50466.4</v>
      </c>
      <c r="F203" s="13"/>
      <c r="G203" s="13"/>
      <c r="H203" s="13"/>
      <c r="I203" s="13">
        <f>C店!I203+天猫!I203+京东!I203</f>
        <v>952.95</v>
      </c>
      <c r="J203" s="13">
        <f>C店!J203+天猫!J203+京东!J203</f>
        <v>1068.935</v>
      </c>
      <c r="K203" s="13">
        <f>C店!K203+天猫!K203+京东!K203</f>
        <v>4215.3587</v>
      </c>
      <c r="L203" s="13">
        <f>C店!L203+天猫!L203+京东!L203</f>
        <v>158.46</v>
      </c>
      <c r="M203" s="13"/>
      <c r="N203" s="13"/>
      <c r="O203" s="13"/>
      <c r="P203" s="13"/>
      <c r="Q203" s="13"/>
      <c r="R203" s="13"/>
      <c r="S203" s="78"/>
    </row>
    <row r="204" spans="1:19">
      <c r="A204" s="40">
        <v>42193</v>
      </c>
      <c r="B204" s="127">
        <f>C店!B204+天猫!B204+京东!B204</f>
        <v>47140.77</v>
      </c>
      <c r="C204" s="13">
        <f>C店!C204+天猫!C204+京东!C204</f>
        <v>3538.02</v>
      </c>
      <c r="D204" s="13"/>
      <c r="E204" s="145">
        <f>C店!E204+天猫!E204+京东!E204</f>
        <v>43602.75</v>
      </c>
      <c r="F204" s="13"/>
      <c r="G204" s="13"/>
      <c r="H204" s="13"/>
      <c r="I204" s="13">
        <f>C店!I204+天猫!I204+京东!I204</f>
        <v>767.25</v>
      </c>
      <c r="J204" s="13">
        <f>C店!J204+天猫!J204+京东!J204</f>
        <v>836.92</v>
      </c>
      <c r="K204" s="13">
        <f>C店!K204+天猫!K204+京东!K204</f>
        <v>4982.3191</v>
      </c>
      <c r="L204" s="13">
        <f>C店!L204+天猫!L204+京东!L204</f>
        <v>257.55</v>
      </c>
      <c r="M204" s="13"/>
      <c r="N204" s="13"/>
      <c r="O204" s="13"/>
      <c r="P204" s="13"/>
      <c r="Q204" s="13"/>
      <c r="R204" s="13"/>
      <c r="S204" s="78"/>
    </row>
    <row r="205" spans="1:19">
      <c r="A205" s="40">
        <v>42194</v>
      </c>
      <c r="B205" s="127">
        <f>C店!B205+天猫!B205+京东!B205</f>
        <v>44645.02</v>
      </c>
      <c r="C205" s="13">
        <f>C店!C205+天猫!C205+京东!C205</f>
        <v>3887.66</v>
      </c>
      <c r="D205" s="13"/>
      <c r="E205" s="145">
        <f>C店!E205+天猫!E205+京东!E205</f>
        <v>40757.36</v>
      </c>
      <c r="F205" s="13"/>
      <c r="G205" s="13"/>
      <c r="H205" s="13"/>
      <c r="I205" s="13">
        <f>C店!I205+天猫!I205+京东!I205</f>
        <v>866.28</v>
      </c>
      <c r="J205" s="13">
        <f>C店!J205+天猫!J205+京东!J205</f>
        <v>934.535</v>
      </c>
      <c r="K205" s="13">
        <f>C店!K205+天猫!K205+京东!K205</f>
        <v>4897.7405</v>
      </c>
      <c r="L205" s="13">
        <f>C店!L205+天猫!L205+京东!L205</f>
        <v>155.9</v>
      </c>
      <c r="M205" s="13"/>
      <c r="N205" s="13"/>
      <c r="O205" s="13"/>
      <c r="P205" s="13"/>
      <c r="Q205" s="13"/>
      <c r="R205" s="13"/>
      <c r="S205" s="78"/>
    </row>
    <row r="206" spans="1:19">
      <c r="A206" s="40">
        <v>42195</v>
      </c>
      <c r="B206" s="127">
        <f>C店!B206+天猫!B206+京东!B206</f>
        <v>48539.96</v>
      </c>
      <c r="C206" s="13">
        <f>C店!C206+天猫!C206+京东!C206</f>
        <v>2893.38</v>
      </c>
      <c r="D206" s="13"/>
      <c r="E206" s="145">
        <f>C店!E206+天猫!E206+京东!E206</f>
        <v>45646.58</v>
      </c>
      <c r="F206" s="13"/>
      <c r="G206" s="13"/>
      <c r="H206" s="13"/>
      <c r="I206" s="13">
        <f>C店!I206+天猫!I206+京东!I206</f>
        <v>929.13</v>
      </c>
      <c r="J206" s="13">
        <f>C店!J206+天猫!J206+京东!J206</f>
        <v>945.805</v>
      </c>
      <c r="K206" s="13">
        <f>C店!K206+天猫!K206+京东!K206</f>
        <v>4435.2185</v>
      </c>
      <c r="L206" s="13">
        <f>C店!L206+天猫!L206+京东!L206</f>
        <v>181.08</v>
      </c>
      <c r="M206" s="13"/>
      <c r="N206" s="13"/>
      <c r="O206" s="13"/>
      <c r="P206" s="13"/>
      <c r="Q206" s="13"/>
      <c r="R206" s="13"/>
      <c r="S206" s="78"/>
    </row>
    <row r="207" spans="1:19">
      <c r="A207" s="40">
        <v>42196</v>
      </c>
      <c r="B207" s="127">
        <f>C店!B207+天猫!B207+京东!B207</f>
        <v>43301.24</v>
      </c>
      <c r="C207" s="13">
        <f>C店!C207+天猫!C207+京东!C207</f>
        <v>1371.42</v>
      </c>
      <c r="D207" s="13"/>
      <c r="E207" s="145">
        <f>C店!E207+天猫!E207+京东!E207</f>
        <v>41929.82</v>
      </c>
      <c r="F207" s="13"/>
      <c r="G207" s="13"/>
      <c r="H207" s="13"/>
      <c r="I207" s="13">
        <f>C店!I207+天猫!I207+京东!I207</f>
        <v>854.67</v>
      </c>
      <c r="J207" s="13">
        <f>C店!J207+天猫!J207+京东!J207</f>
        <v>936.845</v>
      </c>
      <c r="K207" s="13">
        <f>C店!K207+天猫!K207+京东!K207</f>
        <v>4439.6076</v>
      </c>
      <c r="L207" s="13">
        <f>C店!L207+天猫!L207+京东!L207</f>
        <v>290.58</v>
      </c>
      <c r="M207" s="13"/>
      <c r="N207" s="13"/>
      <c r="O207" s="13"/>
      <c r="P207" s="13"/>
      <c r="Q207" s="13"/>
      <c r="R207" s="13"/>
      <c r="S207" s="78"/>
    </row>
    <row r="208" spans="1:19">
      <c r="A208" s="40">
        <v>42197</v>
      </c>
      <c r="B208" s="127">
        <f>C店!B208+天猫!B208+京东!B208</f>
        <v>46223.67</v>
      </c>
      <c r="C208" s="13">
        <f>C店!C208+天猫!C208+京东!C208</f>
        <v>3160.53</v>
      </c>
      <c r="D208" s="13"/>
      <c r="E208" s="145">
        <f>C店!E208+天猫!E208+京东!E208</f>
        <v>43063.14</v>
      </c>
      <c r="F208" s="13"/>
      <c r="G208" s="13"/>
      <c r="H208" s="13"/>
      <c r="I208" s="13">
        <f>C店!I208+天猫!I208+京东!I208</f>
        <v>788.58</v>
      </c>
      <c r="J208" s="13">
        <f>C店!J208+天猫!J208+京东!J208</f>
        <v>848.26</v>
      </c>
      <c r="K208" s="13">
        <f>C店!K208+天猫!K208+京东!K208</f>
        <v>4825.85</v>
      </c>
      <c r="L208" s="13">
        <f>C店!L208+天猫!L208+京东!L208</f>
        <v>192.27</v>
      </c>
      <c r="M208" s="13"/>
      <c r="N208" s="13"/>
      <c r="O208" s="13"/>
      <c r="P208" s="13"/>
      <c r="Q208" s="13"/>
      <c r="R208" s="13"/>
      <c r="S208" s="78"/>
    </row>
    <row r="209" spans="1:19">
      <c r="A209" s="40">
        <v>42198</v>
      </c>
      <c r="B209" s="127">
        <f>C店!B209+天猫!B209+京东!B209</f>
        <v>47186.81</v>
      </c>
      <c r="C209" s="13">
        <f>C店!C209+天猫!C209+京东!C209</f>
        <v>3808.3</v>
      </c>
      <c r="D209" s="13"/>
      <c r="E209" s="145">
        <f>C店!E209+天猫!E209+京东!E209</f>
        <v>43378.51</v>
      </c>
      <c r="F209" s="13"/>
      <c r="G209" s="13"/>
      <c r="H209" s="13"/>
      <c r="I209" s="13">
        <f>C店!I209+天猫!I209+京东!I209</f>
        <v>727.086</v>
      </c>
      <c r="J209" s="13">
        <f>C店!J209+天猫!J209+京东!J209</f>
        <v>809.347</v>
      </c>
      <c r="K209" s="13">
        <f>C店!K209+天猫!K209+京东!K209</f>
        <v>5097.0836</v>
      </c>
      <c r="L209" s="13">
        <f>C店!L209+天猫!L209+京东!L209</f>
        <v>220.53</v>
      </c>
      <c r="M209" s="13"/>
      <c r="N209" s="13"/>
      <c r="O209" s="13"/>
      <c r="P209" s="13"/>
      <c r="Q209" s="13"/>
      <c r="R209" s="13"/>
      <c r="S209" s="78"/>
    </row>
    <row r="210" spans="1:19">
      <c r="A210" s="40">
        <v>42199</v>
      </c>
      <c r="B210" s="127">
        <f>C店!B210+天猫!B210+京东!B210</f>
        <v>53450.47</v>
      </c>
      <c r="C210" s="13">
        <f>C店!C210+天猫!C210+京东!C210</f>
        <v>3555.27</v>
      </c>
      <c r="D210" s="13"/>
      <c r="E210" s="145">
        <f>C店!E210+天猫!E210+京东!E210</f>
        <v>49895.2</v>
      </c>
      <c r="F210" s="13"/>
      <c r="G210" s="13"/>
      <c r="H210" s="13"/>
      <c r="I210" s="13">
        <f>C店!I210+天猫!I210+京东!I210</f>
        <v>900.39</v>
      </c>
      <c r="J210" s="13">
        <f>C店!J210+天猫!J210+京东!J210</f>
        <v>996.52</v>
      </c>
      <c r="K210" s="13">
        <f>C店!K210+天猫!K210+京东!K210</f>
        <v>4909.639</v>
      </c>
      <c r="L210" s="13">
        <f>C店!L210+天猫!L210+京东!L210</f>
        <v>199.08</v>
      </c>
      <c r="M210" s="13"/>
      <c r="N210" s="13"/>
      <c r="O210" s="13"/>
      <c r="P210" s="13"/>
      <c r="Q210" s="13"/>
      <c r="R210" s="13"/>
      <c r="S210" s="78"/>
    </row>
    <row r="211" spans="1:19">
      <c r="A211" s="40">
        <v>42200</v>
      </c>
      <c r="B211" s="127">
        <f>C店!B211+天猫!B211+京东!B211</f>
        <v>43230.47</v>
      </c>
      <c r="C211" s="13">
        <f>C店!C211+天猫!C211+京东!C211</f>
        <v>3127.93</v>
      </c>
      <c r="D211" s="13"/>
      <c r="E211" s="145">
        <f>C店!E211+天猫!E211+京东!E211</f>
        <v>40102.54</v>
      </c>
      <c r="F211" s="13"/>
      <c r="G211" s="13"/>
      <c r="H211" s="13"/>
      <c r="I211" s="13">
        <f>C店!I211+天猫!I211+京东!I211</f>
        <v>771.375</v>
      </c>
      <c r="J211" s="13">
        <f>C店!J211+天猫!J211+京东!J211</f>
        <v>797.8075</v>
      </c>
      <c r="K211" s="13">
        <f>C店!K211+天猫!K211+京东!K211</f>
        <v>4127.3344</v>
      </c>
      <c r="L211" s="13">
        <f>C店!L211+天猫!L211+京东!L211</f>
        <v>234.01</v>
      </c>
      <c r="M211" s="13"/>
      <c r="N211" s="13"/>
      <c r="O211" s="13"/>
      <c r="P211" s="13"/>
      <c r="Q211" s="13"/>
      <c r="R211" s="13"/>
      <c r="S211" s="78"/>
    </row>
    <row r="212" spans="1:19">
      <c r="A212" s="40">
        <v>42201</v>
      </c>
      <c r="B212" s="127">
        <f>C店!B212+天猫!B212+京东!B212</f>
        <v>47547.3</v>
      </c>
      <c r="C212" s="13">
        <f>C店!C212+天猫!C212+京东!C212</f>
        <v>3308.43</v>
      </c>
      <c r="D212" s="13"/>
      <c r="E212" s="145">
        <f>C店!E212+天猫!E212+京东!E212</f>
        <v>44238.87</v>
      </c>
      <c r="F212" s="13"/>
      <c r="G212" s="13"/>
      <c r="H212" s="13"/>
      <c r="I212" s="13">
        <f>C店!I212+天猫!I212+京东!I212</f>
        <v>870.84</v>
      </c>
      <c r="J212" s="13">
        <f>C店!J212+天猫!J212+京东!J212</f>
        <v>912.485</v>
      </c>
      <c r="K212" s="13">
        <f>C店!K212+天猫!K212+京东!K212</f>
        <v>4209.8199</v>
      </c>
      <c r="L212" s="13">
        <f>C店!L212+天猫!L212+京东!L212</f>
        <v>225.88</v>
      </c>
      <c r="M212" s="13"/>
      <c r="N212" s="13"/>
      <c r="O212" s="13"/>
      <c r="P212" s="13"/>
      <c r="Q212" s="13"/>
      <c r="R212" s="13"/>
      <c r="S212" s="78"/>
    </row>
    <row r="213" spans="1:19">
      <c r="A213" s="40">
        <v>42202</v>
      </c>
      <c r="B213" s="127">
        <f>C店!B213+天猫!B213+京东!B213</f>
        <v>45614.79</v>
      </c>
      <c r="C213" s="13">
        <f>C店!C213+天猫!C213+京东!C213</f>
        <v>4120.71</v>
      </c>
      <c r="D213" s="13"/>
      <c r="E213" s="145">
        <f>C店!E213+天猫!E213+京东!E213</f>
        <v>41494.08</v>
      </c>
      <c r="F213" s="13"/>
      <c r="G213" s="13"/>
      <c r="H213" s="13"/>
      <c r="I213" s="13">
        <f>C店!I213+天猫!I213+京东!I213</f>
        <v>738.3</v>
      </c>
      <c r="J213" s="13">
        <f>C店!J213+天猫!J213+京东!J213</f>
        <v>825.3</v>
      </c>
      <c r="K213" s="13">
        <f>C店!K213+天猫!K213+京东!K213</f>
        <v>3994.2774</v>
      </c>
      <c r="L213" s="13">
        <f>C店!L213+天猫!L213+京东!L213</f>
        <v>115.93</v>
      </c>
      <c r="M213" s="13"/>
      <c r="N213" s="13"/>
      <c r="O213" s="13"/>
      <c r="P213" s="13"/>
      <c r="Q213" s="13"/>
      <c r="R213" s="13"/>
      <c r="S213" s="78"/>
    </row>
    <row r="214" spans="1:19">
      <c r="A214" s="40">
        <v>42203</v>
      </c>
      <c r="B214" s="127">
        <f>C店!B214+天猫!B214+京东!B214</f>
        <v>42472.46</v>
      </c>
      <c r="C214" s="13">
        <f>C店!C214+天猫!C214+京东!C214</f>
        <v>3856.38</v>
      </c>
      <c r="D214" s="13"/>
      <c r="E214" s="145">
        <f>C店!E214+天猫!E214+京东!E214</f>
        <v>38616.08</v>
      </c>
      <c r="F214" s="13"/>
      <c r="G214" s="13"/>
      <c r="H214" s="13"/>
      <c r="I214" s="13">
        <f>C店!I214+天猫!I214+京东!I214</f>
        <v>778.275</v>
      </c>
      <c r="J214" s="13">
        <f>C店!J214+天猫!J214+京东!J214</f>
        <v>809.3575</v>
      </c>
      <c r="K214" s="13">
        <f>C店!K214+天猫!K214+京东!K214</f>
        <v>5056.94</v>
      </c>
      <c r="L214" s="13">
        <f>C店!L214+天猫!L214+京东!L214</f>
        <v>136.62</v>
      </c>
      <c r="M214" s="13"/>
      <c r="N214" s="13"/>
      <c r="O214" s="13"/>
      <c r="P214" s="13"/>
      <c r="Q214" s="13"/>
      <c r="R214" s="13"/>
      <c r="S214" s="78"/>
    </row>
    <row r="215" spans="1:19">
      <c r="A215" s="40">
        <v>42204</v>
      </c>
      <c r="B215" s="127">
        <f>C店!B215+天猫!B215+京东!B215</f>
        <v>45139.86</v>
      </c>
      <c r="C215" s="13">
        <f>C店!C215+天猫!C215+京东!C215</f>
        <v>3050.48</v>
      </c>
      <c r="D215" s="13"/>
      <c r="E215" s="145">
        <f>C店!E215+天猫!E215+京东!E215</f>
        <v>42089.38</v>
      </c>
      <c r="F215" s="13"/>
      <c r="G215" s="13"/>
      <c r="H215" s="13"/>
      <c r="I215" s="13">
        <f>C店!I215+天猫!I215+京东!I215</f>
        <v>733.17</v>
      </c>
      <c r="J215" s="13">
        <f>C店!J215+天猫!J215+京东!J215</f>
        <v>824.46</v>
      </c>
      <c r="K215" s="13">
        <f>C店!K215+天猫!K215+京东!K215</f>
        <v>5963.84</v>
      </c>
      <c r="L215" s="13">
        <f>C店!L215+天猫!L215+京东!L215</f>
        <v>143.19</v>
      </c>
      <c r="M215" s="13"/>
      <c r="N215" s="13"/>
      <c r="O215" s="13"/>
      <c r="P215" s="13"/>
      <c r="Q215" s="13"/>
      <c r="R215" s="13"/>
      <c r="S215" s="78"/>
    </row>
    <row r="216" spans="1:19">
      <c r="A216" s="40">
        <v>42205</v>
      </c>
      <c r="B216" s="127">
        <f>C店!B216+天猫!B216+京东!B216</f>
        <v>48158.84</v>
      </c>
      <c r="C216" s="13">
        <f>C店!C216+天猫!C216+京东!C216</f>
        <v>4831.45</v>
      </c>
      <c r="D216" s="13"/>
      <c r="E216" s="145">
        <f>C店!E216+天猫!E216+京东!E216</f>
        <v>43327.39</v>
      </c>
      <c r="F216" s="13"/>
      <c r="G216" s="13"/>
      <c r="H216" s="13"/>
      <c r="I216" s="13">
        <f>C店!I216+天猫!I216+京东!I216</f>
        <v>807.51</v>
      </c>
      <c r="J216" s="13">
        <f>C店!J216+天猫!J216+京东!J216</f>
        <v>845.67</v>
      </c>
      <c r="K216" s="13">
        <f>C店!K216+天猫!K216+京东!K216</f>
        <v>5423.17</v>
      </c>
      <c r="L216" s="13">
        <f>C店!L216+天猫!L216+京东!L216</f>
        <v>230.55</v>
      </c>
      <c r="M216" s="13"/>
      <c r="N216" s="13"/>
      <c r="O216" s="13"/>
      <c r="P216" s="13"/>
      <c r="Q216" s="13"/>
      <c r="R216" s="13"/>
      <c r="S216" s="78"/>
    </row>
    <row r="217" spans="1:19">
      <c r="A217" s="40">
        <v>42206</v>
      </c>
      <c r="B217" s="127">
        <f>C店!B217+天猫!B217+京东!B217</f>
        <v>54686.84</v>
      </c>
      <c r="C217" s="13">
        <f>C店!C217+天猫!C217+京东!C217</f>
        <v>8014.27</v>
      </c>
      <c r="D217" s="13"/>
      <c r="E217" s="145">
        <f>C店!E217+天猫!E217+京东!E217</f>
        <v>46672.57</v>
      </c>
      <c r="F217" s="13"/>
      <c r="G217" s="13"/>
      <c r="H217" s="13"/>
      <c r="I217" s="13">
        <f>C店!I217+天猫!I217+京东!I217</f>
        <v>842.325</v>
      </c>
      <c r="J217" s="13">
        <f>C店!J217+天猫!J217+京东!J217</f>
        <v>878.6575</v>
      </c>
      <c r="K217" s="13">
        <f>C店!K217+天猫!K217+京东!K217</f>
        <v>4851.32</v>
      </c>
      <c r="L217" s="13">
        <f>C店!L217+天猫!L217+京东!L217</f>
        <v>112.46</v>
      </c>
      <c r="M217" s="13"/>
      <c r="N217" s="13"/>
      <c r="O217" s="13"/>
      <c r="P217" s="13"/>
      <c r="Q217" s="13"/>
      <c r="R217" s="13"/>
      <c r="S217" s="78"/>
    </row>
    <row r="218" spans="1:19">
      <c r="A218" s="40">
        <v>42207</v>
      </c>
      <c r="B218" s="127">
        <f>C店!B218+天猫!B218+京东!B218</f>
        <v>44736.91</v>
      </c>
      <c r="C218" s="13">
        <f>C店!C218+天猫!C218+京东!C218</f>
        <v>2802.43</v>
      </c>
      <c r="D218" s="13"/>
      <c r="E218" s="145">
        <f>C店!E218+天猫!E218+京东!E218</f>
        <v>41934.48</v>
      </c>
      <c r="F218" s="13"/>
      <c r="G218" s="13"/>
      <c r="H218" s="13"/>
      <c r="I218" s="13">
        <f>C店!I218+天猫!I218+京东!I218</f>
        <v>654.54</v>
      </c>
      <c r="J218" s="13">
        <f>C店!J218+天猫!J218+京东!J218</f>
        <v>712.285</v>
      </c>
      <c r="K218" s="13">
        <f>C店!K218+天猫!K218+京东!K218</f>
        <v>4251.08</v>
      </c>
      <c r="L218" s="13">
        <f>C店!L218+天猫!L218+京东!L218</f>
        <v>176.58</v>
      </c>
      <c r="M218" s="13"/>
      <c r="N218" s="13"/>
      <c r="O218" s="13"/>
      <c r="P218" s="13"/>
      <c r="Q218" s="13"/>
      <c r="R218" s="13"/>
      <c r="S218" s="78"/>
    </row>
    <row r="219" spans="1:19">
      <c r="A219" s="40">
        <v>42208</v>
      </c>
      <c r="B219" s="127">
        <f>C店!B219+天猫!B219+京东!B219</f>
        <v>51545.33</v>
      </c>
      <c r="C219" s="13">
        <f>C店!C219+天猫!C219+京东!C219</f>
        <v>4540.68</v>
      </c>
      <c r="D219" s="13"/>
      <c r="E219" s="145">
        <f>C店!E219+天猫!E219+京东!E219</f>
        <v>47004.65</v>
      </c>
      <c r="F219" s="13"/>
      <c r="G219" s="13"/>
      <c r="H219" s="13"/>
      <c r="I219" s="13">
        <f>C店!I219+天猫!I219+京东!I219</f>
        <v>891.555</v>
      </c>
      <c r="J219" s="13">
        <f>C店!J219+天猫!J219+京东!J219</f>
        <v>954.9575</v>
      </c>
      <c r="K219" s="13">
        <f>C店!K219+天猫!K219+京东!K219</f>
        <v>4659.75</v>
      </c>
      <c r="L219" s="13">
        <f>C店!L219+天猫!L219+京东!L219</f>
        <v>134.3</v>
      </c>
      <c r="M219" s="13"/>
      <c r="N219" s="13"/>
      <c r="O219" s="13"/>
      <c r="P219" s="13"/>
      <c r="Q219" s="13"/>
      <c r="R219" s="13"/>
      <c r="S219" s="78"/>
    </row>
    <row r="220" spans="1:19">
      <c r="A220" s="40">
        <v>42209</v>
      </c>
      <c r="B220" s="127">
        <f>C店!B220+天猫!B220+京东!B220</f>
        <v>46776.98</v>
      </c>
      <c r="C220" s="13">
        <f>C店!C220+天猫!C220+京东!C220</f>
        <v>5403.14</v>
      </c>
      <c r="D220" s="13"/>
      <c r="E220" s="145">
        <f>C店!E220+天猫!E220+京东!E220</f>
        <v>41373.84</v>
      </c>
      <c r="F220" s="13"/>
      <c r="G220" s="13"/>
      <c r="H220" s="13"/>
      <c r="I220" s="13">
        <f>C店!I220+天猫!I220+京东!I220</f>
        <v>731.6448</v>
      </c>
      <c r="J220" s="13">
        <f>C店!J220+天猫!J220+京东!J220</f>
        <v>794.3306</v>
      </c>
      <c r="K220" s="13">
        <f>C店!K220+天猫!K220+京东!K220</f>
        <v>4227.75</v>
      </c>
      <c r="L220" s="13">
        <f>C店!L220+天猫!L220+京东!L220</f>
        <v>208.1</v>
      </c>
      <c r="M220" s="13"/>
      <c r="N220" s="13"/>
      <c r="O220" s="13"/>
      <c r="P220" s="13"/>
      <c r="Q220" s="13"/>
      <c r="R220" s="13"/>
      <c r="S220" s="78"/>
    </row>
    <row r="221" spans="1:19">
      <c r="A221" s="40">
        <v>42210</v>
      </c>
      <c r="B221" s="127">
        <f>C店!B221+天猫!B221+京东!B221</f>
        <v>38551.11</v>
      </c>
      <c r="C221" s="13">
        <f>C店!C221+天猫!C221+京东!C221</f>
        <v>3441.42</v>
      </c>
      <c r="D221" s="13"/>
      <c r="E221" s="145">
        <f>C店!E221+天猫!E221+京东!E221</f>
        <v>35109.69</v>
      </c>
      <c r="F221" s="13"/>
      <c r="G221" s="13"/>
      <c r="H221" s="13"/>
      <c r="I221" s="13">
        <f>C店!I221+天猫!I221+京东!I221</f>
        <v>722.1414</v>
      </c>
      <c r="J221" s="13">
        <f>C店!J221+天猫!J221+京东!J221</f>
        <v>793.0783</v>
      </c>
      <c r="K221" s="13">
        <f>C店!K221+天猫!K221+京东!K221</f>
        <v>4210.63</v>
      </c>
      <c r="L221" s="13">
        <f>C店!L221+天猫!L221+京东!L221</f>
        <v>166.86</v>
      </c>
      <c r="M221" s="13"/>
      <c r="N221" s="13"/>
      <c r="O221" s="13"/>
      <c r="P221" s="13"/>
      <c r="Q221" s="13"/>
      <c r="R221" s="13"/>
      <c r="S221" s="78"/>
    </row>
    <row r="222" spans="1:19">
      <c r="A222" s="40">
        <v>42211</v>
      </c>
      <c r="B222" s="127">
        <f>C店!B222+天猫!B222+京东!B222</f>
        <v>44722.84</v>
      </c>
      <c r="C222" s="13">
        <f>C店!C222+天猫!C222+京东!C222</f>
        <v>2319.14</v>
      </c>
      <c r="D222" s="13"/>
      <c r="E222" s="145">
        <f>C店!E222+天猫!E222+京东!E222</f>
        <v>42403.7</v>
      </c>
      <c r="F222" s="13"/>
      <c r="G222" s="13"/>
      <c r="H222" s="13"/>
      <c r="I222" s="13">
        <f>C店!I222+天猫!I222+京东!I222</f>
        <v>710.787</v>
      </c>
      <c r="J222" s="13">
        <f>C店!J222+天猫!J222+京东!J222</f>
        <v>755.6465</v>
      </c>
      <c r="K222" s="13">
        <f>C店!K222+天猫!K222+京东!K222</f>
        <v>4644.19</v>
      </c>
      <c r="L222" s="13">
        <f>C店!L222+天猫!L222+京东!L222</f>
        <v>94.49</v>
      </c>
      <c r="M222" s="13"/>
      <c r="N222" s="13"/>
      <c r="O222" s="13"/>
      <c r="P222" s="13"/>
      <c r="Q222" s="13"/>
      <c r="R222" s="13"/>
      <c r="S222" s="78"/>
    </row>
    <row r="223" spans="1:19">
      <c r="A223" s="40">
        <v>42212</v>
      </c>
      <c r="B223" s="127">
        <f>C店!B223+天猫!B223+京东!B223</f>
        <v>41952.05</v>
      </c>
      <c r="C223" s="13">
        <f>C店!C223+天猫!C223+京东!C223</f>
        <v>3525.04</v>
      </c>
      <c r="D223" s="13"/>
      <c r="E223" s="145">
        <f>C店!E223+天猫!E223+京东!E223</f>
        <v>38427.01</v>
      </c>
      <c r="F223" s="13"/>
      <c r="G223" s="13"/>
      <c r="H223" s="13"/>
      <c r="I223" s="13">
        <f>C店!I223+天猫!I223+京东!I223</f>
        <v>704.892</v>
      </c>
      <c r="J223" s="13">
        <f>C店!J223+天猫!J223+京东!J223</f>
        <v>744.744</v>
      </c>
      <c r="K223" s="13">
        <f>C店!K223+天猫!K223+京东!K223</f>
        <v>4542.31</v>
      </c>
      <c r="L223" s="13">
        <f>C店!L223+天猫!L223+京东!L223</f>
        <v>118.55</v>
      </c>
      <c r="M223" s="13"/>
      <c r="N223" s="13"/>
      <c r="O223" s="13"/>
      <c r="P223" s="13"/>
      <c r="Q223" s="13"/>
      <c r="R223" s="13"/>
      <c r="S223" s="78"/>
    </row>
    <row r="224" spans="1:19">
      <c r="A224" s="40">
        <v>42213</v>
      </c>
      <c r="B224" s="127">
        <f>C店!B224+天猫!B224+京东!B224</f>
        <v>44188.93</v>
      </c>
      <c r="C224" s="13">
        <f>C店!C224+天猫!C224+京东!C224</f>
        <v>3328.53</v>
      </c>
      <c r="D224" s="13"/>
      <c r="E224" s="145">
        <f>C店!E224+天猫!E224+京东!E224</f>
        <v>40860.4</v>
      </c>
      <c r="F224" s="13"/>
      <c r="G224" s="13"/>
      <c r="H224" s="13"/>
      <c r="I224" s="13">
        <f>C店!I224+天猫!I224+京东!I224</f>
        <v>768.102</v>
      </c>
      <c r="J224" s="13">
        <f>C店!J224+天猫!J224+京东!J224</f>
        <v>856.289</v>
      </c>
      <c r="K224" s="13">
        <f>C店!K224+天猫!K224+京东!K224</f>
        <v>4491.55</v>
      </c>
      <c r="L224" s="13">
        <f>C店!L224+天猫!L224+京东!L224</f>
        <v>274.97</v>
      </c>
      <c r="M224" s="13"/>
      <c r="N224" s="13"/>
      <c r="O224" s="13"/>
      <c r="P224" s="13"/>
      <c r="Q224" s="13"/>
      <c r="R224" s="13"/>
      <c r="S224" s="78"/>
    </row>
    <row r="225" spans="1:19">
      <c r="A225" s="40">
        <v>42214</v>
      </c>
      <c r="B225" s="127">
        <f>C店!B225+天猫!B225+京东!B225</f>
        <v>46069.81</v>
      </c>
      <c r="C225" s="13">
        <f>C店!C225+天猫!C225+京东!C225</f>
        <v>3765.38</v>
      </c>
      <c r="D225" s="13"/>
      <c r="E225" s="145">
        <f>C店!E225+天猫!E225+京东!E225</f>
        <v>42304.43</v>
      </c>
      <c r="F225" s="13"/>
      <c r="G225" s="13"/>
      <c r="H225" s="13"/>
      <c r="I225" s="13">
        <f>C店!I225+天猫!I225+京东!I225</f>
        <v>824.8248</v>
      </c>
      <c r="J225" s="13">
        <f>C店!J225+天猫!J225+京东!J225</f>
        <v>910.5306</v>
      </c>
      <c r="K225" s="13">
        <f>C店!K225+天猫!K225+京东!K225</f>
        <v>4739.3</v>
      </c>
      <c r="L225" s="13">
        <f>C店!L225+天猫!L225+京东!L225</f>
        <v>414.18</v>
      </c>
      <c r="M225" s="13"/>
      <c r="N225" s="13"/>
      <c r="O225" s="13"/>
      <c r="P225" s="13"/>
      <c r="Q225" s="13"/>
      <c r="R225" s="13"/>
      <c r="S225" s="78"/>
    </row>
    <row r="226" spans="1:19">
      <c r="A226" s="40">
        <v>42215</v>
      </c>
      <c r="B226" s="127">
        <f>C店!B226+天猫!B226+京东!B226</f>
        <v>43961.58</v>
      </c>
      <c r="C226" s="13">
        <f>C店!C226+天猫!C226+京东!C226</f>
        <v>2154.84</v>
      </c>
      <c r="D226" s="13"/>
      <c r="E226" s="145">
        <f>C店!E226+天猫!E226+京东!E226</f>
        <v>41806.74</v>
      </c>
      <c r="F226" s="13"/>
      <c r="G226" s="13"/>
      <c r="H226" s="13"/>
      <c r="I226" s="13">
        <f>C店!I226+天猫!I226+京东!I226</f>
        <v>650.412</v>
      </c>
      <c r="J226" s="13">
        <f>C店!J226+天猫!J226+京东!J226</f>
        <v>724.234</v>
      </c>
      <c r="K226" s="13">
        <f>C店!K226+天猫!K226+京东!K226</f>
        <v>4895.24</v>
      </c>
      <c r="L226" s="13">
        <f>C店!L226+天猫!L226+京东!L226</f>
        <v>35.32</v>
      </c>
      <c r="M226" s="13"/>
      <c r="N226" s="13"/>
      <c r="O226" s="13"/>
      <c r="P226" s="13"/>
      <c r="Q226" s="13"/>
      <c r="R226" s="13"/>
      <c r="S226" s="78"/>
    </row>
    <row r="227" spans="1:19">
      <c r="A227" s="40">
        <v>42216</v>
      </c>
      <c r="B227" s="127">
        <f>C店!B227+天猫!B227+京东!B227</f>
        <v>49517.88</v>
      </c>
      <c r="C227" s="13">
        <f>C店!C227+天猫!C227+京东!C227</f>
        <v>5385.26</v>
      </c>
      <c r="D227" s="13"/>
      <c r="E227" s="145">
        <f>C店!E227+天猫!E227+京东!E227</f>
        <v>44132.62</v>
      </c>
      <c r="F227" s="13"/>
      <c r="G227" s="13"/>
      <c r="H227" s="13"/>
      <c r="I227" s="13">
        <f>C店!I227+天猫!I227+京东!I227</f>
        <v>813.7956</v>
      </c>
      <c r="J227" s="13">
        <f>C店!J227+天猫!J227+京东!J227</f>
        <v>886.1482</v>
      </c>
      <c r="K227" s="13">
        <f>C店!K227+天猫!K227+京东!K227</f>
        <v>4957.16</v>
      </c>
      <c r="L227" s="13">
        <f>C店!L227+天猫!L227+京东!L227</f>
        <v>127.06</v>
      </c>
      <c r="M227" s="13"/>
      <c r="N227" s="13"/>
      <c r="O227" s="13"/>
      <c r="P227" s="13"/>
      <c r="Q227" s="13"/>
      <c r="R227" s="13"/>
      <c r="S227" s="78"/>
    </row>
    <row r="228" s="101" customFormat="1" spans="1:19">
      <c r="A228" s="164" t="s">
        <v>34</v>
      </c>
      <c r="B228" s="165">
        <f>C店!B228+天猫!B228+京东!B228</f>
        <v>1437132.23</v>
      </c>
      <c r="C228" s="10">
        <f>C店!C228+天猫!C228+京东!C228</f>
        <v>109343.1</v>
      </c>
      <c r="D228" s="10">
        <f>C店!D228+天猫!D228+京东!D228</f>
        <v>0</v>
      </c>
      <c r="E228" s="166">
        <f>C店!E228+天猫!E228+京东!E228</f>
        <v>1327789.13</v>
      </c>
      <c r="F228" s="101">
        <f t="shared" ref="F228:R228" si="15">SUM(F199:F227)</f>
        <v>0</v>
      </c>
      <c r="G228" s="101">
        <f t="shared" si="15"/>
        <v>0</v>
      </c>
      <c r="H228" s="101">
        <v>0</v>
      </c>
      <c r="I228" s="10">
        <f t="shared" ref="I228:L228" si="16">SUM(I197:I227)</f>
        <v>24738.9036</v>
      </c>
      <c r="J228" s="10">
        <f t="shared" si="16"/>
        <v>26779.7642</v>
      </c>
      <c r="K228" s="10">
        <f t="shared" si="16"/>
        <v>141322.2259</v>
      </c>
      <c r="L228" s="70">
        <f t="shared" si="16"/>
        <v>6195.32</v>
      </c>
      <c r="M228" s="101">
        <f t="shared" ref="M228:R228" si="17">SUM(M199:M227)</f>
        <v>0</v>
      </c>
      <c r="N228" s="101">
        <f t="shared" si="17"/>
        <v>0</v>
      </c>
      <c r="O228" s="10">
        <f t="shared" si="17"/>
        <v>0</v>
      </c>
      <c r="P228" s="101">
        <f t="shared" si="17"/>
        <v>0</v>
      </c>
      <c r="Q228" s="10">
        <f t="shared" si="17"/>
        <v>0</v>
      </c>
      <c r="R228" s="10">
        <f t="shared" si="17"/>
        <v>0</v>
      </c>
      <c r="S228" s="70" t="e">
        <f>E228/Q228</f>
        <v>#DIV/0!</v>
      </c>
    </row>
    <row r="229" spans="1:19">
      <c r="A229" s="40">
        <v>42217</v>
      </c>
      <c r="B229" s="127">
        <f>C店!B229+天猫!B229+京东!B229</f>
        <v>40905.93</v>
      </c>
      <c r="C229" s="13">
        <f>C店!C229+天猫!C229+京东!C229</f>
        <v>2306.95</v>
      </c>
      <c r="D229" s="13"/>
      <c r="E229" s="145">
        <f>C店!E229+天猫!E229+京东!E229</f>
        <v>38598.98</v>
      </c>
      <c r="F229" s="13"/>
      <c r="G229" s="13"/>
      <c r="H229" s="13"/>
      <c r="I229" s="13">
        <f>C店!I229+天猫!I229+京东!I229</f>
        <v>698.16</v>
      </c>
      <c r="J229" s="13">
        <f>C店!J229+天猫!J229+京东!J229</f>
        <v>765.03</v>
      </c>
      <c r="K229" s="13">
        <f>C店!K229+天猫!K229+京东!K229</f>
        <v>3709.23</v>
      </c>
      <c r="L229" s="13">
        <f>C店!L229+天猫!L229+京东!L229</f>
        <v>156.92</v>
      </c>
      <c r="M229" s="13"/>
      <c r="N229" s="13"/>
      <c r="O229" s="13"/>
      <c r="P229" s="13"/>
      <c r="Q229" s="13"/>
      <c r="R229" s="13"/>
      <c r="S229" s="78"/>
    </row>
    <row r="230" spans="1:19">
      <c r="A230" s="40">
        <v>42218</v>
      </c>
      <c r="B230" s="127">
        <f>C店!B230+天猫!B230+京东!B230</f>
        <v>48525.56</v>
      </c>
      <c r="C230" s="13">
        <f>C店!C230+天猫!C230+京东!C230</f>
        <v>2443.13</v>
      </c>
      <c r="D230" s="13"/>
      <c r="E230" s="145">
        <f>C店!E230+天猫!E230+京东!E230</f>
        <v>46082.43</v>
      </c>
      <c r="F230" s="13"/>
      <c r="G230" s="13"/>
      <c r="H230" s="13"/>
      <c r="I230" s="13">
        <f>C店!I230+天猫!I230+京东!I230</f>
        <v>862.695</v>
      </c>
      <c r="J230" s="13">
        <f>C店!J230+天猫!J230+京东!J230</f>
        <v>951.6325</v>
      </c>
      <c r="K230" s="13">
        <f>C店!K230+天猫!K230+京东!K230</f>
        <v>4516.59</v>
      </c>
      <c r="L230" s="13">
        <f>C店!L230+天猫!L230+京东!L230</f>
        <v>99.41</v>
      </c>
      <c r="M230" s="13"/>
      <c r="N230" s="13"/>
      <c r="O230" s="13"/>
      <c r="P230" s="13"/>
      <c r="Q230" s="13"/>
      <c r="R230" s="13"/>
      <c r="S230" s="78"/>
    </row>
    <row r="231" spans="1:19">
      <c r="A231" s="40">
        <v>42219</v>
      </c>
      <c r="B231" s="127">
        <f>C店!B231+天猫!B231+京东!B231</f>
        <v>45513.83</v>
      </c>
      <c r="C231" s="13">
        <f>C店!C231+天猫!C231+京东!C231</f>
        <v>4112.35</v>
      </c>
      <c r="D231" s="13"/>
      <c r="E231" s="145">
        <f>C店!E231+天猫!E231+京东!E231</f>
        <v>41401.48</v>
      </c>
      <c r="F231" s="13"/>
      <c r="G231" s="13"/>
      <c r="H231" s="13"/>
      <c r="I231" s="13">
        <f>C店!I231+天猫!I231+京东!I231</f>
        <v>900.222</v>
      </c>
      <c r="J231" s="13">
        <f>C店!J231+天猫!J231+京东!J231</f>
        <v>985.124</v>
      </c>
      <c r="K231" s="13">
        <f>C店!K231+天猫!K231+京东!K231</f>
        <v>4251.91</v>
      </c>
      <c r="L231" s="13">
        <f>C店!L231+天猫!L231+京东!L231</f>
        <v>169.81</v>
      </c>
      <c r="M231" s="13"/>
      <c r="N231" s="13"/>
      <c r="O231" s="13"/>
      <c r="P231" s="13"/>
      <c r="Q231" s="13"/>
      <c r="R231" s="13"/>
      <c r="S231" s="78"/>
    </row>
    <row r="232" spans="1:19">
      <c r="A232" s="40">
        <v>42220</v>
      </c>
      <c r="B232" s="127">
        <f>C店!B232+天猫!B232+京东!B232</f>
        <v>52157.22</v>
      </c>
      <c r="C232" s="13">
        <f>C店!C232+天猫!C232+京东!C232</f>
        <v>2902.85</v>
      </c>
      <c r="D232" s="13"/>
      <c r="E232" s="145">
        <f>C店!E232+天猫!E232+京东!E232</f>
        <v>49254.37</v>
      </c>
      <c r="F232" s="13"/>
      <c r="G232" s="13"/>
      <c r="H232" s="13"/>
      <c r="I232" s="13">
        <f>C店!I232+天猫!I232+京东!I232</f>
        <v>843.4584</v>
      </c>
      <c r="J232" s="13">
        <f>C店!J232+天猫!J232+京东!J232</f>
        <v>943.1198</v>
      </c>
      <c r="K232" s="13">
        <f>C店!K232+天猫!K232+京东!K232</f>
        <v>4665.75</v>
      </c>
      <c r="L232" s="13">
        <f>C店!L232+天猫!L232+京东!L232</f>
        <v>172.14</v>
      </c>
      <c r="M232" s="13"/>
      <c r="N232" s="13"/>
      <c r="O232" s="13"/>
      <c r="P232" s="13"/>
      <c r="Q232" s="13"/>
      <c r="R232" s="13"/>
      <c r="S232" s="78"/>
    </row>
    <row r="233" spans="1:19">
      <c r="A233" s="40">
        <v>42221</v>
      </c>
      <c r="B233" s="127">
        <f>C店!B233+天猫!B233+京东!B233</f>
        <v>45495.13</v>
      </c>
      <c r="C233" s="13">
        <f>C店!C233+天猫!C233+京东!C233</f>
        <v>2500.77</v>
      </c>
      <c r="D233" s="13"/>
      <c r="E233" s="145">
        <f>C店!E233+天猫!E233+京东!E233</f>
        <v>42994.36</v>
      </c>
      <c r="F233" s="13"/>
      <c r="G233" s="13"/>
      <c r="H233" s="13"/>
      <c r="I233" s="13">
        <f>C店!I233+天猫!I233+京东!I233</f>
        <v>726.4848</v>
      </c>
      <c r="J233" s="13">
        <f>C店!J233+天猫!J233+京东!J233</f>
        <v>817.7106</v>
      </c>
      <c r="K233" s="13">
        <f>C店!K233+天猫!K233+京东!K233</f>
        <v>4565.21</v>
      </c>
      <c r="L233" s="13">
        <f>C店!L233+天猫!L233+京东!L233</f>
        <v>176.05</v>
      </c>
      <c r="M233" s="13"/>
      <c r="N233" s="13"/>
      <c r="O233" s="13"/>
      <c r="P233" s="13"/>
      <c r="Q233" s="13"/>
      <c r="R233" s="13"/>
      <c r="S233" s="78"/>
    </row>
    <row r="234" spans="1:19">
      <c r="A234" s="40">
        <v>42222</v>
      </c>
      <c r="B234" s="127">
        <f>C店!B234+天猫!B234+京东!B234</f>
        <v>46112.64</v>
      </c>
      <c r="C234" s="13">
        <f>C店!C234+天猫!C234+京东!C234</f>
        <v>1719.68</v>
      </c>
      <c r="D234" s="13"/>
      <c r="E234" s="145">
        <f>C店!E234+天猫!E234+京东!E234</f>
        <v>44392.96</v>
      </c>
      <c r="F234" s="13"/>
      <c r="G234" s="13"/>
      <c r="H234" s="13"/>
      <c r="I234" s="13">
        <f>C店!I234+天猫!I234+京东!I234</f>
        <v>775.9728</v>
      </c>
      <c r="J234" s="13">
        <f>C店!J234+天猫!J234+京东!J234</f>
        <v>860.6066</v>
      </c>
      <c r="K234" s="13">
        <f>C店!K234+天猫!K234+京东!K234</f>
        <v>5438.4</v>
      </c>
      <c r="L234" s="13">
        <f>C店!L234+天猫!L234+京东!L234</f>
        <v>162.01</v>
      </c>
      <c r="M234" s="13"/>
      <c r="N234" s="13"/>
      <c r="O234" s="13"/>
      <c r="P234" s="13"/>
      <c r="Q234" s="13"/>
      <c r="R234" s="13"/>
      <c r="S234" s="78"/>
    </row>
    <row r="235" spans="1:19">
      <c r="A235" s="40">
        <v>42223</v>
      </c>
      <c r="B235" s="127">
        <f>C店!B235+天猫!B235+京东!B235</f>
        <v>43503.44</v>
      </c>
      <c r="C235" s="13">
        <f>C店!C235+天猫!C235+京东!C235</f>
        <v>4967.6</v>
      </c>
      <c r="D235" s="13"/>
      <c r="E235" s="145">
        <f>C店!E235+天猫!E235+京东!E235</f>
        <v>38535.84</v>
      </c>
      <c r="F235" s="13"/>
      <c r="G235" s="13"/>
      <c r="H235" s="13"/>
      <c r="I235" s="13">
        <f>C店!I235+天猫!I235+京东!I235</f>
        <v>736.7484</v>
      </c>
      <c r="J235" s="13">
        <f>C店!J235+天猫!J235+京东!J235</f>
        <v>829.8598</v>
      </c>
      <c r="K235" s="13">
        <f>C店!K235+天猫!K235+京东!K235</f>
        <v>4827.19</v>
      </c>
      <c r="L235" s="13">
        <f>C店!L235+天猫!L235+京东!L235</f>
        <v>230.35</v>
      </c>
      <c r="M235" s="13"/>
      <c r="N235" s="13"/>
      <c r="O235" s="13"/>
      <c r="P235" s="13"/>
      <c r="Q235" s="13"/>
      <c r="R235" s="13"/>
      <c r="S235" s="78"/>
    </row>
    <row r="236" spans="1:19">
      <c r="A236" s="40">
        <v>42224</v>
      </c>
      <c r="B236" s="127">
        <f>C店!B236+天猫!B236+京东!B236</f>
        <v>39650.02</v>
      </c>
      <c r="C236" s="13">
        <f>C店!C236+天猫!C236+京东!C236</f>
        <v>2579.51</v>
      </c>
      <c r="D236" s="13"/>
      <c r="E236" s="145">
        <f>C店!E236+天猫!E236+京东!E236</f>
        <v>37070.51</v>
      </c>
      <c r="F236" s="13"/>
      <c r="G236" s="13"/>
      <c r="H236" s="13"/>
      <c r="I236" s="13">
        <f>C店!I236+天猫!I236+京东!I236</f>
        <v>684.9576</v>
      </c>
      <c r="J236" s="13">
        <f>C店!J236+天猫!J236+京东!J236</f>
        <v>772.0272</v>
      </c>
      <c r="K236" s="13">
        <f>C店!K236+天猫!K236+京东!K236</f>
        <v>4053.92</v>
      </c>
      <c r="L236" s="13">
        <f>C店!L236+天猫!L236+京东!L236</f>
        <v>165.4</v>
      </c>
      <c r="M236" s="13"/>
      <c r="N236" s="13"/>
      <c r="O236" s="13"/>
      <c r="P236" s="13"/>
      <c r="Q236" s="13"/>
      <c r="R236" s="13"/>
      <c r="S236" s="78"/>
    </row>
    <row r="237" spans="1:19">
      <c r="A237" s="40">
        <v>42225</v>
      </c>
      <c r="B237" s="127">
        <f>C店!B237+天猫!B237+京东!B237</f>
        <v>44140.65</v>
      </c>
      <c r="C237" s="13">
        <f>C店!C237+天猫!C237+京东!C237</f>
        <v>2993.78</v>
      </c>
      <c r="D237" s="13"/>
      <c r="E237" s="145">
        <f>C店!E237+天猫!E237+京东!E237</f>
        <v>41146.87</v>
      </c>
      <c r="F237" s="13"/>
      <c r="G237" s="13"/>
      <c r="H237" s="13"/>
      <c r="I237" s="13">
        <f>C店!I237+天猫!I237+京东!I237</f>
        <v>832.8792</v>
      </c>
      <c r="J237" s="13">
        <f>C店!J237+天猫!J237+京东!J237</f>
        <v>909.7774</v>
      </c>
      <c r="K237" s="13">
        <f>C店!K237+天猫!K237+京东!K237</f>
        <v>5708.94</v>
      </c>
      <c r="L237" s="13">
        <f>C店!L237+天猫!L237+京东!L237</f>
        <v>238.41</v>
      </c>
      <c r="M237" s="13"/>
      <c r="N237" s="13"/>
      <c r="O237" s="13"/>
      <c r="P237" s="13"/>
      <c r="Q237" s="13"/>
      <c r="R237" s="13"/>
      <c r="S237" s="78"/>
    </row>
    <row r="238" spans="1:19">
      <c r="A238" s="40">
        <v>42226</v>
      </c>
      <c r="B238" s="127">
        <f>C店!B238+天猫!B238+京东!B238</f>
        <v>46169.54</v>
      </c>
      <c r="C238" s="13">
        <f>C店!C238+天猫!C238+京东!C238</f>
        <v>1863.39</v>
      </c>
      <c r="D238" s="13"/>
      <c r="E238" s="145">
        <f>C店!E238+天猫!E238+京东!E238</f>
        <v>44306.15</v>
      </c>
      <c r="F238" s="13"/>
      <c r="G238" s="13"/>
      <c r="H238" s="13"/>
      <c r="I238" s="13">
        <f>C店!I238+天猫!I238+京东!I238</f>
        <v>671.9904</v>
      </c>
      <c r="J238" s="13">
        <f>C店!J238+天猫!J238+京东!J238</f>
        <v>717.1388</v>
      </c>
      <c r="K238" s="13">
        <f>C店!K238+天猫!K238+京东!K238</f>
        <v>5715.15</v>
      </c>
      <c r="L238" s="13">
        <f>C店!L238+天猫!L238+京东!L238</f>
        <v>516.27</v>
      </c>
      <c r="M238" s="13"/>
      <c r="N238" s="13"/>
      <c r="O238" s="13"/>
      <c r="P238" s="13"/>
      <c r="Q238" s="13"/>
      <c r="R238" s="13"/>
      <c r="S238" s="78"/>
    </row>
    <row r="239" spans="1:19">
      <c r="A239" s="40">
        <v>42227</v>
      </c>
      <c r="B239" s="127">
        <f>C店!B239+天猫!B239+京东!B239</f>
        <v>54890.04</v>
      </c>
      <c r="C239" s="13">
        <f>C店!C239+天猫!C239+京东!C239</f>
        <v>1958.83</v>
      </c>
      <c r="D239" s="13"/>
      <c r="E239" s="145">
        <f>C店!E239+天猫!E239+京东!E239</f>
        <v>52931.21</v>
      </c>
      <c r="F239" s="13"/>
      <c r="G239" s="13"/>
      <c r="H239" s="13"/>
      <c r="I239" s="13">
        <f>C店!I239+天猫!I239+京东!I239</f>
        <v>992.1312</v>
      </c>
      <c r="J239" s="13">
        <f>C店!J239+天猫!J239+京东!J239</f>
        <v>1082.6214</v>
      </c>
      <c r="K239" s="13">
        <f>C店!K239+天猫!K239+京东!K239</f>
        <v>5119.32</v>
      </c>
      <c r="L239" s="13">
        <f>C店!L239+天猫!L239+京东!L239</f>
        <v>366.93</v>
      </c>
      <c r="M239" s="13"/>
      <c r="N239" s="13"/>
      <c r="O239" s="13"/>
      <c r="P239" s="13"/>
      <c r="Q239" s="13"/>
      <c r="R239" s="13"/>
      <c r="S239" s="78"/>
    </row>
    <row r="240" spans="1:19">
      <c r="A240" s="40">
        <v>42228</v>
      </c>
      <c r="B240" s="127">
        <f>C店!B240+天猫!B240+京东!B240</f>
        <v>46890.7</v>
      </c>
      <c r="C240" s="13">
        <f>C店!C240+天猫!C240+京东!C240</f>
        <v>2588.79</v>
      </c>
      <c r="D240" s="13"/>
      <c r="E240" s="145">
        <f>C店!E240+天猫!E240+京东!E240</f>
        <v>44301.91</v>
      </c>
      <c r="F240" s="13"/>
      <c r="G240" s="13"/>
      <c r="H240" s="13"/>
      <c r="I240" s="13">
        <f>C店!I240+天猫!I240+京东!I240</f>
        <v>899.3448</v>
      </c>
      <c r="J240" s="13">
        <f>C店!J240+天猫!J240+京东!J240</f>
        <v>989.2106</v>
      </c>
      <c r="K240" s="13">
        <f>C店!K240+天猫!K240+京东!K240</f>
        <v>4771.96</v>
      </c>
      <c r="L240" s="13">
        <f>C店!L240+天猫!L240+京东!L240</f>
        <v>231.8</v>
      </c>
      <c r="M240" s="13"/>
      <c r="N240" s="13"/>
      <c r="O240" s="13"/>
      <c r="P240" s="13"/>
      <c r="Q240" s="13"/>
      <c r="R240" s="13"/>
      <c r="S240" s="78"/>
    </row>
    <row r="241" spans="1:19">
      <c r="A241" s="40">
        <v>42229</v>
      </c>
      <c r="B241" s="127">
        <f>C店!B241+天猫!B241+京东!B241</f>
        <v>45233.32</v>
      </c>
      <c r="C241" s="13">
        <f>C店!C241+天猫!C241+京东!C241</f>
        <v>2185.93</v>
      </c>
      <c r="D241" s="13"/>
      <c r="E241" s="145">
        <f>C店!E241+天猫!E241+京东!E241</f>
        <v>43047.39</v>
      </c>
      <c r="F241" s="13"/>
      <c r="G241" s="13"/>
      <c r="H241" s="13"/>
      <c r="I241" s="13">
        <f>C店!I241+天猫!I241+京东!I241</f>
        <v>810.5112</v>
      </c>
      <c r="J241" s="13">
        <f>C店!J241+天猫!J241+京东!J241</f>
        <v>875.4914</v>
      </c>
      <c r="K241" s="13">
        <f>C店!K241+天猫!K241+京东!K241</f>
        <v>4543.78</v>
      </c>
      <c r="L241" s="13">
        <f>C店!L241+天猫!L241+京东!L241</f>
        <v>279.36</v>
      </c>
      <c r="M241" s="13"/>
      <c r="N241" s="13"/>
      <c r="O241" s="13"/>
      <c r="P241" s="13"/>
      <c r="Q241" s="13"/>
      <c r="R241" s="13"/>
      <c r="S241" s="78"/>
    </row>
    <row r="242" spans="1:19">
      <c r="A242" s="40">
        <v>42230</v>
      </c>
      <c r="B242" s="127">
        <f>C店!B242+天猫!B242+京东!B242</f>
        <v>42669.59</v>
      </c>
      <c r="C242" s="13">
        <f>C店!C242+天猫!C242+京东!C242</f>
        <v>2674.65</v>
      </c>
      <c r="D242" s="13"/>
      <c r="E242" s="145">
        <f>C店!E242+天猫!E242+京东!E242</f>
        <v>39994.94</v>
      </c>
      <c r="F242" s="13"/>
      <c r="G242" s="13"/>
      <c r="H242" s="13"/>
      <c r="I242" s="13">
        <f>C店!I242+天猫!I242+京东!I242</f>
        <v>783.1212</v>
      </c>
      <c r="J242" s="13">
        <f>C店!J242+天猫!J242+京东!J242</f>
        <v>869.9964</v>
      </c>
      <c r="K242" s="13">
        <f>C店!K242+天猫!K242+京东!K242</f>
        <v>4313.38</v>
      </c>
      <c r="L242" s="13">
        <f>C店!L242+天猫!L242+京东!L242</f>
        <v>272.31</v>
      </c>
      <c r="M242" s="13"/>
      <c r="N242" s="13"/>
      <c r="O242" s="13"/>
      <c r="P242" s="13"/>
      <c r="Q242" s="13"/>
      <c r="R242" s="13"/>
      <c r="S242" s="78"/>
    </row>
    <row r="243" spans="1:19">
      <c r="A243" s="40">
        <v>42231</v>
      </c>
      <c r="B243" s="127">
        <f>C店!B243+天猫!B243+京东!B243</f>
        <v>44080.26</v>
      </c>
      <c r="C243" s="13">
        <f>C店!C243+天猫!C243+京东!C243</f>
        <v>2453.35</v>
      </c>
      <c r="D243" s="13"/>
      <c r="E243" s="145">
        <f>C店!E243+天猫!E243+京东!E243</f>
        <v>41626.91</v>
      </c>
      <c r="F243" s="13"/>
      <c r="G243" s="13"/>
      <c r="H243" s="13"/>
      <c r="I243" s="13">
        <f>C店!I243+天猫!I243+京东!I243</f>
        <v>851.7012</v>
      </c>
      <c r="J243" s="13">
        <f>C店!J243+天猫!J243+京东!J243</f>
        <v>918.2264</v>
      </c>
      <c r="K243" s="13">
        <f>C店!K244+天猫!K243+京东!K243</f>
        <v>3789.37</v>
      </c>
      <c r="L243" s="13">
        <f>C店!L243+天猫!L243+京东!L243</f>
        <v>217.95</v>
      </c>
      <c r="M243" s="13"/>
      <c r="N243" s="13"/>
      <c r="O243" s="13"/>
      <c r="P243" s="13"/>
      <c r="Q243" s="13"/>
      <c r="R243" s="13"/>
      <c r="S243" s="78"/>
    </row>
    <row r="244" spans="1:19">
      <c r="A244" s="40">
        <v>42232</v>
      </c>
      <c r="B244" s="127">
        <f>C店!B244+天猫!B244+京东!B244</f>
        <v>45917.77</v>
      </c>
      <c r="C244" s="13">
        <f>C店!C244+天猫!C244+京东!C244</f>
        <v>3606.59</v>
      </c>
      <c r="D244" s="13"/>
      <c r="E244" s="145">
        <f>C店!E244+天猫!E244+京东!E244</f>
        <v>42311.18</v>
      </c>
      <c r="F244" s="13"/>
      <c r="G244" s="13"/>
      <c r="H244" s="13"/>
      <c r="I244" s="13">
        <f>C店!I244+天猫!I244+京东!I244</f>
        <v>732.8328</v>
      </c>
      <c r="J244" s="13">
        <f>C店!J244+天猫!J244+京东!J244</f>
        <v>797.9566</v>
      </c>
      <c r="K244" s="13">
        <f>C店!K244+天猫!K244+京东!K244</f>
        <v>4272.31</v>
      </c>
      <c r="L244" s="13">
        <f>C店!L244+天猫!L244+京东!L244</f>
        <v>334.52</v>
      </c>
      <c r="M244" s="13"/>
      <c r="N244" s="13"/>
      <c r="O244" s="13"/>
      <c r="P244" s="13"/>
      <c r="Q244" s="13"/>
      <c r="R244" s="13"/>
      <c r="S244" s="78"/>
    </row>
    <row r="245" spans="1:19">
      <c r="A245" s="40">
        <v>42233</v>
      </c>
      <c r="B245" s="127">
        <f>C店!B245+天猫!B245+京东!B245</f>
        <v>52233.17</v>
      </c>
      <c r="C245" s="13">
        <f>C店!C245+天猫!C245+京东!C245</f>
        <v>3267.45</v>
      </c>
      <c r="D245" s="13"/>
      <c r="E245" s="145">
        <f>C店!E245+天猫!E245+京东!E245</f>
        <v>48965.72</v>
      </c>
      <c r="F245" s="13"/>
      <c r="G245" s="13"/>
      <c r="H245" s="13"/>
      <c r="I245" s="13">
        <f>C店!I245+天猫!I245+京东!I245</f>
        <v>929.3448</v>
      </c>
      <c r="J245" s="13">
        <f>C店!J245+天猫!J245+京东!J245</f>
        <v>1006.0456</v>
      </c>
      <c r="K245" s="13">
        <f>C店!K245+天猫!K245+京东!K245</f>
        <v>4694.53</v>
      </c>
      <c r="L245" s="13">
        <f>C店!L245+天猫!L245+京东!L245</f>
        <v>252.51</v>
      </c>
      <c r="M245" s="13"/>
      <c r="N245" s="13"/>
      <c r="O245" s="13"/>
      <c r="P245" s="13"/>
      <c r="Q245" s="13"/>
      <c r="R245" s="13"/>
      <c r="S245" s="78"/>
    </row>
    <row r="246" spans="1:19">
      <c r="A246" s="40">
        <v>42234</v>
      </c>
      <c r="B246" s="127">
        <f>C店!B246+天猫!B246+京东!B246</f>
        <v>47044.16</v>
      </c>
      <c r="C246" s="13">
        <f>C店!C246+天猫!C246+京东!C246</f>
        <v>2420.93</v>
      </c>
      <c r="D246" s="13"/>
      <c r="E246" s="145">
        <f>C店!E246+天猫!E246+京东!E246</f>
        <v>44623.23</v>
      </c>
      <c r="F246" s="13"/>
      <c r="G246" s="13"/>
      <c r="H246" s="13"/>
      <c r="I246" s="13">
        <f>C店!I246+天猫!I246+京东!I246</f>
        <v>961.9356</v>
      </c>
      <c r="J246" s="13">
        <f>C店!J246+天猫!J246+京东!J246</f>
        <v>1002.8732</v>
      </c>
      <c r="K246" s="13">
        <f>C店!K246+天猫!K246+京东!K246</f>
        <v>4180.99</v>
      </c>
      <c r="L246" s="13">
        <f>C店!L246+天猫!L246+京东!L246</f>
        <v>261.92</v>
      </c>
      <c r="M246" s="13"/>
      <c r="N246" s="13"/>
      <c r="O246" s="13"/>
      <c r="P246" s="13"/>
      <c r="Q246" s="13"/>
      <c r="R246" s="13"/>
      <c r="S246" s="78"/>
    </row>
    <row r="247" spans="1:19">
      <c r="A247" s="40">
        <v>42235</v>
      </c>
      <c r="B247" s="127">
        <f>C店!B247+天猫!B247+京东!B247</f>
        <v>46512.63</v>
      </c>
      <c r="C247" s="13">
        <f>C店!C247+天猫!C247+京东!C247</f>
        <v>1629.39</v>
      </c>
      <c r="D247" s="13"/>
      <c r="E247" s="145">
        <f>C店!E247+天猫!E247+京东!E247</f>
        <v>44883.24</v>
      </c>
      <c r="F247" s="13"/>
      <c r="G247" s="13"/>
      <c r="H247" s="13"/>
      <c r="I247" s="13">
        <f>C店!I247+天猫!I247+京东!I247</f>
        <v>854.232</v>
      </c>
      <c r="J247" s="13">
        <f>C店!J247+天猫!J247+京东!J247</f>
        <v>902.874</v>
      </c>
      <c r="K247" s="13">
        <f>C店!K247+天猫!K247+京东!K247</f>
        <v>4167.94</v>
      </c>
      <c r="L247" s="13">
        <f>C店!L247+天猫!L247+京东!L247</f>
        <v>291.27</v>
      </c>
      <c r="M247" s="13"/>
      <c r="N247" s="13"/>
      <c r="O247" s="13"/>
      <c r="P247" s="13"/>
      <c r="Q247" s="13"/>
      <c r="R247" s="13"/>
      <c r="S247" s="78"/>
    </row>
    <row r="248" spans="1:19">
      <c r="A248" s="40">
        <v>42236</v>
      </c>
      <c r="B248" s="127">
        <f>C店!B248+天猫!B248+京东!B248</f>
        <v>50142.66</v>
      </c>
      <c r="C248" s="13">
        <f>C店!C248+天猫!C248+京东!C248</f>
        <v>2999.13</v>
      </c>
      <c r="D248" s="13"/>
      <c r="E248" s="145">
        <f>C店!E248+天猫!E248+京东!E248</f>
        <v>47143.53</v>
      </c>
      <c r="F248" s="13"/>
      <c r="G248" s="13"/>
      <c r="H248" s="13"/>
      <c r="I248" s="13">
        <f>C店!I248+天猫!I248+京东!I248</f>
        <v>964.4148</v>
      </c>
      <c r="J248" s="13">
        <f>C店!J248+天猫!J248+京东!J248</f>
        <v>1018.4356</v>
      </c>
      <c r="K248" s="13">
        <f>C店!K248+天猫!K248+京东!K248</f>
        <v>3614.09</v>
      </c>
      <c r="L248" s="13">
        <f>C店!L248+天猫!L248+京东!L248</f>
        <v>248.85</v>
      </c>
      <c r="M248" s="13"/>
      <c r="N248" s="13"/>
      <c r="O248" s="13"/>
      <c r="P248" s="13"/>
      <c r="Q248" s="13"/>
      <c r="R248" s="13"/>
      <c r="S248" s="78"/>
    </row>
    <row r="249" spans="1:19">
      <c r="A249" s="40">
        <v>42237</v>
      </c>
      <c r="B249" s="127">
        <f>C店!B249+天猫!B249+京东!B249</f>
        <v>46250.35</v>
      </c>
      <c r="C249" s="13">
        <f>C店!C249+天猫!C249+京东!C249</f>
        <v>3192.73</v>
      </c>
      <c r="D249" s="13"/>
      <c r="E249" s="145">
        <f>C店!E249+天猫!E249+京东!E249</f>
        <v>43057.62</v>
      </c>
      <c r="F249" s="13"/>
      <c r="G249" s="13"/>
      <c r="H249" s="13"/>
      <c r="I249" s="13">
        <f>C店!I249+天猫!I249+京东!I249</f>
        <v>756.1056</v>
      </c>
      <c r="J249" s="13">
        <f>C店!J249+天猫!J249+京东!J249</f>
        <v>848.4532</v>
      </c>
      <c r="K249" s="13">
        <f>C店!K249+天猫!K249+京东!K249</f>
        <v>4027.35</v>
      </c>
      <c r="L249" s="13">
        <f>C店!L249+天猫!L249+京东!L249</f>
        <v>145.59</v>
      </c>
      <c r="M249" s="13"/>
      <c r="N249" s="13"/>
      <c r="O249" s="13"/>
      <c r="P249" s="13"/>
      <c r="Q249" s="13"/>
      <c r="R249" s="13"/>
      <c r="S249" s="78"/>
    </row>
    <row r="250" spans="1:19">
      <c r="A250" s="40">
        <v>42238</v>
      </c>
      <c r="B250" s="127">
        <f>C店!B250+天猫!B250+京东!B250</f>
        <v>44256.11</v>
      </c>
      <c r="C250" s="13">
        <f>C店!C250+天猫!C250+京东!C250</f>
        <v>2527.37</v>
      </c>
      <c r="D250" s="13"/>
      <c r="E250" s="145">
        <f>C店!E250+天猫!E250+京东!E250</f>
        <v>41728.74</v>
      </c>
      <c r="F250" s="13"/>
      <c r="G250" s="13"/>
      <c r="H250" s="13"/>
      <c r="I250" s="13">
        <f>C店!I250+天猫!I250+京东!I250</f>
        <v>867.8184</v>
      </c>
      <c r="J250" s="13">
        <f>C店!J250+天猫!J250+京东!J250</f>
        <v>961.1798</v>
      </c>
      <c r="K250" s="13">
        <f>C店!K250+天猫!K250+京东!K250</f>
        <v>3446.68</v>
      </c>
      <c r="L250" s="13">
        <f>C店!L250+天猫!L250+京东!L250</f>
        <v>256.67</v>
      </c>
      <c r="M250" s="13"/>
      <c r="N250" s="13"/>
      <c r="O250" s="13"/>
      <c r="P250" s="13"/>
      <c r="Q250" s="13"/>
      <c r="R250" s="13"/>
      <c r="S250" s="78"/>
    </row>
    <row r="251" spans="1:19">
      <c r="A251" s="40">
        <v>42239</v>
      </c>
      <c r="B251" s="127">
        <f>C店!B251+天猫!B251+京东!B251</f>
        <v>49358.98</v>
      </c>
      <c r="C251" s="13">
        <f>C店!C251+天猫!C251+京东!C251</f>
        <v>1895.27</v>
      </c>
      <c r="D251" s="13"/>
      <c r="E251" s="145">
        <f>C店!E251+天猫!E251+京东!E251</f>
        <v>47463.71</v>
      </c>
      <c r="F251" s="13"/>
      <c r="G251" s="13"/>
      <c r="H251" s="13"/>
      <c r="I251" s="13">
        <f>C店!I251+天猫!I251+京东!I251</f>
        <v>942.3756</v>
      </c>
      <c r="J251" s="13">
        <f>C店!J251+天猫!J251+京东!J251</f>
        <v>987.2282</v>
      </c>
      <c r="K251" s="13">
        <f>C店!K251+天猫!K251+京东!K251</f>
        <v>4502.22</v>
      </c>
      <c r="L251" s="13">
        <f>C店!L251+天猫!L251+京东!L251</f>
        <v>111.36</v>
      </c>
      <c r="M251" s="13"/>
      <c r="N251" s="13"/>
      <c r="O251" s="13"/>
      <c r="P251" s="13"/>
      <c r="Q251" s="13"/>
      <c r="R251" s="13"/>
      <c r="S251" s="78"/>
    </row>
    <row r="252" spans="1:19">
      <c r="A252" s="40">
        <v>42240</v>
      </c>
      <c r="B252" s="127">
        <f>C店!B252+天猫!B252+京东!B252</f>
        <v>50689.43</v>
      </c>
      <c r="C252" s="13">
        <f>C店!C252+天猫!C252+京东!C252</f>
        <v>3998.77</v>
      </c>
      <c r="D252" s="13"/>
      <c r="E252" s="145">
        <f>C店!E252+天猫!E252+京东!E252</f>
        <v>46690.66</v>
      </c>
      <c r="F252" s="13"/>
      <c r="G252" s="13"/>
      <c r="H252" s="13"/>
      <c r="I252" s="13">
        <f>C店!I252+天猫!I252+京东!I252</f>
        <v>967.812</v>
      </c>
      <c r="J252" s="13">
        <f>C店!J252+天猫!J252+京东!J252</f>
        <v>1061.809</v>
      </c>
      <c r="K252" s="13">
        <f>C店!K252+天猫!K252+京东!K252</f>
        <v>4987.56</v>
      </c>
      <c r="L252" s="13">
        <f>C店!L252+天猫!L252+京东!L252</f>
        <v>235.49</v>
      </c>
      <c r="M252" s="13"/>
      <c r="N252" s="13"/>
      <c r="O252" s="13"/>
      <c r="P252" s="13"/>
      <c r="Q252" s="13"/>
      <c r="R252" s="13"/>
      <c r="S252" s="78"/>
    </row>
    <row r="253" spans="1:19">
      <c r="A253" s="40">
        <v>42241</v>
      </c>
      <c r="B253" s="127">
        <f>C店!B253+天猫!B253+京东!B253</f>
        <v>54298.26</v>
      </c>
      <c r="C253" s="13">
        <f>C店!C253+天猫!C253+京东!C253</f>
        <v>3187.4</v>
      </c>
      <c r="D253" s="13"/>
      <c r="E253" s="145">
        <f>C店!E253+天猫!E253+京东!E253</f>
        <v>51110.86</v>
      </c>
      <c r="F253" s="13"/>
      <c r="G253" s="13"/>
      <c r="H253" s="13"/>
      <c r="I253" s="13">
        <f>C店!I253+天猫!I253+京东!I253</f>
        <v>1067.5356</v>
      </c>
      <c r="J253" s="13">
        <f>C店!J253+天猫!J253+京东!J253</f>
        <v>1164.7132</v>
      </c>
      <c r="K253" s="13">
        <f>C店!K253+天猫!K253+京东!K253</f>
        <v>4747.16</v>
      </c>
      <c r="L253" s="13">
        <f>C店!L253+天猫!L253+京东!L253</f>
        <v>326.91</v>
      </c>
      <c r="M253" s="13"/>
      <c r="N253" s="13"/>
      <c r="O253" s="13"/>
      <c r="P253" s="13"/>
      <c r="Q253" s="13"/>
      <c r="R253" s="13"/>
      <c r="S253" s="78"/>
    </row>
    <row r="254" spans="1:19">
      <c r="A254" s="40">
        <v>42242</v>
      </c>
      <c r="B254" s="127">
        <f>C店!B254+天猫!B254+京东!B254</f>
        <v>44514.77</v>
      </c>
      <c r="C254" s="13">
        <f>C店!C254+天猫!C254+京东!C254</f>
        <v>3257.27</v>
      </c>
      <c r="D254" s="13"/>
      <c r="E254" s="145">
        <f>C店!E254+天猫!E254+京东!E254</f>
        <v>41257.5</v>
      </c>
      <c r="F254" s="13"/>
      <c r="G254" s="13"/>
      <c r="H254" s="13"/>
      <c r="I254" s="13">
        <f>C店!I254+天猫!I254+京东!I254</f>
        <v>909.2748</v>
      </c>
      <c r="J254" s="13">
        <f>C店!J254+天猫!J254+京东!J254</f>
        <v>1016.0906</v>
      </c>
      <c r="K254" s="13">
        <f>C店!K254+天猫!K254+京东!K254</f>
        <v>4698.8</v>
      </c>
      <c r="L254" s="13">
        <f>C店!L254+天猫!L254+京东!L254</f>
        <v>438.78</v>
      </c>
      <c r="M254" s="13"/>
      <c r="N254" s="13"/>
      <c r="O254" s="13"/>
      <c r="P254" s="13"/>
      <c r="Q254" s="13"/>
      <c r="R254" s="13"/>
      <c r="S254" s="78"/>
    </row>
    <row r="255" spans="1:19">
      <c r="A255" s="40">
        <v>42243</v>
      </c>
      <c r="B255" s="127">
        <f>C店!B255+天猫!B255+京东!B255</f>
        <v>47275.07</v>
      </c>
      <c r="C255" s="13">
        <f>C店!C255+天猫!C255+京东!C255</f>
        <v>2312.86</v>
      </c>
      <c r="D255" s="13"/>
      <c r="E255" s="145">
        <f>C店!E255+天猫!E255+京东!E255</f>
        <v>44962.21</v>
      </c>
      <c r="F255" s="13"/>
      <c r="G255" s="13"/>
      <c r="H255" s="13"/>
      <c r="I255" s="13">
        <f>C店!I255+天猫!I255+京东!I255</f>
        <v>1000.7412</v>
      </c>
      <c r="J255" s="13">
        <f>C店!J255+天猫!J255+京东!J255</f>
        <v>1060.6414</v>
      </c>
      <c r="K255" s="13">
        <f>C店!K255+天猫!K255+京东!K255</f>
        <v>4791.78</v>
      </c>
      <c r="L255" s="13">
        <f>C店!L255+天猫!L255+京东!L255</f>
        <v>146.63</v>
      </c>
      <c r="M255" s="13"/>
      <c r="N255" s="13"/>
      <c r="O255" s="13"/>
      <c r="P255" s="13"/>
      <c r="Q255" s="13"/>
      <c r="R255" s="13"/>
      <c r="S255" s="78"/>
    </row>
    <row r="256" spans="1:19">
      <c r="A256" s="40">
        <v>42244</v>
      </c>
      <c r="B256" s="127">
        <f>C店!B256+天猫!B256+京东!B256</f>
        <v>49271.38</v>
      </c>
      <c r="C256" s="13">
        <f>C店!C256+天猫!C256+京东!C256</f>
        <v>3003.38</v>
      </c>
      <c r="D256" s="13"/>
      <c r="E256" s="145">
        <f>C店!E256+天猫!E256+京东!E256</f>
        <v>46268</v>
      </c>
      <c r="F256" s="13"/>
      <c r="G256" s="13"/>
      <c r="H256" s="13"/>
      <c r="I256" s="13">
        <f>C店!I256+天猫!I256+京东!I256</f>
        <v>857.2584</v>
      </c>
      <c r="J256" s="13">
        <f>C店!J256+天猫!J256+京东!J256</f>
        <v>960.3748</v>
      </c>
      <c r="K256" s="13">
        <f>C店!K256+天猫!K256+京东!K256</f>
        <v>4844.81</v>
      </c>
      <c r="L256" s="13">
        <f>C店!L256+天猫!L256+京东!L256</f>
        <v>253.75</v>
      </c>
      <c r="M256" s="13"/>
      <c r="N256" s="13"/>
      <c r="O256" s="13"/>
      <c r="P256" s="13"/>
      <c r="Q256" s="13"/>
      <c r="R256" s="13"/>
      <c r="S256" s="78"/>
    </row>
    <row r="257" spans="1:19">
      <c r="A257" s="40">
        <v>42245</v>
      </c>
      <c r="B257" s="127">
        <f>C店!B257+天猫!B257+京东!B257</f>
        <v>42079.45</v>
      </c>
      <c r="C257" s="13">
        <f>C店!C257+天猫!C257+京东!C257</f>
        <v>1859.78</v>
      </c>
      <c r="D257" s="13"/>
      <c r="E257" s="145">
        <f>C店!E257+天猫!E257+京东!E257</f>
        <v>40219.67</v>
      </c>
      <c r="F257" s="13"/>
      <c r="G257" s="13"/>
      <c r="H257" s="13"/>
      <c r="I257" s="13">
        <f>C店!I257+天猫!I257+京东!I257</f>
        <v>696.1248</v>
      </c>
      <c r="J257" s="13">
        <f>C店!J257+天猫!J257+京东!J257</f>
        <v>782.6756</v>
      </c>
      <c r="K257" s="13">
        <f>C店!K257+天猫!K257+京东!K257</f>
        <v>4592.95</v>
      </c>
      <c r="L257" s="13">
        <f>C店!L257+天猫!L257+京东!L257</f>
        <v>216.76</v>
      </c>
      <c r="M257" s="13"/>
      <c r="N257" s="13"/>
      <c r="O257" s="13"/>
      <c r="P257" s="13"/>
      <c r="Q257" s="13"/>
      <c r="R257" s="13"/>
      <c r="S257" s="78"/>
    </row>
    <row r="258" spans="1:19">
      <c r="A258" s="40">
        <v>42246</v>
      </c>
      <c r="B258" s="127">
        <f>C店!B258+天猫!B258+京东!B258</f>
        <v>42669.69</v>
      </c>
      <c r="C258" s="13">
        <f>C店!C258+天猫!C258+京东!C258</f>
        <v>4895.53</v>
      </c>
      <c r="D258" s="13"/>
      <c r="E258" s="145">
        <f>C店!E258+天猫!E258+京东!E258</f>
        <v>37774.16</v>
      </c>
      <c r="F258" s="13"/>
      <c r="G258" s="13"/>
      <c r="H258" s="13"/>
      <c r="I258" s="13">
        <f>C店!I258+天猫!I258+京东!I258</f>
        <v>820.1856</v>
      </c>
      <c r="J258" s="13">
        <f>C店!J258+天猫!J258+京东!J258</f>
        <v>878.0632</v>
      </c>
      <c r="K258" s="13">
        <f>C店!K258+天猫!K258+京东!K258</f>
        <v>5306.74</v>
      </c>
      <c r="L258" s="13">
        <f>C店!L258+天猫!L258+京东!L258</f>
        <v>114.4</v>
      </c>
      <c r="M258" s="13"/>
      <c r="N258" s="13"/>
      <c r="O258" s="13"/>
      <c r="P258" s="13"/>
      <c r="Q258" s="13"/>
      <c r="R258" s="13"/>
      <c r="S258" s="78"/>
    </row>
    <row r="259" spans="1:19">
      <c r="A259" s="40">
        <v>42247</v>
      </c>
      <c r="B259" s="127">
        <f>C店!B259+天猫!B259+京东!B259</f>
        <v>43006.91</v>
      </c>
      <c r="C259" s="13">
        <f>C店!C259+天猫!C259+京东!C259</f>
        <v>3060.77</v>
      </c>
      <c r="D259" s="13"/>
      <c r="E259" s="145">
        <f>C店!E259+天猫!E259+京东!E259</f>
        <v>39946.14</v>
      </c>
      <c r="F259" s="13"/>
      <c r="G259" s="13"/>
      <c r="H259" s="13"/>
      <c r="I259" s="13">
        <f>C店!I259+天猫!I259+京东!I259</f>
        <v>760.11</v>
      </c>
      <c r="J259" s="13">
        <f>C店!J259+天猫!J259+京东!J259</f>
        <v>799.05</v>
      </c>
      <c r="K259" s="13">
        <f>C店!K259+天猫!K259+京东!K259</f>
        <v>4732.29</v>
      </c>
      <c r="L259" s="13">
        <f>C店!L259+天猫!L259+京东!L259</f>
        <v>238.98</v>
      </c>
      <c r="M259" s="13"/>
      <c r="N259" s="13"/>
      <c r="O259" s="13"/>
      <c r="P259" s="13"/>
      <c r="Q259" s="13"/>
      <c r="R259" s="13"/>
      <c r="S259" s="78"/>
    </row>
    <row r="260" s="11" customFormat="1" spans="1:19">
      <c r="A260" s="81" t="s">
        <v>34</v>
      </c>
      <c r="B260" s="101">
        <f>SUM(B229:B259)</f>
        <v>1441458.66</v>
      </c>
      <c r="C260" s="101">
        <f>SUM(C229:C259)</f>
        <v>87366.18</v>
      </c>
      <c r="D260" s="101"/>
      <c r="E260" s="101">
        <f t="shared" ref="E260:L260" si="18">SUM(E229:E259)</f>
        <v>1354092.48</v>
      </c>
      <c r="F260" s="101"/>
      <c r="G260" s="101"/>
      <c r="H260" s="101"/>
      <c r="I260" s="101">
        <f t="shared" ref="I260:L260" si="19">SUM(I229:I259)</f>
        <v>26158.4802</v>
      </c>
      <c r="J260" s="101">
        <f t="shared" si="19"/>
        <v>28536.0369</v>
      </c>
      <c r="K260" s="101">
        <f t="shared" si="19"/>
        <v>141598.3</v>
      </c>
      <c r="L260" s="101">
        <f t="shared" si="19"/>
        <v>7329.51</v>
      </c>
      <c r="M260" s="101"/>
      <c r="N260" s="101"/>
      <c r="O260" s="101"/>
      <c r="P260" s="101"/>
      <c r="Q260" s="101"/>
      <c r="R260" s="101"/>
      <c r="S260" s="70"/>
    </row>
    <row r="261" spans="1:19">
      <c r="A261" s="40">
        <v>42248</v>
      </c>
      <c r="B261" s="127">
        <f>C店!B261+天猫!B261+京东!B261</f>
        <v>51524.53</v>
      </c>
      <c r="C261" s="13">
        <f>C店!C261+天猫!C261+京东!C261</f>
        <v>2541.68</v>
      </c>
      <c r="D261" s="13"/>
      <c r="E261" s="145">
        <f>C店!E261+天猫!E261+京东!E261</f>
        <v>48982.85</v>
      </c>
      <c r="F261" s="13"/>
      <c r="G261" s="13"/>
      <c r="H261" s="13"/>
      <c r="I261" s="13">
        <f>C店!I261+天猫!I261+京东!I261</f>
        <v>927.54</v>
      </c>
      <c r="J261" s="13">
        <f>C店!J261+天猫!J261+京东!J261</f>
        <v>1024.59</v>
      </c>
      <c r="K261" s="13">
        <f>C店!K261+天猫!K261+京东!K261</f>
        <v>3752.46</v>
      </c>
      <c r="L261" s="13">
        <f>C店!L261+天猫!L261+京东!L261</f>
        <v>350.81</v>
      </c>
      <c r="M261" s="13"/>
      <c r="N261" s="13"/>
      <c r="O261" s="13"/>
      <c r="P261" s="13"/>
      <c r="Q261" s="13"/>
      <c r="R261" s="13"/>
      <c r="S261" s="78"/>
    </row>
    <row r="262" spans="1:19">
      <c r="A262" s="40">
        <v>42249</v>
      </c>
      <c r="B262" s="127">
        <f>C店!B262+天猫!B262+京东!B262</f>
        <v>45210.78</v>
      </c>
      <c r="C262" s="13">
        <f>C店!C262+天猫!C262+京东!C262</f>
        <v>2804.88</v>
      </c>
      <c r="D262" s="13"/>
      <c r="E262" s="145">
        <f>C店!E262+天猫!E262+京东!E262</f>
        <v>42405.9</v>
      </c>
      <c r="F262" s="13"/>
      <c r="G262" s="13"/>
      <c r="H262" s="13"/>
      <c r="I262" s="13">
        <f>C店!I262+天猫!I262+京东!I262</f>
        <v>724.26</v>
      </c>
      <c r="J262" s="13">
        <f>C店!J262+天猫!J262+京东!J262</f>
        <v>781.41</v>
      </c>
      <c r="K262" s="13">
        <f>C店!K262+天猫!K262+京东!K262</f>
        <v>3427.23</v>
      </c>
      <c r="L262" s="13">
        <f>C店!L262+天猫!L262+京东!L262</f>
        <v>262.57</v>
      </c>
      <c r="M262" s="13"/>
      <c r="N262" s="13"/>
      <c r="O262" s="13"/>
      <c r="P262" s="13"/>
      <c r="Q262" s="13"/>
      <c r="R262" s="13"/>
      <c r="S262" s="78"/>
    </row>
    <row r="263" spans="1:19">
      <c r="A263" s="40">
        <v>42250</v>
      </c>
      <c r="B263" s="127">
        <f>C店!B263+天猫!B263+京东!B263</f>
        <v>38187.04</v>
      </c>
      <c r="C263" s="13">
        <f>C店!C263+天猫!C263+京东!C263</f>
        <v>1979.27</v>
      </c>
      <c r="D263" s="13"/>
      <c r="E263" s="145">
        <f>C店!E263+天猫!E263+京东!E263</f>
        <v>36207.77</v>
      </c>
      <c r="F263" s="13"/>
      <c r="G263" s="13"/>
      <c r="H263" s="13"/>
      <c r="I263" s="13">
        <f>C店!I263+天猫!I263+京东!I263</f>
        <v>684.3648</v>
      </c>
      <c r="J263" s="13">
        <f>C店!J263+天猫!J263+京东!J263</f>
        <v>720.2356</v>
      </c>
      <c r="K263" s="13">
        <f>C店!K263+天猫!K263+京东!K263</f>
        <v>3827.91</v>
      </c>
      <c r="L263" s="13">
        <f>C店!L263+天猫!L263+京东!L263</f>
        <v>169.96</v>
      </c>
      <c r="M263" s="13"/>
      <c r="N263" s="13"/>
      <c r="O263" s="13"/>
      <c r="P263" s="13"/>
      <c r="Q263" s="13"/>
      <c r="R263" s="13"/>
      <c r="S263" s="78"/>
    </row>
    <row r="264" spans="1:19">
      <c r="A264" s="40">
        <v>42251</v>
      </c>
      <c r="B264" s="127">
        <f>C店!B264+天猫!B264+京东!B264</f>
        <v>45595.98</v>
      </c>
      <c r="C264" s="13">
        <f>C店!C264+天猫!C264+京东!C264</f>
        <v>4401.22</v>
      </c>
      <c r="D264" s="13"/>
      <c r="E264" s="145">
        <f>C店!E264+天猫!E264+京东!E264</f>
        <v>41194.76</v>
      </c>
      <c r="F264" s="13"/>
      <c r="G264" s="13"/>
      <c r="H264" s="13"/>
      <c r="I264" s="13">
        <f>C店!I264+天猫!I264+京东!I264</f>
        <v>916.6092</v>
      </c>
      <c r="J264" s="13">
        <f>C店!J264+天猫!J264+京东!J264</f>
        <v>996.7874</v>
      </c>
      <c r="K264" s="13">
        <f>C店!K264+天猫!K264+京东!K264</f>
        <v>4795.01</v>
      </c>
      <c r="L264" s="13">
        <f>C店!L264+天猫!L264+京东!L264</f>
        <v>258.44</v>
      </c>
      <c r="M264" s="13"/>
      <c r="N264" s="13"/>
      <c r="O264" s="13"/>
      <c r="P264" s="13"/>
      <c r="Q264" s="13"/>
      <c r="R264" s="13"/>
      <c r="S264" s="78"/>
    </row>
    <row r="265" spans="1:19">
      <c r="A265" s="40">
        <v>42252</v>
      </c>
      <c r="B265" s="127">
        <f>C店!B265+天猫!B265+京东!B265</f>
        <v>49231.65</v>
      </c>
      <c r="C265" s="13">
        <f>C店!C265+天猫!C265+京东!C265</f>
        <v>4576.86</v>
      </c>
      <c r="D265" s="13"/>
      <c r="E265" s="145">
        <f>C店!E265+天猫!E265+京东!E265</f>
        <v>44654.79</v>
      </c>
      <c r="F265" s="13"/>
      <c r="G265" s="13"/>
      <c r="H265" s="13"/>
      <c r="I265" s="13">
        <f>C店!I265+天猫!I265+京东!I265</f>
        <v>880.2864</v>
      </c>
      <c r="J265" s="13">
        <f>C店!J265+天猫!J265+京东!J265</f>
        <v>980.6258</v>
      </c>
      <c r="K265" s="13">
        <f>C店!K265+天猫!K265+京东!K265</f>
        <v>4042.9</v>
      </c>
      <c r="L265" s="13">
        <f>C店!L265+天猫!L265+京东!L265</f>
        <v>417.6</v>
      </c>
      <c r="M265" s="13"/>
      <c r="N265" s="13"/>
      <c r="O265" s="13"/>
      <c r="P265" s="13"/>
      <c r="Q265" s="13"/>
      <c r="R265" s="13"/>
      <c r="S265" s="78"/>
    </row>
    <row r="266" spans="1:19">
      <c r="A266" s="40">
        <v>42253</v>
      </c>
      <c r="B266" s="127">
        <f>C店!B266+天猫!B266+京东!B266</f>
        <v>48967.47</v>
      </c>
      <c r="C266" s="13">
        <f>C店!C266+天猫!C266+京东!C266</f>
        <v>5591.8</v>
      </c>
      <c r="D266" s="13"/>
      <c r="E266" s="145">
        <f>C店!E266+天猫!E266+京东!E266</f>
        <v>43375.67</v>
      </c>
      <c r="F266" s="13"/>
      <c r="G266" s="13"/>
      <c r="H266" s="13"/>
      <c r="I266" s="13">
        <f>C店!I266+天猫!I266+京东!I266</f>
        <v>960.9192</v>
      </c>
      <c r="J266" s="13">
        <f>C店!J266+天猫!J266+京东!J266</f>
        <v>1066.4024</v>
      </c>
      <c r="K266" s="13">
        <f>C店!K266+天猫!K266+京东!K266</f>
        <v>4960.1</v>
      </c>
      <c r="L266" s="13">
        <f>C店!L266+天猫!L266+京东!L266</f>
        <v>215.03</v>
      </c>
      <c r="M266" s="13"/>
      <c r="N266" s="13"/>
      <c r="O266" s="13"/>
      <c r="P266" s="13"/>
      <c r="Q266" s="13"/>
      <c r="R266" s="13"/>
      <c r="S266" s="78"/>
    </row>
    <row r="267" spans="1:19">
      <c r="A267" s="40">
        <v>42254</v>
      </c>
      <c r="B267" s="127">
        <f>C店!B267+天猫!B267+京东!B267</f>
        <v>39716.9</v>
      </c>
      <c r="C267" s="13">
        <f>C店!C267+天猫!C267+京东!C267</f>
        <v>3790.21</v>
      </c>
      <c r="D267" s="13"/>
      <c r="E267" s="145">
        <f>C店!E267+天猫!E267+京东!E267</f>
        <v>35926.69</v>
      </c>
      <c r="F267" s="13"/>
      <c r="G267" s="13"/>
      <c r="H267" s="13"/>
      <c r="I267" s="13">
        <f>C店!I267+天猫!I267+京东!I267</f>
        <v>616.8864</v>
      </c>
      <c r="J267" s="13">
        <f>C店!J267+天猫!J267+京东!J267</f>
        <v>689.3208</v>
      </c>
      <c r="K267" s="13">
        <f>C店!K267+天猫!K267+京东!K267</f>
        <v>5176.0336</v>
      </c>
      <c r="L267" s="13">
        <f>C店!L267+天猫!L267+京东!L267</f>
        <v>139.65</v>
      </c>
      <c r="M267" s="13"/>
      <c r="N267" s="13"/>
      <c r="O267" s="13"/>
      <c r="P267" s="13"/>
      <c r="Q267" s="13"/>
      <c r="R267" s="13"/>
      <c r="S267" s="78"/>
    </row>
    <row r="268" spans="1:19">
      <c r="A268" s="40">
        <v>42255</v>
      </c>
      <c r="B268" s="127">
        <f>C店!B268+天猫!B268+京东!B268</f>
        <v>48635.1</v>
      </c>
      <c r="C268" s="13">
        <f>C店!C268+天猫!C268+京东!C268</f>
        <v>2909.64</v>
      </c>
      <c r="D268" s="13"/>
      <c r="E268" s="145">
        <f>C店!E268+天猫!E268+京东!E268</f>
        <v>45725.46</v>
      </c>
      <c r="F268" s="13"/>
      <c r="G268" s="13"/>
      <c r="H268" s="13"/>
      <c r="I268" s="13">
        <f>C店!I268+天猫!I268+京东!I268</f>
        <v>885.3948</v>
      </c>
      <c r="J268" s="13">
        <f>C店!J268+天猫!J268+京东!J268</f>
        <v>968.3856</v>
      </c>
      <c r="K268" s="13">
        <f>C店!K268+天猫!K268+京东!K268</f>
        <v>4570.846</v>
      </c>
      <c r="L268" s="13">
        <f>C店!L268+天猫!L268+京东!L268</f>
        <v>98.16</v>
      </c>
      <c r="M268" s="13"/>
      <c r="N268" s="13"/>
      <c r="O268" s="13"/>
      <c r="P268" s="13"/>
      <c r="Q268" s="13"/>
      <c r="R268" s="13"/>
      <c r="S268" s="78"/>
    </row>
    <row r="269" spans="1:19">
      <c r="A269" s="40">
        <v>42256</v>
      </c>
      <c r="B269" s="127">
        <f>C店!B269+天猫!B269+京东!B269</f>
        <v>41302.97</v>
      </c>
      <c r="C269" s="13">
        <f>C店!C269+天猫!C269+京东!C269</f>
        <v>2327.18</v>
      </c>
      <c r="D269" s="13"/>
      <c r="E269" s="145">
        <f>C店!E269+天猫!E269+京东!E269</f>
        <v>38975.79</v>
      </c>
      <c r="F269" s="13"/>
      <c r="G269" s="13"/>
      <c r="H269" s="13"/>
      <c r="I269" s="13">
        <f>C店!I269+天猫!I269+京东!I269</f>
        <v>769.752</v>
      </c>
      <c r="J269" s="13">
        <f>C店!J269+天猫!J269+京东!J269</f>
        <v>842.744</v>
      </c>
      <c r="K269" s="13">
        <f>C店!K269+天猫!K269+京东!K269</f>
        <v>4821.2989</v>
      </c>
      <c r="L269" s="13">
        <f>C店!L269+天猫!L269+京东!L269</f>
        <v>129.94</v>
      </c>
      <c r="M269" s="13"/>
      <c r="N269" s="13"/>
      <c r="O269" s="13"/>
      <c r="P269" s="13"/>
      <c r="Q269" s="13"/>
      <c r="R269" s="13"/>
      <c r="S269" s="78"/>
    </row>
    <row r="270" spans="1:19">
      <c r="A270" s="40">
        <v>42257</v>
      </c>
      <c r="B270" s="127">
        <f>C店!B270+天猫!B270+京东!B270</f>
        <v>46120.46</v>
      </c>
      <c r="C270" s="13">
        <f>C店!C270+天猫!C270+京东!C270</f>
        <v>4179.76</v>
      </c>
      <c r="D270" s="13"/>
      <c r="E270" s="145">
        <f>C店!E270+天猫!E270+京东!E270</f>
        <v>41940.7</v>
      </c>
      <c r="F270" s="13"/>
      <c r="G270" s="13"/>
      <c r="H270" s="13"/>
      <c r="I270" s="13">
        <f>C店!I270+天猫!I270+京东!I270</f>
        <v>837.5328</v>
      </c>
      <c r="J270" s="13">
        <f>C店!J270+天猫!J270+京东!J270</f>
        <v>899.9116</v>
      </c>
      <c r="K270" s="13">
        <f>C店!K270+天猫!K270+京东!K270</f>
        <v>4484.8914</v>
      </c>
      <c r="L270" s="13">
        <f>C店!L270+天猫!L270+京东!L270</f>
        <v>339.02</v>
      </c>
      <c r="M270" s="13"/>
      <c r="N270" s="13"/>
      <c r="O270" s="13"/>
      <c r="P270" s="13"/>
      <c r="Q270" s="13"/>
      <c r="R270" s="13"/>
      <c r="S270" s="78"/>
    </row>
    <row r="271" spans="1:19">
      <c r="A271" s="40">
        <v>42258</v>
      </c>
      <c r="B271" s="127">
        <f>C店!B271+天猫!B271+京东!B271</f>
        <v>35454.29</v>
      </c>
      <c r="C271" s="13">
        <f>C店!C271+天猫!C271+京东!C271</f>
        <v>4165.79</v>
      </c>
      <c r="D271" s="13"/>
      <c r="E271" s="145">
        <f>C店!E271+天猫!E271+京东!E271</f>
        <v>31288.5</v>
      </c>
      <c r="F271" s="13"/>
      <c r="G271" s="13"/>
      <c r="H271" s="13"/>
      <c r="I271" s="13">
        <f>C店!I271+天猫!I271+京东!I271</f>
        <v>650.0184</v>
      </c>
      <c r="J271" s="13">
        <f>C店!J271+天猫!J271+京东!J271</f>
        <v>717.1598</v>
      </c>
      <c r="K271" s="13">
        <f>C店!K271+天猫!K271+京东!K271</f>
        <v>4598.6597</v>
      </c>
      <c r="L271" s="13">
        <f>C店!L271+天猫!L271+京东!L271</f>
        <v>263.78</v>
      </c>
      <c r="M271" s="13"/>
      <c r="N271" s="13"/>
      <c r="O271" s="13"/>
      <c r="P271" s="13"/>
      <c r="Q271" s="13"/>
      <c r="R271" s="13"/>
      <c r="S271" s="78"/>
    </row>
    <row r="272" spans="1:19">
      <c r="A272" s="40">
        <v>42259</v>
      </c>
      <c r="B272" s="127">
        <f>C店!B272+天猫!B272+京东!B272</f>
        <v>40285.39</v>
      </c>
      <c r="C272" s="13">
        <f>C店!C272+天猫!C272+京东!C272</f>
        <v>2198.67</v>
      </c>
      <c r="D272" s="13"/>
      <c r="E272" s="145">
        <f>C店!E272+天猫!E272+京东!E272</f>
        <v>38086.72</v>
      </c>
      <c r="F272" s="13"/>
      <c r="G272" s="13"/>
      <c r="H272" s="13"/>
      <c r="I272" s="13">
        <f>C店!I272+天猫!I272+京东!I272</f>
        <v>820.9956</v>
      </c>
      <c r="J272" s="13">
        <f>C店!J272+天猫!J272+京东!J272</f>
        <v>904.5232</v>
      </c>
      <c r="K272" s="13">
        <f>C店!K272+天猫!K273+京东!K272</f>
        <v>4362.4396</v>
      </c>
      <c r="L272" s="13">
        <f>C店!L272+天猫!L272+京东!L272</f>
        <v>337.46</v>
      </c>
      <c r="M272" s="13"/>
      <c r="N272" s="13"/>
      <c r="O272" s="13"/>
      <c r="P272" s="13"/>
      <c r="Q272" s="13"/>
      <c r="R272" s="13"/>
      <c r="S272" s="78"/>
    </row>
    <row r="273" spans="1:19">
      <c r="A273" s="40">
        <v>42260</v>
      </c>
      <c r="B273" s="127">
        <f>C店!B273+天猫!B273+京东!B273</f>
        <v>41714.91</v>
      </c>
      <c r="C273" s="13">
        <f>C店!C273+天猫!C273+京东!C273</f>
        <v>2169.33</v>
      </c>
      <c r="D273" s="13"/>
      <c r="E273" s="145">
        <f>C店!E273+天猫!E273+京东!E273</f>
        <v>39545.58</v>
      </c>
      <c r="F273" s="13"/>
      <c r="G273" s="13"/>
      <c r="H273" s="13"/>
      <c r="I273" s="13">
        <f>C店!I273+天猫!I273+京东!I273</f>
        <v>778.3056</v>
      </c>
      <c r="J273" s="13">
        <f>C店!J273+天猫!J273+京东!J273</f>
        <v>854.7882</v>
      </c>
      <c r="K273" s="13">
        <f>C店!K273+天猫!K273+京东!K273</f>
        <v>5081.1788</v>
      </c>
      <c r="L273" s="13">
        <f>C店!L273+天猫!L273+京东!L273</f>
        <v>299.75</v>
      </c>
      <c r="M273" s="13"/>
      <c r="N273" s="13"/>
      <c r="O273" s="13"/>
      <c r="P273" s="13"/>
      <c r="Q273" s="13"/>
      <c r="R273" s="13"/>
      <c r="S273" s="78"/>
    </row>
    <row r="274" spans="1:19">
      <c r="A274" s="40">
        <v>42261</v>
      </c>
      <c r="B274" s="127">
        <f>C店!B274+天猫!B274+京东!B274</f>
        <v>54312.73</v>
      </c>
      <c r="C274" s="13">
        <f>C店!C274+天猫!C274+京东!C274</f>
        <v>3832.52</v>
      </c>
      <c r="D274" s="13"/>
      <c r="E274" s="145">
        <f>C店!E274+天猫!E274+京东!E274</f>
        <v>50480.21</v>
      </c>
      <c r="F274" s="13"/>
      <c r="G274" s="13"/>
      <c r="H274" s="13"/>
      <c r="I274" s="13">
        <f>C店!I274+天猫!I274+京东!I274</f>
        <v>1107.0264</v>
      </c>
      <c r="J274" s="13">
        <f>C店!J274+天猫!J274+京东!J274</f>
        <v>1174.4208</v>
      </c>
      <c r="K274" s="13">
        <f>C店!K274+天猫!K274+京东!K274</f>
        <v>5263.8023</v>
      </c>
      <c r="L274" s="13">
        <f>C店!L274+天猫!L274+京东!L274</f>
        <v>374.26</v>
      </c>
      <c r="M274" s="13"/>
      <c r="N274" s="13"/>
      <c r="O274" s="13"/>
      <c r="P274" s="13"/>
      <c r="Q274" s="13"/>
      <c r="R274" s="13"/>
      <c r="S274" s="78"/>
    </row>
    <row r="275" spans="1:19">
      <c r="A275" s="40">
        <v>42262</v>
      </c>
      <c r="B275" s="127">
        <f>C店!B275+天猫!B275+京东!B275</f>
        <v>47800.78</v>
      </c>
      <c r="C275" s="13">
        <f>C店!C275+天猫!C275+京东!C275</f>
        <v>2977.23</v>
      </c>
      <c r="D275" s="13"/>
      <c r="E275" s="145">
        <f>C店!E275+天猫!E275+京东!E275</f>
        <v>44823.55</v>
      </c>
      <c r="F275" s="13"/>
      <c r="G275" s="13"/>
      <c r="H275" s="13"/>
      <c r="I275" s="13">
        <f>C店!I275+天猫!I275+京东!I275</f>
        <v>886.1628</v>
      </c>
      <c r="J275" s="13">
        <f>C店!J275+天猫!J275+京东!J275</f>
        <v>913.9816</v>
      </c>
      <c r="K275" s="13">
        <f>C店!K275+天猫!K275+京东!K275</f>
        <v>5072.6635</v>
      </c>
      <c r="L275" s="13">
        <f>C店!L275+天猫!L275+京东!L275</f>
        <v>71.07</v>
      </c>
      <c r="M275" s="13"/>
      <c r="N275" s="13"/>
      <c r="O275" s="13"/>
      <c r="P275" s="13"/>
      <c r="Q275" s="13"/>
      <c r="R275" s="13"/>
      <c r="S275" s="78"/>
    </row>
    <row r="276" spans="1:19">
      <c r="A276" s="40">
        <v>42263</v>
      </c>
      <c r="B276" s="127">
        <f>C店!B276+天猫!B276+京东!B276</f>
        <v>50950.61</v>
      </c>
      <c r="C276" s="13">
        <f>C店!C276+天猫!C276+京东!C276</f>
        <v>4490.06</v>
      </c>
      <c r="D276" s="13"/>
      <c r="E276" s="145">
        <f>C店!E276+天猫!E276+京东!E276</f>
        <v>46460.55</v>
      </c>
      <c r="F276" s="13"/>
      <c r="G276" s="13"/>
      <c r="H276" s="13"/>
      <c r="I276" s="13">
        <f>C店!I276+天猫!I276+京东!I276</f>
        <v>864.5892</v>
      </c>
      <c r="J276" s="13">
        <f>C店!J276+天猫!J276+京东!J276</f>
        <v>931.4424</v>
      </c>
      <c r="K276" s="13">
        <f>C店!K276+天猫!K276+京东!K276</f>
        <v>4488.9159</v>
      </c>
      <c r="L276" s="13">
        <f>C店!L276+天猫!L276+京东!L276</f>
        <v>294.26</v>
      </c>
      <c r="M276" s="13"/>
      <c r="N276" s="13"/>
      <c r="O276" s="13"/>
      <c r="P276" s="13"/>
      <c r="Q276" s="13"/>
      <c r="R276" s="13"/>
      <c r="S276" s="78"/>
    </row>
    <row r="277" spans="1:19">
      <c r="A277" s="40">
        <v>42264</v>
      </c>
      <c r="B277" s="127">
        <f>C店!B277+天猫!B277+京东!B277</f>
        <v>49108.12</v>
      </c>
      <c r="C277" s="13">
        <f>C店!C277+天猫!C277+京东!C277</f>
        <v>1910.34</v>
      </c>
      <c r="D277" s="13"/>
      <c r="E277" s="145">
        <f>C店!E277+天猫!E277+京东!E277</f>
        <v>47197.78</v>
      </c>
      <c r="F277" s="13"/>
      <c r="G277" s="13"/>
      <c r="H277" s="13"/>
      <c r="I277" s="13">
        <f>C店!I277+天猫!I277+京东!I277</f>
        <v>987.822</v>
      </c>
      <c r="J277" s="13">
        <f>C店!J277+天猫!J277+京东!J277</f>
        <v>1061.319</v>
      </c>
      <c r="K277" s="13">
        <f>C店!K277+天猫!K277+京东!K277</f>
        <v>4489.5369</v>
      </c>
      <c r="L277" s="13">
        <f>C店!L277+天猫!L277+京东!L277</f>
        <v>395.53</v>
      </c>
      <c r="M277" s="13"/>
      <c r="N277" s="13"/>
      <c r="O277" s="13"/>
      <c r="P277" s="13"/>
      <c r="Q277" s="13"/>
      <c r="R277" s="13"/>
      <c r="S277" s="78"/>
    </row>
    <row r="278" spans="1:19">
      <c r="A278" s="40">
        <v>42265</v>
      </c>
      <c r="B278" s="127">
        <f>C店!B278+天猫!B278+京东!B278</f>
        <v>41489.87</v>
      </c>
      <c r="C278" s="13">
        <f>C店!C278+天猫!C278+京东!C278</f>
        <v>2510.97</v>
      </c>
      <c r="D278" s="13"/>
      <c r="E278" s="145">
        <f>C店!E278+天猫!E278+京东!E278</f>
        <v>38978.9</v>
      </c>
      <c r="F278" s="13"/>
      <c r="G278" s="13"/>
      <c r="H278" s="13"/>
      <c r="I278" s="13">
        <f>C店!I278+天猫!I278+京东!I278</f>
        <v>779.6928</v>
      </c>
      <c r="J278" s="13">
        <f>C店!J278+天猫!J278+京东!J278</f>
        <v>836.2466</v>
      </c>
      <c r="K278" s="13">
        <f>C店!K278+天猫!K278+京东!K278</f>
        <v>4423.8959</v>
      </c>
      <c r="L278" s="13">
        <f>C店!L278+天猫!L278+京东!L278</f>
        <v>345.59</v>
      </c>
      <c r="M278" s="13"/>
      <c r="N278" s="13"/>
      <c r="O278" s="13"/>
      <c r="P278" s="13"/>
      <c r="Q278" s="13"/>
      <c r="R278" s="13"/>
      <c r="S278" s="78"/>
    </row>
    <row r="279" spans="1:19">
      <c r="A279" s="40">
        <v>42266</v>
      </c>
      <c r="B279" s="127">
        <f>C店!B279+天猫!B279+京东!B279</f>
        <v>42748.97</v>
      </c>
      <c r="C279" s="13">
        <f>C店!C279+天猫!C279+京东!C279</f>
        <v>2181.1</v>
      </c>
      <c r="D279" s="13"/>
      <c r="E279" s="145">
        <f>C店!E279+天猫!E279+京东!E279</f>
        <v>40567.87</v>
      </c>
      <c r="F279" s="13"/>
      <c r="G279" s="13"/>
      <c r="H279" s="13"/>
      <c r="I279" s="13">
        <f>C店!I279+天猫!I279+京东!I279</f>
        <v>868.0092</v>
      </c>
      <c r="J279" s="13">
        <f>C店!J279+天猫!J279+京东!J279</f>
        <v>960.9824</v>
      </c>
      <c r="K279" s="13">
        <f>C店!K279+天猫!K279+京东!K279</f>
        <v>3597.2714</v>
      </c>
      <c r="L279" s="13">
        <f>C店!L279+天猫!L279+京东!L279</f>
        <v>207.18</v>
      </c>
      <c r="M279" s="13"/>
      <c r="N279" s="13"/>
      <c r="O279" s="13"/>
      <c r="P279" s="13"/>
      <c r="Q279" s="13"/>
      <c r="R279" s="13"/>
      <c r="S279" s="78"/>
    </row>
    <row r="280" spans="1:19">
      <c r="A280" s="40">
        <v>42267</v>
      </c>
      <c r="B280" s="127">
        <f>C店!B280+天猫!B280+京东!B280</f>
        <v>43148.24</v>
      </c>
      <c r="C280" s="13">
        <f>C店!C280+天猫!C280+京东!C280</f>
        <v>5979.24</v>
      </c>
      <c r="D280" s="13"/>
      <c r="E280" s="145">
        <f>C店!E280+天猫!E280+京东!E280</f>
        <v>37169</v>
      </c>
      <c r="F280" s="13"/>
      <c r="G280" s="13"/>
      <c r="H280" s="13"/>
      <c r="I280" s="13">
        <f>C店!I280+天猫!I280+京东!I280</f>
        <v>832.074</v>
      </c>
      <c r="J280" s="13">
        <f>C店!J280+天猫!J280+京东!J280</f>
        <v>943.593</v>
      </c>
      <c r="K280" s="13">
        <f>C店!K280+天猫!K280+京东!K280</f>
        <v>4382.2825</v>
      </c>
      <c r="L280" s="13">
        <f>C店!L280+天猫!L280+京东!L280</f>
        <v>216.77</v>
      </c>
      <c r="M280" s="13"/>
      <c r="N280" s="13"/>
      <c r="O280" s="13"/>
      <c r="P280" s="13"/>
      <c r="Q280" s="13"/>
      <c r="R280" s="13"/>
      <c r="S280" s="78"/>
    </row>
    <row r="281" spans="1:19">
      <c r="A281" s="40">
        <v>42268</v>
      </c>
      <c r="B281" s="127">
        <f>C店!B281+天猫!B281+京东!B281</f>
        <v>46821.49</v>
      </c>
      <c r="C281" s="13">
        <f>C店!C281+天猫!C281+京东!C281</f>
        <v>4290.91</v>
      </c>
      <c r="D281" s="13"/>
      <c r="E281" s="145">
        <f>C店!E281+天猫!E281+京东!E281</f>
        <v>42530.58</v>
      </c>
      <c r="F281" s="13"/>
      <c r="G281" s="13"/>
      <c r="H281" s="13"/>
      <c r="I281" s="13">
        <f>C店!I281+天猫!I281+京东!I281</f>
        <v>796.1928</v>
      </c>
      <c r="J281" s="13">
        <f>C店!J281+天猫!J281+京东!J281</f>
        <v>873.8716</v>
      </c>
      <c r="K281" s="13">
        <f>C店!K281+天猫!K281+京东!K281</f>
        <v>4895.3987</v>
      </c>
      <c r="L281" s="13">
        <f>C店!L281+天猫!L281+京东!L281</f>
        <v>302.42</v>
      </c>
      <c r="M281" s="13"/>
      <c r="N281" s="13"/>
      <c r="O281" s="13"/>
      <c r="P281" s="13"/>
      <c r="Q281" s="13"/>
      <c r="R281" s="13"/>
      <c r="S281" s="78"/>
    </row>
    <row r="282" spans="1:19">
      <c r="A282" s="40">
        <v>42269</v>
      </c>
      <c r="B282" s="127">
        <f>C店!B282+天猫!B282+京东!B282</f>
        <v>48022.52</v>
      </c>
      <c r="C282" s="13">
        <f>C店!C282+天猫!C282+京东!C282</f>
        <v>4680.34</v>
      </c>
      <c r="D282" s="13"/>
      <c r="E282" s="145">
        <f>C店!E282+天猫!E282+京东!E282</f>
        <v>43342.18</v>
      </c>
      <c r="F282" s="13"/>
      <c r="G282" s="13"/>
      <c r="H282" s="13"/>
      <c r="I282" s="13">
        <f>C店!I282+天猫!I282+京东!I282</f>
        <v>928.83</v>
      </c>
      <c r="J282" s="13">
        <f>C店!J282+天猫!J282+京东!J282</f>
        <v>989.695</v>
      </c>
      <c r="K282" s="13">
        <f>C店!K282+天猫!K282+京东!K282</f>
        <v>5460.4492</v>
      </c>
      <c r="L282" s="13">
        <f>C店!L282+天猫!L282+京东!L282</f>
        <v>256.5</v>
      </c>
      <c r="M282" s="13"/>
      <c r="N282" s="13"/>
      <c r="O282" s="13"/>
      <c r="P282" s="13"/>
      <c r="Q282" s="13"/>
      <c r="R282" s="13"/>
      <c r="S282" s="78"/>
    </row>
    <row r="283" spans="1:19">
      <c r="A283" s="40">
        <v>42270</v>
      </c>
      <c r="B283" s="127">
        <f>C店!B283+天猫!B283+京东!B283</f>
        <v>48710.75</v>
      </c>
      <c r="C283" s="13">
        <f>C店!C283+天猫!C283+京东!C283</f>
        <v>4459.55</v>
      </c>
      <c r="D283" s="13"/>
      <c r="E283" s="145">
        <f>C店!E283+天猫!E283+京东!E283</f>
        <v>44251.2</v>
      </c>
      <c r="F283" s="13"/>
      <c r="G283" s="13"/>
      <c r="H283" s="13"/>
      <c r="I283" s="13">
        <f>C店!I283+天猫!I283+京东!I283</f>
        <v>997.8456</v>
      </c>
      <c r="J283" s="13">
        <f>C店!J283+天猫!J283+京东!J283</f>
        <v>1099.5782</v>
      </c>
      <c r="K283" s="13">
        <f>C店!K283+天猫!K283+京东!K283</f>
        <v>4629.98</v>
      </c>
      <c r="L283" s="13">
        <f>C店!L283+天猫!L283+京东!L283</f>
        <v>378.11</v>
      </c>
      <c r="M283" s="13"/>
      <c r="N283" s="13"/>
      <c r="O283" s="13"/>
      <c r="P283" s="13"/>
      <c r="Q283" s="13"/>
      <c r="R283" s="13"/>
      <c r="S283" s="78"/>
    </row>
    <row r="284" spans="1:19">
      <c r="A284" s="40">
        <v>42271</v>
      </c>
      <c r="B284" s="127">
        <f>C店!B284+天猫!B284+京东!B284</f>
        <v>48200.85</v>
      </c>
      <c r="C284" s="13">
        <f>C店!C284+天猫!C284+京东!C284</f>
        <v>2799.03</v>
      </c>
      <c r="D284" s="13"/>
      <c r="E284" s="145">
        <f>C店!E284+天猫!E284+京东!E284</f>
        <v>45401.82</v>
      </c>
      <c r="F284" s="13"/>
      <c r="G284" s="13"/>
      <c r="H284" s="13"/>
      <c r="I284" s="13">
        <f>C店!I284+天猫!I284+京东!I284</f>
        <v>930.2148</v>
      </c>
      <c r="J284" s="13">
        <f>C店!J284+天猫!J284+京东!J284</f>
        <v>1006.1856</v>
      </c>
      <c r="K284" s="13">
        <f>C店!K284+天猫!K284+京东!K284</f>
        <v>4786.58</v>
      </c>
      <c r="L284" s="13">
        <f>C店!L284+天猫!L284+京东!L284</f>
        <v>108.73</v>
      </c>
      <c r="M284" s="13"/>
      <c r="N284" s="13"/>
      <c r="O284" s="13"/>
      <c r="P284" s="13"/>
      <c r="Q284" s="13"/>
      <c r="R284" s="13"/>
      <c r="S284" s="78"/>
    </row>
    <row r="285" spans="1:19">
      <c r="A285" s="40">
        <v>42272</v>
      </c>
      <c r="B285" s="127">
        <f>C店!B285+天猫!B285+京东!B285</f>
        <v>37613.98</v>
      </c>
      <c r="C285" s="13">
        <f>C店!C285+天猫!C285+京东!C285</f>
        <v>4170.59</v>
      </c>
      <c r="D285" s="13"/>
      <c r="E285" s="145">
        <f>C店!E285+天猫!E285+京东!E285</f>
        <v>33443.39</v>
      </c>
      <c r="F285" s="13"/>
      <c r="G285" s="13"/>
      <c r="H285" s="13"/>
      <c r="I285" s="13">
        <f>C店!I285+天猫!I285+京东!I285</f>
        <v>663.8556</v>
      </c>
      <c r="J285" s="13">
        <f>C店!J285+天猫!J285+京东!J285</f>
        <v>707.1582</v>
      </c>
      <c r="K285" s="13">
        <f>C店!K285+天猫!K285+京东!K285</f>
        <v>3772.77</v>
      </c>
      <c r="L285" s="13">
        <f>C店!L285+天猫!L285+京东!L285</f>
        <v>221.47</v>
      </c>
      <c r="M285" s="13"/>
      <c r="N285" s="13"/>
      <c r="O285" s="13"/>
      <c r="P285" s="13"/>
      <c r="Q285" s="13"/>
      <c r="R285" s="13"/>
      <c r="S285" s="78"/>
    </row>
    <row r="286" spans="1:19">
      <c r="A286" s="40">
        <v>42273</v>
      </c>
      <c r="B286" s="127">
        <f>C店!B286+天猫!B286+京东!B286</f>
        <v>35324.79</v>
      </c>
      <c r="C286" s="13">
        <f>C店!C286+天猫!C286+京东!C286</f>
        <v>4050.1</v>
      </c>
      <c r="D286" s="13"/>
      <c r="E286" s="145">
        <f>C店!E286+天猫!E286+京东!E286</f>
        <v>31274.69</v>
      </c>
      <c r="F286" s="13"/>
      <c r="G286" s="13"/>
      <c r="H286" s="13"/>
      <c r="I286" s="13">
        <f>C店!I286+天猫!I286+京东!I286</f>
        <v>676.1928</v>
      </c>
      <c r="J286" s="13">
        <f>C店!J286+天猫!J286+京东!J286</f>
        <v>734.8516</v>
      </c>
      <c r="K286" s="13">
        <f>C店!K286+天猫!K286+京东!K286</f>
        <v>3036.88</v>
      </c>
      <c r="L286" s="13">
        <f>C店!L286+天猫!L286+京东!L286</f>
        <v>283.65</v>
      </c>
      <c r="M286" s="13"/>
      <c r="N286" s="13"/>
      <c r="O286" s="13"/>
      <c r="P286" s="13"/>
      <c r="Q286" s="13"/>
      <c r="R286" s="13"/>
      <c r="S286" s="78"/>
    </row>
    <row r="287" spans="1:19">
      <c r="A287" s="40">
        <v>42274</v>
      </c>
      <c r="B287" s="127">
        <f>C店!B287+天猫!B287+京东!B287</f>
        <v>33626.49</v>
      </c>
      <c r="C287" s="13">
        <f>C店!C287+天猫!C287+京东!C287</f>
        <v>2532</v>
      </c>
      <c r="D287" s="13"/>
      <c r="E287" s="145">
        <f>C店!E287+天猫!E287+京东!E287</f>
        <v>31094.49</v>
      </c>
      <c r="F287" s="13"/>
      <c r="G287" s="13"/>
      <c r="H287" s="13"/>
      <c r="I287" s="13">
        <f>C店!I287+天猫!I287+京东!I287</f>
        <v>664.6092</v>
      </c>
      <c r="J287" s="13">
        <f>C店!J287+天猫!J287+京东!J287</f>
        <v>723.8224</v>
      </c>
      <c r="K287" s="13">
        <f>C店!K287+天猫!K287+京东!K287</f>
        <v>3761.98</v>
      </c>
      <c r="L287" s="13">
        <f>C店!L287+天猫!L287+京东!L287</f>
        <v>255.33</v>
      </c>
      <c r="M287" s="13"/>
      <c r="N287" s="13"/>
      <c r="O287" s="13"/>
      <c r="P287" s="13"/>
      <c r="Q287" s="13"/>
      <c r="R287" s="13"/>
      <c r="S287" s="78"/>
    </row>
    <row r="288" spans="1:19">
      <c r="A288" s="40">
        <v>42275</v>
      </c>
      <c r="B288" s="127">
        <f>C店!B288+天猫!B288+京东!B288</f>
        <v>33623.84</v>
      </c>
      <c r="C288" s="13">
        <f>C店!C288+天猫!C288+京东!C288</f>
        <v>3701.44</v>
      </c>
      <c r="D288" s="13"/>
      <c r="E288" s="145">
        <f>C店!E288+天猫!E288+京东!E288</f>
        <v>29922.4</v>
      </c>
      <c r="F288" s="13"/>
      <c r="G288" s="13"/>
      <c r="H288" s="13"/>
      <c r="I288" s="13">
        <f>C店!I288+天猫!I288+京东!I288</f>
        <v>757.4928</v>
      </c>
      <c r="J288" s="13">
        <f>C店!J288+天猫!J288+京东!J288</f>
        <v>819.9016</v>
      </c>
      <c r="K288" s="13">
        <f>C店!K288+天猫!K288+京东!K288</f>
        <v>4920.92</v>
      </c>
      <c r="L288" s="13">
        <f>C店!L288+天猫!L288+京东!L288</f>
        <v>247.17</v>
      </c>
      <c r="M288" s="13"/>
      <c r="N288" s="13"/>
      <c r="O288" s="13"/>
      <c r="P288" s="13"/>
      <c r="Q288" s="13"/>
      <c r="R288" s="13"/>
      <c r="S288" s="78"/>
    </row>
    <row r="289" spans="1:19">
      <c r="A289" s="40">
        <v>42276</v>
      </c>
      <c r="B289" s="127">
        <f>C店!B289+天猫!B289+京东!B289</f>
        <v>42660.73</v>
      </c>
      <c r="C289" s="13">
        <f>C店!C289+天猫!C289+京东!C289</f>
        <v>4033.06</v>
      </c>
      <c r="D289" s="13"/>
      <c r="E289" s="145">
        <f>C店!E289+天猫!E289+京东!E289</f>
        <v>38627.67</v>
      </c>
      <c r="F289" s="13"/>
      <c r="G289" s="13"/>
      <c r="H289" s="13"/>
      <c r="I289" s="13">
        <f>C店!I289+天猫!I289+京东!I289</f>
        <v>858.0612</v>
      </c>
      <c r="J289" s="13">
        <f>C店!J289+天猫!J289+京东!J289</f>
        <v>924.0364</v>
      </c>
      <c r="K289" s="13">
        <f>C店!K289+天猫!K289+京东!K289</f>
        <v>18442.8157</v>
      </c>
      <c r="L289" s="13">
        <f>C店!L289+天猫!L289+京东!L289</f>
        <v>273.08</v>
      </c>
      <c r="M289" s="13"/>
      <c r="N289" s="13"/>
      <c r="O289" s="13"/>
      <c r="P289" s="13"/>
      <c r="Q289" s="13"/>
      <c r="R289" s="13"/>
      <c r="S289" s="78"/>
    </row>
    <row r="290" spans="1:19">
      <c r="A290" s="40">
        <v>42277</v>
      </c>
      <c r="B290" s="127">
        <f>C店!B290+天猫!B290+京东!B290</f>
        <v>32322.62</v>
      </c>
      <c r="C290" s="13">
        <f>C店!C290+天猫!C290+京东!C290</f>
        <v>2096.99</v>
      </c>
      <c r="D290" s="13"/>
      <c r="E290" s="145">
        <f>C店!E290+天猫!E290+京东!E290</f>
        <v>30225.63</v>
      </c>
      <c r="F290" s="13"/>
      <c r="G290" s="13"/>
      <c r="H290" s="13"/>
      <c r="I290" s="13">
        <f>C店!I290+天猫!I290+京东!I290</f>
        <v>528.7428</v>
      </c>
      <c r="J290" s="13">
        <f>C店!J290+天猫!J290+京东!J290</f>
        <v>548.4066</v>
      </c>
      <c r="K290" s="13">
        <f>C店!K290+天猫!K290+京东!K290</f>
        <v>3541.13</v>
      </c>
      <c r="L290" s="13">
        <f>C店!L290+天猫!L290+京东!L290</f>
        <v>260.81</v>
      </c>
      <c r="M290" s="13"/>
      <c r="N290" s="13"/>
      <c r="O290" s="13"/>
      <c r="P290" s="13"/>
      <c r="Q290" s="13"/>
      <c r="R290" s="13"/>
      <c r="S290" s="78"/>
    </row>
    <row r="291" s="11" customFormat="1" spans="1:19">
      <c r="A291" s="81" t="s">
        <v>34</v>
      </c>
      <c r="B291" s="101">
        <f>SUM(B261:B290)</f>
        <v>1308434.85</v>
      </c>
      <c r="C291" s="101">
        <f>SUM(C261:C290)</f>
        <v>104331.76</v>
      </c>
      <c r="D291" s="101"/>
      <c r="E291" s="101">
        <f>SUM(E261:E290)</f>
        <v>1204103.09</v>
      </c>
      <c r="F291" s="101"/>
      <c r="G291" s="101"/>
      <c r="H291" s="101"/>
      <c r="I291" s="101">
        <f>SUM(I261:I290)</f>
        <v>24580.2792</v>
      </c>
      <c r="J291" s="101">
        <f t="shared" ref="J291:L291" si="20">SUM(J260:J290)</f>
        <v>55232.4143</v>
      </c>
      <c r="K291" s="101">
        <f>SUM(K261:K290)</f>
        <v>146868.23</v>
      </c>
      <c r="L291" s="101">
        <f t="shared" si="20"/>
        <v>15103.61</v>
      </c>
      <c r="M291" s="101"/>
      <c r="N291" s="101"/>
      <c r="O291" s="101"/>
      <c r="P291" s="101"/>
      <c r="Q291" s="101"/>
      <c r="R291" s="101"/>
      <c r="S291" s="70"/>
    </row>
    <row r="292" spans="1:19">
      <c r="A292" s="40">
        <v>42278</v>
      </c>
      <c r="B292" s="127">
        <f>C店!B292+天猫!B292+京东!B292</f>
        <v>29803.92</v>
      </c>
      <c r="C292" s="13">
        <f>C店!C292+天猫!C292+京东!C292</f>
        <v>1113.86</v>
      </c>
      <c r="D292" s="13"/>
      <c r="E292" s="145">
        <f>C店!E292+天猫!E292+京东!E292</f>
        <v>28690.06</v>
      </c>
      <c r="F292" s="13"/>
      <c r="G292" s="13"/>
      <c r="H292" s="13"/>
      <c r="I292" s="13">
        <f>C店!I292+天猫!I292+京东!I292</f>
        <v>595.9764</v>
      </c>
      <c r="J292" s="13">
        <f>C店!J292+天猫!J292+京东!J292</f>
        <v>636.4358</v>
      </c>
      <c r="K292" s="13">
        <f>C店!K292+天猫!K292+京东!K292</f>
        <v>4179.03</v>
      </c>
      <c r="L292" s="13">
        <f>C店!L292+天猫!L292+京东!L292</f>
        <v>102.96</v>
      </c>
      <c r="M292" s="13"/>
      <c r="N292" s="13"/>
      <c r="O292" s="13"/>
      <c r="P292" s="13"/>
      <c r="Q292" s="13"/>
      <c r="R292" s="13"/>
      <c r="S292" s="78"/>
    </row>
    <row r="293" spans="1:19">
      <c r="A293" s="40">
        <v>42279</v>
      </c>
      <c r="B293" s="127">
        <f>C店!B293+天猫!B293+京东!B293</f>
        <v>33398.5</v>
      </c>
      <c r="C293" s="13">
        <f>C店!C293+天猫!C293+京东!C293</f>
        <v>4177.68</v>
      </c>
      <c r="D293" s="13"/>
      <c r="E293" s="145">
        <f>C店!E293+天猫!E293+京东!E293</f>
        <v>29220.82</v>
      </c>
      <c r="F293" s="13"/>
      <c r="G293" s="13"/>
      <c r="H293" s="13"/>
      <c r="I293" s="13">
        <f>C店!I293+天猫!I293+京东!I293</f>
        <v>567.483</v>
      </c>
      <c r="J293" s="13">
        <f>C店!J293+天猫!J293+京东!J293</f>
        <v>613.0635</v>
      </c>
      <c r="K293" s="13">
        <f>C店!K293+天猫!K293+京东!K293</f>
        <v>4175.79</v>
      </c>
      <c r="L293" s="13">
        <f>C店!L293+天猫!L293+京东!L293</f>
        <v>218.27</v>
      </c>
      <c r="M293" s="13"/>
      <c r="N293" s="13"/>
      <c r="O293" s="13"/>
      <c r="P293" s="13"/>
      <c r="Q293" s="13"/>
      <c r="R293" s="13"/>
      <c r="S293" s="78"/>
    </row>
    <row r="294" spans="1:19">
      <c r="A294" s="40">
        <v>42280</v>
      </c>
      <c r="B294" s="127">
        <f>C店!B294+天猫!B294+京东!B294</f>
        <v>32584.33</v>
      </c>
      <c r="C294" s="13">
        <f>C店!C294+天猫!C294+京东!C294</f>
        <v>2504.89</v>
      </c>
      <c r="D294" s="13"/>
      <c r="E294" s="145">
        <f>C店!E294+天猫!E294+京东!E294</f>
        <v>30079.44</v>
      </c>
      <c r="F294" s="13"/>
      <c r="G294" s="13"/>
      <c r="H294" s="13"/>
      <c r="I294" s="13">
        <f>C店!I294+天猫!I294+京东!I294</f>
        <v>625.02</v>
      </c>
      <c r="J294" s="13">
        <f>C店!J294+天猫!J294+京东!J294</f>
        <v>704.97</v>
      </c>
      <c r="K294" s="13">
        <f>C店!K294+天猫!K294+京东!K294</f>
        <v>3177.11</v>
      </c>
      <c r="L294" s="13">
        <f>C店!L294+天猫!L294+京东!L294</f>
        <v>345.69</v>
      </c>
      <c r="M294" s="13"/>
      <c r="N294" s="13"/>
      <c r="O294" s="13"/>
      <c r="P294" s="13"/>
      <c r="Q294" s="13"/>
      <c r="R294" s="13"/>
      <c r="S294" s="78"/>
    </row>
    <row r="295" spans="1:19">
      <c r="A295" s="40">
        <v>42281</v>
      </c>
      <c r="B295" s="127">
        <f>C店!B295+天猫!B295+京东!B295</f>
        <v>35703.33</v>
      </c>
      <c r="C295" s="13">
        <f>C店!C295+天猫!C295+京东!C295</f>
        <v>3398.23</v>
      </c>
      <c r="D295" s="13"/>
      <c r="E295" s="145">
        <f>C店!E295+天猫!E295+京东!E295</f>
        <v>32305.1</v>
      </c>
      <c r="F295" s="13"/>
      <c r="G295" s="13"/>
      <c r="H295" s="13"/>
      <c r="I295" s="13">
        <f>C店!I295+天猫!I295+京东!I295</f>
        <v>742.38</v>
      </c>
      <c r="J295" s="13">
        <f>C店!J295+天猫!J295+京东!J295</f>
        <v>814.135</v>
      </c>
      <c r="K295" s="13">
        <f>C店!K295+天猫!K295+京东!K295</f>
        <v>4007.93</v>
      </c>
      <c r="L295" s="13">
        <f>C店!L295+天猫!L295+京东!L295</f>
        <v>201.56</v>
      </c>
      <c r="M295" s="13"/>
      <c r="N295" s="13"/>
      <c r="O295" s="13"/>
      <c r="P295" s="13"/>
      <c r="Q295" s="13"/>
      <c r="R295" s="13"/>
      <c r="S295" s="78"/>
    </row>
    <row r="296" spans="1:19">
      <c r="A296" s="40">
        <v>42282</v>
      </c>
      <c r="B296" s="127">
        <f>C店!B296+天猫!B296+京东!B296</f>
        <v>35254.92</v>
      </c>
      <c r="C296" s="13">
        <f>C店!C296+天猫!C296+京东!C296</f>
        <v>3807.02</v>
      </c>
      <c r="D296" s="13"/>
      <c r="E296" s="145">
        <f>C店!E296+天猫!E296+京东!E296</f>
        <v>31447.9</v>
      </c>
      <c r="F296" s="13"/>
      <c r="G296" s="13"/>
      <c r="H296" s="13"/>
      <c r="I296" s="13">
        <f>C店!I296+天猫!I296+京东!I296</f>
        <v>730.62</v>
      </c>
      <c r="J296" s="13">
        <f>C店!J296+天猫!J296+京东!J296</f>
        <v>840.105</v>
      </c>
      <c r="K296" s="13">
        <f>C店!K296+天猫!K296+京东!K296</f>
        <v>5338.4</v>
      </c>
      <c r="L296" s="13">
        <f>C店!L296+天猫!L296+京东!L296</f>
        <v>250.87</v>
      </c>
      <c r="M296" s="13"/>
      <c r="N296" s="13"/>
      <c r="O296" s="13"/>
      <c r="P296" s="13"/>
      <c r="Q296" s="13"/>
      <c r="R296" s="13"/>
      <c r="S296" s="78"/>
    </row>
    <row r="297" spans="1:19">
      <c r="A297" s="40">
        <v>42283</v>
      </c>
      <c r="B297" s="127">
        <f>C店!B297+天猫!B297+京东!B297</f>
        <v>38128.48</v>
      </c>
      <c r="C297" s="13">
        <f>C店!C297+天猫!C297+京东!C297</f>
        <v>3707.59</v>
      </c>
      <c r="D297" s="13"/>
      <c r="E297" s="145">
        <f>C店!E297+天猫!E297+京东!E297</f>
        <v>34420.89</v>
      </c>
      <c r="F297" s="13"/>
      <c r="G297" s="13"/>
      <c r="H297" s="13"/>
      <c r="I297" s="13">
        <f>C店!I297+天猫!I297+京东!I297</f>
        <v>742.68</v>
      </c>
      <c r="J297" s="13">
        <f>C店!J297+天猫!J297+京东!J297</f>
        <v>815.885</v>
      </c>
      <c r="K297" s="13">
        <f>C店!K297+天猫!K297+京东!K297</f>
        <v>5190.87</v>
      </c>
      <c r="L297" s="13">
        <f>C店!L297+天猫!L297+京东!L297</f>
        <v>454.34</v>
      </c>
      <c r="M297" s="13"/>
      <c r="N297" s="13"/>
      <c r="O297" s="13"/>
      <c r="P297" s="13"/>
      <c r="Q297" s="13"/>
      <c r="R297" s="13"/>
      <c r="S297" s="78"/>
    </row>
    <row r="298" spans="1:19">
      <c r="A298" s="40">
        <v>42284</v>
      </c>
      <c r="B298" s="127">
        <f>C店!B298+天猫!B298+京东!B298</f>
        <v>47017.9</v>
      </c>
      <c r="C298" s="13">
        <f>C店!C298+天猫!C298+京东!C298</f>
        <v>2850.8</v>
      </c>
      <c r="D298" s="13"/>
      <c r="E298" s="145">
        <f>C店!E298+天猫!E298+京东!E298</f>
        <v>44167.1</v>
      </c>
      <c r="F298" s="13"/>
      <c r="G298" s="13"/>
      <c r="H298" s="13"/>
      <c r="I298" s="13">
        <f>C店!I298+天猫!I298+京东!I298</f>
        <v>947.5764</v>
      </c>
      <c r="J298" s="13">
        <f>C店!J298+天猫!J298+京东!J298</f>
        <v>1022.8358</v>
      </c>
      <c r="K298" s="13">
        <f>C店!K298+天猫!K298+京东!K298</f>
        <v>5368.12</v>
      </c>
      <c r="L298" s="13">
        <f>C店!L298+天猫!L298+京东!L298</f>
        <v>126.83</v>
      </c>
      <c r="M298" s="13"/>
      <c r="N298" s="13"/>
      <c r="O298" s="13"/>
      <c r="P298" s="13"/>
      <c r="Q298" s="13"/>
      <c r="R298" s="13"/>
      <c r="S298" s="78"/>
    </row>
    <row r="299" spans="1:19">
      <c r="A299" s="40">
        <v>42285</v>
      </c>
      <c r="B299" s="127">
        <f>C店!B299+天猫!B299+京东!B299</f>
        <v>44269.87</v>
      </c>
      <c r="C299" s="13">
        <f>C店!C299+天猫!C299+京东!C299</f>
        <v>2943</v>
      </c>
      <c r="D299" s="13"/>
      <c r="E299" s="145">
        <f>C店!E299+天猫!E299+京东!E299</f>
        <v>41326.87</v>
      </c>
      <c r="F299" s="13"/>
      <c r="G299" s="13"/>
      <c r="H299" s="13"/>
      <c r="I299" s="13">
        <f>C店!I299+天猫!I299+京东!I299</f>
        <v>808.7292</v>
      </c>
      <c r="J299" s="13">
        <f>C店!J299+天猫!J299+京东!J299</f>
        <v>889.3724</v>
      </c>
      <c r="K299" s="13">
        <f>C店!K299+天猫!K299+京东!K299</f>
        <v>4632.34</v>
      </c>
      <c r="L299" s="13">
        <f>C店!L299+天猫!L299+京东!L299</f>
        <v>374.18</v>
      </c>
      <c r="M299" s="13"/>
      <c r="N299" s="13"/>
      <c r="O299" s="13"/>
      <c r="P299" s="13"/>
      <c r="Q299" s="13"/>
      <c r="R299" s="13"/>
      <c r="S299" s="78"/>
    </row>
    <row r="300" spans="1:19">
      <c r="A300" s="40">
        <v>42286</v>
      </c>
      <c r="B300" s="127">
        <f>C店!B300+天猫!B300+京东!B300</f>
        <v>40308.54</v>
      </c>
      <c r="C300" s="13">
        <f>C店!C300+天猫!C300+京东!C300</f>
        <v>2716.82</v>
      </c>
      <c r="D300" s="13"/>
      <c r="E300" s="145">
        <f>C店!E300+天猫!E300+京东!E300</f>
        <v>37591.72</v>
      </c>
      <c r="F300" s="13"/>
      <c r="G300" s="13"/>
      <c r="H300" s="13"/>
      <c r="I300" s="13">
        <f>C店!I300+天猫!I300+京东!I300</f>
        <v>756.1356</v>
      </c>
      <c r="J300" s="13">
        <f>C店!J300+天猫!J300+京东!J300</f>
        <v>852.7582</v>
      </c>
      <c r="K300" s="13">
        <f>C店!K300+天猫!K300+京东!K300</f>
        <v>4502.64</v>
      </c>
      <c r="L300" s="13">
        <f>C店!L300+天猫!L300+京东!L300</f>
        <v>299.68</v>
      </c>
      <c r="M300" s="13"/>
      <c r="N300" s="13"/>
      <c r="O300" s="13"/>
      <c r="P300" s="13"/>
      <c r="Q300" s="13"/>
      <c r="R300" s="13"/>
      <c r="S300" s="78"/>
    </row>
    <row r="301" spans="1:19">
      <c r="A301" s="40">
        <v>42287</v>
      </c>
      <c r="B301" s="127">
        <f>C店!B301+天猫!B301+京东!B301</f>
        <v>40074.73</v>
      </c>
      <c r="C301" s="13">
        <f>C店!C301+天猫!C301+京东!C301</f>
        <v>1859.01</v>
      </c>
      <c r="D301" s="13"/>
      <c r="E301" s="145">
        <f>C店!E301+天猫!E301+京东!E301</f>
        <v>38215.72</v>
      </c>
      <c r="F301" s="13"/>
      <c r="G301" s="13"/>
      <c r="H301" s="13"/>
      <c r="I301" s="13">
        <f>C店!I301+天猫!I301+京东!I301</f>
        <v>677.0484</v>
      </c>
      <c r="J301" s="13">
        <f>C店!J301+天猫!J301+京东!J301</f>
        <v>734.1698</v>
      </c>
      <c r="K301" s="13">
        <f>C店!K301+天猫!K301+京东!K301</f>
        <v>3760.72</v>
      </c>
      <c r="L301" s="13">
        <f>C店!L301+天猫!L301+京东!L301</f>
        <v>264.76</v>
      </c>
      <c r="M301" s="13"/>
      <c r="N301" s="13"/>
      <c r="O301" s="13"/>
      <c r="P301" s="13"/>
      <c r="Q301" s="13"/>
      <c r="R301" s="13"/>
      <c r="S301" s="78"/>
    </row>
    <row r="302" spans="1:19">
      <c r="A302" s="40">
        <v>42288</v>
      </c>
      <c r="B302" s="127">
        <f>C店!B302+天猫!B302+京东!B302</f>
        <v>37372.23</v>
      </c>
      <c r="C302" s="13">
        <f>C店!C302+天猫!C302+京东!C302</f>
        <v>2938.26</v>
      </c>
      <c r="D302" s="13"/>
      <c r="E302" s="145">
        <f>C店!E302+天猫!E302+京东!E302</f>
        <v>34433.97</v>
      </c>
      <c r="F302" s="13"/>
      <c r="G302" s="13"/>
      <c r="H302" s="13"/>
      <c r="I302" s="13">
        <f>C店!I302+天猫!I302+京东!I302</f>
        <v>649.9092</v>
      </c>
      <c r="J302" s="13">
        <f>C店!J302+天猫!J302+京东!J302</f>
        <v>738.0674</v>
      </c>
      <c r="K302" s="13">
        <f>C店!K302+天猫!K302+京东!K302</f>
        <v>4409.58</v>
      </c>
      <c r="L302" s="13">
        <f>C店!L302+天猫!L302+京东!L302</f>
        <v>129.63</v>
      </c>
      <c r="M302" s="13"/>
      <c r="N302" s="13"/>
      <c r="O302" s="13"/>
      <c r="P302" s="13"/>
      <c r="Q302" s="13"/>
      <c r="R302" s="13"/>
      <c r="S302" s="78"/>
    </row>
    <row r="303" spans="1:19">
      <c r="A303" s="40">
        <v>42289</v>
      </c>
      <c r="B303" s="127">
        <f>C店!B303+天猫!B303+京东!B303</f>
        <v>35753.98</v>
      </c>
      <c r="C303" s="13">
        <f>C店!C303+天猫!C303+京东!C303</f>
        <v>3099.39</v>
      </c>
      <c r="D303" s="13"/>
      <c r="E303" s="145">
        <f>C店!E303+天猫!E303+京东!E303</f>
        <v>32654.59</v>
      </c>
      <c r="F303" s="13"/>
      <c r="G303" s="13"/>
      <c r="H303" s="13"/>
      <c r="I303" s="13">
        <f>C店!I303+天猫!I303+京东!I303</f>
        <v>720.0528</v>
      </c>
      <c r="J303" s="13">
        <f>C店!J303+天猫!J303+京东!J303</f>
        <v>799.4966</v>
      </c>
      <c r="K303" s="13">
        <f>C店!K303+天猫!K303+京东!K303</f>
        <v>4676.93</v>
      </c>
      <c r="L303" s="13">
        <f>C店!L303+天猫!L303+京东!L303</f>
        <v>264.87</v>
      </c>
      <c r="M303" s="13"/>
      <c r="N303" s="13"/>
      <c r="O303" s="13"/>
      <c r="P303" s="13"/>
      <c r="Q303" s="13"/>
      <c r="R303" s="13"/>
      <c r="S303" s="78"/>
    </row>
    <row r="304" spans="1:19">
      <c r="A304" s="40">
        <v>42290</v>
      </c>
      <c r="B304" s="127">
        <f>C店!B304+天猫!B304+京东!B304</f>
        <v>41945.78</v>
      </c>
      <c r="C304" s="13">
        <f>C店!C304+天猫!C304+京东!C304</f>
        <v>4718.73</v>
      </c>
      <c r="D304" s="13"/>
      <c r="E304" s="145">
        <f>C店!E304+天猫!E304+京东!E304</f>
        <v>37227.05</v>
      </c>
      <c r="F304" s="13"/>
      <c r="G304" s="13"/>
      <c r="H304" s="13"/>
      <c r="I304" s="13">
        <f>C店!I304+天猫!I304+京东!I304</f>
        <v>812.412</v>
      </c>
      <c r="J304" s="13">
        <f>C店!J304+天猫!J304+京东!J304</f>
        <v>901.019</v>
      </c>
      <c r="K304" s="13">
        <f>C店!K304+天猫!K304+京东!K304</f>
        <v>4767.59</v>
      </c>
      <c r="L304" s="13">
        <f>C店!L304+天猫!L304+京东!L304</f>
        <v>385.43</v>
      </c>
      <c r="M304" s="13"/>
      <c r="N304" s="13"/>
      <c r="O304" s="13"/>
      <c r="P304" s="13"/>
      <c r="Q304" s="13"/>
      <c r="R304" s="13"/>
      <c r="S304" s="78"/>
    </row>
    <row r="305" spans="1:19">
      <c r="A305" s="40">
        <v>42291</v>
      </c>
      <c r="B305" s="127">
        <f>C店!B305+天猫!B305+京东!B305</f>
        <v>41269.26</v>
      </c>
      <c r="C305" s="13">
        <f>C店!C305+天猫!C305+京东!C305</f>
        <v>3188.83</v>
      </c>
      <c r="D305" s="13"/>
      <c r="E305" s="145">
        <f>C店!E305+天猫!E305+京东!E305</f>
        <v>38080.43</v>
      </c>
      <c r="F305" s="13"/>
      <c r="G305" s="13"/>
      <c r="H305" s="13"/>
      <c r="I305" s="13">
        <f>C店!I305+天猫!I305+京东!I305</f>
        <v>724.9512</v>
      </c>
      <c r="J305" s="13">
        <f>C店!J305+天猫!J305+京东!J305</f>
        <v>805.3514</v>
      </c>
      <c r="K305" s="13">
        <f>C店!K305+天猫!K305+京东!K305</f>
        <v>4741.11</v>
      </c>
      <c r="L305" s="13">
        <f>C店!L305+天猫!L305+京东!L305</f>
        <v>203.69</v>
      </c>
      <c r="M305" s="13"/>
      <c r="N305" s="13"/>
      <c r="O305" s="13"/>
      <c r="P305" s="13"/>
      <c r="Q305" s="13"/>
      <c r="R305" s="13"/>
      <c r="S305" s="78"/>
    </row>
    <row r="306" spans="1:19">
      <c r="A306" s="40">
        <v>42292</v>
      </c>
      <c r="B306" s="127">
        <f>C店!B306+天猫!B306+京东!B306</f>
        <v>34076.64</v>
      </c>
      <c r="C306" s="13">
        <f>C店!C306+天猫!C306+京东!C306</f>
        <v>1497.88</v>
      </c>
      <c r="D306" s="13"/>
      <c r="E306" s="145">
        <f>C店!E306+天猫!E306+京东!E306</f>
        <v>32578.76</v>
      </c>
      <c r="F306" s="13"/>
      <c r="G306" s="13"/>
      <c r="H306" s="13"/>
      <c r="I306" s="13">
        <f>C店!I306+天猫!I306+京东!I306</f>
        <v>689.2956</v>
      </c>
      <c r="J306" s="13">
        <f>C店!J306+天猫!J306+京东!J306</f>
        <v>778.3832</v>
      </c>
      <c r="K306" s="13">
        <f>C店!K306+天猫!K306+京东!K306</f>
        <v>4517.75</v>
      </c>
      <c r="L306" s="13">
        <f>C店!L306+天猫!L306+京东!L306</f>
        <v>342.62</v>
      </c>
      <c r="M306" s="13"/>
      <c r="N306" s="13"/>
      <c r="O306" s="13"/>
      <c r="P306" s="13"/>
      <c r="Q306" s="13"/>
      <c r="R306" s="13"/>
      <c r="S306" s="78"/>
    </row>
    <row r="307" spans="1:19">
      <c r="A307" s="40">
        <v>42293</v>
      </c>
      <c r="B307" s="127">
        <f>C店!B307+天猫!B307+京东!B307</f>
        <v>34305.35</v>
      </c>
      <c r="C307" s="13">
        <f>C店!C307+天猫!C307+京东!C307</f>
        <v>2752.54</v>
      </c>
      <c r="D307" s="13"/>
      <c r="E307" s="145">
        <f>C店!E307+天猫!E307+京东!E307</f>
        <v>31552.81</v>
      </c>
      <c r="F307" s="13"/>
      <c r="G307" s="13"/>
      <c r="H307" s="13"/>
      <c r="I307" s="13">
        <f>C店!I307+天猫!I307+京东!I307</f>
        <v>679.3392</v>
      </c>
      <c r="J307" s="13">
        <f>C店!J307+天猫!J307+京东!J307</f>
        <v>767.3624</v>
      </c>
      <c r="K307" s="13">
        <f>C店!K307+天猫!K307+京东!K307</f>
        <v>3963</v>
      </c>
      <c r="L307" s="13">
        <f>C店!L307+天猫!L307+京东!L307</f>
        <v>218.65</v>
      </c>
      <c r="M307" s="13"/>
      <c r="N307" s="13"/>
      <c r="O307" s="13"/>
      <c r="P307" s="13"/>
      <c r="Q307" s="13"/>
      <c r="R307" s="13"/>
      <c r="S307" s="78"/>
    </row>
    <row r="308" spans="1:19">
      <c r="A308" s="40">
        <v>42294</v>
      </c>
      <c r="B308" s="127">
        <f>C店!B308+天猫!B308+京东!B308</f>
        <v>35556.1</v>
      </c>
      <c r="C308" s="13">
        <f>C店!C308+天猫!C308+京东!C308</f>
        <v>2432.27</v>
      </c>
      <c r="D308" s="13"/>
      <c r="E308" s="145">
        <f>C店!E308+天猫!E308+京东!E308</f>
        <v>33123.83</v>
      </c>
      <c r="F308" s="13"/>
      <c r="G308" s="13"/>
      <c r="H308" s="13"/>
      <c r="I308" s="13">
        <f>C店!I308+天猫!I308+京东!I308</f>
        <v>787.752</v>
      </c>
      <c r="J308" s="13">
        <f>C店!J308+天猫!J308+京东!J308</f>
        <v>814.954</v>
      </c>
      <c r="K308" s="13">
        <f>C店!K308+天猫!K308+京东!K308</f>
        <v>3603.88</v>
      </c>
      <c r="L308" s="13">
        <f>C店!L308+天猫!L308+京东!L308</f>
        <v>324.65</v>
      </c>
      <c r="M308" s="13"/>
      <c r="N308" s="13"/>
      <c r="O308" s="13"/>
      <c r="P308" s="13"/>
      <c r="Q308" s="13"/>
      <c r="R308" s="13"/>
      <c r="S308" s="78"/>
    </row>
    <row r="309" spans="1:19">
      <c r="A309" s="40">
        <v>42295</v>
      </c>
      <c r="B309" s="127">
        <f>C店!B309+天猫!B309+京东!B309</f>
        <v>40732.71</v>
      </c>
      <c r="C309" s="13">
        <f>C店!C309+天猫!C309+京东!C309</f>
        <v>3239.19</v>
      </c>
      <c r="D309" s="13"/>
      <c r="E309" s="145">
        <f>C店!E309+天猫!E309+京东!E309</f>
        <v>37493.52</v>
      </c>
      <c r="F309" s="13"/>
      <c r="G309" s="13"/>
      <c r="H309" s="13"/>
      <c r="I309" s="13">
        <f>C店!I309+天猫!I309+京东!I309</f>
        <v>821.892</v>
      </c>
      <c r="J309" s="13">
        <f>C店!J309+天猫!J309+京东!J309</f>
        <v>883.659</v>
      </c>
      <c r="K309" s="13">
        <f>C店!K309+天猫!K309+京东!K309</f>
        <v>5033.94</v>
      </c>
      <c r="L309" s="13">
        <f>C店!L309+天猫!L309+京东!L309</f>
        <v>363.69</v>
      </c>
      <c r="M309" s="13"/>
      <c r="N309" s="13"/>
      <c r="O309" s="13"/>
      <c r="P309" s="13"/>
      <c r="Q309" s="13"/>
      <c r="R309" s="13"/>
      <c r="S309" s="78"/>
    </row>
    <row r="310" spans="1:19">
      <c r="A310" s="40">
        <v>42296</v>
      </c>
      <c r="B310" s="127">
        <f>C店!B310+天猫!B310+京东!B310</f>
        <v>46817.95</v>
      </c>
      <c r="C310" s="13">
        <f>C店!C310+天猫!C310+京东!C310</f>
        <v>5499.41</v>
      </c>
      <c r="D310" s="13"/>
      <c r="E310" s="145">
        <f>C店!E310+天猫!E310+京东!E310</f>
        <v>41318.54</v>
      </c>
      <c r="F310" s="13"/>
      <c r="G310" s="13"/>
      <c r="H310" s="13"/>
      <c r="I310" s="13">
        <f>C店!I310+天猫!I310+京东!I310</f>
        <v>808.5792</v>
      </c>
      <c r="J310" s="13">
        <f>C店!J310+天猫!J310+京东!J310</f>
        <v>902.2524</v>
      </c>
      <c r="K310" s="13">
        <f>C店!K310+天猫!K310+京东!K310</f>
        <v>5295.55</v>
      </c>
      <c r="L310" s="13">
        <f>C店!L310+天猫!L310+京东!L310</f>
        <v>229.55</v>
      </c>
      <c r="M310" s="13"/>
      <c r="N310" s="13"/>
      <c r="O310" s="13"/>
      <c r="P310" s="13"/>
      <c r="Q310" s="13"/>
      <c r="R310" s="13"/>
      <c r="S310" s="78"/>
    </row>
    <row r="311" spans="1:19">
      <c r="A311" s="40">
        <v>42297</v>
      </c>
      <c r="B311" s="127">
        <f>C店!B311+天猫!B311+京东!B311</f>
        <v>35543.73</v>
      </c>
      <c r="C311" s="13">
        <f>C店!C311+天猫!C311+京东!C311</f>
        <v>1721.58</v>
      </c>
      <c r="D311" s="13"/>
      <c r="E311" s="145">
        <f>C店!E311+天猫!E311+京东!E311</f>
        <v>33822.15</v>
      </c>
      <c r="F311" s="13"/>
      <c r="G311" s="13"/>
      <c r="H311" s="13"/>
      <c r="I311" s="13">
        <f>C店!I311+天猫!I311+京东!I311</f>
        <v>646.3356</v>
      </c>
      <c r="J311" s="13">
        <f>C店!J311+天猫!J311+京东!J311</f>
        <v>727.5282</v>
      </c>
      <c r="K311" s="13">
        <f>C店!K311+天猫!K311+京东!K311</f>
        <v>4447.8</v>
      </c>
      <c r="L311" s="13">
        <f>C店!L311+天猫!L311+京东!L311</f>
        <v>216.46</v>
      </c>
      <c r="M311" s="13"/>
      <c r="N311" s="13"/>
      <c r="O311" s="13"/>
      <c r="P311" s="13"/>
      <c r="Q311" s="13"/>
      <c r="R311" s="13"/>
      <c r="S311" s="78"/>
    </row>
    <row r="312" spans="1:19">
      <c r="A312" s="40">
        <v>42298</v>
      </c>
      <c r="B312" s="127">
        <f>C店!B312+天猫!B312+京东!B312</f>
        <v>48936.13</v>
      </c>
      <c r="C312" s="13">
        <f>C店!C312+天猫!C312+京东!C312</f>
        <v>2875.37</v>
      </c>
      <c r="D312" s="13"/>
      <c r="E312" s="145">
        <f>C店!E312+天猫!E312+京东!E312</f>
        <v>46060.76</v>
      </c>
      <c r="F312" s="13"/>
      <c r="G312" s="13"/>
      <c r="H312" s="13"/>
      <c r="I312" s="13">
        <f>C店!I312+天猫!I312+京东!I312</f>
        <v>944.1384</v>
      </c>
      <c r="J312" s="13">
        <f>C店!J312+天猫!J312+京东!J312</f>
        <v>1066.0748</v>
      </c>
      <c r="K312" s="13">
        <f>C店!K312+天猫!K312+京东!K312</f>
        <v>4522.47</v>
      </c>
      <c r="L312" s="13">
        <f>C店!L312+天猫!L312+京东!L312</f>
        <v>444.06</v>
      </c>
      <c r="M312" s="13"/>
      <c r="N312" s="13"/>
      <c r="O312" s="13"/>
      <c r="P312" s="13"/>
      <c r="Q312" s="13"/>
      <c r="R312" s="13"/>
      <c r="S312" s="78"/>
    </row>
    <row r="313" spans="1:19">
      <c r="A313" s="40">
        <v>42299</v>
      </c>
      <c r="B313" s="127">
        <f>C店!B313+天猫!B313+京东!B313</f>
        <v>37921.49</v>
      </c>
      <c r="C313" s="13">
        <f>C店!C313+天猫!C313+京东!C313</f>
        <v>2901.41</v>
      </c>
      <c r="D313" s="13"/>
      <c r="E313" s="145">
        <f>C店!E313+天猫!E313+京东!E313</f>
        <v>35020.08</v>
      </c>
      <c r="F313" s="13"/>
      <c r="G313" s="13"/>
      <c r="H313" s="13"/>
      <c r="I313" s="13">
        <f>C店!I313+天猫!I313+京东!I313</f>
        <v>738.0156</v>
      </c>
      <c r="J313" s="13">
        <f>C店!J313+天猫!J313+京东!J313</f>
        <v>811.3532</v>
      </c>
      <c r="K313" s="13">
        <f>C店!K313+天猫!K313+京东!K313</f>
        <v>4246.55</v>
      </c>
      <c r="L313" s="13">
        <f>C店!L313+天猫!L313+京东!L313</f>
        <v>458.98</v>
      </c>
      <c r="M313" s="13"/>
      <c r="N313" s="13"/>
      <c r="O313" s="13"/>
      <c r="P313" s="13"/>
      <c r="Q313" s="13"/>
      <c r="R313" s="13"/>
      <c r="S313" s="78"/>
    </row>
    <row r="314" spans="1:19">
      <c r="A314" s="40">
        <v>42300</v>
      </c>
      <c r="B314" s="127">
        <f>C店!B314+天猫!B314+京东!B314</f>
        <v>33731.71</v>
      </c>
      <c r="C314" s="13">
        <f>C店!C314+天猫!C314+京东!C314</f>
        <v>2013.38</v>
      </c>
      <c r="D314" s="13"/>
      <c r="E314" s="145">
        <f>C店!E314+天猫!E314+京东!E314</f>
        <v>31718.33</v>
      </c>
      <c r="F314" s="13"/>
      <c r="G314" s="13"/>
      <c r="H314" s="13"/>
      <c r="I314" s="13">
        <f>C店!I314+天猫!I314+京东!I314</f>
        <v>537.3198</v>
      </c>
      <c r="J314" s="13">
        <f>C店!J314+天猫!J314+京东!J314</f>
        <v>591.1381</v>
      </c>
      <c r="K314" s="13">
        <f>C店!K314+天猫!K314+京东!K314</f>
        <v>4426.91</v>
      </c>
      <c r="L314" s="13">
        <f>C店!L314+天猫!L314+京东!L314</f>
        <v>294.63</v>
      </c>
      <c r="M314" s="13"/>
      <c r="N314" s="13"/>
      <c r="O314" s="13"/>
      <c r="P314" s="13"/>
      <c r="Q314" s="13"/>
      <c r="R314" s="13"/>
      <c r="S314" s="78"/>
    </row>
    <row r="315" spans="1:19">
      <c r="A315" s="40">
        <v>42301</v>
      </c>
      <c r="B315" s="127">
        <f>C店!B315+天猫!B315+京东!B315</f>
        <v>35736.11</v>
      </c>
      <c r="C315" s="13">
        <f>C店!C315+天猫!C315+京东!C315</f>
        <v>2252.09</v>
      </c>
      <c r="D315" s="13"/>
      <c r="E315" s="145">
        <f>C店!E315+天猫!E315+京东!E315</f>
        <v>33484.02</v>
      </c>
      <c r="F315" s="13"/>
      <c r="G315" s="13"/>
      <c r="H315" s="13"/>
      <c r="I315" s="13">
        <f>C店!I315+天猫!I315+京东!I315</f>
        <v>667.9956</v>
      </c>
      <c r="J315" s="13">
        <f>C店!J315+天猫!J315+京东!J315</f>
        <v>744.3282</v>
      </c>
      <c r="K315" s="13">
        <f>C店!K315+天猫!K315+京东!K315</f>
        <v>3692.78</v>
      </c>
      <c r="L315" s="13">
        <f>C店!L315+天猫!L315+京东!L315</f>
        <v>278.79</v>
      </c>
      <c r="M315" s="13"/>
      <c r="N315" s="13"/>
      <c r="O315" s="13"/>
      <c r="P315" s="13"/>
      <c r="Q315" s="13"/>
      <c r="R315" s="13"/>
      <c r="S315" s="78"/>
    </row>
    <row r="316" spans="1:19">
      <c r="A316" s="40">
        <v>42302</v>
      </c>
      <c r="B316" s="127">
        <f>C店!B316+天猫!B316+京东!B316</f>
        <v>33627.92</v>
      </c>
      <c r="C316" s="13">
        <f>C店!C316+天猫!C316+京东!C316</f>
        <v>1559.3</v>
      </c>
      <c r="D316" s="13"/>
      <c r="E316" s="145">
        <f>C店!E316+天猫!E316+京东!E316</f>
        <v>32068.62</v>
      </c>
      <c r="F316" s="13"/>
      <c r="G316" s="13"/>
      <c r="H316" s="13"/>
      <c r="I316" s="13">
        <f>C店!I316+天猫!I316+京东!I316</f>
        <v>648.9228</v>
      </c>
      <c r="J316" s="13">
        <f>C店!J316+天猫!J316+京东!J316</f>
        <v>731.0366</v>
      </c>
      <c r="K316" s="13">
        <f>C店!K316+天猫!K316+京东!K316</f>
        <v>4892.62</v>
      </c>
      <c r="L316" s="13">
        <f>C店!L316+天猫!L316+京东!L316</f>
        <v>184.93</v>
      </c>
      <c r="M316" s="13"/>
      <c r="N316" s="13"/>
      <c r="O316" s="13"/>
      <c r="P316" s="13"/>
      <c r="Q316" s="13"/>
      <c r="R316" s="13"/>
      <c r="S316" s="78"/>
    </row>
    <row r="317" spans="1:19">
      <c r="A317" s="40">
        <v>42303</v>
      </c>
      <c r="B317" s="127">
        <f>C店!B317+天猫!B317+京东!B317</f>
        <v>42395.13</v>
      </c>
      <c r="C317" s="13">
        <f>C店!C317+天猫!C317+京东!C317</f>
        <v>2601.33</v>
      </c>
      <c r="D317" s="13"/>
      <c r="E317" s="145">
        <f>C店!E317+天猫!E317+京东!E317</f>
        <v>39793.8</v>
      </c>
      <c r="F317" s="13"/>
      <c r="G317" s="13"/>
      <c r="H317" s="13"/>
      <c r="I317" s="13">
        <f>C店!I317+天猫!I317+京东!I317</f>
        <v>764.172</v>
      </c>
      <c r="J317" s="13">
        <f>C店!J317+天猫!J317+京东!J317</f>
        <v>875.049</v>
      </c>
      <c r="K317" s="13">
        <f>C店!K317+天猫!K317+京东!K317</f>
        <v>5110.58</v>
      </c>
      <c r="L317" s="13">
        <f>C店!L317+天猫!L317+京东!L317</f>
        <v>271.45</v>
      </c>
      <c r="M317" s="13"/>
      <c r="N317" s="13"/>
      <c r="O317" s="13"/>
      <c r="P317" s="13"/>
      <c r="Q317" s="13"/>
      <c r="R317" s="13"/>
      <c r="S317" s="78"/>
    </row>
    <row r="318" spans="1:19">
      <c r="A318" s="40">
        <v>42304</v>
      </c>
      <c r="B318" s="127">
        <f>C店!B318+天猫!B318+京东!B318</f>
        <v>32470.29</v>
      </c>
      <c r="C318" s="13">
        <f>C店!C318+天猫!C318+京东!C318</f>
        <v>1228.04</v>
      </c>
      <c r="D318" s="13"/>
      <c r="E318" s="145">
        <f>C店!E318+天猫!E318+京东!E318</f>
        <v>31242.25</v>
      </c>
      <c r="F318" s="13"/>
      <c r="G318" s="13"/>
      <c r="H318" s="13"/>
      <c r="I318" s="13">
        <f>C店!I318+天猫!I318+京东!I318</f>
        <v>671.6784</v>
      </c>
      <c r="J318" s="13">
        <f>C店!J318+天猫!J318+京东!J318</f>
        <v>729.5148</v>
      </c>
      <c r="K318" s="13">
        <f>C店!K318+天猫!K318+京东!K318</f>
        <v>4421.62</v>
      </c>
      <c r="L318" s="13">
        <f>C店!L318+天猫!L318+京东!L318</f>
        <v>420.05</v>
      </c>
      <c r="M318" s="13"/>
      <c r="N318" s="13"/>
      <c r="O318" s="13"/>
      <c r="P318" s="13"/>
      <c r="Q318" s="13"/>
      <c r="R318" s="13"/>
      <c r="S318" s="78"/>
    </row>
    <row r="319" spans="1:19">
      <c r="A319" s="40">
        <v>42305</v>
      </c>
      <c r="B319" s="127">
        <f>C店!B319+天猫!B319+京东!B319</f>
        <v>38777</v>
      </c>
      <c r="C319" s="13">
        <f>C店!C319+天猫!C319+京东!C319</f>
        <v>2249.35</v>
      </c>
      <c r="D319" s="13"/>
      <c r="E319" s="145">
        <f>C店!E319+天猫!E319+京东!E319</f>
        <v>36527.65</v>
      </c>
      <c r="F319" s="13"/>
      <c r="G319" s="13"/>
      <c r="H319" s="13"/>
      <c r="I319" s="13">
        <f>C店!I319+天猫!I319+京东!I319</f>
        <v>744.942</v>
      </c>
      <c r="J319" s="13">
        <f>C店!J319+天猫!J319+京东!J319</f>
        <v>845.264</v>
      </c>
      <c r="K319" s="13">
        <f>C店!K319+天猫!K319+京东!K319</f>
        <v>3940.11</v>
      </c>
      <c r="L319" s="13">
        <f>C店!L319+天猫!L319+京东!L319</f>
        <v>469.23</v>
      </c>
      <c r="M319" s="13"/>
      <c r="N319" s="13"/>
      <c r="O319" s="13"/>
      <c r="P319" s="13"/>
      <c r="Q319" s="13"/>
      <c r="R319" s="13"/>
      <c r="S319" s="78"/>
    </row>
    <row r="320" spans="1:19">
      <c r="A320" s="40">
        <v>42306</v>
      </c>
      <c r="B320" s="127">
        <f>C店!B320+天猫!B320+京东!B320</f>
        <v>36358.13</v>
      </c>
      <c r="C320" s="13">
        <f>C店!C320+天猫!C320+京东!C320</f>
        <v>2138.72</v>
      </c>
      <c r="D320" s="13"/>
      <c r="E320" s="145">
        <f>C店!E320+天猫!E320+京东!E320</f>
        <v>34219.41</v>
      </c>
      <c r="F320" s="13"/>
      <c r="G320" s="13"/>
      <c r="H320" s="13"/>
      <c r="I320" s="13">
        <f>C店!I320+天猫!I320+京东!I320</f>
        <v>697.7148</v>
      </c>
      <c r="J320" s="13">
        <f>C店!J320+天猫!J320+京东!J320</f>
        <v>750.6506</v>
      </c>
      <c r="K320" s="13">
        <f>C店!K320+天猫!K320+京东!K320</f>
        <v>4317.13</v>
      </c>
      <c r="L320" s="13">
        <f>C店!L320+天猫!L320+京东!L320</f>
        <v>214.66</v>
      </c>
      <c r="M320" s="13"/>
      <c r="N320" s="13"/>
      <c r="O320" s="13"/>
      <c r="P320" s="13"/>
      <c r="Q320" s="13"/>
      <c r="R320" s="13"/>
      <c r="S320" s="78"/>
    </row>
    <row r="321" spans="1:19">
      <c r="A321" s="40">
        <v>42307</v>
      </c>
      <c r="B321" s="127">
        <f>C店!B321+天猫!B321+京东!B321</f>
        <v>33612.84</v>
      </c>
      <c r="C321" s="13">
        <f>C店!C321+天猫!C321+京东!C321</f>
        <v>2109.76</v>
      </c>
      <c r="D321" s="13"/>
      <c r="E321" s="145">
        <f>C店!E321+天猫!E321+京东!E321</f>
        <v>31503.08</v>
      </c>
      <c r="F321" s="13"/>
      <c r="G321" s="13"/>
      <c r="H321" s="13"/>
      <c r="I321" s="13">
        <f>C店!I321+天猫!I321+京东!I321</f>
        <v>600.792</v>
      </c>
      <c r="J321" s="13">
        <f>C店!J321+天猫!J321+京东!J321</f>
        <v>672.574</v>
      </c>
      <c r="K321" s="13">
        <f>C店!K321+天猫!K321+京东!K321</f>
        <v>3455.08</v>
      </c>
      <c r="L321" s="13">
        <f>C店!L321+天猫!L321+京东!L321</f>
        <v>321.57</v>
      </c>
      <c r="M321" s="13"/>
      <c r="N321" s="13"/>
      <c r="O321" s="13"/>
      <c r="P321" s="13"/>
      <c r="Q321" s="13"/>
      <c r="R321" s="13"/>
      <c r="S321" s="78"/>
    </row>
    <row r="322" spans="1:19">
      <c r="A322" s="40">
        <v>42308</v>
      </c>
      <c r="B322" s="127">
        <f>C店!B322+天猫!B322+京东!B322</f>
        <v>36282.38</v>
      </c>
      <c r="C322" s="13">
        <f>C店!C322+天猫!C322+京东!C322</f>
        <v>2397.61</v>
      </c>
      <c r="D322" s="13"/>
      <c r="E322" s="145">
        <f>C店!E322+天猫!E322+京东!E322</f>
        <v>33884.77</v>
      </c>
      <c r="F322" s="13"/>
      <c r="G322" s="13"/>
      <c r="H322" s="13"/>
      <c r="I322" s="13">
        <f>C店!I322+天猫!I322+京东!I322</f>
        <v>718.5414</v>
      </c>
      <c r="J322" s="13">
        <f>C店!J322+天猫!J322+京东!J322</f>
        <v>771.0633</v>
      </c>
      <c r="K322" s="13">
        <f>C店!K322+天猫!K322+京东!K322</f>
        <v>3350.49</v>
      </c>
      <c r="L322" s="13">
        <f>C店!K322+天猫!L322+京东!L322</f>
        <v>1444.99</v>
      </c>
      <c r="M322" s="13"/>
      <c r="N322" s="13"/>
      <c r="O322" s="13"/>
      <c r="P322" s="13"/>
      <c r="Q322" s="13"/>
      <c r="R322" s="13"/>
      <c r="S322" s="78"/>
    </row>
    <row r="323" s="11" customFormat="1" spans="1:19">
      <c r="A323" s="81" t="s">
        <v>34</v>
      </c>
      <c r="B323" s="101">
        <f>SUM(B292:B322)</f>
        <v>1169767.38</v>
      </c>
      <c r="C323" s="101">
        <f>SUM(C292:C322)</f>
        <v>84493.34</v>
      </c>
      <c r="D323" s="101"/>
      <c r="E323" s="101">
        <f t="shared" ref="E323:L323" si="21">SUM(E292:E322)</f>
        <v>1085274.04</v>
      </c>
      <c r="F323" s="101"/>
      <c r="G323" s="101"/>
      <c r="H323" s="101"/>
      <c r="I323" s="101">
        <f t="shared" ref="I323:L323" si="22">SUM(I292:I322)</f>
        <v>22268.4006</v>
      </c>
      <c r="J323" s="101">
        <f t="shared" si="22"/>
        <v>24629.8507</v>
      </c>
      <c r="K323" s="101">
        <f t="shared" si="22"/>
        <v>136166.42</v>
      </c>
      <c r="L323" s="101">
        <f t="shared" si="22"/>
        <v>10121.72</v>
      </c>
      <c r="M323" s="101"/>
      <c r="N323" s="101"/>
      <c r="O323" s="101"/>
      <c r="P323" s="101"/>
      <c r="Q323" s="101"/>
      <c r="R323" s="101"/>
      <c r="S323" s="70"/>
    </row>
    <row r="324" spans="1:19">
      <c r="A324" s="40">
        <v>42309</v>
      </c>
      <c r="B324" s="127">
        <f>C店!B324+天猫!B324+京东!B324</f>
        <v>26593.5</v>
      </c>
      <c r="C324" s="13">
        <f>C店!C324+天猫!C324+京东!C324</f>
        <v>2040.88</v>
      </c>
      <c r="D324" s="13"/>
      <c r="E324" s="145">
        <f>C店!E324+天猫!E324+京东!E324</f>
        <v>24552.62</v>
      </c>
      <c r="F324" s="13"/>
      <c r="G324" s="13"/>
      <c r="H324" s="13"/>
      <c r="I324" s="13">
        <f>C店!I324+天猫!I324+京东!I324</f>
        <v>547.935</v>
      </c>
      <c r="J324" s="13">
        <f>C店!J324+天猫!J324+京东!J324</f>
        <v>624.3825</v>
      </c>
      <c r="K324" s="13">
        <f>C店!K324+天猫!K324+京东!K324</f>
        <v>4882.75</v>
      </c>
      <c r="L324" s="13">
        <f>C店!L324+天猫!L324+京东!L324</f>
        <v>402.82</v>
      </c>
      <c r="M324" s="13"/>
      <c r="N324" s="13"/>
      <c r="O324" s="13"/>
      <c r="P324" s="13"/>
      <c r="Q324" s="13"/>
      <c r="R324" s="13"/>
      <c r="S324" s="78"/>
    </row>
    <row r="325" spans="1:19">
      <c r="A325" s="40">
        <v>42310</v>
      </c>
      <c r="B325" s="127">
        <f>C店!B325+天猫!B325+京东!B325</f>
        <v>27148</v>
      </c>
      <c r="C325" s="13">
        <f>C店!C325+天猫!C325+京东!C325</f>
        <v>1964.16</v>
      </c>
      <c r="D325" s="13"/>
      <c r="E325" s="145">
        <f>C店!E325+天猫!E325+京东!E325</f>
        <v>25183.84</v>
      </c>
      <c r="F325" s="13"/>
      <c r="G325" s="13"/>
      <c r="H325" s="13"/>
      <c r="I325" s="13">
        <f>C店!I325+天猫!I325+京东!I325</f>
        <v>593.13</v>
      </c>
      <c r="J325" s="13">
        <f>C店!J325+天猫!J325+京东!J325</f>
        <v>631.82</v>
      </c>
      <c r="K325" s="13">
        <f>C店!K325+天猫!K325+京东!K325</f>
        <v>5511.51</v>
      </c>
      <c r="L325" s="13">
        <f>C店!L325+天猫!L325+京东!L325</f>
        <v>271.77</v>
      </c>
      <c r="M325" s="13"/>
      <c r="N325" s="13"/>
      <c r="O325" s="13"/>
      <c r="P325" s="13"/>
      <c r="Q325" s="13"/>
      <c r="R325" s="13"/>
      <c r="S325" s="78"/>
    </row>
    <row r="326" spans="1:19">
      <c r="A326" s="40">
        <v>42311</v>
      </c>
      <c r="B326" s="127">
        <f>C店!B326+天猫!B326+京东!B326</f>
        <v>29676</v>
      </c>
      <c r="C326" s="13">
        <f>C店!C326+天猫!C326+京东!C326</f>
        <v>2464.45</v>
      </c>
      <c r="D326" s="13"/>
      <c r="E326" s="145">
        <f>C店!E326+天猫!E326+京东!E326</f>
        <v>27211.55</v>
      </c>
      <c r="F326" s="13"/>
      <c r="G326" s="13"/>
      <c r="H326" s="13"/>
      <c r="I326" s="13">
        <f>C店!I326+天猫!I326+京东!I326</f>
        <v>692.46</v>
      </c>
      <c r="J326" s="13">
        <f>C店!J326+天猫!J326+京东!J326</f>
        <v>764.33</v>
      </c>
      <c r="K326" s="13">
        <f>C店!K326+天猫!K326+京东!K326</f>
        <v>7309.71</v>
      </c>
      <c r="L326" s="13">
        <f>C店!L326+天猫!L326+京东!L326</f>
        <v>182.23</v>
      </c>
      <c r="M326" s="13"/>
      <c r="N326" s="13"/>
      <c r="O326" s="13"/>
      <c r="P326" s="13"/>
      <c r="Q326" s="13"/>
      <c r="R326" s="13"/>
      <c r="S326" s="78"/>
    </row>
    <row r="327" spans="1:19">
      <c r="A327" s="40">
        <v>42312</v>
      </c>
      <c r="B327" s="127">
        <f>C店!B327+天猫!B327+京东!B327</f>
        <v>33018</v>
      </c>
      <c r="C327" s="13">
        <f>C店!C327+天猫!C327+京东!C327</f>
        <v>2631.06</v>
      </c>
      <c r="D327" s="13"/>
      <c r="E327" s="145">
        <f>C店!E327+天猫!E327+京东!E327</f>
        <v>30386.94</v>
      </c>
      <c r="F327" s="13"/>
      <c r="G327" s="13"/>
      <c r="H327" s="13"/>
      <c r="I327" s="13">
        <f>C店!I327+天猫!I327+京东!I327</f>
        <v>662.595</v>
      </c>
      <c r="J327" s="13">
        <f>C店!J327+天猫!J327+京东!J327</f>
        <v>753.4275</v>
      </c>
      <c r="K327" s="13">
        <f>C店!K327+天猫!K327+京东!K327</f>
        <v>8783.72</v>
      </c>
      <c r="L327" s="13">
        <f>C店!L327+天猫!L327+京东!L327</f>
        <v>217.09</v>
      </c>
      <c r="M327" s="13"/>
      <c r="N327" s="13"/>
      <c r="O327" s="13"/>
      <c r="P327" s="13"/>
      <c r="Q327" s="13"/>
      <c r="R327" s="13"/>
      <c r="S327" s="78"/>
    </row>
    <row r="328" spans="1:19">
      <c r="A328" s="40">
        <v>42313</v>
      </c>
      <c r="B328" s="127">
        <f>C店!B328+天猫!B328+京东!B328</f>
        <v>28554</v>
      </c>
      <c r="C328" s="13">
        <f>C店!C328+天猫!C328+京东!C328</f>
        <v>1717.63</v>
      </c>
      <c r="D328" s="13"/>
      <c r="E328" s="145">
        <f>C店!E328+天猫!E328+京东!E328</f>
        <v>26836.37</v>
      </c>
      <c r="F328" s="13"/>
      <c r="G328" s="13"/>
      <c r="H328" s="13"/>
      <c r="I328" s="13">
        <f>C店!I328+天猫!I328+京东!I328</f>
        <v>668.505</v>
      </c>
      <c r="J328" s="13">
        <f>C店!J328+天猫!J328+京东!J328</f>
        <v>700.7175</v>
      </c>
      <c r="K328" s="13">
        <f>C店!K328+天猫!K328+京东!K328</f>
        <v>7708.22</v>
      </c>
      <c r="L328" s="13">
        <f>C店!L328+天猫!L328+京东!L328</f>
        <v>414.36</v>
      </c>
      <c r="M328" s="13"/>
      <c r="N328" s="13"/>
      <c r="O328" s="13"/>
      <c r="P328" s="13"/>
      <c r="Q328" s="13"/>
      <c r="R328" s="13"/>
      <c r="S328" s="78"/>
    </row>
    <row r="329" spans="1:19">
      <c r="A329" s="40">
        <v>42314</v>
      </c>
      <c r="B329" s="127">
        <f>C店!B329+天猫!B329+京东!B329</f>
        <v>19708.5</v>
      </c>
      <c r="C329" s="13">
        <f>C店!C329+天猫!C329+京东!C329</f>
        <v>3594.36</v>
      </c>
      <c r="D329" s="13"/>
      <c r="E329" s="145">
        <f>C店!E329+天猫!E329+京东!E329</f>
        <v>16114.14</v>
      </c>
      <c r="F329" s="13"/>
      <c r="G329" s="13"/>
      <c r="H329" s="13"/>
      <c r="I329" s="13">
        <f>C店!I329+天猫!I329+京东!I329</f>
        <v>402.39</v>
      </c>
      <c r="J329" s="13">
        <f>C店!J329+天猫!J329+京东!J329</f>
        <v>438.655</v>
      </c>
      <c r="K329" s="13">
        <f>C店!K329+天猫!K329+京东!K329</f>
        <v>9941.82</v>
      </c>
      <c r="L329" s="13">
        <f>C店!L329+天猫!L329+京东!L329</f>
        <v>212.47</v>
      </c>
      <c r="M329" s="13"/>
      <c r="N329" s="13"/>
      <c r="O329" s="13"/>
      <c r="P329" s="13"/>
      <c r="Q329" s="13"/>
      <c r="R329" s="13"/>
      <c r="S329" s="78"/>
    </row>
    <row r="330" spans="1:19">
      <c r="A330" s="40">
        <v>42315</v>
      </c>
      <c r="B330" s="127">
        <f>C店!B330+天猫!B330+京东!B330</f>
        <v>21106.5</v>
      </c>
      <c r="C330" s="13">
        <f>C店!C330+天猫!C330+京东!C330</f>
        <v>1722.79</v>
      </c>
      <c r="D330" s="13"/>
      <c r="E330" s="145">
        <f>C店!E330+天猫!E330+京东!E330</f>
        <v>19383.71</v>
      </c>
      <c r="F330" s="13"/>
      <c r="G330" s="13"/>
      <c r="H330" s="13"/>
      <c r="I330" s="13">
        <f>C店!I330+天猫!I330+京东!I330</f>
        <v>438.27</v>
      </c>
      <c r="J330" s="13">
        <f>C店!J330+天猫!J330+京东!J330</f>
        <v>490.14</v>
      </c>
      <c r="K330" s="13">
        <f>C店!K330+天猫!K330+京东!K330</f>
        <v>8704.25</v>
      </c>
      <c r="L330" s="13">
        <f>C店!L330+天猫!L330+京东!L330</f>
        <v>160.87</v>
      </c>
      <c r="M330" s="13"/>
      <c r="N330" s="13"/>
      <c r="O330" s="13"/>
      <c r="P330" s="13"/>
      <c r="Q330" s="13"/>
      <c r="R330" s="13"/>
      <c r="S330" s="78"/>
    </row>
    <row r="331" spans="1:19">
      <c r="A331" s="40">
        <v>42316</v>
      </c>
      <c r="B331" s="127">
        <f>C店!B331+天猫!B331+京东!B331</f>
        <v>18087.5</v>
      </c>
      <c r="C331" s="13">
        <f>C店!C331+天猫!C331+京东!C331</f>
        <v>1805.32</v>
      </c>
      <c r="D331" s="13"/>
      <c r="E331" s="145">
        <f>C店!E331+天猫!E331+京东!E331</f>
        <v>16282.18</v>
      </c>
      <c r="F331" s="13"/>
      <c r="G331" s="13"/>
      <c r="H331" s="13"/>
      <c r="I331" s="13">
        <f>C店!I331+天猫!I331+京东!I331</f>
        <v>367.05</v>
      </c>
      <c r="J331" s="13">
        <f>C店!J331+天猫!J331+京东!J331</f>
        <v>390.075</v>
      </c>
      <c r="K331" s="13">
        <f>C店!K331+天猫!K331+京东!K331</f>
        <v>11686.53</v>
      </c>
      <c r="L331" s="13">
        <f>C店!L331+天猫!L331+京东!L331</f>
        <v>230.28</v>
      </c>
      <c r="M331" s="13"/>
      <c r="N331" s="13"/>
      <c r="O331" s="13"/>
      <c r="P331" s="13"/>
      <c r="Q331" s="13"/>
      <c r="R331" s="13"/>
      <c r="S331" s="78"/>
    </row>
    <row r="332" spans="1:19">
      <c r="A332" s="40">
        <v>42317</v>
      </c>
      <c r="B332" s="127">
        <f>C店!B332+天猫!B332+京东!B332</f>
        <v>18570.5</v>
      </c>
      <c r="C332" s="13">
        <f>C店!C332+天猫!C332+京东!C332</f>
        <v>733.04</v>
      </c>
      <c r="D332" s="13"/>
      <c r="E332" s="145">
        <f>C店!E332+天猫!E332+京东!E332</f>
        <v>17837.46</v>
      </c>
      <c r="F332" s="13"/>
      <c r="G332" s="13"/>
      <c r="H332" s="13"/>
      <c r="I332" s="13">
        <f>C店!I332+天猫!I332+京东!I332</f>
        <v>357.315</v>
      </c>
      <c r="J332" s="13">
        <f>C店!J332+天猫!J332+京东!J332</f>
        <v>389.1825</v>
      </c>
      <c r="K332" s="13">
        <f>C店!K332+天猫!K332+京东!K332</f>
        <v>13741.57</v>
      </c>
      <c r="L332" s="13">
        <f>C店!L332+天猫!L332+京东!L332</f>
        <v>101.25</v>
      </c>
      <c r="M332" s="13"/>
      <c r="N332" s="13"/>
      <c r="O332" s="13"/>
      <c r="P332" s="13"/>
      <c r="Q332" s="13"/>
      <c r="R332" s="13"/>
      <c r="S332" s="78"/>
    </row>
    <row r="333" spans="1:19">
      <c r="A333" s="40">
        <v>42318</v>
      </c>
      <c r="B333" s="127">
        <f>C店!B333+天猫!B333+京东!B333</f>
        <v>16216.5</v>
      </c>
      <c r="C333" s="13">
        <f>C店!C333+天猫!C333+京东!C333</f>
        <v>1505.06</v>
      </c>
      <c r="D333" s="13"/>
      <c r="E333" s="145">
        <f>C店!E333+天猫!E333+京东!E333</f>
        <v>14711.44</v>
      </c>
      <c r="F333" s="13"/>
      <c r="G333" s="13"/>
      <c r="H333" s="13"/>
      <c r="I333" s="13">
        <f>C店!I333+天猫!I333+京东!I333</f>
        <v>365.535</v>
      </c>
      <c r="J333" s="13">
        <f>C店!J333+天猫!J333+京东!J333</f>
        <v>376.7575</v>
      </c>
      <c r="K333" s="13">
        <f>C店!K333+天猫!K333+京东!K333</f>
        <v>17569.15</v>
      </c>
      <c r="L333" s="13">
        <f>C店!L333+天猫!L333+京东!L333</f>
        <v>219.15</v>
      </c>
      <c r="M333" s="13"/>
      <c r="N333" s="13"/>
      <c r="O333" s="13"/>
      <c r="P333" s="13"/>
      <c r="Q333" s="13"/>
      <c r="R333" s="13"/>
      <c r="S333" s="78"/>
    </row>
    <row r="334" spans="1:19">
      <c r="A334" s="40">
        <v>42319</v>
      </c>
      <c r="B334" s="127">
        <f>C店!B334+天猫!B334+京东!B334</f>
        <v>1192480.07</v>
      </c>
      <c r="C334" s="13">
        <f>C店!C334+天猫!C334+京东!C334</f>
        <v>158.56</v>
      </c>
      <c r="D334" s="13"/>
      <c r="E334" s="145">
        <f>C店!E334+天猫!E334+京东!E334</f>
        <v>1192321.51</v>
      </c>
      <c r="F334" s="13"/>
      <c r="G334" s="13"/>
      <c r="H334" s="13"/>
      <c r="I334" s="13">
        <f>C店!I334+天猫!I334+京东!I334</f>
        <v>27464.535</v>
      </c>
      <c r="J334" s="13">
        <f>C店!J334+天猫!J334+京东!J334</f>
        <v>31313.6005</v>
      </c>
      <c r="K334" s="13">
        <f>C店!K334+天猫!K334+京东!K334</f>
        <v>22136.5</v>
      </c>
      <c r="L334" s="13">
        <f>C店!L334+天猫!L334+京东!L334</f>
        <v>335.56</v>
      </c>
      <c r="M334" s="13"/>
      <c r="N334" s="13"/>
      <c r="O334" s="13"/>
      <c r="P334" s="13"/>
      <c r="Q334" s="13"/>
      <c r="R334" s="13"/>
      <c r="S334" s="78"/>
    </row>
    <row r="335" spans="1:19">
      <c r="A335" s="40">
        <v>42320</v>
      </c>
      <c r="B335" s="127">
        <f>C店!B335+天猫!B335+京东!B335</f>
        <v>46155.15</v>
      </c>
      <c r="C335" s="13">
        <f>C店!C335+天猫!C335+京东!C335</f>
        <v>33400.9</v>
      </c>
      <c r="D335" s="13"/>
      <c r="E335" s="145">
        <f>C店!E335+天猫!E335+京东!E335</f>
        <v>12754.25</v>
      </c>
      <c r="F335" s="13"/>
      <c r="G335" s="13"/>
      <c r="H335" s="13"/>
      <c r="I335" s="13">
        <f>C店!I335+天猫!I335+京东!I335</f>
        <v>1186.9806</v>
      </c>
      <c r="J335" s="13">
        <f>C店!J335+天猫!J335+京东!J335</f>
        <v>1237.2857</v>
      </c>
      <c r="K335" s="13">
        <f>C店!K335+天猫!K335+京东!K335</f>
        <v>5345.77</v>
      </c>
      <c r="L335" s="13">
        <f>C店!L335+天猫!L335+京东!L335</f>
        <v>202.13</v>
      </c>
      <c r="M335" s="13"/>
      <c r="N335" s="13"/>
      <c r="O335" s="13"/>
      <c r="P335" s="13"/>
      <c r="Q335" s="13"/>
      <c r="R335" s="13"/>
      <c r="S335" s="78"/>
    </row>
    <row r="336" spans="1:19">
      <c r="A336" s="40">
        <v>42321</v>
      </c>
      <c r="B336" s="127">
        <f>C店!B336+天猫!B336+京东!B336</f>
        <v>33408.25</v>
      </c>
      <c r="C336" s="13">
        <f>C店!C336+天猫!C336+京东!C336</f>
        <v>6574.05</v>
      </c>
      <c r="D336" s="13"/>
      <c r="E336" s="145">
        <f>C店!E336+天猫!E336+京东!E336</f>
        <v>26834.2</v>
      </c>
      <c r="F336" s="13"/>
      <c r="G336" s="13"/>
      <c r="H336" s="13"/>
      <c r="I336" s="13">
        <f>C店!I336+天猫!I336+京东!I336</f>
        <v>665.715</v>
      </c>
      <c r="J336" s="13">
        <f>C店!J336+天猫!J336+京东!J336</f>
        <v>744.1875</v>
      </c>
      <c r="K336" s="13">
        <f>C店!K336+天猫!K336+京东!K336</f>
        <v>4987.91</v>
      </c>
      <c r="L336" s="13">
        <f>C店!L336+天猫!L336+京东!L336</f>
        <v>197.68</v>
      </c>
      <c r="M336" s="13"/>
      <c r="N336" s="13"/>
      <c r="O336" s="13"/>
      <c r="P336" s="13"/>
      <c r="Q336" s="13"/>
      <c r="R336" s="13"/>
      <c r="S336" s="78"/>
    </row>
    <row r="337" spans="1:19">
      <c r="A337" s="40">
        <v>42322</v>
      </c>
      <c r="B337" s="127">
        <f>C店!B337+天猫!B337+京东!B337</f>
        <v>29308.48</v>
      </c>
      <c r="C337" s="13">
        <f>C店!C337+天猫!C337+京东!C337</f>
        <v>3930.61</v>
      </c>
      <c r="D337" s="13"/>
      <c r="E337" s="145">
        <f>C店!E337+天猫!E337+京东!E337</f>
        <v>25377.87</v>
      </c>
      <c r="F337" s="13"/>
      <c r="G337" s="13"/>
      <c r="H337" s="13"/>
      <c r="I337" s="13">
        <f>C店!I337+天猫!I337+京东!I337</f>
        <v>630.15</v>
      </c>
      <c r="J337" s="13">
        <f>C店!J337+天猫!J337+京东!J337</f>
        <v>706.615</v>
      </c>
      <c r="K337" s="13">
        <f>C店!K337+天猫!K337+京东!K337</f>
        <v>4210.18</v>
      </c>
      <c r="L337" s="13">
        <f>C店!L337+天猫!L337+京东!L337</f>
        <v>334.85</v>
      </c>
      <c r="M337" s="13"/>
      <c r="N337" s="13"/>
      <c r="O337" s="13"/>
      <c r="P337" s="13"/>
      <c r="Q337" s="13"/>
      <c r="R337" s="13"/>
      <c r="S337" s="78"/>
    </row>
    <row r="338" spans="1:19">
      <c r="A338" s="40">
        <v>42323</v>
      </c>
      <c r="B338" s="127">
        <f>C店!B338+天猫!B338+京东!B338</f>
        <v>29740</v>
      </c>
      <c r="C338" s="13">
        <f>C店!C338+天猫!C338+京东!C338</f>
        <v>4916.86</v>
      </c>
      <c r="D338" s="13"/>
      <c r="E338" s="145">
        <f>C店!E338+天猫!E338+京东!E338</f>
        <v>24823.14</v>
      </c>
      <c r="F338" s="13"/>
      <c r="G338" s="13"/>
      <c r="H338" s="13"/>
      <c r="I338" s="13">
        <f>C店!I338+天猫!I338+京东!I338</f>
        <v>734.31</v>
      </c>
      <c r="J338" s="13">
        <f>C店!J338+天猫!J338+京东!J338</f>
        <v>810.74</v>
      </c>
      <c r="K338" s="13">
        <f>C店!K338+天猫!K338+京东!K338</f>
        <v>5159.15</v>
      </c>
      <c r="L338" s="13">
        <f>C店!L338+天猫!L338+京东!L338</f>
        <v>270.69</v>
      </c>
      <c r="M338" s="13"/>
      <c r="N338" s="13"/>
      <c r="O338" s="13"/>
      <c r="P338" s="13"/>
      <c r="Q338" s="13"/>
      <c r="R338" s="13"/>
      <c r="S338" s="78"/>
    </row>
    <row r="339" spans="1:19">
      <c r="A339" s="40">
        <v>42324</v>
      </c>
      <c r="B339" s="127">
        <f>C店!B339+天猫!B339+京东!B339</f>
        <v>41805.5</v>
      </c>
      <c r="C339" s="13">
        <f>C店!C339+天猫!C339+京东!C339</f>
        <v>8642.07</v>
      </c>
      <c r="D339" s="13"/>
      <c r="E339" s="145">
        <f>C店!E339+天猫!E339+京东!E339</f>
        <v>33163.43</v>
      </c>
      <c r="F339" s="13"/>
      <c r="G339" s="13"/>
      <c r="H339" s="13"/>
      <c r="I339" s="13">
        <f>C店!I339+天猫!I339+京东!I339</f>
        <v>969.435</v>
      </c>
      <c r="J339" s="13">
        <f>C店!J339+天猫!J339+京东!J339</f>
        <v>1091.4225</v>
      </c>
      <c r="K339" s="13">
        <f>C店!K339+天猫!K339+京东!K339</f>
        <v>5208.97</v>
      </c>
      <c r="L339" s="13">
        <f>C店!L339+天猫!L339+京东!L339</f>
        <v>633.66</v>
      </c>
      <c r="M339" s="13"/>
      <c r="N339" s="13"/>
      <c r="O339" s="13"/>
      <c r="P339" s="13"/>
      <c r="Q339" s="13"/>
      <c r="R339" s="13"/>
      <c r="S339" s="78"/>
    </row>
    <row r="340" spans="1:19">
      <c r="A340" s="40">
        <v>42325</v>
      </c>
      <c r="B340" s="127">
        <f>C店!B340+天猫!B340+京东!B340</f>
        <v>35289</v>
      </c>
      <c r="C340" s="13">
        <f>C店!C340+天猫!C340+京东!C340</f>
        <v>5968.11</v>
      </c>
      <c r="D340" s="13"/>
      <c r="E340" s="145">
        <f>C店!E340+天猫!E340+京东!E340</f>
        <v>29320.89</v>
      </c>
      <c r="F340" s="13"/>
      <c r="G340" s="13"/>
      <c r="H340" s="13"/>
      <c r="I340" s="13">
        <f>C店!I340+天猫!I340+京东!I340</f>
        <v>716.085</v>
      </c>
      <c r="J340" s="13">
        <f>C店!J340+天猫!J340+京东!J340</f>
        <v>803.2325</v>
      </c>
      <c r="K340" s="13">
        <f>C店!K340+天猫!K340+京东!K340</f>
        <v>5566.7</v>
      </c>
      <c r="L340" s="13">
        <f>C店!L340+天猫!L340+京东!L340</f>
        <v>525.96</v>
      </c>
      <c r="M340" s="13"/>
      <c r="N340" s="13"/>
      <c r="O340" s="13"/>
      <c r="P340" s="13"/>
      <c r="Q340" s="13"/>
      <c r="R340" s="13"/>
      <c r="S340" s="78"/>
    </row>
    <row r="341" spans="1:19">
      <c r="A341" s="40">
        <v>42326</v>
      </c>
      <c r="B341" s="127">
        <f>C店!B341+天猫!B341+京东!B341</f>
        <v>38384.86</v>
      </c>
      <c r="C341" s="13">
        <f>C店!C341+天猫!C341+京东!C341</f>
        <v>8753.63</v>
      </c>
      <c r="D341" s="13"/>
      <c r="E341" s="145">
        <f>C店!E341+天猫!E341+京东!E341</f>
        <v>29631.23</v>
      </c>
      <c r="F341" s="13"/>
      <c r="G341" s="13"/>
      <c r="H341" s="13"/>
      <c r="I341" s="13">
        <f>C店!I341+天猫!I341+京东!I341</f>
        <v>823.725</v>
      </c>
      <c r="J341" s="13">
        <f>C店!J341+天猫!J341+京东!J341</f>
        <v>916.4575</v>
      </c>
      <c r="K341" s="13">
        <f>C店!K341+天猫!K341+京东!K341</f>
        <v>4218.04</v>
      </c>
      <c r="L341" s="13">
        <f>C店!L341+天猫!L341+京东!L341</f>
        <v>656.88</v>
      </c>
      <c r="M341" s="13"/>
      <c r="N341" s="13"/>
      <c r="O341" s="13"/>
      <c r="P341" s="13"/>
      <c r="Q341" s="13"/>
      <c r="R341" s="13"/>
      <c r="S341" s="78"/>
    </row>
    <row r="342" spans="1:19">
      <c r="A342" s="40">
        <v>42327</v>
      </c>
      <c r="B342" s="127">
        <f>C店!B342+天猫!B342+京东!B342</f>
        <v>36039.3</v>
      </c>
      <c r="C342" s="13">
        <f>C店!C342+天猫!C342+京东!C342</f>
        <v>8252.86</v>
      </c>
      <c r="D342" s="13"/>
      <c r="E342" s="145">
        <f>C店!E342+天猫!E342+京东!E342</f>
        <v>27786.44</v>
      </c>
      <c r="F342" s="13"/>
      <c r="G342" s="13"/>
      <c r="H342" s="13"/>
      <c r="I342" s="13">
        <f>C店!I342+天猫!I342+京东!I342</f>
        <v>816.885</v>
      </c>
      <c r="J342" s="13">
        <f>C店!J342+天猫!J342+京东!J342</f>
        <v>907.0425</v>
      </c>
      <c r="K342" s="13">
        <f>C店!K342+天猫!K342+京东!K342</f>
        <v>3758.8</v>
      </c>
      <c r="L342" s="13">
        <f>C店!L342+天猫!L342+京东!L342</f>
        <v>459.89</v>
      </c>
      <c r="M342" s="13"/>
      <c r="N342" s="13"/>
      <c r="O342" s="13"/>
      <c r="P342" s="13"/>
      <c r="Q342" s="13"/>
      <c r="R342" s="13"/>
      <c r="S342" s="78"/>
    </row>
    <row r="343" spans="1:19">
      <c r="A343" s="40">
        <v>42328</v>
      </c>
      <c r="B343" s="127">
        <f>C店!B343+天猫!B343+京东!B343</f>
        <v>32578.24</v>
      </c>
      <c r="C343" s="13">
        <f>C店!C343+天猫!C343+京东!C343</f>
        <v>5069.82</v>
      </c>
      <c r="D343" s="13"/>
      <c r="E343" s="145">
        <f>C店!E343+天猫!E343+京东!E343</f>
        <v>27508.42</v>
      </c>
      <c r="F343" s="13"/>
      <c r="G343" s="13"/>
      <c r="H343" s="13"/>
      <c r="I343" s="13">
        <f>C店!I343+天猫!I343+京东!I343</f>
        <v>716.43</v>
      </c>
      <c r="J343" s="13">
        <f>C店!J343+天猫!J343+京东!J343</f>
        <v>794.045</v>
      </c>
      <c r="K343" s="13">
        <f>C店!K343+天猫!K343+京东!K343</f>
        <v>3291.51</v>
      </c>
      <c r="L343" s="13">
        <f>C店!L343+天猫!L343+京东!L343</f>
        <v>475.28</v>
      </c>
      <c r="M343" s="13"/>
      <c r="N343" s="13"/>
      <c r="O343" s="13"/>
      <c r="P343" s="13"/>
      <c r="Q343" s="13"/>
      <c r="R343" s="13"/>
      <c r="S343" s="78"/>
    </row>
    <row r="344" spans="1:19">
      <c r="A344" s="40">
        <v>42329</v>
      </c>
      <c r="B344" s="127">
        <f>C店!B344+天猫!B344+京东!B344</f>
        <v>28994.55</v>
      </c>
      <c r="C344" s="13">
        <f>C店!C344+天猫!C344+京东!C344</f>
        <v>1714.84</v>
      </c>
      <c r="D344" s="13"/>
      <c r="E344" s="145">
        <f>C店!E344+天猫!E344+京东!E344</f>
        <v>27279.71</v>
      </c>
      <c r="F344" s="13"/>
      <c r="G344" s="13"/>
      <c r="H344" s="13"/>
      <c r="I344" s="13">
        <f>C店!I344+天猫!I344+京东!I344</f>
        <v>648.345</v>
      </c>
      <c r="J344" s="13">
        <f>C店!J344+天猫!J344+京东!J344</f>
        <v>728.1225</v>
      </c>
      <c r="K344" s="13">
        <f>C店!K344+天猫!K344+京东!K344</f>
        <v>2827.97</v>
      </c>
      <c r="L344" s="13">
        <f>C店!L344+天猫!L344+京东!L344</f>
        <v>615.38</v>
      </c>
      <c r="M344" s="13"/>
      <c r="N344" s="13"/>
      <c r="O344" s="13"/>
      <c r="P344" s="13"/>
      <c r="Q344" s="13"/>
      <c r="R344" s="13"/>
      <c r="S344" s="78"/>
    </row>
    <row r="345" spans="1:19">
      <c r="A345" s="40">
        <v>42330</v>
      </c>
      <c r="B345" s="127">
        <f>C店!B345+天猫!B345+京东!B345</f>
        <v>35679.26</v>
      </c>
      <c r="C345" s="13">
        <f>C店!C345+天猫!C345+京东!C345</f>
        <v>8670.83</v>
      </c>
      <c r="D345" s="13"/>
      <c r="E345" s="145">
        <f>C店!E345+天猫!E345+京东!E345</f>
        <v>27008.43</v>
      </c>
      <c r="F345" s="13"/>
      <c r="G345" s="13"/>
      <c r="H345" s="13"/>
      <c r="I345" s="13">
        <f>C店!I345+天猫!I345+京东!I345</f>
        <v>770.43</v>
      </c>
      <c r="J345" s="13">
        <f>C店!J345+天猫!J345+京东!J345</f>
        <v>862.575</v>
      </c>
      <c r="K345" s="13">
        <f>C店!K345+天猫!K345+京东!K345</f>
        <v>3931.42</v>
      </c>
      <c r="L345" s="13">
        <f>C店!L345+天猫!L345+京东!L345</f>
        <v>573.56</v>
      </c>
      <c r="M345" s="13"/>
      <c r="N345" s="13"/>
      <c r="O345" s="13"/>
      <c r="P345" s="13"/>
      <c r="Q345" s="13"/>
      <c r="R345" s="13"/>
      <c r="S345" s="78"/>
    </row>
    <row r="346" spans="1:19">
      <c r="A346" s="40">
        <v>42331</v>
      </c>
      <c r="B346" s="127">
        <f>C店!B346+天猫!B346+京东!B346</f>
        <v>40790.53</v>
      </c>
      <c r="C346" s="13">
        <f>C店!C346+天猫!C346+京东!C346</f>
        <v>8703.46</v>
      </c>
      <c r="D346" s="13"/>
      <c r="E346" s="145">
        <f>C店!E346+天猫!E346+京东!E346</f>
        <v>32087.07</v>
      </c>
      <c r="F346" s="13"/>
      <c r="G346" s="13"/>
      <c r="H346" s="13"/>
      <c r="I346" s="13">
        <f>C店!I346+天猫!I346+京东!I346</f>
        <v>921.885</v>
      </c>
      <c r="J346" s="13">
        <f>C店!J346+天猫!J346+京东!J346</f>
        <v>1031.1875</v>
      </c>
      <c r="K346" s="13">
        <f>C店!K346+天猫!K346+京东!K346</f>
        <v>4189.51</v>
      </c>
      <c r="L346" s="13">
        <f>C店!L346+天猫!L346+京东!L346</f>
        <v>889.82</v>
      </c>
      <c r="M346" s="13"/>
      <c r="N346" s="13"/>
      <c r="O346" s="13"/>
      <c r="P346" s="13"/>
      <c r="Q346" s="13"/>
      <c r="R346" s="13"/>
      <c r="S346" s="78"/>
    </row>
    <row r="347" spans="1:19">
      <c r="A347" s="40">
        <v>42332</v>
      </c>
      <c r="B347" s="127">
        <f>C店!B347+天猫!B347+京东!B347</f>
        <v>34837.02</v>
      </c>
      <c r="C347" s="13">
        <f>C店!C347+天猫!C347+京东!C347</f>
        <v>5303.38</v>
      </c>
      <c r="D347" s="13"/>
      <c r="E347" s="145">
        <f>C店!E347+天猫!E347+京东!E347</f>
        <v>29533.64</v>
      </c>
      <c r="F347" s="13"/>
      <c r="G347" s="13"/>
      <c r="H347" s="13"/>
      <c r="I347" s="13">
        <f>C店!I347+天猫!I347+京东!I347</f>
        <v>731.76</v>
      </c>
      <c r="J347" s="13">
        <f>C店!J347+天猫!J347+京东!J347</f>
        <v>830.935</v>
      </c>
      <c r="K347" s="13">
        <f>C店!K347+天猫!K347+京东!K347</f>
        <v>4560.34</v>
      </c>
      <c r="L347" s="13">
        <f>C店!L347+天猫!L347+京东!L347</f>
        <v>736.59</v>
      </c>
      <c r="M347" s="13"/>
      <c r="N347" s="13"/>
      <c r="O347" s="13"/>
      <c r="P347" s="13"/>
      <c r="Q347" s="13"/>
      <c r="R347" s="13"/>
      <c r="S347" s="78"/>
    </row>
    <row r="348" spans="1:19">
      <c r="A348" s="40">
        <v>42333</v>
      </c>
      <c r="B348" s="127">
        <f>C店!B348+天猫!B348+京东!B348</f>
        <v>34750.16</v>
      </c>
      <c r="C348" s="13">
        <f>C店!C348+天猫!C348+京东!C348</f>
        <v>4819.14</v>
      </c>
      <c r="D348" s="13"/>
      <c r="E348" s="145">
        <f>C店!E348+天猫!E348+京东!E348</f>
        <v>29931.02</v>
      </c>
      <c r="F348" s="13"/>
      <c r="G348" s="13"/>
      <c r="H348" s="13"/>
      <c r="I348" s="13">
        <f>C店!I348+天猫!I348+京东!I348</f>
        <v>835.455</v>
      </c>
      <c r="J348" s="13">
        <f>C店!J348+天猫!J348+京东!J348</f>
        <v>912.9575</v>
      </c>
      <c r="K348" s="13">
        <f>C店!K348+天猫!K348+京东!K348</f>
        <v>4562.67</v>
      </c>
      <c r="L348" s="13">
        <f>C店!L348+天猫!L348+京东!L348</f>
        <v>556.19</v>
      </c>
      <c r="M348" s="13"/>
      <c r="N348" s="13"/>
      <c r="O348" s="13"/>
      <c r="P348" s="13"/>
      <c r="Q348" s="13"/>
      <c r="R348" s="13"/>
      <c r="S348" s="78"/>
    </row>
    <row r="349" spans="1:19">
      <c r="A349" s="40">
        <v>42334</v>
      </c>
      <c r="B349" s="127">
        <f>C店!B349+天猫!B349+京东!B349</f>
        <v>28548.14</v>
      </c>
      <c r="C349" s="13">
        <f>C店!C349+天猫!C349+京东!C349</f>
        <v>4147.43</v>
      </c>
      <c r="D349" s="13"/>
      <c r="E349" s="145">
        <f>C店!E349+天猫!E349+京东!E349</f>
        <v>24400.71</v>
      </c>
      <c r="F349" s="13"/>
      <c r="G349" s="13"/>
      <c r="H349" s="13"/>
      <c r="I349" s="13">
        <f>C店!I349+天猫!I349+京东!I349</f>
        <v>616.665</v>
      </c>
      <c r="J349" s="13">
        <f>C店!J349+天猫!J349+京东!J349</f>
        <v>694.6625</v>
      </c>
      <c r="K349" s="13">
        <f>C店!K349+天猫!K349+京东!K349</f>
        <v>3199.52</v>
      </c>
      <c r="L349" s="13">
        <f>C店!L349+天猫!L349+京东!L349</f>
        <v>917.98</v>
      </c>
      <c r="M349" s="13"/>
      <c r="N349" s="13"/>
      <c r="O349" s="13"/>
      <c r="P349" s="13"/>
      <c r="Q349" s="13"/>
      <c r="R349" s="13"/>
      <c r="S349" s="78"/>
    </row>
    <row r="350" spans="1:19">
      <c r="A350" s="40">
        <v>42335</v>
      </c>
      <c r="B350" s="127">
        <f>C店!B350+天猫!B350+京东!B350</f>
        <v>27949.33</v>
      </c>
      <c r="C350" s="13">
        <f>C店!C350+天猫!C350+京东!C350</f>
        <v>6047.99</v>
      </c>
      <c r="D350" s="13"/>
      <c r="E350" s="145">
        <f>C店!E350+天猫!E350+京东!E350</f>
        <v>21901.34</v>
      </c>
      <c r="F350" s="13"/>
      <c r="G350" s="13"/>
      <c r="H350" s="13"/>
      <c r="I350" s="13">
        <f>C店!I350+天猫!I350+京东!I350</f>
        <v>505.62</v>
      </c>
      <c r="J350" s="13">
        <f>C店!J350+天猫!J350+京东!J350</f>
        <v>576.345</v>
      </c>
      <c r="K350" s="13">
        <f>C店!K350+天猫!K350+京东!K350</f>
        <v>3317.48</v>
      </c>
      <c r="L350" s="13">
        <f>C店!L350+天猫!L350+京东!L350</f>
        <v>631.63</v>
      </c>
      <c r="M350" s="13"/>
      <c r="N350" s="13"/>
      <c r="O350" s="13"/>
      <c r="P350" s="13"/>
      <c r="Q350" s="13"/>
      <c r="R350" s="13"/>
      <c r="S350" s="78"/>
    </row>
    <row r="351" spans="1:19">
      <c r="A351" s="40">
        <v>42336</v>
      </c>
      <c r="B351" s="127">
        <f>C店!B351+天猫!B351+京东!B351</f>
        <v>29978.49</v>
      </c>
      <c r="C351" s="13">
        <f>C店!C351+天猫!C351+京东!C351</f>
        <v>2418.01</v>
      </c>
      <c r="D351" s="13"/>
      <c r="E351" s="145">
        <f>C店!E351+天猫!E351+京东!E351</f>
        <v>27560.48</v>
      </c>
      <c r="F351" s="13"/>
      <c r="G351" s="13"/>
      <c r="H351" s="13"/>
      <c r="I351" s="13">
        <f>C店!I351+天猫!I351+京东!I351</f>
        <v>677.64</v>
      </c>
      <c r="J351" s="13">
        <f>C店!J351+天猫!J351+京东!J351</f>
        <v>770.98</v>
      </c>
      <c r="K351" s="13">
        <f>C店!K351+天猫!K351+京东!K351</f>
        <v>3558.67</v>
      </c>
      <c r="L351" s="13">
        <f>C店!L351+天猫!L351+京东!L351</f>
        <v>1292.05</v>
      </c>
      <c r="M351" s="13"/>
      <c r="N351" s="13"/>
      <c r="O351" s="13"/>
      <c r="P351" s="13"/>
      <c r="Q351" s="13"/>
      <c r="R351" s="13"/>
      <c r="S351" s="78"/>
    </row>
    <row r="352" spans="1:19">
      <c r="A352" s="40">
        <v>42337</v>
      </c>
      <c r="B352" s="127">
        <f>C店!B352+天猫!B352+京东!B352</f>
        <v>28945.65</v>
      </c>
      <c r="C352" s="13">
        <f>C店!C352+天猫!C352+京东!C352</f>
        <v>4683.35</v>
      </c>
      <c r="D352" s="13"/>
      <c r="E352" s="145">
        <f>C店!E352+天猫!E352+京东!E352</f>
        <v>24262.3</v>
      </c>
      <c r="F352" s="13"/>
      <c r="G352" s="13"/>
      <c r="H352" s="13"/>
      <c r="I352" s="13">
        <f>C店!I352+天猫!I352+京东!I352</f>
        <v>572.205</v>
      </c>
      <c r="J352" s="13">
        <f>C店!J352+天猫!J352+京东!J352</f>
        <v>638.2075</v>
      </c>
      <c r="K352" s="13">
        <f>C店!K352+天猫!K352+京东!K352</f>
        <v>3653.53</v>
      </c>
      <c r="L352" s="13">
        <f>C店!L352+天猫!L352+京东!L352</f>
        <v>802.48</v>
      </c>
      <c r="M352" s="13"/>
      <c r="N352" s="13"/>
      <c r="O352" s="13"/>
      <c r="P352" s="13"/>
      <c r="Q352" s="13"/>
      <c r="R352" s="13"/>
      <c r="S352" s="78"/>
    </row>
    <row r="353" spans="1:19">
      <c r="A353" s="40">
        <v>42338</v>
      </c>
      <c r="B353" s="127">
        <f>C店!B353+天猫!B353+京东!B353</f>
        <v>37792.49</v>
      </c>
      <c r="C353" s="13">
        <f>C店!C353+天猫!C353+京东!C353</f>
        <v>2135.68</v>
      </c>
      <c r="D353" s="13"/>
      <c r="E353" s="145">
        <f>C店!E353+天猫!E353+京东!E353</f>
        <v>35656.81</v>
      </c>
      <c r="F353" s="13"/>
      <c r="G353" s="13"/>
      <c r="H353" s="13"/>
      <c r="I353" s="13">
        <f>C店!I353+天猫!I353+京东!I353</f>
        <v>824.925</v>
      </c>
      <c r="J353" s="13">
        <f>C店!J353+天猫!J353+京东!J353</f>
        <v>910.4025</v>
      </c>
      <c r="K353" s="13">
        <f>C店!K353+天猫!K353+京东!K353</f>
        <v>4018.37</v>
      </c>
      <c r="L353" s="13">
        <f>C店!L353+天猫!L353+京东!L353</f>
        <v>1761.6</v>
      </c>
      <c r="M353" s="13"/>
      <c r="N353" s="13"/>
      <c r="O353" s="13"/>
      <c r="P353" s="13"/>
      <c r="Q353" s="13"/>
      <c r="R353" s="13"/>
      <c r="S353" s="78"/>
    </row>
    <row r="354" s="15" customFormat="1" spans="1:19">
      <c r="A354" s="84" t="s">
        <v>34</v>
      </c>
      <c r="B354" s="102">
        <f>SUM(B324:B353)</f>
        <v>2082133.47</v>
      </c>
      <c r="C354" s="102">
        <f>SUM(C324:C353)</f>
        <v>154490.33</v>
      </c>
      <c r="D354" s="102"/>
      <c r="E354" s="102">
        <f t="shared" ref="E354:L354" si="23">SUM(E324:E353)</f>
        <v>1927643.14</v>
      </c>
      <c r="F354" s="102"/>
      <c r="G354" s="102"/>
      <c r="H354" s="102"/>
      <c r="I354" s="102">
        <f t="shared" si="23"/>
        <v>46924.3656</v>
      </c>
      <c r="J354" s="102">
        <f t="shared" si="23"/>
        <v>52840.4912</v>
      </c>
      <c r="K354" s="102">
        <f t="shared" si="23"/>
        <v>197542.24</v>
      </c>
      <c r="L354" s="102">
        <f t="shared" si="23"/>
        <v>15282.15</v>
      </c>
      <c r="M354" s="102"/>
      <c r="N354" s="102"/>
      <c r="O354" s="102"/>
      <c r="P354" s="102"/>
      <c r="Q354" s="102"/>
      <c r="R354" s="102"/>
      <c r="S354" s="87"/>
    </row>
    <row r="355" spans="1:19">
      <c r="A355" s="40">
        <v>42339</v>
      </c>
      <c r="B355" s="127">
        <f>C店!B355+天猫!B355+京东!B355</f>
        <v>32093.56</v>
      </c>
      <c r="C355" s="13">
        <f>C店!C355+天猫!C355+京东!C355</f>
        <v>2441.12</v>
      </c>
      <c r="D355" s="13"/>
      <c r="E355" s="145">
        <f>C店!E355+天猫!E355+京东!E355</f>
        <v>29652.44</v>
      </c>
      <c r="F355" s="13"/>
      <c r="G355" s="13"/>
      <c r="H355" s="13"/>
      <c r="I355" s="13">
        <f>C店!I355+天猫!I355+京东!I355</f>
        <v>669.78</v>
      </c>
      <c r="J355" s="13">
        <f>C店!J355+天猫!J355+京东!J355</f>
        <v>752.01</v>
      </c>
      <c r="K355" s="13">
        <f>C店!K355+天猫!K355+京东!K355</f>
        <v>5064.04</v>
      </c>
      <c r="L355" s="13">
        <f>C店!L355+天猫!L355+京东!L355</f>
        <v>746.37</v>
      </c>
      <c r="M355" s="13"/>
      <c r="N355" s="13"/>
      <c r="O355" s="13"/>
      <c r="P355" s="13"/>
      <c r="Q355" s="13"/>
      <c r="R355" s="13"/>
      <c r="S355" s="78"/>
    </row>
    <row r="356" spans="1:19">
      <c r="A356" s="40">
        <v>42340</v>
      </c>
      <c r="B356" s="127">
        <f>C店!B356+天猫!B356+京东!B356</f>
        <v>31758.82</v>
      </c>
      <c r="C356" s="13">
        <f>C店!C356+天猫!C356+京东!C356</f>
        <v>5852.51</v>
      </c>
      <c r="D356" s="13"/>
      <c r="E356" s="145">
        <f>C店!E356+天猫!E356+京东!E356</f>
        <v>25906.31</v>
      </c>
      <c r="F356" s="13"/>
      <c r="G356" s="13"/>
      <c r="H356" s="13"/>
      <c r="I356" s="13">
        <f>C店!I356+天猫!I356+京东!I356</f>
        <v>662.91</v>
      </c>
      <c r="J356" s="13">
        <f>C店!J356+天猫!J356+京东!J356</f>
        <v>734.755</v>
      </c>
      <c r="K356" s="13">
        <f>C店!K356+天猫!K356+京东!K356</f>
        <v>4728.85</v>
      </c>
      <c r="L356" s="13">
        <f>C店!L356+天猫!L356+京东!L356</f>
        <v>558.51</v>
      </c>
      <c r="M356" s="13"/>
      <c r="N356" s="13"/>
      <c r="O356" s="13"/>
      <c r="P356" s="13"/>
      <c r="Q356" s="13"/>
      <c r="R356" s="13"/>
      <c r="S356" s="78"/>
    </row>
    <row r="357" spans="1:19">
      <c r="A357" s="40">
        <v>42341</v>
      </c>
      <c r="B357" s="127">
        <f>C店!B357+天猫!B357+京东!B357</f>
        <v>25903.92</v>
      </c>
      <c r="C357" s="13">
        <f>C店!C357+天猫!C357+京东!C357</f>
        <v>2139.12</v>
      </c>
      <c r="D357" s="13"/>
      <c r="E357" s="145">
        <f>C店!E357+天猫!E357+京东!E357</f>
        <v>23764.8</v>
      </c>
      <c r="F357" s="13"/>
      <c r="G357" s="13"/>
      <c r="H357" s="13"/>
      <c r="I357" s="13">
        <f>C店!I357+天猫!I357+京东!I357</f>
        <v>543.09</v>
      </c>
      <c r="J357" s="13">
        <f>C店!J357+天猫!J357+京东!J357</f>
        <v>566.615</v>
      </c>
      <c r="K357" s="13">
        <f>C店!K357+天猫!K357+京东!K357</f>
        <v>4125.14</v>
      </c>
      <c r="L357" s="13">
        <f>C店!L357+天猫!L357+京东!L357</f>
        <v>863.62</v>
      </c>
      <c r="M357" s="13"/>
      <c r="N357" s="13"/>
      <c r="O357" s="13"/>
      <c r="P357" s="13"/>
      <c r="Q357" s="13"/>
      <c r="R357" s="13"/>
      <c r="S357" s="78"/>
    </row>
    <row r="358" spans="1:19">
      <c r="A358" s="40">
        <v>42342</v>
      </c>
      <c r="B358" s="127">
        <f>C店!B358+天猫!B358+京东!B358</f>
        <v>30264.52</v>
      </c>
      <c r="C358" s="13">
        <f>C店!C358+天猫!C358+京东!C358</f>
        <v>2422.24</v>
      </c>
      <c r="D358" s="13"/>
      <c r="E358" s="145">
        <f>C店!E358+天猫!E358+京东!E358</f>
        <v>27842.28</v>
      </c>
      <c r="F358" s="13"/>
      <c r="G358" s="13"/>
      <c r="H358" s="13"/>
      <c r="I358" s="13">
        <f>C店!I358+天猫!I358+京东!I358</f>
        <v>640.83</v>
      </c>
      <c r="J358" s="13">
        <f>C店!J358+天猫!J358+京东!J358</f>
        <v>665.665</v>
      </c>
      <c r="K358" s="13">
        <f>C店!K358+天猫!K358+京东!K358</f>
        <v>4406.66</v>
      </c>
      <c r="L358" s="13">
        <f>C店!L358+天猫!L358+京东!L358</f>
        <v>681.63</v>
      </c>
      <c r="M358" s="13"/>
      <c r="N358" s="13"/>
      <c r="O358" s="13"/>
      <c r="P358" s="13"/>
      <c r="Q358" s="13"/>
      <c r="R358" s="13"/>
      <c r="S358" s="78"/>
    </row>
    <row r="359" spans="1:19">
      <c r="A359" s="40">
        <v>42343</v>
      </c>
      <c r="B359" s="127">
        <f>C店!B359+天猫!B359+京东!B359</f>
        <v>26595.92</v>
      </c>
      <c r="C359" s="13">
        <f>C店!C359+天猫!C359+京东!C359</f>
        <v>4692.63</v>
      </c>
      <c r="D359" s="13"/>
      <c r="E359" s="145">
        <f>C店!E359+天猫!E359+京东!E359</f>
        <v>21903.29</v>
      </c>
      <c r="F359" s="13"/>
      <c r="G359" s="13"/>
      <c r="H359" s="13"/>
      <c r="I359" s="13">
        <f>C店!I359+天猫!I359+京东!I359</f>
        <v>548.865</v>
      </c>
      <c r="J359" s="13">
        <f>C店!J359+天猫!J359+京东!J359</f>
        <v>611.7125</v>
      </c>
      <c r="K359" s="13">
        <f>C店!K359+天猫!K359+京东!K359</f>
        <v>4702.44</v>
      </c>
      <c r="L359" s="13">
        <f>C店!L359+天猫!L359+京东!L359</f>
        <v>1731.45</v>
      </c>
      <c r="M359" s="13"/>
      <c r="N359" s="13"/>
      <c r="O359" s="13"/>
      <c r="P359" s="13"/>
      <c r="Q359" s="13"/>
      <c r="R359" s="13"/>
      <c r="S359" s="78"/>
    </row>
    <row r="360" spans="1:19">
      <c r="A360" s="40">
        <v>42344</v>
      </c>
      <c r="B360" s="127">
        <f>C店!B360+天猫!B360+京东!B360</f>
        <v>27515.7</v>
      </c>
      <c r="C360" s="13">
        <f>C店!C360+天猫!C360+京东!C360</f>
        <v>2038.55</v>
      </c>
      <c r="D360" s="13"/>
      <c r="E360" s="145">
        <f>C店!E360+天猫!E360+京东!E360</f>
        <v>25477.15</v>
      </c>
      <c r="F360" s="13"/>
      <c r="G360" s="13"/>
      <c r="H360" s="13"/>
      <c r="I360" s="13">
        <f>C店!I360+天猫!I360+京东!I360</f>
        <v>514.74</v>
      </c>
      <c r="J360" s="13">
        <f>C店!J360+天猫!J360+京东!J360</f>
        <v>564.935</v>
      </c>
      <c r="K360" s="13">
        <f>C店!K360+天猫!K360+京东!K360</f>
        <v>3506.63</v>
      </c>
      <c r="L360" s="13">
        <f>C店!L360+天猫!L360+京东!L360</f>
        <v>525.34</v>
      </c>
      <c r="M360" s="13"/>
      <c r="N360" s="13"/>
      <c r="O360" s="13"/>
      <c r="P360" s="13"/>
      <c r="Q360" s="13"/>
      <c r="R360" s="13"/>
      <c r="S360" s="78"/>
    </row>
    <row r="361" spans="1:19">
      <c r="A361" s="40">
        <v>42345</v>
      </c>
      <c r="B361" s="127">
        <f>C店!B361+天猫!B361+京东!B361</f>
        <v>23513.33</v>
      </c>
      <c r="C361" s="13">
        <f>C店!C361+天猫!C361+京东!C361</f>
        <v>3581.48</v>
      </c>
      <c r="D361" s="13"/>
      <c r="E361" s="145">
        <f>C店!E361+天猫!E361+京东!E361</f>
        <v>19931.85</v>
      </c>
      <c r="F361" s="13"/>
      <c r="G361" s="13"/>
      <c r="H361" s="13"/>
      <c r="I361" s="13">
        <f>C店!I361+天猫!I361+京东!I361</f>
        <v>425.025</v>
      </c>
      <c r="J361" s="13">
        <f>C店!J361+天猫!J361+京东!J361</f>
        <v>493.9375</v>
      </c>
      <c r="K361" s="13">
        <f>C店!K361+天猫!K361+京东!K361</f>
        <v>6905.53</v>
      </c>
      <c r="L361" s="13">
        <f>C店!L361+天猫!L361+京东!L361</f>
        <v>230.04</v>
      </c>
      <c r="M361" s="13"/>
      <c r="N361" s="13"/>
      <c r="O361" s="13"/>
      <c r="P361" s="13"/>
      <c r="Q361" s="13"/>
      <c r="R361" s="13"/>
      <c r="S361" s="78"/>
    </row>
    <row r="362" spans="1:19">
      <c r="A362" s="40">
        <v>42346</v>
      </c>
      <c r="B362" s="127">
        <f>C店!B362+天猫!B362+京东!B362</f>
        <v>21559.76</v>
      </c>
      <c r="C362" s="13">
        <f>C店!C362+天猫!C362+京东!C362</f>
        <v>1408.2</v>
      </c>
      <c r="D362" s="13"/>
      <c r="E362" s="145">
        <f>C店!E362+天猫!E362+京东!E362</f>
        <v>20151.56</v>
      </c>
      <c r="F362" s="13"/>
      <c r="G362" s="13"/>
      <c r="H362" s="13"/>
      <c r="I362" s="13">
        <f>C店!I362+天猫!I362+京东!I362</f>
        <v>379.275</v>
      </c>
      <c r="J362" s="13">
        <f>C店!J362+天猫!J362+京东!J362</f>
        <v>412.5625</v>
      </c>
      <c r="K362" s="13">
        <f>C店!K362+天猫!K362+京东!K362</f>
        <v>10076.16</v>
      </c>
      <c r="L362" s="13">
        <f>C店!L362+天猫!L362+京东!L362</f>
        <v>513.03</v>
      </c>
      <c r="M362" s="13"/>
      <c r="N362" s="13"/>
      <c r="O362" s="13"/>
      <c r="P362" s="13"/>
      <c r="Q362" s="13"/>
      <c r="R362" s="13"/>
      <c r="S362" s="78"/>
    </row>
    <row r="363" spans="1:19">
      <c r="A363" s="40">
        <v>42347</v>
      </c>
      <c r="B363" s="127">
        <f>C店!B363+天猫!B363+京东!B363</f>
        <v>21760.92</v>
      </c>
      <c r="C363" s="13">
        <f>C店!C363+天猫!C363+京东!C363</f>
        <v>3093.03</v>
      </c>
      <c r="D363" s="13"/>
      <c r="E363" s="145">
        <f>C店!E363+天猫!E363+京东!E363</f>
        <v>18667.89</v>
      </c>
      <c r="F363" s="13"/>
      <c r="G363" s="13"/>
      <c r="H363" s="13"/>
      <c r="I363" s="13">
        <f>C店!I363+天猫!I363+京东!I363</f>
        <v>323.1</v>
      </c>
      <c r="J363" s="13">
        <f>C店!J363+天猫!J363+京东!J363</f>
        <v>324.905</v>
      </c>
      <c r="K363" s="13">
        <f>C店!K363+天猫!K363+京东!K363</f>
        <v>8870.74</v>
      </c>
      <c r="L363" s="13">
        <f>C店!L363+天猫!L363+京东!L363</f>
        <v>320.75</v>
      </c>
      <c r="M363" s="13"/>
      <c r="N363" s="13"/>
      <c r="O363" s="13"/>
      <c r="P363" s="13"/>
      <c r="Q363" s="13"/>
      <c r="R363" s="13"/>
      <c r="S363" s="78"/>
    </row>
    <row r="364" spans="1:19">
      <c r="A364" s="40">
        <v>42348</v>
      </c>
      <c r="B364" s="127">
        <f>C店!B364+天猫!B364+京东!B364</f>
        <v>19056.46</v>
      </c>
      <c r="C364" s="13">
        <f>C店!C364+天猫!C364+京东!C364</f>
        <v>2456.01</v>
      </c>
      <c r="D364" s="13"/>
      <c r="E364" s="145">
        <f>C店!E364+天猫!E364+京东!E364</f>
        <v>16600.45</v>
      </c>
      <c r="F364" s="13"/>
      <c r="G364" s="13"/>
      <c r="H364" s="13"/>
      <c r="I364" s="13">
        <f>C店!I364+天猫!I364+京东!I364</f>
        <v>324.855</v>
      </c>
      <c r="J364" s="13">
        <f>C店!J364+天猫!J364+京东!J364</f>
        <v>349.8425</v>
      </c>
      <c r="K364" s="13">
        <f>C店!K364+天猫!K364+京东!K364</f>
        <v>9046.04</v>
      </c>
      <c r="L364" s="13">
        <f>C店!L364+天猫!L364+京东!L364</f>
        <v>243.12</v>
      </c>
      <c r="M364" s="13"/>
      <c r="N364" s="13"/>
      <c r="O364" s="13"/>
      <c r="P364" s="13"/>
      <c r="Q364" s="13"/>
      <c r="R364" s="13"/>
      <c r="S364" s="78"/>
    </row>
    <row r="365" spans="1:19">
      <c r="A365" s="40">
        <v>42349</v>
      </c>
      <c r="B365" s="127">
        <f>C店!B365+天猫!B365+京东!B365</f>
        <v>14231.55</v>
      </c>
      <c r="C365" s="13">
        <f>C店!C365+天猫!C365+京东!C365</f>
        <v>1935.77</v>
      </c>
      <c r="D365" s="13"/>
      <c r="E365" s="145">
        <f>C店!E365+天猫!E365+京东!E365</f>
        <v>12295.78</v>
      </c>
      <c r="F365" s="13"/>
      <c r="G365" s="13"/>
      <c r="H365" s="13"/>
      <c r="I365" s="13">
        <f>C店!I365+天猫!I365+京东!I365</f>
        <v>217.53</v>
      </c>
      <c r="J365" s="13">
        <f>C店!J365+天猫!J365+京东!J365</f>
        <v>232.26</v>
      </c>
      <c r="K365" s="13">
        <f>C店!K365+天猫!K365+京东!K365</f>
        <v>9975.03</v>
      </c>
      <c r="L365" s="13">
        <f>C店!L365+天猫!L365+京东!L365</f>
        <v>184.51</v>
      </c>
      <c r="M365" s="13"/>
      <c r="N365" s="13"/>
      <c r="O365" s="13"/>
      <c r="P365" s="13"/>
      <c r="Q365" s="13"/>
      <c r="R365" s="13"/>
      <c r="S365" s="78"/>
    </row>
    <row r="366" spans="1:19">
      <c r="A366" s="40">
        <v>42350</v>
      </c>
      <c r="B366" s="127">
        <f>C店!B366+天猫!B366+京东!B366</f>
        <v>557445.58</v>
      </c>
      <c r="C366" s="13">
        <f>C店!C366+天猫!C366+京东!C366</f>
        <v>3970.42</v>
      </c>
      <c r="D366" s="13"/>
      <c r="E366" s="145">
        <f>C店!E366+天猫!E366+京东!E366</f>
        <v>553475.16</v>
      </c>
      <c r="F366" s="13"/>
      <c r="G366" s="13"/>
      <c r="H366" s="13"/>
      <c r="I366" s="13">
        <f>C店!I366+天猫!I366+京东!I366</f>
        <v>9180.63</v>
      </c>
      <c r="J366" s="13">
        <f>C店!J366+天猫!J366+京东!J366</f>
        <v>10568.075</v>
      </c>
      <c r="K366" s="13">
        <f>C店!K366+天猫!K366+京东!K366</f>
        <v>11221.15</v>
      </c>
      <c r="L366" s="13">
        <f>C店!L366+天猫!L366+京东!L366</f>
        <v>159.8</v>
      </c>
      <c r="M366" s="13"/>
      <c r="N366" s="13"/>
      <c r="O366" s="13"/>
      <c r="P366" s="13"/>
      <c r="Q366" s="13"/>
      <c r="R366" s="13"/>
      <c r="S366" s="78"/>
    </row>
    <row r="367" spans="1:19">
      <c r="A367" s="40">
        <v>42351</v>
      </c>
      <c r="B367" s="127">
        <f>C店!B367+天猫!B367+京东!B367</f>
        <v>40827.61</v>
      </c>
      <c r="C367" s="13">
        <f>C店!C367+天猫!C367+京东!C367</f>
        <v>18061.15</v>
      </c>
      <c r="D367" s="13"/>
      <c r="E367" s="145">
        <f>C店!E367+天猫!E367+京东!E367</f>
        <v>22766.46</v>
      </c>
      <c r="F367" s="13"/>
      <c r="G367" s="13"/>
      <c r="H367" s="13"/>
      <c r="I367" s="13">
        <f>C店!I367+天猫!I367+京东!I367</f>
        <v>706.905</v>
      </c>
      <c r="J367" s="13">
        <f>C店!J367+天猫!J367+京东!J367</f>
        <v>793.7125</v>
      </c>
      <c r="K367" s="13">
        <f>C店!K367+天猫!K367+京东!K367</f>
        <v>9472.61</v>
      </c>
      <c r="L367" s="13">
        <f>C店!L367+天猫!L367+京东!L367</f>
        <v>313.23</v>
      </c>
      <c r="M367" s="13"/>
      <c r="N367" s="13"/>
      <c r="O367" s="13"/>
      <c r="P367" s="13"/>
      <c r="Q367" s="13"/>
      <c r="R367" s="13"/>
      <c r="S367" s="78"/>
    </row>
    <row r="368" spans="1:19">
      <c r="A368" s="40">
        <v>42352</v>
      </c>
      <c r="B368" s="127">
        <f>C店!B368+天猫!B368+京东!B368</f>
        <v>33976.02</v>
      </c>
      <c r="C368" s="13">
        <f>C店!C368+天猫!C368+京东!C368</f>
        <v>5003.09</v>
      </c>
      <c r="D368" s="13"/>
      <c r="E368" s="145">
        <f>C店!E368+天猫!E368+京东!E368</f>
        <v>28972.93</v>
      </c>
      <c r="F368" s="13"/>
      <c r="G368" s="13"/>
      <c r="H368" s="13"/>
      <c r="I368" s="13">
        <f>C店!I368+天猫!I368+京东!I368</f>
        <v>560.94</v>
      </c>
      <c r="J368" s="13">
        <f>C店!J368+天猫!J368+京东!J368</f>
        <v>581.105</v>
      </c>
      <c r="K368" s="13">
        <f>C店!K368+天猫!K368+京东!K368</f>
        <v>5499.91</v>
      </c>
      <c r="L368" s="13">
        <f>C店!L368+天猫!L368+京东!L368</f>
        <v>416.2</v>
      </c>
      <c r="M368" s="13"/>
      <c r="N368" s="13"/>
      <c r="O368" s="13"/>
      <c r="P368" s="13"/>
      <c r="Q368" s="13"/>
      <c r="R368" s="13"/>
      <c r="S368" s="78"/>
    </row>
    <row r="369" spans="1:19">
      <c r="A369" s="40">
        <v>42353</v>
      </c>
      <c r="B369" s="127">
        <f>C店!B369+天猫!B369+京东!B369</f>
        <v>40878.99</v>
      </c>
      <c r="C369" s="13">
        <f>C店!C369+天猫!C369+京东!C369</f>
        <v>3918.71</v>
      </c>
      <c r="D369" s="13"/>
      <c r="E369" s="145">
        <f>C店!E369+天猫!E369+京东!E369</f>
        <v>36960.28</v>
      </c>
      <c r="F369" s="13"/>
      <c r="G369" s="13"/>
      <c r="H369" s="13"/>
      <c r="I369" s="13">
        <f>C店!I369+天猫!I369+京东!I369</f>
        <v>865.35</v>
      </c>
      <c r="J369" s="13">
        <f>C店!J369+天猫!J369+京东!J369</f>
        <v>962.675</v>
      </c>
      <c r="K369" s="13">
        <f>C店!K369+天猫!K369+京东!K369</f>
        <v>4764.94</v>
      </c>
      <c r="L369" s="13">
        <f>C店!L369+天猫!L369+京东!L369</f>
        <v>379.26</v>
      </c>
      <c r="M369" s="13"/>
      <c r="N369" s="13"/>
      <c r="O369" s="13"/>
      <c r="P369" s="13"/>
      <c r="Q369" s="13"/>
      <c r="R369" s="13"/>
      <c r="S369" s="78"/>
    </row>
    <row r="370" spans="1:19">
      <c r="A370" s="40">
        <v>42354</v>
      </c>
      <c r="B370" s="127">
        <f>C店!B370+天猫!B370+京东!B370</f>
        <v>36269.78</v>
      </c>
      <c r="C370" s="13">
        <f>C店!C370+天猫!C370+京东!C370</f>
        <v>4728.15</v>
      </c>
      <c r="D370" s="13"/>
      <c r="E370" s="145">
        <f>C店!E370+天猫!E370+京东!E370</f>
        <v>31541.63</v>
      </c>
      <c r="F370" s="13"/>
      <c r="G370" s="13"/>
      <c r="H370" s="13"/>
      <c r="I370" s="13">
        <f>C店!I370+天猫!I370+京东!I370</f>
        <v>739.2</v>
      </c>
      <c r="J370" s="13">
        <f>C店!J370+天猫!J370+京东!J370</f>
        <v>800.59</v>
      </c>
      <c r="K370" s="13">
        <f>C店!K370+天猫!K370+京东!K370</f>
        <v>5569.46</v>
      </c>
      <c r="L370" s="13">
        <f>C店!L370+天猫!L370+京东!L370</f>
        <v>439.06</v>
      </c>
      <c r="M370" s="13"/>
      <c r="N370" s="13"/>
      <c r="O370" s="13"/>
      <c r="P370" s="13"/>
      <c r="Q370" s="13"/>
      <c r="R370" s="13"/>
      <c r="S370" s="78"/>
    </row>
    <row r="371" spans="1:19">
      <c r="A371" s="40">
        <v>42355</v>
      </c>
      <c r="B371" s="127">
        <f>C店!B371+天猫!B371+京东!B371</f>
        <v>41421.69</v>
      </c>
      <c r="C371" s="13">
        <f>C店!C371+天猫!C371+京东!C371</f>
        <v>2576.66</v>
      </c>
      <c r="D371" s="13"/>
      <c r="E371" s="145">
        <f>C店!E371+天猫!E371+京东!E371</f>
        <v>38845.03</v>
      </c>
      <c r="F371" s="13"/>
      <c r="G371" s="13"/>
      <c r="H371" s="13"/>
      <c r="I371" s="13">
        <f>C店!I371+天猫!I371+京东!I371</f>
        <v>920.46</v>
      </c>
      <c r="J371" s="13">
        <f>C店!J371+天猫!J371+京东!J371</f>
        <v>1013.215</v>
      </c>
      <c r="K371" s="13">
        <f>C店!K371+天猫!K371+京东!K371</f>
        <v>5612.13</v>
      </c>
      <c r="L371" s="13">
        <f>C店!L371+天猫!L371+京东!L371</f>
        <v>485.6</v>
      </c>
      <c r="M371" s="13"/>
      <c r="N371" s="13"/>
      <c r="O371" s="13"/>
      <c r="P371" s="13"/>
      <c r="Q371" s="13"/>
      <c r="R371" s="13"/>
      <c r="S371" s="78"/>
    </row>
    <row r="372" spans="1:19">
      <c r="A372" s="40">
        <v>42356</v>
      </c>
      <c r="B372" s="127">
        <f>C店!B372+天猫!B372+京东!B372</f>
        <v>31881.93</v>
      </c>
      <c r="C372" s="13">
        <f>C店!C372+天猫!C372+京东!C372</f>
        <v>1490.31</v>
      </c>
      <c r="D372" s="13"/>
      <c r="E372" s="145">
        <f>C店!E372+天猫!E372+京东!E372</f>
        <v>30391.62</v>
      </c>
      <c r="F372" s="13"/>
      <c r="G372" s="13"/>
      <c r="H372" s="13"/>
      <c r="I372" s="13">
        <f>C店!I372+天猫!I372+京东!I372</f>
        <v>694.5</v>
      </c>
      <c r="J372" s="13">
        <f>C店!J372+天猫!J372+京东!J372</f>
        <v>767.095</v>
      </c>
      <c r="K372" s="13">
        <f>C店!K372+天猫!K372+京东!K372</f>
        <v>4170.24</v>
      </c>
      <c r="L372" s="13">
        <f>C店!L372+天猫!L372+京东!L372</f>
        <v>681.17</v>
      </c>
      <c r="M372" s="13"/>
      <c r="N372" s="13"/>
      <c r="O372" s="13"/>
      <c r="P372" s="13"/>
      <c r="Q372" s="13"/>
      <c r="R372" s="13"/>
      <c r="S372" s="78"/>
    </row>
    <row r="373" spans="1:19">
      <c r="A373" s="40">
        <v>42357</v>
      </c>
      <c r="B373" s="127">
        <f>C店!B373+天猫!B373+京东!B373</f>
        <v>35935.5</v>
      </c>
      <c r="C373" s="13">
        <f>C店!C373+天猫!C373+京东!C373</f>
        <v>2658</v>
      </c>
      <c r="D373" s="13"/>
      <c r="E373" s="145">
        <f>C店!E373+天猫!E373+京东!E373</f>
        <v>33277.5</v>
      </c>
      <c r="F373" s="13"/>
      <c r="G373" s="13"/>
      <c r="H373" s="13"/>
      <c r="I373" s="13">
        <f>C店!I373+天猫!I373+京东!I373</f>
        <v>746.895</v>
      </c>
      <c r="J373" s="13">
        <f>C店!J373+天猫!J373+京东!J373</f>
        <v>820.4525</v>
      </c>
      <c r="K373" s="13">
        <f>C店!K373+天猫!K373+京东!K373</f>
        <v>4199.54</v>
      </c>
      <c r="L373" s="13">
        <f>C店!L373+天猫!L373+京东!L373</f>
        <v>538.84</v>
      </c>
      <c r="M373" s="13"/>
      <c r="N373" s="13"/>
      <c r="O373" s="13"/>
      <c r="P373" s="13"/>
      <c r="Q373" s="13"/>
      <c r="R373" s="13"/>
      <c r="S373" s="78"/>
    </row>
    <row r="374" spans="1:19">
      <c r="A374" s="40">
        <v>42358</v>
      </c>
      <c r="B374" s="127">
        <f>C店!B374+天猫!B374+京东!B374</f>
        <v>35592.5</v>
      </c>
      <c r="C374" s="13">
        <f>C店!C374+天猫!C374+京东!C374</f>
        <v>3230.17</v>
      </c>
      <c r="D374" s="13"/>
      <c r="E374" s="145">
        <f>C店!E374+天猫!E374+京东!E374</f>
        <v>32362.33</v>
      </c>
      <c r="F374" s="13"/>
      <c r="G374" s="13"/>
      <c r="H374" s="13"/>
      <c r="I374" s="13">
        <f>C店!I374+天猫!I374+京东!I374</f>
        <v>611.895</v>
      </c>
      <c r="J374" s="13">
        <f>C店!J374+天猫!J374+京东!J374</f>
        <v>679.2975</v>
      </c>
      <c r="K374" s="13">
        <f>C店!K374+天猫!K374+京东!K374</f>
        <v>6568.71</v>
      </c>
      <c r="L374" s="13">
        <f>C店!L374+天猫!L374+京东!L374</f>
        <v>589.83</v>
      </c>
      <c r="M374" s="13"/>
      <c r="N374" s="13"/>
      <c r="O374" s="13"/>
      <c r="P374" s="13"/>
      <c r="Q374" s="13"/>
      <c r="R374" s="13"/>
      <c r="S374" s="78"/>
    </row>
    <row r="375" spans="1:19">
      <c r="A375" s="40">
        <v>42359</v>
      </c>
      <c r="B375" s="127">
        <f>C店!B375+天猫!B375+京东!B375</f>
        <v>44256.62</v>
      </c>
      <c r="C375" s="13">
        <f>C店!C375+天猫!C375+京东!C375</f>
        <v>4075.09</v>
      </c>
      <c r="D375" s="13"/>
      <c r="E375" s="145">
        <f>C店!E375+天猫!E375+京东!E375</f>
        <v>40181.53</v>
      </c>
      <c r="F375" s="13"/>
      <c r="G375" s="13"/>
      <c r="H375" s="13"/>
      <c r="I375" s="13">
        <f>C店!I375+天猫!I375+京东!I375</f>
        <v>891.87</v>
      </c>
      <c r="J375" s="13">
        <f>C店!J375+天猫!J375+京东!J375</f>
        <v>971.285</v>
      </c>
      <c r="K375" s="13">
        <f>C店!K375+天猫!K375+京东!K375</f>
        <v>5737.99</v>
      </c>
      <c r="L375" s="13">
        <f>C店!L375+天猫!L375+京东!L375</f>
        <v>659.08</v>
      </c>
      <c r="M375" s="13"/>
      <c r="N375" s="13"/>
      <c r="O375" s="13"/>
      <c r="P375" s="13"/>
      <c r="Q375" s="13"/>
      <c r="R375" s="13"/>
      <c r="S375" s="78"/>
    </row>
    <row r="376" spans="1:19">
      <c r="A376" s="40">
        <v>42360</v>
      </c>
      <c r="B376" s="127">
        <f>C店!B376+天猫!B376+京东!B376</f>
        <v>35902.32</v>
      </c>
      <c r="C376" s="13">
        <f>C店!C376+天猫!C376+京东!C376</f>
        <v>1988.83</v>
      </c>
      <c r="D376" s="13"/>
      <c r="E376" s="145">
        <f>C店!E376+天猫!E376+京东!E376</f>
        <v>33913.49</v>
      </c>
      <c r="F376" s="13"/>
      <c r="G376" s="13"/>
      <c r="H376" s="13"/>
      <c r="I376" s="13">
        <f>C店!I376+天猫!I376+京东!I376</f>
        <v>680.22</v>
      </c>
      <c r="J376" s="13">
        <f>C店!J376+天猫!J376+京东!J376</f>
        <v>739.795</v>
      </c>
      <c r="K376" s="13">
        <f>C店!K376+天猫!K376+京东!K376</f>
        <v>4593.48</v>
      </c>
      <c r="L376" s="13">
        <f>C店!L376+天猫!L376+京东!L376</f>
        <v>645.45</v>
      </c>
      <c r="M376" s="13"/>
      <c r="N376" s="13"/>
      <c r="O376" s="13"/>
      <c r="P376" s="13"/>
      <c r="Q376" s="13"/>
      <c r="R376" s="13"/>
      <c r="S376" s="78"/>
    </row>
    <row r="377" spans="1:19">
      <c r="A377" s="40">
        <v>42361</v>
      </c>
      <c r="B377" s="127">
        <f>C店!B377+天猫!B377+京东!B377</f>
        <v>39559.71</v>
      </c>
      <c r="C377" s="13">
        <f>C店!C377+天猫!C377+京东!C377</f>
        <v>3401.43</v>
      </c>
      <c r="D377" s="13"/>
      <c r="E377" s="145">
        <f>C店!E377+天猫!E377+京东!E377</f>
        <v>36158.28</v>
      </c>
      <c r="F377" s="13"/>
      <c r="G377" s="13"/>
      <c r="H377" s="13"/>
      <c r="I377" s="13">
        <f>C店!I377+天猫!I377+京东!I377</f>
        <v>819.618</v>
      </c>
      <c r="J377" s="13">
        <f>C店!J377+天猫!J377+京东!J377</f>
        <v>901.131</v>
      </c>
      <c r="K377" s="13">
        <f>C店!K377+天猫!K377+京东!K377</f>
        <v>4744.46</v>
      </c>
      <c r="L377" s="13">
        <f>C店!L377+天猫!L377+京东!L377</f>
        <v>333.3</v>
      </c>
      <c r="M377" s="13"/>
      <c r="N377" s="13"/>
      <c r="O377" s="13"/>
      <c r="P377" s="13"/>
      <c r="Q377" s="13"/>
      <c r="R377" s="13"/>
      <c r="S377" s="78"/>
    </row>
    <row r="378" spans="1:19">
      <c r="A378" s="40">
        <v>42362</v>
      </c>
      <c r="B378" s="127">
        <f>C店!B378+天猫!B378+京东!B378</f>
        <v>37895.04</v>
      </c>
      <c r="C378" s="13">
        <f>C店!C378+天猫!C378+京东!C378</f>
        <v>3933.56</v>
      </c>
      <c r="D378" s="13"/>
      <c r="E378" s="145">
        <f>C店!E378+天猫!E378+京东!E378</f>
        <v>33961.48</v>
      </c>
      <c r="F378" s="13"/>
      <c r="G378" s="13"/>
      <c r="H378" s="13"/>
      <c r="I378" s="13">
        <f>C店!I378+天猫!I378+京东!I378</f>
        <v>829.479</v>
      </c>
      <c r="J378" s="13">
        <f>C店!J378+天猫!J378+京东!J378</f>
        <v>924.6405</v>
      </c>
      <c r="K378" s="13">
        <f>C店!K378+天猫!K378+京东!K378</f>
        <v>3423.72</v>
      </c>
      <c r="L378" s="13">
        <f>C店!L378+天猫!L378+京东!L378</f>
        <v>596.45</v>
      </c>
      <c r="M378" s="13"/>
      <c r="N378" s="13"/>
      <c r="O378" s="13"/>
      <c r="P378" s="13"/>
      <c r="Q378" s="13"/>
      <c r="R378" s="13"/>
      <c r="S378" s="78"/>
    </row>
    <row r="379" spans="1:19">
      <c r="A379" s="40">
        <v>42363</v>
      </c>
      <c r="B379" s="127">
        <f>C店!B379+天猫!B379+京东!B379</f>
        <v>36320.95</v>
      </c>
      <c r="C379" s="13">
        <f>C店!C379+天猫!C379+京东!C379</f>
        <v>2957</v>
      </c>
      <c r="D379" s="13"/>
      <c r="E379" s="145">
        <f>C店!E379+天猫!E379+京东!E379</f>
        <v>33363.95</v>
      </c>
      <c r="F379" s="13"/>
      <c r="G379" s="13"/>
      <c r="H379" s="13"/>
      <c r="I379" s="13">
        <f>C店!I379+天猫!I379+京东!I379</f>
        <v>661.455</v>
      </c>
      <c r="J379" s="13">
        <f>C店!J379+天猫!J379+京东!J379</f>
        <v>760.2175</v>
      </c>
      <c r="K379" s="13">
        <f>C店!K379+天猫!K379+京东!K379</f>
        <v>3556.89</v>
      </c>
      <c r="L379" s="13">
        <f>C店!L379+天猫!L379+京东!L379</f>
        <v>380</v>
      </c>
      <c r="M379" s="13"/>
      <c r="N379" s="13"/>
      <c r="O379" s="13"/>
      <c r="P379" s="13"/>
      <c r="Q379" s="13"/>
      <c r="R379" s="13"/>
      <c r="S379" s="78"/>
    </row>
    <row r="380" spans="1:19">
      <c r="A380" s="40">
        <v>42364</v>
      </c>
      <c r="B380" s="127">
        <f>C店!B380+天猫!B380+京东!B380</f>
        <v>35284.25</v>
      </c>
      <c r="C380" s="13">
        <f>C店!C380+天猫!C380+京东!C380</f>
        <v>2574.53</v>
      </c>
      <c r="D380" s="13"/>
      <c r="E380" s="145">
        <f>C店!E380+天猫!E380+京东!E380</f>
        <v>32709.72</v>
      </c>
      <c r="F380" s="13"/>
      <c r="G380" s="13"/>
      <c r="H380" s="13"/>
      <c r="I380" s="13">
        <f>C店!I380+天猫!I380+京东!I380</f>
        <v>711.255</v>
      </c>
      <c r="J380" s="13">
        <f>C店!J380+天猫!J380+京东!J380</f>
        <v>770.2625</v>
      </c>
      <c r="K380" s="13">
        <f>C店!K380+天猫!K380+京东!K380</f>
        <v>4744.25</v>
      </c>
      <c r="L380" s="13">
        <f>C店!L380+天猫!L380+京东!L380</f>
        <v>337.84</v>
      </c>
      <c r="M380" s="13"/>
      <c r="N380" s="13"/>
      <c r="O380" s="13"/>
      <c r="P380" s="13"/>
      <c r="Q380" s="13"/>
      <c r="R380" s="13"/>
      <c r="S380" s="78"/>
    </row>
    <row r="381" spans="1:19">
      <c r="A381" s="40">
        <v>42365</v>
      </c>
      <c r="B381" s="127">
        <f>C店!B381+天猫!B381+京东!B381</f>
        <v>35746.5</v>
      </c>
      <c r="C381" s="13">
        <f>C店!C381+天猫!C381+京东!C381</f>
        <v>2069.92</v>
      </c>
      <c r="D381" s="13"/>
      <c r="E381" s="145">
        <f>C店!E381+天猫!E381+京东!E381</f>
        <v>33676.58</v>
      </c>
      <c r="F381" s="13"/>
      <c r="G381" s="13"/>
      <c r="H381" s="13"/>
      <c r="I381" s="13">
        <f>C店!I381+天猫!I381+京东!I381</f>
        <v>759.9</v>
      </c>
      <c r="J381" s="13">
        <f>C店!J381+天猫!J381+京东!J381</f>
        <v>830.2</v>
      </c>
      <c r="K381" s="13">
        <f>C店!K381+天猫!K381+京东!K381</f>
        <v>5032.23</v>
      </c>
      <c r="L381" s="13">
        <f>C店!L381+天猫!L381+京东!L381</f>
        <v>710.98</v>
      </c>
      <c r="M381" s="13"/>
      <c r="N381" s="13"/>
      <c r="O381" s="13"/>
      <c r="P381" s="13"/>
      <c r="Q381" s="13"/>
      <c r="R381" s="13"/>
      <c r="S381" s="78"/>
    </row>
    <row r="382" spans="1:19">
      <c r="A382" s="40">
        <v>42366</v>
      </c>
      <c r="B382" s="127">
        <f>C店!B382+天猫!B382+京东!B382</f>
        <v>48980.11</v>
      </c>
      <c r="C382" s="13">
        <f>C店!C382+天猫!C382+京东!C382</f>
        <v>3678.81</v>
      </c>
      <c r="D382" s="13"/>
      <c r="E382" s="145">
        <f>C店!E382+天猫!E382+京东!E382</f>
        <v>45301.3</v>
      </c>
      <c r="F382" s="13"/>
      <c r="G382" s="13"/>
      <c r="H382" s="13"/>
      <c r="I382" s="13">
        <f>C店!I382+天猫!I382+京东!I382</f>
        <v>883.722</v>
      </c>
      <c r="J382" s="13">
        <f>C店!J382+天猫!J382+京东!J382</f>
        <v>1000.384</v>
      </c>
      <c r="K382" s="13">
        <f>C店!K382+天猫!K382+京东!K382</f>
        <v>4279.69</v>
      </c>
      <c r="L382" s="13">
        <f>C店!L382+天猫!L382+京东!L382</f>
        <v>735.21</v>
      </c>
      <c r="M382" s="13"/>
      <c r="N382" s="13"/>
      <c r="O382" s="13"/>
      <c r="P382" s="13"/>
      <c r="Q382" s="13"/>
      <c r="R382" s="13"/>
      <c r="S382" s="78"/>
    </row>
    <row r="383" spans="1:19">
      <c r="A383" s="40">
        <v>42367</v>
      </c>
      <c r="B383" s="127">
        <f>C店!B383+天猫!B383+京东!B383</f>
        <v>36904.95</v>
      </c>
      <c r="C383" s="13">
        <f>C店!C383+天猫!C383+京东!C383</f>
        <v>763.22</v>
      </c>
      <c r="D383" s="13"/>
      <c r="E383" s="145">
        <f>C店!E383+天猫!E383+京东!E383</f>
        <v>36141.73</v>
      </c>
      <c r="F383" s="13"/>
      <c r="G383" s="13"/>
      <c r="H383" s="13"/>
      <c r="I383" s="13">
        <f>C店!I383+天猫!I383+京东!I383</f>
        <v>688.68</v>
      </c>
      <c r="J383" s="13">
        <f>C店!J383+天猫!J383+京东!J383</f>
        <v>760.97</v>
      </c>
      <c r="K383" s="13">
        <f>C店!K383+天猫!K383+京东!K383</f>
        <v>3611.61</v>
      </c>
      <c r="L383" s="13">
        <f>C店!L383+天猫!L383+京东!L383</f>
        <v>561.31</v>
      </c>
      <c r="M383" s="13"/>
      <c r="N383" s="13"/>
      <c r="O383" s="13"/>
      <c r="P383" s="13"/>
      <c r="Q383" s="13"/>
      <c r="R383" s="13"/>
      <c r="S383" s="78"/>
    </row>
    <row r="384" spans="1:19">
      <c r="A384" s="40">
        <v>42368</v>
      </c>
      <c r="B384" s="127">
        <f>C店!B384+天猫!B384+京东!B384</f>
        <v>36122.71</v>
      </c>
      <c r="C384" s="13">
        <f>C店!C384+天猫!C384+京东!C384</f>
        <v>2885.54</v>
      </c>
      <c r="D384" s="13"/>
      <c r="E384" s="145">
        <f>C店!E384+天猫!E384+京东!E384</f>
        <v>33237.17</v>
      </c>
      <c r="F384" s="13"/>
      <c r="G384" s="13"/>
      <c r="H384" s="13"/>
      <c r="I384" s="13">
        <f>C店!I384+天猫!I384+京东!I384</f>
        <v>693.834</v>
      </c>
      <c r="J384" s="13">
        <f>C店!J384+天猫!J384+京东!J384</f>
        <v>769.188</v>
      </c>
      <c r="K384" s="13">
        <f>C店!K384+天猫!K384+京东!K384</f>
        <v>3401.48</v>
      </c>
      <c r="L384" s="13">
        <f>C店!L384+天猫!L384+京东!L384</f>
        <v>744.49</v>
      </c>
      <c r="M384" s="13"/>
      <c r="N384" s="13"/>
      <c r="O384" s="13"/>
      <c r="P384" s="13"/>
      <c r="Q384" s="13"/>
      <c r="R384" s="13"/>
      <c r="S384" s="78"/>
    </row>
    <row r="385" spans="1:19">
      <c r="A385" s="40">
        <v>42369</v>
      </c>
      <c r="B385" s="127">
        <f>C店!B385+天猫!B385+京东!B385</f>
        <v>33019.82</v>
      </c>
      <c r="C385" s="13">
        <f>C店!C385+天猫!C385+京东!C385</f>
        <v>1409.35</v>
      </c>
      <c r="D385" s="13"/>
      <c r="E385" s="145">
        <f>C店!E385+天猫!E385+京东!E385</f>
        <v>31610.47</v>
      </c>
      <c r="F385" s="13"/>
      <c r="G385" s="13"/>
      <c r="H385" s="13"/>
      <c r="I385" s="13">
        <f>C店!I385+天猫!I385+京东!I385</f>
        <v>576.315</v>
      </c>
      <c r="J385" s="13">
        <f>C店!J385+天猫!J385+京东!J385</f>
        <v>641.4275</v>
      </c>
      <c r="K385" s="13">
        <f>C店!K385+天猫!K385+京东!K385</f>
        <v>2840.5</v>
      </c>
      <c r="L385" s="13">
        <f>C店!L385+天猫!L385+京东!L385</f>
        <v>789.38</v>
      </c>
      <c r="M385" s="13"/>
      <c r="N385" s="13"/>
      <c r="O385" s="13"/>
      <c r="P385" s="13"/>
      <c r="Q385" s="13"/>
      <c r="R385" s="13"/>
      <c r="S385" s="78"/>
    </row>
    <row r="386" s="15" customFormat="1" spans="1:19">
      <c r="A386" s="84" t="s">
        <v>34</v>
      </c>
      <c r="B386" s="102">
        <f>SUM(B355:B385)</f>
        <v>1548477.04</v>
      </c>
      <c r="C386" s="102">
        <f>SUM(C355:C385)</f>
        <v>107434.6</v>
      </c>
      <c r="D386" s="102"/>
      <c r="E386" s="102">
        <f t="shared" ref="E386:L386" si="24">SUM(E355:E385)</f>
        <v>1441042.44</v>
      </c>
      <c r="F386" s="102"/>
      <c r="G386" s="102"/>
      <c r="H386" s="102"/>
      <c r="I386" s="102">
        <f t="shared" si="24"/>
        <v>28473.123</v>
      </c>
      <c r="J386" s="102">
        <f t="shared" si="24"/>
        <v>31764.9185</v>
      </c>
      <c r="K386" s="102">
        <f t="shared" si="24"/>
        <v>174452.25</v>
      </c>
      <c r="L386" s="102">
        <f t="shared" si="24"/>
        <v>17094.85</v>
      </c>
      <c r="M386" s="102"/>
      <c r="N386" s="102"/>
      <c r="O386" s="102"/>
      <c r="P386" s="102"/>
      <c r="Q386" s="102"/>
      <c r="R386" s="102"/>
      <c r="S386" s="87"/>
    </row>
    <row r="387" spans="1:19">
      <c r="A387" s="40">
        <v>42005</v>
      </c>
      <c r="B387" s="127">
        <f>C店!B387+天猫!B387+京东!B387</f>
        <v>37626.48</v>
      </c>
      <c r="C387" s="13">
        <f>C店!C387+天猫!C387+京东!C387</f>
        <v>868.72</v>
      </c>
      <c r="D387" s="13"/>
      <c r="E387" s="145">
        <f>C店!E387+天猫!E387+京东!E387</f>
        <v>36757.76</v>
      </c>
      <c r="F387" s="13"/>
      <c r="G387" s="13"/>
      <c r="H387" s="13"/>
      <c r="I387" s="13">
        <f>C店!I387+天猫!I387+京东!I387</f>
        <v>682.335</v>
      </c>
      <c r="J387" s="13">
        <f>C店!J387+天猫!J387+京东!J387</f>
        <v>775.7575</v>
      </c>
      <c r="K387" s="13">
        <f>C店!K387+天猫!K387+京东!K387</f>
        <v>3997.7</v>
      </c>
      <c r="L387" s="13">
        <f>C店!L387+天猫!L387+京东!L387</f>
        <v>913.83</v>
      </c>
      <c r="M387" s="13"/>
      <c r="N387" s="13"/>
      <c r="O387" s="13"/>
      <c r="P387" s="13"/>
      <c r="Q387" s="13"/>
      <c r="R387" s="13"/>
      <c r="S387" s="78"/>
    </row>
    <row r="388" spans="1:19">
      <c r="A388" s="40">
        <v>42006</v>
      </c>
      <c r="B388" s="127">
        <f>C店!B388+天猫!B388+京东!B388</f>
        <v>34326.58</v>
      </c>
      <c r="C388" s="13">
        <f>C店!C388+天猫!C388+京东!C388</f>
        <v>2907.61</v>
      </c>
      <c r="D388" s="13"/>
      <c r="E388" s="145">
        <f>C店!E388+天猫!E388+京东!E388</f>
        <v>31418.97</v>
      </c>
      <c r="F388" s="13"/>
      <c r="G388" s="13"/>
      <c r="H388" s="13"/>
      <c r="I388" s="13">
        <f>C店!I388+天猫!I388+京东!I388</f>
        <v>587.82</v>
      </c>
      <c r="J388" s="13">
        <f>C店!J388+天猫!J388+京东!J388</f>
        <v>662.55</v>
      </c>
      <c r="K388" s="13">
        <f>C店!K388+天猫!K388+京东!K388</f>
        <v>5323.93</v>
      </c>
      <c r="L388" s="13">
        <f>C店!L388+天猫!L388+京东!L388</f>
        <v>316.26</v>
      </c>
      <c r="M388" s="13"/>
      <c r="N388" s="13"/>
      <c r="O388" s="13"/>
      <c r="P388" s="13"/>
      <c r="Q388" s="13"/>
      <c r="R388" s="13"/>
      <c r="S388" s="78"/>
    </row>
    <row r="389" spans="1:19">
      <c r="A389" s="40">
        <v>42007</v>
      </c>
      <c r="B389" s="127">
        <f>C店!B389+天猫!B389+京东!B389</f>
        <v>32590.37</v>
      </c>
      <c r="C389" s="13">
        <f>C店!C389+天猫!C389+京东!C389</f>
        <v>1794.78</v>
      </c>
      <c r="D389" s="13"/>
      <c r="E389" s="145">
        <f>C店!E389+天猫!E389+京东!E389</f>
        <v>30795.59</v>
      </c>
      <c r="F389" s="13"/>
      <c r="G389" s="13"/>
      <c r="H389" s="13"/>
      <c r="I389" s="13">
        <f>C店!I389+天猫!I389+京东!I389</f>
        <v>602.97</v>
      </c>
      <c r="J389" s="13">
        <f>C店!J389+天猫!J389+京东!J389</f>
        <v>663.635</v>
      </c>
      <c r="K389" s="13">
        <f>C店!K389+天猫!K389+京东!K389</f>
        <v>5923.05</v>
      </c>
      <c r="L389" s="13">
        <f>C店!L389+天猫!L389+京东!L389</f>
        <v>586.31</v>
      </c>
      <c r="M389" s="13"/>
      <c r="N389" s="13"/>
      <c r="O389" s="13"/>
      <c r="P389" s="13"/>
      <c r="Q389" s="13"/>
      <c r="R389" s="13"/>
      <c r="S389" s="78"/>
    </row>
    <row r="390" spans="1:19">
      <c r="A390" s="40">
        <v>42008</v>
      </c>
      <c r="B390" s="127">
        <f>C店!B390+天猫!B390+京东!B390</f>
        <v>40925.63</v>
      </c>
      <c r="C390" s="13">
        <f>C店!C390+天猫!C390+京东!C390</f>
        <v>2204.82</v>
      </c>
      <c r="D390" s="13"/>
      <c r="E390" s="145">
        <f>C店!E390+天猫!E390+京东!E390</f>
        <v>38720.81</v>
      </c>
      <c r="F390" s="13"/>
      <c r="G390" s="13"/>
      <c r="H390" s="13"/>
      <c r="I390" s="13">
        <f>C店!I390+天猫!I390+京东!I390</f>
        <v>717.93</v>
      </c>
      <c r="J390" s="13">
        <f>C店!J390+天猫!J390+京东!J390</f>
        <v>745.92</v>
      </c>
      <c r="K390" s="13">
        <f>C店!K390+天猫!K390+京东!K390</f>
        <v>5246.67</v>
      </c>
      <c r="L390" s="13">
        <f>C店!L390+天猫!L390+京东!L390</f>
        <v>648.91</v>
      </c>
      <c r="M390" s="13"/>
      <c r="N390" s="13"/>
      <c r="O390" s="13"/>
      <c r="P390" s="13"/>
      <c r="Q390" s="13"/>
      <c r="R390" s="13"/>
      <c r="S390" s="78"/>
    </row>
    <row r="391" spans="1:19">
      <c r="A391" s="40">
        <v>42009</v>
      </c>
      <c r="B391" s="127">
        <f>C店!B391+天猫!B391+京东!B391</f>
        <v>39710.94</v>
      </c>
      <c r="C391" s="13">
        <f>C店!C391+天猫!C391+京东!C391</f>
        <v>2586.62</v>
      </c>
      <c r="D391" s="13"/>
      <c r="E391" s="145">
        <f>C店!E391+天猫!E391+京东!E391</f>
        <v>37124.32</v>
      </c>
      <c r="F391" s="13"/>
      <c r="G391" s="13"/>
      <c r="H391" s="13"/>
      <c r="I391" s="13">
        <f>C店!I391+天猫!I391+京东!I391</f>
        <v>679.14</v>
      </c>
      <c r="J391" s="13">
        <f>C店!J391+天猫!J391+京东!J391</f>
        <v>758.975</v>
      </c>
      <c r="K391" s="13">
        <f>C店!K391+天猫!K391+京东!K391</f>
        <v>5624.04</v>
      </c>
      <c r="L391" s="13">
        <f>C店!L391+天猫!L391+京东!L391</f>
        <v>417.66</v>
      </c>
      <c r="M391" s="13"/>
      <c r="N391" s="13"/>
      <c r="O391" s="13"/>
      <c r="P391" s="13"/>
      <c r="Q391" s="13"/>
      <c r="R391" s="13"/>
      <c r="S391" s="78"/>
    </row>
    <row r="392" spans="1:19">
      <c r="A392" s="40">
        <v>42010</v>
      </c>
      <c r="B392" s="127">
        <f>C店!B392+天猫!B392+京东!B392</f>
        <v>36287.78</v>
      </c>
      <c r="C392" s="13">
        <f>C店!C392+天猫!C392+京东!C392</f>
        <v>977.2</v>
      </c>
      <c r="D392" s="13"/>
      <c r="E392" s="145">
        <f>C店!E392+天猫!E392+京东!E392</f>
        <v>35310.58</v>
      </c>
      <c r="F392" s="13"/>
      <c r="G392" s="13"/>
      <c r="H392" s="13"/>
      <c r="I392" s="13">
        <f>C店!I392+天猫!I392+京东!I392</f>
        <v>682.035</v>
      </c>
      <c r="J392" s="13">
        <f>C店!J392+天猫!J392+京东!J392</f>
        <v>770.5075</v>
      </c>
      <c r="K392" s="13">
        <f>C店!K392+天猫!K392+京东!K392</f>
        <v>5391.34</v>
      </c>
      <c r="L392" s="13">
        <f>C店!L392+天猫!L392+京东!L392</f>
        <v>235.98</v>
      </c>
      <c r="M392" s="13"/>
      <c r="N392" s="13"/>
      <c r="O392" s="13"/>
      <c r="P392" s="13"/>
      <c r="Q392" s="13"/>
      <c r="R392" s="13"/>
      <c r="S392" s="78"/>
    </row>
    <row r="393" spans="1:19">
      <c r="A393" s="40">
        <v>42011</v>
      </c>
      <c r="B393" s="127">
        <f>C店!B393+天猫!B393+京东!B393</f>
        <v>39527.65</v>
      </c>
      <c r="C393" s="13">
        <f>C店!C393+天猫!C393+京东!C393</f>
        <v>748.59</v>
      </c>
      <c r="D393" s="13"/>
      <c r="E393" s="145">
        <f>C店!E393+天猫!E393+京东!E393</f>
        <v>38779.06</v>
      </c>
      <c r="F393" s="13"/>
      <c r="G393" s="13"/>
      <c r="H393" s="13"/>
      <c r="I393" s="13">
        <f>C店!I393+天猫!I393+京东!I393</f>
        <v>829.635</v>
      </c>
      <c r="J393" s="13">
        <f>C店!J393+天猫!J393+京东!J393</f>
        <v>909.5275</v>
      </c>
      <c r="K393" s="13">
        <f>C店!K393+天猫!K393+京东!K393</f>
        <v>5485.77</v>
      </c>
      <c r="L393" s="13">
        <f>C店!L393+天猫!L393+京东!L393</f>
        <v>339.15</v>
      </c>
      <c r="M393" s="13"/>
      <c r="N393" s="13"/>
      <c r="O393" s="13"/>
      <c r="P393" s="13"/>
      <c r="Q393" s="13"/>
      <c r="R393" s="13"/>
      <c r="S393" s="78"/>
    </row>
    <row r="394" spans="1:19">
      <c r="A394" s="40">
        <v>42012</v>
      </c>
      <c r="B394" s="127">
        <f>C店!B394+天猫!B394+京东!B394</f>
        <v>32249.18</v>
      </c>
      <c r="C394" s="13">
        <f>C店!C394+天猫!C394+京东!C394</f>
        <v>4105.29</v>
      </c>
      <c r="D394" s="13"/>
      <c r="E394" s="145">
        <f>C店!E394+天猫!E394+京东!E394</f>
        <v>28143.89</v>
      </c>
      <c r="F394" s="13"/>
      <c r="G394" s="13"/>
      <c r="H394" s="13"/>
      <c r="I394" s="13">
        <f>C店!I394+天猫!I394+京东!I394</f>
        <v>679.125</v>
      </c>
      <c r="J394" s="13">
        <f>C店!J394+天猫!J394+京东!J394</f>
        <v>755.6325</v>
      </c>
      <c r="K394" s="13">
        <f>C店!K394+天猫!K394+京东!K394</f>
        <v>4001.58</v>
      </c>
      <c r="L394" s="13">
        <f>C店!L394+天猫!L394+京东!L394</f>
        <v>347.74</v>
      </c>
      <c r="M394" s="13"/>
      <c r="N394" s="13"/>
      <c r="O394" s="13"/>
      <c r="P394" s="13"/>
      <c r="Q394" s="13"/>
      <c r="R394" s="13"/>
      <c r="S394" s="78"/>
    </row>
    <row r="395" spans="1:19">
      <c r="A395" s="40">
        <v>42013</v>
      </c>
      <c r="B395" s="127">
        <f>C店!B395+天猫!B395+京东!B395</f>
        <v>27047.49</v>
      </c>
      <c r="C395" s="13">
        <f>C店!C395+天猫!C395+京东!C395</f>
        <v>2011.51</v>
      </c>
      <c r="D395" s="13"/>
      <c r="E395" s="145">
        <f>C店!E395+天猫!E395+京东!E395</f>
        <v>25035.98</v>
      </c>
      <c r="F395" s="13"/>
      <c r="G395" s="13"/>
      <c r="H395" s="13"/>
      <c r="I395" s="13">
        <f>C店!I395+天猫!I395+京东!I395</f>
        <v>494.475</v>
      </c>
      <c r="J395" s="13">
        <f>C店!J395+天猫!J395+京东!J395</f>
        <v>556.6225</v>
      </c>
      <c r="K395" s="13">
        <f>C店!K395+天猫!K395+京东!K395</f>
        <v>4075.18</v>
      </c>
      <c r="L395" s="13">
        <f>C店!L395+天猫!L395+京东!L395</f>
        <v>156.86</v>
      </c>
      <c r="M395" s="13"/>
      <c r="N395" s="13"/>
      <c r="O395" s="13"/>
      <c r="P395" s="13"/>
      <c r="Q395" s="13"/>
      <c r="R395" s="13"/>
      <c r="S395" s="78"/>
    </row>
    <row r="396" spans="1:19">
      <c r="A396" s="40">
        <v>42014</v>
      </c>
      <c r="B396" s="127">
        <f>C店!B396+天猫!B396+京东!B396</f>
        <v>24001.48</v>
      </c>
      <c r="C396" s="13">
        <f>C店!C396+天猫!C396+京东!C396</f>
        <v>1757.04</v>
      </c>
      <c r="D396" s="13"/>
      <c r="E396" s="145">
        <f>C店!E396+天猫!E396+京东!E396</f>
        <v>22244.44</v>
      </c>
      <c r="F396" s="13"/>
      <c r="G396" s="13"/>
      <c r="H396" s="13"/>
      <c r="I396" s="13">
        <f>C店!I396+天猫!I396+京东!I396</f>
        <v>443.688</v>
      </c>
      <c r="J396" s="13">
        <f>C店!J396+天猫!J396+京东!J396</f>
        <v>492.016</v>
      </c>
      <c r="K396" s="13">
        <f>C店!K396+天猫!K396+京东!K396</f>
        <v>4689.27</v>
      </c>
      <c r="L396" s="13">
        <f>C店!L396+天猫!L396+京东!L396</f>
        <v>344.51</v>
      </c>
      <c r="M396" s="13"/>
      <c r="N396" s="13"/>
      <c r="O396" s="13"/>
      <c r="P396" s="13"/>
      <c r="Q396" s="13"/>
      <c r="R396" s="13"/>
      <c r="S396" s="78"/>
    </row>
    <row r="397" spans="1:19">
      <c r="A397" s="40">
        <v>42015</v>
      </c>
      <c r="B397" s="127">
        <f>C店!B397+天猫!B397+京东!B397</f>
        <v>67735.03</v>
      </c>
      <c r="C397" s="13">
        <f>C店!C397+天猫!C397+京东!C397</f>
        <v>1552.32</v>
      </c>
      <c r="D397" s="13"/>
      <c r="E397" s="145">
        <f>C店!E397+天猫!E397+京东!E397</f>
        <v>66182.71</v>
      </c>
      <c r="F397" s="13"/>
      <c r="G397" s="13"/>
      <c r="H397" s="13"/>
      <c r="I397" s="13">
        <f>C店!I397+天猫!I397+京东!I397</f>
        <v>1183.233</v>
      </c>
      <c r="J397" s="13">
        <f>C店!J397+天猫!J397+京东!J397</f>
        <v>1329.8285</v>
      </c>
      <c r="K397" s="13">
        <f>C店!K397+天猫!K397+京东!K397</f>
        <v>4729.11</v>
      </c>
      <c r="L397" s="13">
        <f>C店!L397+天猫!L397+京东!L397</f>
        <v>93.95</v>
      </c>
      <c r="M397" s="13"/>
      <c r="N397" s="13"/>
      <c r="O397" s="13"/>
      <c r="P397" s="13"/>
      <c r="Q397" s="13"/>
      <c r="R397" s="13"/>
      <c r="S397" s="78"/>
    </row>
    <row r="398" spans="1:19">
      <c r="A398" s="40">
        <v>42016</v>
      </c>
      <c r="B398" s="127">
        <f>C店!B398+天猫!B398+京东!B398</f>
        <v>51476.57</v>
      </c>
      <c r="C398" s="13">
        <f>C店!C398+天猫!C398+京东!C398</f>
        <v>1311.31</v>
      </c>
      <c r="D398" s="13"/>
      <c r="E398" s="145">
        <f>C店!E398+天猫!E398+京东!E398</f>
        <v>50165.26</v>
      </c>
      <c r="F398" s="13"/>
      <c r="G398" s="13"/>
      <c r="H398" s="13"/>
      <c r="I398" s="13">
        <f>C店!I398+天猫!I398+京东!I398</f>
        <v>924.414</v>
      </c>
      <c r="J398" s="13">
        <f>C店!J398+天猫!J398+京东!J398</f>
        <v>1044.813</v>
      </c>
      <c r="K398" s="13">
        <f>C店!K398+天猫!K398+京东!K398</f>
        <v>3699.27</v>
      </c>
      <c r="L398" s="13">
        <f>C店!L398+天猫!L398+京东!L398</f>
        <v>410.38</v>
      </c>
      <c r="M398" s="13"/>
      <c r="N398" s="13"/>
      <c r="O398" s="13"/>
      <c r="P398" s="13"/>
      <c r="Q398" s="13"/>
      <c r="R398" s="13"/>
      <c r="S398" s="78"/>
    </row>
    <row r="399" spans="1:19">
      <c r="A399" s="40">
        <v>42017</v>
      </c>
      <c r="B399" s="127">
        <f>C店!B399+天猫!B399+京东!B399</f>
        <v>50153.29</v>
      </c>
      <c r="C399" s="13">
        <f>C店!C399+天猫!C399+京东!C399</f>
        <v>1651.64</v>
      </c>
      <c r="D399" s="13"/>
      <c r="E399" s="145">
        <f>C店!E399+天猫!E399+京东!E399</f>
        <v>48501.65</v>
      </c>
      <c r="F399" s="13"/>
      <c r="G399" s="13"/>
      <c r="H399" s="13"/>
      <c r="I399" s="13">
        <f>C店!I399+天猫!I399+京东!I399</f>
        <v>872.943</v>
      </c>
      <c r="J399" s="13">
        <f>C店!J399+天猫!J399+京东!J399</f>
        <v>969.7135</v>
      </c>
      <c r="K399" s="13">
        <f>C店!K399+天猫!K399+京东!K399</f>
        <v>3938.66</v>
      </c>
      <c r="L399" s="13">
        <f>C店!L399+天猫!L399+京东!L399</f>
        <v>369.85</v>
      </c>
      <c r="M399" s="13"/>
      <c r="N399" s="13"/>
      <c r="O399" s="13"/>
      <c r="P399" s="13"/>
      <c r="Q399" s="13"/>
      <c r="R399" s="13"/>
      <c r="S399" s="78"/>
    </row>
    <row r="400" spans="1:19">
      <c r="A400" s="40">
        <v>42018</v>
      </c>
      <c r="B400" s="127">
        <f>C店!B400+天猫!B400+京东!B400</f>
        <v>39157.75</v>
      </c>
      <c r="C400" s="13">
        <f>C店!C400+天猫!C400+京东!C400</f>
        <v>1182.33</v>
      </c>
      <c r="D400" s="13"/>
      <c r="E400" s="145">
        <f>C店!E400+天猫!E400+京东!E400</f>
        <v>37975.42</v>
      </c>
      <c r="F400" s="13"/>
      <c r="G400" s="13"/>
      <c r="H400" s="13"/>
      <c r="I400" s="13">
        <f>C店!I400+天猫!I400+京东!I400</f>
        <v>671.235</v>
      </c>
      <c r="J400" s="13">
        <f>C店!J400+天猫!J400+京东!J400</f>
        <v>736.1025</v>
      </c>
      <c r="K400" s="13">
        <f>C店!K400+天猫!K400+京东!K400</f>
        <v>4613.02</v>
      </c>
      <c r="L400" s="13">
        <f>C店!L400+天猫!L400+京东!L400</f>
        <v>331.04</v>
      </c>
      <c r="M400" s="13"/>
      <c r="N400" s="13"/>
      <c r="O400" s="13"/>
      <c r="P400" s="13"/>
      <c r="Q400" s="13"/>
      <c r="R400" s="13"/>
      <c r="S400" s="78"/>
    </row>
    <row r="401" spans="1:19">
      <c r="A401" s="40">
        <v>42019</v>
      </c>
      <c r="B401" s="127">
        <f>C店!B401+天猫!B401+京东!B401</f>
        <v>23407.9</v>
      </c>
      <c r="C401" s="13">
        <f>C店!C401+天猫!C401+京东!C401</f>
        <v>639.04</v>
      </c>
      <c r="D401" s="13"/>
      <c r="E401" s="145">
        <f>C店!E401+天猫!E401+京东!E401</f>
        <v>22768.86</v>
      </c>
      <c r="F401" s="13"/>
      <c r="G401" s="13"/>
      <c r="H401" s="13"/>
      <c r="I401" s="13">
        <f>C店!I401+天猫!I401+京东!I401</f>
        <v>403.38</v>
      </c>
      <c r="J401" s="13">
        <f>C店!J401+天猫!J401+京东!J401</f>
        <v>419.475</v>
      </c>
      <c r="K401" s="13">
        <f>C店!K401+天猫!K401+京东!K401</f>
        <v>3930.62</v>
      </c>
      <c r="L401" s="13">
        <f>C店!L401+天猫!L401+京东!L401</f>
        <v>522.95</v>
      </c>
      <c r="M401" s="13"/>
      <c r="N401" s="13"/>
      <c r="O401" s="13"/>
      <c r="P401" s="13"/>
      <c r="Q401" s="13"/>
      <c r="R401" s="13"/>
      <c r="S401" s="78"/>
    </row>
    <row r="402" spans="1:19">
      <c r="A402" s="40">
        <v>42020</v>
      </c>
      <c r="B402" s="127">
        <f>C店!B402+天猫!B402+京东!B402</f>
        <v>29354.78</v>
      </c>
      <c r="C402" s="13">
        <f>C店!C402+天猫!C402+京东!C402</f>
        <v>2514.18</v>
      </c>
      <c r="D402" s="13"/>
      <c r="E402" s="145">
        <f>C店!E402+天猫!E402+京东!E402</f>
        <v>26840.6</v>
      </c>
      <c r="F402" s="13"/>
      <c r="G402" s="13"/>
      <c r="H402" s="13"/>
      <c r="I402" s="13">
        <f>C店!I402+天猫!I402+京东!I402</f>
        <v>596.475</v>
      </c>
      <c r="J402" s="13">
        <f>C店!J402+天猫!J402+京东!J402</f>
        <v>669.8825</v>
      </c>
      <c r="K402" s="13">
        <f>C店!K402+天猫!K402+京东!K402</f>
        <v>3595.57</v>
      </c>
      <c r="L402" s="13">
        <f>C店!L402+天猫!L402+京东!L402</f>
        <v>240.7</v>
      </c>
      <c r="M402" s="13"/>
      <c r="N402" s="13"/>
      <c r="O402" s="13"/>
      <c r="P402" s="13"/>
      <c r="Q402" s="13"/>
      <c r="R402" s="13"/>
      <c r="S402" s="78"/>
    </row>
    <row r="403" spans="1:19">
      <c r="A403" s="40">
        <v>42021</v>
      </c>
      <c r="B403" s="127">
        <f>C店!B403+天猫!B403+京东!B403</f>
        <v>49199.3</v>
      </c>
      <c r="C403" s="13">
        <f>C店!C403+天猫!C403+京东!C403</f>
        <v>2440.67</v>
      </c>
      <c r="D403" s="13"/>
      <c r="E403" s="145">
        <f>C店!E403+天猫!E403+京东!E403</f>
        <v>46758.63</v>
      </c>
      <c r="F403" s="13"/>
      <c r="G403" s="13"/>
      <c r="H403" s="13"/>
      <c r="I403" s="13">
        <f>C店!I403+天猫!I403+京东!I403</f>
        <v>815.34</v>
      </c>
      <c r="J403" s="13">
        <f>C店!J403+天猫!J403+京东!J403</f>
        <v>901.985</v>
      </c>
      <c r="K403" s="13">
        <f>C店!K403+天猫!K403+京东!K403</f>
        <v>4783.24</v>
      </c>
      <c r="L403" s="13">
        <f>C店!L403+天猫!L403+京东!L403</f>
        <v>281.74</v>
      </c>
      <c r="M403" s="13"/>
      <c r="N403" s="13"/>
      <c r="O403" s="13"/>
      <c r="P403" s="13"/>
      <c r="Q403" s="13"/>
      <c r="R403" s="13"/>
      <c r="S403" s="78"/>
    </row>
    <row r="404" spans="1:19">
      <c r="A404" s="40">
        <v>42022</v>
      </c>
      <c r="B404" s="127">
        <f>C店!B404+天猫!B404+京东!B404</f>
        <v>48889.55</v>
      </c>
      <c r="C404" s="13">
        <f>C店!C404+天猫!C404+京东!C404</f>
        <v>2194.96</v>
      </c>
      <c r="D404" s="13"/>
      <c r="E404" s="145">
        <f>C店!E404+天猫!E404+京东!E404</f>
        <v>46694.59</v>
      </c>
      <c r="F404" s="13"/>
      <c r="G404" s="13"/>
      <c r="H404" s="13"/>
      <c r="I404" s="13">
        <f>C店!I404+天猫!I404+京东!I404</f>
        <v>779.025</v>
      </c>
      <c r="J404" s="13">
        <f>C店!J404+天猫!J404+京东!J404</f>
        <v>879.7775</v>
      </c>
      <c r="K404" s="13">
        <f>C店!K404+天猫!K404+京东!K404</f>
        <v>3894.32</v>
      </c>
      <c r="L404" s="13">
        <f>C店!L404+天猫!L404+京东!L404</f>
        <v>344.09</v>
      </c>
      <c r="M404" s="13"/>
      <c r="N404" s="13"/>
      <c r="O404" s="13"/>
      <c r="P404" s="13"/>
      <c r="Q404" s="13"/>
      <c r="R404" s="13"/>
      <c r="S404" s="78"/>
    </row>
    <row r="405" spans="1:19">
      <c r="A405" s="40">
        <v>42023</v>
      </c>
      <c r="B405" s="127">
        <f>C店!B405+天猫!B405+京东!B405</f>
        <v>48467.62</v>
      </c>
      <c r="C405" s="13">
        <f>C店!C405+天猫!C405+京东!C405</f>
        <v>1851.05</v>
      </c>
      <c r="D405" s="13"/>
      <c r="E405" s="145">
        <f>C店!E405+天猫!E405+京东!E405</f>
        <v>46616.57</v>
      </c>
      <c r="F405" s="13"/>
      <c r="G405" s="13"/>
      <c r="H405" s="13"/>
      <c r="I405" s="13">
        <f>C店!I405+天猫!I405+京东!I405</f>
        <v>972.78</v>
      </c>
      <c r="J405" s="13">
        <f>C店!J405+天猫!J405+京东!J405</f>
        <v>1078.14</v>
      </c>
      <c r="K405" s="13">
        <f>C店!K405+天猫!K405+京东!K405</f>
        <v>3833.76</v>
      </c>
      <c r="L405" s="13">
        <f>C店!L405+天猫!L405+京东!L405</f>
        <v>220.06</v>
      </c>
      <c r="M405" s="13"/>
      <c r="N405" s="13"/>
      <c r="O405" s="13"/>
      <c r="P405" s="13"/>
      <c r="Q405" s="13"/>
      <c r="R405" s="13"/>
      <c r="S405" s="78"/>
    </row>
    <row r="406" spans="1:19">
      <c r="A406" s="40">
        <v>42024</v>
      </c>
      <c r="B406" s="127">
        <f>C店!B406+天猫!B406+京东!B406</f>
        <v>47684.95</v>
      </c>
      <c r="C406" s="13">
        <f>C店!C406+天猫!C406+京东!C406</f>
        <v>2269.53</v>
      </c>
      <c r="D406" s="13"/>
      <c r="E406" s="145">
        <f>C店!E406+天猫!E406+京东!E406</f>
        <v>45415.42</v>
      </c>
      <c r="F406" s="13"/>
      <c r="G406" s="13"/>
      <c r="H406" s="13"/>
      <c r="I406" s="13">
        <f>C店!I406+天猫!I406+京东!I406</f>
        <v>927.45</v>
      </c>
      <c r="J406" s="13">
        <f>C店!J406+天猫!J406+京东!J406</f>
        <v>1046.99</v>
      </c>
      <c r="K406" s="13">
        <f>C店!K406+天猫!K406+京东!K406</f>
        <v>4332.84</v>
      </c>
      <c r="L406" s="13">
        <f>C店!L406+天猫!L406+京东!L406</f>
        <v>291.73</v>
      </c>
      <c r="M406" s="13"/>
      <c r="N406" s="13"/>
      <c r="O406" s="13"/>
      <c r="P406" s="13"/>
      <c r="Q406" s="13"/>
      <c r="R406" s="13"/>
      <c r="S406" s="78"/>
    </row>
    <row r="407" spans="1:19">
      <c r="A407" s="40">
        <v>42025</v>
      </c>
      <c r="B407" s="127">
        <f>C店!B407+天猫!B407+京东!B407</f>
        <v>40749.97</v>
      </c>
      <c r="C407" s="13">
        <f>C店!C407+天猫!C407+京东!C407</f>
        <v>2544</v>
      </c>
      <c r="D407" s="13"/>
      <c r="E407" s="145">
        <f>C店!E407+天猫!E407+京东!E407</f>
        <v>38205.97</v>
      </c>
      <c r="F407" s="13"/>
      <c r="G407" s="13"/>
      <c r="H407" s="13"/>
      <c r="I407" s="13">
        <f>C店!I407+天猫!I407+京东!I407</f>
        <v>757.95</v>
      </c>
      <c r="J407" s="13">
        <f>C店!J407+天猫!J407+京东!J407</f>
        <v>834.575</v>
      </c>
      <c r="K407" s="13">
        <f>C店!K407+天猫!K407+京东!K407</f>
        <v>4424.48</v>
      </c>
      <c r="L407" s="13">
        <f>C店!L407+天猫!L407+京东!L407</f>
        <v>322</v>
      </c>
      <c r="M407" s="13"/>
      <c r="N407" s="13"/>
      <c r="O407" s="13"/>
      <c r="P407" s="13"/>
      <c r="Q407" s="13"/>
      <c r="R407" s="13"/>
      <c r="S407" s="78"/>
    </row>
    <row r="408" spans="1:19">
      <c r="A408" s="40">
        <v>42026</v>
      </c>
      <c r="B408" s="127">
        <f>C店!B408+天猫!B408+京东!B408</f>
        <v>0</v>
      </c>
      <c r="C408" s="13">
        <f>C店!C408+天猫!C408+京东!C408</f>
        <v>0</v>
      </c>
      <c r="D408" s="13"/>
      <c r="E408" s="145">
        <f>C店!E408+天猫!E408+京东!E408</f>
        <v>0</v>
      </c>
      <c r="F408" s="13"/>
      <c r="G408" s="13"/>
      <c r="H408" s="13"/>
      <c r="I408" s="13">
        <f>C店!I408+天猫!I408+京东!I408</f>
        <v>0</v>
      </c>
      <c r="J408" s="13">
        <f>C店!J408+天猫!J408+京东!J408</f>
        <v>0</v>
      </c>
      <c r="K408" s="13">
        <f>C店!K408+天猫!K408+京东!K408</f>
        <v>0</v>
      </c>
      <c r="L408" s="13">
        <f>C店!L408+天猫!L408+京东!L408</f>
        <v>0</v>
      </c>
      <c r="M408" s="13"/>
      <c r="N408" s="13"/>
      <c r="O408" s="13"/>
      <c r="P408" s="13"/>
      <c r="Q408" s="13"/>
      <c r="R408" s="13"/>
      <c r="S408" s="78"/>
    </row>
    <row r="409" spans="1:19">
      <c r="A409" s="40">
        <v>42027</v>
      </c>
      <c r="B409" s="127">
        <f>C店!B409+天猫!B409+京东!B409</f>
        <v>0</v>
      </c>
      <c r="C409" s="13">
        <f>C店!C409+天猫!C409+京东!C409</f>
        <v>0</v>
      </c>
      <c r="D409" s="13"/>
      <c r="E409" s="145">
        <f>C店!E409+天猫!E409+京东!E409</f>
        <v>0</v>
      </c>
      <c r="F409" s="13"/>
      <c r="G409" s="13"/>
      <c r="H409" s="13"/>
      <c r="I409" s="13">
        <f>C店!I409+天猫!I409+京东!I409</f>
        <v>0</v>
      </c>
      <c r="J409" s="13">
        <f>C店!J409+天猫!J409+京东!J409</f>
        <v>0</v>
      </c>
      <c r="K409" s="13">
        <f>C店!K409+天猫!K409+京东!K409</f>
        <v>0</v>
      </c>
      <c r="L409" s="13">
        <f>C店!L409+天猫!L409+京东!L409</f>
        <v>0</v>
      </c>
      <c r="M409" s="13"/>
      <c r="N409" s="13"/>
      <c r="O409" s="13"/>
      <c r="P409" s="13"/>
      <c r="Q409" s="13"/>
      <c r="R409" s="13"/>
      <c r="S409" s="78"/>
    </row>
    <row r="410" spans="1:19">
      <c r="A410" s="40">
        <v>42028</v>
      </c>
      <c r="B410" s="127">
        <f>C店!B410+天猫!B410+京东!B410</f>
        <v>0</v>
      </c>
      <c r="C410" s="13">
        <f>C店!C410+天猫!C410+京东!C410</f>
        <v>0</v>
      </c>
      <c r="D410" s="13"/>
      <c r="E410" s="145">
        <f>C店!E410+天猫!E410+京东!E410</f>
        <v>0</v>
      </c>
      <c r="F410" s="13"/>
      <c r="G410" s="13"/>
      <c r="H410" s="13"/>
      <c r="I410" s="13">
        <f>C店!I410+天猫!I410+京东!I410</f>
        <v>0</v>
      </c>
      <c r="J410" s="13">
        <f>C店!J410+天猫!J410+京东!J410</f>
        <v>0</v>
      </c>
      <c r="K410" s="13">
        <f>C店!K410+天猫!K410+京东!K410</f>
        <v>0</v>
      </c>
      <c r="L410" s="13">
        <f>C店!L410+天猫!L410+京东!L410</f>
        <v>0</v>
      </c>
      <c r="M410" s="13"/>
      <c r="N410" s="13"/>
      <c r="O410" s="13"/>
      <c r="P410" s="13"/>
      <c r="Q410" s="13"/>
      <c r="R410" s="13"/>
      <c r="S410" s="78"/>
    </row>
    <row r="411" spans="1:19">
      <c r="A411" s="40">
        <v>42029</v>
      </c>
      <c r="B411" s="127">
        <f>C店!B411+天猫!B411+京东!B411</f>
        <v>0</v>
      </c>
      <c r="C411" s="13">
        <f>C店!C411+天猫!C411+京东!C411</f>
        <v>0</v>
      </c>
      <c r="D411" s="13"/>
      <c r="E411" s="145">
        <f>C店!E411+天猫!E411+京东!E411</f>
        <v>0</v>
      </c>
      <c r="F411" s="13"/>
      <c r="G411" s="13"/>
      <c r="H411" s="13"/>
      <c r="I411" s="13">
        <f>C店!I411+天猫!I411+京东!I411</f>
        <v>0</v>
      </c>
      <c r="J411" s="13">
        <f>C店!J411+天猫!J411+京东!J411</f>
        <v>0</v>
      </c>
      <c r="K411" s="13">
        <f>C店!K411+天猫!K411+京东!K411</f>
        <v>0</v>
      </c>
      <c r="L411" s="13">
        <f>C店!L411+天猫!L411+京东!L411</f>
        <v>0</v>
      </c>
      <c r="M411" s="13"/>
      <c r="N411" s="13"/>
      <c r="O411" s="13"/>
      <c r="P411" s="13"/>
      <c r="Q411" s="13"/>
      <c r="R411" s="13"/>
      <c r="S411" s="78"/>
    </row>
    <row r="412" spans="1:19">
      <c r="A412" s="40">
        <v>42030</v>
      </c>
      <c r="B412" s="127">
        <f>C店!B412+天猫!B412+京东!B412</f>
        <v>0</v>
      </c>
      <c r="C412" s="13">
        <f>C店!C412+天猫!C412+京东!C412</f>
        <v>0</v>
      </c>
      <c r="D412" s="13"/>
      <c r="E412" s="145">
        <f>C店!E412+天猫!E412+京东!E412</f>
        <v>0</v>
      </c>
      <c r="F412" s="13"/>
      <c r="G412" s="13"/>
      <c r="H412" s="13"/>
      <c r="I412" s="13">
        <f>C店!I412+天猫!I412+京东!I412</f>
        <v>0</v>
      </c>
      <c r="J412" s="13">
        <f>C店!J412+天猫!J412+京东!J412</f>
        <v>0</v>
      </c>
      <c r="K412" s="13">
        <f>C店!K412+天猫!K412+京东!K412</f>
        <v>0</v>
      </c>
      <c r="L412" s="13">
        <f>C店!L412+天猫!L412+京东!L412</f>
        <v>0</v>
      </c>
      <c r="M412" s="13"/>
      <c r="N412" s="13"/>
      <c r="O412" s="13"/>
      <c r="P412" s="13"/>
      <c r="Q412" s="13"/>
      <c r="R412" s="13"/>
      <c r="S412" s="78"/>
    </row>
    <row r="413" spans="1:19">
      <c r="A413" s="40">
        <v>42031</v>
      </c>
      <c r="B413" s="127">
        <f>C店!B413+天猫!B413+京东!B413</f>
        <v>0</v>
      </c>
      <c r="C413" s="13">
        <f>C店!C413+天猫!C413+京东!C413</f>
        <v>0</v>
      </c>
      <c r="D413" s="13"/>
      <c r="E413" s="145">
        <f>C店!E413+天猫!E413+京东!E413</f>
        <v>0</v>
      </c>
      <c r="F413" s="13"/>
      <c r="G413" s="13"/>
      <c r="H413" s="13"/>
      <c r="I413" s="13">
        <f>C店!I413+天猫!I413+京东!I413</f>
        <v>0</v>
      </c>
      <c r="J413" s="13">
        <f>C店!J413+天猫!J413+京东!J413</f>
        <v>0</v>
      </c>
      <c r="K413" s="13">
        <f>C店!K413+天猫!K413+京东!K413</f>
        <v>0</v>
      </c>
      <c r="L413" s="13">
        <f>C店!L413+天猫!L413+京东!L413</f>
        <v>0</v>
      </c>
      <c r="M413" s="13"/>
      <c r="N413" s="13"/>
      <c r="O413" s="13"/>
      <c r="P413" s="13"/>
      <c r="Q413" s="13"/>
      <c r="R413" s="13"/>
      <c r="S413" s="78"/>
    </row>
    <row r="414" spans="1:19">
      <c r="A414" s="40">
        <v>42032</v>
      </c>
      <c r="B414" s="127">
        <f>C店!B414+天猫!B414+京东!B414</f>
        <v>0</v>
      </c>
      <c r="C414" s="13">
        <f>C店!C414+天猫!C414+京东!C414</f>
        <v>0</v>
      </c>
      <c r="D414" s="13"/>
      <c r="E414" s="145">
        <f>C店!E414+天猫!E414+京东!E414</f>
        <v>0</v>
      </c>
      <c r="F414" s="13"/>
      <c r="G414" s="13"/>
      <c r="H414" s="13"/>
      <c r="I414" s="13">
        <f>C店!I414+天猫!I414+京东!I414</f>
        <v>0</v>
      </c>
      <c r="J414" s="13">
        <f>C店!J414+天猫!J414+京东!J414</f>
        <v>0</v>
      </c>
      <c r="K414" s="13">
        <f>C店!K414+天猫!K414+京东!K414</f>
        <v>0</v>
      </c>
      <c r="L414" s="13">
        <f>C店!L414+天猫!L414+京东!L414</f>
        <v>0</v>
      </c>
      <c r="M414" s="13"/>
      <c r="N414" s="13"/>
      <c r="O414" s="13"/>
      <c r="P414" s="13"/>
      <c r="Q414" s="13"/>
      <c r="R414" s="13"/>
      <c r="S414" s="78"/>
    </row>
    <row r="415" spans="1:19">
      <c r="A415" s="40">
        <v>42033</v>
      </c>
      <c r="B415" s="127">
        <f>C店!B415+天猫!B415+京东!B415</f>
        <v>0</v>
      </c>
      <c r="C415" s="13">
        <f>C店!C415+天猫!C415+京东!C415</f>
        <v>0</v>
      </c>
      <c r="D415" s="13"/>
      <c r="E415" s="145">
        <f>C店!E415+天猫!E415+京东!E415</f>
        <v>0</v>
      </c>
      <c r="F415" s="13"/>
      <c r="G415" s="13"/>
      <c r="H415" s="13"/>
      <c r="I415" s="13">
        <f>C店!I415+天猫!I415+京东!I415</f>
        <v>0</v>
      </c>
      <c r="J415" s="13">
        <f>C店!J415+天猫!J415+京东!J415</f>
        <v>0</v>
      </c>
      <c r="K415" s="13">
        <f>C店!K415+天猫!K415+京东!K415</f>
        <v>0</v>
      </c>
      <c r="L415" s="13">
        <f>C店!L415+天猫!L415+京东!L415</f>
        <v>0</v>
      </c>
      <c r="M415" s="13"/>
      <c r="N415" s="13"/>
      <c r="O415" s="13"/>
      <c r="P415" s="13"/>
      <c r="Q415" s="13"/>
      <c r="R415" s="13"/>
      <c r="S415" s="78"/>
    </row>
    <row r="416" spans="1:19">
      <c r="A416" s="40">
        <v>42034</v>
      </c>
      <c r="B416" s="127">
        <f>C店!B416+天猫!B416+京东!B416</f>
        <v>0</v>
      </c>
      <c r="C416" s="13">
        <f>C店!C416+天猫!C416+京东!C416</f>
        <v>0</v>
      </c>
      <c r="D416" s="13"/>
      <c r="E416" s="145">
        <f>C店!E416+天猫!E416+京东!E416</f>
        <v>0</v>
      </c>
      <c r="F416" s="13"/>
      <c r="G416" s="13"/>
      <c r="H416" s="13"/>
      <c r="I416" s="13">
        <f>C店!I416+天猫!I416+京东!I416</f>
        <v>0</v>
      </c>
      <c r="J416" s="13">
        <f>C店!J416+天猫!J416+京东!J416</f>
        <v>0</v>
      </c>
      <c r="K416" s="13">
        <f>C店!K416+天猫!K416+京东!K416</f>
        <v>0</v>
      </c>
      <c r="L416" s="13">
        <f>C店!L416+天猫!L416+京东!L416</f>
        <v>0</v>
      </c>
      <c r="M416" s="13"/>
      <c r="N416" s="13"/>
      <c r="O416" s="13"/>
      <c r="P416" s="13"/>
      <c r="Q416" s="13"/>
      <c r="R416" s="13"/>
      <c r="S416" s="78"/>
    </row>
    <row r="417" spans="1:19">
      <c r="A417" s="40">
        <v>42035</v>
      </c>
      <c r="B417" s="127">
        <f>C店!B417+天猫!B417+京东!B417</f>
        <v>0</v>
      </c>
      <c r="C417" s="13">
        <f>C店!C417+天猫!C417+京东!C417</f>
        <v>0</v>
      </c>
      <c r="D417" s="13"/>
      <c r="E417" s="145">
        <f>C店!E417+天猫!E417+京东!E417</f>
        <v>0</v>
      </c>
      <c r="F417" s="13"/>
      <c r="G417" s="13"/>
      <c r="H417" s="13"/>
      <c r="I417" s="13">
        <f>C店!I417+天猫!I417+京东!I417</f>
        <v>0</v>
      </c>
      <c r="J417" s="13">
        <f>C店!J417+天猫!J417+京东!J417</f>
        <v>0</v>
      </c>
      <c r="K417" s="13">
        <f>C店!K417+天猫!K417+京东!K417</f>
        <v>0</v>
      </c>
      <c r="L417" s="13">
        <f>C店!L417+天猫!L417+京东!L417</f>
        <v>0</v>
      </c>
      <c r="M417" s="13"/>
      <c r="N417" s="13"/>
      <c r="O417" s="13"/>
      <c r="P417" s="13"/>
      <c r="Q417" s="13"/>
      <c r="R417" s="13"/>
      <c r="S417" s="78"/>
    </row>
    <row r="418" s="15" customFormat="1" spans="1:19">
      <c r="A418" s="84" t="s">
        <v>34</v>
      </c>
      <c r="B418" s="102">
        <f>SUM(B387:B417)</f>
        <v>840570.29</v>
      </c>
      <c r="C418" s="102">
        <f>SUM(C387:C417)</f>
        <v>40113.21</v>
      </c>
      <c r="D418" s="102"/>
      <c r="E418" s="102">
        <f t="shared" ref="E418:L418" si="25">SUM(E387:E417)</f>
        <v>800457.08</v>
      </c>
      <c r="F418" s="102"/>
      <c r="G418" s="102"/>
      <c r="H418" s="102"/>
      <c r="I418" s="102">
        <f t="shared" si="25"/>
        <v>15303.378</v>
      </c>
      <c r="J418" s="102">
        <f t="shared" si="25"/>
        <v>17002.426</v>
      </c>
      <c r="K418" s="102">
        <f t="shared" si="25"/>
        <v>95533.42</v>
      </c>
      <c r="L418" s="102">
        <f t="shared" si="25"/>
        <v>7735.7</v>
      </c>
      <c r="M418" s="102"/>
      <c r="N418" s="102"/>
      <c r="O418" s="102"/>
      <c r="P418" s="102"/>
      <c r="Q418" s="102"/>
      <c r="R418" s="102"/>
      <c r="S418" s="87"/>
    </row>
    <row r="419" spans="1:19">
      <c r="A419" s="40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78"/>
    </row>
    <row r="420" spans="1:19">
      <c r="A420" s="40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78"/>
    </row>
    <row r="421" spans="1:19">
      <c r="A421" s="40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78"/>
    </row>
    <row r="422" spans="1:19">
      <c r="A422" s="40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78"/>
    </row>
    <row r="423" spans="1:19">
      <c r="A423" s="40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78"/>
    </row>
    <row r="424" spans="1:19">
      <c r="A424" s="40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78"/>
    </row>
    <row r="425" spans="1:19">
      <c r="A425" s="40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78"/>
    </row>
    <row r="426" spans="1:19">
      <c r="A426" s="40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78"/>
    </row>
    <row r="427" spans="1:19">
      <c r="A427" s="40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78"/>
    </row>
    <row r="428" spans="1:19">
      <c r="A428" s="40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78"/>
    </row>
    <row r="429" spans="1:19">
      <c r="A429" s="40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78"/>
    </row>
    <row r="430" spans="1:19">
      <c r="A430" s="40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78"/>
    </row>
    <row r="431" spans="1:19">
      <c r="A431" s="40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78"/>
    </row>
    <row r="432" spans="1:19">
      <c r="A432" s="40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78"/>
    </row>
    <row r="433" spans="1:19">
      <c r="A433" s="40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78"/>
    </row>
    <row r="434" spans="1:19">
      <c r="A434" s="40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78"/>
    </row>
    <row r="435" spans="1:19">
      <c r="A435" s="40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78"/>
    </row>
    <row r="436" spans="1:19">
      <c r="A436" s="40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78"/>
    </row>
    <row r="437" spans="1:19">
      <c r="A437" s="40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78"/>
    </row>
    <row r="438" spans="1:19">
      <c r="A438" s="40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78"/>
    </row>
    <row r="439" spans="1:19">
      <c r="A439" s="40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78"/>
    </row>
    <row r="440" spans="1:19">
      <c r="A440" s="40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78"/>
    </row>
    <row r="441" spans="1:19">
      <c r="A441" s="40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78"/>
    </row>
    <row r="442" spans="1:19">
      <c r="A442" s="40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78"/>
    </row>
    <row r="443" spans="1:19">
      <c r="A443" s="40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78"/>
    </row>
    <row r="444" spans="1:19">
      <c r="A444" s="40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78"/>
    </row>
    <row r="445" spans="1:19">
      <c r="A445" s="40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78"/>
    </row>
    <row r="446" spans="1:19">
      <c r="A446" s="40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78"/>
    </row>
    <row r="447" spans="1:19">
      <c r="A447" s="40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78"/>
    </row>
    <row r="448" spans="1:19">
      <c r="A448" s="40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78"/>
    </row>
    <row r="449" spans="1:19">
      <c r="A449" s="40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78"/>
    </row>
    <row r="450" spans="1:19">
      <c r="A450" s="40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78"/>
    </row>
    <row r="451" spans="1:19">
      <c r="A451" s="40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78"/>
    </row>
    <row r="452" spans="1:19">
      <c r="A452" s="40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78"/>
    </row>
    <row r="453" spans="1:19">
      <c r="A453" s="40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78"/>
    </row>
    <row r="454" spans="1:19">
      <c r="A454" s="40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78"/>
    </row>
    <row r="455" spans="1:19">
      <c r="A455" s="40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78"/>
    </row>
    <row r="456" spans="1:19">
      <c r="A456" s="40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78"/>
    </row>
    <row r="457" spans="1:19">
      <c r="A457" s="40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78"/>
    </row>
    <row r="458" spans="1:19">
      <c r="A458" s="40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78"/>
    </row>
    <row r="459" spans="1:19">
      <c r="A459" s="40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78"/>
    </row>
    <row r="460" spans="1:19">
      <c r="A460" s="40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78"/>
    </row>
    <row r="461" spans="1:19">
      <c r="A461" s="40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78"/>
    </row>
    <row r="462" spans="1:19">
      <c r="A462" s="40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78"/>
    </row>
    <row r="463" spans="1:19">
      <c r="A463" s="40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78"/>
    </row>
    <row r="464" spans="1:19">
      <c r="A464" s="40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78"/>
    </row>
    <row r="465" spans="1:19">
      <c r="A465" s="40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78"/>
    </row>
    <row r="466" spans="1:19">
      <c r="A466" s="40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78"/>
    </row>
    <row r="467" spans="1:19">
      <c r="A467" s="40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78"/>
    </row>
    <row r="468" spans="1:19">
      <c r="A468" s="40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78"/>
    </row>
    <row r="469" spans="1:19">
      <c r="A469" s="40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78"/>
    </row>
    <row r="470" spans="1:19">
      <c r="A470" s="40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78"/>
    </row>
    <row r="471" spans="1:19">
      <c r="A471" s="40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78"/>
    </row>
    <row r="472" spans="1:19">
      <c r="A472" s="40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78"/>
    </row>
    <row r="473" spans="1:19">
      <c r="A473" s="40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78"/>
    </row>
    <row r="474" spans="1:19">
      <c r="A474" s="40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78"/>
    </row>
    <row r="475" spans="1:19">
      <c r="A475" s="40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78"/>
    </row>
    <row r="476" spans="1:19">
      <c r="A476" s="40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78"/>
    </row>
    <row r="477" spans="1:19">
      <c r="A477" s="40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78"/>
    </row>
    <row r="478" spans="1:19">
      <c r="A478" s="40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78"/>
    </row>
    <row r="479" spans="1:19">
      <c r="A479" s="40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78"/>
    </row>
    <row r="480" spans="1:19">
      <c r="A480" s="40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78"/>
    </row>
    <row r="481" spans="1:19">
      <c r="A481" s="40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78"/>
    </row>
    <row r="482" spans="1:19">
      <c r="A482" s="40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78"/>
    </row>
    <row r="483" spans="1:19">
      <c r="A483" s="40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78"/>
    </row>
    <row r="484" spans="1:19">
      <c r="A484" s="40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78"/>
    </row>
    <row r="485" spans="1:19">
      <c r="A485" s="40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78"/>
    </row>
    <row r="486" spans="1:19">
      <c r="A486" s="40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78"/>
    </row>
    <row r="487" spans="1:19">
      <c r="A487" s="40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78"/>
    </row>
    <row r="488" spans="1:19">
      <c r="A488" s="40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78"/>
    </row>
    <row r="489" spans="1:19">
      <c r="A489" s="40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78"/>
    </row>
    <row r="490" spans="1:19">
      <c r="A490" s="40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78"/>
    </row>
    <row r="491" spans="1:19">
      <c r="A491" s="40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78"/>
    </row>
    <row r="492" spans="1:19">
      <c r="A492" s="40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78"/>
    </row>
    <row r="493" spans="1:19">
      <c r="A493" s="40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78"/>
    </row>
    <row r="494" spans="1:19">
      <c r="A494" s="40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78"/>
    </row>
    <row r="495" spans="1:19">
      <c r="A495" s="40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78"/>
    </row>
    <row r="496" spans="1:19">
      <c r="A496" s="40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78"/>
    </row>
    <row r="497" spans="1:19">
      <c r="A497" s="40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78"/>
    </row>
    <row r="498" spans="1:19">
      <c r="A498" s="40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78"/>
    </row>
    <row r="499" spans="1:19">
      <c r="A499" s="40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78"/>
    </row>
    <row r="500" spans="1:19">
      <c r="A500" s="4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78"/>
    </row>
    <row r="501" spans="1:19">
      <c r="A501" s="40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78"/>
    </row>
    <row r="502" spans="1:19">
      <c r="A502" s="40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78"/>
    </row>
    <row r="503" spans="1:19">
      <c r="A503" s="40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78"/>
    </row>
    <row r="504" spans="1:19">
      <c r="A504" s="40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78"/>
    </row>
    <row r="505" spans="1:19">
      <c r="A505" s="40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78"/>
    </row>
    <row r="506" spans="1:19">
      <c r="A506" s="40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78"/>
    </row>
    <row r="507" spans="1:19">
      <c r="A507" s="40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78"/>
    </row>
    <row r="508" spans="1:19">
      <c r="A508" s="40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78"/>
    </row>
    <row r="509" spans="1:19">
      <c r="A509" s="40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78"/>
    </row>
    <row r="510" spans="1:19">
      <c r="A510" s="40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78"/>
    </row>
    <row r="511" spans="1:19">
      <c r="A511" s="40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78"/>
    </row>
    <row r="512" spans="1:19">
      <c r="A512" s="40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78"/>
    </row>
    <row r="513" spans="1:19">
      <c r="A513" s="40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78"/>
    </row>
    <row r="514" spans="1:19">
      <c r="A514" s="40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78"/>
    </row>
    <row r="515" spans="1:19">
      <c r="A515" s="40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78"/>
    </row>
    <row r="516" spans="1:19">
      <c r="A516" s="40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78"/>
    </row>
    <row r="517" spans="1:19">
      <c r="A517" s="40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78"/>
    </row>
    <row r="518" spans="1:19">
      <c r="A518" s="40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78"/>
    </row>
    <row r="519" spans="1:19">
      <c r="A519" s="40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78"/>
    </row>
    <row r="520" spans="1:19">
      <c r="A520" s="40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78"/>
    </row>
    <row r="521" spans="1:19">
      <c r="A521" s="40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78"/>
    </row>
    <row r="522" spans="1:19">
      <c r="A522" s="40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78"/>
    </row>
    <row r="523" spans="1:19">
      <c r="A523" s="40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78"/>
    </row>
    <row r="524" spans="1:19">
      <c r="A524" s="40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78"/>
    </row>
    <row r="525" spans="1:19">
      <c r="A525" s="40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78"/>
    </row>
    <row r="526" spans="1:19">
      <c r="A526" s="40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78"/>
    </row>
    <row r="527" spans="1:19">
      <c r="A527" s="40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78"/>
    </row>
    <row r="528" spans="1:19">
      <c r="A528" s="40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78"/>
    </row>
    <row r="529" spans="1:19">
      <c r="A529" s="40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78"/>
    </row>
    <row r="530" spans="1:19">
      <c r="A530" s="40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78"/>
    </row>
    <row r="531" spans="1:19">
      <c r="A531" s="40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78"/>
    </row>
  </sheetData>
  <mergeCells count="11">
    <mergeCell ref="A1:U1"/>
    <mergeCell ref="A2:G2"/>
    <mergeCell ref="H2:J2"/>
    <mergeCell ref="K2:M2"/>
    <mergeCell ref="N2:Q2"/>
    <mergeCell ref="R2:S2"/>
    <mergeCell ref="A8:G8"/>
    <mergeCell ref="H8:J8"/>
    <mergeCell ref="K8:M8"/>
    <mergeCell ref="N8:Q8"/>
    <mergeCell ref="R8:S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8"/>
  <sheetViews>
    <sheetView topLeftCell="A2" workbookViewId="0">
      <pane ySplit="8" topLeftCell="A98" activePane="bottomLeft" state="frozen"/>
      <selection/>
      <selection pane="bottomLeft" activeCell="A2" sqref="A2:S7"/>
    </sheetView>
  </sheetViews>
  <sheetFormatPr defaultColWidth="9" defaultRowHeight="16.5"/>
  <cols>
    <col min="1" max="1" width="8.63333333333333" style="13" customWidth="1"/>
    <col min="2" max="2" width="11.5" style="13" customWidth="1"/>
    <col min="3" max="3" width="12.3833333333333" style="13" customWidth="1"/>
    <col min="4" max="4" width="11.75" style="13" customWidth="1"/>
    <col min="5" max="5" width="15" style="13" customWidth="1"/>
    <col min="6" max="6" width="3.25" style="13" hidden="1" customWidth="1"/>
    <col min="7" max="7" width="16.5" style="13" hidden="1" customWidth="1"/>
    <col min="8" max="8" width="17.75" style="13" hidden="1" customWidth="1"/>
    <col min="9" max="9" width="15.5" style="13" hidden="1" customWidth="1"/>
    <col min="10" max="10" width="16.25" style="13" hidden="1" customWidth="1"/>
    <col min="11" max="11" width="11.8833333333333" style="13" customWidth="1"/>
    <col min="12" max="18" width="9" style="13"/>
    <col min="19" max="19" width="10.1333333333333" style="13" customWidth="1"/>
    <col min="20" max="16384" width="9" style="13"/>
  </cols>
  <sheetData>
    <row r="1" ht="38.25" customHeight="1" spans="1:19">
      <c r="A1" s="103" t="s">
        <v>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ht="20.1" customHeight="1" spans="1:19">
      <c r="A2" s="104" t="s">
        <v>1</v>
      </c>
      <c r="B2" s="104"/>
      <c r="C2" s="104"/>
      <c r="D2" s="104"/>
      <c r="E2" s="104"/>
      <c r="F2" s="104"/>
      <c r="G2" s="104"/>
      <c r="H2" s="105" t="s">
        <v>2</v>
      </c>
      <c r="I2" s="105"/>
      <c r="J2" s="105"/>
      <c r="K2" s="50" t="s">
        <v>31</v>
      </c>
      <c r="L2" s="50"/>
      <c r="M2" s="50"/>
      <c r="N2" s="50" t="s">
        <v>4</v>
      </c>
      <c r="O2" s="50"/>
      <c r="P2" s="50"/>
      <c r="Q2" s="65" t="s">
        <v>5</v>
      </c>
      <c r="R2" s="65"/>
      <c r="S2" s="118" t="s">
        <v>6</v>
      </c>
    </row>
    <row r="3" s="100" customFormat="1" ht="20.1" customHeight="1" spans="1:19">
      <c r="A3" s="22" t="s">
        <v>8</v>
      </c>
      <c r="B3" s="22" t="s">
        <v>32</v>
      </c>
      <c r="C3" s="22" t="s">
        <v>10</v>
      </c>
      <c r="D3" s="22" t="s">
        <v>11</v>
      </c>
      <c r="E3" s="106" t="s">
        <v>12</v>
      </c>
      <c r="F3" s="107" t="s">
        <v>13</v>
      </c>
      <c r="G3" s="108" t="s">
        <v>14</v>
      </c>
      <c r="H3" s="22" t="s">
        <v>15</v>
      </c>
      <c r="I3" s="107" t="s">
        <v>16</v>
      </c>
      <c r="J3" s="107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56" t="s">
        <v>24</v>
      </c>
      <c r="Q3" s="57" t="s">
        <v>25</v>
      </c>
      <c r="R3" s="58" t="s">
        <v>26</v>
      </c>
      <c r="S3" s="59" t="s">
        <v>36</v>
      </c>
    </row>
    <row r="4" ht="20.1" customHeight="1" spans="1:19">
      <c r="A4" s="13" t="s">
        <v>27</v>
      </c>
      <c r="B4" s="27">
        <v>854068</v>
      </c>
      <c r="C4" s="28">
        <f>B4-E4</f>
        <v>48051</v>
      </c>
      <c r="D4" s="13">
        <v>0</v>
      </c>
      <c r="E4" s="60">
        <v>806017</v>
      </c>
      <c r="F4" s="13">
        <v>0</v>
      </c>
      <c r="G4" s="30" t="e">
        <f t="shared" ref="G4:G5" si="0">E4/F4</f>
        <v>#DIV/0!</v>
      </c>
      <c r="H4" s="28">
        <v>0</v>
      </c>
      <c r="I4" s="13">
        <v>0</v>
      </c>
      <c r="J4" s="27">
        <v>0</v>
      </c>
      <c r="K4" s="28">
        <v>110873.95</v>
      </c>
      <c r="L4" s="28">
        <v>3000</v>
      </c>
      <c r="M4" s="77">
        <v>4214</v>
      </c>
      <c r="N4" s="13">
        <v>1500</v>
      </c>
      <c r="O4" s="13">
        <v>15000</v>
      </c>
      <c r="P4" s="10">
        <f>SUM(H4:O4)</f>
        <v>134587.95</v>
      </c>
      <c r="Q4" s="60">
        <f>E4-P4</f>
        <v>671429.05</v>
      </c>
      <c r="R4" s="61">
        <f>E4/P4</f>
        <v>5.98877536956317</v>
      </c>
      <c r="S4" s="78">
        <f>E4*0.25-P4</f>
        <v>66916.3</v>
      </c>
    </row>
    <row r="5" ht="20.1" customHeight="1" spans="1:19">
      <c r="A5" s="13" t="s">
        <v>28</v>
      </c>
      <c r="B5" s="27">
        <v>779044.57</v>
      </c>
      <c r="C5" s="28">
        <f>B5-E5</f>
        <v>127998.57</v>
      </c>
      <c r="D5" s="13">
        <v>0</v>
      </c>
      <c r="E5" s="60">
        <v>651046</v>
      </c>
      <c r="F5" s="13">
        <v>0</v>
      </c>
      <c r="G5" s="30" t="e">
        <f t="shared" si="0"/>
        <v>#DIV/0!</v>
      </c>
      <c r="H5" s="28">
        <v>0</v>
      </c>
      <c r="I5" s="13">
        <v>0</v>
      </c>
      <c r="J5" s="27">
        <v>0</v>
      </c>
      <c r="K5" s="28">
        <v>111580</v>
      </c>
      <c r="L5" s="28">
        <v>4230</v>
      </c>
      <c r="M5" s="13">
        <v>8221</v>
      </c>
      <c r="N5" s="13">
        <v>500</v>
      </c>
      <c r="O5" s="13">
        <v>0</v>
      </c>
      <c r="P5" s="10">
        <f>SUM(H5:O5)</f>
        <v>124531</v>
      </c>
      <c r="Q5" s="60">
        <f>E5-P5</f>
        <v>526515</v>
      </c>
      <c r="R5" s="61">
        <f>E5/P5</f>
        <v>5.22798339369314</v>
      </c>
      <c r="S5" s="78">
        <f>E5*0.25-P5</f>
        <v>38230.5</v>
      </c>
    </row>
    <row r="6" ht="20.1" customHeight="1" spans="1:19">
      <c r="A6" s="13" t="s">
        <v>29</v>
      </c>
      <c r="B6" s="27">
        <v>731848.82</v>
      </c>
      <c r="C6" s="28">
        <v>33039.93</v>
      </c>
      <c r="D6" s="13">
        <v>0</v>
      </c>
      <c r="E6" s="60">
        <v>698808.89</v>
      </c>
      <c r="F6" s="13">
        <v>750000</v>
      </c>
      <c r="G6" s="30"/>
      <c r="H6" s="28">
        <v>0</v>
      </c>
      <c r="I6" s="13">
        <v>0</v>
      </c>
      <c r="J6" s="27">
        <v>0</v>
      </c>
      <c r="K6" s="28">
        <v>58674.68</v>
      </c>
      <c r="L6" s="28">
        <v>3147.22</v>
      </c>
      <c r="M6" s="13">
        <v>0</v>
      </c>
      <c r="N6" s="13">
        <v>0</v>
      </c>
      <c r="O6" s="13">
        <v>0</v>
      </c>
      <c r="P6" s="10">
        <v>128508.68</v>
      </c>
      <c r="Q6" s="60">
        <v>570300.21</v>
      </c>
      <c r="R6" s="61">
        <v>5.43783416030731</v>
      </c>
      <c r="S6" s="78"/>
    </row>
    <row r="7" ht="20.1" customHeight="1" spans="1:19">
      <c r="A7" s="13" t="s">
        <v>30</v>
      </c>
      <c r="B7" s="27">
        <v>324526.24</v>
      </c>
      <c r="C7" s="28">
        <v>20628.02</v>
      </c>
      <c r="D7" s="13">
        <v>0</v>
      </c>
      <c r="E7" s="60">
        <v>303898.22</v>
      </c>
      <c r="F7" s="13">
        <v>0</v>
      </c>
      <c r="G7" s="30"/>
      <c r="H7" s="28">
        <v>0</v>
      </c>
      <c r="I7" s="13">
        <v>0</v>
      </c>
      <c r="J7" s="27">
        <v>0</v>
      </c>
      <c r="K7" s="28">
        <v>18667.6</v>
      </c>
      <c r="L7" s="28">
        <v>885</v>
      </c>
      <c r="M7" s="13">
        <v>0</v>
      </c>
      <c r="N7" s="13">
        <v>0</v>
      </c>
      <c r="O7" s="13">
        <v>0</v>
      </c>
      <c r="P7" s="10">
        <v>36271.31</v>
      </c>
      <c r="Q7" s="60">
        <v>267626.91</v>
      </c>
      <c r="R7" s="61">
        <v>8.37847378547949</v>
      </c>
      <c r="S7" s="78"/>
    </row>
    <row r="8" ht="20.1" customHeight="1" spans="1:19">
      <c r="A8" s="104" t="s">
        <v>1</v>
      </c>
      <c r="B8" s="104"/>
      <c r="C8" s="104"/>
      <c r="D8" s="104"/>
      <c r="E8" s="104"/>
      <c r="F8" s="104"/>
      <c r="G8" s="104"/>
      <c r="H8" s="105" t="s">
        <v>2</v>
      </c>
      <c r="I8" s="105"/>
      <c r="J8" s="105"/>
      <c r="K8" s="50" t="s">
        <v>31</v>
      </c>
      <c r="L8" s="50"/>
      <c r="M8" s="50"/>
      <c r="N8" s="50" t="s">
        <v>4</v>
      </c>
      <c r="O8" s="50"/>
      <c r="P8" s="50"/>
      <c r="Q8" s="65" t="s">
        <v>5</v>
      </c>
      <c r="R8" s="65"/>
      <c r="S8" s="120"/>
    </row>
    <row r="9" s="100" customFormat="1" ht="20.1" customHeight="1" spans="1:19">
      <c r="A9" s="22" t="s">
        <v>8</v>
      </c>
      <c r="B9" s="22" t="s">
        <v>32</v>
      </c>
      <c r="C9" s="22" t="s">
        <v>10</v>
      </c>
      <c r="D9" s="22" t="s">
        <v>11</v>
      </c>
      <c r="E9" s="106" t="s">
        <v>12</v>
      </c>
      <c r="F9" s="110" t="s">
        <v>13</v>
      </c>
      <c r="G9" s="110" t="s">
        <v>14</v>
      </c>
      <c r="H9" s="22" t="s">
        <v>15</v>
      </c>
      <c r="I9" s="110" t="s">
        <v>16</v>
      </c>
      <c r="J9" s="110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6" t="s">
        <v>24</v>
      </c>
      <c r="Q9" s="57" t="s">
        <v>25</v>
      </c>
      <c r="R9" s="58" t="s">
        <v>26</v>
      </c>
      <c r="S9" s="121"/>
    </row>
    <row r="10" ht="20.1" customHeight="1" spans="1:19">
      <c r="A10" s="40">
        <v>42005</v>
      </c>
      <c r="B10" s="13">
        <v>127717.9</v>
      </c>
      <c r="C10" s="13">
        <v>1907.74</v>
      </c>
      <c r="D10" s="13">
        <v>0</v>
      </c>
      <c r="E10" s="13">
        <f t="shared" ref="E10" si="1">B10-C10</f>
        <v>125810.16</v>
      </c>
      <c r="F10" s="13">
        <v>0</v>
      </c>
      <c r="G10" s="13" t="e">
        <f>E10/F10</f>
        <v>#DIV/0!</v>
      </c>
      <c r="H10" s="13">
        <v>0</v>
      </c>
      <c r="K10" s="13">
        <v>3577</v>
      </c>
      <c r="L10" s="13">
        <v>244.91</v>
      </c>
      <c r="M10" s="13">
        <v>0</v>
      </c>
      <c r="N10" s="13">
        <v>0</v>
      </c>
      <c r="O10" s="13">
        <v>0</v>
      </c>
      <c r="P10" s="10">
        <f t="shared" ref="P10:P40" si="2">SUM(H10:O10)</f>
        <v>3821.91</v>
      </c>
      <c r="Q10" s="60">
        <f t="shared" ref="Q10:Q40" si="3">E10-P10</f>
        <v>121988.25</v>
      </c>
      <c r="R10" s="61">
        <f t="shared" ref="R10:R41" si="4">E10/P10</f>
        <v>32.9181377897439</v>
      </c>
      <c r="S10" s="79"/>
    </row>
    <row r="11" ht="20.1" customHeight="1" spans="1:19">
      <c r="A11" s="40">
        <v>42006</v>
      </c>
      <c r="B11" s="13">
        <v>109772.39</v>
      </c>
      <c r="C11" s="13">
        <v>2602.71</v>
      </c>
      <c r="D11" s="13">
        <v>0</v>
      </c>
      <c r="E11" s="13">
        <f t="shared" ref="E11:E40" si="5">B11-C11</f>
        <v>107169.68</v>
      </c>
      <c r="K11" s="13">
        <v>4648</v>
      </c>
      <c r="L11" s="13">
        <v>378.37</v>
      </c>
      <c r="P11" s="10">
        <f t="shared" si="2"/>
        <v>5026.37</v>
      </c>
      <c r="Q11" s="60">
        <f t="shared" si="3"/>
        <v>102143.31</v>
      </c>
      <c r="R11" s="61">
        <f t="shared" si="4"/>
        <v>21.3214864803029</v>
      </c>
      <c r="S11" s="79"/>
    </row>
    <row r="12" ht="20.1" customHeight="1" spans="1:19">
      <c r="A12" s="40">
        <v>42007</v>
      </c>
      <c r="B12" s="13">
        <v>16450.84</v>
      </c>
      <c r="C12" s="13">
        <v>2301.05</v>
      </c>
      <c r="D12" s="13">
        <v>0</v>
      </c>
      <c r="E12" s="13">
        <f t="shared" si="5"/>
        <v>14149.79</v>
      </c>
      <c r="K12" s="13">
        <v>3152</v>
      </c>
      <c r="L12" s="13">
        <v>52.08</v>
      </c>
      <c r="P12" s="10">
        <f t="shared" si="2"/>
        <v>3204.08</v>
      </c>
      <c r="Q12" s="60">
        <f t="shared" si="3"/>
        <v>10945.71</v>
      </c>
      <c r="R12" s="61">
        <f t="shared" si="4"/>
        <v>4.41617874709745</v>
      </c>
      <c r="S12" s="79"/>
    </row>
    <row r="13" ht="20.1" customHeight="1" spans="1:19">
      <c r="A13" s="40">
        <v>42008</v>
      </c>
      <c r="B13" s="13">
        <v>22735.01</v>
      </c>
      <c r="C13" s="13">
        <v>1942.26</v>
      </c>
      <c r="D13" s="13">
        <v>0</v>
      </c>
      <c r="E13" s="13">
        <f t="shared" si="5"/>
        <v>20792.75</v>
      </c>
      <c r="H13" s="13" t="s">
        <v>33</v>
      </c>
      <c r="K13" s="13">
        <v>1034</v>
      </c>
      <c r="L13" s="13">
        <v>90.05</v>
      </c>
      <c r="P13" s="10">
        <f t="shared" si="2"/>
        <v>1124.05</v>
      </c>
      <c r="Q13" s="60">
        <f t="shared" si="3"/>
        <v>19668.7</v>
      </c>
      <c r="R13" s="61">
        <f t="shared" si="4"/>
        <v>18.4980650326943</v>
      </c>
      <c r="S13" s="79"/>
    </row>
    <row r="14" ht="20.1" customHeight="1" spans="1:19">
      <c r="A14" s="40">
        <v>42009</v>
      </c>
      <c r="B14" s="13">
        <v>20659.57</v>
      </c>
      <c r="C14" s="13">
        <v>1888.78</v>
      </c>
      <c r="D14" s="13">
        <v>0</v>
      </c>
      <c r="E14" s="13">
        <f t="shared" si="5"/>
        <v>18770.79</v>
      </c>
      <c r="H14" s="13" t="s">
        <v>33</v>
      </c>
      <c r="K14" s="13">
        <v>3635</v>
      </c>
      <c r="L14" s="13">
        <v>153.21</v>
      </c>
      <c r="P14" s="10">
        <f t="shared" si="2"/>
        <v>3788.21</v>
      </c>
      <c r="Q14" s="60">
        <f t="shared" si="3"/>
        <v>14982.58</v>
      </c>
      <c r="R14" s="61">
        <f t="shared" si="4"/>
        <v>4.95505528996545</v>
      </c>
      <c r="S14" s="79"/>
    </row>
    <row r="15" ht="20.1" customHeight="1" spans="1:19">
      <c r="A15" s="40">
        <v>42010</v>
      </c>
      <c r="B15" s="13">
        <v>20191.12</v>
      </c>
      <c r="C15" s="13">
        <v>1406.85</v>
      </c>
      <c r="D15" s="13">
        <v>0</v>
      </c>
      <c r="E15" s="13">
        <f t="shared" si="5"/>
        <v>18784.27</v>
      </c>
      <c r="K15" s="13">
        <v>2631</v>
      </c>
      <c r="L15" s="13">
        <v>114.61</v>
      </c>
      <c r="P15" s="10">
        <f t="shared" si="2"/>
        <v>2745.61</v>
      </c>
      <c r="Q15" s="60">
        <f t="shared" si="3"/>
        <v>16038.66</v>
      </c>
      <c r="R15" s="61">
        <f t="shared" si="4"/>
        <v>6.84156526236428</v>
      </c>
      <c r="S15" s="78"/>
    </row>
    <row r="16" ht="20.1" customHeight="1" spans="1:19">
      <c r="A16" s="40">
        <v>42011</v>
      </c>
      <c r="B16" s="13">
        <v>21666.12</v>
      </c>
      <c r="C16" s="13">
        <v>1176.15</v>
      </c>
      <c r="D16" s="13">
        <v>0</v>
      </c>
      <c r="E16" s="13">
        <f t="shared" si="5"/>
        <v>20489.97</v>
      </c>
      <c r="K16" s="13">
        <v>2036</v>
      </c>
      <c r="L16" s="13">
        <v>178.29</v>
      </c>
      <c r="P16" s="10">
        <f t="shared" si="2"/>
        <v>2214.29</v>
      </c>
      <c r="Q16" s="60">
        <f t="shared" si="3"/>
        <v>18275.68</v>
      </c>
      <c r="R16" s="61">
        <f t="shared" si="4"/>
        <v>9.25351692867691</v>
      </c>
      <c r="S16" s="78"/>
    </row>
    <row r="17" ht="20.1" customHeight="1" spans="1:19">
      <c r="A17" s="40">
        <v>42012</v>
      </c>
      <c r="B17" s="13">
        <v>16588.5</v>
      </c>
      <c r="C17" s="13">
        <v>4250.84</v>
      </c>
      <c r="D17" s="13">
        <v>0</v>
      </c>
      <c r="E17" s="13">
        <f t="shared" si="5"/>
        <v>12337.66</v>
      </c>
      <c r="K17" s="13">
        <v>1972</v>
      </c>
      <c r="L17" s="13">
        <v>124.03</v>
      </c>
      <c r="P17" s="10">
        <f t="shared" si="2"/>
        <v>2096.03</v>
      </c>
      <c r="Q17" s="60">
        <f t="shared" si="3"/>
        <v>10241.63</v>
      </c>
      <c r="R17" s="61">
        <f t="shared" si="4"/>
        <v>5.88620391883704</v>
      </c>
      <c r="S17" s="78"/>
    </row>
    <row r="18" ht="20.1" customHeight="1" spans="1:19">
      <c r="A18" s="40">
        <v>42013</v>
      </c>
      <c r="B18" s="13">
        <v>14789.57</v>
      </c>
      <c r="C18" s="13">
        <v>1773.56</v>
      </c>
      <c r="D18" s="13">
        <v>0</v>
      </c>
      <c r="E18" s="13">
        <f t="shared" si="5"/>
        <v>13016.01</v>
      </c>
      <c r="K18" s="13">
        <v>2129</v>
      </c>
      <c r="L18" s="13">
        <v>82.35</v>
      </c>
      <c r="P18" s="10">
        <f t="shared" si="2"/>
        <v>2211.35</v>
      </c>
      <c r="Q18" s="60">
        <f t="shared" si="3"/>
        <v>10804.66</v>
      </c>
      <c r="R18" s="61">
        <f t="shared" si="4"/>
        <v>5.88600176362855</v>
      </c>
      <c r="S18" s="78"/>
    </row>
    <row r="19" ht="20.1" customHeight="1" spans="1:19">
      <c r="A19" s="40">
        <v>42014</v>
      </c>
      <c r="B19" s="13">
        <v>14532.53</v>
      </c>
      <c r="C19" s="13">
        <v>762.48</v>
      </c>
      <c r="D19" s="13">
        <v>0</v>
      </c>
      <c r="E19" s="13">
        <f t="shared" si="5"/>
        <v>13770.05</v>
      </c>
      <c r="K19" s="13">
        <v>2230</v>
      </c>
      <c r="L19" s="13">
        <v>110.67</v>
      </c>
      <c r="P19" s="10">
        <f t="shared" si="2"/>
        <v>2340.67</v>
      </c>
      <c r="Q19" s="60">
        <f t="shared" si="3"/>
        <v>11429.38</v>
      </c>
      <c r="R19" s="61">
        <f t="shared" si="4"/>
        <v>5.88295231707161</v>
      </c>
      <c r="S19" s="78"/>
    </row>
    <row r="20" ht="20.1" customHeight="1" spans="1:19">
      <c r="A20" s="40">
        <v>42015</v>
      </c>
      <c r="B20" s="13">
        <v>14250.21</v>
      </c>
      <c r="C20" s="13">
        <v>401.76</v>
      </c>
      <c r="D20" s="13">
        <v>0</v>
      </c>
      <c r="E20" s="13">
        <f t="shared" si="5"/>
        <v>13848.45</v>
      </c>
      <c r="K20" s="13">
        <v>1955</v>
      </c>
      <c r="L20" s="13">
        <v>186.54</v>
      </c>
      <c r="P20" s="10">
        <f t="shared" si="2"/>
        <v>2141.54</v>
      </c>
      <c r="Q20" s="60">
        <f t="shared" si="3"/>
        <v>11706.91</v>
      </c>
      <c r="R20" s="61">
        <f t="shared" si="4"/>
        <v>6.46658479412012</v>
      </c>
      <c r="S20" s="78"/>
    </row>
    <row r="21" ht="20.1" customHeight="1" spans="1:19">
      <c r="A21" s="40">
        <v>42016</v>
      </c>
      <c r="B21" s="13">
        <v>17606.76</v>
      </c>
      <c r="C21" s="13">
        <v>886.62</v>
      </c>
      <c r="D21" s="13">
        <v>0</v>
      </c>
      <c r="E21" s="13">
        <f t="shared" si="5"/>
        <v>16720.14</v>
      </c>
      <c r="K21" s="13">
        <v>2482</v>
      </c>
      <c r="L21" s="13">
        <v>134.07</v>
      </c>
      <c r="P21" s="10">
        <f t="shared" si="2"/>
        <v>2616.07</v>
      </c>
      <c r="Q21" s="60">
        <f t="shared" si="3"/>
        <v>14104.07</v>
      </c>
      <c r="R21" s="61">
        <f t="shared" si="4"/>
        <v>6.39131980413368</v>
      </c>
      <c r="S21" s="78"/>
    </row>
    <row r="22" ht="20.1" customHeight="1" spans="1:19">
      <c r="A22" s="40">
        <v>42017</v>
      </c>
      <c r="B22" s="13">
        <v>19316.18</v>
      </c>
      <c r="C22" s="13">
        <v>388.08</v>
      </c>
      <c r="D22" s="13">
        <v>0</v>
      </c>
      <c r="E22" s="13">
        <f t="shared" si="5"/>
        <v>18928.1</v>
      </c>
      <c r="K22" s="13">
        <v>2163</v>
      </c>
      <c r="L22" s="13">
        <v>177.43</v>
      </c>
      <c r="P22" s="10">
        <f t="shared" si="2"/>
        <v>2340.43</v>
      </c>
      <c r="Q22" s="60">
        <f t="shared" si="3"/>
        <v>16587.67</v>
      </c>
      <c r="R22" s="61">
        <f t="shared" si="4"/>
        <v>8.08744546942228</v>
      </c>
      <c r="S22" s="78"/>
    </row>
    <row r="23" ht="20.1" customHeight="1" spans="1:19">
      <c r="A23" s="40">
        <v>42018</v>
      </c>
      <c r="B23" s="13">
        <v>15034.9</v>
      </c>
      <c r="C23" s="13">
        <v>1097.34</v>
      </c>
      <c r="D23" s="13">
        <v>0</v>
      </c>
      <c r="E23" s="13">
        <f t="shared" si="5"/>
        <v>13937.56</v>
      </c>
      <c r="K23" s="13">
        <v>2033</v>
      </c>
      <c r="L23" s="13">
        <v>143.83</v>
      </c>
      <c r="P23" s="10">
        <f t="shared" si="2"/>
        <v>2176.83</v>
      </c>
      <c r="Q23" s="60">
        <f t="shared" si="3"/>
        <v>11760.73</v>
      </c>
      <c r="R23" s="61">
        <f t="shared" si="4"/>
        <v>6.40268647528746</v>
      </c>
      <c r="S23" s="78"/>
    </row>
    <row r="24" ht="20.1" customHeight="1" spans="1:19">
      <c r="A24" s="40">
        <v>42019</v>
      </c>
      <c r="B24" s="13">
        <v>19937.6</v>
      </c>
      <c r="C24" s="13">
        <v>829.25</v>
      </c>
      <c r="D24" s="13">
        <v>0</v>
      </c>
      <c r="E24" s="13">
        <f t="shared" si="5"/>
        <v>19108.35</v>
      </c>
      <c r="K24" s="13">
        <v>1228</v>
      </c>
      <c r="L24" s="13">
        <v>178.58</v>
      </c>
      <c r="P24" s="10">
        <f t="shared" si="2"/>
        <v>1406.58</v>
      </c>
      <c r="Q24" s="60">
        <f t="shared" si="3"/>
        <v>17701.77</v>
      </c>
      <c r="R24" s="61">
        <f t="shared" si="4"/>
        <v>13.5849720598899</v>
      </c>
      <c r="S24" s="78"/>
    </row>
    <row r="25" ht="20.1" customHeight="1" spans="1:19">
      <c r="A25" s="40">
        <v>42020</v>
      </c>
      <c r="B25" s="13">
        <v>11803.13</v>
      </c>
      <c r="C25" s="13">
        <v>400.28</v>
      </c>
      <c r="D25" s="13">
        <v>0</v>
      </c>
      <c r="E25" s="13">
        <f t="shared" si="5"/>
        <v>11402.85</v>
      </c>
      <c r="K25" s="13">
        <v>964</v>
      </c>
      <c r="L25" s="13">
        <v>108.4</v>
      </c>
      <c r="P25" s="10">
        <f t="shared" si="2"/>
        <v>1072.4</v>
      </c>
      <c r="Q25" s="60">
        <f t="shared" si="3"/>
        <v>10330.45</v>
      </c>
      <c r="R25" s="61">
        <f t="shared" si="4"/>
        <v>10.6330193957479</v>
      </c>
      <c r="S25" s="78"/>
    </row>
    <row r="26" ht="20.1" customHeight="1" spans="1:19">
      <c r="A26" s="40">
        <v>42021</v>
      </c>
      <c r="B26" s="13">
        <v>10886.57</v>
      </c>
      <c r="C26" s="13">
        <v>141.12</v>
      </c>
      <c r="D26" s="13">
        <v>0</v>
      </c>
      <c r="E26" s="13">
        <f t="shared" si="5"/>
        <v>10745.45</v>
      </c>
      <c r="K26" s="13">
        <v>798</v>
      </c>
      <c r="L26" s="13">
        <v>65.89</v>
      </c>
      <c r="P26" s="10">
        <f t="shared" si="2"/>
        <v>863.89</v>
      </c>
      <c r="Q26" s="60">
        <f t="shared" si="3"/>
        <v>9881.56</v>
      </c>
      <c r="R26" s="61">
        <f t="shared" si="4"/>
        <v>12.4384470245054</v>
      </c>
      <c r="S26" s="78"/>
    </row>
    <row r="27" ht="20.1" customHeight="1" spans="1:19">
      <c r="A27" s="40">
        <v>42022</v>
      </c>
      <c r="B27" s="13">
        <v>11853.8</v>
      </c>
      <c r="C27" s="13">
        <v>576.72</v>
      </c>
      <c r="D27" s="13">
        <v>0</v>
      </c>
      <c r="E27" s="13">
        <f t="shared" si="5"/>
        <v>11277.08</v>
      </c>
      <c r="K27" s="13">
        <v>921</v>
      </c>
      <c r="L27" s="13">
        <v>63.31</v>
      </c>
      <c r="P27" s="10">
        <f t="shared" si="2"/>
        <v>984.31</v>
      </c>
      <c r="Q27" s="60">
        <f t="shared" si="3"/>
        <v>10292.77</v>
      </c>
      <c r="R27" s="61">
        <f t="shared" si="4"/>
        <v>11.4568377848442</v>
      </c>
      <c r="S27" s="78"/>
    </row>
    <row r="28" ht="20.1" customHeight="1" spans="1:19">
      <c r="A28" s="40">
        <v>42023</v>
      </c>
      <c r="B28" s="13">
        <v>16551.36</v>
      </c>
      <c r="C28" s="13">
        <v>249.9</v>
      </c>
      <c r="D28" s="13">
        <v>0</v>
      </c>
      <c r="E28" s="13">
        <f t="shared" si="5"/>
        <v>16301.46</v>
      </c>
      <c r="K28" s="13">
        <v>1394</v>
      </c>
      <c r="L28" s="13">
        <v>85.68</v>
      </c>
      <c r="P28" s="10">
        <f t="shared" si="2"/>
        <v>1479.68</v>
      </c>
      <c r="Q28" s="60">
        <f t="shared" si="3"/>
        <v>14821.78</v>
      </c>
      <c r="R28" s="61">
        <f t="shared" si="4"/>
        <v>11.0168820285467</v>
      </c>
      <c r="S28" s="78"/>
    </row>
    <row r="29" ht="20.1" customHeight="1" spans="1:19">
      <c r="A29" s="40">
        <v>42024</v>
      </c>
      <c r="B29" s="13">
        <v>13552.26</v>
      </c>
      <c r="C29" s="13">
        <v>693.7</v>
      </c>
      <c r="D29" s="13">
        <v>0</v>
      </c>
      <c r="E29" s="13">
        <f t="shared" si="5"/>
        <v>12858.56</v>
      </c>
      <c r="K29" s="13">
        <v>1156</v>
      </c>
      <c r="L29" s="13">
        <v>73.79</v>
      </c>
      <c r="P29" s="10">
        <f t="shared" si="2"/>
        <v>1229.79</v>
      </c>
      <c r="Q29" s="60">
        <f t="shared" si="3"/>
        <v>11628.77</v>
      </c>
      <c r="R29" s="61">
        <f t="shared" si="4"/>
        <v>10.4558989746217</v>
      </c>
      <c r="S29" s="78"/>
    </row>
    <row r="30" ht="20.1" customHeight="1" spans="1:19">
      <c r="A30" s="40">
        <v>42025</v>
      </c>
      <c r="B30" s="13">
        <v>13850.42</v>
      </c>
      <c r="C30" s="13">
        <v>858.58</v>
      </c>
      <c r="D30" s="13">
        <v>0</v>
      </c>
      <c r="E30" s="13">
        <f t="shared" si="5"/>
        <v>12991.84</v>
      </c>
      <c r="K30" s="13">
        <v>1625</v>
      </c>
      <c r="L30" s="13">
        <v>32.4</v>
      </c>
      <c r="P30" s="10">
        <f t="shared" si="2"/>
        <v>1657.4</v>
      </c>
      <c r="Q30" s="60">
        <f t="shared" si="3"/>
        <v>11334.44</v>
      </c>
      <c r="R30" s="61">
        <f t="shared" si="4"/>
        <v>7.83868710027754</v>
      </c>
      <c r="S30" s="78"/>
    </row>
    <row r="31" ht="20.1" customHeight="1" spans="1:19">
      <c r="A31" s="40">
        <v>42026</v>
      </c>
      <c r="B31" s="13">
        <v>17405.6</v>
      </c>
      <c r="C31" s="13">
        <v>1743.02</v>
      </c>
      <c r="D31" s="13">
        <v>0</v>
      </c>
      <c r="E31" s="13">
        <f t="shared" si="5"/>
        <v>15662.58</v>
      </c>
      <c r="K31" s="13">
        <v>1524.47</v>
      </c>
      <c r="L31" s="13">
        <v>58.29</v>
      </c>
      <c r="P31" s="10">
        <f t="shared" si="2"/>
        <v>1582.76</v>
      </c>
      <c r="Q31" s="60">
        <f t="shared" si="3"/>
        <v>14079.82</v>
      </c>
      <c r="R31" s="61">
        <f t="shared" si="4"/>
        <v>9.89573908868053</v>
      </c>
      <c r="S31" s="78"/>
    </row>
    <row r="32" ht="20.1" customHeight="1" spans="1:19">
      <c r="A32" s="40">
        <v>42027</v>
      </c>
      <c r="B32" s="13">
        <v>19860.14</v>
      </c>
      <c r="C32" s="13">
        <v>1300.6</v>
      </c>
      <c r="D32" s="13">
        <v>0</v>
      </c>
      <c r="E32" s="13">
        <f t="shared" si="5"/>
        <v>18559.54</v>
      </c>
      <c r="K32" s="13">
        <v>1514.21</v>
      </c>
      <c r="L32" s="13">
        <v>75.61</v>
      </c>
      <c r="P32" s="10">
        <f t="shared" si="2"/>
        <v>1589.82</v>
      </c>
      <c r="Q32" s="60">
        <f t="shared" si="3"/>
        <v>16969.72</v>
      </c>
      <c r="R32" s="61">
        <f t="shared" si="4"/>
        <v>11.6739882502422</v>
      </c>
      <c r="S32" s="78"/>
    </row>
    <row r="33" ht="20.1" customHeight="1" spans="1:19">
      <c r="A33" s="40">
        <v>42028</v>
      </c>
      <c r="B33" s="13">
        <v>17074.24</v>
      </c>
      <c r="C33" s="13">
        <v>529.52</v>
      </c>
      <c r="D33" s="13">
        <v>0</v>
      </c>
      <c r="E33" s="13">
        <f t="shared" si="5"/>
        <v>16544.72</v>
      </c>
      <c r="K33" s="13">
        <v>1304.9</v>
      </c>
      <c r="L33" s="13">
        <v>73.99</v>
      </c>
      <c r="P33" s="10">
        <f t="shared" si="2"/>
        <v>1378.89</v>
      </c>
      <c r="Q33" s="60">
        <f t="shared" si="3"/>
        <v>15165.83</v>
      </c>
      <c r="R33" s="61">
        <f t="shared" si="4"/>
        <v>11.9985785668182</v>
      </c>
      <c r="S33" s="78"/>
    </row>
    <row r="34" ht="20.1" customHeight="1" spans="1:19">
      <c r="A34" s="40">
        <v>42029</v>
      </c>
      <c r="B34" s="13">
        <v>16744.06</v>
      </c>
      <c r="C34" s="13">
        <v>0</v>
      </c>
      <c r="D34" s="13">
        <v>0</v>
      </c>
      <c r="E34" s="13">
        <f t="shared" si="5"/>
        <v>16744.06</v>
      </c>
      <c r="K34" s="13">
        <v>1372.91</v>
      </c>
      <c r="L34" s="13">
        <v>39.51</v>
      </c>
      <c r="P34" s="10">
        <f t="shared" si="2"/>
        <v>1412.42</v>
      </c>
      <c r="Q34" s="60">
        <f t="shared" si="3"/>
        <v>15331.64</v>
      </c>
      <c r="R34" s="61">
        <f t="shared" si="4"/>
        <v>11.854873196358</v>
      </c>
      <c r="S34" s="78"/>
    </row>
    <row r="35" s="12" customFormat="1" spans="1:19">
      <c r="A35" s="40">
        <v>42030</v>
      </c>
      <c r="B35" s="13">
        <v>21208.36</v>
      </c>
      <c r="C35" s="13">
        <v>496.82</v>
      </c>
      <c r="D35" s="13"/>
      <c r="E35" s="13">
        <f t="shared" si="5"/>
        <v>20711.54</v>
      </c>
      <c r="F35" s="13"/>
      <c r="G35" s="13"/>
      <c r="H35" s="13"/>
      <c r="I35" s="13"/>
      <c r="J35" s="13"/>
      <c r="K35" s="13">
        <v>1793.6</v>
      </c>
      <c r="L35" s="13">
        <v>46.43</v>
      </c>
      <c r="M35" s="13"/>
      <c r="N35" s="13"/>
      <c r="O35" s="13"/>
      <c r="P35" s="10">
        <f t="shared" si="2"/>
        <v>1840.03</v>
      </c>
      <c r="Q35" s="60">
        <f t="shared" si="3"/>
        <v>18871.51</v>
      </c>
      <c r="R35" s="61">
        <f t="shared" si="4"/>
        <v>11.256088215953</v>
      </c>
      <c r="S35" s="78"/>
    </row>
    <row r="36" s="12" customFormat="1" spans="1:19">
      <c r="A36" s="40">
        <v>42031</v>
      </c>
      <c r="B36" s="13">
        <v>20662.14</v>
      </c>
      <c r="C36" s="13">
        <v>514.78</v>
      </c>
      <c r="D36" s="13"/>
      <c r="E36" s="13">
        <f t="shared" si="5"/>
        <v>20147.36</v>
      </c>
      <c r="F36" s="13"/>
      <c r="G36" s="13"/>
      <c r="H36" s="13"/>
      <c r="I36" s="13"/>
      <c r="J36" s="13"/>
      <c r="K36" s="13">
        <v>1644.86</v>
      </c>
      <c r="L36" s="13">
        <v>3</v>
      </c>
      <c r="M36" s="13"/>
      <c r="N36" s="13"/>
      <c r="O36" s="13"/>
      <c r="P36" s="10">
        <f t="shared" si="2"/>
        <v>1647.86</v>
      </c>
      <c r="Q36" s="60">
        <f t="shared" si="3"/>
        <v>18499.5</v>
      </c>
      <c r="R36" s="61">
        <f t="shared" si="4"/>
        <v>12.2263784544804</v>
      </c>
      <c r="S36" s="78"/>
    </row>
    <row r="37" s="12" customFormat="1" spans="1:19">
      <c r="A37" s="40">
        <v>42032</v>
      </c>
      <c r="B37" s="13">
        <v>14185.6</v>
      </c>
      <c r="C37" s="13">
        <v>372.82</v>
      </c>
      <c r="D37" s="13"/>
      <c r="E37" s="13">
        <f t="shared" si="5"/>
        <v>13812.78</v>
      </c>
      <c r="F37" s="13"/>
      <c r="G37" s="13"/>
      <c r="H37" s="13"/>
      <c r="I37" s="13"/>
      <c r="J37" s="13"/>
      <c r="K37" s="13">
        <v>1455.57</v>
      </c>
      <c r="L37" s="13">
        <v>24.25</v>
      </c>
      <c r="M37" s="13"/>
      <c r="N37" s="13"/>
      <c r="O37" s="13"/>
      <c r="P37" s="10">
        <f t="shared" si="2"/>
        <v>1479.82</v>
      </c>
      <c r="Q37" s="60">
        <f t="shared" si="3"/>
        <v>12332.96</v>
      </c>
      <c r="R37" s="61">
        <f t="shared" si="4"/>
        <v>9.33409468719169</v>
      </c>
      <c r="S37" s="78"/>
    </row>
    <row r="38" s="12" customFormat="1" spans="1:19">
      <c r="A38" s="40">
        <v>42033</v>
      </c>
      <c r="B38" s="13">
        <v>17569.9</v>
      </c>
      <c r="C38" s="13">
        <v>110.52</v>
      </c>
      <c r="D38" s="13"/>
      <c r="E38" s="13">
        <f t="shared" si="5"/>
        <v>17459.38</v>
      </c>
      <c r="F38" s="13"/>
      <c r="G38" s="13"/>
      <c r="H38" s="13"/>
      <c r="I38" s="13"/>
      <c r="J38" s="13"/>
      <c r="K38" s="13">
        <v>1542.99</v>
      </c>
      <c r="L38" s="13">
        <v>20.88</v>
      </c>
      <c r="M38" s="13"/>
      <c r="N38" s="13"/>
      <c r="O38" s="13"/>
      <c r="P38" s="10">
        <f t="shared" si="2"/>
        <v>1563.87</v>
      </c>
      <c r="Q38" s="60">
        <f t="shared" si="3"/>
        <v>15895.51</v>
      </c>
      <c r="R38" s="61">
        <f t="shared" si="4"/>
        <v>11.1642144167993</v>
      </c>
      <c r="S38" s="78"/>
    </row>
    <row r="39" s="12" customFormat="1" spans="1:19">
      <c r="A39" s="40">
        <v>42034</v>
      </c>
      <c r="B39" s="13">
        <v>21438.38</v>
      </c>
      <c r="C39" s="13">
        <v>1436.08</v>
      </c>
      <c r="D39" s="13"/>
      <c r="E39" s="13">
        <f t="shared" si="5"/>
        <v>20002.3</v>
      </c>
      <c r="F39" s="13"/>
      <c r="G39" s="13"/>
      <c r="H39" s="13"/>
      <c r="I39" s="13"/>
      <c r="J39" s="13">
        <f>SUM(H39:I39)</f>
        <v>0</v>
      </c>
      <c r="K39" s="13">
        <v>1475.19</v>
      </c>
      <c r="L39" s="13">
        <v>23.01</v>
      </c>
      <c r="M39" s="13"/>
      <c r="N39" s="13"/>
      <c r="O39" s="13"/>
      <c r="P39" s="10">
        <f t="shared" si="2"/>
        <v>1498.2</v>
      </c>
      <c r="Q39" s="60">
        <f t="shared" si="3"/>
        <v>18504.1</v>
      </c>
      <c r="R39" s="61">
        <f t="shared" si="4"/>
        <v>13.350887731945</v>
      </c>
      <c r="S39" s="78"/>
    </row>
    <row r="40" s="12" customFormat="1" spans="1:19">
      <c r="A40" s="40">
        <v>42035</v>
      </c>
      <c r="B40" s="13">
        <v>15953.66</v>
      </c>
      <c r="C40" s="13">
        <v>0</v>
      </c>
      <c r="D40" s="13"/>
      <c r="E40" s="13">
        <f t="shared" si="5"/>
        <v>15953.66</v>
      </c>
      <c r="F40" s="13"/>
      <c r="G40" s="13"/>
      <c r="H40" s="13"/>
      <c r="I40" s="13"/>
      <c r="J40" s="13"/>
      <c r="K40" s="13">
        <v>1282.98</v>
      </c>
      <c r="L40" s="13">
        <v>3.76</v>
      </c>
      <c r="M40" s="13"/>
      <c r="N40" s="13"/>
      <c r="O40" s="13"/>
      <c r="P40" s="10">
        <f t="shared" si="2"/>
        <v>1286.74</v>
      </c>
      <c r="Q40" s="60">
        <f t="shared" si="3"/>
        <v>14666.92</v>
      </c>
      <c r="R40" s="61">
        <f t="shared" si="4"/>
        <v>12.3985109656963</v>
      </c>
      <c r="S40" s="78"/>
    </row>
    <row r="41" ht="20.1" customHeight="1" spans="1:19">
      <c r="A41" s="101" t="s">
        <v>29</v>
      </c>
      <c r="B41" s="10">
        <f>SUM(B10:B40)</f>
        <v>731848.82</v>
      </c>
      <c r="C41" s="10">
        <f t="shared" ref="C41:E41" si="6">SUM(C10:C40)</f>
        <v>33039.93</v>
      </c>
      <c r="D41" s="10">
        <f t="shared" si="6"/>
        <v>0</v>
      </c>
      <c r="E41" s="10">
        <f t="shared" si="6"/>
        <v>698808.89</v>
      </c>
      <c r="F41" s="10">
        <v>750000</v>
      </c>
      <c r="G41" s="10"/>
      <c r="H41" s="10">
        <f t="shared" ref="H41:Q41" si="7">SUM(H10:H40)</f>
        <v>0</v>
      </c>
      <c r="I41" s="10">
        <f t="shared" si="7"/>
        <v>0</v>
      </c>
      <c r="J41" s="10">
        <f t="shared" si="7"/>
        <v>0</v>
      </c>
      <c r="K41" s="10">
        <f t="shared" si="7"/>
        <v>58674.68</v>
      </c>
      <c r="L41" s="10">
        <f t="shared" si="7"/>
        <v>3147.22</v>
      </c>
      <c r="M41" s="10">
        <f t="shared" si="7"/>
        <v>0</v>
      </c>
      <c r="N41" s="10">
        <f t="shared" si="7"/>
        <v>0</v>
      </c>
      <c r="O41" s="10">
        <f t="shared" si="7"/>
        <v>0</v>
      </c>
      <c r="P41" s="10">
        <f t="shared" si="7"/>
        <v>61821.9</v>
      </c>
      <c r="Q41" s="10">
        <f t="shared" si="7"/>
        <v>636986.99</v>
      </c>
      <c r="R41" s="61">
        <f t="shared" si="4"/>
        <v>11.3035815786962</v>
      </c>
      <c r="S41" s="78"/>
    </row>
    <row r="42" s="12" customFormat="1" spans="1:19">
      <c r="A42" s="40">
        <v>42036</v>
      </c>
      <c r="B42" s="13">
        <v>15479.36</v>
      </c>
      <c r="C42" s="13">
        <v>699.98</v>
      </c>
      <c r="D42" s="13">
        <v>0</v>
      </c>
      <c r="E42" s="13">
        <f>B42-C42</f>
        <v>14779.38</v>
      </c>
      <c r="F42" s="13">
        <v>0</v>
      </c>
      <c r="G42" s="13" t="e">
        <f>E42/F42</f>
        <v>#DIV/0!</v>
      </c>
      <c r="H42" s="13">
        <v>0</v>
      </c>
      <c r="I42" s="13"/>
      <c r="J42" s="13"/>
      <c r="K42" s="13">
        <v>1436.33</v>
      </c>
      <c r="L42" s="13">
        <v>77.67</v>
      </c>
      <c r="M42" s="13">
        <v>0</v>
      </c>
      <c r="N42" s="13">
        <v>0</v>
      </c>
      <c r="O42" s="13">
        <v>0</v>
      </c>
      <c r="P42" s="10">
        <f t="shared" ref="P42:P69" si="8">SUM(H42:O42)</f>
        <v>1514</v>
      </c>
      <c r="Q42" s="60">
        <f t="shared" ref="Q42:Q69" si="9">E42-P42</f>
        <v>13265.38</v>
      </c>
      <c r="R42" s="61">
        <f t="shared" ref="R42:R71" si="10">E42/P42</f>
        <v>9.76180977542933</v>
      </c>
      <c r="S42" s="78"/>
    </row>
    <row r="43" s="12" customFormat="1" spans="1:19">
      <c r="A43" s="40">
        <v>42037</v>
      </c>
      <c r="B43" s="13">
        <v>14789.8</v>
      </c>
      <c r="C43" s="13">
        <v>785.56</v>
      </c>
      <c r="D43" s="13"/>
      <c r="E43" s="13">
        <f t="shared" ref="E43:E69" si="11">B43-C43</f>
        <v>14004.24</v>
      </c>
      <c r="F43" s="13"/>
      <c r="G43" s="13"/>
      <c r="H43" s="13"/>
      <c r="I43" s="13"/>
      <c r="J43" s="13"/>
      <c r="K43" s="13">
        <v>1858.9</v>
      </c>
      <c r="L43" s="13">
        <v>6.3</v>
      </c>
      <c r="M43" s="13"/>
      <c r="N43" s="13"/>
      <c r="O43" s="13"/>
      <c r="P43" s="10">
        <f t="shared" si="8"/>
        <v>1865.2</v>
      </c>
      <c r="Q43" s="60">
        <f t="shared" si="9"/>
        <v>12139.04</v>
      </c>
      <c r="R43" s="61">
        <f t="shared" si="10"/>
        <v>7.50817070555436</v>
      </c>
      <c r="S43" s="78"/>
    </row>
    <row r="44" s="12" customFormat="1" spans="1:19">
      <c r="A44" s="40">
        <v>42038</v>
      </c>
      <c r="B44" s="13">
        <v>53840</v>
      </c>
      <c r="C44" s="13">
        <v>844.08</v>
      </c>
      <c r="D44" s="13"/>
      <c r="E44" s="13">
        <f t="shared" si="11"/>
        <v>52995.92</v>
      </c>
      <c r="F44" s="13"/>
      <c r="G44" s="13"/>
      <c r="H44" s="13"/>
      <c r="I44" s="13"/>
      <c r="J44" s="13"/>
      <c r="K44" s="13">
        <v>1959.8</v>
      </c>
      <c r="L44" s="13">
        <v>59.73</v>
      </c>
      <c r="M44" s="13"/>
      <c r="N44" s="13"/>
      <c r="O44" s="13"/>
      <c r="P44" s="10">
        <f t="shared" si="8"/>
        <v>2019.53</v>
      </c>
      <c r="Q44" s="60">
        <f t="shared" si="9"/>
        <v>50976.39</v>
      </c>
      <c r="R44" s="61">
        <f t="shared" si="10"/>
        <v>26.2417097047333</v>
      </c>
      <c r="S44" s="78"/>
    </row>
    <row r="45" s="12" customFormat="1" spans="1:19">
      <c r="A45" s="40">
        <v>42039</v>
      </c>
      <c r="B45" s="13">
        <v>18341.36</v>
      </c>
      <c r="C45" s="13">
        <v>1969.7</v>
      </c>
      <c r="D45" s="13"/>
      <c r="E45" s="13">
        <f t="shared" si="11"/>
        <v>16371.66</v>
      </c>
      <c r="F45" s="13"/>
      <c r="G45" s="13"/>
      <c r="H45" s="13" t="s">
        <v>33</v>
      </c>
      <c r="I45" s="13"/>
      <c r="J45" s="13"/>
      <c r="K45" s="13">
        <v>1532.11</v>
      </c>
      <c r="L45" s="13">
        <v>13.52</v>
      </c>
      <c r="M45" s="13"/>
      <c r="N45" s="13"/>
      <c r="O45" s="13"/>
      <c r="P45" s="10">
        <f t="shared" si="8"/>
        <v>1545.63</v>
      </c>
      <c r="Q45" s="60">
        <f t="shared" si="9"/>
        <v>14826.03</v>
      </c>
      <c r="R45" s="61">
        <f t="shared" si="10"/>
        <v>10.5922245298034</v>
      </c>
      <c r="S45" s="78"/>
    </row>
    <row r="46" s="12" customFormat="1" spans="1:19">
      <c r="A46" s="40">
        <v>42040</v>
      </c>
      <c r="B46" s="13">
        <v>19630.28</v>
      </c>
      <c r="C46" s="13">
        <v>878.14</v>
      </c>
      <c r="D46" s="13"/>
      <c r="E46" s="13">
        <f t="shared" si="11"/>
        <v>18752.14</v>
      </c>
      <c r="F46" s="13"/>
      <c r="G46" s="13"/>
      <c r="H46" s="13" t="s">
        <v>33</v>
      </c>
      <c r="I46" s="13"/>
      <c r="J46" s="13"/>
      <c r="K46" s="13">
        <v>1336.33</v>
      </c>
      <c r="L46" s="13">
        <v>83.31</v>
      </c>
      <c r="M46" s="13"/>
      <c r="N46" s="13"/>
      <c r="O46" s="13"/>
      <c r="P46" s="10">
        <f t="shared" si="8"/>
        <v>1419.64</v>
      </c>
      <c r="Q46" s="60">
        <f t="shared" si="9"/>
        <v>17332.5</v>
      </c>
      <c r="R46" s="61">
        <f t="shared" si="10"/>
        <v>13.2090811755093</v>
      </c>
      <c r="S46" s="78"/>
    </row>
    <row r="47" s="12" customFormat="1" spans="1:19">
      <c r="A47" s="40">
        <v>42041</v>
      </c>
      <c r="B47" s="13">
        <v>14370.12</v>
      </c>
      <c r="C47" s="13">
        <v>2712.26</v>
      </c>
      <c r="D47" s="13"/>
      <c r="E47" s="13">
        <f t="shared" si="11"/>
        <v>11657.86</v>
      </c>
      <c r="F47" s="13"/>
      <c r="G47" s="13"/>
      <c r="H47" s="13"/>
      <c r="I47" s="13"/>
      <c r="J47" s="13"/>
      <c r="K47" s="13">
        <v>1029.83</v>
      </c>
      <c r="L47" s="13">
        <v>59.88</v>
      </c>
      <c r="M47" s="13"/>
      <c r="N47" s="13"/>
      <c r="O47" s="13"/>
      <c r="P47" s="10">
        <f t="shared" si="8"/>
        <v>1089.71</v>
      </c>
      <c r="Q47" s="60">
        <f t="shared" si="9"/>
        <v>10568.15</v>
      </c>
      <c r="R47" s="61">
        <f t="shared" si="10"/>
        <v>10.6981306953226</v>
      </c>
      <c r="S47" s="78"/>
    </row>
    <row r="48" s="12" customFormat="1" spans="1:19">
      <c r="A48" s="40">
        <v>42042</v>
      </c>
      <c r="B48" s="13">
        <v>10746.14</v>
      </c>
      <c r="C48" s="13">
        <v>921.15</v>
      </c>
      <c r="D48" s="13"/>
      <c r="E48" s="13">
        <f t="shared" si="11"/>
        <v>9824.99</v>
      </c>
      <c r="F48" s="13"/>
      <c r="G48" s="13"/>
      <c r="H48" s="13"/>
      <c r="I48" s="13"/>
      <c r="J48" s="13"/>
      <c r="K48" s="13">
        <v>1279.96</v>
      </c>
      <c r="L48" s="13">
        <v>55.19</v>
      </c>
      <c r="M48" s="13"/>
      <c r="N48" s="13"/>
      <c r="O48" s="13"/>
      <c r="P48" s="10">
        <f t="shared" si="8"/>
        <v>1335.15</v>
      </c>
      <c r="Q48" s="60">
        <f t="shared" si="9"/>
        <v>8489.84</v>
      </c>
      <c r="R48" s="61">
        <f t="shared" si="10"/>
        <v>7.35871624911059</v>
      </c>
      <c r="S48" s="78"/>
    </row>
    <row r="49" s="12" customFormat="1" spans="1:19">
      <c r="A49" s="40">
        <v>42043</v>
      </c>
      <c r="B49" s="13">
        <v>13662.42</v>
      </c>
      <c r="C49" s="13">
        <v>1445.24</v>
      </c>
      <c r="D49" s="13"/>
      <c r="E49" s="13">
        <f t="shared" si="11"/>
        <v>12217.18</v>
      </c>
      <c r="F49" s="13"/>
      <c r="G49" s="13"/>
      <c r="H49" s="13"/>
      <c r="I49" s="13"/>
      <c r="J49" s="13"/>
      <c r="K49" s="13">
        <v>938.19</v>
      </c>
      <c r="L49" s="13">
        <v>23.61</v>
      </c>
      <c r="M49" s="13"/>
      <c r="N49" s="13"/>
      <c r="O49" s="13"/>
      <c r="P49" s="10">
        <f t="shared" si="8"/>
        <v>961.8</v>
      </c>
      <c r="Q49" s="60">
        <f t="shared" si="9"/>
        <v>11255.38</v>
      </c>
      <c r="R49" s="61">
        <f t="shared" si="10"/>
        <v>12.7024121438969</v>
      </c>
      <c r="S49" s="78"/>
    </row>
    <row r="50" s="12" customFormat="1" spans="1:19">
      <c r="A50" s="40">
        <v>42044</v>
      </c>
      <c r="B50" s="13">
        <v>10621.08</v>
      </c>
      <c r="C50" s="13">
        <v>928.22</v>
      </c>
      <c r="D50" s="13"/>
      <c r="E50" s="13">
        <f t="shared" si="11"/>
        <v>9692.86</v>
      </c>
      <c r="F50" s="13"/>
      <c r="G50" s="13"/>
      <c r="H50" s="13"/>
      <c r="I50" s="13"/>
      <c r="J50" s="13"/>
      <c r="K50" s="13">
        <v>865.66</v>
      </c>
      <c r="L50" s="13">
        <v>50.78</v>
      </c>
      <c r="M50" s="13"/>
      <c r="N50" s="13"/>
      <c r="O50" s="13"/>
      <c r="P50" s="10">
        <f t="shared" si="8"/>
        <v>916.44</v>
      </c>
      <c r="Q50" s="60">
        <f t="shared" si="9"/>
        <v>8776.42</v>
      </c>
      <c r="R50" s="61">
        <f t="shared" si="10"/>
        <v>10.5766444066169</v>
      </c>
      <c r="S50" s="78"/>
    </row>
    <row r="51" s="12" customFormat="1" spans="1:19">
      <c r="A51" s="40">
        <v>42045</v>
      </c>
      <c r="B51" s="13">
        <v>12694.2</v>
      </c>
      <c r="C51" s="13">
        <v>1477.48</v>
      </c>
      <c r="D51" s="13"/>
      <c r="E51" s="13">
        <f t="shared" si="11"/>
        <v>11216.72</v>
      </c>
      <c r="F51" s="13"/>
      <c r="G51" s="13"/>
      <c r="H51" s="13"/>
      <c r="I51" s="13"/>
      <c r="J51" s="13"/>
      <c r="K51" s="13">
        <v>1014.74</v>
      </c>
      <c r="L51" s="13">
        <v>22.27</v>
      </c>
      <c r="M51" s="13"/>
      <c r="N51" s="13"/>
      <c r="O51" s="13"/>
      <c r="P51" s="10">
        <f t="shared" si="8"/>
        <v>1037.01</v>
      </c>
      <c r="Q51" s="60">
        <f t="shared" si="9"/>
        <v>10179.71</v>
      </c>
      <c r="R51" s="61">
        <f t="shared" si="10"/>
        <v>10.8164048562695</v>
      </c>
      <c r="S51" s="78"/>
    </row>
    <row r="52" s="12" customFormat="1" spans="1:19">
      <c r="A52" s="40">
        <v>42046</v>
      </c>
      <c r="B52" s="13">
        <v>9427.96</v>
      </c>
      <c r="C52" s="13">
        <v>1436.52</v>
      </c>
      <c r="D52" s="13"/>
      <c r="E52" s="13">
        <f t="shared" si="11"/>
        <v>7991.44</v>
      </c>
      <c r="F52" s="13"/>
      <c r="G52" s="13"/>
      <c r="H52" s="13"/>
      <c r="I52" s="13"/>
      <c r="J52" s="13"/>
      <c r="K52" s="13">
        <v>557.95</v>
      </c>
      <c r="L52" s="13">
        <v>0</v>
      </c>
      <c r="M52" s="13"/>
      <c r="N52" s="13"/>
      <c r="O52" s="13"/>
      <c r="P52" s="10">
        <f t="shared" si="8"/>
        <v>557.95</v>
      </c>
      <c r="Q52" s="60">
        <f t="shared" si="9"/>
        <v>7433.49</v>
      </c>
      <c r="R52" s="61">
        <f t="shared" si="10"/>
        <v>14.3228604713684</v>
      </c>
      <c r="S52" s="78"/>
    </row>
    <row r="53" s="12" customFormat="1" spans="1:19">
      <c r="A53" s="40">
        <v>42047</v>
      </c>
      <c r="B53" s="13">
        <v>8668.5</v>
      </c>
      <c r="C53" s="13">
        <v>606.4</v>
      </c>
      <c r="D53" s="13"/>
      <c r="E53" s="13">
        <f t="shared" si="11"/>
        <v>8062.1</v>
      </c>
      <c r="F53" s="13"/>
      <c r="G53" s="13"/>
      <c r="H53" s="13"/>
      <c r="I53" s="13"/>
      <c r="J53" s="13"/>
      <c r="K53" s="13">
        <v>715.77</v>
      </c>
      <c r="L53" s="13">
        <v>97.51</v>
      </c>
      <c r="M53" s="13"/>
      <c r="N53" s="13"/>
      <c r="O53" s="13"/>
      <c r="P53" s="10">
        <f t="shared" si="8"/>
        <v>813.28</v>
      </c>
      <c r="Q53" s="60">
        <f t="shared" si="9"/>
        <v>7248.82</v>
      </c>
      <c r="R53" s="61">
        <f t="shared" si="10"/>
        <v>9.91306807003738</v>
      </c>
      <c r="S53" s="78"/>
    </row>
    <row r="54" s="12" customFormat="1" spans="1:19">
      <c r="A54" s="40">
        <v>42048</v>
      </c>
      <c r="B54" s="112">
        <v>3732.02</v>
      </c>
      <c r="C54" s="112">
        <v>548.04</v>
      </c>
      <c r="D54" s="28"/>
      <c r="E54" s="13">
        <f t="shared" si="11"/>
        <v>3183.98</v>
      </c>
      <c r="F54" s="13"/>
      <c r="G54" s="27"/>
      <c r="H54" s="28"/>
      <c r="I54" s="13"/>
      <c r="J54" s="27"/>
      <c r="K54" s="79">
        <v>208.34</v>
      </c>
      <c r="L54" s="13">
        <v>27.28</v>
      </c>
      <c r="M54" s="13"/>
      <c r="N54" s="13"/>
      <c r="O54" s="13"/>
      <c r="P54" s="10">
        <f t="shared" si="8"/>
        <v>235.62</v>
      </c>
      <c r="Q54" s="60">
        <f t="shared" si="9"/>
        <v>2948.36</v>
      </c>
      <c r="R54" s="61">
        <f t="shared" si="10"/>
        <v>13.5131992190816</v>
      </c>
      <c r="S54" s="78"/>
    </row>
    <row r="55" s="12" customFormat="1" spans="1:19">
      <c r="A55" s="40">
        <v>42049</v>
      </c>
      <c r="B55" s="112">
        <v>1880.12</v>
      </c>
      <c r="C55" s="112">
        <v>90</v>
      </c>
      <c r="D55" s="28"/>
      <c r="E55" s="13">
        <f t="shared" si="11"/>
        <v>1790.12</v>
      </c>
      <c r="F55" s="13"/>
      <c r="G55" s="27"/>
      <c r="H55" s="28"/>
      <c r="I55" s="13"/>
      <c r="J55" s="27"/>
      <c r="K55" s="79">
        <v>66.11</v>
      </c>
      <c r="L55" s="13">
        <v>89.48</v>
      </c>
      <c r="M55" s="13"/>
      <c r="N55" s="13"/>
      <c r="O55" s="13"/>
      <c r="P55" s="10">
        <f t="shared" si="8"/>
        <v>155.59</v>
      </c>
      <c r="Q55" s="60">
        <f t="shared" si="9"/>
        <v>1634.53</v>
      </c>
      <c r="R55" s="61">
        <f t="shared" si="10"/>
        <v>11.505366668809</v>
      </c>
      <c r="S55" s="78"/>
    </row>
    <row r="56" s="12" customFormat="1" spans="1:19">
      <c r="A56" s="40">
        <v>42050</v>
      </c>
      <c r="B56" s="112">
        <v>890.66</v>
      </c>
      <c r="C56" s="112">
        <v>55</v>
      </c>
      <c r="D56" s="28"/>
      <c r="E56" s="13">
        <f t="shared" si="11"/>
        <v>835.66</v>
      </c>
      <c r="F56" s="13"/>
      <c r="G56" s="27"/>
      <c r="H56" s="28"/>
      <c r="I56" s="13"/>
      <c r="J56" s="27"/>
      <c r="K56" s="79">
        <v>96.16</v>
      </c>
      <c r="L56" s="13">
        <v>107.03</v>
      </c>
      <c r="M56" s="13"/>
      <c r="N56" s="13"/>
      <c r="O56" s="13"/>
      <c r="P56" s="10">
        <f t="shared" si="8"/>
        <v>203.19</v>
      </c>
      <c r="Q56" s="60">
        <f t="shared" si="9"/>
        <v>632.47</v>
      </c>
      <c r="R56" s="61">
        <f t="shared" si="10"/>
        <v>4.11270239677149</v>
      </c>
      <c r="S56" s="78"/>
    </row>
    <row r="57" s="12" customFormat="1" spans="1:19">
      <c r="A57" s="40">
        <v>42051</v>
      </c>
      <c r="B57" s="112">
        <v>1170.34</v>
      </c>
      <c r="C57" s="112">
        <v>246.92</v>
      </c>
      <c r="D57" s="28"/>
      <c r="E57" s="13">
        <f t="shared" si="11"/>
        <v>923.42</v>
      </c>
      <c r="F57" s="13"/>
      <c r="G57" s="27"/>
      <c r="H57" s="28"/>
      <c r="I57" s="13"/>
      <c r="J57" s="27"/>
      <c r="K57" s="79">
        <v>85.45</v>
      </c>
      <c r="L57" s="13">
        <v>42.93</v>
      </c>
      <c r="M57" s="13"/>
      <c r="N57" s="13"/>
      <c r="O57" s="13"/>
      <c r="P57" s="10">
        <f t="shared" si="8"/>
        <v>128.38</v>
      </c>
      <c r="Q57" s="60">
        <f t="shared" si="9"/>
        <v>795.04</v>
      </c>
      <c r="R57" s="61">
        <f t="shared" si="10"/>
        <v>7.19286493223243</v>
      </c>
      <c r="S57" s="78"/>
    </row>
    <row r="58" s="12" customFormat="1" spans="1:19">
      <c r="A58" s="40">
        <v>42052</v>
      </c>
      <c r="B58" s="112">
        <v>1392.44</v>
      </c>
      <c r="C58" s="112">
        <v>0</v>
      </c>
      <c r="D58" s="28"/>
      <c r="E58" s="13">
        <f t="shared" si="11"/>
        <v>1392.44</v>
      </c>
      <c r="F58" s="13"/>
      <c r="G58" s="27"/>
      <c r="H58" s="28"/>
      <c r="I58" s="13"/>
      <c r="J58" s="27"/>
      <c r="K58" s="79">
        <v>81.29</v>
      </c>
      <c r="L58" s="13">
        <v>0</v>
      </c>
      <c r="M58" s="13"/>
      <c r="N58" s="13"/>
      <c r="O58" s="13"/>
      <c r="P58" s="10">
        <f t="shared" si="8"/>
        <v>81.29</v>
      </c>
      <c r="Q58" s="60">
        <f t="shared" si="9"/>
        <v>1311.15</v>
      </c>
      <c r="R58" s="61">
        <f t="shared" si="10"/>
        <v>17.129290195596</v>
      </c>
      <c r="S58" s="78"/>
    </row>
    <row r="59" s="12" customFormat="1" spans="1:19">
      <c r="A59" s="40">
        <v>42053</v>
      </c>
      <c r="B59" s="112">
        <v>1795.16</v>
      </c>
      <c r="C59" s="112">
        <v>0</v>
      </c>
      <c r="D59" s="28"/>
      <c r="E59" s="13">
        <f t="shared" si="11"/>
        <v>1795.16</v>
      </c>
      <c r="F59" s="13"/>
      <c r="G59" s="27"/>
      <c r="H59" s="28"/>
      <c r="I59" s="13"/>
      <c r="J59" s="27"/>
      <c r="K59" s="79">
        <v>53.18</v>
      </c>
      <c r="L59" s="13">
        <v>0</v>
      </c>
      <c r="M59" s="13"/>
      <c r="N59" s="13"/>
      <c r="O59" s="13"/>
      <c r="P59" s="10">
        <f t="shared" si="8"/>
        <v>53.18</v>
      </c>
      <c r="Q59" s="60">
        <f t="shared" si="9"/>
        <v>1741.98</v>
      </c>
      <c r="R59" s="61">
        <f t="shared" si="10"/>
        <v>33.7562993606619</v>
      </c>
      <c r="S59" s="78"/>
    </row>
    <row r="60" s="12" customFormat="1" spans="1:19">
      <c r="A60" s="40">
        <v>42054</v>
      </c>
      <c r="B60" s="112">
        <v>1252.52</v>
      </c>
      <c r="C60" s="112">
        <v>154</v>
      </c>
      <c r="D60" s="28"/>
      <c r="E60" s="13">
        <f t="shared" si="11"/>
        <v>1098.52</v>
      </c>
      <c r="F60" s="13"/>
      <c r="G60" s="27"/>
      <c r="H60" s="28"/>
      <c r="I60" s="13"/>
      <c r="J60" s="27"/>
      <c r="K60" s="79">
        <v>72.4</v>
      </c>
      <c r="L60" s="13">
        <v>7.06</v>
      </c>
      <c r="M60" s="13"/>
      <c r="N60" s="13"/>
      <c r="O60" s="13"/>
      <c r="P60" s="10">
        <f t="shared" si="8"/>
        <v>79.46</v>
      </c>
      <c r="Q60" s="60">
        <f t="shared" si="9"/>
        <v>1019.06</v>
      </c>
      <c r="R60" s="61">
        <f t="shared" si="10"/>
        <v>13.8248175182482</v>
      </c>
      <c r="S60" s="78"/>
    </row>
    <row r="61" s="12" customFormat="1" spans="1:19">
      <c r="A61" s="40">
        <v>42055</v>
      </c>
      <c r="B61" s="112">
        <v>2354.96</v>
      </c>
      <c r="C61" s="112">
        <v>0</v>
      </c>
      <c r="D61" s="28"/>
      <c r="E61" s="13">
        <f t="shared" si="11"/>
        <v>2354.96</v>
      </c>
      <c r="F61" s="13"/>
      <c r="G61" s="27"/>
      <c r="H61" s="28"/>
      <c r="I61" s="13"/>
      <c r="J61" s="27"/>
      <c r="K61" s="79">
        <v>114.61</v>
      </c>
      <c r="L61" s="13">
        <v>35.36</v>
      </c>
      <c r="M61" s="13"/>
      <c r="N61" s="13"/>
      <c r="O61" s="13"/>
      <c r="P61" s="10">
        <f t="shared" si="8"/>
        <v>149.97</v>
      </c>
      <c r="Q61" s="60">
        <f t="shared" si="9"/>
        <v>2204.99</v>
      </c>
      <c r="R61" s="61">
        <f t="shared" si="10"/>
        <v>15.702873908115</v>
      </c>
      <c r="S61" s="78"/>
    </row>
    <row r="62" s="12" customFormat="1" spans="1:19">
      <c r="A62" s="40">
        <v>42056</v>
      </c>
      <c r="B62" s="112">
        <v>3027.9</v>
      </c>
      <c r="C62" s="112">
        <v>466.95</v>
      </c>
      <c r="D62" s="28"/>
      <c r="E62" s="13">
        <f t="shared" si="11"/>
        <v>2560.95</v>
      </c>
      <c r="F62" s="13"/>
      <c r="G62" s="27"/>
      <c r="H62" s="28"/>
      <c r="I62" s="13"/>
      <c r="J62" s="27"/>
      <c r="K62" s="79">
        <v>111.1</v>
      </c>
      <c r="L62" s="13">
        <v>0</v>
      </c>
      <c r="M62" s="13"/>
      <c r="N62" s="13"/>
      <c r="O62" s="13"/>
      <c r="P62" s="10">
        <f t="shared" si="8"/>
        <v>111.1</v>
      </c>
      <c r="Q62" s="60">
        <f t="shared" si="9"/>
        <v>2449.85</v>
      </c>
      <c r="R62" s="61">
        <f t="shared" si="10"/>
        <v>23.0508550855086</v>
      </c>
      <c r="S62" s="78"/>
    </row>
    <row r="63" s="12" customFormat="1" spans="1:19">
      <c r="A63" s="40">
        <v>42057</v>
      </c>
      <c r="B63" s="112">
        <v>4543.22</v>
      </c>
      <c r="C63" s="112">
        <v>506</v>
      </c>
      <c r="D63" s="28"/>
      <c r="E63" s="13">
        <f t="shared" si="11"/>
        <v>4037.22</v>
      </c>
      <c r="F63" s="13"/>
      <c r="G63" s="27"/>
      <c r="H63" s="28"/>
      <c r="I63" s="13"/>
      <c r="J63" s="27"/>
      <c r="K63" s="79">
        <v>147.35</v>
      </c>
      <c r="L63" s="13">
        <v>25.8</v>
      </c>
      <c r="M63" s="13"/>
      <c r="N63" s="13"/>
      <c r="O63" s="13"/>
      <c r="P63" s="10">
        <f t="shared" si="8"/>
        <v>173.15</v>
      </c>
      <c r="Q63" s="60">
        <f t="shared" si="9"/>
        <v>3864.07</v>
      </c>
      <c r="R63" s="61">
        <f t="shared" si="10"/>
        <v>23.3163153335258</v>
      </c>
      <c r="S63" s="78"/>
    </row>
    <row r="64" s="12" customFormat="1" spans="1:19">
      <c r="A64" s="40">
        <v>42058</v>
      </c>
      <c r="B64" s="112">
        <v>6503.38</v>
      </c>
      <c r="C64" s="112">
        <v>0</v>
      </c>
      <c r="D64" s="28"/>
      <c r="E64" s="13">
        <f t="shared" si="11"/>
        <v>6503.38</v>
      </c>
      <c r="F64" s="13"/>
      <c r="G64" s="27"/>
      <c r="H64" s="28"/>
      <c r="I64" s="13"/>
      <c r="J64" s="27"/>
      <c r="K64" s="79">
        <v>180.92</v>
      </c>
      <c r="L64" s="13">
        <v>0</v>
      </c>
      <c r="M64" s="13"/>
      <c r="N64" s="13"/>
      <c r="O64" s="13"/>
      <c r="P64" s="10">
        <f t="shared" si="8"/>
        <v>180.92</v>
      </c>
      <c r="Q64" s="60">
        <f t="shared" si="9"/>
        <v>6322.46</v>
      </c>
      <c r="R64" s="61">
        <f t="shared" si="10"/>
        <v>35.946164050409</v>
      </c>
      <c r="S64" s="78"/>
    </row>
    <row r="65" s="12" customFormat="1" spans="1:19">
      <c r="A65" s="40">
        <v>42059</v>
      </c>
      <c r="B65" s="112">
        <v>9439.28</v>
      </c>
      <c r="C65" s="112">
        <v>0</v>
      </c>
      <c r="D65" s="28"/>
      <c r="E65" s="13">
        <f t="shared" si="11"/>
        <v>9439.28</v>
      </c>
      <c r="F65" s="13"/>
      <c r="G65" s="27"/>
      <c r="H65" s="28"/>
      <c r="I65" s="13"/>
      <c r="J65" s="27"/>
      <c r="K65" s="79">
        <v>209.97</v>
      </c>
      <c r="L65" s="13">
        <v>0</v>
      </c>
      <c r="M65" s="13"/>
      <c r="N65" s="13"/>
      <c r="O65" s="13"/>
      <c r="P65" s="10">
        <f t="shared" si="8"/>
        <v>209.97</v>
      </c>
      <c r="Q65" s="60">
        <f t="shared" si="9"/>
        <v>9229.31</v>
      </c>
      <c r="R65" s="61">
        <f t="shared" si="10"/>
        <v>44.9553745773206</v>
      </c>
      <c r="S65" s="78"/>
    </row>
    <row r="66" s="12" customFormat="1" spans="1:19">
      <c r="A66" s="40">
        <v>42060</v>
      </c>
      <c r="B66" s="112">
        <v>12639.96</v>
      </c>
      <c r="C66" s="112">
        <v>394</v>
      </c>
      <c r="D66" s="28"/>
      <c r="E66" s="13">
        <f t="shared" si="11"/>
        <v>12245.96</v>
      </c>
      <c r="F66" s="13"/>
      <c r="G66" s="27"/>
      <c r="H66" s="28"/>
      <c r="I66" s="13"/>
      <c r="J66" s="27"/>
      <c r="K66" s="79">
        <v>289.33</v>
      </c>
      <c r="L66" s="13">
        <v>0</v>
      </c>
      <c r="M66" s="13"/>
      <c r="N66" s="13"/>
      <c r="O66" s="13"/>
      <c r="P66" s="10">
        <f t="shared" si="8"/>
        <v>289.33</v>
      </c>
      <c r="Q66" s="60">
        <f t="shared" si="9"/>
        <v>11956.63</v>
      </c>
      <c r="R66" s="61">
        <f t="shared" si="10"/>
        <v>42.3252341616839</v>
      </c>
      <c r="S66" s="78"/>
    </row>
    <row r="67" s="12" customFormat="1" spans="1:19">
      <c r="A67" s="40">
        <v>42061</v>
      </c>
      <c r="B67" s="112">
        <v>25820.92</v>
      </c>
      <c r="C67" s="112">
        <v>1735.9</v>
      </c>
      <c r="D67" s="28"/>
      <c r="E67" s="13">
        <f t="shared" si="11"/>
        <v>24085.02</v>
      </c>
      <c r="F67" s="13"/>
      <c r="G67" s="27"/>
      <c r="H67" s="28"/>
      <c r="I67" s="13"/>
      <c r="J67" s="27"/>
      <c r="K67" s="79">
        <v>235.27</v>
      </c>
      <c r="L67" s="13">
        <v>0</v>
      </c>
      <c r="M67" s="13"/>
      <c r="N67" s="13"/>
      <c r="O67" s="13"/>
      <c r="P67" s="10">
        <f t="shared" si="8"/>
        <v>235.27</v>
      </c>
      <c r="Q67" s="60">
        <f t="shared" si="9"/>
        <v>23849.75</v>
      </c>
      <c r="R67" s="61">
        <f t="shared" si="10"/>
        <v>102.371828112382</v>
      </c>
      <c r="S67" s="78"/>
    </row>
    <row r="68" s="12" customFormat="1" spans="1:19">
      <c r="A68" s="40">
        <v>42062</v>
      </c>
      <c r="B68" s="112">
        <v>22203.02</v>
      </c>
      <c r="C68" s="112">
        <v>815.56</v>
      </c>
      <c r="D68" s="28"/>
      <c r="E68" s="13">
        <f t="shared" si="11"/>
        <v>21387.46</v>
      </c>
      <c r="F68" s="13"/>
      <c r="G68" s="27"/>
      <c r="H68" s="28"/>
      <c r="I68" s="13"/>
      <c r="J68" s="27"/>
      <c r="K68" s="79">
        <v>222.46</v>
      </c>
      <c r="L68" s="13">
        <v>0</v>
      </c>
      <c r="M68" s="13"/>
      <c r="N68" s="13"/>
      <c r="O68" s="13"/>
      <c r="P68" s="10">
        <f t="shared" si="8"/>
        <v>222.46</v>
      </c>
      <c r="Q68" s="60">
        <f t="shared" si="9"/>
        <v>21165</v>
      </c>
      <c r="R68" s="61">
        <f t="shared" si="10"/>
        <v>96.1406994515868</v>
      </c>
      <c r="S68" s="78"/>
    </row>
    <row r="69" s="12" customFormat="1" spans="1:19">
      <c r="A69" s="40">
        <v>42063</v>
      </c>
      <c r="B69" s="112">
        <v>23609.12</v>
      </c>
      <c r="C69" s="112">
        <v>910.92</v>
      </c>
      <c r="D69" s="28"/>
      <c r="E69" s="13">
        <f t="shared" si="11"/>
        <v>22698.2</v>
      </c>
      <c r="F69" s="13"/>
      <c r="G69" s="27"/>
      <c r="H69" s="28"/>
      <c r="I69" s="13"/>
      <c r="J69" s="27"/>
      <c r="K69" s="79">
        <v>1968.09</v>
      </c>
      <c r="L69" s="48">
        <v>0</v>
      </c>
      <c r="M69" s="13"/>
      <c r="N69" s="13"/>
      <c r="O69" s="13"/>
      <c r="P69" s="10">
        <f t="shared" si="8"/>
        <v>1968.09</v>
      </c>
      <c r="Q69" s="60">
        <f t="shared" si="9"/>
        <v>20730.11</v>
      </c>
      <c r="R69" s="61">
        <f t="shared" si="10"/>
        <v>11.5331107825354</v>
      </c>
      <c r="S69" s="78"/>
    </row>
    <row r="70" s="12" customFormat="1" spans="1:19">
      <c r="A70" s="101" t="s">
        <v>30</v>
      </c>
      <c r="B70" s="10">
        <f>SUM(B42:B69)</f>
        <v>324526.24</v>
      </c>
      <c r="C70" s="10">
        <f>SUM(C42:C69)</f>
        <v>20628.02</v>
      </c>
      <c r="D70" s="10">
        <f>SUM(D42:D69)</f>
        <v>0</v>
      </c>
      <c r="E70" s="10">
        <f>SUM(E42:E69)</f>
        <v>303898.22</v>
      </c>
      <c r="F70" s="10">
        <v>0</v>
      </c>
      <c r="G70" s="10"/>
      <c r="H70" s="10">
        <f t="shared" ref="H70:K70" si="12">SUM(H42:H69)</f>
        <v>0</v>
      </c>
      <c r="I70" s="10">
        <f t="shared" si="12"/>
        <v>0</v>
      </c>
      <c r="J70" s="10">
        <f t="shared" si="12"/>
        <v>0</v>
      </c>
      <c r="K70" s="10">
        <f t="shared" si="12"/>
        <v>18667.6</v>
      </c>
      <c r="L70" s="10">
        <v>885</v>
      </c>
      <c r="M70" s="10">
        <f t="shared" ref="M70:Q70" si="13">SUM(M42:M69)</f>
        <v>0</v>
      </c>
      <c r="N70" s="10">
        <f t="shared" si="13"/>
        <v>0</v>
      </c>
      <c r="O70" s="10">
        <f t="shared" si="13"/>
        <v>0</v>
      </c>
      <c r="P70" s="10">
        <f t="shared" si="13"/>
        <v>19552.31</v>
      </c>
      <c r="Q70" s="10">
        <f t="shared" si="13"/>
        <v>284345.91</v>
      </c>
      <c r="R70" s="61">
        <f t="shared" si="10"/>
        <v>15.5428294661858</v>
      </c>
      <c r="S70" s="78"/>
    </row>
    <row r="71" s="12" customFormat="1" spans="1:19">
      <c r="A71" s="40">
        <v>42064</v>
      </c>
      <c r="B71" s="112">
        <v>17372.98</v>
      </c>
      <c r="C71" s="112">
        <v>141.12</v>
      </c>
      <c r="D71" s="112"/>
      <c r="E71" s="112">
        <f>B71-C71</f>
        <v>17231.86</v>
      </c>
      <c r="F71" s="112"/>
      <c r="G71" s="112"/>
      <c r="K71" s="79">
        <v>1275.02</v>
      </c>
      <c r="L71" s="13">
        <v>0</v>
      </c>
      <c r="P71" s="10">
        <f>SUM(G71:O71)</f>
        <v>1275.02</v>
      </c>
      <c r="Q71" s="60">
        <f>E71-P71</f>
        <v>15956.84</v>
      </c>
      <c r="R71" s="61">
        <f t="shared" si="10"/>
        <v>13.5149723141598</v>
      </c>
      <c r="S71" s="75"/>
    </row>
    <row r="72" s="12" customFormat="1" spans="1:19">
      <c r="A72" s="40">
        <v>42065</v>
      </c>
      <c r="B72" s="112">
        <v>25495.8</v>
      </c>
      <c r="C72" s="112">
        <v>2169.56</v>
      </c>
      <c r="D72" s="112"/>
      <c r="E72" s="112">
        <f t="shared" ref="E72:E83" si="14">B72-C72</f>
        <v>23326.24</v>
      </c>
      <c r="F72" s="112"/>
      <c r="G72" s="112"/>
      <c r="K72" s="79">
        <v>1377.9</v>
      </c>
      <c r="L72" s="13">
        <v>11.28</v>
      </c>
      <c r="P72" s="10">
        <f t="shared" ref="P72:P101" si="15">SUM(G72:O72)</f>
        <v>1389.18</v>
      </c>
      <c r="Q72" s="60">
        <f t="shared" ref="Q72:Q101" si="16">E72-P72</f>
        <v>21937.06</v>
      </c>
      <c r="R72" s="61">
        <f t="shared" ref="R72:R103" si="17">E72/P72</f>
        <v>16.7913733281504</v>
      </c>
      <c r="S72" s="75"/>
    </row>
    <row r="73" s="12" customFormat="1" spans="1:19">
      <c r="A73" s="40">
        <v>42066</v>
      </c>
      <c r="B73" s="112">
        <v>24082.83</v>
      </c>
      <c r="C73" s="112">
        <v>1648.76</v>
      </c>
      <c r="D73" s="112"/>
      <c r="E73" s="112">
        <f t="shared" si="14"/>
        <v>22434.07</v>
      </c>
      <c r="F73" s="112"/>
      <c r="G73" s="112"/>
      <c r="K73" s="79">
        <v>1719.85</v>
      </c>
      <c r="L73" s="13">
        <v>29.94</v>
      </c>
      <c r="P73" s="10">
        <f t="shared" si="15"/>
        <v>1749.79</v>
      </c>
      <c r="Q73" s="60">
        <f t="shared" si="16"/>
        <v>20684.28</v>
      </c>
      <c r="R73" s="61">
        <f t="shared" si="17"/>
        <v>12.8210070922796</v>
      </c>
      <c r="S73" s="75"/>
    </row>
    <row r="74" s="12" customFormat="1" spans="1:19">
      <c r="A74" s="40">
        <v>42067</v>
      </c>
      <c r="B74" s="112">
        <v>23508.3</v>
      </c>
      <c r="C74" s="112">
        <v>416.41</v>
      </c>
      <c r="D74" s="112"/>
      <c r="E74" s="112">
        <f t="shared" si="14"/>
        <v>23091.89</v>
      </c>
      <c r="F74" s="112"/>
      <c r="G74" s="112"/>
      <c r="K74" s="79">
        <v>1728.15</v>
      </c>
      <c r="L74" s="13">
        <v>0</v>
      </c>
      <c r="P74" s="10">
        <f t="shared" si="15"/>
        <v>1728.15</v>
      </c>
      <c r="Q74" s="60">
        <f t="shared" si="16"/>
        <v>21363.74</v>
      </c>
      <c r="R74" s="61">
        <f t="shared" si="17"/>
        <v>13.3622023551196</v>
      </c>
      <c r="S74" s="75"/>
    </row>
    <row r="75" s="12" customFormat="1" spans="1:19">
      <c r="A75" s="40">
        <v>42068</v>
      </c>
      <c r="B75" s="112">
        <v>24123.88</v>
      </c>
      <c r="C75" s="112">
        <v>1158.78</v>
      </c>
      <c r="D75" s="112"/>
      <c r="E75" s="112">
        <f t="shared" si="14"/>
        <v>22965.1</v>
      </c>
      <c r="F75" s="112"/>
      <c r="G75" s="112"/>
      <c r="K75" s="79">
        <v>1791.27</v>
      </c>
      <c r="L75" s="13">
        <v>34.48</v>
      </c>
      <c r="P75" s="10">
        <f t="shared" si="15"/>
        <v>1825.75</v>
      </c>
      <c r="Q75" s="60">
        <f t="shared" si="16"/>
        <v>21139.35</v>
      </c>
      <c r="R75" s="61">
        <f t="shared" si="17"/>
        <v>12.5784472134739</v>
      </c>
      <c r="S75" s="75"/>
    </row>
    <row r="76" s="12" customFormat="1" spans="1:19">
      <c r="A76" s="40">
        <v>42069</v>
      </c>
      <c r="B76" s="112">
        <v>18718.52</v>
      </c>
      <c r="C76" s="112">
        <v>536.4</v>
      </c>
      <c r="D76" s="112"/>
      <c r="E76" s="112">
        <f t="shared" si="14"/>
        <v>18182.12</v>
      </c>
      <c r="F76" s="112"/>
      <c r="G76" s="112"/>
      <c r="K76" s="79">
        <v>1745.25</v>
      </c>
      <c r="L76" s="13">
        <v>0</v>
      </c>
      <c r="P76" s="10">
        <f t="shared" si="15"/>
        <v>1745.25</v>
      </c>
      <c r="Q76" s="60">
        <f t="shared" si="16"/>
        <v>16436.87</v>
      </c>
      <c r="R76" s="61">
        <f t="shared" si="17"/>
        <v>10.4180604497923</v>
      </c>
      <c r="S76" s="75"/>
    </row>
    <row r="77" s="12" customFormat="1" spans="1:19">
      <c r="A77" s="40">
        <v>42070</v>
      </c>
      <c r="B77" s="112">
        <v>16869</v>
      </c>
      <c r="C77" s="112">
        <v>855.08</v>
      </c>
      <c r="D77" s="112"/>
      <c r="E77" s="112">
        <f t="shared" si="14"/>
        <v>16013.92</v>
      </c>
      <c r="F77" s="112"/>
      <c r="G77" s="112"/>
      <c r="K77" s="79">
        <v>1710.95</v>
      </c>
      <c r="L77" s="13">
        <v>11.28</v>
      </c>
      <c r="P77" s="10">
        <f t="shared" si="15"/>
        <v>1722.23</v>
      </c>
      <c r="Q77" s="60">
        <f t="shared" si="16"/>
        <v>14291.69</v>
      </c>
      <c r="R77" s="61">
        <f t="shared" si="17"/>
        <v>9.29836316868246</v>
      </c>
      <c r="S77" s="75"/>
    </row>
    <row r="78" s="12" customFormat="1" spans="1:19">
      <c r="A78" s="40">
        <v>42071</v>
      </c>
      <c r="B78" s="112">
        <v>15815.04</v>
      </c>
      <c r="C78" s="112">
        <v>346.27</v>
      </c>
      <c r="D78" s="112"/>
      <c r="E78" s="112">
        <f t="shared" si="14"/>
        <v>15468.77</v>
      </c>
      <c r="F78" s="112"/>
      <c r="G78" s="112"/>
      <c r="K78" s="79">
        <v>1692.14</v>
      </c>
      <c r="L78" s="13">
        <v>117.95</v>
      </c>
      <c r="P78" s="10">
        <f t="shared" si="15"/>
        <v>1810.09</v>
      </c>
      <c r="Q78" s="60">
        <f t="shared" si="16"/>
        <v>13658.68</v>
      </c>
      <c r="R78" s="61">
        <f t="shared" si="17"/>
        <v>8.54585683584794</v>
      </c>
      <c r="S78" s="75"/>
    </row>
    <row r="79" s="12" customFormat="1" spans="1:19">
      <c r="A79" s="40">
        <v>42072</v>
      </c>
      <c r="B79" s="112">
        <v>24594.1</v>
      </c>
      <c r="C79" s="112">
        <v>407.64</v>
      </c>
      <c r="D79" s="112"/>
      <c r="E79" s="112">
        <f t="shared" si="14"/>
        <v>24186.46</v>
      </c>
      <c r="F79" s="112"/>
      <c r="G79" s="112"/>
      <c r="K79" s="12">
        <v>2465.22</v>
      </c>
      <c r="L79" s="12">
        <v>65.68</v>
      </c>
      <c r="P79" s="10">
        <f t="shared" si="15"/>
        <v>2530.9</v>
      </c>
      <c r="Q79" s="60">
        <f t="shared" si="16"/>
        <v>21655.56</v>
      </c>
      <c r="R79" s="61">
        <f t="shared" si="17"/>
        <v>9.55646607926034</v>
      </c>
      <c r="S79" s="75"/>
    </row>
    <row r="80" s="12" customFormat="1" spans="1:19">
      <c r="A80" s="40">
        <v>42073</v>
      </c>
      <c r="B80" s="112">
        <v>24754.08</v>
      </c>
      <c r="C80" s="112">
        <v>2638.74</v>
      </c>
      <c r="D80" s="112"/>
      <c r="E80" s="112">
        <f t="shared" si="14"/>
        <v>22115.34</v>
      </c>
      <c r="F80" s="112"/>
      <c r="G80" s="112"/>
      <c r="H80" s="112"/>
      <c r="I80" s="112"/>
      <c r="J80" s="112"/>
      <c r="K80" s="112">
        <v>2227.56</v>
      </c>
      <c r="L80" s="112">
        <v>89.5</v>
      </c>
      <c r="P80" s="10">
        <f t="shared" si="15"/>
        <v>2317.06</v>
      </c>
      <c r="Q80" s="60">
        <f t="shared" si="16"/>
        <v>19798.28</v>
      </c>
      <c r="R80" s="61">
        <f t="shared" si="17"/>
        <v>9.54456941123665</v>
      </c>
      <c r="S80" s="75"/>
    </row>
    <row r="81" s="12" customFormat="1" spans="1:19">
      <c r="A81" s="40">
        <v>42074</v>
      </c>
      <c r="B81" s="112">
        <v>24318.66</v>
      </c>
      <c r="C81" s="112">
        <v>881.18</v>
      </c>
      <c r="D81" s="112"/>
      <c r="E81" s="112">
        <f t="shared" si="14"/>
        <v>23437.48</v>
      </c>
      <c r="F81" s="112"/>
      <c r="G81" s="112"/>
      <c r="H81" s="112"/>
      <c r="I81" s="112"/>
      <c r="J81" s="112"/>
      <c r="K81" s="112">
        <v>2737.2</v>
      </c>
      <c r="L81" s="112">
        <v>187.59</v>
      </c>
      <c r="P81" s="10">
        <f t="shared" si="15"/>
        <v>2924.79</v>
      </c>
      <c r="Q81" s="60">
        <f t="shared" si="16"/>
        <v>20512.69</v>
      </c>
      <c r="R81" s="61">
        <f t="shared" si="17"/>
        <v>8.01338899544925</v>
      </c>
      <c r="S81" s="75"/>
    </row>
    <row r="82" s="12" customFormat="1" spans="1:19">
      <c r="A82" s="40">
        <v>42075</v>
      </c>
      <c r="B82" s="112">
        <v>22837.04</v>
      </c>
      <c r="C82" s="112">
        <v>449.48</v>
      </c>
      <c r="D82" s="112"/>
      <c r="E82" s="112">
        <f t="shared" si="14"/>
        <v>22387.56</v>
      </c>
      <c r="F82" s="112"/>
      <c r="G82" s="112"/>
      <c r="K82" s="72">
        <v>2587.33</v>
      </c>
      <c r="L82" s="12">
        <v>82.89</v>
      </c>
      <c r="P82" s="10">
        <f t="shared" si="15"/>
        <v>2670.22</v>
      </c>
      <c r="Q82" s="60">
        <f t="shared" si="16"/>
        <v>19717.34</v>
      </c>
      <c r="R82" s="61">
        <f t="shared" si="17"/>
        <v>8.3841631026657</v>
      </c>
      <c r="S82" s="75"/>
    </row>
    <row r="83" s="12" customFormat="1" spans="1:19">
      <c r="A83" s="40">
        <v>42076</v>
      </c>
      <c r="B83" s="112">
        <v>17689.2</v>
      </c>
      <c r="C83" s="112">
        <v>270.08</v>
      </c>
      <c r="D83" s="112"/>
      <c r="E83" s="112">
        <f t="shared" si="14"/>
        <v>17419.12</v>
      </c>
      <c r="F83" s="112"/>
      <c r="G83" s="112"/>
      <c r="K83" s="72">
        <v>2356.15</v>
      </c>
      <c r="L83" s="12">
        <v>49.26</v>
      </c>
      <c r="P83" s="10">
        <f t="shared" si="15"/>
        <v>2405.41</v>
      </c>
      <c r="Q83" s="60">
        <f t="shared" si="16"/>
        <v>15013.71</v>
      </c>
      <c r="R83" s="61">
        <f t="shared" si="17"/>
        <v>7.24164279686207</v>
      </c>
      <c r="S83" s="75"/>
    </row>
    <row r="84" s="12" customFormat="1" spans="1:19">
      <c r="A84" s="40">
        <v>42077</v>
      </c>
      <c r="B84" s="112">
        <v>18877.76</v>
      </c>
      <c r="C84" s="112">
        <v>942.78</v>
      </c>
      <c r="D84" s="112"/>
      <c r="E84" s="112">
        <v>17934.98</v>
      </c>
      <c r="F84" s="112"/>
      <c r="G84" s="112"/>
      <c r="K84" s="12">
        <v>2290.48</v>
      </c>
      <c r="L84" s="12">
        <v>29</v>
      </c>
      <c r="P84" s="10">
        <f t="shared" si="15"/>
        <v>2319.48</v>
      </c>
      <c r="Q84" s="60">
        <f t="shared" si="16"/>
        <v>15615.5</v>
      </c>
      <c r="R84" s="61">
        <f t="shared" si="17"/>
        <v>7.73232793557177</v>
      </c>
      <c r="S84" s="75"/>
    </row>
    <row r="85" s="12" customFormat="1" spans="1:19">
      <c r="A85" s="40">
        <v>42078</v>
      </c>
      <c r="B85" s="112">
        <v>18565.96</v>
      </c>
      <c r="C85" s="112">
        <v>629.7</v>
      </c>
      <c r="D85" s="112"/>
      <c r="E85" s="112">
        <v>17936.26</v>
      </c>
      <c r="F85" s="112"/>
      <c r="G85" s="112"/>
      <c r="K85" s="12">
        <v>2663.37</v>
      </c>
      <c r="L85" s="12">
        <v>44.8</v>
      </c>
      <c r="P85" s="10">
        <f t="shared" si="15"/>
        <v>2708.17</v>
      </c>
      <c r="Q85" s="60">
        <f t="shared" si="16"/>
        <v>15228.09</v>
      </c>
      <c r="R85" s="61">
        <f t="shared" si="17"/>
        <v>6.62301849588467</v>
      </c>
      <c r="S85" s="75"/>
    </row>
    <row r="86" s="12" customFormat="1" spans="1:19">
      <c r="A86" s="40">
        <v>42079</v>
      </c>
      <c r="B86" s="112">
        <v>20076.07</v>
      </c>
      <c r="C86" s="112">
        <v>1300.96</v>
      </c>
      <c r="D86" s="112"/>
      <c r="E86" s="112">
        <v>18775.11</v>
      </c>
      <c r="F86" s="112"/>
      <c r="G86" s="112"/>
      <c r="K86" s="12">
        <v>2053.25</v>
      </c>
      <c r="L86" s="12">
        <v>28.22</v>
      </c>
      <c r="P86" s="10">
        <f t="shared" si="15"/>
        <v>2081.47</v>
      </c>
      <c r="Q86" s="60">
        <f t="shared" si="16"/>
        <v>16693.64</v>
      </c>
      <c r="R86" s="61">
        <f t="shared" si="17"/>
        <v>9.0201203956819</v>
      </c>
      <c r="S86" s="75"/>
    </row>
    <row r="87" s="12" customFormat="1" spans="1:19">
      <c r="A87" s="40">
        <v>42080</v>
      </c>
      <c r="B87" s="112">
        <v>24879.97</v>
      </c>
      <c r="C87" s="112">
        <v>549.26</v>
      </c>
      <c r="D87" s="112"/>
      <c r="E87" s="112">
        <v>24330.71</v>
      </c>
      <c r="F87" s="112"/>
      <c r="G87" s="112"/>
      <c r="K87" s="12">
        <v>1848.47</v>
      </c>
      <c r="L87" s="12">
        <v>93.1</v>
      </c>
      <c r="P87" s="10">
        <f t="shared" si="15"/>
        <v>1941.57</v>
      </c>
      <c r="Q87" s="60">
        <f t="shared" si="16"/>
        <v>22389.14</v>
      </c>
      <c r="R87" s="61">
        <f t="shared" si="17"/>
        <v>12.5314616521681</v>
      </c>
      <c r="S87" s="75"/>
    </row>
    <row r="88" s="12" customFormat="1" spans="1:19">
      <c r="A88" s="40">
        <v>42081</v>
      </c>
      <c r="B88" s="112">
        <v>23068.55</v>
      </c>
      <c r="C88" s="112">
        <v>243.1</v>
      </c>
      <c r="D88" s="112"/>
      <c r="E88" s="112">
        <v>22825.45</v>
      </c>
      <c r="K88" s="12">
        <v>1615.73</v>
      </c>
      <c r="L88" s="12">
        <v>49.32</v>
      </c>
      <c r="P88" s="10">
        <f t="shared" si="15"/>
        <v>1665.05</v>
      </c>
      <c r="Q88" s="60">
        <f t="shared" si="16"/>
        <v>21160.4</v>
      </c>
      <c r="R88" s="61">
        <f t="shared" si="17"/>
        <v>13.708567310291</v>
      </c>
      <c r="S88" s="75"/>
    </row>
    <row r="89" s="12" customFormat="1" spans="1:19">
      <c r="A89" s="40">
        <v>42082</v>
      </c>
      <c r="B89" s="112">
        <v>16953.14</v>
      </c>
      <c r="C89" s="112">
        <v>668.04</v>
      </c>
      <c r="D89" s="112"/>
      <c r="E89" s="112">
        <v>16285.1</v>
      </c>
      <c r="F89" s="112"/>
      <c r="G89" s="112"/>
      <c r="H89" s="112"/>
      <c r="I89" s="112"/>
      <c r="J89" s="112"/>
      <c r="K89" s="112">
        <v>1661.55</v>
      </c>
      <c r="L89" s="112">
        <v>14.12</v>
      </c>
      <c r="P89" s="10">
        <f t="shared" si="15"/>
        <v>1675.67</v>
      </c>
      <c r="Q89" s="60">
        <f t="shared" si="16"/>
        <v>14609.43</v>
      </c>
      <c r="R89" s="61">
        <f t="shared" si="17"/>
        <v>9.71856033705921</v>
      </c>
      <c r="S89" s="75"/>
    </row>
    <row r="90" s="12" customFormat="1" spans="1:19">
      <c r="A90" s="40">
        <v>42083</v>
      </c>
      <c r="B90" s="112">
        <v>15607.62</v>
      </c>
      <c r="C90" s="112">
        <v>318.86</v>
      </c>
      <c r="D90" s="112"/>
      <c r="E90" s="112">
        <v>15288.76</v>
      </c>
      <c r="F90" s="112"/>
      <c r="G90" s="112"/>
      <c r="H90" s="112"/>
      <c r="I90" s="112"/>
      <c r="J90" s="112"/>
      <c r="K90" s="112">
        <v>1482.42</v>
      </c>
      <c r="L90" s="112">
        <v>35.3</v>
      </c>
      <c r="P90" s="10">
        <f t="shared" si="15"/>
        <v>1517.72</v>
      </c>
      <c r="Q90" s="60">
        <f t="shared" si="16"/>
        <v>13771.04</v>
      </c>
      <c r="R90" s="61">
        <f t="shared" si="17"/>
        <v>10.0735049943336</v>
      </c>
      <c r="S90" s="75"/>
    </row>
    <row r="91" s="12" customFormat="1" spans="1:19">
      <c r="A91" s="40">
        <v>42084</v>
      </c>
      <c r="B91" s="112">
        <v>13775.75</v>
      </c>
      <c r="C91" s="112">
        <v>853.53</v>
      </c>
      <c r="D91" s="112"/>
      <c r="E91" s="112">
        <v>12922.22</v>
      </c>
      <c r="F91" s="112"/>
      <c r="G91" s="112"/>
      <c r="H91" s="112"/>
      <c r="I91" s="112"/>
      <c r="J91" s="112"/>
      <c r="K91" s="112">
        <v>1422.62</v>
      </c>
      <c r="L91" s="112">
        <v>12.88</v>
      </c>
      <c r="P91" s="10">
        <f t="shared" si="15"/>
        <v>1435.5</v>
      </c>
      <c r="Q91" s="60">
        <f t="shared" si="16"/>
        <v>11486.72</v>
      </c>
      <c r="R91" s="61">
        <f t="shared" si="17"/>
        <v>9.00189481017067</v>
      </c>
      <c r="S91" s="75"/>
    </row>
    <row r="92" s="12" customFormat="1" spans="1:19">
      <c r="A92" s="40">
        <v>42085</v>
      </c>
      <c r="B92" s="112">
        <v>17349.6</v>
      </c>
      <c r="C92" s="112">
        <v>255.32</v>
      </c>
      <c r="D92" s="112"/>
      <c r="E92" s="112">
        <v>17094.28</v>
      </c>
      <c r="F92" s="112"/>
      <c r="G92" s="112"/>
      <c r="H92" s="112"/>
      <c r="I92" s="112"/>
      <c r="J92" s="112"/>
      <c r="K92" s="112">
        <v>532.62</v>
      </c>
      <c r="L92" s="112">
        <v>44.69</v>
      </c>
      <c r="P92" s="10">
        <f t="shared" si="15"/>
        <v>577.31</v>
      </c>
      <c r="Q92" s="60">
        <f t="shared" si="16"/>
        <v>16516.97</v>
      </c>
      <c r="R92" s="61">
        <f t="shared" si="17"/>
        <v>29.6102267412655</v>
      </c>
      <c r="S92" s="75"/>
    </row>
    <row r="93" s="12" customFormat="1" spans="1:19">
      <c r="A93" s="40">
        <v>42086</v>
      </c>
      <c r="B93" s="112">
        <v>18216.42</v>
      </c>
      <c r="C93" s="112">
        <v>628.56</v>
      </c>
      <c r="D93" s="112"/>
      <c r="E93" s="112">
        <v>17587.86</v>
      </c>
      <c r="K93" s="12">
        <v>1886.43</v>
      </c>
      <c r="L93" s="12">
        <v>76.57</v>
      </c>
      <c r="P93" s="10">
        <f t="shared" si="15"/>
        <v>1963</v>
      </c>
      <c r="Q93" s="60">
        <f t="shared" si="16"/>
        <v>15624.86</v>
      </c>
      <c r="R93" s="61">
        <f t="shared" si="17"/>
        <v>8.9596841569027</v>
      </c>
      <c r="S93" s="75"/>
    </row>
    <row r="94" s="12" customFormat="1" spans="1:19">
      <c r="A94" s="40">
        <v>42087</v>
      </c>
      <c r="B94" s="112">
        <v>24555.27</v>
      </c>
      <c r="C94" s="112">
        <v>671.4</v>
      </c>
      <c r="D94" s="112"/>
      <c r="E94" s="112">
        <v>23883.87</v>
      </c>
      <c r="K94" s="12">
        <v>2473.36</v>
      </c>
      <c r="L94" s="12">
        <v>51.18</v>
      </c>
      <c r="P94" s="10">
        <f t="shared" si="15"/>
        <v>2524.54</v>
      </c>
      <c r="Q94" s="60">
        <f t="shared" si="16"/>
        <v>21359.33</v>
      </c>
      <c r="R94" s="61">
        <f t="shared" si="17"/>
        <v>9.46068194601789</v>
      </c>
      <c r="S94" s="75"/>
    </row>
    <row r="95" s="12" customFormat="1" spans="1:19">
      <c r="A95" s="40">
        <v>42088</v>
      </c>
      <c r="B95" s="112">
        <v>25729.71</v>
      </c>
      <c r="C95" s="112">
        <v>1079.02</v>
      </c>
      <c r="D95" s="112"/>
      <c r="E95" s="112">
        <v>24650.69</v>
      </c>
      <c r="K95" s="12">
        <v>2622.62</v>
      </c>
      <c r="L95" s="12">
        <v>70.45</v>
      </c>
      <c r="P95" s="10">
        <f t="shared" si="15"/>
        <v>2693.07</v>
      </c>
      <c r="Q95" s="60">
        <f t="shared" si="16"/>
        <v>21957.62</v>
      </c>
      <c r="R95" s="61">
        <f t="shared" si="17"/>
        <v>9.15337885758632</v>
      </c>
      <c r="S95" s="75"/>
    </row>
    <row r="96" s="12" customFormat="1" spans="1:19">
      <c r="A96" s="40">
        <v>42089</v>
      </c>
      <c r="B96" s="112">
        <v>21603.93</v>
      </c>
      <c r="C96" s="112">
        <v>920.02</v>
      </c>
      <c r="D96" s="112"/>
      <c r="E96" s="112">
        <v>20683.91</v>
      </c>
      <c r="K96" s="12">
        <v>2862.72</v>
      </c>
      <c r="L96" s="12">
        <v>64.47</v>
      </c>
      <c r="P96" s="10">
        <f t="shared" si="15"/>
        <v>2927.19</v>
      </c>
      <c r="Q96" s="60">
        <f t="shared" si="16"/>
        <v>17756.72</v>
      </c>
      <c r="R96" s="61">
        <f t="shared" si="17"/>
        <v>7.06613168260345</v>
      </c>
      <c r="S96" s="75"/>
    </row>
    <row r="97" s="12" customFormat="1" spans="1:19">
      <c r="A97" s="40">
        <v>42090</v>
      </c>
      <c r="B97" s="12">
        <v>20548.12</v>
      </c>
      <c r="C97" s="12">
        <v>244.72</v>
      </c>
      <c r="E97" s="12">
        <v>20303.4</v>
      </c>
      <c r="K97" s="12">
        <v>2686.03</v>
      </c>
      <c r="L97" s="12">
        <v>53</v>
      </c>
      <c r="P97" s="10">
        <f t="shared" si="15"/>
        <v>2739.03</v>
      </c>
      <c r="Q97" s="60">
        <f t="shared" si="16"/>
        <v>17564.37</v>
      </c>
      <c r="R97" s="61">
        <f t="shared" si="17"/>
        <v>7.41262417717221</v>
      </c>
      <c r="S97" s="75"/>
    </row>
    <row r="98" s="12" customFormat="1" spans="1:19">
      <c r="A98" s="40">
        <v>42091</v>
      </c>
      <c r="B98" s="12">
        <v>18731.82</v>
      </c>
      <c r="C98" s="12">
        <v>551.68</v>
      </c>
      <c r="E98" s="12">
        <v>18180.14</v>
      </c>
      <c r="K98" s="12">
        <v>2785.62</v>
      </c>
      <c r="L98" s="12">
        <v>33.43</v>
      </c>
      <c r="P98" s="10">
        <f t="shared" si="15"/>
        <v>2819.05</v>
      </c>
      <c r="Q98" s="60">
        <f t="shared" si="16"/>
        <v>15361.09</v>
      </c>
      <c r="R98" s="61">
        <f t="shared" si="17"/>
        <v>6.44903070183218</v>
      </c>
      <c r="S98" s="75"/>
    </row>
    <row r="99" s="12" customFormat="1" spans="1:19">
      <c r="A99" s="40">
        <v>42092</v>
      </c>
      <c r="B99" s="12">
        <v>25595.2</v>
      </c>
      <c r="C99" s="12">
        <v>264.26</v>
      </c>
      <c r="E99" s="12">
        <v>25330.94</v>
      </c>
      <c r="K99" s="12">
        <v>3075.21</v>
      </c>
      <c r="L99" s="12">
        <v>56.76</v>
      </c>
      <c r="P99" s="10">
        <f t="shared" si="15"/>
        <v>3131.97</v>
      </c>
      <c r="Q99" s="60">
        <f t="shared" si="16"/>
        <v>22198.97</v>
      </c>
      <c r="R99" s="61">
        <f t="shared" si="17"/>
        <v>8.08786163341284</v>
      </c>
      <c r="S99" s="75"/>
    </row>
    <row r="100" s="12" customFormat="1" spans="1:19">
      <c r="A100" s="40">
        <v>42093</v>
      </c>
      <c r="B100" s="12">
        <v>29388.13</v>
      </c>
      <c r="C100" s="12">
        <v>637.64</v>
      </c>
      <c r="E100" s="12">
        <v>28750.49</v>
      </c>
      <c r="K100" s="12">
        <v>3038.03</v>
      </c>
      <c r="L100" s="12">
        <v>20.7</v>
      </c>
      <c r="P100" s="10">
        <f t="shared" si="15"/>
        <v>3058.73</v>
      </c>
      <c r="Q100" s="60">
        <f t="shared" si="16"/>
        <v>25691.76</v>
      </c>
      <c r="R100" s="61">
        <f t="shared" si="17"/>
        <v>9.39948606120841</v>
      </c>
      <c r="S100" s="75"/>
    </row>
    <row r="101" s="12" customFormat="1" spans="1:19">
      <c r="A101" s="40">
        <v>42094</v>
      </c>
      <c r="B101" s="72">
        <v>30683.02</v>
      </c>
      <c r="C101" s="12">
        <v>401.7</v>
      </c>
      <c r="E101" s="73">
        <f>B101-C101</f>
        <v>30281.32</v>
      </c>
      <c r="K101" s="74">
        <v>2691</v>
      </c>
      <c r="P101" s="10">
        <f t="shared" si="15"/>
        <v>2691</v>
      </c>
      <c r="Q101" s="60">
        <f t="shared" si="16"/>
        <v>27590.32</v>
      </c>
      <c r="R101" s="61">
        <f t="shared" si="17"/>
        <v>11.2528130806392</v>
      </c>
      <c r="S101" s="75"/>
    </row>
    <row r="102" s="12" customFormat="1" spans="1:20">
      <c r="A102" s="10" t="s">
        <v>34</v>
      </c>
      <c r="B102" s="10">
        <f>SUM(B71:B101)</f>
        <v>664385.47</v>
      </c>
      <c r="C102" s="10">
        <f>SUM(C71:C101)</f>
        <v>23080.05</v>
      </c>
      <c r="D102" s="10">
        <f t="shared" ref="D102:J102" si="18">SUM(D74:D101)</f>
        <v>0</v>
      </c>
      <c r="E102" s="10">
        <f>SUM(E71:E101)</f>
        <v>641305.42</v>
      </c>
      <c r="F102" s="10">
        <v>0</v>
      </c>
      <c r="G102" s="10"/>
      <c r="H102" s="10">
        <f t="shared" ref="H102:J102" si="19">SUM(H74:H101)</f>
        <v>0</v>
      </c>
      <c r="I102" s="10">
        <f t="shared" si="19"/>
        <v>0</v>
      </c>
      <c r="J102" s="10">
        <f t="shared" si="19"/>
        <v>0</v>
      </c>
      <c r="K102" s="10">
        <f t="shared" ref="K102:Q102" si="20">SUM(K71:K101)</f>
        <v>65105.52</v>
      </c>
      <c r="L102" s="10">
        <f t="shared" si="20"/>
        <v>1457.84</v>
      </c>
      <c r="M102" s="10">
        <f t="shared" ref="M102:O102" si="21">SUM(M74:M101)</f>
        <v>0</v>
      </c>
      <c r="N102" s="10">
        <f t="shared" si="21"/>
        <v>0</v>
      </c>
      <c r="O102" s="10">
        <f t="shared" si="21"/>
        <v>0</v>
      </c>
      <c r="P102" s="10">
        <f>SUM(P71:P101)</f>
        <v>66563.36</v>
      </c>
      <c r="Q102" s="10">
        <f>SUM(Q71:Q101)</f>
        <v>574742.06</v>
      </c>
      <c r="R102" s="61">
        <f t="shared" si="17"/>
        <v>9.63451093814975</v>
      </c>
      <c r="S102" s="75"/>
      <c r="T102" s="78"/>
    </row>
    <row r="103" s="12" customFormat="1" spans="1:19">
      <c r="A103" s="40">
        <v>42095</v>
      </c>
      <c r="B103" s="72">
        <v>21732.33</v>
      </c>
      <c r="C103" s="140">
        <v>562.45</v>
      </c>
      <c r="E103" s="73">
        <f>B103-C103</f>
        <v>21169.88</v>
      </c>
      <c r="K103" s="74">
        <v>2720</v>
      </c>
      <c r="L103" s="12">
        <v>59.87</v>
      </c>
      <c r="P103" s="10">
        <f>SUM(G103:O103)</f>
        <v>2779.87</v>
      </c>
      <c r="Q103" s="60">
        <f>E103-P103</f>
        <v>18390.01</v>
      </c>
      <c r="R103" s="61">
        <f t="shared" si="17"/>
        <v>7.61542086500448</v>
      </c>
      <c r="S103" s="75"/>
    </row>
    <row r="104" spans="1:18">
      <c r="A104" s="40">
        <v>42096</v>
      </c>
      <c r="B104" s="76">
        <v>22154.59</v>
      </c>
      <c r="C104" s="126">
        <v>410.59</v>
      </c>
      <c r="E104" s="73">
        <f t="shared" ref="E104" si="22">B104-C104</f>
        <v>21744</v>
      </c>
      <c r="K104" s="76">
        <v>2483.25</v>
      </c>
      <c r="L104" s="13">
        <v>30</v>
      </c>
      <c r="P104" s="13">
        <f>SUM(G104:O104)</f>
        <v>2513.25</v>
      </c>
      <c r="Q104" s="13">
        <f>E104-P104</f>
        <v>19230.75</v>
      </c>
      <c r="R104" s="61">
        <f t="shared" ref="R104:R132" si="23">E104/P104</f>
        <v>8.65174574753805</v>
      </c>
    </row>
    <row r="105" spans="1:18">
      <c r="A105" s="40">
        <v>42097</v>
      </c>
      <c r="B105" s="13">
        <v>14041.18</v>
      </c>
      <c r="C105" s="13">
        <v>190.65</v>
      </c>
      <c r="E105" s="73">
        <v>13850.53</v>
      </c>
      <c r="K105" s="13">
        <v>2342.13</v>
      </c>
      <c r="L105" s="13">
        <v>30.28</v>
      </c>
      <c r="P105" s="13">
        <f t="shared" ref="P105:P132" si="24">SUM(G105:O105)</f>
        <v>2372.41</v>
      </c>
      <c r="Q105" s="13">
        <f t="shared" ref="Q105:Q153" si="25">E105-P105</f>
        <v>11478.12</v>
      </c>
      <c r="R105" s="61">
        <f t="shared" si="23"/>
        <v>5.8381687819559</v>
      </c>
    </row>
    <row r="106" spans="1:18">
      <c r="A106" s="40">
        <v>42098</v>
      </c>
      <c r="B106" s="13">
        <v>14978.15</v>
      </c>
      <c r="C106" s="13">
        <v>373.72</v>
      </c>
      <c r="E106" s="73">
        <v>14604.43</v>
      </c>
      <c r="K106" s="13">
        <v>2551.94</v>
      </c>
      <c r="L106" s="13">
        <v>70.74</v>
      </c>
      <c r="P106" s="13">
        <f t="shared" si="24"/>
        <v>2622.68</v>
      </c>
      <c r="Q106" s="13">
        <f t="shared" si="25"/>
        <v>11981.75</v>
      </c>
      <c r="R106" s="61">
        <f t="shared" si="23"/>
        <v>5.56851388655879</v>
      </c>
    </row>
    <row r="107" spans="1:18">
      <c r="A107" s="40">
        <v>42099</v>
      </c>
      <c r="B107" s="13">
        <v>18213.28</v>
      </c>
      <c r="C107" s="13">
        <v>230.56</v>
      </c>
      <c r="E107" s="73">
        <v>17982.72</v>
      </c>
      <c r="K107" s="13">
        <v>3018.07</v>
      </c>
      <c r="L107" s="13">
        <v>31.06</v>
      </c>
      <c r="P107" s="13">
        <f t="shared" si="24"/>
        <v>3049.13</v>
      </c>
      <c r="Q107" s="13">
        <f t="shared" si="25"/>
        <v>14933.59</v>
      </c>
      <c r="R107" s="61">
        <f t="shared" si="23"/>
        <v>5.89765605271012</v>
      </c>
    </row>
    <row r="108" spans="1:18">
      <c r="A108" s="40">
        <v>42100</v>
      </c>
      <c r="B108" s="13">
        <v>16014.08</v>
      </c>
      <c r="C108" s="13">
        <v>1230.46</v>
      </c>
      <c r="E108" s="73">
        <v>14783.62</v>
      </c>
      <c r="K108" s="13">
        <v>2772.08</v>
      </c>
      <c r="L108" s="13">
        <v>80.03</v>
      </c>
      <c r="P108" s="13">
        <f t="shared" si="24"/>
        <v>2852.11</v>
      </c>
      <c r="Q108" s="13">
        <f t="shared" si="25"/>
        <v>11931.51</v>
      </c>
      <c r="R108" s="61">
        <f t="shared" si="23"/>
        <v>5.18339755479277</v>
      </c>
    </row>
    <row r="109" spans="1:18">
      <c r="A109" s="40">
        <v>42101</v>
      </c>
      <c r="B109" s="13">
        <v>18558.59</v>
      </c>
      <c r="C109" s="13">
        <v>1525.87</v>
      </c>
      <c r="E109" s="73">
        <v>17032.72</v>
      </c>
      <c r="K109" s="13">
        <v>2313.29</v>
      </c>
      <c r="L109" s="13">
        <v>106.32</v>
      </c>
      <c r="P109" s="13">
        <f t="shared" si="24"/>
        <v>2419.61</v>
      </c>
      <c r="Q109" s="13">
        <f t="shared" si="25"/>
        <v>14613.11</v>
      </c>
      <c r="R109" s="61">
        <f t="shared" si="23"/>
        <v>7.03944850616422</v>
      </c>
    </row>
    <row r="110" spans="1:18">
      <c r="A110" s="40">
        <v>42102</v>
      </c>
      <c r="B110" s="13">
        <v>17096.23</v>
      </c>
      <c r="C110" s="13">
        <v>1218.99</v>
      </c>
      <c r="E110" s="73">
        <v>15877.24</v>
      </c>
      <c r="L110" s="13">
        <v>22.73</v>
      </c>
      <c r="P110" s="13">
        <f t="shared" si="24"/>
        <v>22.73</v>
      </c>
      <c r="Q110" s="13">
        <f t="shared" si="25"/>
        <v>15854.51</v>
      </c>
      <c r="R110" s="61">
        <f t="shared" si="23"/>
        <v>698.514738231412</v>
      </c>
    </row>
    <row r="111" spans="1:18">
      <c r="A111" s="40">
        <v>42103</v>
      </c>
      <c r="B111" s="13">
        <v>21424.63</v>
      </c>
      <c r="C111" s="13">
        <v>970.74</v>
      </c>
      <c r="E111" s="73">
        <v>20453.89</v>
      </c>
      <c r="K111" s="13">
        <v>1851.49</v>
      </c>
      <c r="L111" s="13">
        <v>15.12</v>
      </c>
      <c r="P111" s="13">
        <f t="shared" si="24"/>
        <v>1866.61</v>
      </c>
      <c r="Q111" s="13">
        <f t="shared" si="25"/>
        <v>18587.28</v>
      </c>
      <c r="R111" s="61">
        <f t="shared" si="23"/>
        <v>10.9577737181307</v>
      </c>
    </row>
    <row r="112" spans="1:18">
      <c r="A112" s="40">
        <v>42104</v>
      </c>
      <c r="B112" s="13">
        <v>16968.82</v>
      </c>
      <c r="C112" s="13">
        <v>0</v>
      </c>
      <c r="E112" s="73">
        <v>16968.82</v>
      </c>
      <c r="K112" s="13">
        <v>1522.3</v>
      </c>
      <c r="L112" s="13">
        <v>18.26</v>
      </c>
      <c r="P112" s="13">
        <f t="shared" si="24"/>
        <v>1540.56</v>
      </c>
      <c r="Q112" s="13">
        <f t="shared" si="25"/>
        <v>15428.26</v>
      </c>
      <c r="R112" s="61">
        <f t="shared" si="23"/>
        <v>11.0147089370099</v>
      </c>
    </row>
    <row r="113" spans="1:18">
      <c r="A113" s="40">
        <v>42105</v>
      </c>
      <c r="B113" s="13">
        <v>15913.74</v>
      </c>
      <c r="C113" s="13">
        <v>331.25</v>
      </c>
      <c r="E113" s="73">
        <v>15582.49</v>
      </c>
      <c r="K113" s="13">
        <v>1528.03</v>
      </c>
      <c r="L113" s="13">
        <v>26.15</v>
      </c>
      <c r="P113" s="13">
        <f t="shared" si="24"/>
        <v>1554.18</v>
      </c>
      <c r="Q113" s="13">
        <f t="shared" si="25"/>
        <v>14028.31</v>
      </c>
      <c r="R113" s="61">
        <f t="shared" si="23"/>
        <v>10.0261810086348</v>
      </c>
    </row>
    <row r="114" spans="1:18">
      <c r="A114" s="40">
        <v>42106</v>
      </c>
      <c r="B114" s="13">
        <v>17521.2</v>
      </c>
      <c r="C114" s="13">
        <v>571.23</v>
      </c>
      <c r="E114" s="73">
        <v>16949.97</v>
      </c>
      <c r="K114" s="13">
        <v>1731.55</v>
      </c>
      <c r="L114" s="13">
        <v>14.12</v>
      </c>
      <c r="P114" s="13">
        <f t="shared" si="24"/>
        <v>1745.67</v>
      </c>
      <c r="Q114" s="13">
        <f t="shared" si="25"/>
        <v>15204.3</v>
      </c>
      <c r="R114" s="61">
        <f t="shared" si="23"/>
        <v>9.70972176871918</v>
      </c>
    </row>
    <row r="115" spans="1:18">
      <c r="A115" s="40">
        <v>42107</v>
      </c>
      <c r="B115" s="13">
        <v>21845.61</v>
      </c>
      <c r="C115" s="13">
        <v>1052.5</v>
      </c>
      <c r="E115" s="73">
        <v>20793.11</v>
      </c>
      <c r="K115" s="13">
        <v>1510.8</v>
      </c>
      <c r="L115" s="13">
        <v>0</v>
      </c>
      <c r="P115" s="13">
        <f t="shared" si="24"/>
        <v>1510.8</v>
      </c>
      <c r="Q115" s="13">
        <f t="shared" si="25"/>
        <v>19282.31</v>
      </c>
      <c r="R115" s="61">
        <f t="shared" si="23"/>
        <v>13.7629798782102</v>
      </c>
    </row>
    <row r="116" spans="1:18">
      <c r="A116" s="40">
        <v>42108</v>
      </c>
      <c r="B116" s="13">
        <v>19309.99</v>
      </c>
      <c r="C116" s="13">
        <v>256.6</v>
      </c>
      <c r="E116" s="73">
        <v>19053.39</v>
      </c>
      <c r="K116" s="13">
        <v>1939.89</v>
      </c>
      <c r="L116" s="13">
        <v>81.33</v>
      </c>
      <c r="P116" s="13">
        <f t="shared" si="24"/>
        <v>2021.22</v>
      </c>
      <c r="Q116" s="13">
        <f t="shared" si="25"/>
        <v>17032.17</v>
      </c>
      <c r="R116" s="61">
        <f t="shared" si="23"/>
        <v>9.42667794698252</v>
      </c>
    </row>
    <row r="117" spans="1:18">
      <c r="A117" s="40">
        <v>42109</v>
      </c>
      <c r="B117" s="13">
        <v>17146.2</v>
      </c>
      <c r="C117" s="13">
        <v>412.91</v>
      </c>
      <c r="E117" s="73">
        <v>16733.29</v>
      </c>
      <c r="K117" s="13">
        <v>1790.46</v>
      </c>
      <c r="L117" s="13">
        <v>50.46</v>
      </c>
      <c r="P117" s="13">
        <f t="shared" si="24"/>
        <v>1840.92</v>
      </c>
      <c r="Q117" s="13">
        <f t="shared" si="25"/>
        <v>14892.37</v>
      </c>
      <c r="R117" s="61">
        <f t="shared" si="23"/>
        <v>9.08963453056081</v>
      </c>
    </row>
    <row r="118" spans="1:18">
      <c r="A118" s="40">
        <v>42110</v>
      </c>
      <c r="B118" s="13">
        <v>19152.46</v>
      </c>
      <c r="C118" s="13">
        <v>465.31</v>
      </c>
      <c r="E118" s="73">
        <v>18687.15</v>
      </c>
      <c r="K118" s="13">
        <v>1504.91</v>
      </c>
      <c r="L118" s="13">
        <v>78</v>
      </c>
      <c r="P118" s="13">
        <f t="shared" si="24"/>
        <v>1582.91</v>
      </c>
      <c r="Q118" s="13">
        <f t="shared" si="25"/>
        <v>17104.24</v>
      </c>
      <c r="R118" s="61">
        <f t="shared" si="23"/>
        <v>11.8055669621141</v>
      </c>
    </row>
    <row r="119" spans="1:18">
      <c r="A119" s="40">
        <v>42111</v>
      </c>
      <c r="B119" s="13">
        <v>19885.45</v>
      </c>
      <c r="C119" s="13">
        <v>287.2</v>
      </c>
      <c r="E119" s="73">
        <v>19598.25</v>
      </c>
      <c r="K119" s="13">
        <v>1501.53</v>
      </c>
      <c r="L119" s="13">
        <v>31.95</v>
      </c>
      <c r="P119" s="13">
        <f t="shared" si="24"/>
        <v>1533.48</v>
      </c>
      <c r="Q119" s="13">
        <f t="shared" si="25"/>
        <v>18064.77</v>
      </c>
      <c r="R119" s="61">
        <f t="shared" si="23"/>
        <v>12.7802449330934</v>
      </c>
    </row>
    <row r="120" spans="1:18">
      <c r="A120" s="40">
        <v>42112</v>
      </c>
      <c r="B120" s="13">
        <v>14193.58</v>
      </c>
      <c r="C120" s="13">
        <v>266.23</v>
      </c>
      <c r="E120" s="73">
        <v>13927.35</v>
      </c>
      <c r="K120" s="13">
        <v>1571.09</v>
      </c>
      <c r="L120" s="13">
        <v>95.47</v>
      </c>
      <c r="P120" s="13">
        <f t="shared" si="24"/>
        <v>1666.56</v>
      </c>
      <c r="Q120" s="13">
        <f t="shared" si="25"/>
        <v>12260.79</v>
      </c>
      <c r="R120" s="61">
        <f t="shared" si="23"/>
        <v>8.35694484447005</v>
      </c>
    </row>
    <row r="121" spans="1:18">
      <c r="A121" s="40">
        <v>42113</v>
      </c>
      <c r="B121" s="13">
        <v>16214.82</v>
      </c>
      <c r="C121" s="13">
        <v>281.76</v>
      </c>
      <c r="E121" s="73">
        <v>15933.06</v>
      </c>
      <c r="K121" s="13">
        <v>1772.21</v>
      </c>
      <c r="L121" s="13">
        <v>136.65</v>
      </c>
      <c r="P121" s="13">
        <f t="shared" si="24"/>
        <v>1908.86</v>
      </c>
      <c r="Q121" s="13">
        <f t="shared" si="25"/>
        <v>14024.2</v>
      </c>
      <c r="R121" s="61">
        <f t="shared" si="23"/>
        <v>8.34689814863322</v>
      </c>
    </row>
    <row r="122" spans="1:18">
      <c r="A122" s="40">
        <v>42114</v>
      </c>
      <c r="B122" s="13">
        <v>15534.1</v>
      </c>
      <c r="C122" s="13">
        <v>1440.66</v>
      </c>
      <c r="E122" s="73">
        <v>14093.44</v>
      </c>
      <c r="K122" s="13">
        <v>1327.36</v>
      </c>
      <c r="L122" s="13">
        <v>47.6</v>
      </c>
      <c r="P122" s="13">
        <f t="shared" si="24"/>
        <v>1374.96</v>
      </c>
      <c r="Q122" s="13">
        <f t="shared" si="25"/>
        <v>12718.48</v>
      </c>
      <c r="R122" s="61">
        <f t="shared" si="23"/>
        <v>10.2500727293885</v>
      </c>
    </row>
    <row r="123" spans="1:18">
      <c r="A123" s="40">
        <v>42115</v>
      </c>
      <c r="B123" s="13">
        <v>17596.35</v>
      </c>
      <c r="C123" s="13">
        <v>404.17</v>
      </c>
      <c r="E123" s="73">
        <v>17192.18</v>
      </c>
      <c r="K123" s="13">
        <v>1366.93</v>
      </c>
      <c r="L123" s="13">
        <v>60.08</v>
      </c>
      <c r="P123" s="13">
        <f t="shared" si="24"/>
        <v>1427.01</v>
      </c>
      <c r="Q123" s="13">
        <f t="shared" si="25"/>
        <v>15765.17</v>
      </c>
      <c r="R123" s="61">
        <f t="shared" si="23"/>
        <v>12.0476941296837</v>
      </c>
    </row>
    <row r="124" spans="1:18">
      <c r="A124" s="40">
        <v>42116</v>
      </c>
      <c r="B124" s="13">
        <v>17215.32</v>
      </c>
      <c r="C124" s="13">
        <v>432.03</v>
      </c>
      <c r="E124" s="73">
        <v>16783.29</v>
      </c>
      <c r="K124" s="13">
        <v>1664.55</v>
      </c>
      <c r="L124" s="13">
        <v>60.08</v>
      </c>
      <c r="P124" s="13">
        <f t="shared" si="24"/>
        <v>1724.63</v>
      </c>
      <c r="Q124" s="13">
        <f t="shared" si="25"/>
        <v>15058.66</v>
      </c>
      <c r="R124" s="61">
        <f t="shared" si="23"/>
        <v>9.73153082110366</v>
      </c>
    </row>
    <row r="125" spans="1:18">
      <c r="A125" s="40">
        <v>42117</v>
      </c>
      <c r="B125" s="13">
        <v>16700.03</v>
      </c>
      <c r="C125" s="13">
        <v>397.88</v>
      </c>
      <c r="E125" s="73">
        <v>16302.15</v>
      </c>
      <c r="K125" s="13">
        <v>1401.19</v>
      </c>
      <c r="L125" s="13">
        <v>38.89</v>
      </c>
      <c r="P125" s="13">
        <f t="shared" si="24"/>
        <v>1440.08</v>
      </c>
      <c r="Q125" s="13">
        <f t="shared" si="25"/>
        <v>14862.07</v>
      </c>
      <c r="R125" s="61">
        <f t="shared" si="23"/>
        <v>11.320308593967</v>
      </c>
    </row>
    <row r="126" spans="1:18">
      <c r="A126" s="40">
        <v>42118</v>
      </c>
      <c r="B126" s="13">
        <v>14663.36</v>
      </c>
      <c r="C126" s="13">
        <v>410.19</v>
      </c>
      <c r="E126" s="73">
        <v>14253.17</v>
      </c>
      <c r="K126" s="13">
        <v>1246.79</v>
      </c>
      <c r="L126" s="13">
        <v>123.99</v>
      </c>
      <c r="P126" s="13">
        <f t="shared" si="24"/>
        <v>1370.78</v>
      </c>
      <c r="Q126" s="13">
        <f t="shared" si="25"/>
        <v>12882.39</v>
      </c>
      <c r="R126" s="61">
        <f t="shared" si="23"/>
        <v>10.3978537766819</v>
      </c>
    </row>
    <row r="127" spans="1:18">
      <c r="A127" s="40">
        <v>42119</v>
      </c>
      <c r="B127" s="13">
        <v>13550.5</v>
      </c>
      <c r="C127" s="13">
        <v>546.77</v>
      </c>
      <c r="E127" s="73">
        <v>13003.73</v>
      </c>
      <c r="K127" s="13">
        <v>1268</v>
      </c>
      <c r="L127" s="13">
        <v>126.5</v>
      </c>
      <c r="P127" s="13">
        <f t="shared" si="24"/>
        <v>1394.5</v>
      </c>
      <c r="Q127" s="13">
        <f t="shared" si="25"/>
        <v>11609.23</v>
      </c>
      <c r="R127" s="61">
        <f t="shared" si="23"/>
        <v>9.32501254930082</v>
      </c>
    </row>
    <row r="128" spans="1:18">
      <c r="A128" s="40">
        <v>42120</v>
      </c>
      <c r="B128" s="13">
        <v>16334.28</v>
      </c>
      <c r="C128" s="13">
        <v>392.36</v>
      </c>
      <c r="E128" s="73">
        <v>15941.92</v>
      </c>
      <c r="K128" s="13">
        <v>1310</v>
      </c>
      <c r="L128" s="13">
        <v>36.51</v>
      </c>
      <c r="P128" s="13">
        <f t="shared" si="24"/>
        <v>1346.51</v>
      </c>
      <c r="Q128" s="13">
        <f t="shared" si="25"/>
        <v>14595.41</v>
      </c>
      <c r="R128" s="61">
        <f t="shared" si="23"/>
        <v>11.8394367661584</v>
      </c>
    </row>
    <row r="129" spans="1:18">
      <c r="A129" s="40">
        <v>42121</v>
      </c>
      <c r="B129" s="13">
        <v>17036.05</v>
      </c>
      <c r="C129" s="13">
        <v>449.87</v>
      </c>
      <c r="E129" s="73">
        <v>16586.18</v>
      </c>
      <c r="K129" s="13">
        <v>1243.66</v>
      </c>
      <c r="L129" s="13">
        <v>69.13</v>
      </c>
      <c r="P129" s="13">
        <f t="shared" si="24"/>
        <v>1312.79</v>
      </c>
      <c r="Q129" s="13">
        <f t="shared" si="25"/>
        <v>15273.39</v>
      </c>
      <c r="R129" s="61">
        <f t="shared" si="23"/>
        <v>12.6342979455968</v>
      </c>
    </row>
    <row r="130" spans="1:18">
      <c r="A130" s="40">
        <v>42122</v>
      </c>
      <c r="B130" s="13">
        <v>13451.67</v>
      </c>
      <c r="C130" s="13">
        <v>353.04</v>
      </c>
      <c r="E130" s="73">
        <v>13098.63</v>
      </c>
      <c r="K130" s="13">
        <v>1139.45</v>
      </c>
      <c r="L130" s="13">
        <v>29.29</v>
      </c>
      <c r="P130" s="13">
        <f t="shared" si="24"/>
        <v>1168.74</v>
      </c>
      <c r="Q130" s="13">
        <f t="shared" si="25"/>
        <v>11929.89</v>
      </c>
      <c r="R130" s="61">
        <f t="shared" si="23"/>
        <v>11.207479850095</v>
      </c>
    </row>
    <row r="131" spans="1:18">
      <c r="A131" s="40">
        <v>42123</v>
      </c>
      <c r="B131" s="13">
        <v>17855.47</v>
      </c>
      <c r="C131" s="13">
        <v>936.27</v>
      </c>
      <c r="E131" s="73">
        <v>16919.2</v>
      </c>
      <c r="K131" s="13">
        <v>1447.83</v>
      </c>
      <c r="L131" s="13">
        <v>73.1</v>
      </c>
      <c r="P131" s="13">
        <f t="shared" si="24"/>
        <v>1520.93</v>
      </c>
      <c r="Q131" s="13">
        <f t="shared" si="25"/>
        <v>15398.27</v>
      </c>
      <c r="R131" s="61">
        <f t="shared" si="23"/>
        <v>11.1242463492731</v>
      </c>
    </row>
    <row r="132" spans="1:18">
      <c r="A132" s="40">
        <v>42124</v>
      </c>
      <c r="B132" s="13">
        <v>12530.48</v>
      </c>
      <c r="C132" s="13">
        <v>878.52</v>
      </c>
      <c r="E132" s="73">
        <v>11651.96</v>
      </c>
      <c r="K132" s="13">
        <v>1413.24</v>
      </c>
      <c r="L132" s="13">
        <v>54.89</v>
      </c>
      <c r="P132" s="13">
        <f t="shared" si="24"/>
        <v>1468.13</v>
      </c>
      <c r="Q132" s="13">
        <f t="shared" si="25"/>
        <v>10183.83</v>
      </c>
      <c r="R132" s="61">
        <f t="shared" si="23"/>
        <v>7.93659961992466</v>
      </c>
    </row>
    <row r="133" s="12" customFormat="1" spans="1:20">
      <c r="A133" s="10" t="s">
        <v>34</v>
      </c>
      <c r="B133" s="10">
        <f>SUM(B103:B132)</f>
        <v>514832.54</v>
      </c>
      <c r="C133" s="10">
        <f t="shared" ref="C133:I133" si="26">SUM(C103:C132)</f>
        <v>17280.78</v>
      </c>
      <c r="D133" s="10">
        <f>SUM(D105:D132)</f>
        <v>0</v>
      </c>
      <c r="E133" s="10">
        <f t="shared" ref="E133:I133" si="27">SUM(E103:E132)</f>
        <v>497551.76</v>
      </c>
      <c r="F133" s="10">
        <v>0</v>
      </c>
      <c r="G133" s="10"/>
      <c r="H133" s="10">
        <f>SUM(H103:H132)</f>
        <v>0</v>
      </c>
      <c r="I133" s="10">
        <f>SUM(I103:I132)</f>
        <v>0</v>
      </c>
      <c r="J133" s="10">
        <f>SUM(J105:J132)</f>
        <v>0</v>
      </c>
      <c r="K133" s="10">
        <f t="shared" ref="K133:Q133" si="28">SUM(K103:K132)</f>
        <v>51254.02</v>
      </c>
      <c r="L133" s="10">
        <f t="shared" si="28"/>
        <v>1698.6</v>
      </c>
      <c r="M133" s="10">
        <f t="shared" si="28"/>
        <v>0</v>
      </c>
      <c r="N133" s="10">
        <f t="shared" si="28"/>
        <v>0</v>
      </c>
      <c r="O133" s="10">
        <f t="shared" si="28"/>
        <v>0</v>
      </c>
      <c r="P133" s="10">
        <f t="shared" si="28"/>
        <v>52952.62</v>
      </c>
      <c r="Q133" s="10">
        <f t="shared" si="28"/>
        <v>444599.14</v>
      </c>
      <c r="R133" s="61">
        <f t="shared" ref="R133:R153" si="29">E133/P133</f>
        <v>9.39616887700741</v>
      </c>
      <c r="S133" s="75"/>
      <c r="T133" s="78"/>
    </row>
    <row r="134" spans="1:18">
      <c r="A134" s="40">
        <v>42125</v>
      </c>
      <c r="B134" s="13">
        <v>11450.86</v>
      </c>
      <c r="C134" s="13">
        <v>38</v>
      </c>
      <c r="E134" s="13">
        <v>11412.86</v>
      </c>
      <c r="K134" s="13">
        <v>1500.46</v>
      </c>
      <c r="L134" s="13">
        <v>22.5</v>
      </c>
      <c r="P134" s="13">
        <f>SUM(G134:O134)</f>
        <v>1522.96</v>
      </c>
      <c r="Q134" s="13">
        <f t="shared" ref="Q134:Q153" si="30">E134-P134</f>
        <v>9889.9</v>
      </c>
      <c r="R134" s="61">
        <f t="shared" si="29"/>
        <v>7.49386720596733</v>
      </c>
    </row>
    <row r="135" spans="1:18">
      <c r="A135" s="40">
        <v>42126</v>
      </c>
      <c r="B135" s="13">
        <v>16352.31</v>
      </c>
      <c r="C135" s="13">
        <v>433.56</v>
      </c>
      <c r="E135" s="13">
        <v>15918.75</v>
      </c>
      <c r="K135" s="13">
        <v>1675.57</v>
      </c>
      <c r="L135" s="13">
        <v>126.58</v>
      </c>
      <c r="P135" s="13">
        <f t="shared" ref="P135:P153" si="31">SUM(G135:O135)</f>
        <v>1802.15</v>
      </c>
      <c r="Q135" s="13">
        <f t="shared" si="30"/>
        <v>14116.6</v>
      </c>
      <c r="R135" s="61">
        <f t="shared" si="29"/>
        <v>8.83319923424798</v>
      </c>
    </row>
    <row r="136" spans="1:18">
      <c r="A136" s="40">
        <v>42127</v>
      </c>
      <c r="B136" s="13">
        <v>20417.97</v>
      </c>
      <c r="C136" s="13">
        <v>584.8</v>
      </c>
      <c r="E136" s="13">
        <v>19833.17</v>
      </c>
      <c r="K136" s="13">
        <v>2204.67</v>
      </c>
      <c r="L136" s="13">
        <v>19.2</v>
      </c>
      <c r="P136" s="13">
        <f t="shared" si="31"/>
        <v>2223.87</v>
      </c>
      <c r="Q136" s="13">
        <f t="shared" si="30"/>
        <v>17609.3</v>
      </c>
      <c r="R136" s="61">
        <f t="shared" si="29"/>
        <v>8.91831357048748</v>
      </c>
    </row>
    <row r="137" spans="1:18">
      <c r="A137" s="40">
        <v>42128</v>
      </c>
      <c r="B137" s="13">
        <v>17746.57</v>
      </c>
      <c r="C137" s="13">
        <v>84</v>
      </c>
      <c r="E137" s="13">
        <v>17662.57</v>
      </c>
      <c r="K137" s="13">
        <v>2110.66</v>
      </c>
      <c r="L137" s="13">
        <v>26.2</v>
      </c>
      <c r="P137" s="13">
        <f t="shared" si="31"/>
        <v>2136.86</v>
      </c>
      <c r="Q137" s="13">
        <f t="shared" si="30"/>
        <v>15525.71</v>
      </c>
      <c r="R137" s="61">
        <f t="shared" si="29"/>
        <v>8.2656655092051</v>
      </c>
    </row>
    <row r="138" spans="1:18">
      <c r="A138" s="40">
        <v>42129</v>
      </c>
      <c r="B138" s="13">
        <v>19446.41</v>
      </c>
      <c r="C138" s="13">
        <v>503.1</v>
      </c>
      <c r="E138" s="13">
        <v>18943.31</v>
      </c>
      <c r="K138" s="13">
        <v>2080.21</v>
      </c>
      <c r="L138" s="13">
        <v>5.86</v>
      </c>
      <c r="P138" s="13">
        <f t="shared" si="31"/>
        <v>2086.07</v>
      </c>
      <c r="Q138" s="13">
        <f t="shared" si="30"/>
        <v>16857.24</v>
      </c>
      <c r="R138" s="61">
        <f t="shared" si="29"/>
        <v>9.08086018206484</v>
      </c>
    </row>
    <row r="139" spans="1:18">
      <c r="A139" s="40">
        <v>42130</v>
      </c>
      <c r="B139" s="13">
        <v>17957.58</v>
      </c>
      <c r="C139" s="13">
        <v>394.16</v>
      </c>
      <c r="E139" s="13">
        <v>17563.42</v>
      </c>
      <c r="K139" s="13">
        <v>1985.94</v>
      </c>
      <c r="L139" s="13">
        <v>75.94</v>
      </c>
      <c r="P139" s="13">
        <f t="shared" si="31"/>
        <v>2061.88</v>
      </c>
      <c r="Q139" s="13">
        <f t="shared" si="30"/>
        <v>15501.54</v>
      </c>
      <c r="R139" s="61">
        <f t="shared" si="29"/>
        <v>8.51815818573341</v>
      </c>
    </row>
    <row r="140" spans="1:18">
      <c r="A140" s="40">
        <v>42131</v>
      </c>
      <c r="B140" s="13">
        <v>15240.39</v>
      </c>
      <c r="C140" s="13">
        <v>680.77</v>
      </c>
      <c r="E140" s="13">
        <v>14559.62</v>
      </c>
      <c r="K140" s="13">
        <v>1929.27</v>
      </c>
      <c r="L140" s="13">
        <v>35.88</v>
      </c>
      <c r="P140" s="13">
        <f t="shared" si="31"/>
        <v>1965.15</v>
      </c>
      <c r="Q140" s="13">
        <f t="shared" si="30"/>
        <v>12594.47</v>
      </c>
      <c r="R140" s="61">
        <f t="shared" si="29"/>
        <v>7.40891026130321</v>
      </c>
    </row>
    <row r="141" spans="1:18">
      <c r="A141" s="40">
        <v>42132</v>
      </c>
      <c r="B141" s="13">
        <v>18976.92</v>
      </c>
      <c r="C141" s="13">
        <v>806.67</v>
      </c>
      <c r="E141" s="13">
        <v>18170.25</v>
      </c>
      <c r="K141" s="13">
        <v>1792.43</v>
      </c>
      <c r="L141" s="13">
        <v>64.09</v>
      </c>
      <c r="P141" s="13">
        <f t="shared" si="31"/>
        <v>1856.52</v>
      </c>
      <c r="Q141" s="13">
        <f t="shared" si="30"/>
        <v>16313.73</v>
      </c>
      <c r="R141" s="61">
        <f t="shared" si="29"/>
        <v>9.78726326675716</v>
      </c>
    </row>
    <row r="142" spans="1:18">
      <c r="A142" s="40">
        <v>42133</v>
      </c>
      <c r="B142" s="13">
        <v>19111.84</v>
      </c>
      <c r="C142" s="13">
        <v>445.44</v>
      </c>
      <c r="E142" s="13">
        <v>18666.4</v>
      </c>
      <c r="K142" s="13">
        <v>1556.95</v>
      </c>
      <c r="L142" s="13">
        <v>74.8</v>
      </c>
      <c r="P142" s="13">
        <f t="shared" si="31"/>
        <v>1631.75</v>
      </c>
      <c r="Q142" s="13">
        <f t="shared" si="30"/>
        <v>17034.65</v>
      </c>
      <c r="R142" s="61">
        <f t="shared" si="29"/>
        <v>11.4394974720392</v>
      </c>
    </row>
    <row r="143" spans="1:18">
      <c r="A143" s="40">
        <v>42134</v>
      </c>
      <c r="B143" s="13">
        <v>17635.58</v>
      </c>
      <c r="C143" s="13">
        <v>1032.41</v>
      </c>
      <c r="E143" s="13">
        <v>16603.17</v>
      </c>
      <c r="K143" s="13">
        <v>1734.78</v>
      </c>
      <c r="L143" s="13">
        <v>128</v>
      </c>
      <c r="P143" s="13">
        <f t="shared" si="31"/>
        <v>1862.78</v>
      </c>
      <c r="Q143" s="13">
        <f t="shared" si="30"/>
        <v>14740.39</v>
      </c>
      <c r="R143" s="61">
        <f t="shared" si="29"/>
        <v>8.91311373323742</v>
      </c>
    </row>
    <row r="144" spans="1:18">
      <c r="A144" s="40">
        <v>42135</v>
      </c>
      <c r="B144" s="13">
        <v>20434.17</v>
      </c>
      <c r="C144" s="13">
        <v>701</v>
      </c>
      <c r="E144" s="13">
        <v>19733.17</v>
      </c>
      <c r="K144" s="13">
        <v>1837.88</v>
      </c>
      <c r="L144" s="13">
        <v>71.92</v>
      </c>
      <c r="P144" s="13">
        <f t="shared" si="31"/>
        <v>1909.8</v>
      </c>
      <c r="Q144" s="13">
        <f t="shared" si="30"/>
        <v>17823.37</v>
      </c>
      <c r="R144" s="61">
        <f t="shared" si="29"/>
        <v>10.3325845638287</v>
      </c>
    </row>
    <row r="145" spans="1:18">
      <c r="A145" s="40">
        <v>42136</v>
      </c>
      <c r="B145" s="13">
        <v>19104.39</v>
      </c>
      <c r="C145" s="13">
        <v>275.13</v>
      </c>
      <c r="E145" s="13">
        <v>18829.26</v>
      </c>
      <c r="K145" s="13">
        <v>1827.23</v>
      </c>
      <c r="L145" s="13">
        <v>64.11</v>
      </c>
      <c r="P145" s="13">
        <f t="shared" si="31"/>
        <v>1891.34</v>
      </c>
      <c r="Q145" s="13">
        <f t="shared" si="30"/>
        <v>16937.92</v>
      </c>
      <c r="R145" s="61">
        <f t="shared" si="29"/>
        <v>9.95551302251314</v>
      </c>
    </row>
    <row r="146" spans="1:18">
      <c r="A146" s="40">
        <v>42137</v>
      </c>
      <c r="B146" s="13">
        <v>23527.24</v>
      </c>
      <c r="C146" s="13">
        <v>785.4</v>
      </c>
      <c r="E146" s="13">
        <v>22741.84</v>
      </c>
      <c r="K146" s="13">
        <v>1771.11</v>
      </c>
      <c r="L146" s="13">
        <v>77.67</v>
      </c>
      <c r="P146" s="13">
        <f t="shared" si="31"/>
        <v>1848.78</v>
      </c>
      <c r="Q146" s="13">
        <f t="shared" si="30"/>
        <v>20893.06</v>
      </c>
      <c r="R146" s="61">
        <f t="shared" si="29"/>
        <v>12.3009984963057</v>
      </c>
    </row>
    <row r="147" spans="1:18">
      <c r="A147" s="40">
        <v>42138</v>
      </c>
      <c r="B147" s="13">
        <v>20141.78</v>
      </c>
      <c r="C147" s="13">
        <v>294.09</v>
      </c>
      <c r="D147" s="13">
        <v>1014</v>
      </c>
      <c r="E147" s="13">
        <v>19847.69</v>
      </c>
      <c r="K147" s="13">
        <v>1838.26</v>
      </c>
      <c r="L147" s="13">
        <v>254.62</v>
      </c>
      <c r="P147" s="13">
        <f t="shared" si="31"/>
        <v>2092.88</v>
      </c>
      <c r="Q147" s="13">
        <f t="shared" si="30"/>
        <v>17754.81</v>
      </c>
      <c r="R147" s="61">
        <f t="shared" si="29"/>
        <v>9.48343431061504</v>
      </c>
    </row>
    <row r="148" spans="1:18">
      <c r="A148" s="40">
        <v>42139</v>
      </c>
      <c r="B148" s="13">
        <v>16143.85</v>
      </c>
      <c r="C148" s="13">
        <v>727.27</v>
      </c>
      <c r="E148" s="13">
        <v>15416.58</v>
      </c>
      <c r="K148" s="13">
        <v>2025.39</v>
      </c>
      <c r="L148" s="13">
        <v>183.11</v>
      </c>
      <c r="P148" s="13">
        <f t="shared" si="31"/>
        <v>2208.5</v>
      </c>
      <c r="Q148" s="13">
        <f t="shared" si="30"/>
        <v>13208.08</v>
      </c>
      <c r="R148" s="61">
        <f t="shared" si="29"/>
        <v>6.98056599501924</v>
      </c>
    </row>
    <row r="149" spans="1:18">
      <c r="A149" s="40">
        <v>42140</v>
      </c>
      <c r="B149" s="13">
        <v>17300.7</v>
      </c>
      <c r="C149" s="13">
        <v>583.36</v>
      </c>
      <c r="E149" s="13">
        <v>16717.34</v>
      </c>
      <c r="K149" s="13">
        <v>1882.62</v>
      </c>
      <c r="L149" s="13">
        <v>63.13</v>
      </c>
      <c r="P149" s="13">
        <f t="shared" si="31"/>
        <v>1945.75</v>
      </c>
      <c r="Q149" s="13">
        <f t="shared" si="30"/>
        <v>14771.59</v>
      </c>
      <c r="R149" s="61">
        <f t="shared" si="29"/>
        <v>8.59172041629192</v>
      </c>
    </row>
    <row r="150" spans="1:18">
      <c r="A150" s="40">
        <v>42141</v>
      </c>
      <c r="B150" s="13">
        <v>17824.8</v>
      </c>
      <c r="C150" s="13">
        <v>244.69</v>
      </c>
      <c r="E150" s="13">
        <v>17580.11</v>
      </c>
      <c r="K150" s="13">
        <v>2639.14</v>
      </c>
      <c r="L150" s="13">
        <v>44.87</v>
      </c>
      <c r="P150" s="13">
        <f t="shared" si="31"/>
        <v>2684.01</v>
      </c>
      <c r="Q150" s="13">
        <f t="shared" si="30"/>
        <v>14896.1</v>
      </c>
      <c r="R150" s="61">
        <f t="shared" si="29"/>
        <v>6.54994206429931</v>
      </c>
    </row>
    <row r="151" spans="1:18">
      <c r="A151" s="40">
        <v>42142</v>
      </c>
      <c r="B151" s="13">
        <v>22855.61</v>
      </c>
      <c r="C151" s="13">
        <v>898.28</v>
      </c>
      <c r="E151" s="13">
        <v>21957.33</v>
      </c>
      <c r="K151" s="13">
        <v>2760.06</v>
      </c>
      <c r="L151" s="13">
        <v>39.35</v>
      </c>
      <c r="P151" s="13">
        <f t="shared" si="31"/>
        <v>2799.41</v>
      </c>
      <c r="Q151" s="13">
        <f t="shared" si="30"/>
        <v>19157.92</v>
      </c>
      <c r="R151" s="61">
        <f t="shared" si="29"/>
        <v>7.84355632079617</v>
      </c>
    </row>
    <row r="152" spans="1:18">
      <c r="A152" s="40">
        <v>42143</v>
      </c>
      <c r="B152" s="76">
        <v>18624.87</v>
      </c>
      <c r="C152" s="13">
        <v>587.76</v>
      </c>
      <c r="E152" s="141">
        <f>B152-C152</f>
        <v>18037.11</v>
      </c>
      <c r="K152" s="76">
        <v>2717.43</v>
      </c>
      <c r="L152" s="100">
        <v>102.42</v>
      </c>
      <c r="P152" s="13">
        <f t="shared" si="31"/>
        <v>2819.85</v>
      </c>
      <c r="Q152" s="13">
        <f t="shared" si="30"/>
        <v>15217.26</v>
      </c>
      <c r="R152" s="61">
        <f t="shared" si="29"/>
        <v>6.39647853609235</v>
      </c>
    </row>
    <row r="153" spans="1:18">
      <c r="A153" s="40">
        <v>42144</v>
      </c>
      <c r="B153" s="13">
        <v>20668.63</v>
      </c>
      <c r="C153" s="13">
        <v>582.63</v>
      </c>
      <c r="E153" s="13">
        <v>20086</v>
      </c>
      <c r="K153" s="13">
        <v>2258.04</v>
      </c>
      <c r="L153" s="13">
        <v>105.53</v>
      </c>
      <c r="P153" s="13">
        <f t="shared" si="31"/>
        <v>2363.57</v>
      </c>
      <c r="Q153" s="13">
        <f t="shared" si="30"/>
        <v>17722.43</v>
      </c>
      <c r="R153" s="61">
        <f t="shared" si="29"/>
        <v>8.49816167915484</v>
      </c>
    </row>
    <row r="154" spans="1:18">
      <c r="A154" s="40">
        <v>42145</v>
      </c>
      <c r="B154" s="13">
        <v>22013.57</v>
      </c>
      <c r="C154" s="13">
        <v>145</v>
      </c>
      <c r="E154" s="13">
        <v>21868.57</v>
      </c>
      <c r="K154" s="13">
        <v>2395.82</v>
      </c>
      <c r="L154" s="13">
        <v>111.18</v>
      </c>
      <c r="R154" s="61"/>
    </row>
    <row r="155" spans="1:18">
      <c r="A155" s="40">
        <v>42146</v>
      </c>
      <c r="B155" s="13">
        <v>23420.25</v>
      </c>
      <c r="C155" s="13">
        <v>810.19</v>
      </c>
      <c r="E155" s="13">
        <v>22610.06</v>
      </c>
      <c r="K155" s="13">
        <v>2177.98</v>
      </c>
      <c r="L155" s="13">
        <v>52.47</v>
      </c>
      <c r="R155" s="61"/>
    </row>
    <row r="156" spans="1:18">
      <c r="A156" s="40">
        <v>42147</v>
      </c>
      <c r="B156" s="13">
        <v>26325.85</v>
      </c>
      <c r="C156" s="13">
        <v>398.24</v>
      </c>
      <c r="E156" s="13">
        <v>25927.61</v>
      </c>
      <c r="K156" s="13">
        <v>2254.41</v>
      </c>
      <c r="L156" s="13">
        <v>69.5</v>
      </c>
      <c r="R156" s="61"/>
    </row>
    <row r="157" spans="1:18">
      <c r="A157" s="40">
        <v>42148</v>
      </c>
      <c r="B157" s="13">
        <v>25981.09</v>
      </c>
      <c r="C157" s="13">
        <v>635.39</v>
      </c>
      <c r="E157" s="13">
        <v>25345.7</v>
      </c>
      <c r="K157" s="13">
        <v>2354.49</v>
      </c>
      <c r="L157" s="13">
        <v>80.83</v>
      </c>
      <c r="R157" s="61"/>
    </row>
    <row r="158" spans="1:18">
      <c r="A158" s="40">
        <v>42149</v>
      </c>
      <c r="B158" s="13">
        <v>23564.63</v>
      </c>
      <c r="C158" s="13">
        <v>676.2</v>
      </c>
      <c r="E158" s="13">
        <v>22888.43</v>
      </c>
      <c r="K158" s="13">
        <v>2256.2</v>
      </c>
      <c r="L158" s="13">
        <v>178.51</v>
      </c>
      <c r="R158" s="61"/>
    </row>
    <row r="159" spans="1:18">
      <c r="A159" s="40">
        <v>42150</v>
      </c>
      <c r="B159" s="13">
        <v>25732.26</v>
      </c>
      <c r="C159" s="13">
        <v>1362.21</v>
      </c>
      <c r="E159" s="13">
        <v>24370.05</v>
      </c>
      <c r="K159" s="13">
        <v>2213.2</v>
      </c>
      <c r="L159" s="13">
        <v>168.87</v>
      </c>
      <c r="R159" s="61"/>
    </row>
    <row r="160" spans="1:18">
      <c r="A160" s="40">
        <v>42151</v>
      </c>
      <c r="B160" s="13">
        <v>22751.4</v>
      </c>
      <c r="C160" s="13">
        <v>471.05</v>
      </c>
      <c r="E160" s="13">
        <v>22280.35</v>
      </c>
      <c r="K160" s="13">
        <v>2168.02</v>
      </c>
      <c r="L160" s="13">
        <v>93.88</v>
      </c>
      <c r="R160" s="61"/>
    </row>
    <row r="161" spans="1:18">
      <c r="A161" s="40">
        <v>42152</v>
      </c>
      <c r="B161" s="13">
        <v>19469</v>
      </c>
      <c r="C161" s="13">
        <v>216.02</v>
      </c>
      <c r="E161" s="13">
        <v>19252.98</v>
      </c>
      <c r="K161" s="13">
        <v>2268.84</v>
      </c>
      <c r="L161" s="13">
        <v>198.75</v>
      </c>
      <c r="R161" s="61"/>
    </row>
    <row r="162" spans="1:18">
      <c r="A162" s="40">
        <v>42153</v>
      </c>
      <c r="B162" s="13">
        <v>18744.88</v>
      </c>
      <c r="C162" s="13">
        <v>806.85</v>
      </c>
      <c r="E162" s="13">
        <v>17938.03</v>
      </c>
      <c r="K162" s="13">
        <v>2042.87</v>
      </c>
      <c r="L162" s="13">
        <v>55.35</v>
      </c>
      <c r="R162" s="61"/>
    </row>
    <row r="163" spans="1:18">
      <c r="A163" s="40">
        <v>42154</v>
      </c>
      <c r="B163" s="13">
        <v>15241.39</v>
      </c>
      <c r="C163" s="13">
        <v>587.89</v>
      </c>
      <c r="E163" s="13">
        <v>14653.5</v>
      </c>
      <c r="K163" s="13">
        <v>1832.64</v>
      </c>
      <c r="L163" s="13">
        <v>77.72</v>
      </c>
      <c r="R163" s="61"/>
    </row>
    <row r="164" spans="1:18">
      <c r="A164" s="40">
        <v>42155</v>
      </c>
      <c r="B164" s="13">
        <v>18387.07</v>
      </c>
      <c r="C164" s="13">
        <v>310.24</v>
      </c>
      <c r="E164" s="13">
        <v>18076.83</v>
      </c>
      <c r="K164" s="13">
        <v>784.19</v>
      </c>
      <c r="L164" s="13">
        <v>63.98</v>
      </c>
      <c r="R164" s="61"/>
    </row>
    <row r="165" s="12" customFormat="1" spans="1:20">
      <c r="A165" s="10" t="s">
        <v>34</v>
      </c>
      <c r="B165" s="10">
        <f>SUM(B134:B164)</f>
        <v>612593.86</v>
      </c>
      <c r="C165" s="10">
        <f t="shared" ref="C165:H165" si="32">SUM(C134:C164)</f>
        <v>17101.8</v>
      </c>
      <c r="D165" s="10">
        <f t="shared" si="32"/>
        <v>1014</v>
      </c>
      <c r="E165" s="10">
        <f t="shared" si="32"/>
        <v>595492.06</v>
      </c>
      <c r="F165" s="10">
        <v>0</v>
      </c>
      <c r="G165" s="10"/>
      <c r="H165" s="10">
        <f>SUM(H134:H164)</f>
        <v>0</v>
      </c>
      <c r="I165" s="10">
        <f>SUM(I135:I164)</f>
        <v>0</v>
      </c>
      <c r="J165" s="10">
        <f>SUM(J137:J164)</f>
        <v>0</v>
      </c>
      <c r="K165" s="10">
        <f t="shared" ref="K165:P165" si="33">SUM(K134:K164)</f>
        <v>62876.76</v>
      </c>
      <c r="L165" s="10">
        <f t="shared" si="33"/>
        <v>2736.82</v>
      </c>
      <c r="M165" s="10">
        <f t="shared" si="33"/>
        <v>0</v>
      </c>
      <c r="N165" s="10">
        <f t="shared" si="33"/>
        <v>0</v>
      </c>
      <c r="O165" s="10">
        <f t="shared" si="33"/>
        <v>0</v>
      </c>
      <c r="P165" s="10">
        <f t="shared" si="33"/>
        <v>41713.88</v>
      </c>
      <c r="Q165" s="10">
        <f t="shared" ref="Q165" si="34">SUM(Q135:Q164)</f>
        <v>308676.17</v>
      </c>
      <c r="R165" s="61">
        <f>E165/P165</f>
        <v>14.275633434243</v>
      </c>
      <c r="S165" s="75"/>
      <c r="T165" s="78"/>
    </row>
    <row r="166" spans="1:18">
      <c r="A166" s="40">
        <v>42156</v>
      </c>
      <c r="B166" s="13">
        <v>22856.41</v>
      </c>
      <c r="C166" s="13">
        <v>829.32</v>
      </c>
      <c r="E166" s="13">
        <v>22027.09</v>
      </c>
      <c r="K166" s="13">
        <v>1857.54</v>
      </c>
      <c r="L166" s="13">
        <v>241.28</v>
      </c>
      <c r="R166" s="61"/>
    </row>
    <row r="167" spans="1:18">
      <c r="A167" s="40">
        <v>42157</v>
      </c>
      <c r="B167" s="13">
        <v>23312.53</v>
      </c>
      <c r="C167" s="13">
        <v>716.71</v>
      </c>
      <c r="E167" s="13">
        <v>22595.82</v>
      </c>
      <c r="K167" s="13">
        <v>2157.09</v>
      </c>
      <c r="L167" s="13">
        <v>95.29</v>
      </c>
      <c r="R167" s="61"/>
    </row>
    <row r="168" spans="1:18">
      <c r="A168" s="40">
        <v>42158</v>
      </c>
      <c r="B168" s="13">
        <v>23190.47</v>
      </c>
      <c r="C168" s="13">
        <v>696.14</v>
      </c>
      <c r="E168" s="13">
        <v>22494.33</v>
      </c>
      <c r="K168" s="13">
        <v>1807.41</v>
      </c>
      <c r="L168" s="13">
        <v>120.98</v>
      </c>
      <c r="R168" s="61"/>
    </row>
    <row r="169" spans="1:18">
      <c r="A169" s="40">
        <v>42159</v>
      </c>
      <c r="B169" s="13">
        <v>19879.63</v>
      </c>
      <c r="C169" s="13">
        <v>1242.46</v>
      </c>
      <c r="E169" s="13">
        <v>18637.17</v>
      </c>
      <c r="K169" s="13">
        <v>2039.72</v>
      </c>
      <c r="L169" s="13">
        <v>84.71</v>
      </c>
      <c r="R169" s="61"/>
    </row>
    <row r="170" spans="1:18">
      <c r="A170" s="40">
        <v>42160</v>
      </c>
      <c r="B170" s="13">
        <v>20669.06</v>
      </c>
      <c r="C170" s="13">
        <v>779.92</v>
      </c>
      <c r="E170" s="13">
        <v>19889.14</v>
      </c>
      <c r="K170" s="13">
        <v>2258.92</v>
      </c>
      <c r="L170" s="13">
        <v>92.58</v>
      </c>
      <c r="R170" s="61"/>
    </row>
    <row r="171" spans="1:18">
      <c r="A171" s="40">
        <v>42161</v>
      </c>
      <c r="B171" s="13">
        <v>20256.73</v>
      </c>
      <c r="C171" s="13">
        <v>1375.19</v>
      </c>
      <c r="E171" s="13">
        <v>18881.54</v>
      </c>
      <c r="K171" s="13">
        <v>2289.34</v>
      </c>
      <c r="L171" s="13">
        <v>48.45</v>
      </c>
      <c r="R171" s="61"/>
    </row>
    <row r="172" spans="1:18">
      <c r="A172" s="40">
        <v>42162</v>
      </c>
      <c r="B172" s="13">
        <v>20074.46</v>
      </c>
      <c r="C172" s="13">
        <v>0</v>
      </c>
      <c r="E172" s="13">
        <v>20074.46</v>
      </c>
      <c r="K172" s="13">
        <v>2960.09</v>
      </c>
      <c r="L172" s="13">
        <v>49.03</v>
      </c>
      <c r="R172" s="61"/>
    </row>
    <row r="173" spans="1:18">
      <c r="A173" s="40">
        <v>42163</v>
      </c>
      <c r="B173" s="13">
        <v>22075.08</v>
      </c>
      <c r="C173" s="13">
        <v>1830.06</v>
      </c>
      <c r="E173" s="13">
        <v>20245.02</v>
      </c>
      <c r="K173" s="13">
        <v>2728.39</v>
      </c>
      <c r="L173" s="13">
        <v>89.25</v>
      </c>
      <c r="R173" s="61"/>
    </row>
    <row r="174" spans="1:18">
      <c r="A174" s="40">
        <v>42164</v>
      </c>
      <c r="B174" s="76">
        <v>19741.69</v>
      </c>
      <c r="C174" s="13">
        <v>968.59</v>
      </c>
      <c r="E174" s="13">
        <f t="shared" ref="E174:E189" si="35">B174-C174</f>
        <v>18773.1</v>
      </c>
      <c r="K174" s="76">
        <v>2607.24</v>
      </c>
      <c r="L174" s="13">
        <v>91.74</v>
      </c>
      <c r="R174" s="61"/>
    </row>
    <row r="175" spans="1:18">
      <c r="A175" s="40">
        <v>42165</v>
      </c>
      <c r="B175" s="76">
        <v>26983.69</v>
      </c>
      <c r="C175" s="13">
        <v>515</v>
      </c>
      <c r="E175" s="13">
        <f t="shared" si="35"/>
        <v>26468.69</v>
      </c>
      <c r="K175" s="76">
        <v>2492.63</v>
      </c>
      <c r="L175" s="13">
        <v>96.7</v>
      </c>
      <c r="R175" s="61"/>
    </row>
    <row r="176" spans="1:18">
      <c r="A176" s="40">
        <v>42166</v>
      </c>
      <c r="B176" s="76">
        <v>23945.32</v>
      </c>
      <c r="C176" s="13">
        <v>344.33</v>
      </c>
      <c r="E176" s="13">
        <f t="shared" si="35"/>
        <v>23600.99</v>
      </c>
      <c r="K176" s="76">
        <v>2187.28</v>
      </c>
      <c r="L176" s="13">
        <v>54.92</v>
      </c>
      <c r="R176" s="61"/>
    </row>
    <row r="177" spans="1:18">
      <c r="A177" s="40">
        <v>42167</v>
      </c>
      <c r="B177" s="76">
        <v>15590.56</v>
      </c>
      <c r="C177" s="13">
        <v>587</v>
      </c>
      <c r="E177" s="13">
        <f t="shared" si="35"/>
        <v>15003.56</v>
      </c>
      <c r="K177" s="76">
        <v>2378.68</v>
      </c>
      <c r="L177" s="13">
        <v>13.2</v>
      </c>
      <c r="R177" s="61"/>
    </row>
    <row r="178" spans="1:18">
      <c r="A178" s="40">
        <v>42168</v>
      </c>
      <c r="B178" s="76">
        <v>15180.31</v>
      </c>
      <c r="C178" s="13">
        <v>465.26</v>
      </c>
      <c r="E178" s="13">
        <f t="shared" si="35"/>
        <v>14715.05</v>
      </c>
      <c r="K178" s="76">
        <v>2486.63</v>
      </c>
      <c r="L178" s="13">
        <v>146.61</v>
      </c>
      <c r="R178" s="61"/>
    </row>
    <row r="179" spans="1:18">
      <c r="A179" s="40">
        <v>42169</v>
      </c>
      <c r="B179" s="76">
        <v>16492.67</v>
      </c>
      <c r="C179" s="13">
        <v>226.44</v>
      </c>
      <c r="E179" s="13">
        <f t="shared" si="35"/>
        <v>16266.23</v>
      </c>
      <c r="K179" s="76">
        <v>2937.8</v>
      </c>
      <c r="L179" s="13">
        <v>66.15</v>
      </c>
      <c r="R179" s="61"/>
    </row>
    <row r="180" spans="1:18">
      <c r="A180" s="40">
        <v>42170</v>
      </c>
      <c r="B180" s="76">
        <v>17677.41</v>
      </c>
      <c r="C180" s="13">
        <v>210.5</v>
      </c>
      <c r="E180" s="13">
        <f t="shared" si="35"/>
        <v>17466.91</v>
      </c>
      <c r="K180" s="76">
        <v>3678.79</v>
      </c>
      <c r="L180" s="13">
        <v>50.2</v>
      </c>
      <c r="R180" s="61"/>
    </row>
    <row r="181" spans="1:18">
      <c r="A181" s="40">
        <v>42171</v>
      </c>
      <c r="B181" s="76">
        <v>22273.02</v>
      </c>
      <c r="C181" s="76">
        <v>1676.59</v>
      </c>
      <c r="E181" s="13">
        <f t="shared" si="35"/>
        <v>20596.43</v>
      </c>
      <c r="K181" s="76">
        <v>3714.97</v>
      </c>
      <c r="L181" s="13">
        <v>46.35</v>
      </c>
      <c r="R181" s="61"/>
    </row>
    <row r="182" spans="1:18">
      <c r="A182" s="40">
        <v>42172</v>
      </c>
      <c r="B182" s="76">
        <v>14997.13</v>
      </c>
      <c r="C182" s="13">
        <v>984.37</v>
      </c>
      <c r="E182" s="13">
        <f t="shared" si="35"/>
        <v>14012.76</v>
      </c>
      <c r="K182" s="76">
        <v>2964.8</v>
      </c>
      <c r="L182" s="13">
        <v>285.53</v>
      </c>
      <c r="R182" s="61"/>
    </row>
    <row r="183" spans="1:18">
      <c r="A183" s="40">
        <v>42173</v>
      </c>
      <c r="B183" s="76">
        <v>63839.23</v>
      </c>
      <c r="C183" s="76">
        <v>2402.8</v>
      </c>
      <c r="E183" s="13">
        <f t="shared" si="35"/>
        <v>61436.43</v>
      </c>
      <c r="K183" s="76">
        <v>2402.8</v>
      </c>
      <c r="L183" s="13">
        <v>56.43</v>
      </c>
      <c r="R183" s="61"/>
    </row>
    <row r="184" spans="1:18">
      <c r="A184" s="40">
        <v>42174</v>
      </c>
      <c r="B184" s="76">
        <v>18816.35</v>
      </c>
      <c r="C184" s="76">
        <v>1568.9</v>
      </c>
      <c r="E184" s="13">
        <f t="shared" si="35"/>
        <v>17247.45</v>
      </c>
      <c r="K184" s="76">
        <v>2715.84</v>
      </c>
      <c r="L184" s="100">
        <v>67.88</v>
      </c>
      <c r="R184" s="61"/>
    </row>
    <row r="185" spans="1:18">
      <c r="A185" s="40">
        <v>42175</v>
      </c>
      <c r="B185" s="76">
        <v>15384.34</v>
      </c>
      <c r="C185" s="13">
        <v>186.62</v>
      </c>
      <c r="E185" s="13">
        <f t="shared" si="35"/>
        <v>15197.72</v>
      </c>
      <c r="K185" s="76">
        <v>2676.51</v>
      </c>
      <c r="L185" s="13">
        <v>964.09</v>
      </c>
      <c r="R185" s="61"/>
    </row>
    <row r="186" spans="1:18">
      <c r="A186" s="40">
        <v>42176</v>
      </c>
      <c r="B186" s="76">
        <v>20759.62</v>
      </c>
      <c r="C186" s="76">
        <v>2649.27</v>
      </c>
      <c r="E186" s="13">
        <f t="shared" si="35"/>
        <v>18110.35</v>
      </c>
      <c r="K186" s="76">
        <v>2212.28</v>
      </c>
      <c r="L186" s="13">
        <v>49.7</v>
      </c>
      <c r="R186" s="61"/>
    </row>
    <row r="187" spans="1:18">
      <c r="A187" s="40">
        <v>42177</v>
      </c>
      <c r="B187" s="76">
        <v>16664.76</v>
      </c>
      <c r="C187" s="76">
        <v>1364.03</v>
      </c>
      <c r="E187" s="13">
        <f t="shared" si="35"/>
        <v>15300.73</v>
      </c>
      <c r="K187" s="76">
        <v>3013.81</v>
      </c>
      <c r="L187" s="13">
        <v>111.39</v>
      </c>
      <c r="R187" s="61"/>
    </row>
    <row r="188" spans="1:18">
      <c r="A188" s="40">
        <v>42178</v>
      </c>
      <c r="B188" s="76">
        <v>21144.2</v>
      </c>
      <c r="C188" s="13">
        <v>416.83</v>
      </c>
      <c r="E188" s="13">
        <f t="shared" si="35"/>
        <v>20727.37</v>
      </c>
      <c r="K188" s="76">
        <v>2636.15</v>
      </c>
      <c r="L188" s="13">
        <v>52.15</v>
      </c>
      <c r="R188" s="61"/>
    </row>
    <row r="189" spans="1:18">
      <c r="A189" s="40">
        <v>42179</v>
      </c>
      <c r="B189" s="76">
        <v>18618.49</v>
      </c>
      <c r="C189" s="76">
        <v>1528.95</v>
      </c>
      <c r="E189" s="13">
        <f t="shared" si="35"/>
        <v>17089.54</v>
      </c>
      <c r="K189" s="76">
        <v>2764.68</v>
      </c>
      <c r="L189" s="13">
        <v>14.12</v>
      </c>
      <c r="R189" s="61"/>
    </row>
    <row r="190" spans="1:18">
      <c r="A190" s="40">
        <v>42180</v>
      </c>
      <c r="B190" s="76">
        <v>20163.71</v>
      </c>
      <c r="C190" s="76">
        <v>1370.83</v>
      </c>
      <c r="E190" s="13">
        <f t="shared" ref="E190:E195" si="36">B190-C190</f>
        <v>18792.88</v>
      </c>
      <c r="K190" s="76">
        <v>2075.28</v>
      </c>
      <c r="L190" s="13">
        <v>30.8</v>
      </c>
      <c r="R190" s="61"/>
    </row>
    <row r="191" spans="1:18">
      <c r="A191" s="40">
        <v>42181</v>
      </c>
      <c r="B191" s="76">
        <v>39298.14</v>
      </c>
      <c r="C191" s="76">
        <v>1887.75</v>
      </c>
      <c r="E191" s="13">
        <f t="shared" si="36"/>
        <v>37410.39</v>
      </c>
      <c r="K191" s="76">
        <v>2116.49</v>
      </c>
      <c r="L191" s="13">
        <v>85.87</v>
      </c>
      <c r="R191" s="61"/>
    </row>
    <row r="192" spans="1:18">
      <c r="A192" s="40">
        <v>42182</v>
      </c>
      <c r="B192" s="76">
        <v>23805.47</v>
      </c>
      <c r="C192" s="13">
        <v>940.75</v>
      </c>
      <c r="E192" s="13">
        <f t="shared" si="36"/>
        <v>22864.72</v>
      </c>
      <c r="K192" s="76">
        <v>2485.75</v>
      </c>
      <c r="L192" s="13">
        <v>7.2</v>
      </c>
      <c r="R192" s="61"/>
    </row>
    <row r="193" spans="1:18">
      <c r="A193" s="40">
        <v>42183</v>
      </c>
      <c r="B193" s="76">
        <v>28119.33</v>
      </c>
      <c r="C193" s="76">
        <v>1089.71</v>
      </c>
      <c r="E193" s="13">
        <f t="shared" si="36"/>
        <v>27029.62</v>
      </c>
      <c r="K193" s="76">
        <v>2676.28</v>
      </c>
      <c r="L193" s="13">
        <v>98.35</v>
      </c>
      <c r="R193" s="61"/>
    </row>
    <row r="194" spans="1:18">
      <c r="A194" s="40">
        <v>42184</v>
      </c>
      <c r="B194" s="76">
        <v>26104.33</v>
      </c>
      <c r="C194" s="76">
        <v>1759.35</v>
      </c>
      <c r="E194" s="13">
        <f t="shared" si="36"/>
        <v>24344.98</v>
      </c>
      <c r="K194" s="76">
        <v>2653.28</v>
      </c>
      <c r="L194" s="13">
        <v>99.35</v>
      </c>
      <c r="R194" s="61"/>
    </row>
    <row r="195" spans="1:18">
      <c r="A195" s="40">
        <v>42185</v>
      </c>
      <c r="B195" s="76">
        <v>21426.37</v>
      </c>
      <c r="C195" s="76">
        <v>1901.49</v>
      </c>
      <c r="E195" s="13">
        <f t="shared" si="36"/>
        <v>19524.88</v>
      </c>
      <c r="K195" s="76">
        <v>2163.57</v>
      </c>
      <c r="L195" s="13">
        <v>89.5</v>
      </c>
      <c r="R195" s="61"/>
    </row>
    <row r="196" s="12" customFormat="1" spans="1:20">
      <c r="A196" s="10" t="s">
        <v>34</v>
      </c>
      <c r="B196" s="10">
        <f>SUM(B166:B195)</f>
        <v>679340.51</v>
      </c>
      <c r="C196" s="10">
        <f t="shared" ref="C196:H196" si="37">SUM(C166:C195)</f>
        <v>32515.16</v>
      </c>
      <c r="D196" s="10">
        <f t="shared" si="37"/>
        <v>0</v>
      </c>
      <c r="E196" s="10">
        <f t="shared" si="37"/>
        <v>646825.35</v>
      </c>
      <c r="F196" s="10">
        <v>0</v>
      </c>
      <c r="G196" s="10"/>
      <c r="H196" s="10">
        <f>SUM(H166:H195)</f>
        <v>0</v>
      </c>
      <c r="I196" s="10">
        <f>SUM(I167:I195)</f>
        <v>0</v>
      </c>
      <c r="J196" s="10">
        <f>SUM(J169:J195)</f>
        <v>0</v>
      </c>
      <c r="K196" s="10">
        <f t="shared" ref="K196:P196" si="38">SUM(K166:K195)</f>
        <v>76140.04</v>
      </c>
      <c r="L196" s="10">
        <f t="shared" si="38"/>
        <v>3399.8</v>
      </c>
      <c r="M196" s="10">
        <f t="shared" si="38"/>
        <v>0</v>
      </c>
      <c r="N196" s="10">
        <f t="shared" si="38"/>
        <v>0</v>
      </c>
      <c r="O196" s="10">
        <f t="shared" si="38"/>
        <v>0</v>
      </c>
      <c r="P196" s="10">
        <f t="shared" si="38"/>
        <v>0</v>
      </c>
      <c r="Q196" s="10">
        <f>SUM(Q167:Q195)</f>
        <v>0</v>
      </c>
      <c r="R196" s="61" t="e">
        <f>E196/P196</f>
        <v>#DIV/0!</v>
      </c>
      <c r="S196" s="75"/>
      <c r="T196" s="78"/>
    </row>
    <row r="197" spans="1:12">
      <c r="A197" s="40">
        <v>42186</v>
      </c>
      <c r="B197" s="76">
        <v>20664.74</v>
      </c>
      <c r="C197" s="76">
        <v>2518.29</v>
      </c>
      <c r="E197" s="13">
        <f>B197-C197</f>
        <v>18146.45</v>
      </c>
      <c r="K197" s="76">
        <v>2115.7</v>
      </c>
      <c r="L197" s="13">
        <v>94.4</v>
      </c>
    </row>
    <row r="198" spans="1:12">
      <c r="A198" s="40">
        <v>42187</v>
      </c>
      <c r="B198" s="76">
        <v>21334.1</v>
      </c>
      <c r="C198" s="76">
        <v>1764.19</v>
      </c>
      <c r="E198" s="13">
        <f t="shared" ref="E198:E207" si="39">B198-C198</f>
        <v>19569.91</v>
      </c>
      <c r="K198" s="76">
        <v>1981.58</v>
      </c>
      <c r="L198" s="13">
        <v>220.29</v>
      </c>
    </row>
    <row r="199" spans="1:12">
      <c r="A199" s="40">
        <v>42188</v>
      </c>
      <c r="B199" s="76">
        <v>18922.94</v>
      </c>
      <c r="C199" s="76">
        <v>1842.7</v>
      </c>
      <c r="E199" s="13">
        <f t="shared" si="39"/>
        <v>17080.24</v>
      </c>
      <c r="K199" s="76">
        <v>1798.44</v>
      </c>
      <c r="L199" s="13">
        <v>213.77</v>
      </c>
    </row>
    <row r="200" spans="1:12">
      <c r="A200" s="40">
        <v>42189</v>
      </c>
      <c r="B200" s="76">
        <v>21629.25</v>
      </c>
      <c r="C200" s="13">
        <v>928.04</v>
      </c>
      <c r="E200" s="13">
        <f t="shared" si="39"/>
        <v>20701.21</v>
      </c>
      <c r="K200" s="76">
        <v>2142.24</v>
      </c>
      <c r="L200" s="13">
        <v>346.18</v>
      </c>
    </row>
    <row r="201" spans="1:12">
      <c r="A201" s="40">
        <v>42190</v>
      </c>
      <c r="B201" s="76">
        <v>17446.49</v>
      </c>
      <c r="C201" s="13">
        <v>837.48</v>
      </c>
      <c r="E201" s="13">
        <f t="shared" si="39"/>
        <v>16609.01</v>
      </c>
      <c r="K201" s="76">
        <v>2426.96</v>
      </c>
      <c r="L201" s="13">
        <v>50</v>
      </c>
    </row>
    <row r="202" spans="1:12">
      <c r="A202" s="40">
        <v>42191</v>
      </c>
      <c r="B202" s="76">
        <v>21978.79</v>
      </c>
      <c r="C202" s="13">
        <v>918.24</v>
      </c>
      <c r="E202" s="13">
        <f t="shared" si="39"/>
        <v>21060.55</v>
      </c>
      <c r="K202" s="76">
        <v>2275.67</v>
      </c>
      <c r="L202" s="13">
        <v>82.9</v>
      </c>
    </row>
    <row r="203" spans="1:12">
      <c r="A203" s="40">
        <v>42192</v>
      </c>
      <c r="B203" s="76">
        <v>21635.4</v>
      </c>
      <c r="C203" s="13">
        <v>304</v>
      </c>
      <c r="E203" s="13">
        <f t="shared" si="39"/>
        <v>21331.4</v>
      </c>
      <c r="K203" s="76">
        <v>2177.02</v>
      </c>
      <c r="L203" s="13">
        <v>67.04</v>
      </c>
    </row>
    <row r="204" spans="1:12">
      <c r="A204" s="40">
        <v>42193</v>
      </c>
      <c r="B204" s="76">
        <v>23228.77</v>
      </c>
      <c r="C204" s="76">
        <v>2695.02</v>
      </c>
      <c r="E204" s="13">
        <f t="shared" si="39"/>
        <v>20533.75</v>
      </c>
      <c r="K204" s="76">
        <v>2919.99</v>
      </c>
      <c r="L204" s="13">
        <v>163.74</v>
      </c>
    </row>
    <row r="205" spans="1:12">
      <c r="A205" s="40">
        <v>42194</v>
      </c>
      <c r="B205" s="76">
        <v>17944.02</v>
      </c>
      <c r="C205" s="76">
        <v>2294.66</v>
      </c>
      <c r="E205" s="13">
        <f t="shared" si="39"/>
        <v>15649.36</v>
      </c>
      <c r="K205" s="76">
        <v>2315.4</v>
      </c>
      <c r="L205" s="13">
        <v>85.89</v>
      </c>
    </row>
    <row r="206" spans="1:12">
      <c r="A206" s="40">
        <v>42195</v>
      </c>
      <c r="B206" s="76">
        <v>21516.96</v>
      </c>
      <c r="C206" s="76">
        <v>1237.3</v>
      </c>
      <c r="E206" s="13">
        <f t="shared" si="39"/>
        <v>20279.66</v>
      </c>
      <c r="K206" s="76">
        <v>1876</v>
      </c>
      <c r="L206" s="13">
        <v>74.92</v>
      </c>
    </row>
    <row r="207" spans="1:12">
      <c r="A207" s="40">
        <v>42196</v>
      </c>
      <c r="B207" s="76">
        <v>16534.24</v>
      </c>
      <c r="C207" s="13">
        <v>553.56</v>
      </c>
      <c r="E207" s="13">
        <f t="shared" si="39"/>
        <v>15980.68</v>
      </c>
      <c r="K207" s="76">
        <v>1923.61</v>
      </c>
      <c r="L207" s="13">
        <v>182.15</v>
      </c>
    </row>
    <row r="208" spans="1:12">
      <c r="A208" s="40">
        <v>42197</v>
      </c>
      <c r="B208" s="76">
        <v>21987.67</v>
      </c>
      <c r="C208" s="76">
        <v>1209.47</v>
      </c>
      <c r="E208" s="13">
        <f t="shared" ref="E208:E216" si="40">B208-C208</f>
        <v>20778.2</v>
      </c>
      <c r="K208" s="76">
        <v>2364.55</v>
      </c>
      <c r="L208" s="13">
        <v>106.52</v>
      </c>
    </row>
    <row r="209" spans="1:12">
      <c r="A209" s="40">
        <v>42198</v>
      </c>
      <c r="B209" s="76">
        <v>24062.61</v>
      </c>
      <c r="C209" s="76">
        <v>2342.94</v>
      </c>
      <c r="E209" s="13">
        <f t="shared" si="40"/>
        <v>21719.67</v>
      </c>
      <c r="K209" s="76">
        <v>2427.89</v>
      </c>
      <c r="L209" s="13">
        <v>123.06</v>
      </c>
    </row>
    <row r="210" spans="1:12">
      <c r="A210" s="40">
        <v>42199</v>
      </c>
      <c r="B210" s="76">
        <v>24978.47</v>
      </c>
      <c r="C210" s="76">
        <v>1514.17</v>
      </c>
      <c r="E210" s="13">
        <f t="shared" si="40"/>
        <v>23464.3</v>
      </c>
      <c r="K210" s="76">
        <v>2324.64</v>
      </c>
      <c r="L210" s="13">
        <v>88.7</v>
      </c>
    </row>
    <row r="211" spans="1:12">
      <c r="A211" s="40">
        <v>42200</v>
      </c>
      <c r="B211" s="76">
        <v>20435.97</v>
      </c>
      <c r="C211" s="76">
        <v>2056.93</v>
      </c>
      <c r="E211" s="13">
        <f t="shared" si="40"/>
        <v>18379.04</v>
      </c>
      <c r="K211" s="76">
        <v>1910.13</v>
      </c>
      <c r="L211" s="13">
        <v>84.8</v>
      </c>
    </row>
    <row r="212" spans="1:12">
      <c r="A212" s="40">
        <v>42201</v>
      </c>
      <c r="B212" s="76">
        <v>21476.3</v>
      </c>
      <c r="C212" s="76">
        <v>1759.43</v>
      </c>
      <c r="E212" s="13">
        <f t="shared" si="40"/>
        <v>19716.87</v>
      </c>
      <c r="K212" s="76">
        <v>1919.19</v>
      </c>
      <c r="L212" s="13">
        <v>100.09</v>
      </c>
    </row>
    <row r="213" spans="1:12">
      <c r="A213" s="40">
        <v>42202</v>
      </c>
      <c r="B213" s="76">
        <v>22034.79</v>
      </c>
      <c r="C213" s="76">
        <v>1966.82</v>
      </c>
      <c r="E213" s="13">
        <f t="shared" si="40"/>
        <v>20067.97</v>
      </c>
      <c r="K213" s="76">
        <v>1562.19</v>
      </c>
      <c r="L213" s="13">
        <v>72.73</v>
      </c>
    </row>
    <row r="214" spans="1:12">
      <c r="A214" s="40">
        <v>42203</v>
      </c>
      <c r="B214" s="76">
        <v>19347.96</v>
      </c>
      <c r="C214" s="76">
        <v>2265.38</v>
      </c>
      <c r="E214" s="13">
        <f t="shared" si="40"/>
        <v>17082.58</v>
      </c>
      <c r="K214" s="76">
        <v>2475.4</v>
      </c>
      <c r="L214" s="13">
        <v>109.87</v>
      </c>
    </row>
    <row r="215" spans="1:12">
      <c r="A215" s="40">
        <v>42204</v>
      </c>
      <c r="B215" s="76">
        <v>21583.86</v>
      </c>
      <c r="C215" s="76">
        <v>1090.36</v>
      </c>
      <c r="E215" s="13">
        <f t="shared" si="40"/>
        <v>20493.5</v>
      </c>
      <c r="K215" s="13">
        <v>3182.75</v>
      </c>
      <c r="L215" s="13">
        <v>44.6</v>
      </c>
    </row>
    <row r="216" spans="1:12">
      <c r="A216" s="40">
        <v>42205</v>
      </c>
      <c r="B216" s="76">
        <v>23996.84</v>
      </c>
      <c r="C216" s="76">
        <v>2338.37</v>
      </c>
      <c r="E216" s="13">
        <f t="shared" si="40"/>
        <v>21658.47</v>
      </c>
      <c r="K216" s="76">
        <v>2848.37</v>
      </c>
      <c r="L216" s="13">
        <v>166.8</v>
      </c>
    </row>
    <row r="217" spans="1:12">
      <c r="A217" s="40">
        <v>42206</v>
      </c>
      <c r="B217" s="76">
        <v>29582.34</v>
      </c>
      <c r="C217" s="76">
        <v>4532.78</v>
      </c>
      <c r="E217" s="13">
        <f t="shared" ref="E217:E227" si="41">B217-C217</f>
        <v>25049.56</v>
      </c>
      <c r="K217" s="76">
        <v>2325.41</v>
      </c>
      <c r="L217" s="13">
        <v>29</v>
      </c>
    </row>
    <row r="218" spans="1:12">
      <c r="A218" s="40">
        <v>42207</v>
      </c>
      <c r="B218" s="76">
        <v>24385.91</v>
      </c>
      <c r="C218" s="76">
        <v>1751.43</v>
      </c>
      <c r="E218" s="13">
        <f t="shared" si="41"/>
        <v>22634.48</v>
      </c>
      <c r="K218" s="76">
        <v>2051.18</v>
      </c>
      <c r="L218" s="13">
        <v>126.32</v>
      </c>
    </row>
    <row r="219" spans="1:12">
      <c r="A219" s="40">
        <v>42208</v>
      </c>
      <c r="B219" s="76">
        <v>24260.83</v>
      </c>
      <c r="C219" s="76">
        <v>2763.99</v>
      </c>
      <c r="E219" s="13">
        <f t="shared" si="41"/>
        <v>21496.84</v>
      </c>
      <c r="K219" s="76">
        <v>2036.44</v>
      </c>
      <c r="L219" s="13">
        <v>97.95</v>
      </c>
    </row>
    <row r="220" spans="1:12">
      <c r="A220" s="40">
        <v>42209</v>
      </c>
      <c r="B220" s="76">
        <v>24081.82</v>
      </c>
      <c r="C220" s="76">
        <v>2640.61</v>
      </c>
      <c r="E220" s="13">
        <f t="shared" si="41"/>
        <v>21441.21</v>
      </c>
      <c r="K220" s="76">
        <v>1914.14</v>
      </c>
      <c r="L220" s="13">
        <v>133.19</v>
      </c>
    </row>
    <row r="221" spans="1:12">
      <c r="A221" s="40">
        <v>42210</v>
      </c>
      <c r="B221" s="76">
        <v>15891.73</v>
      </c>
      <c r="C221" s="76">
        <v>1775.78</v>
      </c>
      <c r="E221" s="13">
        <f t="shared" si="41"/>
        <v>14115.95</v>
      </c>
      <c r="K221" s="76">
        <v>1869.37</v>
      </c>
      <c r="L221" s="13">
        <v>74.51</v>
      </c>
    </row>
    <row r="222" spans="1:12">
      <c r="A222" s="40">
        <v>42211</v>
      </c>
      <c r="B222" s="76">
        <v>23132.94</v>
      </c>
      <c r="C222" s="13">
        <v>832.14</v>
      </c>
      <c r="E222" s="13">
        <f t="shared" si="41"/>
        <v>22300.8</v>
      </c>
      <c r="K222" s="76">
        <v>2212.11</v>
      </c>
      <c r="L222" s="13">
        <v>29.68</v>
      </c>
    </row>
    <row r="223" spans="1:12">
      <c r="A223" s="40">
        <v>42212</v>
      </c>
      <c r="B223" s="76">
        <v>20673.65</v>
      </c>
      <c r="C223" s="76">
        <v>2142.04</v>
      </c>
      <c r="E223" s="13">
        <f t="shared" si="41"/>
        <v>18531.61</v>
      </c>
      <c r="K223" s="76">
        <v>2148.38</v>
      </c>
      <c r="L223" s="13">
        <v>49.36</v>
      </c>
    </row>
    <row r="224" spans="1:12">
      <c r="A224" s="40">
        <v>42213</v>
      </c>
      <c r="B224" s="76">
        <v>19723.53</v>
      </c>
      <c r="C224" s="76">
        <v>1782.84</v>
      </c>
      <c r="E224" s="13">
        <f t="shared" si="41"/>
        <v>17940.69</v>
      </c>
      <c r="K224" s="76">
        <v>2103.48</v>
      </c>
      <c r="L224" s="13">
        <v>210.99</v>
      </c>
    </row>
    <row r="225" spans="1:12">
      <c r="A225" s="40">
        <v>42214</v>
      </c>
      <c r="B225" s="76">
        <v>20054.65</v>
      </c>
      <c r="C225" s="76">
        <v>1993.08</v>
      </c>
      <c r="E225" s="13">
        <f t="shared" si="41"/>
        <v>18061.57</v>
      </c>
      <c r="K225" s="76">
        <v>2192.26</v>
      </c>
      <c r="L225" s="13">
        <v>380.18</v>
      </c>
    </row>
    <row r="226" spans="1:12">
      <c r="A226" s="40">
        <v>42215</v>
      </c>
      <c r="B226" s="76">
        <v>23269.18</v>
      </c>
      <c r="C226" s="76">
        <v>1056.84</v>
      </c>
      <c r="E226" s="13">
        <f t="shared" si="41"/>
        <v>22212.34</v>
      </c>
      <c r="K226" s="76">
        <v>2295.02</v>
      </c>
      <c r="L226" s="13">
        <v>14.4</v>
      </c>
    </row>
    <row r="227" spans="1:12">
      <c r="A227" s="40">
        <v>42216</v>
      </c>
      <c r="B227" s="76">
        <v>24199.36</v>
      </c>
      <c r="C227" s="76">
        <v>3139.57</v>
      </c>
      <c r="E227" s="13">
        <f t="shared" si="41"/>
        <v>21059.79</v>
      </c>
      <c r="K227" s="76">
        <v>2072.49</v>
      </c>
      <c r="L227" s="13">
        <v>55.23</v>
      </c>
    </row>
    <row r="228" s="12" customFormat="1" spans="1:20">
      <c r="A228" s="10" t="s">
        <v>34</v>
      </c>
      <c r="B228" s="10">
        <f>SUM(B197:B227)</f>
        <v>671996.11</v>
      </c>
      <c r="C228" s="10">
        <f>SUM(C197:C227)</f>
        <v>56848.45</v>
      </c>
      <c r="D228" s="10">
        <f>SUM(D198:D227)</f>
        <v>0</v>
      </c>
      <c r="E228" s="10">
        <f>SUM(E197:E227)</f>
        <v>615147.66</v>
      </c>
      <c r="F228" s="10">
        <v>0</v>
      </c>
      <c r="G228" s="10"/>
      <c r="H228" s="10">
        <f>SUM(H198:H227)</f>
        <v>0</v>
      </c>
      <c r="I228" s="10">
        <f>SUM(I199:I227)</f>
        <v>0</v>
      </c>
      <c r="J228" s="10">
        <f>SUM(J201:J227)</f>
        <v>0</v>
      </c>
      <c r="K228" s="10">
        <f>SUM(K197:K227)</f>
        <v>68188</v>
      </c>
      <c r="L228" s="10">
        <f>SUM(L197:L227)</f>
        <v>3679.26</v>
      </c>
      <c r="M228" s="10">
        <f t="shared" ref="K228:P228" si="42">SUM(M198:M227)</f>
        <v>0</v>
      </c>
      <c r="N228" s="10">
        <f t="shared" si="42"/>
        <v>0</v>
      </c>
      <c r="O228" s="10">
        <f t="shared" si="42"/>
        <v>0</v>
      </c>
      <c r="P228" s="10">
        <f t="shared" si="42"/>
        <v>0</v>
      </c>
      <c r="Q228" s="10">
        <f>SUM(Q199:Q227)</f>
        <v>0</v>
      </c>
      <c r="R228" s="61" t="e">
        <f>E228/P228</f>
        <v>#DIV/0!</v>
      </c>
      <c r="S228" s="75"/>
      <c r="T228" s="78"/>
    </row>
    <row r="229" spans="1:12">
      <c r="A229" s="40">
        <v>42217</v>
      </c>
      <c r="B229" s="76">
        <v>19047.93</v>
      </c>
      <c r="C229" s="76">
        <v>1114.12</v>
      </c>
      <c r="E229" s="13">
        <f>B229-C229-D229</f>
        <v>17933.81</v>
      </c>
      <c r="K229" s="76">
        <v>1240.17</v>
      </c>
      <c r="L229" s="13">
        <v>82.82</v>
      </c>
    </row>
    <row r="230" spans="1:12">
      <c r="A230" s="40">
        <v>42218</v>
      </c>
      <c r="B230" s="76">
        <v>21336.06</v>
      </c>
      <c r="C230" s="13">
        <v>989.76</v>
      </c>
      <c r="E230" s="13">
        <f t="shared" ref="E230:E236" si="43">B230-C230-D230</f>
        <v>20346.3</v>
      </c>
      <c r="K230" s="76">
        <v>1946.22</v>
      </c>
      <c r="L230" s="13">
        <v>66.07</v>
      </c>
    </row>
    <row r="231" spans="1:12">
      <c r="A231" s="40">
        <v>42219</v>
      </c>
      <c r="B231" s="76">
        <v>17367.43</v>
      </c>
      <c r="C231" s="13">
        <v>390.81</v>
      </c>
      <c r="E231" s="13">
        <f t="shared" si="43"/>
        <v>16976.62</v>
      </c>
      <c r="K231" s="76">
        <v>1704.44</v>
      </c>
      <c r="L231" s="13">
        <v>109.64</v>
      </c>
    </row>
    <row r="232" spans="1:12">
      <c r="A232" s="40">
        <v>42220</v>
      </c>
      <c r="B232" s="76">
        <v>25210.94</v>
      </c>
      <c r="C232" s="76">
        <v>1683.06</v>
      </c>
      <c r="E232" s="13">
        <f t="shared" si="43"/>
        <v>23527.88</v>
      </c>
      <c r="K232" s="76">
        <v>1796.77</v>
      </c>
      <c r="L232" s="13">
        <v>154.99</v>
      </c>
    </row>
    <row r="233" spans="1:12">
      <c r="A233" s="40">
        <v>42221</v>
      </c>
      <c r="B233" s="76">
        <v>22131.97</v>
      </c>
      <c r="C233" s="76">
        <v>1329.77</v>
      </c>
      <c r="E233" s="13">
        <f t="shared" si="43"/>
        <v>20802.2</v>
      </c>
      <c r="K233" s="76">
        <v>1951.57</v>
      </c>
      <c r="L233" s="13">
        <v>110.03</v>
      </c>
    </row>
    <row r="234" spans="1:12">
      <c r="A234" s="40">
        <v>42222</v>
      </c>
      <c r="B234" s="76">
        <v>21523.88</v>
      </c>
      <c r="C234" s="13">
        <v>663.68</v>
      </c>
      <c r="E234" s="13">
        <f t="shared" si="43"/>
        <v>20860.2</v>
      </c>
      <c r="K234" s="76">
        <v>2538.26</v>
      </c>
      <c r="L234" s="13">
        <v>91.61</v>
      </c>
    </row>
    <row r="235" spans="1:12">
      <c r="A235" s="40">
        <v>42223</v>
      </c>
      <c r="B235" s="76">
        <v>19793.16</v>
      </c>
      <c r="C235" s="76">
        <v>2021.29</v>
      </c>
      <c r="E235" s="13">
        <f t="shared" si="43"/>
        <v>17771.87</v>
      </c>
      <c r="K235" s="76">
        <v>1879.51</v>
      </c>
      <c r="L235" s="13">
        <v>178.69</v>
      </c>
    </row>
    <row r="236" spans="1:12">
      <c r="A236" s="40">
        <v>42224</v>
      </c>
      <c r="B236" s="76">
        <v>17592.1</v>
      </c>
      <c r="C236" s="76">
        <v>2311.51</v>
      </c>
      <c r="E236" s="13">
        <f t="shared" si="43"/>
        <v>15280.59</v>
      </c>
      <c r="K236" s="76">
        <v>1299.03</v>
      </c>
      <c r="L236" s="13">
        <v>136</v>
      </c>
    </row>
    <row r="237" spans="1:12">
      <c r="A237" s="40">
        <v>42225</v>
      </c>
      <c r="B237" s="76">
        <v>18147.01</v>
      </c>
      <c r="C237" s="13">
        <v>406.2</v>
      </c>
      <c r="E237" s="13">
        <f t="shared" ref="E237:E245" si="44">B237-C237-D237</f>
        <v>17740.81</v>
      </c>
      <c r="K237" s="76">
        <v>2244.63</v>
      </c>
      <c r="L237" s="13">
        <v>213.31</v>
      </c>
    </row>
    <row r="238" spans="1:12">
      <c r="A238" s="40">
        <v>42226</v>
      </c>
      <c r="B238" s="76">
        <v>25679.86</v>
      </c>
      <c r="C238" s="76">
        <v>1046.39</v>
      </c>
      <c r="E238" s="13">
        <f t="shared" si="44"/>
        <v>24633.47</v>
      </c>
      <c r="K238" s="76">
        <v>2220.75</v>
      </c>
      <c r="L238" s="13">
        <v>366.43</v>
      </c>
    </row>
    <row r="239" spans="1:12">
      <c r="A239" s="40">
        <v>42227</v>
      </c>
      <c r="B239" s="76">
        <v>23958</v>
      </c>
      <c r="C239" s="76">
        <v>1292.49</v>
      </c>
      <c r="E239" s="13">
        <f t="shared" si="44"/>
        <v>22665.51</v>
      </c>
      <c r="K239" s="76">
        <v>2153.85</v>
      </c>
      <c r="L239" s="13">
        <v>310.14</v>
      </c>
    </row>
    <row r="240" spans="1:12">
      <c r="A240" s="40">
        <v>42228</v>
      </c>
      <c r="B240" s="76">
        <v>18627.54</v>
      </c>
      <c r="C240" s="76">
        <v>1118.79</v>
      </c>
      <c r="E240" s="13">
        <f t="shared" si="44"/>
        <v>17508.75</v>
      </c>
      <c r="K240" s="76">
        <v>1922.35</v>
      </c>
      <c r="L240" s="13">
        <v>158.47</v>
      </c>
    </row>
    <row r="241" spans="1:12">
      <c r="A241" s="40">
        <v>42229</v>
      </c>
      <c r="B241" s="76">
        <v>20219.28</v>
      </c>
      <c r="C241" s="13">
        <v>741.78</v>
      </c>
      <c r="E241" s="13">
        <f t="shared" si="44"/>
        <v>19477.5</v>
      </c>
      <c r="K241" s="76">
        <v>1882.27</v>
      </c>
      <c r="L241" s="13">
        <v>63.7</v>
      </c>
    </row>
    <row r="242" spans="1:12">
      <c r="A242" s="40">
        <v>42230</v>
      </c>
      <c r="B242" s="76">
        <v>17812.55</v>
      </c>
      <c r="C242" s="76">
        <v>1181.69</v>
      </c>
      <c r="E242" s="13">
        <f t="shared" si="44"/>
        <v>16630.86</v>
      </c>
      <c r="K242" s="76">
        <v>1703.43</v>
      </c>
      <c r="L242" s="13">
        <v>94.32</v>
      </c>
    </row>
    <row r="243" spans="1:12">
      <c r="A243" s="40">
        <v>42231</v>
      </c>
      <c r="B243" s="76">
        <v>17845.22</v>
      </c>
      <c r="C243" s="76">
        <v>1476.16</v>
      </c>
      <c r="E243" s="13">
        <f t="shared" si="44"/>
        <v>16369.06</v>
      </c>
      <c r="K243" s="76">
        <v>1021.47</v>
      </c>
      <c r="L243" s="13">
        <v>156.84</v>
      </c>
    </row>
    <row r="244" spans="1:12">
      <c r="A244" s="40">
        <v>42232</v>
      </c>
      <c r="B244" s="76">
        <v>23119.01</v>
      </c>
      <c r="C244" s="76">
        <v>2123.04</v>
      </c>
      <c r="E244" s="13">
        <f t="shared" si="44"/>
        <v>20995.97</v>
      </c>
      <c r="K244" s="76">
        <v>1433.64</v>
      </c>
      <c r="L244" s="13">
        <v>186.73</v>
      </c>
    </row>
    <row r="245" spans="1:12">
      <c r="A245" s="40">
        <v>42233</v>
      </c>
      <c r="B245" s="76">
        <v>23489.01</v>
      </c>
      <c r="C245" s="76">
        <v>1395.67</v>
      </c>
      <c r="E245" s="13">
        <f t="shared" si="44"/>
        <v>22093.34</v>
      </c>
      <c r="K245" s="76">
        <v>1653.94</v>
      </c>
      <c r="L245" s="13">
        <v>111.51</v>
      </c>
    </row>
    <row r="246" spans="1:12">
      <c r="A246" s="40">
        <v>42234</v>
      </c>
      <c r="B246" s="76">
        <v>18390.64</v>
      </c>
      <c r="C246" s="13">
        <v>226</v>
      </c>
      <c r="E246" s="13">
        <f t="shared" ref="E246:E259" si="45">B246-C246-D246</f>
        <v>18164.64</v>
      </c>
      <c r="K246" s="76">
        <v>1530.57</v>
      </c>
      <c r="L246" s="13">
        <v>109.14</v>
      </c>
    </row>
    <row r="247" spans="1:12">
      <c r="A247" s="40">
        <v>42235</v>
      </c>
      <c r="B247" s="76">
        <v>20716.23</v>
      </c>
      <c r="C247" s="13">
        <v>562.7</v>
      </c>
      <c r="E247" s="13">
        <f t="shared" si="45"/>
        <v>20153.53</v>
      </c>
      <c r="K247" s="76">
        <v>1595.03</v>
      </c>
      <c r="L247" s="13">
        <v>165.31</v>
      </c>
    </row>
    <row r="248" spans="1:12">
      <c r="A248" s="40">
        <v>42236</v>
      </c>
      <c r="B248" s="76">
        <v>21044.5</v>
      </c>
      <c r="C248" s="76">
        <v>1498</v>
      </c>
      <c r="E248" s="13">
        <f t="shared" si="45"/>
        <v>19546.5</v>
      </c>
      <c r="K248" s="76">
        <v>1429.1</v>
      </c>
      <c r="L248" s="13">
        <v>152.96</v>
      </c>
    </row>
    <row r="249" spans="1:12">
      <c r="A249" s="40">
        <v>42237</v>
      </c>
      <c r="B249" s="76">
        <v>22008.83</v>
      </c>
      <c r="C249" s="76">
        <v>2025.84</v>
      </c>
      <c r="E249" s="13">
        <f t="shared" si="45"/>
        <v>19982.99</v>
      </c>
      <c r="K249" s="76">
        <v>1647.63</v>
      </c>
      <c r="L249" s="13">
        <v>35.45</v>
      </c>
    </row>
    <row r="250" spans="1:12">
      <c r="A250" s="40">
        <v>42238</v>
      </c>
      <c r="B250" s="76">
        <v>16793.83</v>
      </c>
      <c r="C250" s="13">
        <v>861.91</v>
      </c>
      <c r="E250" s="13">
        <f t="shared" si="45"/>
        <v>15931.92</v>
      </c>
      <c r="K250" s="76">
        <v>1238.17</v>
      </c>
      <c r="L250" s="13">
        <v>208.21</v>
      </c>
    </row>
    <row r="251" spans="1:12">
      <c r="A251" s="40">
        <v>42239</v>
      </c>
      <c r="B251" s="76">
        <v>21152.46</v>
      </c>
      <c r="C251" s="13">
        <v>816.7</v>
      </c>
      <c r="E251" s="13">
        <f t="shared" si="45"/>
        <v>20335.76</v>
      </c>
      <c r="K251" s="76">
        <v>1881.5</v>
      </c>
      <c r="L251" s="13">
        <v>104.75</v>
      </c>
    </row>
    <row r="252" spans="1:12">
      <c r="A252" s="40">
        <v>42240</v>
      </c>
      <c r="B252" s="76">
        <v>20352.03</v>
      </c>
      <c r="C252" s="76">
        <v>1492.68</v>
      </c>
      <c r="E252" s="13">
        <f t="shared" si="45"/>
        <v>18859.35</v>
      </c>
      <c r="K252" s="76">
        <v>1790.32</v>
      </c>
      <c r="L252" s="13">
        <v>140.69</v>
      </c>
    </row>
    <row r="253" spans="1:12">
      <c r="A253" s="40">
        <v>42241</v>
      </c>
      <c r="B253" s="76">
        <v>21020.74</v>
      </c>
      <c r="C253" s="76">
        <v>1191.4</v>
      </c>
      <c r="E253" s="13">
        <f t="shared" si="45"/>
        <v>19829.34</v>
      </c>
      <c r="K253" s="76">
        <v>1572.98</v>
      </c>
      <c r="L253" s="13">
        <v>118.9</v>
      </c>
    </row>
    <row r="254" spans="1:12">
      <c r="A254" s="40">
        <v>42242</v>
      </c>
      <c r="B254" s="76">
        <v>15483.61</v>
      </c>
      <c r="C254" s="76">
        <v>1547.1</v>
      </c>
      <c r="E254" s="13">
        <f t="shared" si="45"/>
        <v>13936.51</v>
      </c>
      <c r="K254" s="13">
        <v>1252.18</v>
      </c>
      <c r="L254" s="13">
        <v>324.73</v>
      </c>
    </row>
    <row r="255" spans="1:12">
      <c r="A255" s="40">
        <v>42243</v>
      </c>
      <c r="B255" s="76">
        <v>16971.03</v>
      </c>
      <c r="C255" s="13">
        <v>945.13</v>
      </c>
      <c r="E255" s="13">
        <f t="shared" si="45"/>
        <v>16025.9</v>
      </c>
      <c r="K255" s="76">
        <v>1492.06</v>
      </c>
      <c r="L255" s="13">
        <v>37.09</v>
      </c>
    </row>
    <row r="256" spans="1:12">
      <c r="A256" s="40">
        <v>42244</v>
      </c>
      <c r="B256" s="76">
        <v>21832.1</v>
      </c>
      <c r="C256" s="76">
        <v>1127.7</v>
      </c>
      <c r="E256" s="13">
        <f t="shared" si="45"/>
        <v>20704.4</v>
      </c>
      <c r="K256" s="76">
        <v>1484.83</v>
      </c>
      <c r="L256" s="13">
        <v>190.86</v>
      </c>
    </row>
    <row r="257" spans="1:12">
      <c r="A257" s="40">
        <v>42245</v>
      </c>
      <c r="B257" s="76">
        <v>19717.29</v>
      </c>
      <c r="C257" s="13">
        <v>823.09</v>
      </c>
      <c r="E257" s="13">
        <f t="shared" si="45"/>
        <v>18894.2</v>
      </c>
      <c r="K257" s="76">
        <v>1443.16</v>
      </c>
      <c r="L257" s="13">
        <v>146.63</v>
      </c>
    </row>
    <row r="258" spans="1:12">
      <c r="A258" s="40">
        <v>42246</v>
      </c>
      <c r="B258" s="76">
        <v>17582.17</v>
      </c>
      <c r="C258" s="76">
        <v>2353.37</v>
      </c>
      <c r="E258" s="13">
        <f t="shared" si="45"/>
        <v>15228.8</v>
      </c>
      <c r="K258" s="76">
        <v>1859.83</v>
      </c>
      <c r="L258" s="13">
        <v>57.8</v>
      </c>
    </row>
    <row r="259" spans="1:12">
      <c r="A259" s="40">
        <v>42247</v>
      </c>
      <c r="B259" s="76">
        <v>20176.91</v>
      </c>
      <c r="C259" s="76">
        <v>1616.18</v>
      </c>
      <c r="E259" s="13">
        <f t="shared" si="45"/>
        <v>18560.73</v>
      </c>
      <c r="K259" s="76">
        <v>1655.89</v>
      </c>
      <c r="L259" s="13">
        <v>213.21</v>
      </c>
    </row>
    <row r="260" s="101" customFormat="1" spans="1:12">
      <c r="A260" s="101" t="s">
        <v>34</v>
      </c>
      <c r="B260" s="101">
        <f>SUM(B229:B259)</f>
        <v>626143.32</v>
      </c>
      <c r="C260" s="101">
        <f>SUM(C229:C259)</f>
        <v>38374.01</v>
      </c>
      <c r="E260" s="101">
        <f>SUM(E229:E259)</f>
        <v>587769.31</v>
      </c>
      <c r="K260" s="101">
        <f>SUM(K229:K259)</f>
        <v>52465.55</v>
      </c>
      <c r="L260" s="101">
        <f>SUM(L229:L259)</f>
        <v>4597.03</v>
      </c>
    </row>
    <row r="261" spans="1:12">
      <c r="A261" s="40">
        <v>42248</v>
      </c>
      <c r="B261" s="76">
        <v>22250.53</v>
      </c>
      <c r="C261" s="76">
        <v>1238.2</v>
      </c>
      <c r="E261" s="13">
        <f>B261-C261-D261</f>
        <v>21012.33</v>
      </c>
      <c r="K261" s="76">
        <v>1634.32</v>
      </c>
      <c r="L261" s="13">
        <v>273.74</v>
      </c>
    </row>
    <row r="262" spans="1:12">
      <c r="A262" s="40">
        <v>42249</v>
      </c>
      <c r="B262" s="76">
        <v>22884.78</v>
      </c>
      <c r="C262" s="76">
        <v>1573.88</v>
      </c>
      <c r="E262" s="13">
        <f t="shared" ref="E262:E290" si="46">B262-C262-D262</f>
        <v>21310.9</v>
      </c>
      <c r="K262" s="76">
        <v>1504.82</v>
      </c>
      <c r="L262" s="13">
        <v>204.52</v>
      </c>
    </row>
    <row r="263" spans="1:12">
      <c r="A263" s="40">
        <v>42250</v>
      </c>
      <c r="B263" s="76">
        <v>17608.88</v>
      </c>
      <c r="C263" s="76">
        <v>1159.27</v>
      </c>
      <c r="E263" s="13">
        <f t="shared" si="46"/>
        <v>16449.61</v>
      </c>
      <c r="K263" s="76">
        <v>1919.2</v>
      </c>
      <c r="L263" s="13">
        <v>111.62</v>
      </c>
    </row>
    <row r="264" spans="1:12">
      <c r="A264" s="40">
        <v>42251</v>
      </c>
      <c r="B264" s="76">
        <v>17116.34</v>
      </c>
      <c r="C264" s="13">
        <v>935.22</v>
      </c>
      <c r="E264" s="13">
        <f t="shared" si="46"/>
        <v>16181.12</v>
      </c>
      <c r="K264" s="76">
        <v>2064.53</v>
      </c>
      <c r="L264" s="13">
        <v>176.57</v>
      </c>
    </row>
    <row r="265" spans="1:12">
      <c r="A265" s="40">
        <v>42252</v>
      </c>
      <c r="B265" s="76">
        <v>21213.77</v>
      </c>
      <c r="C265" s="76">
        <v>1193.86</v>
      </c>
      <c r="E265" s="13">
        <f t="shared" si="46"/>
        <v>20019.91</v>
      </c>
      <c r="K265" s="76">
        <v>1660.67</v>
      </c>
      <c r="L265" s="13">
        <v>293.11</v>
      </c>
    </row>
    <row r="266" spans="1:12">
      <c r="A266" s="40">
        <v>42253</v>
      </c>
      <c r="B266" s="76">
        <v>18498.83</v>
      </c>
      <c r="C266" s="76">
        <v>2071.88</v>
      </c>
      <c r="E266" s="13">
        <f t="shared" si="46"/>
        <v>16426.95</v>
      </c>
      <c r="K266" s="76">
        <v>2212.43</v>
      </c>
      <c r="L266" s="13">
        <v>111.97</v>
      </c>
    </row>
    <row r="267" spans="1:12">
      <c r="A267" s="40">
        <v>42254</v>
      </c>
      <c r="B267" s="76">
        <v>20022.02</v>
      </c>
      <c r="C267" s="76">
        <v>1845.47</v>
      </c>
      <c r="E267" s="13">
        <f t="shared" si="46"/>
        <v>18176.55</v>
      </c>
      <c r="K267" s="76">
        <v>2099.17</v>
      </c>
      <c r="L267" s="13">
        <v>95.45</v>
      </c>
    </row>
    <row r="268" spans="1:12">
      <c r="A268" s="40">
        <v>42255</v>
      </c>
      <c r="B268" s="76">
        <v>20966.94</v>
      </c>
      <c r="C268" s="76">
        <v>1284.64</v>
      </c>
      <c r="E268" s="13">
        <f t="shared" si="46"/>
        <v>19682.3</v>
      </c>
      <c r="K268" s="76">
        <v>1722.2</v>
      </c>
      <c r="L268" s="13">
        <v>68.66</v>
      </c>
    </row>
    <row r="269" spans="1:12">
      <c r="A269" s="40">
        <v>42256</v>
      </c>
      <c r="B269" s="76">
        <v>17224.57</v>
      </c>
      <c r="C269" s="76">
        <v>1907.18</v>
      </c>
      <c r="E269" s="13">
        <f t="shared" si="46"/>
        <v>15317.39</v>
      </c>
      <c r="K269" s="76">
        <v>1866.38</v>
      </c>
      <c r="L269" s="13">
        <v>29.74</v>
      </c>
    </row>
    <row r="270" spans="1:12">
      <c r="A270" s="40">
        <v>42257</v>
      </c>
      <c r="B270" s="76">
        <v>20408.7</v>
      </c>
      <c r="C270" s="76">
        <v>2034.85</v>
      </c>
      <c r="E270" s="13">
        <f t="shared" si="46"/>
        <v>18373.85</v>
      </c>
      <c r="K270" s="76">
        <v>1794.36</v>
      </c>
      <c r="L270" s="13">
        <v>285.5</v>
      </c>
    </row>
    <row r="271" spans="1:12">
      <c r="A271" s="40">
        <v>42258</v>
      </c>
      <c r="B271" s="76">
        <v>14964.01</v>
      </c>
      <c r="C271" s="76">
        <v>1730.03</v>
      </c>
      <c r="E271" s="13">
        <f t="shared" si="46"/>
        <v>13233.98</v>
      </c>
      <c r="K271" s="76">
        <v>1648.27</v>
      </c>
      <c r="L271" s="13">
        <v>159.81</v>
      </c>
    </row>
    <row r="272" spans="1:12">
      <c r="A272" s="40">
        <v>42259</v>
      </c>
      <c r="B272" s="76">
        <v>14441.87</v>
      </c>
      <c r="C272" s="13">
        <v>627.97</v>
      </c>
      <c r="E272" s="13">
        <f t="shared" si="46"/>
        <v>13813.9</v>
      </c>
      <c r="K272" s="76">
        <v>1484.5</v>
      </c>
      <c r="L272" s="13">
        <v>170.47</v>
      </c>
    </row>
    <row r="273" spans="1:12">
      <c r="A273" s="40">
        <v>42260</v>
      </c>
      <c r="B273" s="76">
        <v>17292.39</v>
      </c>
      <c r="C273" s="13">
        <v>919.22</v>
      </c>
      <c r="E273" s="13">
        <f t="shared" si="46"/>
        <v>16373.17</v>
      </c>
      <c r="K273" s="76">
        <v>2156.72</v>
      </c>
      <c r="L273" s="13">
        <v>210.98</v>
      </c>
    </row>
    <row r="274" spans="1:12">
      <c r="A274" s="40">
        <v>42261</v>
      </c>
      <c r="B274" s="76">
        <v>20757.85</v>
      </c>
      <c r="C274" s="76">
        <v>1418.52</v>
      </c>
      <c r="E274" s="13">
        <f t="shared" si="46"/>
        <v>19339.33</v>
      </c>
      <c r="K274" s="76">
        <v>2322.76</v>
      </c>
      <c r="L274" s="13">
        <v>195.78</v>
      </c>
    </row>
    <row r="275" spans="1:12">
      <c r="A275" s="40">
        <v>42262</v>
      </c>
      <c r="B275" s="76">
        <v>21687.02</v>
      </c>
      <c r="C275" s="76">
        <v>1665.03</v>
      </c>
      <c r="E275" s="13">
        <f t="shared" si="46"/>
        <v>20021.99</v>
      </c>
      <c r="K275" s="76">
        <v>2374.64</v>
      </c>
      <c r="L275" s="13">
        <v>48.12</v>
      </c>
    </row>
    <row r="276" spans="1:12">
      <c r="A276" s="40">
        <v>42263</v>
      </c>
      <c r="B276" s="76">
        <v>24337.97</v>
      </c>
      <c r="C276" s="76">
        <v>1503</v>
      </c>
      <c r="E276" s="13">
        <f t="shared" si="46"/>
        <v>22834.97</v>
      </c>
      <c r="K276" s="76">
        <v>1957.05</v>
      </c>
      <c r="L276" s="13">
        <v>231.03</v>
      </c>
    </row>
    <row r="277" spans="1:12">
      <c r="A277" s="40">
        <v>42264</v>
      </c>
      <c r="B277" s="76">
        <v>18784.72</v>
      </c>
      <c r="C277" s="76">
        <v>1072.96</v>
      </c>
      <c r="E277" s="13">
        <f t="shared" si="46"/>
        <v>17711.76</v>
      </c>
      <c r="K277" s="76">
        <v>1823.85</v>
      </c>
      <c r="L277" s="13">
        <v>348.04</v>
      </c>
    </row>
    <row r="278" spans="1:12">
      <c r="A278" s="40">
        <v>42265</v>
      </c>
      <c r="B278" s="76">
        <v>17597.11</v>
      </c>
      <c r="C278" s="76">
        <v>1430.44</v>
      </c>
      <c r="E278" s="13">
        <f t="shared" si="46"/>
        <v>16166.67</v>
      </c>
      <c r="K278" s="76">
        <v>1903.09</v>
      </c>
      <c r="L278" s="13">
        <v>194.51</v>
      </c>
    </row>
    <row r="279" spans="1:12">
      <c r="A279" s="40">
        <v>42266</v>
      </c>
      <c r="B279" s="76">
        <v>15292.33</v>
      </c>
      <c r="C279" s="13">
        <v>490.9</v>
      </c>
      <c r="E279" s="13">
        <f t="shared" si="46"/>
        <v>14801.43</v>
      </c>
      <c r="K279" s="76">
        <v>1405.31</v>
      </c>
      <c r="L279" s="13">
        <v>179.98</v>
      </c>
    </row>
    <row r="280" spans="1:12">
      <c r="A280" s="40">
        <v>42267</v>
      </c>
      <c r="B280" s="76">
        <v>16188.44</v>
      </c>
      <c r="C280" s="76">
        <v>1700.66</v>
      </c>
      <c r="E280" s="13">
        <f t="shared" si="46"/>
        <v>14487.78</v>
      </c>
      <c r="K280" s="76">
        <v>1995.21</v>
      </c>
      <c r="L280" s="13">
        <v>150.87</v>
      </c>
    </row>
    <row r="281" spans="1:12">
      <c r="A281" s="40">
        <v>42268</v>
      </c>
      <c r="B281" s="76">
        <v>21853.73</v>
      </c>
      <c r="C281" s="76">
        <v>1730.28</v>
      </c>
      <c r="E281" s="13">
        <f t="shared" si="46"/>
        <v>20123.45</v>
      </c>
      <c r="K281" s="76">
        <v>2051.35</v>
      </c>
      <c r="L281" s="13">
        <v>193.16</v>
      </c>
    </row>
    <row r="282" spans="1:12">
      <c r="A282" s="40">
        <v>42269</v>
      </c>
      <c r="B282" s="76">
        <v>19745.52</v>
      </c>
      <c r="C282" s="76">
        <v>1466.26</v>
      </c>
      <c r="E282" s="13">
        <f t="shared" si="46"/>
        <v>18279.26</v>
      </c>
      <c r="K282" s="76">
        <v>1890.88</v>
      </c>
      <c r="L282" s="13">
        <v>183.47</v>
      </c>
    </row>
    <row r="283" spans="1:12">
      <c r="A283" s="40">
        <v>42270</v>
      </c>
      <c r="B283" s="76">
        <v>17294.23</v>
      </c>
      <c r="C283" s="13">
        <v>920.55</v>
      </c>
      <c r="E283" s="13">
        <f t="shared" si="46"/>
        <v>16373.68</v>
      </c>
      <c r="K283" s="76">
        <v>1769.31</v>
      </c>
      <c r="L283" s="13">
        <v>319.35</v>
      </c>
    </row>
    <row r="284" spans="1:12">
      <c r="A284" s="40">
        <v>42271</v>
      </c>
      <c r="B284" s="76">
        <v>19452.69</v>
      </c>
      <c r="C284" s="76">
        <v>1031.74</v>
      </c>
      <c r="E284" s="13">
        <f t="shared" si="46"/>
        <v>18420.95</v>
      </c>
      <c r="K284" s="76">
        <v>2032.11</v>
      </c>
      <c r="L284" s="13">
        <v>63.03</v>
      </c>
    </row>
    <row r="285" spans="1:12">
      <c r="A285" s="40">
        <v>42272</v>
      </c>
      <c r="B285" s="76">
        <v>17409.46</v>
      </c>
      <c r="C285" s="76">
        <v>1856.83</v>
      </c>
      <c r="E285" s="13">
        <f t="shared" si="46"/>
        <v>15552.63</v>
      </c>
      <c r="K285" s="76">
        <v>1492.26</v>
      </c>
      <c r="L285" s="13">
        <v>181.79</v>
      </c>
    </row>
    <row r="286" spans="1:12">
      <c r="A286" s="40">
        <v>42273</v>
      </c>
      <c r="B286" s="76">
        <v>14329.03</v>
      </c>
      <c r="C286" s="76">
        <v>1948.1</v>
      </c>
      <c r="E286" s="13">
        <f t="shared" si="46"/>
        <v>12380.93</v>
      </c>
      <c r="K286" s="76">
        <v>1089.99</v>
      </c>
      <c r="L286" s="13">
        <v>123.54</v>
      </c>
    </row>
    <row r="287" spans="1:12">
      <c r="A287" s="40">
        <v>42274</v>
      </c>
      <c r="B287" s="76">
        <v>12945.85</v>
      </c>
      <c r="C287" s="13">
        <v>743.58</v>
      </c>
      <c r="E287" s="13">
        <f t="shared" si="46"/>
        <v>12202.27</v>
      </c>
      <c r="K287" s="76">
        <v>1601.24</v>
      </c>
      <c r="L287" s="13">
        <v>138.91</v>
      </c>
    </row>
    <row r="288" spans="1:12">
      <c r="A288" s="40">
        <v>42275</v>
      </c>
      <c r="B288" s="76">
        <v>10198.08</v>
      </c>
      <c r="C288" s="76">
        <v>1677.9</v>
      </c>
      <c r="E288" s="13">
        <f t="shared" si="46"/>
        <v>8520.18</v>
      </c>
      <c r="K288" s="76">
        <v>2079.15</v>
      </c>
      <c r="L288" s="13">
        <v>174.97</v>
      </c>
    </row>
    <row r="289" spans="1:12">
      <c r="A289" s="40">
        <v>42276</v>
      </c>
      <c r="B289" s="76">
        <v>16259.69</v>
      </c>
      <c r="C289" s="76">
        <v>1541.1</v>
      </c>
      <c r="E289" s="13">
        <f t="shared" si="46"/>
        <v>14718.59</v>
      </c>
      <c r="K289" s="76">
        <v>1990.24</v>
      </c>
      <c r="L289" s="13">
        <v>171.64</v>
      </c>
    </row>
    <row r="290" spans="1:12">
      <c r="A290" s="40">
        <v>42277</v>
      </c>
      <c r="B290" s="76">
        <v>16653.86</v>
      </c>
      <c r="C290" s="76">
        <v>1284.11</v>
      </c>
      <c r="E290" s="13">
        <f t="shared" si="46"/>
        <v>15369.75</v>
      </c>
      <c r="K290" s="76">
        <v>1541.35</v>
      </c>
      <c r="L290" s="13">
        <v>142.71</v>
      </c>
    </row>
    <row r="291" s="101" customFormat="1" spans="1:12">
      <c r="A291" s="101" t="s">
        <v>34</v>
      </c>
      <c r="B291" s="101">
        <f>SUM(B261:B290)</f>
        <v>545681.21</v>
      </c>
      <c r="C291" s="101">
        <f>SUM(C261:C290)</f>
        <v>42003.63</v>
      </c>
      <c r="E291" s="101">
        <f>SUM(E261:E290)</f>
        <v>503677.58</v>
      </c>
      <c r="K291" s="101">
        <f>SUM(K261:K290)</f>
        <v>55087.36</v>
      </c>
      <c r="L291" s="101">
        <f>SUM(L261:L290)</f>
        <v>5233.04</v>
      </c>
    </row>
    <row r="292" spans="1:12">
      <c r="A292" s="40">
        <v>42278</v>
      </c>
      <c r="B292" s="76">
        <v>11620.04</v>
      </c>
      <c r="C292" s="13">
        <v>305.86</v>
      </c>
      <c r="E292" s="13">
        <f>B292-C292-D292</f>
        <v>11314.18</v>
      </c>
      <c r="K292" s="76">
        <v>1885.45</v>
      </c>
      <c r="L292" s="13">
        <v>77.54</v>
      </c>
    </row>
    <row r="293" spans="1:12">
      <c r="A293" s="40">
        <v>42279</v>
      </c>
      <c r="B293" s="76">
        <v>15882.4</v>
      </c>
      <c r="C293" s="76">
        <v>3061.68</v>
      </c>
      <c r="E293" s="13">
        <f t="shared" ref="E293:E322" si="47">B293-C293-D293</f>
        <v>12820.72</v>
      </c>
      <c r="K293" s="76">
        <v>1891.14</v>
      </c>
      <c r="L293" s="13">
        <v>166.17</v>
      </c>
    </row>
    <row r="294" spans="1:12">
      <c r="A294" s="40">
        <v>42280</v>
      </c>
      <c r="B294" s="76">
        <v>12442.33</v>
      </c>
      <c r="C294" s="13">
        <v>576.11</v>
      </c>
      <c r="E294" s="13">
        <f t="shared" si="47"/>
        <v>11866.22</v>
      </c>
      <c r="K294" s="76">
        <v>1276.76</v>
      </c>
      <c r="L294" s="13">
        <v>131.96</v>
      </c>
    </row>
    <row r="295" spans="1:12">
      <c r="A295" s="40">
        <v>42281</v>
      </c>
      <c r="B295" s="76">
        <v>12442.33</v>
      </c>
      <c r="C295" s="76">
        <v>1068.02</v>
      </c>
      <c r="E295" s="13">
        <f t="shared" si="47"/>
        <v>11374.31</v>
      </c>
      <c r="K295" s="76">
        <v>1782.61</v>
      </c>
      <c r="L295" s="13">
        <v>116.24</v>
      </c>
    </row>
    <row r="296" spans="1:12">
      <c r="A296" s="40">
        <v>42282</v>
      </c>
      <c r="B296" s="76">
        <v>11251.92</v>
      </c>
      <c r="C296" s="76">
        <v>1240.02</v>
      </c>
      <c r="E296" s="13">
        <f t="shared" si="47"/>
        <v>10011.9</v>
      </c>
      <c r="K296" s="76">
        <v>2448.18</v>
      </c>
      <c r="L296" s="13">
        <v>170.41</v>
      </c>
    </row>
    <row r="297" spans="1:12">
      <c r="A297" s="40">
        <v>42283</v>
      </c>
      <c r="B297" s="76">
        <v>14817.48</v>
      </c>
      <c r="C297" s="76">
        <v>1641.59</v>
      </c>
      <c r="E297" s="13">
        <f t="shared" si="47"/>
        <v>13175.89</v>
      </c>
      <c r="K297" s="76">
        <v>2388.65</v>
      </c>
      <c r="L297" s="13">
        <v>97.73</v>
      </c>
    </row>
    <row r="298" spans="1:12">
      <c r="A298" s="40">
        <v>42284</v>
      </c>
      <c r="B298" s="76">
        <v>17794.02</v>
      </c>
      <c r="C298" s="13">
        <v>624.8</v>
      </c>
      <c r="E298" s="13">
        <f t="shared" si="47"/>
        <v>17169.22</v>
      </c>
      <c r="K298" s="76">
        <v>2317.72</v>
      </c>
      <c r="L298" s="13">
        <v>52.05</v>
      </c>
    </row>
    <row r="299" spans="1:12">
      <c r="A299" s="40">
        <v>42285</v>
      </c>
      <c r="B299" s="76">
        <v>18859.23</v>
      </c>
      <c r="C299" s="76">
        <v>1134.71</v>
      </c>
      <c r="E299" s="13">
        <f t="shared" si="47"/>
        <v>17724.52</v>
      </c>
      <c r="K299" s="76">
        <v>1902.51</v>
      </c>
      <c r="L299" s="13">
        <v>133.43</v>
      </c>
    </row>
    <row r="300" spans="1:12">
      <c r="A300" s="40">
        <v>42286</v>
      </c>
      <c r="B300" s="76">
        <v>15944.02</v>
      </c>
      <c r="C300" s="13">
        <v>914.88</v>
      </c>
      <c r="E300" s="13">
        <f t="shared" si="47"/>
        <v>15029.14</v>
      </c>
      <c r="K300" s="76">
        <v>1854.46</v>
      </c>
      <c r="L300" s="13">
        <v>143.13</v>
      </c>
    </row>
    <row r="301" spans="1:12">
      <c r="A301" s="40">
        <v>42287</v>
      </c>
      <c r="B301" s="76">
        <v>19098.45</v>
      </c>
      <c r="C301" s="76">
        <v>1097.01</v>
      </c>
      <c r="E301" s="13">
        <f t="shared" si="47"/>
        <v>18001.44</v>
      </c>
      <c r="K301" s="76">
        <v>1408.49</v>
      </c>
      <c r="L301" s="13">
        <v>224.15</v>
      </c>
    </row>
    <row r="302" spans="1:12">
      <c r="A302" s="40">
        <v>42288</v>
      </c>
      <c r="B302" s="76">
        <v>16284.59</v>
      </c>
      <c r="C302" s="13">
        <v>788.83</v>
      </c>
      <c r="E302" s="13">
        <f t="shared" si="47"/>
        <v>15495.76</v>
      </c>
      <c r="K302" s="76">
        <v>1894</v>
      </c>
      <c r="L302" s="13">
        <v>79.23</v>
      </c>
    </row>
    <row r="303" spans="1:12">
      <c r="A303" s="40">
        <v>42289</v>
      </c>
      <c r="B303" s="76">
        <v>12911.22</v>
      </c>
      <c r="C303" s="76">
        <v>1576.22</v>
      </c>
      <c r="E303" s="13">
        <f t="shared" si="47"/>
        <v>11335</v>
      </c>
      <c r="K303" s="76">
        <v>2025.37</v>
      </c>
      <c r="L303" s="13">
        <v>106.04</v>
      </c>
    </row>
    <row r="304" spans="1:12">
      <c r="A304" s="40">
        <v>42290</v>
      </c>
      <c r="B304" s="76">
        <v>16202.38</v>
      </c>
      <c r="C304" s="76">
        <v>1846.75</v>
      </c>
      <c r="E304" s="13">
        <f t="shared" si="47"/>
        <v>14355.63</v>
      </c>
      <c r="K304" s="76">
        <v>1856.81</v>
      </c>
      <c r="L304" s="13">
        <v>176.98</v>
      </c>
    </row>
    <row r="305" spans="1:12">
      <c r="A305" s="40">
        <v>42291</v>
      </c>
      <c r="B305" s="76">
        <v>18259.22</v>
      </c>
      <c r="C305" s="76">
        <v>1767.27</v>
      </c>
      <c r="E305" s="13">
        <f t="shared" si="47"/>
        <v>16491.95</v>
      </c>
      <c r="K305" s="76">
        <v>1759.44</v>
      </c>
      <c r="L305" s="13">
        <v>63.52</v>
      </c>
    </row>
    <row r="306" spans="1:12">
      <c r="A306" s="40">
        <v>42292</v>
      </c>
      <c r="B306" s="76">
        <v>11837.12</v>
      </c>
      <c r="C306" s="13">
        <v>602.88</v>
      </c>
      <c r="E306" s="13">
        <f t="shared" si="47"/>
        <v>11234.24</v>
      </c>
      <c r="K306" s="76">
        <v>1728.51</v>
      </c>
      <c r="L306" s="13">
        <v>72.16</v>
      </c>
    </row>
    <row r="307" spans="1:12">
      <c r="A307" s="40">
        <v>42293</v>
      </c>
      <c r="B307" s="76">
        <v>12380.71</v>
      </c>
      <c r="C307" s="76">
        <v>1166.54</v>
      </c>
      <c r="E307" s="13">
        <f t="shared" si="47"/>
        <v>11214.17</v>
      </c>
      <c r="K307" s="76">
        <v>1463.91</v>
      </c>
      <c r="L307" s="13">
        <v>118.25</v>
      </c>
    </row>
    <row r="308" spans="1:12">
      <c r="A308" s="40">
        <v>42294</v>
      </c>
      <c r="B308" s="76">
        <v>12271.7</v>
      </c>
      <c r="C308" s="76">
        <v>1279.15</v>
      </c>
      <c r="E308" s="13">
        <f t="shared" si="47"/>
        <v>10992.55</v>
      </c>
      <c r="K308" s="76">
        <v>1321.46</v>
      </c>
      <c r="L308" s="13">
        <v>194.44</v>
      </c>
    </row>
    <row r="309" spans="1:12">
      <c r="A309" s="40">
        <v>42295</v>
      </c>
      <c r="B309" s="76">
        <v>15485.31</v>
      </c>
      <c r="C309" s="76">
        <v>1491.19</v>
      </c>
      <c r="E309" s="13">
        <f t="shared" si="47"/>
        <v>13994.12</v>
      </c>
      <c r="K309" s="76">
        <v>2092.95</v>
      </c>
      <c r="L309" s="13">
        <v>136.45</v>
      </c>
    </row>
    <row r="310" spans="1:12">
      <c r="A310" s="40">
        <v>42296</v>
      </c>
      <c r="B310" s="76">
        <v>21039.31</v>
      </c>
      <c r="C310" s="76">
        <v>3697.63</v>
      </c>
      <c r="E310" s="13">
        <f t="shared" si="47"/>
        <v>17341.68</v>
      </c>
      <c r="K310" s="76">
        <v>2261.87</v>
      </c>
      <c r="L310" s="13">
        <v>134.27</v>
      </c>
    </row>
    <row r="311" spans="1:12">
      <c r="A311" s="40">
        <v>42297</v>
      </c>
      <c r="B311" s="76">
        <v>14757.21</v>
      </c>
      <c r="C311" s="13">
        <v>300.62</v>
      </c>
      <c r="E311" s="13">
        <f t="shared" si="47"/>
        <v>14456.59</v>
      </c>
      <c r="K311" s="76">
        <v>1824.66</v>
      </c>
      <c r="L311" s="13">
        <v>64.45</v>
      </c>
    </row>
    <row r="312" spans="1:12">
      <c r="A312" s="40">
        <v>42298</v>
      </c>
      <c r="B312" s="76">
        <v>18476.85</v>
      </c>
      <c r="C312" s="13">
        <v>834.42</v>
      </c>
      <c r="E312" s="13">
        <f t="shared" si="47"/>
        <v>17642.43</v>
      </c>
      <c r="K312" s="76">
        <v>2037.12</v>
      </c>
      <c r="L312" s="13">
        <v>287.68</v>
      </c>
    </row>
    <row r="313" spans="1:12">
      <c r="A313" s="40">
        <v>42299</v>
      </c>
      <c r="B313" s="76">
        <v>14739.97</v>
      </c>
      <c r="C313" s="76">
        <v>1054.47</v>
      </c>
      <c r="E313" s="13">
        <f t="shared" si="47"/>
        <v>13685.5</v>
      </c>
      <c r="K313" s="76">
        <v>1753.76</v>
      </c>
      <c r="L313" s="13">
        <v>126.06</v>
      </c>
    </row>
    <row r="314" spans="1:12">
      <c r="A314" s="40">
        <v>42300</v>
      </c>
      <c r="B314" s="76">
        <v>16842.05</v>
      </c>
      <c r="C314" s="76">
        <v>1097.74</v>
      </c>
      <c r="E314" s="13">
        <f t="shared" si="47"/>
        <v>15744.31</v>
      </c>
      <c r="K314" s="76">
        <v>1989.27</v>
      </c>
      <c r="L314" s="13">
        <v>189.36</v>
      </c>
    </row>
    <row r="315" spans="1:12">
      <c r="A315" s="40">
        <v>42301</v>
      </c>
      <c r="B315" s="76">
        <v>14469.59</v>
      </c>
      <c r="C315" s="76">
        <v>1495.74</v>
      </c>
      <c r="E315" s="13">
        <f t="shared" si="47"/>
        <v>12973.85</v>
      </c>
      <c r="K315" s="76">
        <v>1550.94</v>
      </c>
      <c r="L315" s="13">
        <v>196.13</v>
      </c>
    </row>
    <row r="316" spans="1:12">
      <c r="A316" s="40">
        <v>42302</v>
      </c>
      <c r="B316" s="76">
        <v>12741.16</v>
      </c>
      <c r="C316" s="13">
        <v>436.7</v>
      </c>
      <c r="E316" s="13">
        <f t="shared" si="47"/>
        <v>12304.46</v>
      </c>
      <c r="K316" s="76">
        <v>2226.14</v>
      </c>
      <c r="L316" s="13">
        <v>62.19</v>
      </c>
    </row>
    <row r="317" spans="1:12">
      <c r="A317" s="40">
        <v>42303</v>
      </c>
      <c r="B317" s="76">
        <v>17393.73</v>
      </c>
      <c r="C317" s="13">
        <v>579.03</v>
      </c>
      <c r="E317" s="13">
        <f t="shared" si="47"/>
        <v>16814.7</v>
      </c>
      <c r="K317" s="76">
        <v>2328.47</v>
      </c>
      <c r="L317" s="13">
        <v>135.37</v>
      </c>
    </row>
    <row r="318" spans="1:12">
      <c r="A318" s="40">
        <v>42304</v>
      </c>
      <c r="B318" s="76">
        <v>11627.01</v>
      </c>
      <c r="C318" s="13">
        <v>45</v>
      </c>
      <c r="E318" s="13">
        <f t="shared" si="47"/>
        <v>11582.01</v>
      </c>
      <c r="K318" s="76">
        <v>2033.02</v>
      </c>
      <c r="L318" s="13">
        <v>107.3</v>
      </c>
    </row>
    <row r="319" spans="1:12">
      <c r="A319" s="40">
        <v>42305</v>
      </c>
      <c r="B319" s="76">
        <v>14626.6</v>
      </c>
      <c r="C319" s="13">
        <v>697.53</v>
      </c>
      <c r="E319" s="13">
        <f t="shared" si="47"/>
        <v>13929.07</v>
      </c>
      <c r="K319" s="76">
        <v>1703.47</v>
      </c>
      <c r="L319" s="13">
        <v>186.43</v>
      </c>
    </row>
    <row r="320" spans="1:12">
      <c r="A320" s="40">
        <v>42306</v>
      </c>
      <c r="B320" s="76">
        <v>14910.97</v>
      </c>
      <c r="C320" s="76">
        <v>1311.75</v>
      </c>
      <c r="E320" s="13">
        <f t="shared" si="47"/>
        <v>13599.22</v>
      </c>
      <c r="K320" s="76">
        <v>1863.45</v>
      </c>
      <c r="L320" s="13">
        <v>83.15</v>
      </c>
    </row>
    <row r="321" spans="1:12">
      <c r="A321" s="40">
        <v>42307</v>
      </c>
      <c r="B321" s="76">
        <v>14396.44</v>
      </c>
      <c r="C321" s="13">
        <v>422.76</v>
      </c>
      <c r="E321" s="13">
        <f t="shared" si="47"/>
        <v>13973.68</v>
      </c>
      <c r="K321" s="76">
        <v>1450.7</v>
      </c>
      <c r="L321" s="13">
        <v>126.79</v>
      </c>
    </row>
    <row r="322" spans="1:12">
      <c r="A322" s="40">
        <v>42308</v>
      </c>
      <c r="B322" s="76">
        <v>14252</v>
      </c>
      <c r="C322" s="76">
        <v>1322.8</v>
      </c>
      <c r="E322" s="13">
        <f t="shared" si="47"/>
        <v>12929.2</v>
      </c>
      <c r="K322" s="76">
        <v>1023.56</v>
      </c>
      <c r="L322" s="13">
        <v>154.45</v>
      </c>
    </row>
    <row r="323" s="101" customFormat="1" spans="1:12">
      <c r="A323" s="101" t="s">
        <v>34</v>
      </c>
      <c r="B323" s="101">
        <f>SUM(B292:B322)</f>
        <v>466057.36</v>
      </c>
      <c r="C323" s="101">
        <f>SUM(C292:C322)</f>
        <v>35479.7</v>
      </c>
      <c r="E323" s="101">
        <f>SUM(E292:E322)</f>
        <v>430577.66</v>
      </c>
      <c r="K323" s="101">
        <f>SUM(K292:K322)</f>
        <v>57344.85</v>
      </c>
      <c r="L323" s="101">
        <f>SUM(L292:L322)</f>
        <v>4113.51</v>
      </c>
    </row>
    <row r="324" spans="1:12">
      <c r="A324" s="40">
        <v>42309</v>
      </c>
      <c r="B324" s="76">
        <v>8754</v>
      </c>
      <c r="C324" s="13">
        <v>646.97</v>
      </c>
      <c r="E324" s="13">
        <f>B324-C324-D324</f>
        <v>8107.03</v>
      </c>
      <c r="K324" s="76">
        <v>1622.85</v>
      </c>
      <c r="L324" s="13">
        <v>210.45</v>
      </c>
    </row>
    <row r="325" spans="1:12">
      <c r="A325" s="40">
        <v>42310</v>
      </c>
      <c r="B325" s="76">
        <v>9096</v>
      </c>
      <c r="C325" s="13">
        <v>708.33</v>
      </c>
      <c r="E325" s="13">
        <f t="shared" ref="E325:E353" si="48">B325-C325-D325</f>
        <v>8387.67</v>
      </c>
      <c r="K325" s="76">
        <v>1046</v>
      </c>
      <c r="L325" s="13">
        <v>129.33</v>
      </c>
    </row>
    <row r="326" spans="1:12">
      <c r="A326" s="40">
        <v>42311</v>
      </c>
      <c r="B326" s="76">
        <v>7838</v>
      </c>
      <c r="C326" s="13">
        <v>536.34</v>
      </c>
      <c r="E326" s="13">
        <f t="shared" si="48"/>
        <v>7301.66</v>
      </c>
      <c r="K326" s="76">
        <v>3619.23</v>
      </c>
      <c r="L326" s="13">
        <v>106.73</v>
      </c>
    </row>
    <row r="327" spans="1:12">
      <c r="A327" s="40">
        <v>42312</v>
      </c>
      <c r="B327" s="76">
        <v>11491.5</v>
      </c>
      <c r="C327" s="13">
        <v>383.32</v>
      </c>
      <c r="E327" s="13">
        <f t="shared" si="48"/>
        <v>11108.18</v>
      </c>
      <c r="K327" s="76">
        <v>3839.69</v>
      </c>
      <c r="L327" s="13">
        <v>93.78</v>
      </c>
    </row>
    <row r="328" spans="1:12">
      <c r="A328" s="40">
        <v>42313</v>
      </c>
      <c r="B328" s="76">
        <v>8533.5</v>
      </c>
      <c r="C328" s="13">
        <v>778.43</v>
      </c>
      <c r="E328" s="13">
        <f t="shared" si="48"/>
        <v>7755.07</v>
      </c>
      <c r="K328" s="76">
        <v>3222</v>
      </c>
      <c r="L328" s="13">
        <v>186.52</v>
      </c>
    </row>
    <row r="329" spans="1:12">
      <c r="A329" s="40">
        <v>42314</v>
      </c>
      <c r="B329" s="76">
        <v>7175.5</v>
      </c>
      <c r="C329" s="76">
        <v>1701.24</v>
      </c>
      <c r="E329" s="13">
        <f t="shared" si="48"/>
        <v>5474.26</v>
      </c>
      <c r="K329" s="76">
        <v>4421.22</v>
      </c>
      <c r="L329" s="13">
        <v>44.38</v>
      </c>
    </row>
    <row r="330" spans="1:12">
      <c r="A330" s="40">
        <v>42315</v>
      </c>
      <c r="B330" s="76">
        <v>7102.5</v>
      </c>
      <c r="C330" s="13">
        <v>571.82</v>
      </c>
      <c r="E330" s="13">
        <f t="shared" si="48"/>
        <v>6530.68</v>
      </c>
      <c r="K330" s="76">
        <v>2948.27</v>
      </c>
      <c r="L330" s="13">
        <v>118.39</v>
      </c>
    </row>
    <row r="331" spans="1:12">
      <c r="A331" s="40">
        <v>42316</v>
      </c>
      <c r="B331" s="76">
        <v>6942.5</v>
      </c>
      <c r="C331" s="13">
        <v>503</v>
      </c>
      <c r="E331" s="13">
        <f t="shared" si="48"/>
        <v>6439.5</v>
      </c>
      <c r="K331" s="76">
        <v>4864.25</v>
      </c>
      <c r="L331" s="13">
        <v>82.32</v>
      </c>
    </row>
    <row r="332" spans="1:12">
      <c r="A332" s="40">
        <v>42317</v>
      </c>
      <c r="B332" s="76">
        <v>7451</v>
      </c>
      <c r="C332" s="13">
        <v>42</v>
      </c>
      <c r="E332" s="13">
        <f t="shared" si="48"/>
        <v>7409</v>
      </c>
      <c r="K332" s="76">
        <v>7501.41</v>
      </c>
      <c r="L332" s="13">
        <v>52.74</v>
      </c>
    </row>
    <row r="333" spans="1:12">
      <c r="A333" s="40">
        <v>42318</v>
      </c>
      <c r="B333" s="76">
        <v>5452</v>
      </c>
      <c r="C333" s="13">
        <v>503.99</v>
      </c>
      <c r="E333" s="13">
        <f t="shared" si="48"/>
        <v>4948.01</v>
      </c>
      <c r="K333" s="76">
        <v>8051.34</v>
      </c>
      <c r="L333" s="13">
        <v>84.3</v>
      </c>
    </row>
    <row r="334" spans="1:12">
      <c r="A334" s="40">
        <v>42319</v>
      </c>
      <c r="B334" s="76">
        <v>297805.77</v>
      </c>
      <c r="C334" s="13">
        <v>46.56</v>
      </c>
      <c r="E334" s="13">
        <f t="shared" si="48"/>
        <v>297759.21</v>
      </c>
      <c r="K334" s="76">
        <v>7169.5</v>
      </c>
      <c r="L334" s="13">
        <v>124.96</v>
      </c>
    </row>
    <row r="335" spans="1:12">
      <c r="A335" s="40">
        <v>42320</v>
      </c>
      <c r="B335" s="76">
        <v>10804.13</v>
      </c>
      <c r="C335" s="76">
        <v>7760.5</v>
      </c>
      <c r="E335" s="13">
        <f t="shared" si="48"/>
        <v>3043.63</v>
      </c>
      <c r="K335" s="76">
        <v>2534.46</v>
      </c>
      <c r="L335" s="13">
        <v>127.44</v>
      </c>
    </row>
    <row r="336" spans="1:12">
      <c r="A336" s="40">
        <v>42321</v>
      </c>
      <c r="B336" s="76">
        <v>12145.75</v>
      </c>
      <c r="C336" s="76">
        <v>1570.84</v>
      </c>
      <c r="E336" s="13">
        <f t="shared" si="48"/>
        <v>10574.91</v>
      </c>
      <c r="K336" s="76">
        <v>1953.28</v>
      </c>
      <c r="L336" s="13">
        <v>44.36</v>
      </c>
    </row>
    <row r="337" spans="1:12">
      <c r="A337" s="40">
        <v>42322</v>
      </c>
      <c r="B337" s="76">
        <v>9119.48</v>
      </c>
      <c r="C337" s="76">
        <v>1603.77</v>
      </c>
      <c r="E337" s="13">
        <f t="shared" si="48"/>
        <v>7515.71</v>
      </c>
      <c r="K337" s="76">
        <v>1292.99</v>
      </c>
      <c r="L337" s="13">
        <v>146.26</v>
      </c>
    </row>
    <row r="338" spans="1:12">
      <c r="A338" s="40">
        <v>42323</v>
      </c>
      <c r="B338" s="76">
        <v>6576</v>
      </c>
      <c r="C338" s="76">
        <v>1257.89</v>
      </c>
      <c r="E338" s="13">
        <f t="shared" si="48"/>
        <v>5318.11</v>
      </c>
      <c r="K338" s="76">
        <v>1949.27</v>
      </c>
      <c r="L338" s="13">
        <v>93.74</v>
      </c>
    </row>
    <row r="339" spans="1:12">
      <c r="A339" s="40">
        <v>42324</v>
      </c>
      <c r="B339" s="76">
        <v>10622</v>
      </c>
      <c r="C339" s="76">
        <v>3483.01</v>
      </c>
      <c r="E339" s="13">
        <f t="shared" si="48"/>
        <v>7138.99</v>
      </c>
      <c r="K339" s="76">
        <v>1825.7</v>
      </c>
      <c r="L339" s="13">
        <v>39.11</v>
      </c>
    </row>
    <row r="340" spans="1:12">
      <c r="A340" s="40">
        <v>42325</v>
      </c>
      <c r="B340" s="76">
        <v>12339.5</v>
      </c>
      <c r="C340" s="76">
        <v>2084.65</v>
      </c>
      <c r="E340" s="13">
        <f t="shared" si="48"/>
        <v>10254.85</v>
      </c>
      <c r="K340" s="76">
        <v>2205.33</v>
      </c>
      <c r="L340" s="13">
        <v>81.8</v>
      </c>
    </row>
    <row r="341" spans="1:12">
      <c r="A341" s="40">
        <v>42326</v>
      </c>
      <c r="B341" s="76">
        <v>12200.36</v>
      </c>
      <c r="C341" s="76">
        <v>3581.28</v>
      </c>
      <c r="E341" s="13">
        <f t="shared" si="48"/>
        <v>8619.08</v>
      </c>
      <c r="K341" s="76">
        <v>1339.94</v>
      </c>
      <c r="L341" s="13">
        <v>106.43</v>
      </c>
    </row>
    <row r="342" spans="1:12">
      <c r="A342" s="40">
        <v>42327</v>
      </c>
      <c r="B342" s="76">
        <v>10123.8</v>
      </c>
      <c r="C342" s="76">
        <v>1615.08</v>
      </c>
      <c r="E342" s="13">
        <f t="shared" si="48"/>
        <v>8508.72</v>
      </c>
      <c r="K342" s="76">
        <v>1233.84</v>
      </c>
      <c r="L342" s="13">
        <v>64.68</v>
      </c>
    </row>
    <row r="343" spans="1:12">
      <c r="A343" s="40">
        <v>42328</v>
      </c>
      <c r="B343" s="76">
        <v>9891.24</v>
      </c>
      <c r="C343" s="76">
        <v>1441.45</v>
      </c>
      <c r="E343" s="13">
        <f t="shared" si="48"/>
        <v>8449.79</v>
      </c>
      <c r="K343" s="76">
        <v>1258.49</v>
      </c>
      <c r="L343" s="13">
        <v>76.7</v>
      </c>
    </row>
    <row r="344" spans="1:12">
      <c r="A344" s="40">
        <v>42329</v>
      </c>
      <c r="B344" s="76">
        <v>8191.05</v>
      </c>
      <c r="C344" s="76">
        <v>480.8</v>
      </c>
      <c r="E344" s="13">
        <f t="shared" si="48"/>
        <v>7710.25</v>
      </c>
      <c r="K344" s="76">
        <v>1031.05</v>
      </c>
      <c r="L344" s="13">
        <v>148.27</v>
      </c>
    </row>
    <row r="345" spans="1:12">
      <c r="A345" s="40">
        <v>42330</v>
      </c>
      <c r="B345" s="76">
        <v>11034.26</v>
      </c>
      <c r="C345" s="76">
        <v>3203.94</v>
      </c>
      <c r="E345" s="13">
        <f t="shared" si="48"/>
        <v>7830.32</v>
      </c>
      <c r="K345" s="76">
        <v>1532.01</v>
      </c>
      <c r="L345" s="13">
        <v>68.47</v>
      </c>
    </row>
    <row r="346" spans="1:12">
      <c r="A346" s="40">
        <v>42331</v>
      </c>
      <c r="B346" s="76">
        <v>11328.03</v>
      </c>
      <c r="C346" s="76">
        <v>2664.8</v>
      </c>
      <c r="E346" s="13">
        <f t="shared" si="48"/>
        <v>8663.23</v>
      </c>
      <c r="K346" s="76">
        <v>1633.82</v>
      </c>
      <c r="L346" s="13">
        <v>82.57</v>
      </c>
    </row>
    <row r="347" spans="1:12">
      <c r="A347" s="40">
        <v>42332</v>
      </c>
      <c r="B347" s="76">
        <v>11096.02</v>
      </c>
      <c r="C347" s="76">
        <v>1114.52</v>
      </c>
      <c r="E347" s="13">
        <f t="shared" si="48"/>
        <v>9981.5</v>
      </c>
      <c r="K347" s="76">
        <v>1602.45</v>
      </c>
      <c r="L347" s="13">
        <v>58.23</v>
      </c>
    </row>
    <row r="348" spans="1:12">
      <c r="A348" s="40">
        <v>42333</v>
      </c>
      <c r="B348" s="76">
        <v>8665.66</v>
      </c>
      <c r="C348" s="76">
        <v>1954.21</v>
      </c>
      <c r="E348" s="13">
        <f t="shared" si="48"/>
        <v>6711.45</v>
      </c>
      <c r="K348" s="76">
        <v>1538.63</v>
      </c>
      <c r="L348" s="13">
        <v>64.09</v>
      </c>
    </row>
    <row r="349" spans="1:12">
      <c r="A349" s="40">
        <v>42334</v>
      </c>
      <c r="B349" s="76">
        <v>8700.64</v>
      </c>
      <c r="C349" s="13">
        <v>783.58</v>
      </c>
      <c r="E349" s="13">
        <f t="shared" si="48"/>
        <v>7917.06</v>
      </c>
      <c r="K349" s="76">
        <v>1211.35</v>
      </c>
      <c r="L349" s="13">
        <v>110.8</v>
      </c>
    </row>
    <row r="350" spans="1:12">
      <c r="A350" s="40">
        <v>42335</v>
      </c>
      <c r="B350" s="76">
        <v>11482.33</v>
      </c>
      <c r="C350" s="76">
        <v>3204.69</v>
      </c>
      <c r="E350" s="13">
        <f t="shared" si="48"/>
        <v>8277.64</v>
      </c>
      <c r="K350" s="76">
        <v>1582.82</v>
      </c>
      <c r="L350" s="13">
        <v>96.75</v>
      </c>
    </row>
    <row r="351" spans="1:12">
      <c r="A351" s="40">
        <v>42336</v>
      </c>
      <c r="B351" s="76">
        <v>7950.49</v>
      </c>
      <c r="C351" s="13">
        <v>451.92</v>
      </c>
      <c r="E351" s="13">
        <f t="shared" si="48"/>
        <v>7498.57</v>
      </c>
      <c r="K351" s="76">
        <v>1329.93</v>
      </c>
      <c r="L351" s="13">
        <v>179.85</v>
      </c>
    </row>
    <row r="352" spans="1:12">
      <c r="A352" s="40">
        <v>42337</v>
      </c>
      <c r="B352" s="76">
        <v>10711.15</v>
      </c>
      <c r="C352" s="13">
        <v>558.72</v>
      </c>
      <c r="E352" s="13">
        <f t="shared" si="48"/>
        <v>10152.43</v>
      </c>
      <c r="K352" s="76">
        <v>1560.03</v>
      </c>
      <c r="L352" s="13">
        <v>191.43</v>
      </c>
    </row>
    <row r="353" spans="1:12">
      <c r="A353" s="40">
        <v>42338</v>
      </c>
      <c r="B353" s="76">
        <v>11780.99</v>
      </c>
      <c r="C353" s="13">
        <v>639.44</v>
      </c>
      <c r="E353" s="13">
        <f t="shared" si="48"/>
        <v>11141.55</v>
      </c>
      <c r="K353" s="76">
        <v>1573.54</v>
      </c>
      <c r="L353" s="13">
        <v>391.99</v>
      </c>
    </row>
    <row r="354" s="101" customFormat="1" spans="1:12">
      <c r="A354" s="101" t="s">
        <v>34</v>
      </c>
      <c r="B354" s="101">
        <f>SUM(B324:B353)</f>
        <v>572405.15</v>
      </c>
      <c r="C354" s="101">
        <f>SUM(C324:C353)</f>
        <v>45877.09</v>
      </c>
      <c r="E354" s="101">
        <f>SUM(E324:E353)</f>
        <v>526528.06</v>
      </c>
      <c r="K354" s="101">
        <f>SUM(K324:K353)</f>
        <v>78494.69</v>
      </c>
      <c r="L354" s="101">
        <f>SUM(L324:L353)</f>
        <v>3406.87</v>
      </c>
    </row>
    <row r="355" spans="1:12">
      <c r="A355" s="40">
        <v>42339</v>
      </c>
      <c r="B355" s="76">
        <v>10607.56</v>
      </c>
      <c r="C355" s="76">
        <v>1324.57</v>
      </c>
      <c r="E355" s="13">
        <f>B355-C355-D355</f>
        <v>9282.99</v>
      </c>
      <c r="K355" s="76">
        <v>1747.92</v>
      </c>
      <c r="L355" s="13">
        <v>84.67</v>
      </c>
    </row>
    <row r="356" spans="1:12">
      <c r="A356" s="40">
        <v>42340</v>
      </c>
      <c r="B356" s="76">
        <v>10765.82</v>
      </c>
      <c r="C356" s="76">
        <v>1858.26</v>
      </c>
      <c r="E356" s="13">
        <f t="shared" ref="E356:E385" si="49">B356-C356-D356</f>
        <v>8907.56</v>
      </c>
      <c r="K356" s="76">
        <v>1751.46</v>
      </c>
      <c r="L356" s="13">
        <v>135.13</v>
      </c>
    </row>
    <row r="357" spans="1:12">
      <c r="A357" s="40">
        <v>42341</v>
      </c>
      <c r="B357" s="76">
        <v>9714.92</v>
      </c>
      <c r="C357" s="13">
        <v>529.42</v>
      </c>
      <c r="E357" s="13">
        <f t="shared" si="49"/>
        <v>9185.5</v>
      </c>
      <c r="K357" s="76">
        <v>1466.56</v>
      </c>
      <c r="L357" s="13">
        <v>354.59</v>
      </c>
    </row>
    <row r="358" spans="1:12">
      <c r="A358" s="40">
        <v>42342</v>
      </c>
      <c r="B358" s="76">
        <v>11245.52</v>
      </c>
      <c r="C358" s="13">
        <v>486.66</v>
      </c>
      <c r="E358" s="13">
        <f t="shared" si="49"/>
        <v>10758.86</v>
      </c>
      <c r="K358" s="76">
        <v>1601.02</v>
      </c>
      <c r="L358" s="13">
        <v>134.52</v>
      </c>
    </row>
    <row r="359" spans="1:12">
      <c r="A359" s="40">
        <v>42343</v>
      </c>
      <c r="B359" s="76">
        <v>9118.42</v>
      </c>
      <c r="C359" s="76">
        <v>1525.38</v>
      </c>
      <c r="E359" s="13">
        <f t="shared" si="49"/>
        <v>7593.04</v>
      </c>
      <c r="K359" s="76">
        <v>2188.32</v>
      </c>
      <c r="L359" s="13">
        <v>104.75</v>
      </c>
    </row>
    <row r="360" spans="1:12">
      <c r="A360" s="40">
        <v>42344</v>
      </c>
      <c r="B360" s="76">
        <v>11374.7</v>
      </c>
      <c r="C360" s="13">
        <v>359.72</v>
      </c>
      <c r="E360" s="13">
        <f t="shared" si="49"/>
        <v>11014.98</v>
      </c>
      <c r="K360" s="76">
        <v>1410.19</v>
      </c>
      <c r="L360" s="13">
        <v>139.45</v>
      </c>
    </row>
    <row r="361" spans="1:12">
      <c r="A361" s="40">
        <v>42345</v>
      </c>
      <c r="B361" s="76">
        <v>9400.83</v>
      </c>
      <c r="C361" s="13">
        <v>668.83</v>
      </c>
      <c r="E361" s="13">
        <f t="shared" si="49"/>
        <v>8732</v>
      </c>
      <c r="K361" s="76">
        <v>3360.86</v>
      </c>
      <c r="L361" s="13">
        <v>33.2</v>
      </c>
    </row>
    <row r="362" spans="1:12">
      <c r="A362" s="40">
        <v>42346</v>
      </c>
      <c r="B362" s="76">
        <v>9772.26</v>
      </c>
      <c r="C362" s="13">
        <v>332.29</v>
      </c>
      <c r="E362" s="13">
        <f t="shared" si="49"/>
        <v>9439.97</v>
      </c>
      <c r="K362" s="76">
        <v>5136.22</v>
      </c>
      <c r="L362" s="13">
        <v>112.33</v>
      </c>
    </row>
    <row r="363" spans="1:12">
      <c r="A363" s="40">
        <v>42347</v>
      </c>
      <c r="B363" s="76">
        <v>12477.92</v>
      </c>
      <c r="C363" s="13">
        <v>674.49</v>
      </c>
      <c r="E363" s="13">
        <f t="shared" si="49"/>
        <v>11803.43</v>
      </c>
      <c r="K363" s="76">
        <v>4958.88</v>
      </c>
      <c r="L363" s="13">
        <v>65.52</v>
      </c>
    </row>
    <row r="364" spans="1:12">
      <c r="A364" s="40">
        <v>42348</v>
      </c>
      <c r="B364" s="76">
        <v>9060.96</v>
      </c>
      <c r="C364" s="76">
        <v>1047.78</v>
      </c>
      <c r="E364" s="13">
        <f t="shared" si="49"/>
        <v>8013.18</v>
      </c>
      <c r="K364" s="76">
        <v>6169.92</v>
      </c>
      <c r="L364" s="13">
        <v>128.62</v>
      </c>
    </row>
    <row r="365" spans="1:12">
      <c r="A365" s="40">
        <v>42349</v>
      </c>
      <c r="B365" s="76">
        <v>7595.55</v>
      </c>
      <c r="C365" s="13">
        <v>886.77</v>
      </c>
      <c r="E365" s="13">
        <f t="shared" si="49"/>
        <v>6708.78</v>
      </c>
      <c r="K365" s="76">
        <v>7160.86</v>
      </c>
      <c r="L365" s="13">
        <v>64.81</v>
      </c>
    </row>
    <row r="366" spans="1:12">
      <c r="A366" s="40">
        <v>42350</v>
      </c>
      <c r="B366" s="76">
        <v>255500.58</v>
      </c>
      <c r="C366" s="76">
        <v>1197.39</v>
      </c>
      <c r="E366" s="13">
        <f t="shared" si="49"/>
        <v>254303.19</v>
      </c>
      <c r="K366" s="76">
        <v>6191.76</v>
      </c>
      <c r="L366" s="13">
        <v>70.77</v>
      </c>
    </row>
    <row r="367" spans="1:12">
      <c r="A367" s="40">
        <v>42351</v>
      </c>
      <c r="B367" s="76">
        <v>18150.11</v>
      </c>
      <c r="C367" s="76">
        <v>8163.26</v>
      </c>
      <c r="E367" s="13">
        <f t="shared" si="49"/>
        <v>9986.85</v>
      </c>
      <c r="K367" s="76">
        <v>4074.22</v>
      </c>
      <c r="L367" s="13">
        <v>166.26</v>
      </c>
    </row>
    <row r="368" spans="1:12">
      <c r="A368" s="40">
        <v>42352</v>
      </c>
      <c r="B368" s="76">
        <v>17373.02</v>
      </c>
      <c r="C368" s="76">
        <v>3842.71</v>
      </c>
      <c r="E368" s="13">
        <f t="shared" si="49"/>
        <v>13530.31</v>
      </c>
      <c r="K368" s="76">
        <v>2117.32</v>
      </c>
      <c r="L368" s="13">
        <v>290.29</v>
      </c>
    </row>
    <row r="369" spans="1:12">
      <c r="A369" s="40">
        <v>42353</v>
      </c>
      <c r="B369" s="76">
        <v>13373.99</v>
      </c>
      <c r="C369" s="76">
        <v>2516.71</v>
      </c>
      <c r="E369" s="13">
        <f t="shared" si="49"/>
        <v>10857.28</v>
      </c>
      <c r="K369" s="76">
        <v>1731.34</v>
      </c>
      <c r="L369" s="13">
        <v>101.59</v>
      </c>
    </row>
    <row r="370" spans="1:12">
      <c r="A370" s="40">
        <v>42354</v>
      </c>
      <c r="B370" s="76">
        <v>13395.78</v>
      </c>
      <c r="C370" s="76">
        <v>1485.87</v>
      </c>
      <c r="E370" s="13">
        <f t="shared" si="49"/>
        <v>11909.91</v>
      </c>
      <c r="K370" s="76">
        <v>2440.86</v>
      </c>
      <c r="L370" s="13">
        <v>152.83</v>
      </c>
    </row>
    <row r="371" spans="1:12">
      <c r="A371" s="40">
        <v>42355</v>
      </c>
      <c r="B371" s="76">
        <v>12472.69</v>
      </c>
      <c r="C371" s="13">
        <v>668.21</v>
      </c>
      <c r="E371" s="13">
        <f t="shared" si="49"/>
        <v>11804.48</v>
      </c>
      <c r="K371" s="76">
        <v>2625.8</v>
      </c>
      <c r="L371" s="13">
        <v>227.22</v>
      </c>
    </row>
    <row r="372" spans="1:12">
      <c r="A372" s="40">
        <v>42356</v>
      </c>
      <c r="B372" s="76">
        <v>9964.93</v>
      </c>
      <c r="C372" s="13">
        <v>237.18</v>
      </c>
      <c r="E372" s="13">
        <f t="shared" si="49"/>
        <v>9727.75</v>
      </c>
      <c r="K372" s="76">
        <v>1599.26</v>
      </c>
      <c r="L372" s="13">
        <v>356</v>
      </c>
    </row>
    <row r="373" spans="1:12">
      <c r="A373" s="40">
        <v>42357</v>
      </c>
      <c r="B373" s="76">
        <v>12494</v>
      </c>
      <c r="C373" s="13">
        <v>941</v>
      </c>
      <c r="E373" s="13">
        <f t="shared" si="49"/>
        <v>11553</v>
      </c>
      <c r="K373" s="76">
        <v>1458.48</v>
      </c>
      <c r="L373" s="13">
        <v>294.58</v>
      </c>
    </row>
    <row r="374" spans="1:12">
      <c r="A374" s="40">
        <v>42358</v>
      </c>
      <c r="B374" s="76">
        <v>16184</v>
      </c>
      <c r="C374" s="76">
        <v>2474.17</v>
      </c>
      <c r="E374" s="13">
        <f t="shared" si="49"/>
        <v>13709.83</v>
      </c>
      <c r="K374" s="76">
        <v>3201.16</v>
      </c>
      <c r="L374" s="13">
        <v>269.49</v>
      </c>
    </row>
    <row r="375" spans="1:12">
      <c r="A375" s="40">
        <v>42359</v>
      </c>
      <c r="B375" s="76">
        <v>16505.62</v>
      </c>
      <c r="C375" s="76">
        <v>1713.63</v>
      </c>
      <c r="E375" s="13">
        <f t="shared" si="49"/>
        <v>14791.99</v>
      </c>
      <c r="K375" s="76">
        <v>2378.37</v>
      </c>
      <c r="L375" s="13">
        <v>226.92</v>
      </c>
    </row>
    <row r="376" spans="1:12">
      <c r="A376" s="40">
        <v>42360</v>
      </c>
      <c r="B376" s="76">
        <v>14765.32</v>
      </c>
      <c r="C376" s="13">
        <v>814.51</v>
      </c>
      <c r="E376" s="13">
        <f t="shared" si="49"/>
        <v>13950.81</v>
      </c>
      <c r="K376" s="76">
        <v>1979.96</v>
      </c>
      <c r="L376" s="13">
        <v>259.14</v>
      </c>
    </row>
    <row r="377" spans="1:12">
      <c r="A377" s="40">
        <v>42361</v>
      </c>
      <c r="B377" s="76">
        <v>13813.11</v>
      </c>
      <c r="C377" s="76">
        <v>1159.26</v>
      </c>
      <c r="E377" s="13">
        <f t="shared" si="49"/>
        <v>12653.85</v>
      </c>
      <c r="K377" s="76">
        <v>1598.18</v>
      </c>
      <c r="L377" s="13">
        <v>190.1</v>
      </c>
    </row>
    <row r="378" spans="1:12">
      <c r="A378" s="40">
        <v>42362</v>
      </c>
      <c r="B378" s="76">
        <v>11476.74</v>
      </c>
      <c r="C378" s="76">
        <v>1570.09</v>
      </c>
      <c r="E378" s="13">
        <f t="shared" si="49"/>
        <v>9906.65</v>
      </c>
      <c r="K378" s="76">
        <v>1448.57</v>
      </c>
      <c r="L378" s="13">
        <v>251.54</v>
      </c>
    </row>
    <row r="379" spans="1:12">
      <c r="A379" s="40">
        <v>42363</v>
      </c>
      <c r="B379" s="76">
        <v>14600.45</v>
      </c>
      <c r="C379" s="13">
        <v>573.35</v>
      </c>
      <c r="E379" s="13">
        <f t="shared" si="49"/>
        <v>14027.1</v>
      </c>
      <c r="K379" s="76">
        <v>1451.12</v>
      </c>
      <c r="L379" s="13">
        <v>174.45</v>
      </c>
    </row>
    <row r="380" spans="1:12">
      <c r="A380" s="40">
        <v>42364</v>
      </c>
      <c r="B380" s="76">
        <v>13276.75</v>
      </c>
      <c r="C380" s="76">
        <v>1721.12</v>
      </c>
      <c r="E380" s="13">
        <f t="shared" si="49"/>
        <v>11555.63</v>
      </c>
      <c r="K380" s="76">
        <v>2418.88</v>
      </c>
      <c r="L380" s="13">
        <v>314.68</v>
      </c>
    </row>
    <row r="381" spans="1:12">
      <c r="A381" s="40">
        <v>42365</v>
      </c>
      <c r="B381" s="76">
        <v>12026.5</v>
      </c>
      <c r="C381" s="13">
        <v>298.06</v>
      </c>
      <c r="E381" s="13">
        <f t="shared" si="49"/>
        <v>11728.44</v>
      </c>
      <c r="K381" s="76">
        <v>2492.05</v>
      </c>
      <c r="L381" s="13">
        <v>360.64</v>
      </c>
    </row>
    <row r="382" spans="1:12">
      <c r="A382" s="40">
        <v>42366</v>
      </c>
      <c r="B382" s="76">
        <v>20397.71</v>
      </c>
      <c r="C382" s="76">
        <v>1218.81</v>
      </c>
      <c r="E382" s="13">
        <f t="shared" si="49"/>
        <v>19178.9</v>
      </c>
      <c r="K382" s="76">
        <v>1778.74</v>
      </c>
      <c r="L382" s="13">
        <v>156.9</v>
      </c>
    </row>
    <row r="383" spans="1:12">
      <c r="A383" s="40">
        <v>42367</v>
      </c>
      <c r="B383" s="76">
        <v>15162.95</v>
      </c>
      <c r="C383" s="13">
        <v>215.22</v>
      </c>
      <c r="E383" s="13">
        <f t="shared" si="49"/>
        <v>14947.73</v>
      </c>
      <c r="K383" s="76">
        <v>1509.59</v>
      </c>
      <c r="L383" s="13">
        <v>268.18</v>
      </c>
    </row>
    <row r="384" spans="1:12">
      <c r="A384" s="40">
        <v>42368</v>
      </c>
      <c r="B384" s="76">
        <v>14145.91</v>
      </c>
      <c r="C384" s="13">
        <v>884.09</v>
      </c>
      <c r="E384" s="13">
        <f t="shared" si="49"/>
        <v>13261.82</v>
      </c>
      <c r="K384" s="76">
        <v>1498.02</v>
      </c>
      <c r="L384" s="13">
        <v>540.73</v>
      </c>
    </row>
    <row r="385" spans="1:12">
      <c r="A385" s="40">
        <v>42369</v>
      </c>
      <c r="B385" s="76">
        <v>14693.32</v>
      </c>
      <c r="C385" s="13">
        <v>270.68</v>
      </c>
      <c r="E385" s="13">
        <f t="shared" si="49"/>
        <v>14422.64</v>
      </c>
      <c r="K385" s="76">
        <v>1079.22</v>
      </c>
      <c r="L385" s="13">
        <v>486.13</v>
      </c>
    </row>
    <row r="386" s="101" customFormat="1" spans="1:12">
      <c r="A386" s="101" t="s">
        <v>34</v>
      </c>
      <c r="B386" s="101">
        <f>SUM(B355:B385)</f>
        <v>640907.94</v>
      </c>
      <c r="C386" s="101">
        <f>SUM(C355:C385)</f>
        <v>41659.49</v>
      </c>
      <c r="E386" s="101">
        <f>SUM(E355:E385)</f>
        <v>599248.45</v>
      </c>
      <c r="K386" s="101">
        <f>SUM(K355:K385)</f>
        <v>82025.11</v>
      </c>
      <c r="L386" s="101">
        <f>SUM(L355:L385)</f>
        <v>6516.03</v>
      </c>
    </row>
    <row r="387" spans="1:12">
      <c r="A387" s="40">
        <v>42005</v>
      </c>
      <c r="B387" s="76">
        <v>15461.98</v>
      </c>
      <c r="C387" s="13">
        <v>93.72</v>
      </c>
      <c r="E387" s="13">
        <f>B387-C387-D387</f>
        <v>15368.26</v>
      </c>
      <c r="K387" s="76">
        <v>1559.8</v>
      </c>
      <c r="L387" s="13">
        <v>296.31</v>
      </c>
    </row>
    <row r="388" spans="1:12">
      <c r="A388" s="40">
        <v>42006</v>
      </c>
      <c r="B388" s="76">
        <v>15396.58</v>
      </c>
      <c r="C388" s="76">
        <v>1204.61</v>
      </c>
      <c r="E388" s="13">
        <f t="shared" ref="E388:E417" si="50">B388-C388-D388</f>
        <v>14191.97</v>
      </c>
      <c r="K388" s="76">
        <v>1653.57</v>
      </c>
      <c r="L388" s="13">
        <v>183.1</v>
      </c>
    </row>
    <row r="389" spans="1:12">
      <c r="A389" s="40">
        <v>42007</v>
      </c>
      <c r="B389" s="76">
        <v>13629.37</v>
      </c>
      <c r="C389" s="76">
        <v>1056.78</v>
      </c>
      <c r="E389" s="13">
        <f t="shared" si="50"/>
        <v>12572.59</v>
      </c>
      <c r="K389" s="76">
        <v>2677.26</v>
      </c>
      <c r="L389" s="13">
        <v>203.41</v>
      </c>
    </row>
    <row r="390" spans="1:12">
      <c r="A390" s="40">
        <v>42008</v>
      </c>
      <c r="B390" s="76">
        <v>19613.63</v>
      </c>
      <c r="C390" s="13">
        <v>945.56</v>
      </c>
      <c r="E390" s="13">
        <f t="shared" si="50"/>
        <v>18668.07</v>
      </c>
      <c r="K390" s="76">
        <v>2257.38</v>
      </c>
      <c r="L390" s="13">
        <v>298.17</v>
      </c>
    </row>
    <row r="391" spans="1:12">
      <c r="A391" s="40">
        <v>42009</v>
      </c>
      <c r="B391" s="76">
        <v>18025.94</v>
      </c>
      <c r="C391" s="76">
        <v>2184.49</v>
      </c>
      <c r="E391" s="13">
        <f t="shared" si="50"/>
        <v>15841.45</v>
      </c>
      <c r="K391" s="76">
        <v>2546.37</v>
      </c>
      <c r="L391" s="13">
        <v>78.6</v>
      </c>
    </row>
    <row r="392" spans="1:12">
      <c r="A392" s="40">
        <v>42010</v>
      </c>
      <c r="B392" s="76">
        <v>14273.28</v>
      </c>
      <c r="C392" s="13">
        <v>510.2</v>
      </c>
      <c r="E392" s="13">
        <f t="shared" si="50"/>
        <v>13763.08</v>
      </c>
      <c r="K392" s="76">
        <v>1518.16</v>
      </c>
      <c r="L392" s="13">
        <v>60.19</v>
      </c>
    </row>
    <row r="393" spans="1:12">
      <c r="A393" s="40">
        <v>42011</v>
      </c>
      <c r="B393" s="76">
        <v>13541.15</v>
      </c>
      <c r="C393" s="13">
        <v>642.59</v>
      </c>
      <c r="E393" s="13">
        <f t="shared" si="50"/>
        <v>12898.56</v>
      </c>
      <c r="K393" s="76">
        <v>1875.32</v>
      </c>
      <c r="L393" s="13">
        <v>46.93</v>
      </c>
    </row>
    <row r="394" spans="1:12">
      <c r="A394" s="40">
        <v>42012</v>
      </c>
      <c r="B394" s="76">
        <v>10659.68</v>
      </c>
      <c r="C394" s="76">
        <v>2052.29</v>
      </c>
      <c r="E394" s="13">
        <f t="shared" si="50"/>
        <v>8607.39</v>
      </c>
      <c r="K394" s="76">
        <v>1547.54</v>
      </c>
      <c r="L394" s="13">
        <v>0</v>
      </c>
    </row>
    <row r="395" spans="1:12">
      <c r="A395" s="40">
        <v>42013</v>
      </c>
      <c r="B395" s="76">
        <v>11143.99</v>
      </c>
      <c r="C395" s="13">
        <v>641</v>
      </c>
      <c r="E395" s="13">
        <f t="shared" si="50"/>
        <v>10502.99</v>
      </c>
      <c r="K395" s="76">
        <v>1404.79</v>
      </c>
      <c r="L395" s="13">
        <v>105.76</v>
      </c>
    </row>
    <row r="396" spans="1:12">
      <c r="A396" s="40">
        <v>42014</v>
      </c>
      <c r="B396" s="76">
        <v>9943.88</v>
      </c>
      <c r="C396" s="13">
        <v>590.29</v>
      </c>
      <c r="E396" s="13">
        <f t="shared" si="50"/>
        <v>9353.59</v>
      </c>
      <c r="K396" s="76">
        <v>1675.98</v>
      </c>
      <c r="L396" s="13">
        <v>181.76</v>
      </c>
    </row>
    <row r="397" spans="1:12">
      <c r="A397" s="40">
        <v>42015</v>
      </c>
      <c r="B397" s="76">
        <v>29739.93</v>
      </c>
      <c r="C397" s="13">
        <v>969.52</v>
      </c>
      <c r="E397" s="13">
        <f t="shared" si="50"/>
        <v>28770.41</v>
      </c>
      <c r="K397" s="76">
        <v>2048.4</v>
      </c>
      <c r="L397" s="13">
        <v>13.6</v>
      </c>
    </row>
    <row r="398" spans="1:12">
      <c r="A398" s="40">
        <v>42016</v>
      </c>
      <c r="B398" s="76">
        <v>21624.77</v>
      </c>
      <c r="C398" s="13">
        <v>985.31</v>
      </c>
      <c r="E398" s="13">
        <f t="shared" si="50"/>
        <v>20639.46</v>
      </c>
      <c r="K398" s="76">
        <v>1575.47</v>
      </c>
      <c r="L398" s="13">
        <v>252.62</v>
      </c>
    </row>
    <row r="399" spans="1:12">
      <c r="A399" s="40">
        <v>42017</v>
      </c>
      <c r="B399" s="76">
        <v>22447.19</v>
      </c>
      <c r="C399" s="13">
        <v>416.64</v>
      </c>
      <c r="E399" s="13">
        <f t="shared" si="50"/>
        <v>22030.55</v>
      </c>
      <c r="K399" s="76">
        <v>1645.7</v>
      </c>
      <c r="L399" s="13">
        <v>214.21</v>
      </c>
    </row>
    <row r="400" spans="1:12">
      <c r="A400" s="40">
        <v>42018</v>
      </c>
      <c r="B400" s="76">
        <v>18126.25</v>
      </c>
      <c r="C400" s="13">
        <v>494.33</v>
      </c>
      <c r="E400" s="13">
        <f t="shared" si="50"/>
        <v>17631.92</v>
      </c>
      <c r="K400" s="76">
        <v>1963.29</v>
      </c>
      <c r="L400" s="13">
        <v>121.06</v>
      </c>
    </row>
    <row r="401" spans="1:12">
      <c r="A401" s="40">
        <v>42019</v>
      </c>
      <c r="B401" s="76">
        <v>11422.9</v>
      </c>
      <c r="C401" s="13">
        <v>207.64</v>
      </c>
      <c r="E401" s="13">
        <f t="shared" si="50"/>
        <v>11215.26</v>
      </c>
      <c r="K401" s="76">
        <v>1932.76</v>
      </c>
      <c r="L401" s="13">
        <v>203.98</v>
      </c>
    </row>
    <row r="402" spans="1:12">
      <c r="A402" s="40">
        <v>42020</v>
      </c>
      <c r="B402" s="76">
        <v>10215.28</v>
      </c>
      <c r="C402" s="76">
        <v>1002.91</v>
      </c>
      <c r="E402" s="13">
        <f t="shared" si="50"/>
        <v>9212.37</v>
      </c>
      <c r="K402" s="76">
        <v>1464.49</v>
      </c>
      <c r="L402" s="13">
        <v>64.45</v>
      </c>
    </row>
    <row r="403" spans="1:12">
      <c r="A403" s="40">
        <v>42021</v>
      </c>
      <c r="B403" s="76">
        <v>23428.3</v>
      </c>
      <c r="C403" s="13">
        <v>887.67</v>
      </c>
      <c r="E403" s="13">
        <f t="shared" si="50"/>
        <v>22540.63</v>
      </c>
      <c r="K403" s="76">
        <v>1991.41</v>
      </c>
      <c r="L403" s="13">
        <v>84.72</v>
      </c>
    </row>
    <row r="404" spans="1:12">
      <c r="A404" s="40">
        <v>42022</v>
      </c>
      <c r="B404" s="76">
        <v>23753.05</v>
      </c>
      <c r="C404" s="13">
        <v>609.66</v>
      </c>
      <c r="E404" s="13">
        <f t="shared" si="50"/>
        <v>23143.39</v>
      </c>
      <c r="K404" s="76">
        <v>1150.02</v>
      </c>
      <c r="L404" s="13">
        <v>43.51</v>
      </c>
    </row>
    <row r="405" spans="1:12">
      <c r="A405" s="40">
        <v>42023</v>
      </c>
      <c r="B405" s="76">
        <v>17663.62</v>
      </c>
      <c r="C405" s="13">
        <v>361.36</v>
      </c>
      <c r="E405" s="13">
        <f t="shared" si="50"/>
        <v>17302.26</v>
      </c>
      <c r="K405" s="76">
        <v>1422.24</v>
      </c>
      <c r="L405" s="13">
        <v>114.74</v>
      </c>
    </row>
    <row r="406" spans="1:12">
      <c r="A406" s="40">
        <v>42024</v>
      </c>
      <c r="B406" s="76">
        <v>17770.95</v>
      </c>
      <c r="C406" s="76">
        <v>1208.03</v>
      </c>
      <c r="E406" s="13">
        <f t="shared" si="50"/>
        <v>16562.92</v>
      </c>
      <c r="K406" s="76">
        <v>1828.62</v>
      </c>
      <c r="L406" s="13">
        <v>115.86</v>
      </c>
    </row>
    <row r="407" spans="1:12">
      <c r="A407" s="40">
        <v>42025</v>
      </c>
      <c r="B407" s="76">
        <v>16904.97</v>
      </c>
      <c r="C407" s="76">
        <v>1572.27</v>
      </c>
      <c r="E407" s="13">
        <f t="shared" si="50"/>
        <v>15332.7</v>
      </c>
      <c r="K407" s="76">
        <v>1902.63</v>
      </c>
      <c r="L407" s="13">
        <v>230.47</v>
      </c>
    </row>
    <row r="408" spans="1:5">
      <c r="A408" s="40">
        <v>42026</v>
      </c>
      <c r="E408" s="13">
        <f t="shared" si="50"/>
        <v>0</v>
      </c>
    </row>
    <row r="409" spans="1:5">
      <c r="A409" s="40">
        <v>42027</v>
      </c>
      <c r="E409" s="13">
        <f t="shared" si="50"/>
        <v>0</v>
      </c>
    </row>
    <row r="410" spans="1:5">
      <c r="A410" s="40">
        <v>42028</v>
      </c>
      <c r="E410" s="13">
        <f t="shared" si="50"/>
        <v>0</v>
      </c>
    </row>
    <row r="411" spans="1:5">
      <c r="A411" s="40">
        <v>42029</v>
      </c>
      <c r="E411" s="13">
        <f t="shared" si="50"/>
        <v>0</v>
      </c>
    </row>
    <row r="412" spans="1:5">
      <c r="A412" s="40">
        <v>42030</v>
      </c>
      <c r="E412" s="13">
        <f t="shared" si="50"/>
        <v>0</v>
      </c>
    </row>
    <row r="413" spans="1:5">
      <c r="A413" s="40">
        <v>42031</v>
      </c>
      <c r="E413" s="13">
        <f t="shared" si="50"/>
        <v>0</v>
      </c>
    </row>
    <row r="414" spans="1:5">
      <c r="A414" s="40">
        <v>42032</v>
      </c>
      <c r="E414" s="13">
        <f t="shared" si="50"/>
        <v>0</v>
      </c>
    </row>
    <row r="415" spans="1:5">
      <c r="A415" s="40">
        <v>42033</v>
      </c>
      <c r="E415" s="13">
        <f t="shared" si="50"/>
        <v>0</v>
      </c>
    </row>
    <row r="416" spans="1:5">
      <c r="A416" s="40">
        <v>42034</v>
      </c>
      <c r="E416" s="13">
        <f t="shared" si="50"/>
        <v>0</v>
      </c>
    </row>
    <row r="417" spans="1:5">
      <c r="A417" s="40">
        <v>42035</v>
      </c>
      <c r="E417" s="13">
        <f t="shared" si="50"/>
        <v>0</v>
      </c>
    </row>
    <row r="418" s="101" customFormat="1" spans="1:12">
      <c r="A418" s="101" t="s">
        <v>34</v>
      </c>
      <c r="B418" s="101">
        <f>SUM(B387:B417)</f>
        <v>354786.69</v>
      </c>
      <c r="C418" s="101">
        <f>SUM(C387:C417)</f>
        <v>18636.87</v>
      </c>
      <c r="E418" s="101">
        <f>SUM(E387:E417)</f>
        <v>336149.82</v>
      </c>
      <c r="K418" s="101">
        <f>SUM(K387:K417)</f>
        <v>37641.2</v>
      </c>
      <c r="L418" s="101">
        <f>SUM(L387:L417)</f>
        <v>2913.45</v>
      </c>
    </row>
  </sheetData>
  <mergeCells count="11">
    <mergeCell ref="A1:S1"/>
    <mergeCell ref="A2:G2"/>
    <mergeCell ref="H2:J2"/>
    <mergeCell ref="K2:M2"/>
    <mergeCell ref="N2:P2"/>
    <mergeCell ref="Q2:R2"/>
    <mergeCell ref="A8:G8"/>
    <mergeCell ref="H8:J8"/>
    <mergeCell ref="K8:M8"/>
    <mergeCell ref="N8:P8"/>
    <mergeCell ref="Q8:R8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5"/>
  <sheetViews>
    <sheetView workbookViewId="0">
      <pane ySplit="9" topLeftCell="A399" activePane="bottomLeft" state="frozen"/>
      <selection/>
      <selection pane="bottomLeft" activeCell="M408" sqref="M408"/>
    </sheetView>
  </sheetViews>
  <sheetFormatPr defaultColWidth="9" defaultRowHeight="16.5"/>
  <cols>
    <col min="1" max="1" width="8.63333333333333" style="13" customWidth="1"/>
    <col min="2" max="2" width="11.5" style="13" customWidth="1"/>
    <col min="3" max="3" width="12.3833333333333" style="13" customWidth="1"/>
    <col min="4" max="4" width="11.75" style="13" customWidth="1"/>
    <col min="5" max="5" width="12.1333333333333" style="13" customWidth="1"/>
    <col min="6" max="6" width="13" style="13" hidden="1" customWidth="1"/>
    <col min="7" max="7" width="16.5" style="13" hidden="1" customWidth="1"/>
    <col min="8" max="8" width="17.75" style="13" hidden="1" customWidth="1"/>
    <col min="9" max="9" width="15.5" style="13" customWidth="1"/>
    <col min="10" max="10" width="16.25" style="13" customWidth="1"/>
    <col min="11" max="11" width="11.8833333333333" style="13" customWidth="1"/>
    <col min="12" max="12" width="9.38333333333333" style="13"/>
    <col min="13" max="17" width="9" style="13"/>
    <col min="18" max="18" width="10.3833333333333" style="13" customWidth="1"/>
    <col min="19" max="19" width="9" style="13"/>
    <col min="20" max="20" width="10.1333333333333" style="13" customWidth="1"/>
    <col min="21" max="16384" width="9" style="13"/>
  </cols>
  <sheetData>
    <row r="1" ht="38.25" customHeight="1" spans="1:21">
      <c r="A1" s="103" t="s">
        <v>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 ht="20.1" customHeight="1" spans="1:21">
      <c r="A2" s="104" t="s">
        <v>1</v>
      </c>
      <c r="B2" s="104"/>
      <c r="C2" s="104"/>
      <c r="D2" s="104"/>
      <c r="E2" s="104"/>
      <c r="F2" s="104"/>
      <c r="G2" s="104"/>
      <c r="H2" s="105" t="s">
        <v>2</v>
      </c>
      <c r="I2" s="105"/>
      <c r="J2" s="105"/>
      <c r="K2" s="50" t="s">
        <v>31</v>
      </c>
      <c r="L2" s="50"/>
      <c r="M2" s="50"/>
      <c r="N2" s="50" t="s">
        <v>4</v>
      </c>
      <c r="O2" s="50"/>
      <c r="P2" s="50"/>
      <c r="Q2" s="50"/>
      <c r="R2" s="65" t="s">
        <v>5</v>
      </c>
      <c r="S2" s="65"/>
      <c r="T2" s="118" t="s">
        <v>6</v>
      </c>
      <c r="U2" s="118" t="s">
        <v>7</v>
      </c>
    </row>
    <row r="3" s="100" customFormat="1" ht="19.5" customHeight="1" spans="1:21">
      <c r="A3" s="22" t="s">
        <v>8</v>
      </c>
      <c r="B3" s="22" t="s">
        <v>32</v>
      </c>
      <c r="C3" s="22" t="s">
        <v>10</v>
      </c>
      <c r="D3" s="22" t="s">
        <v>11</v>
      </c>
      <c r="E3" s="106" t="s">
        <v>12</v>
      </c>
      <c r="F3" s="107" t="s">
        <v>13</v>
      </c>
      <c r="G3" s="108" t="s">
        <v>14</v>
      </c>
      <c r="H3" s="22" t="s">
        <v>15</v>
      </c>
      <c r="I3" s="107" t="s">
        <v>38</v>
      </c>
      <c r="J3" s="107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7" t="s">
        <v>23</v>
      </c>
      <c r="Q3" s="56" t="s">
        <v>24</v>
      </c>
      <c r="R3" s="57" t="s">
        <v>25</v>
      </c>
      <c r="S3" s="58" t="s">
        <v>26</v>
      </c>
      <c r="T3" s="59">
        <v>0.25</v>
      </c>
      <c r="U3" s="59">
        <v>0</v>
      </c>
    </row>
    <row r="4" ht="20.1" customHeight="1" spans="1:21">
      <c r="A4" s="13" t="s">
        <v>27</v>
      </c>
      <c r="B4" s="27">
        <v>0</v>
      </c>
      <c r="C4" s="28">
        <v>0</v>
      </c>
      <c r="D4" s="13">
        <v>4794</v>
      </c>
      <c r="E4" s="109">
        <v>52071</v>
      </c>
      <c r="F4" s="13">
        <v>0</v>
      </c>
      <c r="G4" s="30" t="s">
        <v>33</v>
      </c>
      <c r="H4" s="28">
        <v>442</v>
      </c>
      <c r="I4" s="13">
        <v>1705</v>
      </c>
      <c r="J4" s="27">
        <v>1990</v>
      </c>
      <c r="K4" s="28">
        <v>3857</v>
      </c>
      <c r="L4" s="28">
        <v>0</v>
      </c>
      <c r="M4" s="13">
        <v>0</v>
      </c>
      <c r="N4" s="13">
        <v>0</v>
      </c>
      <c r="O4" s="13">
        <v>0</v>
      </c>
      <c r="P4" s="13">
        <v>3789</v>
      </c>
      <c r="Q4" s="10">
        <f t="shared" ref="Q4:Q5" si="0">SUM(H4:P4)</f>
        <v>11783</v>
      </c>
      <c r="R4" s="60">
        <f t="shared" ref="R4:R5" si="1">E4-Q4</f>
        <v>40288</v>
      </c>
      <c r="S4" s="61">
        <f>E4/Q4</f>
        <v>4.4191632012221</v>
      </c>
      <c r="T4" s="78">
        <f>E4*0.25-Q4</f>
        <v>1234.75</v>
      </c>
      <c r="U4" s="119">
        <v>0</v>
      </c>
    </row>
    <row r="5" ht="20.1" customHeight="1" spans="1:21">
      <c r="A5" s="13" t="s">
        <v>28</v>
      </c>
      <c r="B5" s="27">
        <v>83276</v>
      </c>
      <c r="C5" s="28">
        <f>B5-D5-E5</f>
        <v>2534</v>
      </c>
      <c r="D5" s="13">
        <v>20216</v>
      </c>
      <c r="E5" s="109">
        <v>60526</v>
      </c>
      <c r="F5" s="13">
        <v>0</v>
      </c>
      <c r="G5" s="30" t="s">
        <v>33</v>
      </c>
      <c r="H5" s="28">
        <v>1846</v>
      </c>
      <c r="I5" s="13">
        <v>2434</v>
      </c>
      <c r="J5" s="27">
        <v>2840</v>
      </c>
      <c r="K5" s="28">
        <v>7263.13</v>
      </c>
      <c r="L5" s="28">
        <v>132.16</v>
      </c>
      <c r="M5" s="13">
        <v>0</v>
      </c>
      <c r="N5" s="13">
        <v>0</v>
      </c>
      <c r="O5" s="13">
        <v>0</v>
      </c>
      <c r="P5" s="13">
        <v>2654</v>
      </c>
      <c r="Q5" s="10">
        <f t="shared" si="0"/>
        <v>17169.29</v>
      </c>
      <c r="R5" s="60">
        <f t="shared" si="1"/>
        <v>43356.71</v>
      </c>
      <c r="S5" s="61">
        <f>E5/Q5</f>
        <v>3.52524769515804</v>
      </c>
      <c r="T5" s="78">
        <f t="shared" ref="T5" si="2">E5*0.25-Q5</f>
        <v>-2037.79</v>
      </c>
      <c r="U5" s="119">
        <v>0</v>
      </c>
    </row>
    <row r="6" ht="20.1" customHeight="1" spans="1:21">
      <c r="A6" s="13" t="s">
        <v>29</v>
      </c>
      <c r="B6" s="27">
        <v>202132.01</v>
      </c>
      <c r="C6" s="28">
        <v>5299.05</v>
      </c>
      <c r="D6" s="13">
        <v>66356</v>
      </c>
      <c r="E6" s="109">
        <v>130476.96</v>
      </c>
      <c r="F6" s="13">
        <v>75000</v>
      </c>
      <c r="G6" s="30"/>
      <c r="H6" s="28">
        <v>2784</v>
      </c>
      <c r="I6" s="13">
        <v>6063.9603</v>
      </c>
      <c r="J6" s="27">
        <v>7074.62035</v>
      </c>
      <c r="K6" s="28">
        <v>25371</v>
      </c>
      <c r="L6" s="28">
        <v>696.26</v>
      </c>
      <c r="M6" s="13">
        <v>500</v>
      </c>
      <c r="N6" s="13">
        <v>0</v>
      </c>
      <c r="O6" s="13">
        <v>0</v>
      </c>
      <c r="P6" s="13">
        <v>1989</v>
      </c>
      <c r="Q6" s="10">
        <v>44478.84065</v>
      </c>
      <c r="R6" s="60">
        <v>85998.11935</v>
      </c>
      <c r="S6" s="61">
        <v>2.93346135135831</v>
      </c>
      <c r="T6" s="78">
        <v>-11859.60065</v>
      </c>
      <c r="U6" s="119"/>
    </row>
    <row r="7" ht="20.1" customHeight="1" spans="1:21">
      <c r="A7" s="13" t="s">
        <v>30</v>
      </c>
      <c r="B7" s="27">
        <v>162069</v>
      </c>
      <c r="C7" s="28">
        <v>10685.93</v>
      </c>
      <c r="D7" s="13">
        <v>0</v>
      </c>
      <c r="E7" s="109">
        <v>151383.07</v>
      </c>
      <c r="F7" s="13">
        <v>75000</v>
      </c>
      <c r="G7" s="30"/>
      <c r="H7" s="28">
        <v>0</v>
      </c>
      <c r="I7" s="13">
        <v>4862.07</v>
      </c>
      <c r="J7" s="27">
        <v>5672.415</v>
      </c>
      <c r="K7" s="28">
        <v>11889.98</v>
      </c>
      <c r="L7" s="28">
        <v>569.9</v>
      </c>
      <c r="M7" s="13">
        <v>0</v>
      </c>
      <c r="N7" s="13">
        <v>0</v>
      </c>
      <c r="O7" s="13">
        <v>15000</v>
      </c>
      <c r="P7" s="13">
        <v>0</v>
      </c>
      <c r="Q7" s="10">
        <v>49738.365</v>
      </c>
      <c r="R7" s="60">
        <v>101644.705</v>
      </c>
      <c r="S7" s="61">
        <v>3.0435875807337</v>
      </c>
      <c r="T7" s="78"/>
      <c r="U7" s="119"/>
    </row>
    <row r="8" ht="20.1" customHeight="1" spans="1:20">
      <c r="A8" s="104" t="s">
        <v>1</v>
      </c>
      <c r="B8" s="104"/>
      <c r="C8" s="104"/>
      <c r="D8" s="104"/>
      <c r="E8" s="104"/>
      <c r="F8" s="104"/>
      <c r="G8" s="104"/>
      <c r="H8" s="105" t="s">
        <v>2</v>
      </c>
      <c r="I8" s="105"/>
      <c r="J8" s="105"/>
      <c r="K8" s="50" t="s">
        <v>31</v>
      </c>
      <c r="L8" s="50"/>
      <c r="M8" s="50"/>
      <c r="N8" s="50" t="s">
        <v>4</v>
      </c>
      <c r="O8" s="50"/>
      <c r="P8" s="50"/>
      <c r="Q8" s="50"/>
      <c r="R8" s="65" t="s">
        <v>5</v>
      </c>
      <c r="S8" s="65"/>
      <c r="T8" s="120"/>
    </row>
    <row r="9" s="100" customFormat="1" ht="20.1" customHeight="1" spans="1:20">
      <c r="A9" s="22" t="s">
        <v>8</v>
      </c>
      <c r="B9" s="22" t="s">
        <v>32</v>
      </c>
      <c r="C9" s="22" t="s">
        <v>10</v>
      </c>
      <c r="D9" s="22" t="s">
        <v>11</v>
      </c>
      <c r="E9" s="106" t="s">
        <v>12</v>
      </c>
      <c r="F9" s="110" t="s">
        <v>13</v>
      </c>
      <c r="G9" s="110" t="s">
        <v>14</v>
      </c>
      <c r="H9" s="22" t="s">
        <v>15</v>
      </c>
      <c r="I9" s="107" t="s">
        <v>16</v>
      </c>
      <c r="J9" s="107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1" t="s">
        <v>23</v>
      </c>
      <c r="Q9" s="56" t="s">
        <v>24</v>
      </c>
      <c r="R9" s="57" t="s">
        <v>25</v>
      </c>
      <c r="S9" s="58" t="s">
        <v>26</v>
      </c>
      <c r="T9" s="121"/>
    </row>
    <row r="10" ht="20.1" customHeight="1" spans="1:20">
      <c r="A10" s="40">
        <v>42005</v>
      </c>
      <c r="B10" s="111">
        <v>1987</v>
      </c>
      <c r="C10" s="112">
        <v>0</v>
      </c>
      <c r="D10" s="28">
        <v>0</v>
      </c>
      <c r="E10" s="29">
        <f>B10-C10-D10</f>
        <v>1987</v>
      </c>
      <c r="F10" s="13">
        <v>0</v>
      </c>
      <c r="G10" s="30" t="e">
        <f>E10/F10</f>
        <v>#DIV/0!</v>
      </c>
      <c r="H10" s="28">
        <v>0</v>
      </c>
      <c r="I10" s="13">
        <f>B10*0.03</f>
        <v>59.61</v>
      </c>
      <c r="J10" s="27">
        <f>B10*0.035</f>
        <v>69.545</v>
      </c>
      <c r="K10" s="114">
        <v>342.95</v>
      </c>
      <c r="L10" s="115">
        <v>3</v>
      </c>
      <c r="M10" s="13">
        <v>0</v>
      </c>
      <c r="N10" s="13">
        <v>0</v>
      </c>
      <c r="O10" s="13">
        <v>0</v>
      </c>
      <c r="P10" s="13">
        <v>0</v>
      </c>
      <c r="Q10" s="10">
        <f>SUM(H10:P10)</f>
        <v>475.105</v>
      </c>
      <c r="R10" s="60">
        <f>E10-Q10</f>
        <v>1511.895</v>
      </c>
      <c r="S10" s="61">
        <f t="shared" ref="S10:S40" si="3">E10/Q10</f>
        <v>4.18223340103767</v>
      </c>
      <c r="T10" s="79"/>
    </row>
    <row r="11" ht="20.1" customHeight="1" spans="1:20">
      <c r="A11" s="40">
        <v>42006</v>
      </c>
      <c r="B11" s="111">
        <v>3352</v>
      </c>
      <c r="C11" s="112">
        <v>45</v>
      </c>
      <c r="D11" s="28">
        <v>0</v>
      </c>
      <c r="E11" s="29">
        <f t="shared" ref="E11:E40" si="4">B11-C11-D11</f>
        <v>3307</v>
      </c>
      <c r="G11" s="30"/>
      <c r="H11" s="28">
        <v>0</v>
      </c>
      <c r="I11" s="13">
        <f t="shared" ref="I11:I40" si="5">B11*0.03</f>
        <v>100.56</v>
      </c>
      <c r="J11" s="27">
        <f t="shared" ref="J11:J40" si="6">B11*0.035</f>
        <v>117.32</v>
      </c>
      <c r="K11" s="114">
        <v>387.78</v>
      </c>
      <c r="L11" s="115">
        <v>16.54</v>
      </c>
      <c r="Q11" s="10">
        <f t="shared" ref="Q11:Q40" si="7">SUM(H11:P11)</f>
        <v>622.2</v>
      </c>
      <c r="R11" s="60">
        <f t="shared" ref="R11:R40" si="8">E11-Q11</f>
        <v>2684.8</v>
      </c>
      <c r="S11" s="61">
        <f t="shared" si="3"/>
        <v>5.3150112504018</v>
      </c>
      <c r="T11" s="79"/>
    </row>
    <row r="12" ht="20.1" customHeight="1" spans="1:20">
      <c r="A12" s="40">
        <v>42007</v>
      </c>
      <c r="B12" s="111">
        <v>4263</v>
      </c>
      <c r="C12" s="112">
        <v>0</v>
      </c>
      <c r="D12" s="28">
        <v>0</v>
      </c>
      <c r="E12" s="29">
        <f t="shared" si="4"/>
        <v>4263</v>
      </c>
      <c r="G12" s="27"/>
      <c r="H12" s="28">
        <v>0</v>
      </c>
      <c r="I12" s="13">
        <f t="shared" si="5"/>
        <v>127.89</v>
      </c>
      <c r="J12" s="27">
        <f t="shared" si="6"/>
        <v>149.205</v>
      </c>
      <c r="K12" s="114">
        <v>421.77</v>
      </c>
      <c r="L12" s="48">
        <v>10.42</v>
      </c>
      <c r="Q12" s="10">
        <f t="shared" si="7"/>
        <v>709.285</v>
      </c>
      <c r="R12" s="60">
        <f t="shared" si="8"/>
        <v>3553.715</v>
      </c>
      <c r="S12" s="61">
        <f t="shared" si="3"/>
        <v>6.01027795596974</v>
      </c>
      <c r="T12" s="79"/>
    </row>
    <row r="13" ht="20.1" customHeight="1" spans="1:20">
      <c r="A13" s="40">
        <v>42008</v>
      </c>
      <c r="B13" s="111">
        <v>3219</v>
      </c>
      <c r="C13" s="112">
        <v>280</v>
      </c>
      <c r="D13" s="28">
        <v>0</v>
      </c>
      <c r="E13" s="29">
        <f t="shared" si="4"/>
        <v>2939</v>
      </c>
      <c r="G13" s="27"/>
      <c r="H13" s="28">
        <v>0</v>
      </c>
      <c r="I13" s="13">
        <f t="shared" si="5"/>
        <v>96.57</v>
      </c>
      <c r="J13" s="27">
        <f t="shared" si="6"/>
        <v>112.665</v>
      </c>
      <c r="K13" s="114">
        <v>597.56</v>
      </c>
      <c r="L13" s="48">
        <v>67.91</v>
      </c>
      <c r="Q13" s="10">
        <f t="shared" si="7"/>
        <v>874.705</v>
      </c>
      <c r="R13" s="60">
        <f t="shared" si="8"/>
        <v>2064.295</v>
      </c>
      <c r="S13" s="61">
        <f t="shared" si="3"/>
        <v>3.35998993946531</v>
      </c>
      <c r="T13" s="79"/>
    </row>
    <row r="14" ht="20.1" customHeight="1" spans="1:20">
      <c r="A14" s="40">
        <v>42009</v>
      </c>
      <c r="B14" s="111">
        <v>4054</v>
      </c>
      <c r="C14" s="112">
        <v>0</v>
      </c>
      <c r="D14" s="28">
        <v>1537</v>
      </c>
      <c r="E14" s="29">
        <f t="shared" si="4"/>
        <v>2517</v>
      </c>
      <c r="G14" s="27"/>
      <c r="H14" s="28">
        <v>66</v>
      </c>
      <c r="I14" s="13">
        <f t="shared" si="5"/>
        <v>121.62</v>
      </c>
      <c r="J14" s="27">
        <f t="shared" si="6"/>
        <v>141.89</v>
      </c>
      <c r="K14" s="114">
        <v>555.38</v>
      </c>
      <c r="L14" s="48">
        <v>7.55</v>
      </c>
      <c r="Q14" s="10">
        <f t="shared" si="7"/>
        <v>892.44</v>
      </c>
      <c r="R14" s="60">
        <f t="shared" si="8"/>
        <v>1624.56</v>
      </c>
      <c r="S14" s="61">
        <f t="shared" si="3"/>
        <v>2.82035767110394</v>
      </c>
      <c r="T14" s="79"/>
    </row>
    <row r="15" ht="20.1" customHeight="1" spans="1:20">
      <c r="A15" s="40">
        <v>42010</v>
      </c>
      <c r="B15" s="111">
        <v>5120</v>
      </c>
      <c r="C15" s="112">
        <v>72</v>
      </c>
      <c r="D15" s="28">
        <v>2002</v>
      </c>
      <c r="E15" s="29">
        <f t="shared" si="4"/>
        <v>3046</v>
      </c>
      <c r="G15" s="27"/>
      <c r="H15" s="28">
        <v>84</v>
      </c>
      <c r="I15" s="13">
        <f t="shared" si="5"/>
        <v>153.6</v>
      </c>
      <c r="J15" s="27">
        <f t="shared" si="6"/>
        <v>179.2</v>
      </c>
      <c r="K15" s="114">
        <v>734.32</v>
      </c>
      <c r="L15" s="48">
        <v>15.54</v>
      </c>
      <c r="Q15" s="10">
        <f t="shared" si="7"/>
        <v>1166.66</v>
      </c>
      <c r="R15" s="60">
        <f t="shared" si="8"/>
        <v>1879.34</v>
      </c>
      <c r="S15" s="61">
        <f t="shared" si="3"/>
        <v>2.61087206212607</v>
      </c>
      <c r="T15" s="78"/>
    </row>
    <row r="16" ht="20.1" customHeight="1" spans="1:20">
      <c r="A16" s="40">
        <v>42011</v>
      </c>
      <c r="B16" s="111">
        <v>4165</v>
      </c>
      <c r="C16" s="112">
        <v>206</v>
      </c>
      <c r="D16" s="28">
        <v>1430</v>
      </c>
      <c r="E16" s="29">
        <f t="shared" si="4"/>
        <v>2529</v>
      </c>
      <c r="G16" s="27"/>
      <c r="H16" s="28">
        <v>60</v>
      </c>
      <c r="I16" s="13">
        <f t="shared" si="5"/>
        <v>124.95</v>
      </c>
      <c r="J16" s="27">
        <f t="shared" si="6"/>
        <v>145.775</v>
      </c>
      <c r="K16" s="114">
        <v>714.59</v>
      </c>
      <c r="L16" s="48">
        <v>2.4</v>
      </c>
      <c r="Q16" s="10">
        <f t="shared" si="7"/>
        <v>1047.715</v>
      </c>
      <c r="R16" s="60">
        <f t="shared" si="8"/>
        <v>1481.285</v>
      </c>
      <c r="S16" s="61">
        <f t="shared" si="3"/>
        <v>2.413824370177</v>
      </c>
      <c r="T16" s="78"/>
    </row>
    <row r="17" ht="20.1" customHeight="1" spans="1:20">
      <c r="A17" s="40">
        <v>42012</v>
      </c>
      <c r="B17" s="111">
        <v>5399</v>
      </c>
      <c r="C17" s="112">
        <v>457</v>
      </c>
      <c r="D17" s="28">
        <v>1716</v>
      </c>
      <c r="E17" s="29">
        <f t="shared" si="4"/>
        <v>3226</v>
      </c>
      <c r="G17" s="27"/>
      <c r="H17" s="28">
        <v>72</v>
      </c>
      <c r="I17" s="13">
        <f t="shared" si="5"/>
        <v>161.97</v>
      </c>
      <c r="J17" s="27">
        <f t="shared" si="6"/>
        <v>188.965</v>
      </c>
      <c r="K17" s="114">
        <v>711.72</v>
      </c>
      <c r="L17" s="48">
        <v>7.3</v>
      </c>
      <c r="Q17" s="10">
        <f t="shared" si="7"/>
        <v>1141.955</v>
      </c>
      <c r="R17" s="60">
        <f t="shared" si="8"/>
        <v>2084.045</v>
      </c>
      <c r="S17" s="61">
        <f t="shared" si="3"/>
        <v>2.82497996856268</v>
      </c>
      <c r="T17" s="78"/>
    </row>
    <row r="18" ht="20.1" customHeight="1" spans="1:20">
      <c r="A18" s="40">
        <v>42013</v>
      </c>
      <c r="B18" s="111">
        <v>6898</v>
      </c>
      <c r="C18" s="112">
        <v>0</v>
      </c>
      <c r="D18" s="28">
        <v>3575</v>
      </c>
      <c r="E18" s="29">
        <f t="shared" si="4"/>
        <v>3323</v>
      </c>
      <c r="G18" s="27"/>
      <c r="H18" s="28">
        <v>150</v>
      </c>
      <c r="I18" s="13">
        <f t="shared" si="5"/>
        <v>206.94</v>
      </c>
      <c r="J18" s="27">
        <f t="shared" si="6"/>
        <v>241.43</v>
      </c>
      <c r="K18" s="116">
        <v>1308.49</v>
      </c>
      <c r="L18" s="48">
        <v>40.41</v>
      </c>
      <c r="Q18" s="10">
        <f t="shared" si="7"/>
        <v>1947.27</v>
      </c>
      <c r="R18" s="60">
        <f t="shared" si="8"/>
        <v>1375.73</v>
      </c>
      <c r="S18" s="61">
        <f t="shared" si="3"/>
        <v>1.70649165241595</v>
      </c>
      <c r="T18" s="78"/>
    </row>
    <row r="19" ht="20.1" customHeight="1" spans="1:20">
      <c r="A19" s="40">
        <v>42014</v>
      </c>
      <c r="B19" s="111">
        <v>5810</v>
      </c>
      <c r="C19" s="112">
        <v>0</v>
      </c>
      <c r="D19" s="28">
        <v>3718</v>
      </c>
      <c r="E19" s="29">
        <f t="shared" si="4"/>
        <v>2092</v>
      </c>
      <c r="G19" s="27"/>
      <c r="H19" s="28">
        <v>156</v>
      </c>
      <c r="I19" s="13">
        <f t="shared" si="5"/>
        <v>174.3</v>
      </c>
      <c r="J19" s="27">
        <f t="shared" si="6"/>
        <v>203.35</v>
      </c>
      <c r="K19" s="116">
        <v>1080.3</v>
      </c>
      <c r="L19" s="48">
        <v>1.9</v>
      </c>
      <c r="Q19" s="10">
        <f t="shared" si="7"/>
        <v>1615.85</v>
      </c>
      <c r="R19" s="60">
        <f t="shared" si="8"/>
        <v>476.15</v>
      </c>
      <c r="S19" s="61">
        <f t="shared" si="3"/>
        <v>1.29467462945199</v>
      </c>
      <c r="T19" s="78"/>
    </row>
    <row r="20" ht="20.1" customHeight="1" spans="1:20">
      <c r="A20" s="40">
        <v>42015</v>
      </c>
      <c r="B20" s="111">
        <v>2532</v>
      </c>
      <c r="C20" s="112">
        <v>148</v>
      </c>
      <c r="D20" s="13">
        <v>0</v>
      </c>
      <c r="E20" s="29">
        <f t="shared" si="4"/>
        <v>2384</v>
      </c>
      <c r="G20" s="27"/>
      <c r="H20" s="28">
        <v>0</v>
      </c>
      <c r="I20" s="13">
        <f t="shared" si="5"/>
        <v>75.96</v>
      </c>
      <c r="J20" s="27">
        <f t="shared" si="6"/>
        <v>88.62</v>
      </c>
      <c r="K20" s="116">
        <v>1119.58</v>
      </c>
      <c r="L20" s="48">
        <v>17.03</v>
      </c>
      <c r="Q20" s="10">
        <f t="shared" si="7"/>
        <v>1301.19</v>
      </c>
      <c r="R20" s="60">
        <f t="shared" si="8"/>
        <v>1082.81</v>
      </c>
      <c r="S20" s="61">
        <f t="shared" si="3"/>
        <v>1.83216901451748</v>
      </c>
      <c r="T20" s="78"/>
    </row>
    <row r="21" ht="20.1" customHeight="1" spans="1:20">
      <c r="A21" s="40">
        <v>42016</v>
      </c>
      <c r="B21" s="111">
        <v>9664</v>
      </c>
      <c r="C21" s="112">
        <v>0</v>
      </c>
      <c r="D21" s="28">
        <v>4004</v>
      </c>
      <c r="E21" s="29">
        <f t="shared" si="4"/>
        <v>5660</v>
      </c>
      <c r="G21" s="27"/>
      <c r="H21" s="28">
        <v>168</v>
      </c>
      <c r="I21" s="13">
        <f t="shared" si="5"/>
        <v>289.92</v>
      </c>
      <c r="J21" s="27">
        <f t="shared" si="6"/>
        <v>338.24</v>
      </c>
      <c r="K21" s="116">
        <v>1225.39</v>
      </c>
      <c r="L21" s="48">
        <v>2.25</v>
      </c>
      <c r="Q21" s="10">
        <f t="shared" si="7"/>
        <v>2023.8</v>
      </c>
      <c r="R21" s="60">
        <f t="shared" si="8"/>
        <v>3636.2</v>
      </c>
      <c r="S21" s="61">
        <f t="shared" si="3"/>
        <v>2.79671904338373</v>
      </c>
      <c r="T21" s="78"/>
    </row>
    <row r="22" ht="20.1" customHeight="1" spans="1:20">
      <c r="A22" s="40">
        <v>42017</v>
      </c>
      <c r="B22" s="113">
        <v>9287.01</v>
      </c>
      <c r="C22" s="112">
        <v>0</v>
      </c>
      <c r="D22" s="28">
        <v>4290</v>
      </c>
      <c r="E22" s="29">
        <f t="shared" si="4"/>
        <v>4997.01</v>
      </c>
      <c r="G22" s="27"/>
      <c r="H22" s="28">
        <v>180</v>
      </c>
      <c r="I22" s="13">
        <f t="shared" si="5"/>
        <v>278.6103</v>
      </c>
      <c r="J22" s="27">
        <f t="shared" si="6"/>
        <v>325.04535</v>
      </c>
      <c r="K22" s="116">
        <v>1017.96</v>
      </c>
      <c r="L22" s="48">
        <v>3.6</v>
      </c>
      <c r="Q22" s="10">
        <f t="shared" si="7"/>
        <v>1805.21565</v>
      </c>
      <c r="R22" s="60">
        <f t="shared" si="8"/>
        <v>3191.79435</v>
      </c>
      <c r="S22" s="61">
        <f t="shared" si="3"/>
        <v>2.76809587818497</v>
      </c>
      <c r="T22" s="78"/>
    </row>
    <row r="23" ht="20.1" customHeight="1" spans="1:20">
      <c r="A23" s="40">
        <v>42018</v>
      </c>
      <c r="B23" s="113">
        <v>10606</v>
      </c>
      <c r="C23" s="112">
        <v>520</v>
      </c>
      <c r="D23" s="28">
        <v>4290</v>
      </c>
      <c r="E23" s="29">
        <f t="shared" si="4"/>
        <v>5796</v>
      </c>
      <c r="G23" s="27"/>
      <c r="H23" s="28">
        <v>180</v>
      </c>
      <c r="I23" s="13">
        <f t="shared" si="5"/>
        <v>318.18</v>
      </c>
      <c r="J23" s="27">
        <f t="shared" si="6"/>
        <v>371.21</v>
      </c>
      <c r="K23" s="114">
        <v>861.71</v>
      </c>
      <c r="L23" s="48">
        <v>47.18</v>
      </c>
      <c r="Q23" s="10">
        <f t="shared" si="7"/>
        <v>1778.28</v>
      </c>
      <c r="R23" s="60">
        <f t="shared" si="8"/>
        <v>4017.72</v>
      </c>
      <c r="S23" s="61">
        <f t="shared" si="3"/>
        <v>3.25932923948984</v>
      </c>
      <c r="T23" s="78"/>
    </row>
    <row r="24" ht="20.1" customHeight="1" spans="1:20">
      <c r="A24" s="40">
        <v>42019</v>
      </c>
      <c r="B24" s="113">
        <v>9433</v>
      </c>
      <c r="C24" s="112">
        <v>420</v>
      </c>
      <c r="D24" s="28">
        <v>4147</v>
      </c>
      <c r="E24" s="29">
        <f t="shared" si="4"/>
        <v>4866</v>
      </c>
      <c r="G24" s="27"/>
      <c r="H24" s="28">
        <v>174</v>
      </c>
      <c r="I24" s="13">
        <f t="shared" si="5"/>
        <v>282.99</v>
      </c>
      <c r="J24" s="27">
        <f t="shared" si="6"/>
        <v>330.155</v>
      </c>
      <c r="K24" s="114">
        <v>882.5</v>
      </c>
      <c r="L24" s="48">
        <v>16.78</v>
      </c>
      <c r="Q24" s="10">
        <f t="shared" si="7"/>
        <v>1686.425</v>
      </c>
      <c r="R24" s="60">
        <f t="shared" si="8"/>
        <v>3179.575</v>
      </c>
      <c r="S24" s="61">
        <f t="shared" si="3"/>
        <v>2.88539365818225</v>
      </c>
      <c r="T24" s="78"/>
    </row>
    <row r="25" ht="20.1" customHeight="1" spans="1:20">
      <c r="A25" s="40">
        <v>42020</v>
      </c>
      <c r="B25" s="113">
        <v>7025</v>
      </c>
      <c r="C25" s="112">
        <v>592</v>
      </c>
      <c r="D25" s="28">
        <v>4004</v>
      </c>
      <c r="E25" s="29">
        <f t="shared" si="4"/>
        <v>2429</v>
      </c>
      <c r="G25" s="27"/>
      <c r="H25" s="28">
        <v>168</v>
      </c>
      <c r="I25" s="13">
        <f t="shared" si="5"/>
        <v>210.75</v>
      </c>
      <c r="J25" s="27">
        <f t="shared" si="6"/>
        <v>245.875</v>
      </c>
      <c r="K25" s="114">
        <v>881.03</v>
      </c>
      <c r="L25" s="48">
        <v>15.72</v>
      </c>
      <c r="Q25" s="10">
        <f t="shared" si="7"/>
        <v>1521.375</v>
      </c>
      <c r="R25" s="60">
        <f t="shared" si="8"/>
        <v>907.625</v>
      </c>
      <c r="S25" s="61">
        <f t="shared" si="3"/>
        <v>1.59658203927368</v>
      </c>
      <c r="T25" s="78"/>
    </row>
    <row r="26" ht="20.1" customHeight="1" spans="1:20">
      <c r="A26" s="40">
        <v>42021</v>
      </c>
      <c r="B26" s="113">
        <v>4210</v>
      </c>
      <c r="C26" s="112">
        <v>53</v>
      </c>
      <c r="D26" s="28">
        <v>0</v>
      </c>
      <c r="E26" s="29">
        <f t="shared" si="4"/>
        <v>4157</v>
      </c>
      <c r="G26" s="27"/>
      <c r="I26" s="13">
        <f t="shared" si="5"/>
        <v>126.3</v>
      </c>
      <c r="J26" s="27">
        <f t="shared" si="6"/>
        <v>147.35</v>
      </c>
      <c r="K26" s="114">
        <v>860.16</v>
      </c>
      <c r="L26" s="48">
        <v>0</v>
      </c>
      <c r="Q26" s="10">
        <f t="shared" si="7"/>
        <v>1133.81</v>
      </c>
      <c r="R26" s="60">
        <f t="shared" si="8"/>
        <v>3023.19</v>
      </c>
      <c r="S26" s="61">
        <f t="shared" si="3"/>
        <v>3.66639913212972</v>
      </c>
      <c r="T26" s="78"/>
    </row>
    <row r="27" ht="20.1" customHeight="1" spans="1:20">
      <c r="A27" s="40">
        <v>42022</v>
      </c>
      <c r="B27" s="113">
        <v>4330</v>
      </c>
      <c r="C27" s="112">
        <v>0</v>
      </c>
      <c r="D27" s="28">
        <v>0</v>
      </c>
      <c r="E27" s="29">
        <f t="shared" si="4"/>
        <v>4330</v>
      </c>
      <c r="G27" s="27"/>
      <c r="H27" s="28"/>
      <c r="I27" s="13">
        <f t="shared" si="5"/>
        <v>129.9</v>
      </c>
      <c r="J27" s="27">
        <f t="shared" si="6"/>
        <v>151.55</v>
      </c>
      <c r="K27" s="114">
        <v>178.16</v>
      </c>
      <c r="L27" s="48">
        <v>33.06</v>
      </c>
      <c r="Q27" s="10">
        <f t="shared" si="7"/>
        <v>492.67</v>
      </c>
      <c r="R27" s="60">
        <f t="shared" si="8"/>
        <v>3837.33</v>
      </c>
      <c r="S27" s="61">
        <f t="shared" si="3"/>
        <v>8.78884445978038</v>
      </c>
      <c r="T27" s="78"/>
    </row>
    <row r="28" ht="20.1" customHeight="1" spans="1:20">
      <c r="A28" s="40">
        <v>42023</v>
      </c>
      <c r="B28" s="113">
        <v>10314</v>
      </c>
      <c r="C28" s="112">
        <v>170</v>
      </c>
      <c r="D28" s="28">
        <v>4290</v>
      </c>
      <c r="E28" s="29">
        <f t="shared" si="4"/>
        <v>5854</v>
      </c>
      <c r="G28" s="27"/>
      <c r="H28" s="28">
        <v>180</v>
      </c>
      <c r="I28" s="13">
        <f t="shared" si="5"/>
        <v>309.42</v>
      </c>
      <c r="J28" s="27">
        <f t="shared" si="6"/>
        <v>360.99</v>
      </c>
      <c r="K28" s="114">
        <v>404.42</v>
      </c>
      <c r="L28" s="48">
        <v>20.36</v>
      </c>
      <c r="Q28" s="10">
        <f t="shared" si="7"/>
        <v>1275.19</v>
      </c>
      <c r="R28" s="60">
        <f t="shared" si="8"/>
        <v>4578.81</v>
      </c>
      <c r="S28" s="61">
        <f t="shared" si="3"/>
        <v>4.59068844642759</v>
      </c>
      <c r="T28" s="78"/>
    </row>
    <row r="29" ht="20.1" customHeight="1" spans="1:20">
      <c r="A29" s="40">
        <v>42024</v>
      </c>
      <c r="B29" s="113">
        <v>10940</v>
      </c>
      <c r="C29" s="112">
        <v>0</v>
      </c>
      <c r="D29" s="28">
        <v>3718</v>
      </c>
      <c r="E29" s="29">
        <f t="shared" si="4"/>
        <v>7222</v>
      </c>
      <c r="G29" s="27"/>
      <c r="H29" s="28">
        <v>156</v>
      </c>
      <c r="I29" s="13">
        <f t="shared" si="5"/>
        <v>328.2</v>
      </c>
      <c r="J29" s="27">
        <f t="shared" si="6"/>
        <v>382.9</v>
      </c>
      <c r="K29" s="114">
        <v>819.91</v>
      </c>
      <c r="L29" s="48">
        <v>29.92</v>
      </c>
      <c r="Q29" s="10">
        <f t="shared" si="7"/>
        <v>1716.93</v>
      </c>
      <c r="R29" s="60">
        <f t="shared" si="8"/>
        <v>5505.07</v>
      </c>
      <c r="S29" s="61">
        <f t="shared" si="3"/>
        <v>4.20634504609972</v>
      </c>
      <c r="T29" s="78"/>
    </row>
    <row r="30" ht="20.1" customHeight="1" spans="1:20">
      <c r="A30" s="40">
        <v>42025</v>
      </c>
      <c r="B30" s="113">
        <v>9414</v>
      </c>
      <c r="C30" s="112">
        <v>255.33</v>
      </c>
      <c r="D30" s="28">
        <v>3146</v>
      </c>
      <c r="E30" s="29">
        <f t="shared" si="4"/>
        <v>6012.67</v>
      </c>
      <c r="G30" s="27"/>
      <c r="H30" s="28">
        <v>132</v>
      </c>
      <c r="I30" s="13">
        <f t="shared" si="5"/>
        <v>282.42</v>
      </c>
      <c r="J30" s="27">
        <f t="shared" si="6"/>
        <v>329.49</v>
      </c>
      <c r="K30" s="114">
        <v>701.13</v>
      </c>
      <c r="L30" s="48">
        <v>9.8</v>
      </c>
      <c r="Q30" s="10">
        <f t="shared" si="7"/>
        <v>1454.84</v>
      </c>
      <c r="R30" s="60">
        <f t="shared" si="8"/>
        <v>4557.83</v>
      </c>
      <c r="S30" s="61">
        <f t="shared" si="3"/>
        <v>4.13287371807209</v>
      </c>
      <c r="T30" s="78"/>
    </row>
    <row r="31" ht="20.1" customHeight="1" spans="1:20">
      <c r="A31" s="40">
        <v>42026</v>
      </c>
      <c r="B31" s="113">
        <v>9601</v>
      </c>
      <c r="C31" s="112">
        <v>244</v>
      </c>
      <c r="D31" s="28">
        <v>3289</v>
      </c>
      <c r="E31" s="29">
        <f t="shared" si="4"/>
        <v>6068</v>
      </c>
      <c r="G31" s="27"/>
      <c r="H31" s="28">
        <v>138</v>
      </c>
      <c r="I31" s="13">
        <f t="shared" si="5"/>
        <v>288.03</v>
      </c>
      <c r="J31" s="27">
        <f t="shared" si="6"/>
        <v>336.035</v>
      </c>
      <c r="K31" s="114">
        <v>811.1</v>
      </c>
      <c r="L31" s="48">
        <v>40.2</v>
      </c>
      <c r="Q31" s="10">
        <f t="shared" si="7"/>
        <v>1613.365</v>
      </c>
      <c r="R31" s="60">
        <f t="shared" si="8"/>
        <v>4454.635</v>
      </c>
      <c r="S31" s="61">
        <f t="shared" si="3"/>
        <v>3.7610832018793</v>
      </c>
      <c r="T31" s="78"/>
    </row>
    <row r="32" ht="20.1" customHeight="1" spans="1:20">
      <c r="A32" s="40">
        <v>42027</v>
      </c>
      <c r="B32" s="27">
        <v>7197</v>
      </c>
      <c r="C32" s="112">
        <v>0</v>
      </c>
      <c r="D32" s="28">
        <v>3146</v>
      </c>
      <c r="E32" s="29">
        <f t="shared" si="4"/>
        <v>4051</v>
      </c>
      <c r="G32" s="27"/>
      <c r="H32" s="28">
        <v>132</v>
      </c>
      <c r="I32" s="13">
        <f t="shared" si="5"/>
        <v>215.91</v>
      </c>
      <c r="J32" s="27">
        <f t="shared" si="6"/>
        <v>251.895</v>
      </c>
      <c r="K32" s="114">
        <v>687.23</v>
      </c>
      <c r="L32" s="48">
        <v>9.52</v>
      </c>
      <c r="Q32" s="10">
        <f t="shared" si="7"/>
        <v>1296.555</v>
      </c>
      <c r="R32" s="60">
        <f t="shared" si="8"/>
        <v>2754.445</v>
      </c>
      <c r="S32" s="61">
        <f t="shared" si="3"/>
        <v>3.12443359518108</v>
      </c>
      <c r="T32" s="78"/>
    </row>
    <row r="33" ht="20.1" customHeight="1" spans="1:20">
      <c r="A33" s="40">
        <v>42028</v>
      </c>
      <c r="B33" s="27">
        <v>7505</v>
      </c>
      <c r="C33" s="112">
        <v>196</v>
      </c>
      <c r="D33" s="28">
        <v>2717</v>
      </c>
      <c r="E33" s="29">
        <f t="shared" si="4"/>
        <v>4592</v>
      </c>
      <c r="G33" s="27"/>
      <c r="H33" s="28">
        <v>114</v>
      </c>
      <c r="I33" s="13">
        <f t="shared" si="5"/>
        <v>225.15</v>
      </c>
      <c r="J33" s="27">
        <f t="shared" si="6"/>
        <v>262.675</v>
      </c>
      <c r="K33" s="114">
        <v>856.83</v>
      </c>
      <c r="L33" s="48">
        <v>24.94</v>
      </c>
      <c r="Q33" s="10">
        <f t="shared" si="7"/>
        <v>1483.595</v>
      </c>
      <c r="R33" s="60">
        <f t="shared" si="8"/>
        <v>3108.405</v>
      </c>
      <c r="S33" s="61">
        <f t="shared" si="3"/>
        <v>3.09518433265143</v>
      </c>
      <c r="T33" s="78"/>
    </row>
    <row r="34" ht="20.1" customHeight="1" spans="1:20">
      <c r="A34" s="40">
        <v>42029</v>
      </c>
      <c r="B34" s="27">
        <v>4638</v>
      </c>
      <c r="C34" s="112">
        <v>0</v>
      </c>
      <c r="D34" s="28">
        <v>0</v>
      </c>
      <c r="E34" s="29">
        <f t="shared" si="4"/>
        <v>4638</v>
      </c>
      <c r="G34" s="27"/>
      <c r="H34" s="28"/>
      <c r="I34" s="13">
        <f t="shared" si="5"/>
        <v>139.14</v>
      </c>
      <c r="J34" s="27">
        <f t="shared" si="6"/>
        <v>162.33</v>
      </c>
      <c r="K34" s="114">
        <v>829.37</v>
      </c>
      <c r="L34" s="48">
        <v>31.12</v>
      </c>
      <c r="Q34" s="10">
        <f t="shared" si="7"/>
        <v>1161.96</v>
      </c>
      <c r="R34" s="60">
        <f t="shared" si="8"/>
        <v>3476.04</v>
      </c>
      <c r="S34" s="61">
        <f t="shared" si="3"/>
        <v>3.99153155013942</v>
      </c>
      <c r="T34" s="78"/>
    </row>
    <row r="35" ht="20.1" customHeight="1" spans="1:20">
      <c r="A35" s="40">
        <v>42030</v>
      </c>
      <c r="B35" s="27">
        <v>9937</v>
      </c>
      <c r="C35" s="112">
        <v>577</v>
      </c>
      <c r="D35" s="28">
        <v>2574</v>
      </c>
      <c r="E35" s="29">
        <f t="shared" si="4"/>
        <v>6786</v>
      </c>
      <c r="G35" s="27"/>
      <c r="H35" s="28">
        <v>108</v>
      </c>
      <c r="I35" s="13">
        <f t="shared" si="5"/>
        <v>298.11</v>
      </c>
      <c r="J35" s="27">
        <f t="shared" si="6"/>
        <v>347.795</v>
      </c>
      <c r="K35" s="116">
        <v>1073.33</v>
      </c>
      <c r="L35" s="48">
        <v>31.94</v>
      </c>
      <c r="M35" s="13">
        <v>500</v>
      </c>
      <c r="Q35" s="10">
        <f t="shared" si="7"/>
        <v>2359.175</v>
      </c>
      <c r="R35" s="60">
        <f t="shared" si="8"/>
        <v>4426.825</v>
      </c>
      <c r="S35" s="61">
        <f t="shared" si="3"/>
        <v>2.87642926022868</v>
      </c>
      <c r="T35" s="78"/>
    </row>
    <row r="36" ht="20.1" customHeight="1" spans="1:20">
      <c r="A36" s="40">
        <v>42031</v>
      </c>
      <c r="B36" s="27">
        <v>9030</v>
      </c>
      <c r="C36" s="13">
        <v>103.24</v>
      </c>
      <c r="D36" s="28">
        <v>2860</v>
      </c>
      <c r="E36" s="29">
        <f t="shared" si="4"/>
        <v>6066.76</v>
      </c>
      <c r="G36" s="27"/>
      <c r="H36" s="28">
        <v>120</v>
      </c>
      <c r="I36" s="13">
        <f t="shared" si="5"/>
        <v>270.9</v>
      </c>
      <c r="J36" s="27">
        <f t="shared" si="6"/>
        <v>316.05</v>
      </c>
      <c r="K36" s="116">
        <v>1108.17</v>
      </c>
      <c r="L36" s="48">
        <v>26.74</v>
      </c>
      <c r="Q36" s="10">
        <f t="shared" si="7"/>
        <v>1841.86</v>
      </c>
      <c r="R36" s="60">
        <f t="shared" si="8"/>
        <v>4224.9</v>
      </c>
      <c r="S36" s="61">
        <f t="shared" si="3"/>
        <v>3.29382254894509</v>
      </c>
      <c r="T36" s="78"/>
    </row>
    <row r="37" ht="20.1" customHeight="1" spans="1:20">
      <c r="A37" s="40">
        <v>42032</v>
      </c>
      <c r="B37" s="27">
        <v>8939</v>
      </c>
      <c r="C37" s="13">
        <v>368</v>
      </c>
      <c r="D37" s="28">
        <v>3003</v>
      </c>
      <c r="E37" s="29">
        <f t="shared" si="4"/>
        <v>5568</v>
      </c>
      <c r="G37" s="27"/>
      <c r="H37" s="28">
        <v>126</v>
      </c>
      <c r="I37" s="13">
        <f t="shared" si="5"/>
        <v>268.17</v>
      </c>
      <c r="J37" s="27">
        <f t="shared" si="6"/>
        <v>312.865</v>
      </c>
      <c r="K37" s="76">
        <v>1546.03</v>
      </c>
      <c r="L37" s="48">
        <v>9.52</v>
      </c>
      <c r="Q37" s="10">
        <f t="shared" si="7"/>
        <v>2262.585</v>
      </c>
      <c r="R37" s="60">
        <f t="shared" si="8"/>
        <v>3305.415</v>
      </c>
      <c r="S37" s="61">
        <f t="shared" si="3"/>
        <v>2.46090202136052</v>
      </c>
      <c r="T37" s="78"/>
    </row>
    <row r="38" ht="20.1" customHeight="1" spans="1:20">
      <c r="A38" s="40">
        <v>42033</v>
      </c>
      <c r="B38" s="27">
        <v>7540</v>
      </c>
      <c r="C38" s="13">
        <v>116</v>
      </c>
      <c r="D38" s="28">
        <v>2900</v>
      </c>
      <c r="E38" s="29">
        <f t="shared" si="4"/>
        <v>4524</v>
      </c>
      <c r="G38" s="27"/>
      <c r="H38" s="28">
        <v>120</v>
      </c>
      <c r="I38" s="13">
        <f t="shared" si="5"/>
        <v>226.2</v>
      </c>
      <c r="J38" s="27">
        <f t="shared" si="6"/>
        <v>263.9</v>
      </c>
      <c r="K38" s="76">
        <v>1405.95</v>
      </c>
      <c r="L38" s="48">
        <v>86.01</v>
      </c>
      <c r="Q38" s="10">
        <f t="shared" si="7"/>
        <v>2102.06</v>
      </c>
      <c r="R38" s="60">
        <f t="shared" si="8"/>
        <v>2421.94</v>
      </c>
      <c r="S38" s="61">
        <f t="shared" si="3"/>
        <v>2.1521745335528</v>
      </c>
      <c r="T38" s="78"/>
    </row>
    <row r="39" ht="20.1" customHeight="1" spans="1:20">
      <c r="A39" s="40">
        <v>42034</v>
      </c>
      <c r="B39" s="27">
        <v>2186</v>
      </c>
      <c r="C39" s="13">
        <v>476.48</v>
      </c>
      <c r="D39" s="28">
        <v>0</v>
      </c>
      <c r="E39" s="29">
        <f t="shared" si="4"/>
        <v>1709.52</v>
      </c>
      <c r="G39" s="27"/>
      <c r="H39" s="28">
        <v>0</v>
      </c>
      <c r="I39" s="13">
        <f t="shared" si="5"/>
        <v>65.58</v>
      </c>
      <c r="J39" s="27">
        <f t="shared" si="6"/>
        <v>76.51</v>
      </c>
      <c r="K39" s="13">
        <v>593.07</v>
      </c>
      <c r="L39" s="48">
        <v>28.56</v>
      </c>
      <c r="Q39" s="10">
        <f t="shared" si="7"/>
        <v>763.72</v>
      </c>
      <c r="R39" s="60">
        <f t="shared" si="8"/>
        <v>945.8</v>
      </c>
      <c r="S39" s="61">
        <f t="shared" si="3"/>
        <v>2.23841198344943</v>
      </c>
      <c r="T39" s="78"/>
    </row>
    <row r="40" ht="20.1" customHeight="1" spans="1:20">
      <c r="A40" s="40">
        <v>42035</v>
      </c>
      <c r="B40" s="27">
        <v>3537</v>
      </c>
      <c r="C40" s="13">
        <v>0</v>
      </c>
      <c r="D40" s="28">
        <v>0</v>
      </c>
      <c r="E40" s="29">
        <f t="shared" si="4"/>
        <v>3537</v>
      </c>
      <c r="G40" s="27"/>
      <c r="H40" s="28">
        <v>0</v>
      </c>
      <c r="I40" s="13">
        <f t="shared" si="5"/>
        <v>106.11</v>
      </c>
      <c r="J40" s="27">
        <f t="shared" si="6"/>
        <v>123.795</v>
      </c>
      <c r="K40" s="13">
        <v>653.11</v>
      </c>
      <c r="L40" s="48">
        <v>39.04</v>
      </c>
      <c r="P40" s="13">
        <v>1989</v>
      </c>
      <c r="Q40" s="10">
        <f t="shared" si="7"/>
        <v>2911.055</v>
      </c>
      <c r="R40" s="60">
        <f t="shared" si="8"/>
        <v>625.945</v>
      </c>
      <c r="S40" s="61">
        <f t="shared" si="3"/>
        <v>1.21502341934453</v>
      </c>
      <c r="T40" s="78"/>
    </row>
    <row r="41" s="10" customFormat="1" ht="20.1" customHeight="1" spans="1:20">
      <c r="A41" s="10" t="s">
        <v>29</v>
      </c>
      <c r="B41" s="10">
        <f>SUM(B10:B40)</f>
        <v>202132.01</v>
      </c>
      <c r="C41" s="10">
        <f t="shared" ref="C41:E41" si="9">SUM(C10:C40)</f>
        <v>5299.05</v>
      </c>
      <c r="D41" s="10">
        <f t="shared" si="9"/>
        <v>66356</v>
      </c>
      <c r="E41" s="10">
        <f t="shared" si="9"/>
        <v>130476.96</v>
      </c>
      <c r="F41" s="10">
        <v>75000</v>
      </c>
      <c r="H41" s="10">
        <f>SUM(H10:H40)</f>
        <v>2784</v>
      </c>
      <c r="I41" s="10">
        <f t="shared" ref="I41:I78" si="10">B41*0.03</f>
        <v>6063.9603</v>
      </c>
      <c r="J41" s="10">
        <f t="shared" ref="J41:J78" si="11">B41*0.035</f>
        <v>7074.62035</v>
      </c>
      <c r="K41" s="10">
        <f t="shared" ref="K41:P41" si="12">SUM(K10:K40)</f>
        <v>25371</v>
      </c>
      <c r="L41" s="10">
        <f t="shared" si="12"/>
        <v>696.26</v>
      </c>
      <c r="M41" s="10">
        <f t="shared" si="12"/>
        <v>500</v>
      </c>
      <c r="N41" s="10">
        <f t="shared" si="12"/>
        <v>0</v>
      </c>
      <c r="O41" s="10">
        <f t="shared" si="12"/>
        <v>0</v>
      </c>
      <c r="P41" s="10">
        <f t="shared" si="12"/>
        <v>1989</v>
      </c>
      <c r="Q41" s="10">
        <f t="shared" ref="Q41" si="13">SUM(H41:P41)</f>
        <v>44478.84065</v>
      </c>
      <c r="R41" s="10">
        <f t="shared" ref="R41:R78" si="14">E41-Q41</f>
        <v>85998.11935</v>
      </c>
      <c r="S41" s="70">
        <f t="shared" ref="S41:S70" si="15">E41/Q41</f>
        <v>2.93346135135831</v>
      </c>
      <c r="T41" s="10">
        <f>E41*0.25-Q41</f>
        <v>-11859.60065</v>
      </c>
    </row>
    <row r="42" ht="20.1" customHeight="1" spans="1:20">
      <c r="A42" s="40">
        <v>42036</v>
      </c>
      <c r="B42" s="112">
        <v>3621</v>
      </c>
      <c r="C42" s="112">
        <v>0</v>
      </c>
      <c r="D42" s="28">
        <v>0</v>
      </c>
      <c r="E42" s="29">
        <f>B42-C42-D42</f>
        <v>3621</v>
      </c>
      <c r="F42" s="13">
        <v>0</v>
      </c>
      <c r="G42" s="30" t="e">
        <f>E42/F42</f>
        <v>#DIV/0!</v>
      </c>
      <c r="H42" s="28">
        <v>0</v>
      </c>
      <c r="I42" s="13">
        <f t="shared" si="10"/>
        <v>108.63</v>
      </c>
      <c r="J42" s="27">
        <f t="shared" si="11"/>
        <v>126.735</v>
      </c>
      <c r="K42" s="114">
        <v>732.49</v>
      </c>
      <c r="L42" s="117">
        <v>43.86</v>
      </c>
      <c r="M42" s="13">
        <v>0</v>
      </c>
      <c r="N42" s="13">
        <v>0</v>
      </c>
      <c r="O42" s="13">
        <v>0</v>
      </c>
      <c r="P42" s="13">
        <v>0</v>
      </c>
      <c r="Q42" s="10">
        <f t="shared" ref="Q42:Q69" si="16">SUM(H42:P42)</f>
        <v>1011.715</v>
      </c>
      <c r="R42" s="60">
        <f t="shared" si="14"/>
        <v>2609.285</v>
      </c>
      <c r="S42" s="61">
        <f t="shared" si="15"/>
        <v>3.57907118111326</v>
      </c>
      <c r="T42" s="79"/>
    </row>
    <row r="43" ht="20.1" customHeight="1" spans="1:20">
      <c r="A43" s="40">
        <v>42037</v>
      </c>
      <c r="B43" s="112">
        <v>5071</v>
      </c>
      <c r="C43" s="112">
        <v>854.21</v>
      </c>
      <c r="D43" s="28"/>
      <c r="E43" s="29">
        <f t="shared" ref="E43:E69" si="17">B43-C43-D43</f>
        <v>4216.79</v>
      </c>
      <c r="G43" s="30"/>
      <c r="H43" s="28"/>
      <c r="I43" s="13">
        <f t="shared" si="10"/>
        <v>152.13</v>
      </c>
      <c r="J43" s="27">
        <f t="shared" si="11"/>
        <v>177.485</v>
      </c>
      <c r="K43" s="114">
        <v>846.96</v>
      </c>
      <c r="L43" s="117">
        <v>59.88</v>
      </c>
      <c r="Q43" s="10">
        <f t="shared" si="16"/>
        <v>1236.455</v>
      </c>
      <c r="R43" s="60">
        <f t="shared" si="14"/>
        <v>2980.335</v>
      </c>
      <c r="S43" s="61">
        <f t="shared" si="15"/>
        <v>3.41038695302296</v>
      </c>
      <c r="T43" s="79"/>
    </row>
    <row r="44" ht="20.1" customHeight="1" spans="1:20">
      <c r="A44" s="40">
        <v>42038</v>
      </c>
      <c r="B44" s="112">
        <v>35896</v>
      </c>
      <c r="C44" s="112">
        <v>1076</v>
      </c>
      <c r="D44" s="28"/>
      <c r="E44" s="29">
        <f t="shared" si="17"/>
        <v>34820</v>
      </c>
      <c r="G44" s="27"/>
      <c r="H44" s="28"/>
      <c r="I44" s="13">
        <f t="shared" si="10"/>
        <v>1076.88</v>
      </c>
      <c r="J44" s="27">
        <f t="shared" si="11"/>
        <v>1256.36</v>
      </c>
      <c r="K44" s="114">
        <v>911.12</v>
      </c>
      <c r="L44" s="117">
        <v>20.06</v>
      </c>
      <c r="Q44" s="10">
        <f t="shared" si="16"/>
        <v>3264.42</v>
      </c>
      <c r="R44" s="60">
        <f t="shared" si="14"/>
        <v>31555.58</v>
      </c>
      <c r="S44" s="61">
        <f t="shared" si="15"/>
        <v>10.6665196267637</v>
      </c>
      <c r="T44" s="79"/>
    </row>
    <row r="45" ht="20.1" customHeight="1" spans="1:20">
      <c r="A45" s="40">
        <v>42039</v>
      </c>
      <c r="B45" s="112">
        <v>25738</v>
      </c>
      <c r="C45" s="112">
        <v>640</v>
      </c>
      <c r="D45" s="28"/>
      <c r="E45" s="29">
        <f t="shared" si="17"/>
        <v>25098</v>
      </c>
      <c r="G45" s="27"/>
      <c r="H45" s="28" t="s">
        <v>33</v>
      </c>
      <c r="I45" s="13">
        <f t="shared" si="10"/>
        <v>772.14</v>
      </c>
      <c r="J45" s="27">
        <f t="shared" si="11"/>
        <v>900.83</v>
      </c>
      <c r="K45" s="114">
        <v>861.15</v>
      </c>
      <c r="L45" s="117">
        <v>78.37</v>
      </c>
      <c r="Q45" s="10">
        <f t="shared" si="16"/>
        <v>2612.49</v>
      </c>
      <c r="R45" s="60">
        <f t="shared" si="14"/>
        <v>22485.51</v>
      </c>
      <c r="S45" s="61">
        <f t="shared" si="15"/>
        <v>9.60692672507837</v>
      </c>
      <c r="T45" s="79"/>
    </row>
    <row r="46" ht="20.1" customHeight="1" spans="1:20">
      <c r="A46" s="40">
        <v>42040</v>
      </c>
      <c r="B46" s="112">
        <v>9100</v>
      </c>
      <c r="C46" s="112">
        <v>458</v>
      </c>
      <c r="D46" s="28"/>
      <c r="E46" s="29">
        <f t="shared" si="17"/>
        <v>8642</v>
      </c>
      <c r="G46" s="27"/>
      <c r="H46" s="28" t="s">
        <v>33</v>
      </c>
      <c r="I46" s="13">
        <f t="shared" si="10"/>
        <v>273</v>
      </c>
      <c r="J46" s="27">
        <f t="shared" si="11"/>
        <v>318.5</v>
      </c>
      <c r="K46" s="114">
        <v>766.06</v>
      </c>
      <c r="L46" s="117">
        <v>16.47</v>
      </c>
      <c r="Q46" s="10">
        <f t="shared" si="16"/>
        <v>1374.03</v>
      </c>
      <c r="R46" s="60">
        <f t="shared" si="14"/>
        <v>7267.97</v>
      </c>
      <c r="S46" s="61">
        <f t="shared" si="15"/>
        <v>6.28952788512624</v>
      </c>
      <c r="T46" s="79"/>
    </row>
    <row r="47" ht="20.1" customHeight="1" spans="1:20">
      <c r="A47" s="40">
        <v>42041</v>
      </c>
      <c r="B47" s="112">
        <v>5085</v>
      </c>
      <c r="C47" s="112">
        <v>1005.19</v>
      </c>
      <c r="D47" s="28"/>
      <c r="E47" s="29">
        <f t="shared" si="17"/>
        <v>4079.81</v>
      </c>
      <c r="G47" s="27"/>
      <c r="H47" s="28"/>
      <c r="I47" s="13">
        <f t="shared" si="10"/>
        <v>152.55</v>
      </c>
      <c r="J47" s="27">
        <f t="shared" si="11"/>
        <v>177.975</v>
      </c>
      <c r="K47" s="114">
        <v>462.03</v>
      </c>
      <c r="L47" s="117">
        <v>7.92</v>
      </c>
      <c r="Q47" s="10">
        <f t="shared" si="16"/>
        <v>800.475</v>
      </c>
      <c r="R47" s="60">
        <f t="shared" si="14"/>
        <v>3279.335</v>
      </c>
      <c r="S47" s="61">
        <f t="shared" si="15"/>
        <v>5.09673631281427</v>
      </c>
      <c r="T47" s="78"/>
    </row>
    <row r="48" ht="20.1" customHeight="1" spans="1:20">
      <c r="A48" s="40">
        <v>42042</v>
      </c>
      <c r="B48" s="112">
        <v>3809</v>
      </c>
      <c r="C48" s="112">
        <v>1010</v>
      </c>
      <c r="D48" s="28"/>
      <c r="E48" s="29">
        <f t="shared" si="17"/>
        <v>2799</v>
      </c>
      <c r="G48" s="27"/>
      <c r="H48" s="28"/>
      <c r="I48" s="13">
        <f t="shared" si="10"/>
        <v>114.27</v>
      </c>
      <c r="J48" s="27">
        <f t="shared" si="11"/>
        <v>133.315</v>
      </c>
      <c r="K48" s="114">
        <v>455.93</v>
      </c>
      <c r="L48" s="117">
        <v>35.92</v>
      </c>
      <c r="Q48" s="10">
        <f t="shared" si="16"/>
        <v>739.435</v>
      </c>
      <c r="R48" s="60">
        <f t="shared" si="14"/>
        <v>2059.565</v>
      </c>
      <c r="S48" s="61">
        <f t="shared" si="15"/>
        <v>3.78532257737326</v>
      </c>
      <c r="T48" s="78"/>
    </row>
    <row r="49" ht="20.1" customHeight="1" spans="1:20">
      <c r="A49" s="40">
        <v>42043</v>
      </c>
      <c r="B49" s="112">
        <v>4062</v>
      </c>
      <c r="C49" s="112">
        <v>408</v>
      </c>
      <c r="D49" s="28"/>
      <c r="E49" s="29">
        <f t="shared" si="17"/>
        <v>3654</v>
      </c>
      <c r="G49" s="27"/>
      <c r="H49" s="28"/>
      <c r="I49" s="13">
        <f t="shared" si="10"/>
        <v>121.86</v>
      </c>
      <c r="J49" s="27">
        <f t="shared" si="11"/>
        <v>142.17</v>
      </c>
      <c r="K49" s="114">
        <v>423.67</v>
      </c>
      <c r="L49" s="117">
        <v>8.9</v>
      </c>
      <c r="Q49" s="10">
        <f t="shared" si="16"/>
        <v>696.6</v>
      </c>
      <c r="R49" s="60">
        <f t="shared" si="14"/>
        <v>2957.4</v>
      </c>
      <c r="S49" s="61">
        <f t="shared" si="15"/>
        <v>5.24547803617571</v>
      </c>
      <c r="T49" s="78"/>
    </row>
    <row r="50" ht="20.1" customHeight="1" spans="1:20">
      <c r="A50" s="40">
        <v>42044</v>
      </c>
      <c r="B50" s="112">
        <v>8053</v>
      </c>
      <c r="C50" s="112">
        <v>393</v>
      </c>
      <c r="D50" s="28"/>
      <c r="E50" s="29">
        <f t="shared" si="17"/>
        <v>7660</v>
      </c>
      <c r="G50" s="27"/>
      <c r="H50" s="28"/>
      <c r="I50" s="13">
        <f t="shared" si="10"/>
        <v>241.59</v>
      </c>
      <c r="J50" s="27">
        <f t="shared" si="11"/>
        <v>281.855</v>
      </c>
      <c r="K50" s="114">
        <v>471.21</v>
      </c>
      <c r="L50" s="117">
        <v>13.96</v>
      </c>
      <c r="Q50" s="10">
        <f t="shared" si="16"/>
        <v>1008.615</v>
      </c>
      <c r="R50" s="60">
        <f t="shared" si="14"/>
        <v>6651.385</v>
      </c>
      <c r="S50" s="61">
        <f t="shared" si="15"/>
        <v>7.59457275570956</v>
      </c>
      <c r="T50" s="78"/>
    </row>
    <row r="51" ht="20.1" customHeight="1" spans="1:20">
      <c r="A51" s="40">
        <v>42045</v>
      </c>
      <c r="B51" s="112">
        <v>5800</v>
      </c>
      <c r="C51" s="112">
        <v>543</v>
      </c>
      <c r="D51" s="28"/>
      <c r="E51" s="29">
        <f t="shared" si="17"/>
        <v>5257</v>
      </c>
      <c r="G51" s="27"/>
      <c r="H51" s="28"/>
      <c r="I51" s="13">
        <f t="shared" si="10"/>
        <v>174</v>
      </c>
      <c r="J51" s="27">
        <f t="shared" si="11"/>
        <v>203</v>
      </c>
      <c r="K51" s="114">
        <v>390.22</v>
      </c>
      <c r="L51" s="117">
        <v>13.13</v>
      </c>
      <c r="Q51" s="10">
        <f t="shared" si="16"/>
        <v>780.35</v>
      </c>
      <c r="R51" s="60">
        <f t="shared" si="14"/>
        <v>4476.65</v>
      </c>
      <c r="S51" s="61">
        <f t="shared" si="15"/>
        <v>6.73672070224899</v>
      </c>
      <c r="T51" s="78"/>
    </row>
    <row r="52" ht="20.1" customHeight="1" spans="1:20">
      <c r="A52" s="40">
        <v>42046</v>
      </c>
      <c r="B52" s="112">
        <v>2828</v>
      </c>
      <c r="C52" s="112">
        <v>328</v>
      </c>
      <c r="D52" s="28"/>
      <c r="E52" s="29">
        <f t="shared" si="17"/>
        <v>2500</v>
      </c>
      <c r="G52" s="27"/>
      <c r="H52" s="28"/>
      <c r="I52" s="13">
        <f t="shared" si="10"/>
        <v>84.84</v>
      </c>
      <c r="J52" s="27">
        <f t="shared" si="11"/>
        <v>98.98</v>
      </c>
      <c r="K52" s="114">
        <v>356.45</v>
      </c>
      <c r="L52" s="117">
        <v>27.68</v>
      </c>
      <c r="Q52" s="10">
        <f t="shared" si="16"/>
        <v>567.95</v>
      </c>
      <c r="R52" s="60">
        <f t="shared" si="14"/>
        <v>1932.05</v>
      </c>
      <c r="S52" s="61">
        <f t="shared" si="15"/>
        <v>4.40179593274056</v>
      </c>
      <c r="T52" s="78"/>
    </row>
    <row r="53" ht="20.1" customHeight="1" spans="1:20">
      <c r="A53" s="40">
        <v>42047</v>
      </c>
      <c r="B53" s="112">
        <v>917</v>
      </c>
      <c r="C53" s="112">
        <v>386</v>
      </c>
      <c r="D53" s="28"/>
      <c r="E53" s="29">
        <f t="shared" si="17"/>
        <v>531</v>
      </c>
      <c r="G53" s="27"/>
      <c r="H53" s="28"/>
      <c r="I53" s="13">
        <f t="shared" si="10"/>
        <v>27.51</v>
      </c>
      <c r="J53" s="27">
        <f t="shared" si="11"/>
        <v>32.095</v>
      </c>
      <c r="K53" s="114">
        <v>437.58</v>
      </c>
      <c r="L53" s="117">
        <v>32.65</v>
      </c>
      <c r="Q53" s="10">
        <f t="shared" si="16"/>
        <v>529.835</v>
      </c>
      <c r="R53" s="60">
        <f t="shared" si="14"/>
        <v>1.16499999999996</v>
      </c>
      <c r="S53" s="61">
        <f t="shared" si="15"/>
        <v>1.00219879773892</v>
      </c>
      <c r="T53" s="78"/>
    </row>
    <row r="54" ht="20.1" customHeight="1" spans="1:20">
      <c r="A54" s="40">
        <v>42048</v>
      </c>
      <c r="B54" s="112">
        <v>975</v>
      </c>
      <c r="C54" s="112">
        <v>513</v>
      </c>
      <c r="D54" s="28"/>
      <c r="E54" s="29">
        <f t="shared" si="17"/>
        <v>462</v>
      </c>
      <c r="G54" s="27"/>
      <c r="H54" s="28"/>
      <c r="I54" s="13">
        <f t="shared" si="10"/>
        <v>29.25</v>
      </c>
      <c r="J54" s="27">
        <f t="shared" si="11"/>
        <v>34.125</v>
      </c>
      <c r="K54" s="114">
        <v>168.39</v>
      </c>
      <c r="L54" s="117">
        <v>64.48</v>
      </c>
      <c r="Q54" s="10">
        <f t="shared" si="16"/>
        <v>296.245</v>
      </c>
      <c r="R54" s="60">
        <f t="shared" si="14"/>
        <v>165.755</v>
      </c>
      <c r="S54" s="61">
        <f t="shared" si="15"/>
        <v>1.5595199918986</v>
      </c>
      <c r="T54" s="78"/>
    </row>
    <row r="55" ht="20.1" customHeight="1" spans="1:20">
      <c r="A55" s="40">
        <v>42049</v>
      </c>
      <c r="B55" s="112">
        <v>423</v>
      </c>
      <c r="C55" s="112">
        <v>132</v>
      </c>
      <c r="D55" s="28"/>
      <c r="E55" s="29">
        <f t="shared" si="17"/>
        <v>291</v>
      </c>
      <c r="G55" s="27"/>
      <c r="H55" s="28"/>
      <c r="I55" s="13">
        <f t="shared" si="10"/>
        <v>12.69</v>
      </c>
      <c r="J55" s="27">
        <f t="shared" si="11"/>
        <v>14.805</v>
      </c>
      <c r="K55" s="114">
        <v>48.1</v>
      </c>
      <c r="L55" s="117">
        <v>4.8</v>
      </c>
      <c r="Q55" s="10">
        <f t="shared" si="16"/>
        <v>80.395</v>
      </c>
      <c r="R55" s="60">
        <f t="shared" si="14"/>
        <v>210.605</v>
      </c>
      <c r="S55" s="61">
        <f t="shared" si="15"/>
        <v>3.61962808632378</v>
      </c>
      <c r="T55" s="78"/>
    </row>
    <row r="56" ht="20.1" customHeight="1" spans="1:20">
      <c r="A56" s="40">
        <v>42050</v>
      </c>
      <c r="B56" s="112">
        <v>224</v>
      </c>
      <c r="C56" s="112">
        <v>0</v>
      </c>
      <c r="D56" s="28"/>
      <c r="E56" s="29">
        <f t="shared" si="17"/>
        <v>224</v>
      </c>
      <c r="G56" s="27"/>
      <c r="H56" s="28"/>
      <c r="I56" s="13">
        <f t="shared" si="10"/>
        <v>6.72</v>
      </c>
      <c r="J56" s="27">
        <f t="shared" si="11"/>
        <v>7.84</v>
      </c>
      <c r="K56" s="114">
        <v>60.41</v>
      </c>
      <c r="L56" s="117">
        <v>31.18</v>
      </c>
      <c r="Q56" s="10">
        <f t="shared" si="16"/>
        <v>106.15</v>
      </c>
      <c r="R56" s="60">
        <f t="shared" si="14"/>
        <v>117.85</v>
      </c>
      <c r="S56" s="61">
        <f t="shared" si="15"/>
        <v>2.11022138483278</v>
      </c>
      <c r="T56" s="78"/>
    </row>
    <row r="57" ht="20.1" customHeight="1" spans="1:20">
      <c r="A57" s="40">
        <v>42051</v>
      </c>
      <c r="B57" s="112">
        <v>1092</v>
      </c>
      <c r="C57" s="112">
        <v>0</v>
      </c>
      <c r="D57" s="28"/>
      <c r="E57" s="29">
        <f t="shared" si="17"/>
        <v>1092</v>
      </c>
      <c r="G57" s="27"/>
      <c r="H57" s="28"/>
      <c r="I57" s="13">
        <f t="shared" si="10"/>
        <v>32.76</v>
      </c>
      <c r="J57" s="27">
        <f t="shared" si="11"/>
        <v>38.22</v>
      </c>
      <c r="K57" s="114">
        <v>65.12</v>
      </c>
      <c r="L57" s="117">
        <v>7.25</v>
      </c>
      <c r="Q57" s="10">
        <f t="shared" si="16"/>
        <v>143.35</v>
      </c>
      <c r="R57" s="60">
        <f t="shared" si="14"/>
        <v>948.65</v>
      </c>
      <c r="S57" s="61">
        <f t="shared" si="15"/>
        <v>7.61771886989885</v>
      </c>
      <c r="T57" s="78"/>
    </row>
    <row r="58" ht="20.1" customHeight="1" spans="1:20">
      <c r="A58" s="40">
        <v>42052</v>
      </c>
      <c r="B58" s="112">
        <v>1333</v>
      </c>
      <c r="C58" s="112">
        <v>0</v>
      </c>
      <c r="D58" s="28"/>
      <c r="E58" s="29">
        <f t="shared" si="17"/>
        <v>1333</v>
      </c>
      <c r="G58" s="27"/>
      <c r="H58" s="28"/>
      <c r="I58" s="13">
        <f t="shared" si="10"/>
        <v>39.99</v>
      </c>
      <c r="J58" s="27">
        <f t="shared" si="11"/>
        <v>46.655</v>
      </c>
      <c r="K58" s="114">
        <v>51.41</v>
      </c>
      <c r="L58" s="117">
        <v>12.51</v>
      </c>
      <c r="Q58" s="10">
        <f t="shared" si="16"/>
        <v>150.565</v>
      </c>
      <c r="R58" s="60">
        <f t="shared" si="14"/>
        <v>1182.435</v>
      </c>
      <c r="S58" s="61">
        <f t="shared" si="15"/>
        <v>8.85331916448046</v>
      </c>
      <c r="T58" s="78"/>
    </row>
    <row r="59" ht="20.1" customHeight="1" spans="1:20">
      <c r="A59" s="40">
        <v>42053</v>
      </c>
      <c r="B59" s="112">
        <v>390</v>
      </c>
      <c r="C59" s="112">
        <v>0</v>
      </c>
      <c r="D59" s="28"/>
      <c r="E59" s="29">
        <f t="shared" si="17"/>
        <v>390</v>
      </c>
      <c r="G59" s="27"/>
      <c r="H59" s="28"/>
      <c r="I59" s="13">
        <f t="shared" si="10"/>
        <v>11.7</v>
      </c>
      <c r="J59" s="27">
        <f t="shared" si="11"/>
        <v>13.65</v>
      </c>
      <c r="K59" s="114">
        <v>51.22</v>
      </c>
      <c r="L59" s="117">
        <v>9.05</v>
      </c>
      <c r="Q59" s="10">
        <f t="shared" si="16"/>
        <v>85.62</v>
      </c>
      <c r="R59" s="60">
        <f t="shared" si="14"/>
        <v>304.38</v>
      </c>
      <c r="S59" s="61">
        <f t="shared" si="15"/>
        <v>4.55501051156272</v>
      </c>
      <c r="T59" s="78"/>
    </row>
    <row r="60" ht="20.1" customHeight="1" spans="1:20">
      <c r="A60" s="40">
        <v>42054</v>
      </c>
      <c r="B60" s="112">
        <v>1562</v>
      </c>
      <c r="C60" s="112">
        <v>60</v>
      </c>
      <c r="D60" s="28"/>
      <c r="E60" s="29">
        <f t="shared" si="17"/>
        <v>1502</v>
      </c>
      <c r="G60" s="27"/>
      <c r="H60" s="28"/>
      <c r="I60" s="13">
        <f t="shared" si="10"/>
        <v>46.86</v>
      </c>
      <c r="J60" s="27">
        <f t="shared" si="11"/>
        <v>54.67</v>
      </c>
      <c r="K60" s="114">
        <v>42.87</v>
      </c>
      <c r="L60" s="117">
        <v>48.23</v>
      </c>
      <c r="Q60" s="10">
        <f t="shared" si="16"/>
        <v>192.63</v>
      </c>
      <c r="R60" s="60">
        <f t="shared" si="14"/>
        <v>1309.37</v>
      </c>
      <c r="S60" s="61">
        <f t="shared" si="15"/>
        <v>7.79733167211753</v>
      </c>
      <c r="T60" s="78"/>
    </row>
    <row r="61" ht="20.1" customHeight="1" spans="1:20">
      <c r="A61" s="40">
        <v>42055</v>
      </c>
      <c r="B61" s="112">
        <v>2706</v>
      </c>
      <c r="C61" s="112">
        <v>0</v>
      </c>
      <c r="D61" s="28"/>
      <c r="E61" s="29">
        <f t="shared" si="17"/>
        <v>2706</v>
      </c>
      <c r="G61" s="27"/>
      <c r="H61" s="28"/>
      <c r="I61" s="13">
        <f t="shared" si="10"/>
        <v>81.18</v>
      </c>
      <c r="J61" s="27">
        <f t="shared" si="11"/>
        <v>94.71</v>
      </c>
      <c r="K61" s="114">
        <v>80.2</v>
      </c>
      <c r="L61" s="117">
        <v>33.6</v>
      </c>
      <c r="Q61" s="10">
        <f t="shared" si="16"/>
        <v>289.69</v>
      </c>
      <c r="R61" s="60">
        <f t="shared" si="14"/>
        <v>2416.31</v>
      </c>
      <c r="S61" s="61">
        <f t="shared" si="15"/>
        <v>9.34101971072526</v>
      </c>
      <c r="T61" s="78"/>
    </row>
    <row r="62" ht="20.1" customHeight="1" spans="1:20">
      <c r="A62" s="40">
        <v>42056</v>
      </c>
      <c r="B62" s="112">
        <v>1548</v>
      </c>
      <c r="C62" s="112">
        <v>186</v>
      </c>
      <c r="D62" s="28"/>
      <c r="E62" s="29">
        <f t="shared" si="17"/>
        <v>1362</v>
      </c>
      <c r="G62" s="27"/>
      <c r="H62" s="28"/>
      <c r="I62" s="13">
        <f t="shared" si="10"/>
        <v>46.44</v>
      </c>
      <c r="J62" s="27">
        <f t="shared" si="11"/>
        <v>54.18</v>
      </c>
      <c r="K62" s="114">
        <v>78.43</v>
      </c>
      <c r="L62" s="48">
        <v>0</v>
      </c>
      <c r="Q62" s="10">
        <f t="shared" si="16"/>
        <v>179.05</v>
      </c>
      <c r="R62" s="60">
        <f t="shared" si="14"/>
        <v>1182.95</v>
      </c>
      <c r="S62" s="61">
        <f t="shared" si="15"/>
        <v>7.606813739179</v>
      </c>
      <c r="T62" s="78"/>
    </row>
    <row r="63" ht="20.1" customHeight="1" spans="1:20">
      <c r="A63" s="40">
        <v>42057</v>
      </c>
      <c r="B63" s="112">
        <v>1428</v>
      </c>
      <c r="C63" s="112">
        <v>132</v>
      </c>
      <c r="D63" s="28"/>
      <c r="E63" s="29">
        <f t="shared" si="17"/>
        <v>1296</v>
      </c>
      <c r="G63" s="27"/>
      <c r="H63" s="28"/>
      <c r="I63" s="13">
        <f t="shared" si="10"/>
        <v>42.84</v>
      </c>
      <c r="J63" s="27">
        <f t="shared" si="11"/>
        <v>49.98</v>
      </c>
      <c r="K63" s="114">
        <v>114.59</v>
      </c>
      <c r="L63" s="48">
        <v>0</v>
      </c>
      <c r="Q63" s="10">
        <f t="shared" si="16"/>
        <v>207.41</v>
      </c>
      <c r="R63" s="60">
        <f t="shared" si="14"/>
        <v>1088.59</v>
      </c>
      <c r="S63" s="61">
        <f t="shared" si="15"/>
        <v>6.2484933224049</v>
      </c>
      <c r="T63" s="78"/>
    </row>
    <row r="64" ht="20.1" customHeight="1" spans="1:20">
      <c r="A64" s="40">
        <v>42058</v>
      </c>
      <c r="B64" s="112">
        <v>2259</v>
      </c>
      <c r="C64" s="112">
        <v>0</v>
      </c>
      <c r="D64" s="28"/>
      <c r="E64" s="29">
        <f t="shared" si="17"/>
        <v>2259</v>
      </c>
      <c r="G64" s="27"/>
      <c r="H64" s="28"/>
      <c r="I64" s="13">
        <f t="shared" si="10"/>
        <v>67.77</v>
      </c>
      <c r="J64" s="27">
        <f t="shared" si="11"/>
        <v>79.065</v>
      </c>
      <c r="K64" s="114">
        <v>169.66</v>
      </c>
      <c r="L64" s="48">
        <v>0</v>
      </c>
      <c r="Q64" s="10">
        <f t="shared" si="16"/>
        <v>316.495</v>
      </c>
      <c r="R64" s="60">
        <f t="shared" si="14"/>
        <v>1942.505</v>
      </c>
      <c r="S64" s="61">
        <f t="shared" si="15"/>
        <v>7.13755351585333</v>
      </c>
      <c r="T64" s="78"/>
    </row>
    <row r="65" ht="20.1" customHeight="1" spans="1:20">
      <c r="A65" s="40">
        <v>42059</v>
      </c>
      <c r="B65" s="112">
        <v>4399</v>
      </c>
      <c r="C65" s="112">
        <v>0</v>
      </c>
      <c r="D65" s="28"/>
      <c r="E65" s="29">
        <f t="shared" si="17"/>
        <v>4399</v>
      </c>
      <c r="G65" s="27"/>
      <c r="H65" s="28"/>
      <c r="I65" s="13">
        <f t="shared" si="10"/>
        <v>131.97</v>
      </c>
      <c r="J65" s="27">
        <f t="shared" si="11"/>
        <v>153.965</v>
      </c>
      <c r="K65" s="114">
        <v>194.69</v>
      </c>
      <c r="L65" s="48">
        <v>0</v>
      </c>
      <c r="Q65" s="10">
        <f t="shared" si="16"/>
        <v>480.625</v>
      </c>
      <c r="R65" s="60">
        <f t="shared" si="14"/>
        <v>3918.375</v>
      </c>
      <c r="S65" s="61">
        <f t="shared" si="15"/>
        <v>9.15266579973992</v>
      </c>
      <c r="T65" s="78"/>
    </row>
    <row r="66" ht="20.1" customHeight="1" spans="1:20">
      <c r="A66" s="40">
        <v>42060</v>
      </c>
      <c r="B66" s="112">
        <v>3983</v>
      </c>
      <c r="C66" s="112">
        <v>549.44</v>
      </c>
      <c r="D66" s="28"/>
      <c r="E66" s="29">
        <f t="shared" si="17"/>
        <v>3433.56</v>
      </c>
      <c r="G66" s="27"/>
      <c r="H66" s="28"/>
      <c r="I66" s="13">
        <f t="shared" si="10"/>
        <v>119.49</v>
      </c>
      <c r="J66" s="27">
        <f t="shared" si="11"/>
        <v>139.405</v>
      </c>
      <c r="K66" s="114">
        <v>284.77</v>
      </c>
      <c r="L66" s="48">
        <v>0</v>
      </c>
      <c r="Q66" s="10">
        <f t="shared" si="16"/>
        <v>543.665</v>
      </c>
      <c r="R66" s="60">
        <f t="shared" si="14"/>
        <v>2889.895</v>
      </c>
      <c r="S66" s="61">
        <f t="shared" si="15"/>
        <v>6.31558036658604</v>
      </c>
      <c r="T66" s="78"/>
    </row>
    <row r="67" ht="20.1" customHeight="1" spans="1:20">
      <c r="A67" s="40">
        <v>42061</v>
      </c>
      <c r="B67" s="112">
        <v>10470</v>
      </c>
      <c r="C67" s="112">
        <v>555.02</v>
      </c>
      <c r="D67" s="28"/>
      <c r="E67" s="29">
        <f t="shared" si="17"/>
        <v>9914.98</v>
      </c>
      <c r="G67" s="27"/>
      <c r="H67" s="28"/>
      <c r="I67" s="13">
        <f t="shared" si="10"/>
        <v>314.1</v>
      </c>
      <c r="J67" s="27">
        <f t="shared" si="11"/>
        <v>366.45</v>
      </c>
      <c r="K67" s="114">
        <v>982.82</v>
      </c>
      <c r="L67" s="48">
        <v>0</v>
      </c>
      <c r="Q67" s="10">
        <f t="shared" si="16"/>
        <v>1663.37</v>
      </c>
      <c r="R67" s="60">
        <f t="shared" si="14"/>
        <v>8251.61</v>
      </c>
      <c r="S67" s="61">
        <f t="shared" si="15"/>
        <v>5.96077841971419</v>
      </c>
      <c r="T67" s="78"/>
    </row>
    <row r="68" ht="20.1" customHeight="1" spans="1:20">
      <c r="A68" s="40">
        <v>42062</v>
      </c>
      <c r="B68" s="112">
        <v>12565</v>
      </c>
      <c r="C68" s="112">
        <v>515</v>
      </c>
      <c r="D68" s="28"/>
      <c r="E68" s="29">
        <f t="shared" si="17"/>
        <v>12050</v>
      </c>
      <c r="G68" s="27"/>
      <c r="H68" s="28"/>
      <c r="I68" s="13">
        <f t="shared" si="10"/>
        <v>376.95</v>
      </c>
      <c r="J68" s="27">
        <f t="shared" si="11"/>
        <v>439.775</v>
      </c>
      <c r="K68" s="116">
        <v>1389.97</v>
      </c>
      <c r="L68" s="48">
        <v>0</v>
      </c>
      <c r="Q68" s="10">
        <f t="shared" si="16"/>
        <v>2206.695</v>
      </c>
      <c r="R68" s="60">
        <f t="shared" si="14"/>
        <v>9843.305</v>
      </c>
      <c r="S68" s="61">
        <f t="shared" si="15"/>
        <v>5.46065496137889</v>
      </c>
      <c r="T68" s="78"/>
    </row>
    <row r="69" ht="20.1" customHeight="1" spans="1:20">
      <c r="A69" s="40">
        <v>42063</v>
      </c>
      <c r="B69" s="27">
        <v>6732</v>
      </c>
      <c r="C69" s="13">
        <v>942.07</v>
      </c>
      <c r="D69" s="28"/>
      <c r="E69" s="29">
        <f t="shared" si="17"/>
        <v>5789.93</v>
      </c>
      <c r="G69" s="27"/>
      <c r="H69" s="28"/>
      <c r="I69" s="13">
        <f t="shared" si="10"/>
        <v>201.96</v>
      </c>
      <c r="J69" s="27">
        <f t="shared" si="11"/>
        <v>235.62</v>
      </c>
      <c r="K69" s="13">
        <v>992.46</v>
      </c>
      <c r="L69" s="48">
        <v>0</v>
      </c>
      <c r="O69" s="13">
        <v>15000</v>
      </c>
      <c r="P69" s="13">
        <v>11744</v>
      </c>
      <c r="Q69" s="10">
        <f t="shared" si="16"/>
        <v>28174.04</v>
      </c>
      <c r="R69" s="60">
        <f t="shared" si="14"/>
        <v>-22384.11</v>
      </c>
      <c r="S69" s="61">
        <f t="shared" si="15"/>
        <v>0.205505848646484</v>
      </c>
      <c r="T69" s="78"/>
    </row>
    <row r="70" s="10" customFormat="1" ht="20.1" customHeight="1" spans="1:19">
      <c r="A70" s="10" t="s">
        <v>30</v>
      </c>
      <c r="B70" s="10">
        <f>SUM(B42:B69)</f>
        <v>162069</v>
      </c>
      <c r="C70" s="10">
        <f t="shared" ref="C70:E70" si="18">SUM(C42:C69)</f>
        <v>10685.93</v>
      </c>
      <c r="D70" s="10">
        <f t="shared" si="18"/>
        <v>0</v>
      </c>
      <c r="E70" s="10">
        <f t="shared" si="18"/>
        <v>151383.07</v>
      </c>
      <c r="F70" s="10">
        <v>75000</v>
      </c>
      <c r="H70" s="10">
        <f>SUM(H42:H69)</f>
        <v>0</v>
      </c>
      <c r="I70" s="10">
        <f t="shared" si="10"/>
        <v>4862.07</v>
      </c>
      <c r="J70" s="10">
        <f t="shared" si="11"/>
        <v>5672.415</v>
      </c>
      <c r="K70" s="10">
        <f t="shared" ref="K70:O70" si="19">SUM(K42:K69)</f>
        <v>11889.98</v>
      </c>
      <c r="L70" s="10">
        <f t="shared" si="19"/>
        <v>569.9</v>
      </c>
      <c r="M70" s="10">
        <f t="shared" si="19"/>
        <v>0</v>
      </c>
      <c r="N70" s="10">
        <f t="shared" si="19"/>
        <v>0</v>
      </c>
      <c r="O70" s="10">
        <f t="shared" si="19"/>
        <v>15000</v>
      </c>
      <c r="P70" s="10">
        <v>0</v>
      </c>
      <c r="Q70" s="10">
        <f>SUM(Q42:Q69)</f>
        <v>49738.365</v>
      </c>
      <c r="R70" s="10">
        <f t="shared" si="14"/>
        <v>101644.705</v>
      </c>
      <c r="S70" s="61">
        <f t="shared" si="15"/>
        <v>3.0435875807337</v>
      </c>
    </row>
    <row r="71" s="4" customFormat="1" spans="1:22">
      <c r="A71" s="122">
        <v>42064</v>
      </c>
      <c r="B71" s="112">
        <v>6354</v>
      </c>
      <c r="C71" s="112">
        <v>902</v>
      </c>
      <c r="D71" s="123"/>
      <c r="E71" s="29">
        <f t="shared" ref="E71:E78" si="20">B71-C71-D71</f>
        <v>5452</v>
      </c>
      <c r="F71" s="13">
        <v>0</v>
      </c>
      <c r="G71" s="30" t="e">
        <f>E71/F71</f>
        <v>#DIV/0!</v>
      </c>
      <c r="H71" s="28">
        <v>0</v>
      </c>
      <c r="I71" s="127">
        <f t="shared" si="10"/>
        <v>190.62</v>
      </c>
      <c r="J71" s="27">
        <f t="shared" si="11"/>
        <v>222.39</v>
      </c>
      <c r="K71" s="128">
        <v>793.77</v>
      </c>
      <c r="L71" s="129">
        <v>0</v>
      </c>
      <c r="M71" s="127">
        <v>0</v>
      </c>
      <c r="N71" s="13">
        <v>0</v>
      </c>
      <c r="O71" s="13">
        <v>0</v>
      </c>
      <c r="P71" s="13">
        <v>0</v>
      </c>
      <c r="Q71" s="10">
        <f t="shared" ref="Q71:Q101" si="21">SUM(H71:P71)</f>
        <v>1206.78</v>
      </c>
      <c r="R71" s="60">
        <f t="shared" si="14"/>
        <v>4245.22</v>
      </c>
      <c r="S71" s="61">
        <f t="shared" ref="S71:S78" si="22">E71/Q71</f>
        <v>4.51780771971693</v>
      </c>
      <c r="T71" s="69"/>
      <c r="U71" s="1"/>
      <c r="V71" s="1"/>
    </row>
    <row r="72" s="4" customFormat="1" spans="1:22">
      <c r="A72" s="122">
        <v>42065</v>
      </c>
      <c r="B72" s="112">
        <v>6093</v>
      </c>
      <c r="C72" s="112">
        <v>290</v>
      </c>
      <c r="D72" s="123"/>
      <c r="E72" s="29">
        <f t="shared" si="20"/>
        <v>5803</v>
      </c>
      <c r="F72" s="13"/>
      <c r="G72" s="30"/>
      <c r="H72" s="28"/>
      <c r="I72" s="127">
        <f t="shared" si="10"/>
        <v>182.79</v>
      </c>
      <c r="J72" s="27">
        <f t="shared" si="11"/>
        <v>213.255</v>
      </c>
      <c r="K72" s="130">
        <v>879.95</v>
      </c>
      <c r="L72" s="117">
        <v>0</v>
      </c>
      <c r="M72" s="127"/>
      <c r="N72" s="13"/>
      <c r="O72" s="13"/>
      <c r="P72" s="13"/>
      <c r="Q72" s="10">
        <f t="shared" si="21"/>
        <v>1275.995</v>
      </c>
      <c r="R72" s="60">
        <f t="shared" si="14"/>
        <v>4527.005</v>
      </c>
      <c r="S72" s="61">
        <f t="shared" si="22"/>
        <v>4.54782346325808</v>
      </c>
      <c r="T72" s="69"/>
      <c r="U72" s="1"/>
      <c r="V72" s="1"/>
    </row>
    <row r="73" s="4" customFormat="1" spans="1:22">
      <c r="A73" s="122">
        <v>42066</v>
      </c>
      <c r="B73" s="112">
        <v>7091</v>
      </c>
      <c r="C73" s="112">
        <v>247</v>
      </c>
      <c r="D73" s="123"/>
      <c r="E73" s="29">
        <f t="shared" si="20"/>
        <v>6844</v>
      </c>
      <c r="F73" s="13"/>
      <c r="G73" s="27"/>
      <c r="H73" s="28"/>
      <c r="I73" s="127">
        <f t="shared" si="10"/>
        <v>212.73</v>
      </c>
      <c r="J73" s="27">
        <f t="shared" si="11"/>
        <v>248.185</v>
      </c>
      <c r="K73" s="130">
        <v>652.49</v>
      </c>
      <c r="L73" s="117">
        <v>0</v>
      </c>
      <c r="M73" s="127"/>
      <c r="N73" s="13"/>
      <c r="O73" s="13"/>
      <c r="P73" s="13"/>
      <c r="Q73" s="10">
        <f t="shared" si="21"/>
        <v>1113.405</v>
      </c>
      <c r="R73" s="60">
        <f t="shared" si="14"/>
        <v>5730.595</v>
      </c>
      <c r="S73" s="61">
        <f t="shared" si="22"/>
        <v>6.14690970491421</v>
      </c>
      <c r="T73" s="69"/>
      <c r="U73" s="1"/>
      <c r="V73" s="1"/>
    </row>
    <row r="74" s="4" customFormat="1" spans="1:22">
      <c r="A74" s="122">
        <v>42067</v>
      </c>
      <c r="B74" s="112">
        <v>9572</v>
      </c>
      <c r="C74" s="112">
        <v>271</v>
      </c>
      <c r="D74" s="123"/>
      <c r="E74" s="29">
        <f t="shared" si="20"/>
        <v>9301</v>
      </c>
      <c r="F74" s="13"/>
      <c r="G74" s="27"/>
      <c r="H74" s="28" t="s">
        <v>33</v>
      </c>
      <c r="I74" s="127">
        <f t="shared" si="10"/>
        <v>287.16</v>
      </c>
      <c r="J74" s="27">
        <f t="shared" si="11"/>
        <v>335.02</v>
      </c>
      <c r="K74" s="130">
        <v>603.99</v>
      </c>
      <c r="L74" s="131">
        <v>20.64</v>
      </c>
      <c r="M74" s="127"/>
      <c r="N74" s="13"/>
      <c r="O74" s="13"/>
      <c r="P74" s="13"/>
      <c r="Q74" s="10">
        <f t="shared" si="21"/>
        <v>1246.81</v>
      </c>
      <c r="R74" s="60">
        <f t="shared" si="14"/>
        <v>8054.19</v>
      </c>
      <c r="S74" s="61">
        <f t="shared" si="22"/>
        <v>7.45983750531356</v>
      </c>
      <c r="T74" s="69"/>
      <c r="U74" s="1"/>
      <c r="V74" s="1"/>
    </row>
    <row r="75" s="4" customFormat="1" spans="1:22">
      <c r="A75" s="122">
        <v>42068</v>
      </c>
      <c r="B75" s="112">
        <v>8737</v>
      </c>
      <c r="C75" s="112">
        <v>44.66</v>
      </c>
      <c r="D75" s="123"/>
      <c r="E75" s="29">
        <f t="shared" si="20"/>
        <v>8692.34</v>
      </c>
      <c r="F75" s="13"/>
      <c r="G75" s="27"/>
      <c r="H75" s="28" t="s">
        <v>33</v>
      </c>
      <c r="I75" s="127">
        <f t="shared" si="10"/>
        <v>262.11</v>
      </c>
      <c r="J75" s="27">
        <f t="shared" si="11"/>
        <v>305.795</v>
      </c>
      <c r="K75" s="130">
        <v>708.4</v>
      </c>
      <c r="L75" s="131">
        <v>15.59</v>
      </c>
      <c r="M75" s="127"/>
      <c r="N75" s="13"/>
      <c r="O75" s="13"/>
      <c r="P75" s="13"/>
      <c r="Q75" s="10">
        <f t="shared" si="21"/>
        <v>1291.895</v>
      </c>
      <c r="R75" s="60">
        <f t="shared" si="14"/>
        <v>7400.445</v>
      </c>
      <c r="S75" s="61">
        <f t="shared" si="22"/>
        <v>6.72836414724107</v>
      </c>
      <c r="T75" s="69"/>
      <c r="U75" s="1"/>
      <c r="V75" s="1"/>
    </row>
    <row r="76" s="4" customFormat="1" spans="1:22">
      <c r="A76" s="122">
        <v>42069</v>
      </c>
      <c r="B76" s="112">
        <v>8674</v>
      </c>
      <c r="C76" s="112">
        <v>47</v>
      </c>
      <c r="D76" s="123"/>
      <c r="E76" s="29">
        <f t="shared" si="20"/>
        <v>8627</v>
      </c>
      <c r="F76" s="13"/>
      <c r="G76" s="27"/>
      <c r="H76" s="28"/>
      <c r="I76" s="127">
        <f t="shared" si="10"/>
        <v>260.22</v>
      </c>
      <c r="J76" s="27">
        <f t="shared" si="11"/>
        <v>303.59</v>
      </c>
      <c r="K76" s="130">
        <v>594.22</v>
      </c>
      <c r="L76" s="131">
        <v>30.69</v>
      </c>
      <c r="M76" s="127"/>
      <c r="N76" s="13"/>
      <c r="O76" s="13"/>
      <c r="P76" s="13"/>
      <c r="Q76" s="10">
        <f t="shared" si="21"/>
        <v>1188.72</v>
      </c>
      <c r="R76" s="60">
        <f t="shared" si="14"/>
        <v>7438.28</v>
      </c>
      <c r="S76" s="61">
        <f t="shared" si="22"/>
        <v>7.25738609596877</v>
      </c>
      <c r="T76" s="62"/>
      <c r="U76" s="1"/>
      <c r="V76" s="1"/>
    </row>
    <row r="77" s="4" customFormat="1" spans="1:22">
      <c r="A77" s="122">
        <v>42070</v>
      </c>
      <c r="B77" s="112">
        <v>6037</v>
      </c>
      <c r="C77" s="112">
        <v>469</v>
      </c>
      <c r="D77" s="123"/>
      <c r="E77" s="29">
        <f t="shared" si="20"/>
        <v>5568</v>
      </c>
      <c r="F77" s="13"/>
      <c r="G77" s="27"/>
      <c r="H77" s="28"/>
      <c r="I77" s="127">
        <f t="shared" si="10"/>
        <v>181.11</v>
      </c>
      <c r="J77" s="27">
        <f t="shared" si="11"/>
        <v>211.295</v>
      </c>
      <c r="K77" s="130">
        <v>521.6</v>
      </c>
      <c r="L77" s="131">
        <v>6.86</v>
      </c>
      <c r="M77" s="127"/>
      <c r="N77" s="13"/>
      <c r="O77" s="13"/>
      <c r="P77" s="13"/>
      <c r="Q77" s="10">
        <f t="shared" si="21"/>
        <v>920.865</v>
      </c>
      <c r="R77" s="60">
        <f t="shared" si="14"/>
        <v>4647.135</v>
      </c>
      <c r="S77" s="61">
        <f t="shared" si="22"/>
        <v>6.04648889902429</v>
      </c>
      <c r="T77" s="62"/>
      <c r="U77" s="1"/>
      <c r="V77" s="1"/>
    </row>
    <row r="78" s="4" customFormat="1" spans="1:22">
      <c r="A78" s="122">
        <v>42071</v>
      </c>
      <c r="B78" s="112">
        <v>6959</v>
      </c>
      <c r="C78" s="112">
        <v>368</v>
      </c>
      <c r="D78" s="123"/>
      <c r="E78" s="29">
        <f t="shared" si="20"/>
        <v>6591</v>
      </c>
      <c r="F78" s="13"/>
      <c r="G78" s="27"/>
      <c r="H78" s="28"/>
      <c r="I78" s="127">
        <f t="shared" si="10"/>
        <v>208.77</v>
      </c>
      <c r="J78" s="27">
        <f t="shared" si="11"/>
        <v>243.565</v>
      </c>
      <c r="K78" s="130">
        <v>488.14</v>
      </c>
      <c r="L78" s="131">
        <v>15.78</v>
      </c>
      <c r="M78" s="127"/>
      <c r="N78" s="13"/>
      <c r="O78" s="13"/>
      <c r="P78" s="13"/>
      <c r="Q78" s="10">
        <f t="shared" si="21"/>
        <v>956.255</v>
      </c>
      <c r="R78" s="60">
        <f t="shared" si="14"/>
        <v>5634.745</v>
      </c>
      <c r="S78" s="61">
        <f t="shared" si="22"/>
        <v>6.89251298032429</v>
      </c>
      <c r="T78" s="62"/>
      <c r="U78" s="1"/>
      <c r="V78" s="1"/>
    </row>
    <row r="79" s="4" customFormat="1" spans="1:22">
      <c r="A79" s="40">
        <v>42072</v>
      </c>
      <c r="B79" s="124">
        <v>9661</v>
      </c>
      <c r="C79" s="124">
        <v>664</v>
      </c>
      <c r="D79" s="28"/>
      <c r="E79" s="29">
        <v>8997</v>
      </c>
      <c r="F79" s="13"/>
      <c r="G79" s="27"/>
      <c r="H79" s="28"/>
      <c r="I79" s="127">
        <v>289.83</v>
      </c>
      <c r="J79" s="27">
        <v>338.135</v>
      </c>
      <c r="K79" s="132">
        <v>802.95</v>
      </c>
      <c r="L79" s="117">
        <v>74.28</v>
      </c>
      <c r="M79" s="127"/>
      <c r="N79" s="13"/>
      <c r="O79" s="13"/>
      <c r="P79" s="13"/>
      <c r="Q79" s="10">
        <f t="shared" si="21"/>
        <v>1505.195</v>
      </c>
      <c r="R79" s="60">
        <v>7491.805</v>
      </c>
      <c r="S79" s="61">
        <v>5.97729862243762</v>
      </c>
      <c r="T79" s="62"/>
      <c r="U79" s="1"/>
      <c r="V79" s="1"/>
    </row>
    <row r="80" s="4" customFormat="1" spans="1:22">
      <c r="A80" s="40">
        <v>42073</v>
      </c>
      <c r="B80" s="112">
        <v>12882</v>
      </c>
      <c r="C80" s="112">
        <v>269.04</v>
      </c>
      <c r="D80" s="28"/>
      <c r="E80" s="29">
        <f t="shared" ref="E80" si="23">B80-C80-D80</f>
        <v>12612.96</v>
      </c>
      <c r="F80" s="13"/>
      <c r="G80" s="27"/>
      <c r="H80" s="28"/>
      <c r="I80" s="127">
        <f t="shared" ref="I80" si="24">B80*0.03</f>
        <v>386.46</v>
      </c>
      <c r="J80" s="133">
        <f t="shared" ref="J80" si="25">B80*0.035</f>
        <v>450.87</v>
      </c>
      <c r="K80" s="134">
        <v>859.17</v>
      </c>
      <c r="L80" s="135">
        <v>49.07</v>
      </c>
      <c r="M80" s="127"/>
      <c r="N80" s="13"/>
      <c r="O80" s="13"/>
      <c r="P80" s="13"/>
      <c r="Q80" s="10">
        <f t="shared" si="21"/>
        <v>1745.57</v>
      </c>
      <c r="R80" s="60">
        <f t="shared" ref="R80" si="26">E80-Q80</f>
        <v>10867.39</v>
      </c>
      <c r="S80" s="61">
        <f t="shared" ref="S80" si="27">E80/Q80</f>
        <v>7.2256970502472</v>
      </c>
      <c r="T80" s="62"/>
      <c r="U80" s="1"/>
      <c r="V80" s="1"/>
    </row>
    <row r="81" s="4" customFormat="1" spans="1:22">
      <c r="A81" s="40">
        <v>42074</v>
      </c>
      <c r="B81" s="112">
        <v>10804</v>
      </c>
      <c r="C81" s="112">
        <v>797</v>
      </c>
      <c r="D81" s="28"/>
      <c r="E81" s="29">
        <v>10007</v>
      </c>
      <c r="F81" s="13"/>
      <c r="G81" s="27"/>
      <c r="H81" s="28"/>
      <c r="I81" s="127">
        <v>324.12</v>
      </c>
      <c r="J81" s="27">
        <v>378.14</v>
      </c>
      <c r="K81" s="132">
        <v>716.5</v>
      </c>
      <c r="L81" s="136">
        <v>62.05</v>
      </c>
      <c r="M81" s="127"/>
      <c r="N81" s="13"/>
      <c r="O81" s="13"/>
      <c r="P81" s="13"/>
      <c r="Q81" s="10">
        <f t="shared" si="21"/>
        <v>1480.81</v>
      </c>
      <c r="R81" s="60">
        <v>8526.19</v>
      </c>
      <c r="S81" s="61">
        <v>6.75778796739622</v>
      </c>
      <c r="T81" s="62"/>
      <c r="U81" s="1"/>
      <c r="V81" s="1"/>
    </row>
    <row r="82" s="4" customFormat="1" spans="1:22">
      <c r="A82" s="40">
        <v>42075</v>
      </c>
      <c r="B82" s="112">
        <v>6712</v>
      </c>
      <c r="C82" s="112">
        <v>112</v>
      </c>
      <c r="D82" s="28"/>
      <c r="E82" s="29">
        <v>6600</v>
      </c>
      <c r="F82" s="13"/>
      <c r="G82" s="27"/>
      <c r="H82" s="28"/>
      <c r="I82" s="127">
        <v>201.36</v>
      </c>
      <c r="J82" s="27">
        <v>234.92</v>
      </c>
      <c r="K82" s="132">
        <v>793.72</v>
      </c>
      <c r="L82" s="117">
        <v>32.7</v>
      </c>
      <c r="M82" s="127"/>
      <c r="N82" s="13"/>
      <c r="O82" s="13"/>
      <c r="P82" s="13"/>
      <c r="Q82" s="10">
        <f t="shared" si="21"/>
        <v>1262.7</v>
      </c>
      <c r="R82" s="60">
        <v>5337.3</v>
      </c>
      <c r="S82" s="61">
        <v>5.22689474934664</v>
      </c>
      <c r="T82" s="62"/>
      <c r="U82" s="1"/>
      <c r="V82" s="1"/>
    </row>
    <row r="83" s="4" customFormat="1" spans="1:22">
      <c r="A83" s="40">
        <v>42076</v>
      </c>
      <c r="B83" s="112">
        <v>10165</v>
      </c>
      <c r="C83" s="112">
        <v>0</v>
      </c>
      <c r="D83" s="28"/>
      <c r="E83" s="29">
        <v>10165</v>
      </c>
      <c r="F83" s="13"/>
      <c r="G83" s="27"/>
      <c r="H83" s="28"/>
      <c r="I83" s="127">
        <v>304.95</v>
      </c>
      <c r="J83" s="27">
        <v>355.775</v>
      </c>
      <c r="K83" s="132">
        <v>746.21</v>
      </c>
      <c r="L83" s="117">
        <v>32.07</v>
      </c>
      <c r="M83" s="127"/>
      <c r="N83" s="13"/>
      <c r="O83" s="13"/>
      <c r="P83" s="13"/>
      <c r="Q83" s="10">
        <f t="shared" si="21"/>
        <v>1439.005</v>
      </c>
      <c r="R83" s="60">
        <v>8725.995</v>
      </c>
      <c r="S83" s="61">
        <v>7.06390874249916</v>
      </c>
      <c r="T83" s="62"/>
      <c r="U83" s="1"/>
      <c r="V83" s="1"/>
    </row>
    <row r="84" s="4" customFormat="1" spans="1:22">
      <c r="A84" s="40">
        <v>42077</v>
      </c>
      <c r="B84" s="112">
        <v>7563</v>
      </c>
      <c r="C84" s="112">
        <v>197</v>
      </c>
      <c r="D84" s="28"/>
      <c r="E84" s="29">
        <v>7366</v>
      </c>
      <c r="F84" s="13"/>
      <c r="G84" s="27"/>
      <c r="H84" s="28"/>
      <c r="I84" s="127">
        <v>226.89</v>
      </c>
      <c r="J84" s="27">
        <v>264.705</v>
      </c>
      <c r="K84" s="132">
        <v>650.55</v>
      </c>
      <c r="L84" s="117">
        <v>11.4</v>
      </c>
      <c r="M84" s="127"/>
      <c r="N84" s="13"/>
      <c r="O84" s="13"/>
      <c r="P84" s="13"/>
      <c r="Q84" s="10">
        <f t="shared" si="21"/>
        <v>1153.545</v>
      </c>
      <c r="R84" s="60">
        <v>6212.455</v>
      </c>
      <c r="S84" s="61">
        <v>6.38553329085558</v>
      </c>
      <c r="T84" s="62"/>
      <c r="U84" s="1"/>
      <c r="V84" s="1"/>
    </row>
    <row r="85" s="4" customFormat="1" spans="1:22">
      <c r="A85" s="40">
        <v>42078</v>
      </c>
      <c r="B85" s="112">
        <v>8517</v>
      </c>
      <c r="C85" s="112">
        <v>0</v>
      </c>
      <c r="D85" s="28"/>
      <c r="E85" s="29">
        <v>8517</v>
      </c>
      <c r="F85" s="13"/>
      <c r="G85" s="27"/>
      <c r="H85" s="28"/>
      <c r="I85" s="127">
        <v>255.51</v>
      </c>
      <c r="J85" s="27">
        <v>298.095</v>
      </c>
      <c r="K85" s="132">
        <v>658.34</v>
      </c>
      <c r="L85" s="117">
        <v>6.96</v>
      </c>
      <c r="M85" s="127"/>
      <c r="N85" s="13"/>
      <c r="O85" s="13"/>
      <c r="P85" s="13"/>
      <c r="Q85" s="10">
        <f t="shared" si="21"/>
        <v>1218.905</v>
      </c>
      <c r="R85" s="60">
        <v>7298.095</v>
      </c>
      <c r="S85" s="61">
        <v>6.98741903593799</v>
      </c>
      <c r="T85" s="62"/>
      <c r="U85" s="1"/>
      <c r="V85" s="1"/>
    </row>
    <row r="86" s="4" customFormat="1" spans="1:22">
      <c r="A86" s="40">
        <v>42079</v>
      </c>
      <c r="B86" s="112">
        <v>13371</v>
      </c>
      <c r="C86" s="112">
        <v>1234.91</v>
      </c>
      <c r="D86" s="28"/>
      <c r="E86" s="29">
        <v>12136.09</v>
      </c>
      <c r="F86" s="13"/>
      <c r="G86" s="27"/>
      <c r="H86" s="28"/>
      <c r="I86" s="127">
        <v>401.13</v>
      </c>
      <c r="J86" s="27">
        <v>467.985</v>
      </c>
      <c r="K86" s="132">
        <v>869.68</v>
      </c>
      <c r="L86" s="117">
        <v>70.82</v>
      </c>
      <c r="M86" s="127"/>
      <c r="N86" s="13"/>
      <c r="O86" s="13"/>
      <c r="P86" s="13"/>
      <c r="Q86" s="10">
        <f t="shared" si="21"/>
        <v>1809.615</v>
      </c>
      <c r="R86" s="60">
        <v>10326.475</v>
      </c>
      <c r="S86" s="61">
        <v>6.70644860923456</v>
      </c>
      <c r="T86" s="62"/>
      <c r="U86" s="1"/>
      <c r="V86" s="1"/>
    </row>
    <row r="87" s="4" customFormat="1" spans="1:22">
      <c r="A87" s="40">
        <v>42080</v>
      </c>
      <c r="B87" s="112">
        <v>8437</v>
      </c>
      <c r="C87" s="112">
        <v>657</v>
      </c>
      <c r="D87" s="28"/>
      <c r="E87" s="29">
        <v>7780</v>
      </c>
      <c r="F87" s="13"/>
      <c r="G87" s="27"/>
      <c r="H87" s="28"/>
      <c r="I87" s="127">
        <v>253.11</v>
      </c>
      <c r="J87" s="27">
        <v>295.295</v>
      </c>
      <c r="K87" s="132">
        <v>776.88</v>
      </c>
      <c r="L87" s="117">
        <v>13.6</v>
      </c>
      <c r="M87" s="127"/>
      <c r="N87" s="13"/>
      <c r="O87" s="13"/>
      <c r="P87" s="13"/>
      <c r="Q87" s="10">
        <f t="shared" si="21"/>
        <v>1338.885</v>
      </c>
      <c r="R87" s="60">
        <v>6441.115</v>
      </c>
      <c r="S87" s="61">
        <v>5.81080525960034</v>
      </c>
      <c r="T87" s="62"/>
      <c r="U87" s="1"/>
      <c r="V87" s="1"/>
    </row>
    <row r="88" s="4" customFormat="1" spans="1:22">
      <c r="A88" s="40">
        <v>42081</v>
      </c>
      <c r="B88" s="112">
        <v>10795</v>
      </c>
      <c r="C88" s="112">
        <v>409</v>
      </c>
      <c r="D88" s="28"/>
      <c r="E88" s="29">
        <v>10386</v>
      </c>
      <c r="F88" s="13"/>
      <c r="G88" s="27"/>
      <c r="H88" s="28"/>
      <c r="I88" s="127">
        <v>323.85</v>
      </c>
      <c r="J88" s="27">
        <v>377.825</v>
      </c>
      <c r="K88" s="132">
        <v>798.35</v>
      </c>
      <c r="L88" s="117">
        <v>32.4</v>
      </c>
      <c r="M88" s="127"/>
      <c r="N88" s="13"/>
      <c r="O88" s="13"/>
      <c r="P88" s="13"/>
      <c r="Q88" s="10">
        <f t="shared" si="21"/>
        <v>1532.425</v>
      </c>
      <c r="R88" s="60">
        <v>8853.575</v>
      </c>
      <c r="S88" s="61">
        <v>6.77749318889995</v>
      </c>
      <c r="T88" s="62"/>
      <c r="U88" s="1"/>
      <c r="V88" s="1"/>
    </row>
    <row r="89" s="4" customFormat="1" spans="1:22">
      <c r="A89" s="40">
        <v>42082</v>
      </c>
      <c r="B89" s="112">
        <v>8465</v>
      </c>
      <c r="C89" s="112">
        <v>300</v>
      </c>
      <c r="D89" s="28"/>
      <c r="E89" s="29">
        <v>8165</v>
      </c>
      <c r="F89" s="13"/>
      <c r="G89" s="27"/>
      <c r="H89" s="28"/>
      <c r="I89" s="127">
        <v>253.95</v>
      </c>
      <c r="J89" s="27">
        <v>296.275</v>
      </c>
      <c r="K89" s="132">
        <v>631.68</v>
      </c>
      <c r="L89" s="117">
        <v>23.34</v>
      </c>
      <c r="M89" s="127"/>
      <c r="N89" s="13"/>
      <c r="O89" s="13"/>
      <c r="P89" s="13"/>
      <c r="Q89" s="10">
        <f t="shared" si="21"/>
        <v>1205.245</v>
      </c>
      <c r="R89" s="60">
        <v>7591.435</v>
      </c>
      <c r="S89" s="61">
        <v>14.235526923714</v>
      </c>
      <c r="T89" s="62"/>
      <c r="U89" s="1"/>
      <c r="V89" s="1"/>
    </row>
    <row r="90" s="4" customFormat="1" spans="1:22">
      <c r="A90" s="40">
        <v>42083</v>
      </c>
      <c r="B90" s="112">
        <v>9359</v>
      </c>
      <c r="C90" s="112">
        <v>136</v>
      </c>
      <c r="D90" s="28"/>
      <c r="E90" s="29">
        <v>9223</v>
      </c>
      <c r="F90" s="13"/>
      <c r="G90" s="27"/>
      <c r="H90" s="28"/>
      <c r="I90" s="127">
        <v>280.77</v>
      </c>
      <c r="J90" s="27">
        <v>327.565</v>
      </c>
      <c r="K90" s="132">
        <v>545.25</v>
      </c>
      <c r="L90" s="117">
        <v>18.28</v>
      </c>
      <c r="M90" s="127"/>
      <c r="N90" s="13"/>
      <c r="O90" s="13"/>
      <c r="P90" s="13"/>
      <c r="Q90" s="10">
        <f t="shared" si="21"/>
        <v>1171.865</v>
      </c>
      <c r="R90" s="60">
        <v>8051.135</v>
      </c>
      <c r="S90" s="61">
        <v>7.87036049374288</v>
      </c>
      <c r="T90" s="62"/>
      <c r="U90" s="1"/>
      <c r="V90" s="1"/>
    </row>
    <row r="91" s="4" customFormat="1" spans="1:22">
      <c r="A91" s="40">
        <v>42084</v>
      </c>
      <c r="B91" s="112">
        <v>11477</v>
      </c>
      <c r="C91" s="112">
        <v>287</v>
      </c>
      <c r="D91" s="28"/>
      <c r="E91" s="29">
        <v>11190</v>
      </c>
      <c r="F91" s="13"/>
      <c r="G91" s="27"/>
      <c r="H91" s="28"/>
      <c r="I91" s="127">
        <v>344.31</v>
      </c>
      <c r="J91" s="27">
        <v>401.695</v>
      </c>
      <c r="K91" s="132">
        <v>537.89</v>
      </c>
      <c r="L91" s="48">
        <v>46.28</v>
      </c>
      <c r="M91" s="127"/>
      <c r="N91" s="13"/>
      <c r="O91" s="13"/>
      <c r="P91" s="13"/>
      <c r="Q91" s="10">
        <f t="shared" si="21"/>
        <v>1330.175</v>
      </c>
      <c r="R91" s="60">
        <v>9859.825</v>
      </c>
      <c r="S91" s="61">
        <v>8.41242693630537</v>
      </c>
      <c r="T91" s="62"/>
      <c r="U91" s="1"/>
      <c r="V91" s="1"/>
    </row>
    <row r="92" s="4" customFormat="1" spans="1:22">
      <c r="A92" s="40">
        <v>42085</v>
      </c>
      <c r="B92" s="112">
        <v>10391</v>
      </c>
      <c r="C92" s="112">
        <v>58</v>
      </c>
      <c r="D92" s="28"/>
      <c r="E92" s="29">
        <v>10333</v>
      </c>
      <c r="F92" s="13"/>
      <c r="G92" s="27"/>
      <c r="H92" s="28"/>
      <c r="I92" s="127">
        <v>311.73</v>
      </c>
      <c r="J92" s="27">
        <v>363.685</v>
      </c>
      <c r="K92" s="114">
        <v>696.07</v>
      </c>
      <c r="L92" s="137">
        <v>81.19</v>
      </c>
      <c r="M92" s="13"/>
      <c r="N92" s="13"/>
      <c r="O92" s="13"/>
      <c r="P92" s="13"/>
      <c r="Q92" s="10">
        <f t="shared" si="21"/>
        <v>1452.675</v>
      </c>
      <c r="R92" s="60">
        <v>8880.325</v>
      </c>
      <c r="S92" s="61">
        <v>7.11308448207617</v>
      </c>
      <c r="T92" s="62"/>
      <c r="U92" s="1"/>
      <c r="V92" s="1"/>
    </row>
    <row r="93" s="4" customFormat="1" spans="1:22">
      <c r="A93" s="40">
        <v>42086</v>
      </c>
      <c r="B93" s="112">
        <v>12184</v>
      </c>
      <c r="C93" s="112">
        <v>92</v>
      </c>
      <c r="D93" s="28"/>
      <c r="E93" s="29">
        <v>12092</v>
      </c>
      <c r="F93" s="13"/>
      <c r="G93" s="27"/>
      <c r="H93" s="28"/>
      <c r="I93" s="127">
        <v>365.52</v>
      </c>
      <c r="J93" s="27">
        <v>426.44</v>
      </c>
      <c r="K93" s="114">
        <v>986.91</v>
      </c>
      <c r="L93" s="48">
        <v>26.57</v>
      </c>
      <c r="M93" s="13"/>
      <c r="N93" s="13"/>
      <c r="O93" s="13"/>
      <c r="P93" s="13"/>
      <c r="Q93" s="10">
        <f t="shared" si="21"/>
        <v>1805.44</v>
      </c>
      <c r="R93" s="60">
        <v>10286.56</v>
      </c>
      <c r="S93" s="61">
        <v>6.69753633463311</v>
      </c>
      <c r="T93" s="62"/>
      <c r="U93" s="1"/>
      <c r="V93" s="1"/>
    </row>
    <row r="94" s="4" customFormat="1" spans="1:22">
      <c r="A94" s="40">
        <v>42087</v>
      </c>
      <c r="B94" s="112">
        <v>11135</v>
      </c>
      <c r="C94" s="112">
        <v>227</v>
      </c>
      <c r="D94" s="28"/>
      <c r="E94" s="29">
        <v>10908</v>
      </c>
      <c r="F94" s="13"/>
      <c r="G94" s="27"/>
      <c r="H94" s="28"/>
      <c r="I94" s="127">
        <v>334.05</v>
      </c>
      <c r="J94" s="27">
        <v>389.725</v>
      </c>
      <c r="K94" s="114">
        <v>1230.44</v>
      </c>
      <c r="L94" s="48">
        <v>0</v>
      </c>
      <c r="M94" s="13"/>
      <c r="N94" s="13"/>
      <c r="O94" s="13"/>
      <c r="P94" s="13"/>
      <c r="Q94" s="10">
        <f t="shared" si="21"/>
        <v>1954.215</v>
      </c>
      <c r="R94" s="60">
        <v>8953.785</v>
      </c>
      <c r="S94" s="61">
        <v>5.58178091970433</v>
      </c>
      <c r="T94" s="62"/>
      <c r="U94" s="1"/>
      <c r="V94" s="1"/>
    </row>
    <row r="95" s="4" customFormat="1" spans="1:22">
      <c r="A95" s="40">
        <v>42088</v>
      </c>
      <c r="B95" s="112">
        <v>12605</v>
      </c>
      <c r="C95" s="112">
        <v>1623.4</v>
      </c>
      <c r="D95" s="28"/>
      <c r="E95" s="29">
        <v>10981.6</v>
      </c>
      <c r="F95" s="13"/>
      <c r="G95" s="27"/>
      <c r="H95" s="28"/>
      <c r="I95" s="127">
        <v>378.15</v>
      </c>
      <c r="J95" s="27">
        <v>441.175</v>
      </c>
      <c r="K95" s="114">
        <v>1330.17</v>
      </c>
      <c r="L95" s="48">
        <v>31.81</v>
      </c>
      <c r="M95" s="13"/>
      <c r="N95" s="13"/>
      <c r="O95" s="13"/>
      <c r="P95" s="13"/>
      <c r="Q95" s="10">
        <f t="shared" si="21"/>
        <v>2181.305</v>
      </c>
      <c r="R95" s="60">
        <v>8800.295</v>
      </c>
      <c r="S95" s="61">
        <v>5.03441747027582</v>
      </c>
      <c r="T95" s="62"/>
      <c r="U95" s="1"/>
      <c r="V95" s="1"/>
    </row>
    <row r="96" s="4" customFormat="1" spans="1:22">
      <c r="A96" s="40">
        <v>42089</v>
      </c>
      <c r="B96" s="112">
        <v>10637</v>
      </c>
      <c r="C96" s="112">
        <v>783</v>
      </c>
      <c r="D96" s="28"/>
      <c r="E96" s="29">
        <v>9854</v>
      </c>
      <c r="F96" s="13"/>
      <c r="G96" s="27"/>
      <c r="H96" s="28"/>
      <c r="I96" s="127">
        <v>319.11</v>
      </c>
      <c r="J96" s="27">
        <v>372.295</v>
      </c>
      <c r="K96" s="114">
        <v>1054.72</v>
      </c>
      <c r="L96" s="48">
        <v>68.62</v>
      </c>
      <c r="M96" s="13"/>
      <c r="N96" s="13"/>
      <c r="O96" s="13"/>
      <c r="P96" s="13"/>
      <c r="Q96" s="10">
        <f t="shared" si="21"/>
        <v>1814.745</v>
      </c>
      <c r="R96" s="60">
        <v>8039.255</v>
      </c>
      <c r="S96" s="61">
        <v>5.42996398943102</v>
      </c>
      <c r="T96" s="62"/>
      <c r="U96" s="1"/>
      <c r="V96" s="1"/>
    </row>
    <row r="97" s="4" customFormat="1" spans="1:22">
      <c r="A97" s="40">
        <v>42090</v>
      </c>
      <c r="B97" s="112">
        <v>6812</v>
      </c>
      <c r="C97" s="112">
        <v>0</v>
      </c>
      <c r="D97" s="28"/>
      <c r="E97" s="29">
        <v>6812</v>
      </c>
      <c r="F97" s="13"/>
      <c r="G97" s="27"/>
      <c r="H97" s="28"/>
      <c r="I97" s="127">
        <v>204.36</v>
      </c>
      <c r="J97" s="27">
        <v>238.42</v>
      </c>
      <c r="K97" s="116">
        <v>681.37</v>
      </c>
      <c r="L97" s="48">
        <v>49.62</v>
      </c>
      <c r="M97" s="13"/>
      <c r="N97" s="13"/>
      <c r="O97" s="13"/>
      <c r="P97" s="13"/>
      <c r="Q97" s="10">
        <f t="shared" si="21"/>
        <v>1173.77</v>
      </c>
      <c r="R97" s="60">
        <v>5638.23</v>
      </c>
      <c r="S97" s="61">
        <v>5.80352198471592</v>
      </c>
      <c r="T97" s="62"/>
      <c r="U97" s="1"/>
      <c r="V97" s="1"/>
    </row>
    <row r="98" s="4" customFormat="1" spans="1:22">
      <c r="A98" s="40">
        <v>42091</v>
      </c>
      <c r="B98" s="27">
        <v>6599</v>
      </c>
      <c r="C98" s="13">
        <v>528</v>
      </c>
      <c r="D98" s="28"/>
      <c r="E98" s="29">
        <v>6071</v>
      </c>
      <c r="F98" s="13"/>
      <c r="G98" s="27"/>
      <c r="H98" s="28"/>
      <c r="I98" s="127">
        <v>197.97</v>
      </c>
      <c r="J98" s="27">
        <v>230.965</v>
      </c>
      <c r="K98" s="13">
        <v>690.47</v>
      </c>
      <c r="L98" s="48">
        <v>20.07</v>
      </c>
      <c r="M98" s="13"/>
      <c r="N98" s="13"/>
      <c r="O98" s="13"/>
      <c r="P98" s="13"/>
      <c r="Q98" s="10">
        <f t="shared" si="21"/>
        <v>1139.475</v>
      </c>
      <c r="R98" s="60">
        <v>4931.525</v>
      </c>
      <c r="S98" s="61">
        <v>5.32789223107133</v>
      </c>
      <c r="T98" s="62"/>
      <c r="U98" s="1"/>
      <c r="V98" s="1"/>
    </row>
    <row r="99" s="4" customFormat="1" spans="1:22">
      <c r="A99" s="40">
        <v>42092</v>
      </c>
      <c r="B99" s="27">
        <v>7839</v>
      </c>
      <c r="C99" s="13">
        <v>0</v>
      </c>
      <c r="D99" s="28"/>
      <c r="E99" s="29">
        <v>7839</v>
      </c>
      <c r="F99" s="13"/>
      <c r="G99" s="27"/>
      <c r="H99" s="28"/>
      <c r="I99" s="127">
        <v>235.17</v>
      </c>
      <c r="J99" s="27">
        <v>274.365</v>
      </c>
      <c r="K99" s="13">
        <v>743.64</v>
      </c>
      <c r="L99" s="48">
        <v>58.73</v>
      </c>
      <c r="M99" s="13"/>
      <c r="N99" s="13"/>
      <c r="O99" s="13"/>
      <c r="P99" s="13"/>
      <c r="Q99" s="10">
        <f t="shared" si="21"/>
        <v>1311.905</v>
      </c>
      <c r="R99" s="60">
        <v>6527.095</v>
      </c>
      <c r="S99" s="61">
        <v>5.97528022227219</v>
      </c>
      <c r="T99" s="62"/>
      <c r="U99" s="1"/>
      <c r="V99" s="1"/>
    </row>
    <row r="100" s="4" customFormat="1" spans="1:22">
      <c r="A100" s="40">
        <v>42093</v>
      </c>
      <c r="B100" s="27">
        <v>9023</v>
      </c>
      <c r="C100" s="13">
        <v>943.13</v>
      </c>
      <c r="D100" s="28"/>
      <c r="E100" s="29">
        <v>8079.87</v>
      </c>
      <c r="F100" s="13"/>
      <c r="G100" s="27"/>
      <c r="H100" s="28"/>
      <c r="I100" s="127">
        <v>270.69</v>
      </c>
      <c r="J100" s="27">
        <v>315.805</v>
      </c>
      <c r="K100" s="13">
        <v>770.35</v>
      </c>
      <c r="L100" s="48">
        <v>70.11</v>
      </c>
      <c r="M100" s="13"/>
      <c r="N100" s="13"/>
      <c r="O100" s="13"/>
      <c r="P100" s="13"/>
      <c r="Q100" s="10">
        <f t="shared" si="21"/>
        <v>1426.955</v>
      </c>
      <c r="R100" s="60">
        <v>6652.915</v>
      </c>
      <c r="S100" s="61">
        <v>5.66231591045268</v>
      </c>
      <c r="T100" s="62"/>
      <c r="U100" s="1"/>
      <c r="V100" s="1"/>
    </row>
    <row r="101" s="4" customFormat="1" spans="1:22">
      <c r="A101" s="40">
        <v>42094</v>
      </c>
      <c r="B101" s="27">
        <v>10972</v>
      </c>
      <c r="C101" s="13">
        <v>174</v>
      </c>
      <c r="D101" s="28"/>
      <c r="E101" s="29">
        <v>10798</v>
      </c>
      <c r="F101" s="13"/>
      <c r="G101" s="27"/>
      <c r="H101" s="28"/>
      <c r="I101" s="127">
        <v>329.16</v>
      </c>
      <c r="J101" s="27">
        <v>384.02</v>
      </c>
      <c r="K101" s="13">
        <v>1195.36</v>
      </c>
      <c r="L101" s="48">
        <v>41.95</v>
      </c>
      <c r="M101" s="13"/>
      <c r="N101" s="13"/>
      <c r="O101" s="13"/>
      <c r="P101" s="13"/>
      <c r="Q101" s="10">
        <f t="shared" si="21"/>
        <v>1950.49</v>
      </c>
      <c r="R101" s="60">
        <v>8847.51</v>
      </c>
      <c r="S101" s="61">
        <v>5.53604478874539</v>
      </c>
      <c r="T101" s="62"/>
      <c r="U101" s="1"/>
      <c r="V101" s="1"/>
    </row>
    <row r="102" s="4" customFormat="1" spans="1:22">
      <c r="A102" s="125" t="s">
        <v>39</v>
      </c>
      <c r="B102" s="125">
        <f>SUM(B71:B101)</f>
        <v>285922</v>
      </c>
      <c r="C102" s="125">
        <f t="shared" ref="C102:R102" si="28">SUM(C71:C101)</f>
        <v>12130.14</v>
      </c>
      <c r="D102" s="125">
        <f t="shared" si="28"/>
        <v>0</v>
      </c>
      <c r="E102" s="125">
        <f t="shared" si="28"/>
        <v>273791.86</v>
      </c>
      <c r="F102" s="125">
        <f t="shared" si="28"/>
        <v>0</v>
      </c>
      <c r="G102" s="125" t="e">
        <f t="shared" si="28"/>
        <v>#DIV/0!</v>
      </c>
      <c r="H102" s="125">
        <f t="shared" si="28"/>
        <v>0</v>
      </c>
      <c r="I102" s="125">
        <f t="shared" si="28"/>
        <v>8577.66</v>
      </c>
      <c r="J102" s="125">
        <f t="shared" si="28"/>
        <v>10007.27</v>
      </c>
      <c r="K102" s="125">
        <f t="shared" si="28"/>
        <v>24009.23</v>
      </c>
      <c r="L102" s="125">
        <f t="shared" si="28"/>
        <v>1011.48</v>
      </c>
      <c r="M102" s="125">
        <f t="shared" si="28"/>
        <v>0</v>
      </c>
      <c r="N102" s="125">
        <f t="shared" si="28"/>
        <v>0</v>
      </c>
      <c r="O102" s="125">
        <f t="shared" si="28"/>
        <v>0</v>
      </c>
      <c r="P102" s="125">
        <f t="shared" si="28"/>
        <v>0</v>
      </c>
      <c r="Q102" s="125">
        <f t="shared" si="28"/>
        <v>43605.64</v>
      </c>
      <c r="R102" s="125">
        <f t="shared" si="28"/>
        <v>230817.9</v>
      </c>
      <c r="S102" s="125">
        <f>E102/Q102</f>
        <v>6.27881760249362</v>
      </c>
      <c r="T102" s="10"/>
      <c r="U102" s="10"/>
      <c r="V102" s="10"/>
    </row>
    <row r="103" s="12" customFormat="1" spans="1:19">
      <c r="A103" s="40">
        <v>42095</v>
      </c>
      <c r="B103" s="72">
        <v>8902</v>
      </c>
      <c r="C103" s="12">
        <v>324.12</v>
      </c>
      <c r="E103" s="73">
        <v>8577.88</v>
      </c>
      <c r="F103" s="12">
        <v>0</v>
      </c>
      <c r="G103" s="12" t="e">
        <v>#DIV/0!</v>
      </c>
      <c r="H103" s="12">
        <v>0</v>
      </c>
      <c r="I103" s="12">
        <v>267.06</v>
      </c>
      <c r="J103" s="12">
        <v>311.57</v>
      </c>
      <c r="K103" s="74">
        <v>1342.62</v>
      </c>
      <c r="L103" s="12">
        <v>32.69</v>
      </c>
      <c r="M103" s="12">
        <v>0</v>
      </c>
      <c r="N103" s="12">
        <v>0</v>
      </c>
      <c r="O103" s="12">
        <v>0</v>
      </c>
      <c r="P103" s="10">
        <v>0</v>
      </c>
      <c r="Q103" s="60">
        <v>1953.94</v>
      </c>
      <c r="R103" s="60">
        <f t="shared" ref="R103:R131" si="29">E103-Q103</f>
        <v>6623.94</v>
      </c>
      <c r="S103" s="61">
        <f t="shared" ref="S103:S131" si="30">E103/Q103</f>
        <v>4.39004268298924</v>
      </c>
    </row>
    <row r="104" spans="1:19">
      <c r="A104" s="40">
        <v>42096</v>
      </c>
      <c r="B104" s="13">
        <v>10379</v>
      </c>
      <c r="C104" s="76">
        <v>1533.25</v>
      </c>
      <c r="E104" s="73">
        <f>B104-C104</f>
        <v>8845.75</v>
      </c>
      <c r="I104" s="13">
        <v>311.37</v>
      </c>
      <c r="J104" s="13">
        <v>363.265</v>
      </c>
      <c r="K104" s="13">
        <v>1117.91</v>
      </c>
      <c r="L104" s="13">
        <v>30.52</v>
      </c>
      <c r="Q104" s="13">
        <v>1823.065</v>
      </c>
      <c r="R104" s="60">
        <f t="shared" si="29"/>
        <v>7022.685</v>
      </c>
      <c r="S104" s="61">
        <f t="shared" si="30"/>
        <v>4.85213088946362</v>
      </c>
    </row>
    <row r="105" spans="1:19">
      <c r="A105" s="40">
        <v>42097</v>
      </c>
      <c r="B105" s="76">
        <v>6920</v>
      </c>
      <c r="C105" s="13">
        <v>364</v>
      </c>
      <c r="E105" s="73">
        <f t="shared" ref="E105:E125" si="31">B105-C105</f>
        <v>6556</v>
      </c>
      <c r="I105" s="13">
        <f>E105*0.03</f>
        <v>196.68</v>
      </c>
      <c r="J105" s="13">
        <f>E105*0.035</f>
        <v>229.46</v>
      </c>
      <c r="K105" s="13">
        <v>849.25</v>
      </c>
      <c r="L105" s="13">
        <v>29.72</v>
      </c>
      <c r="Q105" s="13">
        <f>SUM(I105:P105)</f>
        <v>1305.11</v>
      </c>
      <c r="R105" s="60">
        <f t="shared" si="29"/>
        <v>5250.89</v>
      </c>
      <c r="S105" s="61">
        <f t="shared" si="30"/>
        <v>5.02333136670472</v>
      </c>
    </row>
    <row r="106" spans="1:19">
      <c r="A106" s="40">
        <v>42098</v>
      </c>
      <c r="B106" s="76">
        <v>6779</v>
      </c>
      <c r="C106" s="13">
        <v>362.94</v>
      </c>
      <c r="E106" s="73">
        <f t="shared" si="31"/>
        <v>6416.06</v>
      </c>
      <c r="I106" s="13">
        <f t="shared" ref="I106:I125" si="32">E106*0.03</f>
        <v>192.4818</v>
      </c>
      <c r="J106" s="13">
        <f t="shared" ref="J106:J125" si="33">E106*0.035</f>
        <v>224.5621</v>
      </c>
      <c r="K106" s="13">
        <v>743.62</v>
      </c>
      <c r="L106" s="13">
        <v>55.03</v>
      </c>
      <c r="Q106" s="13">
        <f t="shared" ref="Q106:Q131" si="34">SUM(I106:P106)</f>
        <v>1215.6939</v>
      </c>
      <c r="R106" s="60">
        <f t="shared" si="29"/>
        <v>5200.3661</v>
      </c>
      <c r="S106" s="61">
        <f t="shared" si="30"/>
        <v>5.27769366943439</v>
      </c>
    </row>
    <row r="107" spans="1:19">
      <c r="A107" s="40">
        <v>42099</v>
      </c>
      <c r="B107" s="76">
        <v>7759</v>
      </c>
      <c r="E107" s="73">
        <f t="shared" si="31"/>
        <v>7759</v>
      </c>
      <c r="I107" s="13">
        <f t="shared" si="32"/>
        <v>232.77</v>
      </c>
      <c r="J107" s="13">
        <f t="shared" si="33"/>
        <v>271.565</v>
      </c>
      <c r="K107" s="13">
        <v>976.58</v>
      </c>
      <c r="L107" s="13">
        <v>44.39</v>
      </c>
      <c r="Q107" s="13">
        <f t="shared" si="34"/>
        <v>1525.305</v>
      </c>
      <c r="R107" s="60">
        <f t="shared" si="29"/>
        <v>6233.695</v>
      </c>
      <c r="S107" s="61">
        <f t="shared" si="30"/>
        <v>5.08685148216258</v>
      </c>
    </row>
    <row r="108" spans="1:19">
      <c r="A108" s="40">
        <v>42100</v>
      </c>
      <c r="B108" s="76">
        <v>9164</v>
      </c>
      <c r="C108" s="13">
        <v>712</v>
      </c>
      <c r="E108" s="73">
        <f t="shared" si="31"/>
        <v>8452</v>
      </c>
      <c r="I108" s="13">
        <f t="shared" si="32"/>
        <v>253.56</v>
      </c>
      <c r="J108" s="13">
        <f t="shared" si="33"/>
        <v>295.82</v>
      </c>
      <c r="K108" s="76">
        <v>1117.85</v>
      </c>
      <c r="L108" s="13">
        <v>29.86</v>
      </c>
      <c r="Q108" s="13">
        <f t="shared" si="34"/>
        <v>1697.09</v>
      </c>
      <c r="R108" s="60">
        <f t="shared" si="29"/>
        <v>6754.91</v>
      </c>
      <c r="S108" s="61">
        <f t="shared" si="30"/>
        <v>4.98028979017023</v>
      </c>
    </row>
    <row r="109" spans="1:19">
      <c r="A109" s="40">
        <v>42101</v>
      </c>
      <c r="B109" s="76">
        <v>10237</v>
      </c>
      <c r="C109" s="13">
        <v>308.71</v>
      </c>
      <c r="E109" s="73">
        <f t="shared" si="31"/>
        <v>9928.29</v>
      </c>
      <c r="I109" s="13">
        <f t="shared" si="32"/>
        <v>297.8487</v>
      </c>
      <c r="J109" s="13">
        <f t="shared" si="33"/>
        <v>347.49015</v>
      </c>
      <c r="K109" s="76">
        <v>1413.45</v>
      </c>
      <c r="L109" s="13">
        <v>4.8</v>
      </c>
      <c r="Q109" s="13">
        <f t="shared" si="34"/>
        <v>2063.58885</v>
      </c>
      <c r="R109" s="60">
        <f t="shared" si="29"/>
        <v>7864.70115</v>
      </c>
      <c r="S109" s="61">
        <f t="shared" si="30"/>
        <v>4.81117641239436</v>
      </c>
    </row>
    <row r="110" spans="1:19">
      <c r="A110" s="40">
        <v>42102</v>
      </c>
      <c r="B110" s="76">
        <v>11648.98</v>
      </c>
      <c r="C110" s="126">
        <v>156.73</v>
      </c>
      <c r="E110" s="73">
        <f t="shared" si="31"/>
        <v>11492.25</v>
      </c>
      <c r="I110" s="13">
        <f t="shared" si="32"/>
        <v>344.7675</v>
      </c>
      <c r="J110" s="13">
        <f t="shared" si="33"/>
        <v>402.22875</v>
      </c>
      <c r="K110" s="76">
        <v>1271.38</v>
      </c>
      <c r="L110" s="13">
        <v>23.51</v>
      </c>
      <c r="Q110" s="13">
        <f t="shared" si="34"/>
        <v>2041.88625</v>
      </c>
      <c r="R110" s="60">
        <f t="shared" si="29"/>
        <v>9450.36375</v>
      </c>
      <c r="S110" s="61">
        <f t="shared" si="30"/>
        <v>5.62825181863093</v>
      </c>
    </row>
    <row r="111" spans="1:19">
      <c r="A111" s="40">
        <v>42103</v>
      </c>
      <c r="B111" s="76">
        <v>7992</v>
      </c>
      <c r="C111" s="13">
        <v>906</v>
      </c>
      <c r="E111" s="73">
        <f t="shared" si="31"/>
        <v>7086</v>
      </c>
      <c r="I111" s="13">
        <f t="shared" si="32"/>
        <v>212.58</v>
      </c>
      <c r="J111" s="13">
        <f t="shared" si="33"/>
        <v>248.01</v>
      </c>
      <c r="K111" s="76">
        <v>1028.28</v>
      </c>
      <c r="L111" s="13">
        <v>37.54</v>
      </c>
      <c r="Q111" s="13">
        <f t="shared" si="34"/>
        <v>1526.41</v>
      </c>
      <c r="R111" s="60">
        <f t="shared" si="29"/>
        <v>5559.59</v>
      </c>
      <c r="S111" s="61">
        <f t="shared" si="30"/>
        <v>4.64226518432138</v>
      </c>
    </row>
    <row r="112" spans="1:19">
      <c r="A112" s="40">
        <v>42104</v>
      </c>
      <c r="B112" s="76">
        <v>9573</v>
      </c>
      <c r="E112" s="73">
        <f t="shared" si="31"/>
        <v>9573</v>
      </c>
      <c r="I112" s="13">
        <f t="shared" si="32"/>
        <v>287.19</v>
      </c>
      <c r="J112" s="13">
        <f t="shared" si="33"/>
        <v>335.055</v>
      </c>
      <c r="K112" s="76">
        <v>1027.66</v>
      </c>
      <c r="L112" s="13">
        <v>29.17</v>
      </c>
      <c r="Q112" s="13">
        <f t="shared" si="34"/>
        <v>1679.075</v>
      </c>
      <c r="R112" s="60">
        <f t="shared" si="29"/>
        <v>7893.925</v>
      </c>
      <c r="S112" s="61">
        <f t="shared" si="30"/>
        <v>5.70135342376011</v>
      </c>
    </row>
    <row r="113" spans="1:19">
      <c r="A113" s="40">
        <v>42105</v>
      </c>
      <c r="B113" s="13">
        <v>8643</v>
      </c>
      <c r="C113" s="13">
        <v>259</v>
      </c>
      <c r="E113" s="73">
        <v>8384</v>
      </c>
      <c r="I113" s="13">
        <f t="shared" si="32"/>
        <v>251.52</v>
      </c>
      <c r="J113" s="13">
        <f t="shared" si="33"/>
        <v>293.44</v>
      </c>
      <c r="K113" s="13">
        <v>1012.95</v>
      </c>
      <c r="M113" s="13">
        <v>5.55</v>
      </c>
      <c r="Q113" s="13">
        <f t="shared" si="34"/>
        <v>1563.46</v>
      </c>
      <c r="R113" s="60">
        <f t="shared" si="29"/>
        <v>6820.54</v>
      </c>
      <c r="S113" s="61">
        <f t="shared" si="30"/>
        <v>5.36246530131887</v>
      </c>
    </row>
    <row r="114" spans="1:19">
      <c r="A114" s="40">
        <v>42106</v>
      </c>
      <c r="B114" s="13">
        <v>10206</v>
      </c>
      <c r="C114" s="13">
        <v>43</v>
      </c>
      <c r="E114" s="73">
        <v>10163</v>
      </c>
      <c r="I114" s="13">
        <f t="shared" si="32"/>
        <v>304.89</v>
      </c>
      <c r="J114" s="13">
        <f t="shared" si="33"/>
        <v>355.705</v>
      </c>
      <c r="K114" s="13">
        <v>1020.58</v>
      </c>
      <c r="M114" s="13">
        <v>32.58</v>
      </c>
      <c r="Q114" s="13">
        <f t="shared" si="34"/>
        <v>1713.755</v>
      </c>
      <c r="R114" s="60">
        <f t="shared" si="29"/>
        <v>8449.245</v>
      </c>
      <c r="S114" s="61">
        <f t="shared" si="30"/>
        <v>5.93025257402604</v>
      </c>
    </row>
    <row r="115" spans="1:19">
      <c r="A115" s="40">
        <v>42107</v>
      </c>
      <c r="B115" s="13">
        <v>10744</v>
      </c>
      <c r="C115" s="13">
        <v>1099.57</v>
      </c>
      <c r="E115" s="73">
        <v>9644.43</v>
      </c>
      <c r="I115" s="13">
        <f t="shared" si="32"/>
        <v>289.3329</v>
      </c>
      <c r="J115" s="13">
        <f t="shared" si="33"/>
        <v>337.55505</v>
      </c>
      <c r="K115" s="13">
        <v>1323.6</v>
      </c>
      <c r="M115" s="13">
        <v>24.4</v>
      </c>
      <c r="Q115" s="13">
        <f t="shared" si="34"/>
        <v>1974.88795</v>
      </c>
      <c r="R115" s="60">
        <f t="shared" si="29"/>
        <v>7669.54205</v>
      </c>
      <c r="S115" s="61">
        <f t="shared" si="30"/>
        <v>4.88353275941554</v>
      </c>
    </row>
    <row r="116" spans="1:19">
      <c r="A116" s="40">
        <v>42108</v>
      </c>
      <c r="B116" s="13">
        <v>8922</v>
      </c>
      <c r="C116" s="13">
        <v>558.3</v>
      </c>
      <c r="E116" s="73">
        <v>8363.7</v>
      </c>
      <c r="I116" s="13">
        <f t="shared" si="32"/>
        <v>250.911</v>
      </c>
      <c r="J116" s="13">
        <f t="shared" si="33"/>
        <v>292.7295</v>
      </c>
      <c r="K116" s="13">
        <v>1038.43</v>
      </c>
      <c r="M116" s="13">
        <v>28.92</v>
      </c>
      <c r="Q116" s="13">
        <f t="shared" si="34"/>
        <v>1610.9905</v>
      </c>
      <c r="R116" s="60">
        <f t="shared" si="29"/>
        <v>6752.7095</v>
      </c>
      <c r="S116" s="61">
        <f t="shared" si="30"/>
        <v>5.19165072668026</v>
      </c>
    </row>
    <row r="117" spans="1:19">
      <c r="A117" s="40">
        <v>42109</v>
      </c>
      <c r="B117" s="13">
        <v>9893</v>
      </c>
      <c r="C117" s="13">
        <v>152</v>
      </c>
      <c r="E117" s="73">
        <v>9741</v>
      </c>
      <c r="I117" s="13">
        <f t="shared" si="32"/>
        <v>292.23</v>
      </c>
      <c r="J117" s="13">
        <f t="shared" si="33"/>
        <v>340.935</v>
      </c>
      <c r="K117" s="13">
        <v>1339.43</v>
      </c>
      <c r="M117" s="13">
        <v>22.68</v>
      </c>
      <c r="Q117" s="13">
        <f t="shared" si="34"/>
        <v>1995.275</v>
      </c>
      <c r="R117" s="60">
        <f t="shared" si="29"/>
        <v>7745.725</v>
      </c>
      <c r="S117" s="61">
        <f t="shared" si="30"/>
        <v>4.88203380486399</v>
      </c>
    </row>
    <row r="118" spans="1:19">
      <c r="A118" s="40">
        <v>42110</v>
      </c>
      <c r="B118" s="13">
        <v>13226</v>
      </c>
      <c r="C118" s="13">
        <v>0</v>
      </c>
      <c r="E118" s="73">
        <v>13226</v>
      </c>
      <c r="I118" s="13">
        <f t="shared" si="32"/>
        <v>396.78</v>
      </c>
      <c r="J118" s="13">
        <f t="shared" si="33"/>
        <v>462.91</v>
      </c>
      <c r="K118" s="13">
        <v>1512.7</v>
      </c>
      <c r="L118" s="13">
        <v>19.04</v>
      </c>
      <c r="Q118" s="13">
        <f t="shared" si="34"/>
        <v>2391.43</v>
      </c>
      <c r="R118" s="60">
        <f t="shared" si="29"/>
        <v>10834.57</v>
      </c>
      <c r="S118" s="61">
        <f t="shared" si="30"/>
        <v>5.53058212032131</v>
      </c>
    </row>
    <row r="119" spans="1:19">
      <c r="A119" s="40">
        <v>42111</v>
      </c>
      <c r="B119" s="13">
        <v>10556</v>
      </c>
      <c r="C119" s="13">
        <v>562</v>
      </c>
      <c r="E119" s="73">
        <v>9994</v>
      </c>
      <c r="I119" s="13">
        <f t="shared" si="32"/>
        <v>299.82</v>
      </c>
      <c r="J119" s="13">
        <f t="shared" si="33"/>
        <v>349.79</v>
      </c>
      <c r="K119" s="13">
        <v>1083.4</v>
      </c>
      <c r="L119" s="13">
        <v>14.01</v>
      </c>
      <c r="Q119" s="13">
        <f t="shared" si="34"/>
        <v>1747.02</v>
      </c>
      <c r="R119" s="60">
        <f t="shared" si="29"/>
        <v>8246.98</v>
      </c>
      <c r="S119" s="61">
        <f t="shared" si="30"/>
        <v>5.7205985048826</v>
      </c>
    </row>
    <row r="120" spans="1:19">
      <c r="A120" s="40">
        <v>42112</v>
      </c>
      <c r="B120" s="13">
        <v>7855</v>
      </c>
      <c r="C120" s="13">
        <v>66</v>
      </c>
      <c r="E120" s="73">
        <v>7789</v>
      </c>
      <c r="I120" s="13">
        <f t="shared" si="32"/>
        <v>233.67</v>
      </c>
      <c r="J120" s="13">
        <f t="shared" si="33"/>
        <v>272.615</v>
      </c>
      <c r="K120" s="13">
        <v>957.47</v>
      </c>
      <c r="L120" s="13">
        <v>37.21</v>
      </c>
      <c r="Q120" s="13">
        <f t="shared" si="34"/>
        <v>1500.965</v>
      </c>
      <c r="R120" s="60">
        <f t="shared" si="29"/>
        <v>6288.035</v>
      </c>
      <c r="S120" s="61">
        <f t="shared" si="30"/>
        <v>5.18932819885873</v>
      </c>
    </row>
    <row r="121" spans="1:19">
      <c r="A121" s="40">
        <v>42113</v>
      </c>
      <c r="B121" s="13">
        <v>11202</v>
      </c>
      <c r="C121" s="13">
        <v>348.04</v>
      </c>
      <c r="E121" s="73">
        <v>10853.96</v>
      </c>
      <c r="I121" s="13">
        <f t="shared" si="32"/>
        <v>325.6188</v>
      </c>
      <c r="J121" s="13">
        <f t="shared" si="33"/>
        <v>379.8886</v>
      </c>
      <c r="K121" s="13">
        <v>1035.86</v>
      </c>
      <c r="L121" s="13">
        <v>140.8</v>
      </c>
      <c r="Q121" s="13">
        <f t="shared" si="34"/>
        <v>1882.1674</v>
      </c>
      <c r="R121" s="60">
        <f t="shared" si="29"/>
        <v>8971.7926</v>
      </c>
      <c r="S121" s="61">
        <f t="shared" si="30"/>
        <v>5.76673466982799</v>
      </c>
    </row>
    <row r="122" spans="1:19">
      <c r="A122" s="40">
        <v>42114</v>
      </c>
      <c r="B122" s="13">
        <v>9195</v>
      </c>
      <c r="C122" s="13">
        <v>156</v>
      </c>
      <c r="E122" s="73">
        <v>9039</v>
      </c>
      <c r="I122" s="13">
        <f t="shared" si="32"/>
        <v>271.17</v>
      </c>
      <c r="J122" s="13">
        <f t="shared" si="33"/>
        <v>316.365</v>
      </c>
      <c r="K122" s="13">
        <v>888.61</v>
      </c>
      <c r="L122" s="13">
        <v>112.28</v>
      </c>
      <c r="Q122" s="13">
        <f t="shared" si="34"/>
        <v>1588.425</v>
      </c>
      <c r="R122" s="60">
        <f t="shared" si="29"/>
        <v>7450.575</v>
      </c>
      <c r="S122" s="61">
        <f t="shared" si="30"/>
        <v>5.69054251853251</v>
      </c>
    </row>
    <row r="123" spans="1:19">
      <c r="A123" s="40">
        <v>42115</v>
      </c>
      <c r="B123" s="76">
        <v>11762</v>
      </c>
      <c r="C123" s="13">
        <v>748</v>
      </c>
      <c r="E123" s="73">
        <f t="shared" ref="E123:E125" si="35">B123-C123</f>
        <v>11014</v>
      </c>
      <c r="I123" s="13">
        <f t="shared" si="32"/>
        <v>330.42</v>
      </c>
      <c r="J123" s="13">
        <f t="shared" si="33"/>
        <v>385.49</v>
      </c>
      <c r="K123" s="13">
        <v>864.9</v>
      </c>
      <c r="L123" s="13">
        <v>48.36</v>
      </c>
      <c r="Q123" s="13">
        <f t="shared" si="34"/>
        <v>1629.17</v>
      </c>
      <c r="R123" s="60">
        <f t="shared" si="29"/>
        <v>9384.83</v>
      </c>
      <c r="S123" s="61">
        <f t="shared" si="30"/>
        <v>6.7604976767311</v>
      </c>
    </row>
    <row r="124" spans="1:19">
      <c r="A124" s="40">
        <v>42116</v>
      </c>
      <c r="B124" s="76">
        <v>13508</v>
      </c>
      <c r="C124" s="76">
        <v>1311.28</v>
      </c>
      <c r="E124" s="73">
        <f t="shared" si="35"/>
        <v>12196.72</v>
      </c>
      <c r="I124" s="13">
        <f t="shared" si="32"/>
        <v>365.9016</v>
      </c>
      <c r="J124" s="13">
        <f t="shared" si="33"/>
        <v>426.8852</v>
      </c>
      <c r="Q124" s="13">
        <f t="shared" si="34"/>
        <v>792.7868</v>
      </c>
      <c r="R124" s="60">
        <f t="shared" si="29"/>
        <v>11403.9332</v>
      </c>
      <c r="S124" s="61">
        <f t="shared" si="30"/>
        <v>15.3846153846154</v>
      </c>
    </row>
    <row r="125" spans="1:19">
      <c r="A125" s="40">
        <v>42117</v>
      </c>
      <c r="B125" s="76">
        <v>10546</v>
      </c>
      <c r="C125" s="13">
        <v>299</v>
      </c>
      <c r="E125" s="73">
        <f t="shared" si="35"/>
        <v>10247</v>
      </c>
      <c r="I125" s="13">
        <f t="shared" si="32"/>
        <v>307.41</v>
      </c>
      <c r="J125" s="13">
        <f t="shared" si="33"/>
        <v>358.645</v>
      </c>
      <c r="K125" s="13">
        <v>798.37</v>
      </c>
      <c r="L125" s="13">
        <v>66.13</v>
      </c>
      <c r="Q125" s="13">
        <f t="shared" si="34"/>
        <v>1530.555</v>
      </c>
      <c r="R125" s="60">
        <f t="shared" si="29"/>
        <v>8716.445</v>
      </c>
      <c r="S125" s="61">
        <f t="shared" si="30"/>
        <v>6.69495705806064</v>
      </c>
    </row>
    <row r="126" spans="1:19">
      <c r="A126" s="40">
        <v>42118</v>
      </c>
      <c r="B126" s="13">
        <v>12059.3</v>
      </c>
      <c r="C126" s="13">
        <v>497</v>
      </c>
      <c r="E126" s="73">
        <v>11562.3</v>
      </c>
      <c r="I126" s="13">
        <v>361.779</v>
      </c>
      <c r="J126" s="13">
        <v>422.0755</v>
      </c>
      <c r="K126" s="13">
        <v>956.04</v>
      </c>
      <c r="L126" s="13">
        <v>27.4</v>
      </c>
      <c r="Q126" s="13">
        <f t="shared" si="34"/>
        <v>1767.2945</v>
      </c>
      <c r="R126" s="60">
        <f t="shared" si="29"/>
        <v>9795.0055</v>
      </c>
      <c r="S126" s="61">
        <f t="shared" si="30"/>
        <v>6.54237310193632</v>
      </c>
    </row>
    <row r="127" spans="1:19">
      <c r="A127" s="40">
        <v>42119</v>
      </c>
      <c r="B127" s="13">
        <v>10363</v>
      </c>
      <c r="C127" s="13">
        <v>486</v>
      </c>
      <c r="E127" s="73">
        <v>9877</v>
      </c>
      <c r="I127" s="13">
        <v>310.89</v>
      </c>
      <c r="J127" s="13">
        <v>362.705</v>
      </c>
      <c r="K127" s="13">
        <v>716.72</v>
      </c>
      <c r="L127" s="13">
        <v>69.82</v>
      </c>
      <c r="Q127" s="13">
        <f t="shared" si="34"/>
        <v>1460.135</v>
      </c>
      <c r="R127" s="60">
        <f t="shared" si="29"/>
        <v>8416.865</v>
      </c>
      <c r="S127" s="61">
        <f t="shared" si="30"/>
        <v>6.76444301383091</v>
      </c>
    </row>
    <row r="128" spans="1:19">
      <c r="A128" s="40">
        <v>42120</v>
      </c>
      <c r="B128" s="13">
        <v>7378.32</v>
      </c>
      <c r="C128" s="13">
        <v>296</v>
      </c>
      <c r="E128" s="73">
        <v>7082.32</v>
      </c>
      <c r="I128" s="13">
        <v>221.3496</v>
      </c>
      <c r="J128" s="13">
        <v>258.2412</v>
      </c>
      <c r="K128" s="13">
        <v>752.42</v>
      </c>
      <c r="L128" s="13">
        <v>19.4</v>
      </c>
      <c r="Q128" s="13">
        <f t="shared" si="34"/>
        <v>1251.4108</v>
      </c>
      <c r="R128" s="60">
        <f t="shared" si="29"/>
        <v>5830.9092</v>
      </c>
      <c r="S128" s="61">
        <f t="shared" si="30"/>
        <v>5.65946849747501</v>
      </c>
    </row>
    <row r="129" spans="1:19">
      <c r="A129" s="40">
        <v>42121</v>
      </c>
      <c r="B129" s="13">
        <v>9735</v>
      </c>
      <c r="C129" s="13">
        <v>355</v>
      </c>
      <c r="E129" s="73">
        <v>9380</v>
      </c>
      <c r="I129" s="13">
        <v>292.05</v>
      </c>
      <c r="J129" s="13">
        <v>340.725</v>
      </c>
      <c r="K129" s="13">
        <v>892.67</v>
      </c>
      <c r="L129" s="13">
        <v>31.7</v>
      </c>
      <c r="Q129" s="13">
        <f t="shared" si="34"/>
        <v>1557.145</v>
      </c>
      <c r="R129" s="60">
        <f t="shared" si="29"/>
        <v>7822.855</v>
      </c>
      <c r="S129" s="61">
        <f t="shared" si="30"/>
        <v>6.02384492131433</v>
      </c>
    </row>
    <row r="130" spans="1:19">
      <c r="A130" s="40">
        <v>42122</v>
      </c>
      <c r="B130" s="13">
        <v>8422</v>
      </c>
      <c r="C130" s="13">
        <v>422.97</v>
      </c>
      <c r="E130" s="73">
        <v>7999.03</v>
      </c>
      <c r="I130" s="13">
        <v>252.66</v>
      </c>
      <c r="J130" s="13">
        <v>294.77</v>
      </c>
      <c r="K130" s="13">
        <v>1085.72</v>
      </c>
      <c r="L130" s="13">
        <v>38.66</v>
      </c>
      <c r="Q130" s="13">
        <f t="shared" si="34"/>
        <v>1671.81</v>
      </c>
      <c r="R130" s="60">
        <f t="shared" si="29"/>
        <v>6327.22</v>
      </c>
      <c r="S130" s="61">
        <f t="shared" si="30"/>
        <v>4.78465256219307</v>
      </c>
    </row>
    <row r="131" spans="1:19">
      <c r="A131" s="40">
        <v>42123</v>
      </c>
      <c r="B131" s="13">
        <v>11447</v>
      </c>
      <c r="C131" s="13">
        <v>541.08</v>
      </c>
      <c r="E131" s="73">
        <v>10905.92</v>
      </c>
      <c r="I131" s="13">
        <v>343.41</v>
      </c>
      <c r="J131" s="13">
        <v>400.645</v>
      </c>
      <c r="K131" s="13">
        <v>873.66</v>
      </c>
      <c r="L131" s="13">
        <v>18.2</v>
      </c>
      <c r="Q131" s="13">
        <f t="shared" si="34"/>
        <v>1635.915</v>
      </c>
      <c r="R131" s="60">
        <f t="shared" si="29"/>
        <v>9270.005</v>
      </c>
      <c r="S131" s="61">
        <f t="shared" si="30"/>
        <v>6.66655663650006</v>
      </c>
    </row>
    <row r="132" spans="1:19">
      <c r="A132" s="40">
        <v>42124</v>
      </c>
      <c r="B132" s="13">
        <v>10042</v>
      </c>
      <c r="C132" s="13">
        <v>1548.3</v>
      </c>
      <c r="E132" s="73">
        <v>8493.7</v>
      </c>
      <c r="I132" s="13">
        <v>301.26</v>
      </c>
      <c r="J132" s="13">
        <v>351.47</v>
      </c>
      <c r="K132" s="13">
        <v>743.94</v>
      </c>
      <c r="L132" s="13">
        <v>36</v>
      </c>
      <c r="Q132" s="13">
        <v>1432.67</v>
      </c>
      <c r="R132" s="60">
        <v>7061.03</v>
      </c>
      <c r="S132" s="61">
        <v>5.9285809013939</v>
      </c>
    </row>
    <row r="133" s="12" customFormat="1" spans="1:20">
      <c r="A133" s="10" t="s">
        <v>34</v>
      </c>
      <c r="B133" s="10" t="e">
        <f ca="1">SUM(B102:B103:B132B132)</f>
        <v>#NAME?</v>
      </c>
      <c r="C133" s="10">
        <f t="shared" ref="C133:I133" si="36">SUM(C103:C132)</f>
        <v>14416.29</v>
      </c>
      <c r="D133" s="10">
        <f>SUM(D105:D132)</f>
        <v>0</v>
      </c>
      <c r="E133" s="10">
        <f t="shared" ref="E133:I133" si="37">SUM(E103:E132)</f>
        <v>280642.31</v>
      </c>
      <c r="F133" s="10">
        <v>0</v>
      </c>
      <c r="G133" s="10"/>
      <c r="H133" s="10">
        <f>SUM(H103:H132)</f>
        <v>0</v>
      </c>
      <c r="I133" s="10">
        <f>SUM(I103:I132)</f>
        <v>8599.3809</v>
      </c>
      <c r="J133" s="10">
        <f>SUM(J105:J132)</f>
        <v>9357.77605</v>
      </c>
      <c r="K133" s="10">
        <f t="shared" ref="K133:R133" si="38">SUM(K103:K132)</f>
        <v>29786.07</v>
      </c>
      <c r="L133" s="10">
        <f t="shared" si="38"/>
        <v>996.24</v>
      </c>
      <c r="M133" s="10">
        <f t="shared" si="38"/>
        <v>114.13</v>
      </c>
      <c r="N133" s="10">
        <f t="shared" si="38"/>
        <v>0</v>
      </c>
      <c r="O133" s="10">
        <f t="shared" si="38"/>
        <v>0</v>
      </c>
      <c r="P133" s="10">
        <f t="shared" si="38"/>
        <v>0</v>
      </c>
      <c r="Q133" s="10">
        <f t="shared" si="38"/>
        <v>49528.43195</v>
      </c>
      <c r="R133" s="61">
        <f t="shared" si="38"/>
        <v>231113.87805</v>
      </c>
      <c r="S133" s="61">
        <f>E133/Q133</f>
        <v>5.66628699820972</v>
      </c>
      <c r="T133" s="78"/>
    </row>
    <row r="134" spans="1:19">
      <c r="A134" s="40">
        <v>42125</v>
      </c>
      <c r="B134" s="13">
        <v>9145</v>
      </c>
      <c r="C134" s="13">
        <v>626</v>
      </c>
      <c r="E134" s="13">
        <v>8519</v>
      </c>
      <c r="F134" s="13">
        <v>0</v>
      </c>
      <c r="G134" s="13" t="e">
        <v>#DIV/0!</v>
      </c>
      <c r="H134" s="13">
        <v>0</v>
      </c>
      <c r="I134" s="13">
        <v>274.35</v>
      </c>
      <c r="J134" s="13">
        <v>320.075</v>
      </c>
      <c r="K134" s="13">
        <v>623.75</v>
      </c>
      <c r="L134" s="13">
        <v>12.76</v>
      </c>
      <c r="M134" s="13">
        <v>0</v>
      </c>
      <c r="N134" s="13">
        <v>0</v>
      </c>
      <c r="O134" s="13">
        <v>0</v>
      </c>
      <c r="P134" s="13">
        <v>0</v>
      </c>
      <c r="Q134" s="13">
        <v>1230.935</v>
      </c>
      <c r="R134" s="13">
        <v>7288.065</v>
      </c>
      <c r="S134" s="13">
        <v>6.92075536076235</v>
      </c>
    </row>
    <row r="135" spans="1:19">
      <c r="A135" s="40">
        <v>42126</v>
      </c>
      <c r="B135" s="13">
        <v>9571</v>
      </c>
      <c r="C135" s="13">
        <v>631.96</v>
      </c>
      <c r="E135" s="13">
        <v>8939.04</v>
      </c>
      <c r="I135" s="13">
        <v>287.13</v>
      </c>
      <c r="J135" s="13">
        <v>334.985</v>
      </c>
      <c r="K135" s="13">
        <v>674.56</v>
      </c>
      <c r="L135" s="13">
        <v>7.9</v>
      </c>
      <c r="Q135" s="13">
        <v>1304.575</v>
      </c>
      <c r="R135" s="13">
        <v>7634.465</v>
      </c>
      <c r="S135" s="13">
        <v>6.85207059770423</v>
      </c>
    </row>
    <row r="136" spans="1:19">
      <c r="A136" s="40">
        <v>42127</v>
      </c>
      <c r="B136" s="13">
        <v>12510</v>
      </c>
      <c r="C136" s="13">
        <v>263</v>
      </c>
      <c r="E136" s="13">
        <v>12247</v>
      </c>
      <c r="I136" s="13">
        <v>375.3</v>
      </c>
      <c r="J136" s="13">
        <v>437.85</v>
      </c>
      <c r="K136" s="13">
        <v>703.58</v>
      </c>
      <c r="L136" s="13">
        <v>70.21</v>
      </c>
      <c r="Q136" s="13">
        <v>1586.94</v>
      </c>
      <c r="R136" s="13">
        <v>10660.06</v>
      </c>
      <c r="S136" s="13">
        <v>7.71736801643414</v>
      </c>
    </row>
    <row r="137" spans="1:19">
      <c r="A137" s="40">
        <v>42128</v>
      </c>
      <c r="B137" s="13">
        <v>12638</v>
      </c>
      <c r="C137" s="13">
        <v>176.79</v>
      </c>
      <c r="E137" s="13">
        <v>12461.21</v>
      </c>
      <c r="H137" s="13" t="s">
        <v>33</v>
      </c>
      <c r="I137" s="13">
        <v>379.14</v>
      </c>
      <c r="J137" s="13">
        <v>442.33</v>
      </c>
      <c r="K137" s="13">
        <v>754.84</v>
      </c>
      <c r="L137" s="13">
        <v>27.92</v>
      </c>
      <c r="Q137" s="13">
        <v>1604.23</v>
      </c>
      <c r="R137" s="13">
        <v>10856.98</v>
      </c>
      <c r="S137" s="13">
        <v>7.76772033935284</v>
      </c>
    </row>
    <row r="138" spans="1:19">
      <c r="A138" s="40">
        <v>42129</v>
      </c>
      <c r="B138" s="13">
        <v>11254</v>
      </c>
      <c r="C138" s="13">
        <v>652</v>
      </c>
      <c r="E138" s="13">
        <v>10602</v>
      </c>
      <c r="H138" s="13" t="s">
        <v>33</v>
      </c>
      <c r="I138" s="13">
        <v>337.62</v>
      </c>
      <c r="J138" s="13">
        <v>393.89</v>
      </c>
      <c r="K138" s="13">
        <v>826.58</v>
      </c>
      <c r="L138" s="13">
        <v>32.21</v>
      </c>
      <c r="Q138" s="13">
        <v>1590.3</v>
      </c>
      <c r="R138" s="13">
        <v>9011.7</v>
      </c>
      <c r="S138" s="13">
        <v>6.66666666666667</v>
      </c>
    </row>
    <row r="139" spans="1:19">
      <c r="A139" s="40">
        <v>42130</v>
      </c>
      <c r="B139" s="13">
        <v>13429</v>
      </c>
      <c r="C139" s="13">
        <v>538</v>
      </c>
      <c r="E139" s="13">
        <v>12891</v>
      </c>
      <c r="I139" s="13">
        <v>402.87</v>
      </c>
      <c r="J139" s="13">
        <v>470.015</v>
      </c>
      <c r="K139" s="13">
        <v>752.05</v>
      </c>
      <c r="L139" s="13">
        <v>58.36</v>
      </c>
      <c r="Q139" s="13">
        <v>1683.295</v>
      </c>
      <c r="R139" s="13">
        <v>11207.705</v>
      </c>
      <c r="S139" s="13">
        <v>7.6581941965015</v>
      </c>
    </row>
    <row r="140" spans="1:19">
      <c r="A140" s="40">
        <v>42131</v>
      </c>
      <c r="B140" s="13">
        <v>11219</v>
      </c>
      <c r="C140" s="13">
        <v>575.55</v>
      </c>
      <c r="E140" s="13">
        <v>10643.45</v>
      </c>
      <c r="I140" s="13">
        <v>336.57</v>
      </c>
      <c r="J140" s="13">
        <v>392.665</v>
      </c>
      <c r="K140" s="13">
        <v>594.6</v>
      </c>
      <c r="L140" s="13">
        <v>68.33</v>
      </c>
      <c r="Q140" s="13">
        <v>1392.165</v>
      </c>
      <c r="R140" s="13">
        <v>9251.285</v>
      </c>
      <c r="S140" s="13">
        <v>7.64525038339565</v>
      </c>
    </row>
    <row r="141" spans="1:19">
      <c r="A141" s="40">
        <v>42132</v>
      </c>
      <c r="B141" s="13">
        <v>10699</v>
      </c>
      <c r="C141" s="13">
        <v>71.12</v>
      </c>
      <c r="E141" s="13">
        <v>10627.88</v>
      </c>
      <c r="I141" s="13">
        <v>320.97</v>
      </c>
      <c r="J141" s="13">
        <v>374.465</v>
      </c>
      <c r="K141" s="13">
        <v>608.67</v>
      </c>
      <c r="L141" s="13">
        <v>55.2</v>
      </c>
      <c r="Q141" s="13">
        <v>1359.305</v>
      </c>
      <c r="R141" s="13">
        <v>9268.575</v>
      </c>
      <c r="S141" s="13">
        <v>7.81861318835728</v>
      </c>
    </row>
    <row r="142" s="4" customFormat="1" spans="1:19">
      <c r="A142" s="122">
        <v>42133</v>
      </c>
      <c r="B142" s="124">
        <v>11779</v>
      </c>
      <c r="C142" s="124">
        <v>191</v>
      </c>
      <c r="D142" s="28">
        <v>1727</v>
      </c>
      <c r="E142" s="29">
        <f t="shared" ref="E142:E147" si="39">B142-C142-D142</f>
        <v>9861</v>
      </c>
      <c r="F142" s="13"/>
      <c r="G142" s="27"/>
      <c r="H142" s="28"/>
      <c r="I142" s="127">
        <f t="shared" ref="I142:I143" si="40">B142*0.03</f>
        <v>353.37</v>
      </c>
      <c r="J142" s="133">
        <f t="shared" ref="J142:J143" si="41">B142*0.035</f>
        <v>412.265</v>
      </c>
      <c r="K142" s="138">
        <v>551.85</v>
      </c>
      <c r="L142" s="139">
        <v>61.92</v>
      </c>
      <c r="M142" s="13"/>
      <c r="N142" s="127"/>
      <c r="O142" s="13"/>
      <c r="P142" s="13"/>
      <c r="Q142" s="10">
        <f t="shared" ref="Q142:Q143" si="42">SUM(H142:P142)</f>
        <v>1379.405</v>
      </c>
      <c r="R142" s="60">
        <f t="shared" ref="R142:R143" si="43">E142-Q142</f>
        <v>8481.595</v>
      </c>
      <c r="S142" s="61">
        <f t="shared" ref="S142:S143" si="44">E142/Q142</f>
        <v>7.14873441810056</v>
      </c>
    </row>
    <row r="143" s="4" customFormat="1" spans="1:19">
      <c r="A143" s="122">
        <v>42134</v>
      </c>
      <c r="B143" s="112">
        <v>12515</v>
      </c>
      <c r="C143" s="112">
        <v>137.41</v>
      </c>
      <c r="D143" s="28"/>
      <c r="E143" s="29">
        <f t="shared" si="39"/>
        <v>12377.59</v>
      </c>
      <c r="F143" s="13"/>
      <c r="G143" s="27"/>
      <c r="H143" s="28"/>
      <c r="I143" s="127">
        <f t="shared" si="40"/>
        <v>375.45</v>
      </c>
      <c r="J143" s="133">
        <f t="shared" si="41"/>
        <v>438.025</v>
      </c>
      <c r="K143" s="116">
        <v>538.27</v>
      </c>
      <c r="L143" s="117">
        <v>15.35</v>
      </c>
      <c r="M143" s="127"/>
      <c r="N143" s="127"/>
      <c r="O143" s="13"/>
      <c r="P143" s="13"/>
      <c r="Q143" s="10">
        <f t="shared" si="42"/>
        <v>1367.095</v>
      </c>
      <c r="R143" s="60">
        <f t="shared" si="43"/>
        <v>11010.495</v>
      </c>
      <c r="S143" s="61">
        <f t="shared" si="44"/>
        <v>9.05393553483847</v>
      </c>
    </row>
    <row r="144" spans="1:19">
      <c r="A144" s="40">
        <v>42135</v>
      </c>
      <c r="B144" s="13">
        <v>12574</v>
      </c>
      <c r="C144" s="13">
        <v>14</v>
      </c>
      <c r="E144" s="29">
        <f t="shared" si="39"/>
        <v>12560</v>
      </c>
      <c r="I144" s="13">
        <v>377.22</v>
      </c>
      <c r="J144" s="13">
        <v>440.09</v>
      </c>
      <c r="K144" s="13">
        <v>735.64</v>
      </c>
      <c r="L144" s="13">
        <v>17.75</v>
      </c>
      <c r="Q144" s="13">
        <v>1570.7</v>
      </c>
      <c r="R144" s="13">
        <v>10989.3</v>
      </c>
      <c r="S144" s="13">
        <v>7.99643471063857</v>
      </c>
    </row>
    <row r="145" spans="1:19">
      <c r="A145" s="40">
        <v>42136</v>
      </c>
      <c r="B145" s="13">
        <v>17539</v>
      </c>
      <c r="C145" s="13">
        <v>439.84</v>
      </c>
      <c r="D145" s="13">
        <v>740</v>
      </c>
      <c r="E145" s="29">
        <f t="shared" si="39"/>
        <v>16359.16</v>
      </c>
      <c r="I145" s="13">
        <v>526.17</v>
      </c>
      <c r="J145" s="13">
        <v>613.865</v>
      </c>
      <c r="K145" s="13">
        <v>713.11</v>
      </c>
      <c r="L145" s="13">
        <v>80.95</v>
      </c>
      <c r="Q145" s="13">
        <v>1934.095</v>
      </c>
      <c r="R145" s="13">
        <v>14461.065</v>
      </c>
      <c r="S145" s="13">
        <v>8.47691555999059</v>
      </c>
    </row>
    <row r="146" spans="1:19">
      <c r="A146" s="40">
        <v>42137</v>
      </c>
      <c r="B146" s="76">
        <v>11955</v>
      </c>
      <c r="C146" s="13">
        <v>791.9</v>
      </c>
      <c r="E146" s="29">
        <f t="shared" si="39"/>
        <v>11163.1</v>
      </c>
      <c r="I146" s="13">
        <f t="shared" ref="I146:I147" si="45">B146*0.03</f>
        <v>358.65</v>
      </c>
      <c r="J146" s="27">
        <f t="shared" ref="J146:J147" si="46">B146*0.035</f>
        <v>418.425</v>
      </c>
      <c r="K146" s="13">
        <v>748.48</v>
      </c>
      <c r="L146" s="13">
        <v>23.05</v>
      </c>
      <c r="Q146" s="13">
        <f t="shared" ref="Q146:Q147" si="47">SUM(I146:P146)</f>
        <v>1548.605</v>
      </c>
      <c r="R146" s="60">
        <f t="shared" ref="R146" si="48">E146-Q146</f>
        <v>9614.495</v>
      </c>
      <c r="S146" s="61">
        <f t="shared" ref="S146" si="49">E146/Q146</f>
        <v>7.20848763887499</v>
      </c>
    </row>
    <row r="147" spans="1:19">
      <c r="A147" s="40">
        <v>42138</v>
      </c>
      <c r="B147" s="76">
        <v>14605</v>
      </c>
      <c r="C147" s="13">
        <v>369</v>
      </c>
      <c r="D147" s="13">
        <v>2129</v>
      </c>
      <c r="E147" s="13">
        <f t="shared" si="39"/>
        <v>12107</v>
      </c>
      <c r="I147" s="13">
        <f t="shared" si="45"/>
        <v>438.15</v>
      </c>
      <c r="J147" s="27">
        <f t="shared" si="46"/>
        <v>511.175</v>
      </c>
      <c r="K147" s="13">
        <v>840.75</v>
      </c>
      <c r="L147" s="13">
        <v>9.9</v>
      </c>
      <c r="Q147" s="13">
        <f t="shared" si="47"/>
        <v>1799.975</v>
      </c>
      <c r="R147" s="60">
        <f t="shared" ref="R147" si="50">E147-Q147</f>
        <v>10307.025</v>
      </c>
      <c r="S147" s="61">
        <f t="shared" ref="S147" si="51">E147/Q147</f>
        <v>6.72620453061848</v>
      </c>
    </row>
    <row r="148" spans="1:19">
      <c r="A148" s="40">
        <v>42139</v>
      </c>
      <c r="B148" s="13">
        <v>12942</v>
      </c>
      <c r="C148" s="13">
        <v>71</v>
      </c>
      <c r="E148" s="13">
        <v>12871</v>
      </c>
      <c r="I148" s="13">
        <v>388.26</v>
      </c>
      <c r="J148" s="13">
        <v>452.97</v>
      </c>
      <c r="K148" s="13">
        <v>703.04</v>
      </c>
      <c r="L148" s="13">
        <v>37.65</v>
      </c>
      <c r="Q148" s="13">
        <v>1581.92</v>
      </c>
      <c r="R148" s="13">
        <v>11289.08</v>
      </c>
      <c r="S148" s="13">
        <v>8.13631536360878</v>
      </c>
    </row>
    <row r="149" spans="1:19">
      <c r="A149" s="40">
        <v>42140</v>
      </c>
      <c r="B149" s="13">
        <v>10227</v>
      </c>
      <c r="C149" s="13">
        <v>162</v>
      </c>
      <c r="E149" s="13">
        <v>10065</v>
      </c>
      <c r="I149" s="13">
        <v>306.81</v>
      </c>
      <c r="J149" s="13">
        <v>357.945</v>
      </c>
      <c r="K149" s="13">
        <v>755.3</v>
      </c>
      <c r="L149" s="13">
        <v>76.09</v>
      </c>
      <c r="Q149" s="13">
        <v>1496.145</v>
      </c>
      <c r="R149" s="13">
        <v>8568.855</v>
      </c>
      <c r="S149" s="13">
        <v>6.727289133072</v>
      </c>
    </row>
    <row r="150" spans="1:19">
      <c r="A150" s="40">
        <v>42141</v>
      </c>
      <c r="B150" s="13">
        <v>13414</v>
      </c>
      <c r="C150" s="13">
        <v>308</v>
      </c>
      <c r="E150" s="13">
        <v>13106</v>
      </c>
      <c r="I150" s="13">
        <v>402.42</v>
      </c>
      <c r="J150" s="13">
        <v>469.49</v>
      </c>
      <c r="K150" s="13">
        <v>809.33</v>
      </c>
      <c r="L150" s="13">
        <v>57.33</v>
      </c>
      <c r="Q150" s="13">
        <v>1738.57</v>
      </c>
      <c r="R150" s="13">
        <v>11367.43</v>
      </c>
      <c r="S150" s="13">
        <v>7.53837924271096</v>
      </c>
    </row>
    <row r="151" spans="1:19">
      <c r="A151" s="40">
        <v>42142</v>
      </c>
      <c r="B151" s="13">
        <v>13639</v>
      </c>
      <c r="C151" s="13">
        <v>415</v>
      </c>
      <c r="E151" s="13">
        <v>13224</v>
      </c>
      <c r="I151" s="13">
        <v>409.17</v>
      </c>
      <c r="J151" s="13">
        <v>477.365</v>
      </c>
      <c r="K151" s="13">
        <v>782.22</v>
      </c>
      <c r="L151" s="13">
        <v>75.69</v>
      </c>
      <c r="Q151" s="13">
        <v>1744.445</v>
      </c>
      <c r="R151" s="13">
        <v>11479.555</v>
      </c>
      <c r="S151" s="13">
        <v>7.58063452846034</v>
      </c>
    </row>
    <row r="152" spans="1:19">
      <c r="A152" s="40">
        <v>42143</v>
      </c>
      <c r="B152" s="13">
        <v>13815</v>
      </c>
      <c r="C152" s="13">
        <v>574.32</v>
      </c>
      <c r="D152" s="13">
        <v>468</v>
      </c>
      <c r="E152" s="13">
        <v>12772.68</v>
      </c>
      <c r="I152" s="13">
        <v>414.45</v>
      </c>
      <c r="J152" s="13">
        <v>483.525</v>
      </c>
      <c r="K152" s="13">
        <v>719.13</v>
      </c>
      <c r="L152" s="13">
        <v>64.69</v>
      </c>
      <c r="Q152" s="13">
        <v>1681.795</v>
      </c>
      <c r="R152" s="13">
        <v>11090.885</v>
      </c>
      <c r="S152" s="13">
        <v>7.5946711697918</v>
      </c>
    </row>
    <row r="153" spans="1:19">
      <c r="A153" s="40">
        <v>42144</v>
      </c>
      <c r="B153" s="13">
        <v>12068</v>
      </c>
      <c r="C153" s="13">
        <v>622.18</v>
      </c>
      <c r="E153" s="13">
        <v>11445.82</v>
      </c>
      <c r="I153" s="13">
        <v>362.04</v>
      </c>
      <c r="J153" s="13">
        <v>422.38</v>
      </c>
      <c r="K153" s="13">
        <v>661.45</v>
      </c>
      <c r="L153" s="13">
        <v>59</v>
      </c>
      <c r="Q153" s="13">
        <v>1504.87</v>
      </c>
      <c r="R153" s="13">
        <v>9940.95</v>
      </c>
      <c r="S153" s="13">
        <v>7.60585299726887</v>
      </c>
    </row>
    <row r="154" spans="1:19">
      <c r="A154" s="40">
        <v>42145</v>
      </c>
      <c r="B154" s="13">
        <v>13083</v>
      </c>
      <c r="C154" s="13">
        <v>417.04</v>
      </c>
      <c r="D154" s="13">
        <v>468</v>
      </c>
      <c r="E154" s="13">
        <v>12197.96</v>
      </c>
      <c r="I154" s="13">
        <v>392.49</v>
      </c>
      <c r="J154" s="13">
        <v>457.905</v>
      </c>
      <c r="K154" s="13">
        <v>830.53</v>
      </c>
      <c r="L154" s="13">
        <v>48.31</v>
      </c>
      <c r="Q154" s="13">
        <v>1729.235</v>
      </c>
      <c r="R154" s="13">
        <v>10468.725</v>
      </c>
      <c r="S154" s="13">
        <v>7.05396316868442</v>
      </c>
    </row>
    <row r="155" spans="1:19">
      <c r="A155" s="40">
        <v>42146</v>
      </c>
      <c r="B155" s="76">
        <v>12979</v>
      </c>
      <c r="C155" s="13">
        <v>657</v>
      </c>
      <c r="E155" s="29">
        <f>B155-C155-D155</f>
        <v>12322</v>
      </c>
      <c r="I155" s="13">
        <f t="shared" ref="I155" si="52">E155*0.03</f>
        <v>369.66</v>
      </c>
      <c r="J155" s="13">
        <f t="shared" ref="J155" si="53">E155*0.035</f>
        <v>431.27</v>
      </c>
      <c r="K155" s="13">
        <v>722.28</v>
      </c>
      <c r="L155" s="13">
        <v>83.15</v>
      </c>
      <c r="Q155" s="13">
        <f t="shared" ref="Q155" si="54">SUM(I155:P155)</f>
        <v>1606.36</v>
      </c>
      <c r="R155" s="60">
        <f t="shared" ref="R155" si="55">E155-Q155</f>
        <v>10715.64</v>
      </c>
      <c r="S155" s="61">
        <f t="shared" ref="S155" si="56">E155/Q155</f>
        <v>7.67075873403222</v>
      </c>
    </row>
    <row r="156" spans="1:19">
      <c r="A156" s="40">
        <v>42147</v>
      </c>
      <c r="B156" s="13">
        <v>11267</v>
      </c>
      <c r="C156" s="13">
        <v>802</v>
      </c>
      <c r="E156" s="13">
        <v>10465</v>
      </c>
      <c r="I156" s="13">
        <v>338.01</v>
      </c>
      <c r="J156" s="13">
        <v>394.345</v>
      </c>
      <c r="K156" s="13">
        <v>745.29</v>
      </c>
      <c r="L156" s="13">
        <v>36.5</v>
      </c>
      <c r="Q156" s="13">
        <v>1514.145</v>
      </c>
      <c r="R156" s="13">
        <v>8950.855</v>
      </c>
      <c r="S156" s="13">
        <v>6.91149130367303</v>
      </c>
    </row>
    <row r="157" spans="1:19">
      <c r="A157" s="40">
        <v>42148</v>
      </c>
      <c r="B157" s="13">
        <v>12100</v>
      </c>
      <c r="C157" s="13">
        <v>536.24</v>
      </c>
      <c r="E157" s="13">
        <v>11563.76</v>
      </c>
      <c r="I157" s="13">
        <v>363</v>
      </c>
      <c r="J157" s="13">
        <v>423.5</v>
      </c>
      <c r="K157" s="13">
        <v>1183.78</v>
      </c>
      <c r="L157" s="13">
        <v>34.72</v>
      </c>
      <c r="Q157" s="13">
        <v>2005</v>
      </c>
      <c r="R157" s="13">
        <v>9558.76</v>
      </c>
      <c r="S157" s="13">
        <v>5.76746134663342</v>
      </c>
    </row>
    <row r="158" spans="1:19">
      <c r="A158" s="40">
        <v>42149</v>
      </c>
      <c r="B158" s="13">
        <v>18353</v>
      </c>
      <c r="C158" s="13">
        <v>1595.52</v>
      </c>
      <c r="E158" s="13">
        <v>16757.48</v>
      </c>
      <c r="I158" s="13">
        <v>550.59</v>
      </c>
      <c r="J158" s="13">
        <v>642.355</v>
      </c>
      <c r="K158" s="13">
        <v>921.46</v>
      </c>
      <c r="L158" s="13">
        <v>71.37</v>
      </c>
      <c r="Q158" s="13">
        <v>2185.775</v>
      </c>
      <c r="R158" s="13">
        <v>14571.705</v>
      </c>
      <c r="S158" s="13">
        <v>7.66660795370063</v>
      </c>
    </row>
    <row r="159" spans="1:19">
      <c r="A159" s="40">
        <v>42150</v>
      </c>
      <c r="B159" s="13">
        <v>16591</v>
      </c>
      <c r="C159" s="13">
        <v>620</v>
      </c>
      <c r="E159" s="13">
        <v>15971</v>
      </c>
      <c r="I159" s="13">
        <v>497.73</v>
      </c>
      <c r="J159" s="13">
        <v>580.685</v>
      </c>
      <c r="K159" s="13">
        <v>960.49</v>
      </c>
      <c r="L159" s="13">
        <v>37.95</v>
      </c>
      <c r="Q159" s="13">
        <v>2076.855</v>
      </c>
      <c r="R159" s="13">
        <v>13894.145</v>
      </c>
      <c r="S159" s="13">
        <v>7.6899928016159</v>
      </c>
    </row>
    <row r="160" spans="1:19">
      <c r="A160" s="40">
        <v>42151</v>
      </c>
      <c r="B160" s="76">
        <v>11601</v>
      </c>
      <c r="C160" s="13">
        <v>485</v>
      </c>
      <c r="E160" s="73">
        <f t="shared" ref="E160" si="57">B160-C160</f>
        <v>11116</v>
      </c>
      <c r="I160" s="13">
        <f t="shared" ref="I160" si="58">E160*0.03</f>
        <v>333.48</v>
      </c>
      <c r="J160" s="13">
        <f t="shared" ref="J160:J164" si="59">E160*0.035</f>
        <v>389.06</v>
      </c>
      <c r="K160" s="13">
        <v>939.29</v>
      </c>
      <c r="L160" s="100">
        <v>84.85</v>
      </c>
      <c r="Q160" s="10">
        <f t="shared" ref="Q160:Q164" si="60">SUM(H160:P160)</f>
        <v>1746.68</v>
      </c>
      <c r="R160" s="60">
        <f t="shared" ref="R160" si="61">E160-Q160</f>
        <v>9369.32</v>
      </c>
      <c r="S160" s="61">
        <f>E160/Q160</f>
        <v>6.36407355669041</v>
      </c>
    </row>
    <row r="161" spans="1:19">
      <c r="A161" s="40">
        <v>42152</v>
      </c>
      <c r="B161" s="13">
        <v>15121</v>
      </c>
      <c r="C161" s="13">
        <v>474</v>
      </c>
      <c r="E161" s="13">
        <v>14647</v>
      </c>
      <c r="I161" s="13">
        <v>453.63</v>
      </c>
      <c r="J161" s="13">
        <v>529.235</v>
      </c>
      <c r="K161" s="13">
        <v>1146.88</v>
      </c>
      <c r="L161" s="13">
        <v>78.76</v>
      </c>
      <c r="Q161" s="13">
        <v>2208.505</v>
      </c>
      <c r="R161" s="13">
        <v>12438.495</v>
      </c>
      <c r="S161" s="61">
        <f t="shared" ref="S161:S165" si="62">E161/Q161</f>
        <v>6.6320882225759</v>
      </c>
    </row>
    <row r="162" spans="1:19">
      <c r="A162" s="40">
        <v>42153</v>
      </c>
      <c r="B162" s="76">
        <v>11717</v>
      </c>
      <c r="C162" s="13">
        <v>231</v>
      </c>
      <c r="E162" s="29">
        <f t="shared" ref="E162:E164" si="63">B162-C162-D162</f>
        <v>11486</v>
      </c>
      <c r="I162" s="13">
        <f t="shared" ref="I162:I164" si="64">B162*0.03</f>
        <v>351.51</v>
      </c>
      <c r="J162" s="13">
        <f t="shared" ref="J162:J164" si="65">E162*0.035</f>
        <v>402.01</v>
      </c>
      <c r="K162" s="13">
        <v>988.76</v>
      </c>
      <c r="L162" s="13">
        <v>68.45</v>
      </c>
      <c r="Q162" s="10">
        <f t="shared" ref="Q162:Q164" si="66">SUM(H162:P162)</f>
        <v>1810.73</v>
      </c>
      <c r="R162" s="60">
        <f>E162-Q162</f>
        <v>9675.27</v>
      </c>
      <c r="S162" s="61">
        <f t="shared" si="62"/>
        <v>6.3432980068812</v>
      </c>
    </row>
    <row r="163" spans="1:19">
      <c r="A163" s="40">
        <v>42154</v>
      </c>
      <c r="B163" s="76">
        <v>14589</v>
      </c>
      <c r="C163" s="13">
        <v>959</v>
      </c>
      <c r="E163" s="29">
        <f t="shared" si="63"/>
        <v>13630</v>
      </c>
      <c r="I163" s="13">
        <f t="shared" si="64"/>
        <v>437.67</v>
      </c>
      <c r="J163" s="13">
        <f t="shared" si="65"/>
        <v>477.05</v>
      </c>
      <c r="K163" s="76">
        <v>1026.42</v>
      </c>
      <c r="L163" s="13">
        <v>86.61</v>
      </c>
      <c r="Q163" s="10">
        <f t="shared" si="66"/>
        <v>2027.75</v>
      </c>
      <c r="R163" s="60">
        <f t="shared" ref="R163:R164" si="67">E163-Q163</f>
        <v>11602.25</v>
      </c>
      <c r="S163" s="61">
        <f t="shared" si="62"/>
        <v>6.72173591419061</v>
      </c>
    </row>
    <row r="164" spans="1:19">
      <c r="A164" s="40">
        <v>42155</v>
      </c>
      <c r="B164" s="76">
        <v>16068</v>
      </c>
      <c r="C164" s="13">
        <v>386</v>
      </c>
      <c r="E164" s="29">
        <f t="shared" si="63"/>
        <v>15682</v>
      </c>
      <c r="I164" s="13">
        <f t="shared" si="64"/>
        <v>482.04</v>
      </c>
      <c r="J164" s="13">
        <f t="shared" si="65"/>
        <v>548.87</v>
      </c>
      <c r="K164" s="76">
        <v>1150.2</v>
      </c>
      <c r="L164" s="13">
        <v>59.9</v>
      </c>
      <c r="Q164" s="10">
        <f t="shared" si="66"/>
        <v>2241.01</v>
      </c>
      <c r="R164" s="60">
        <f t="shared" si="67"/>
        <v>13440.99</v>
      </c>
      <c r="S164" s="61">
        <f t="shared" si="62"/>
        <v>6.99773762723058</v>
      </c>
    </row>
    <row r="165" s="12" customFormat="1" spans="1:20">
      <c r="A165" s="10" t="s">
        <v>34</v>
      </c>
      <c r="B165" s="10">
        <f>SUM(B134:B164)</f>
        <v>401006</v>
      </c>
      <c r="C165" s="10">
        <f>SUM(C134:C164)</f>
        <v>14792.87</v>
      </c>
      <c r="D165" s="10">
        <f>SUM(D134:D164)</f>
        <v>5532</v>
      </c>
      <c r="E165" s="10">
        <f>SUM(E134:E164)</f>
        <v>380681.13</v>
      </c>
      <c r="F165" s="10">
        <v>0</v>
      </c>
      <c r="G165" s="10"/>
      <c r="H165" s="10">
        <f t="shared" ref="H165:Q165" si="68">SUM(H134:H164)</f>
        <v>0</v>
      </c>
      <c r="I165" s="10">
        <f t="shared" si="68"/>
        <v>11995.92</v>
      </c>
      <c r="J165" s="10">
        <f t="shared" si="68"/>
        <v>13940.08</v>
      </c>
      <c r="K165" s="10">
        <f t="shared" si="68"/>
        <v>24712.58</v>
      </c>
      <c r="L165" s="10">
        <f t="shared" si="68"/>
        <v>1602.83</v>
      </c>
      <c r="M165" s="10">
        <f t="shared" si="68"/>
        <v>0</v>
      </c>
      <c r="N165" s="10">
        <f t="shared" si="68"/>
        <v>0</v>
      </c>
      <c r="O165" s="10">
        <f t="shared" si="68"/>
        <v>0</v>
      </c>
      <c r="P165" s="10">
        <f t="shared" si="68"/>
        <v>0</v>
      </c>
      <c r="Q165" s="10">
        <f t="shared" si="68"/>
        <v>52251.41</v>
      </c>
      <c r="R165" s="61" t="e">
        <f t="shared" ref="R165" si="69">E165/P165</f>
        <v>#DIV/0!</v>
      </c>
      <c r="S165" s="61">
        <f t="shared" si="62"/>
        <v>7.28556664786654</v>
      </c>
      <c r="T165" s="78"/>
    </row>
    <row r="166" spans="1:19">
      <c r="A166" s="40">
        <v>42156</v>
      </c>
      <c r="B166" s="13">
        <v>12902</v>
      </c>
      <c r="C166" s="13">
        <v>466</v>
      </c>
      <c r="E166" s="13">
        <v>12436</v>
      </c>
      <c r="F166" s="13">
        <v>0</v>
      </c>
      <c r="G166" s="13" t="e">
        <v>#DIV/0!</v>
      </c>
      <c r="H166" s="13">
        <v>0</v>
      </c>
      <c r="I166" s="13">
        <v>387.06</v>
      </c>
      <c r="J166" s="13">
        <v>451.57</v>
      </c>
      <c r="K166" s="13">
        <v>1158.93</v>
      </c>
      <c r="L166" s="13">
        <v>31.78</v>
      </c>
      <c r="M166" s="13">
        <v>0</v>
      </c>
      <c r="N166" s="13">
        <v>0</v>
      </c>
      <c r="O166" s="13">
        <v>0</v>
      </c>
      <c r="P166" s="13">
        <v>0</v>
      </c>
      <c r="Q166" s="13">
        <v>2029.34</v>
      </c>
      <c r="R166" s="13">
        <v>10406.66</v>
      </c>
      <c r="S166" s="13">
        <v>6.12810076182404</v>
      </c>
    </row>
    <row r="167" spans="1:19">
      <c r="A167" s="40">
        <v>42157</v>
      </c>
      <c r="B167" s="76">
        <v>16527</v>
      </c>
      <c r="C167" s="13">
        <v>587</v>
      </c>
      <c r="E167" s="29">
        <f t="shared" ref="E167:E172" si="70">B167-C167-D167</f>
        <v>15940</v>
      </c>
      <c r="I167" s="13">
        <f t="shared" ref="I167" si="71">B167*0.03</f>
        <v>495.81</v>
      </c>
      <c r="J167" s="13">
        <f t="shared" ref="J167" si="72">E167*0.035</f>
        <v>557.9</v>
      </c>
      <c r="K167" s="76">
        <v>1064.04</v>
      </c>
      <c r="L167" s="13">
        <v>24.86</v>
      </c>
      <c r="Q167" s="10">
        <f t="shared" ref="Q167" si="73">SUM(H167:P167)</f>
        <v>2142.61</v>
      </c>
      <c r="R167" s="60">
        <f t="shared" ref="R167" si="74">E167-Q167</f>
        <v>13797.39</v>
      </c>
      <c r="S167" s="61">
        <f t="shared" ref="S167" si="75">E167/Q167</f>
        <v>7.43952469184779</v>
      </c>
    </row>
    <row r="168" spans="1:19">
      <c r="A168" s="40">
        <v>42158</v>
      </c>
      <c r="B168" s="13">
        <v>13202</v>
      </c>
      <c r="C168" s="13">
        <v>862.66</v>
      </c>
      <c r="E168" s="13">
        <v>12339.34</v>
      </c>
      <c r="I168" s="13">
        <v>396.06</v>
      </c>
      <c r="J168" s="13">
        <v>462.07</v>
      </c>
      <c r="K168" s="13">
        <v>1200.8</v>
      </c>
      <c r="L168" s="13">
        <v>47.98</v>
      </c>
      <c r="Q168" s="13">
        <v>2106.91</v>
      </c>
      <c r="R168" s="13">
        <v>10232.43</v>
      </c>
      <c r="S168" s="13">
        <v>5.85660517060529</v>
      </c>
    </row>
    <row r="169" spans="1:19">
      <c r="A169" s="40">
        <v>42159</v>
      </c>
      <c r="B169" s="76">
        <v>16246</v>
      </c>
      <c r="C169" s="126">
        <v>572</v>
      </c>
      <c r="E169" s="29">
        <f t="shared" ref="E169:E184" si="76">B169-C169-D169</f>
        <v>15674</v>
      </c>
      <c r="I169" s="13">
        <f t="shared" ref="I169" si="77">B169*0.03</f>
        <v>487.38</v>
      </c>
      <c r="J169" s="13">
        <f t="shared" ref="J169" si="78">E169*0.035</f>
        <v>548.59</v>
      </c>
      <c r="K169" s="76">
        <v>1310.35</v>
      </c>
      <c r="L169" s="13">
        <v>8.95</v>
      </c>
      <c r="Q169" s="10">
        <f t="shared" ref="Q169" si="79">SUM(H169:P169)</f>
        <v>2355.27</v>
      </c>
      <c r="R169" s="60">
        <f t="shared" ref="R169" si="80">E169-Q169</f>
        <v>13318.73</v>
      </c>
      <c r="S169" s="61">
        <f t="shared" ref="S169" si="81">E169/Q169</f>
        <v>6.65486334900033</v>
      </c>
    </row>
    <row r="170" spans="1:19">
      <c r="A170" s="40">
        <v>42160</v>
      </c>
      <c r="B170" s="76">
        <v>14400</v>
      </c>
      <c r="C170" s="76">
        <v>1170.79</v>
      </c>
      <c r="E170" s="29">
        <f t="shared" si="76"/>
        <v>13229.21</v>
      </c>
      <c r="I170" s="13">
        <f t="shared" ref="I170" si="82">B170*0.03</f>
        <v>432</v>
      </c>
      <c r="J170" s="13">
        <f t="shared" ref="J170" si="83">E170*0.035</f>
        <v>463.02235</v>
      </c>
      <c r="K170" s="76">
        <v>1503.3</v>
      </c>
      <c r="L170" s="13">
        <v>74.41</v>
      </c>
      <c r="Q170" s="10">
        <f t="shared" ref="Q170" si="84">SUM(H170:P170)</f>
        <v>2472.73235</v>
      </c>
      <c r="R170" s="60">
        <f t="shared" ref="R170" si="85">E170-Q170</f>
        <v>10756.47765</v>
      </c>
      <c r="S170" s="61">
        <f t="shared" ref="S170" si="86">E170/Q170</f>
        <v>5.35003717648617</v>
      </c>
    </row>
    <row r="171" spans="1:19">
      <c r="A171" s="40">
        <v>42161</v>
      </c>
      <c r="B171" s="76">
        <v>14517</v>
      </c>
      <c r="C171" s="13">
        <v>317</v>
      </c>
      <c r="E171" s="29">
        <f t="shared" si="76"/>
        <v>14200</v>
      </c>
      <c r="I171" s="13">
        <f t="shared" ref="I171:I184" si="87">B171*0.03</f>
        <v>435.51</v>
      </c>
      <c r="J171" s="13">
        <f t="shared" ref="J171:J184" si="88">E171*0.035</f>
        <v>497</v>
      </c>
      <c r="K171" s="76">
        <v>1546.18</v>
      </c>
      <c r="L171" s="13">
        <v>30.52</v>
      </c>
      <c r="Q171" s="10">
        <f t="shared" ref="Q171:Q196" si="89">SUM(H171:P171)</f>
        <v>2509.21</v>
      </c>
      <c r="R171" s="60">
        <f t="shared" ref="R171:R184" si="90">E171-Q171</f>
        <v>11690.79</v>
      </c>
      <c r="S171" s="61">
        <f t="shared" ref="S171:S185" si="91">E171/Q171</f>
        <v>5.65915168519175</v>
      </c>
    </row>
    <row r="172" spans="1:19">
      <c r="A172" s="40">
        <v>42162</v>
      </c>
      <c r="B172" s="76">
        <v>16959</v>
      </c>
      <c r="C172" s="13">
        <v>383</v>
      </c>
      <c r="E172" s="29">
        <f t="shared" si="76"/>
        <v>16576</v>
      </c>
      <c r="I172" s="13">
        <f t="shared" si="87"/>
        <v>508.77</v>
      </c>
      <c r="J172" s="13">
        <f t="shared" si="88"/>
        <v>580.16</v>
      </c>
      <c r="K172" s="76">
        <v>1870.09</v>
      </c>
      <c r="L172" s="13">
        <v>21.75</v>
      </c>
      <c r="Q172" s="10">
        <f t="shared" si="89"/>
        <v>2980.77</v>
      </c>
      <c r="R172" s="60">
        <f t="shared" si="90"/>
        <v>13595.23</v>
      </c>
      <c r="S172" s="61">
        <f t="shared" si="91"/>
        <v>5.56097921006988</v>
      </c>
    </row>
    <row r="173" spans="1:19">
      <c r="A173" s="40">
        <v>42163</v>
      </c>
      <c r="B173" s="76">
        <v>21641</v>
      </c>
      <c r="C173" s="13">
        <v>755.81</v>
      </c>
      <c r="E173" s="29">
        <f t="shared" si="76"/>
        <v>20885.19</v>
      </c>
      <c r="I173" s="13">
        <f t="shared" si="87"/>
        <v>649.23</v>
      </c>
      <c r="J173" s="13">
        <f t="shared" si="88"/>
        <v>730.98165</v>
      </c>
      <c r="K173" s="76">
        <v>1765.24</v>
      </c>
      <c r="L173" s="13">
        <v>56.9</v>
      </c>
      <c r="Q173" s="10">
        <f t="shared" si="89"/>
        <v>3202.35165</v>
      </c>
      <c r="R173" s="60">
        <f t="shared" si="90"/>
        <v>17682.83835</v>
      </c>
      <c r="S173" s="61">
        <f t="shared" si="91"/>
        <v>6.52182904397773</v>
      </c>
    </row>
    <row r="174" s="4" customFormat="1" spans="1:19">
      <c r="A174" s="40">
        <v>42164</v>
      </c>
      <c r="B174" s="124">
        <v>22442</v>
      </c>
      <c r="C174" s="124">
        <v>1016.38</v>
      </c>
      <c r="D174" s="28"/>
      <c r="E174" s="29">
        <f t="shared" si="76"/>
        <v>21425.62</v>
      </c>
      <c r="F174" s="13"/>
      <c r="G174" s="27"/>
      <c r="H174" s="28"/>
      <c r="I174" s="13">
        <f t="shared" si="87"/>
        <v>673.26</v>
      </c>
      <c r="J174" s="13">
        <f t="shared" si="88"/>
        <v>749.8967</v>
      </c>
      <c r="K174" s="76">
        <v>2323.49</v>
      </c>
      <c r="L174" s="139">
        <v>67.35</v>
      </c>
      <c r="M174" s="13"/>
      <c r="N174" s="127"/>
      <c r="O174" s="13"/>
      <c r="P174" s="13"/>
      <c r="Q174" s="10">
        <f t="shared" si="89"/>
        <v>3813.9967</v>
      </c>
      <c r="R174" s="60">
        <f t="shared" si="90"/>
        <v>17611.6233</v>
      </c>
      <c r="S174" s="61">
        <f t="shared" si="91"/>
        <v>5.61762940172444</v>
      </c>
    </row>
    <row r="175" s="4" customFormat="1" spans="1:19">
      <c r="A175" s="40">
        <v>42165</v>
      </c>
      <c r="B175" s="112">
        <v>19463</v>
      </c>
      <c r="C175" s="112">
        <v>965.14</v>
      </c>
      <c r="D175" s="28"/>
      <c r="E175" s="29">
        <f t="shared" si="76"/>
        <v>18497.86</v>
      </c>
      <c r="F175" s="13"/>
      <c r="G175" s="27"/>
      <c r="H175" s="28"/>
      <c r="I175" s="13">
        <f t="shared" si="87"/>
        <v>583.89</v>
      </c>
      <c r="J175" s="13">
        <f t="shared" si="88"/>
        <v>647.4251</v>
      </c>
      <c r="K175" s="13">
        <v>3137.3</v>
      </c>
      <c r="L175" s="117">
        <v>21.3</v>
      </c>
      <c r="M175" s="127"/>
      <c r="N175" s="127"/>
      <c r="O175" s="13"/>
      <c r="P175" s="13"/>
      <c r="Q175" s="10">
        <f t="shared" si="89"/>
        <v>4389.9151</v>
      </c>
      <c r="R175" s="60">
        <f t="shared" si="90"/>
        <v>14107.9449</v>
      </c>
      <c r="S175" s="61">
        <f t="shared" si="91"/>
        <v>4.21371702609921</v>
      </c>
    </row>
    <row r="176" spans="1:19">
      <c r="A176" s="40">
        <v>42166</v>
      </c>
      <c r="B176" s="76">
        <v>20267</v>
      </c>
      <c r="C176" s="76">
        <v>2147.21</v>
      </c>
      <c r="E176" s="29">
        <f t="shared" si="76"/>
        <v>18119.79</v>
      </c>
      <c r="I176" s="13">
        <f t="shared" si="87"/>
        <v>608.01</v>
      </c>
      <c r="J176" s="13">
        <f t="shared" si="88"/>
        <v>634.19265</v>
      </c>
      <c r="K176" s="76">
        <v>2918.14</v>
      </c>
      <c r="L176" s="13">
        <v>115.82</v>
      </c>
      <c r="Q176" s="10">
        <f t="shared" si="89"/>
        <v>4276.16265</v>
      </c>
      <c r="R176" s="60">
        <f t="shared" si="90"/>
        <v>13843.62735</v>
      </c>
      <c r="S176" s="61">
        <f t="shared" si="91"/>
        <v>4.23739494567635</v>
      </c>
    </row>
    <row r="177" spans="1:19">
      <c r="A177" s="40">
        <v>42167</v>
      </c>
      <c r="B177" s="76">
        <v>11451</v>
      </c>
      <c r="C177" s="76">
        <v>1554.55</v>
      </c>
      <c r="E177" s="29">
        <f t="shared" si="76"/>
        <v>9896.45</v>
      </c>
      <c r="I177" s="13">
        <f t="shared" si="87"/>
        <v>343.53</v>
      </c>
      <c r="J177" s="13">
        <f t="shared" si="88"/>
        <v>346.37575</v>
      </c>
      <c r="K177" s="76">
        <v>2581.92</v>
      </c>
      <c r="L177" s="13">
        <v>86.86</v>
      </c>
      <c r="Q177" s="10">
        <f t="shared" si="89"/>
        <v>3358.68575</v>
      </c>
      <c r="R177" s="60">
        <f t="shared" si="90"/>
        <v>6537.76425</v>
      </c>
      <c r="S177" s="61">
        <f t="shared" si="91"/>
        <v>2.94652454460796</v>
      </c>
    </row>
    <row r="178" spans="1:19">
      <c r="A178" s="40">
        <v>42168</v>
      </c>
      <c r="B178" s="76">
        <v>15446</v>
      </c>
      <c r="C178" s="13">
        <v>787.63</v>
      </c>
      <c r="E178" s="29">
        <f t="shared" si="76"/>
        <v>14658.37</v>
      </c>
      <c r="I178" s="13">
        <f t="shared" si="87"/>
        <v>463.38</v>
      </c>
      <c r="J178" s="13">
        <f t="shared" si="88"/>
        <v>513.04295</v>
      </c>
      <c r="K178" s="76">
        <v>2548.81</v>
      </c>
      <c r="L178" s="13">
        <v>80.96</v>
      </c>
      <c r="Q178" s="10">
        <f t="shared" si="89"/>
        <v>3606.19295</v>
      </c>
      <c r="R178" s="60">
        <f t="shared" si="90"/>
        <v>11052.17705</v>
      </c>
      <c r="S178" s="61">
        <f t="shared" si="91"/>
        <v>4.06477695543163</v>
      </c>
    </row>
    <row r="179" spans="1:19">
      <c r="A179" s="40">
        <v>42169</v>
      </c>
      <c r="B179" s="76">
        <v>12607</v>
      </c>
      <c r="C179" s="13">
        <v>741</v>
      </c>
      <c r="E179" s="29">
        <f t="shared" si="76"/>
        <v>11866</v>
      </c>
      <c r="I179" s="13">
        <f t="shared" si="87"/>
        <v>378.21</v>
      </c>
      <c r="J179" s="13">
        <f t="shared" si="88"/>
        <v>415.31</v>
      </c>
      <c r="K179" s="76">
        <v>2499.78</v>
      </c>
      <c r="L179" s="13">
        <v>20.05</v>
      </c>
      <c r="Q179" s="10">
        <f t="shared" si="89"/>
        <v>3313.35</v>
      </c>
      <c r="R179" s="60">
        <f t="shared" si="90"/>
        <v>8552.65</v>
      </c>
      <c r="S179" s="61">
        <f t="shared" si="91"/>
        <v>3.58126971192298</v>
      </c>
    </row>
    <row r="180" spans="1:19">
      <c r="A180" s="40">
        <v>42170</v>
      </c>
      <c r="B180" s="76">
        <v>14502</v>
      </c>
      <c r="C180" s="76">
        <v>2082.08</v>
      </c>
      <c r="E180" s="29">
        <f t="shared" si="76"/>
        <v>12419.92</v>
      </c>
      <c r="I180" s="13">
        <f t="shared" si="87"/>
        <v>435.06</v>
      </c>
      <c r="J180" s="13">
        <f t="shared" si="88"/>
        <v>434.6972</v>
      </c>
      <c r="K180" s="76">
        <v>2834.49</v>
      </c>
      <c r="L180" s="13">
        <v>70.3</v>
      </c>
      <c r="Q180" s="10">
        <f t="shared" si="89"/>
        <v>3774.5472</v>
      </c>
      <c r="R180" s="60">
        <f t="shared" si="90"/>
        <v>8645.3728</v>
      </c>
      <c r="S180" s="61">
        <f t="shared" si="91"/>
        <v>3.29043971155004</v>
      </c>
    </row>
    <row r="181" spans="1:19">
      <c r="A181" s="40">
        <v>42171</v>
      </c>
      <c r="B181" s="76">
        <v>11530</v>
      </c>
      <c r="C181" s="13">
        <v>122</v>
      </c>
      <c r="E181" s="29">
        <f t="shared" si="76"/>
        <v>11408</v>
      </c>
      <c r="I181" s="13">
        <f t="shared" si="87"/>
        <v>345.9</v>
      </c>
      <c r="J181" s="13">
        <f t="shared" si="88"/>
        <v>399.28</v>
      </c>
      <c r="K181" s="76">
        <v>2581.7</v>
      </c>
      <c r="L181" s="13">
        <v>173.57</v>
      </c>
      <c r="Q181" s="10">
        <f t="shared" si="89"/>
        <v>3500.45</v>
      </c>
      <c r="R181" s="60">
        <f t="shared" si="90"/>
        <v>7907.55</v>
      </c>
      <c r="S181" s="61">
        <f t="shared" si="91"/>
        <v>3.25900955591424</v>
      </c>
    </row>
    <row r="182" spans="1:19">
      <c r="A182" s="40">
        <v>42172</v>
      </c>
      <c r="B182" s="76">
        <v>10788</v>
      </c>
      <c r="C182" s="13">
        <v>486</v>
      </c>
      <c r="E182" s="29">
        <f t="shared" si="76"/>
        <v>10302</v>
      </c>
      <c r="I182" s="13">
        <f t="shared" si="87"/>
        <v>323.64</v>
      </c>
      <c r="J182" s="13">
        <f t="shared" si="88"/>
        <v>360.57</v>
      </c>
      <c r="K182" s="76">
        <v>2518.89</v>
      </c>
      <c r="L182" s="13">
        <v>101.88</v>
      </c>
      <c r="Q182" s="10">
        <f t="shared" si="89"/>
        <v>3304.98</v>
      </c>
      <c r="R182" s="60">
        <f t="shared" si="90"/>
        <v>6997.02</v>
      </c>
      <c r="S182" s="61">
        <f t="shared" si="91"/>
        <v>3.11711417315687</v>
      </c>
    </row>
    <row r="183" spans="1:19">
      <c r="A183" s="40">
        <v>42173</v>
      </c>
      <c r="B183" s="76">
        <v>93353.9</v>
      </c>
      <c r="C183" s="76">
        <v>3951.4</v>
      </c>
      <c r="E183" s="29">
        <f t="shared" si="76"/>
        <v>89402.5</v>
      </c>
      <c r="I183" s="13">
        <f t="shared" si="87"/>
        <v>2800.617</v>
      </c>
      <c r="J183" s="13">
        <f t="shared" si="88"/>
        <v>3129.0875</v>
      </c>
      <c r="K183" s="76">
        <v>2832.38</v>
      </c>
      <c r="L183" s="13">
        <v>34.88</v>
      </c>
      <c r="Q183" s="10">
        <f t="shared" si="89"/>
        <v>8796.9645</v>
      </c>
      <c r="R183" s="60">
        <f t="shared" si="90"/>
        <v>80605.5355</v>
      </c>
      <c r="S183" s="61">
        <f t="shared" si="91"/>
        <v>10.1628806163763</v>
      </c>
    </row>
    <row r="184" spans="1:19">
      <c r="A184" s="40">
        <v>42174</v>
      </c>
      <c r="B184" s="76">
        <v>12371.6</v>
      </c>
      <c r="C184" s="13">
        <v>649.58</v>
      </c>
      <c r="E184" s="29">
        <f t="shared" si="76"/>
        <v>11722.02</v>
      </c>
      <c r="I184" s="13">
        <f t="shared" si="87"/>
        <v>371.148</v>
      </c>
      <c r="J184" s="13">
        <f t="shared" si="88"/>
        <v>410.2707</v>
      </c>
      <c r="K184" s="76">
        <v>2453.06</v>
      </c>
      <c r="L184" s="13">
        <v>65.89</v>
      </c>
      <c r="Q184" s="10">
        <f t="shared" si="89"/>
        <v>3300.3687</v>
      </c>
      <c r="R184" s="60">
        <f t="shared" si="90"/>
        <v>8421.6513</v>
      </c>
      <c r="S184" s="61">
        <f t="shared" si="91"/>
        <v>3.5517304475709</v>
      </c>
    </row>
    <row r="185" spans="1:19">
      <c r="A185" s="40">
        <v>42175</v>
      </c>
      <c r="B185" s="76">
        <v>12232</v>
      </c>
      <c r="C185" s="76">
        <v>1400.2</v>
      </c>
      <c r="E185" s="29">
        <f t="shared" ref="E185:E195" si="92">B185-C185-D185</f>
        <v>10831.8</v>
      </c>
      <c r="I185" s="13">
        <f t="shared" ref="I185:I195" si="93">B185*0.03</f>
        <v>366.96</v>
      </c>
      <c r="J185" s="13">
        <f t="shared" ref="J185:J195" si="94">E185*0.035</f>
        <v>379.113</v>
      </c>
      <c r="K185" s="76">
        <v>2275.79</v>
      </c>
      <c r="L185" s="13">
        <v>54.16</v>
      </c>
      <c r="Q185" s="10">
        <f t="shared" si="89"/>
        <v>3076.023</v>
      </c>
      <c r="R185" s="60">
        <f t="shared" ref="R185:R196" si="95">E185-Q185</f>
        <v>7755.777</v>
      </c>
      <c r="S185" s="61">
        <f t="shared" si="91"/>
        <v>3.52136508732217</v>
      </c>
    </row>
    <row r="186" spans="1:19">
      <c r="A186" s="40">
        <v>42176</v>
      </c>
      <c r="B186" s="76">
        <v>14440</v>
      </c>
      <c r="C186" s="76">
        <v>1769.5</v>
      </c>
      <c r="E186" s="29">
        <f t="shared" si="92"/>
        <v>12670.5</v>
      </c>
      <c r="I186" s="13">
        <f t="shared" si="93"/>
        <v>433.2</v>
      </c>
      <c r="J186" s="13">
        <f t="shared" si="94"/>
        <v>443.4675</v>
      </c>
      <c r="K186" s="76">
        <v>2329.77</v>
      </c>
      <c r="L186" s="13">
        <v>50.25</v>
      </c>
      <c r="Q186" s="10">
        <f t="shared" si="89"/>
        <v>3256.6875</v>
      </c>
      <c r="R186" s="60">
        <f t="shared" si="95"/>
        <v>9413.8125</v>
      </c>
      <c r="S186" s="61">
        <f t="shared" ref="S186:S196" si="96">E186/Q186</f>
        <v>3.89060970694916</v>
      </c>
    </row>
    <row r="187" spans="1:19">
      <c r="A187" s="40">
        <v>42177</v>
      </c>
      <c r="B187" s="76">
        <v>13998</v>
      </c>
      <c r="C187" s="13">
        <v>824</v>
      </c>
      <c r="E187" s="29">
        <f t="shared" si="92"/>
        <v>13174</v>
      </c>
      <c r="I187" s="13">
        <f t="shared" si="93"/>
        <v>419.94</v>
      </c>
      <c r="J187" s="13">
        <f t="shared" si="94"/>
        <v>461.09</v>
      </c>
      <c r="K187" s="76">
        <v>2191.78</v>
      </c>
      <c r="L187" s="13">
        <v>42.24</v>
      </c>
      <c r="Q187" s="10">
        <f t="shared" si="89"/>
        <v>3115.05</v>
      </c>
      <c r="R187" s="60">
        <f t="shared" si="95"/>
        <v>10058.95</v>
      </c>
      <c r="S187" s="61">
        <f t="shared" si="96"/>
        <v>4.22914559958909</v>
      </c>
    </row>
    <row r="188" spans="1:19">
      <c r="A188" s="40">
        <v>42178</v>
      </c>
      <c r="B188" s="76">
        <v>11387</v>
      </c>
      <c r="C188" s="13">
        <v>310.58</v>
      </c>
      <c r="E188" s="29">
        <f t="shared" si="92"/>
        <v>11076.42</v>
      </c>
      <c r="I188" s="13">
        <f t="shared" si="93"/>
        <v>341.61</v>
      </c>
      <c r="J188" s="13">
        <f t="shared" si="94"/>
        <v>387.6747</v>
      </c>
      <c r="K188" s="76">
        <v>1979.29</v>
      </c>
      <c r="L188" s="100">
        <v>140.98</v>
      </c>
      <c r="Q188" s="10">
        <f t="shared" si="89"/>
        <v>2849.5547</v>
      </c>
      <c r="R188" s="60">
        <f t="shared" si="95"/>
        <v>8226.8653</v>
      </c>
      <c r="S188" s="61">
        <f t="shared" si="96"/>
        <v>3.88707049561112</v>
      </c>
    </row>
    <row r="189" spans="1:19">
      <c r="A189" s="40">
        <v>42179</v>
      </c>
      <c r="B189" s="76">
        <v>12100</v>
      </c>
      <c r="C189" s="13">
        <v>782.72</v>
      </c>
      <c r="E189" s="29">
        <f t="shared" si="92"/>
        <v>11317.28</v>
      </c>
      <c r="I189" s="13">
        <f t="shared" si="93"/>
        <v>363</v>
      </c>
      <c r="J189" s="13">
        <f t="shared" si="94"/>
        <v>396.1048</v>
      </c>
      <c r="K189" s="13">
        <v>834.01</v>
      </c>
      <c r="L189" s="13">
        <v>147.59</v>
      </c>
      <c r="Q189" s="10">
        <f t="shared" si="89"/>
        <v>1740.7048</v>
      </c>
      <c r="R189" s="60">
        <f t="shared" si="95"/>
        <v>9576.5752</v>
      </c>
      <c r="S189" s="61">
        <f t="shared" si="96"/>
        <v>6.50155040647903</v>
      </c>
    </row>
    <row r="190" spans="1:19">
      <c r="A190" s="40">
        <v>42180</v>
      </c>
      <c r="B190" s="76">
        <v>11232</v>
      </c>
      <c r="C190" s="13">
        <v>534</v>
      </c>
      <c r="E190" s="29">
        <f t="shared" si="92"/>
        <v>10698</v>
      </c>
      <c r="I190" s="13">
        <f t="shared" si="93"/>
        <v>336.96</v>
      </c>
      <c r="J190" s="13">
        <f t="shared" si="94"/>
        <v>374.43</v>
      </c>
      <c r="K190" s="76">
        <v>2198.24</v>
      </c>
      <c r="L190" s="13">
        <v>109.31</v>
      </c>
      <c r="Q190" s="10">
        <f t="shared" si="89"/>
        <v>3018.94</v>
      </c>
      <c r="R190" s="60">
        <f t="shared" si="95"/>
        <v>7679.06</v>
      </c>
      <c r="S190" s="61">
        <f t="shared" si="96"/>
        <v>3.54362789588399</v>
      </c>
    </row>
    <row r="191" spans="1:19">
      <c r="A191" s="40">
        <v>42181</v>
      </c>
      <c r="B191" s="76">
        <v>47940.1</v>
      </c>
      <c r="C191" s="76">
        <v>1188.58</v>
      </c>
      <c r="E191" s="29">
        <f t="shared" si="92"/>
        <v>46751.52</v>
      </c>
      <c r="I191" s="13">
        <f t="shared" si="93"/>
        <v>1438.203</v>
      </c>
      <c r="J191" s="13">
        <f t="shared" si="94"/>
        <v>1636.3032</v>
      </c>
      <c r="K191" s="76">
        <v>2080.11</v>
      </c>
      <c r="L191" s="13">
        <v>48.47</v>
      </c>
      <c r="Q191" s="10">
        <f t="shared" si="89"/>
        <v>5203.0862</v>
      </c>
      <c r="R191" s="60">
        <f t="shared" si="95"/>
        <v>41548.4338</v>
      </c>
      <c r="S191" s="61">
        <f t="shared" si="96"/>
        <v>8.9853441213409</v>
      </c>
    </row>
    <row r="192" spans="1:19">
      <c r="A192" s="40">
        <v>42182</v>
      </c>
      <c r="B192" s="76">
        <v>34898.4</v>
      </c>
      <c r="C192" s="76">
        <v>1836.98</v>
      </c>
      <c r="E192" s="29">
        <f t="shared" si="92"/>
        <v>33061.42</v>
      </c>
      <c r="I192" s="13">
        <f t="shared" si="93"/>
        <v>1046.952</v>
      </c>
      <c r="J192" s="13">
        <f t="shared" si="94"/>
        <v>1157.1497</v>
      </c>
      <c r="K192" s="76">
        <v>2116.26</v>
      </c>
      <c r="L192" s="100">
        <v>67.15</v>
      </c>
      <c r="Q192" s="10">
        <f t="shared" si="89"/>
        <v>4387.5117</v>
      </c>
      <c r="R192" s="60">
        <f t="shared" si="95"/>
        <v>28673.9083</v>
      </c>
      <c r="S192" s="61">
        <f t="shared" si="96"/>
        <v>7.53534628750961</v>
      </c>
    </row>
    <row r="193" spans="1:19">
      <c r="A193" s="40">
        <v>42183</v>
      </c>
      <c r="B193" s="76">
        <v>32908.2</v>
      </c>
      <c r="C193" s="76">
        <v>1985.85</v>
      </c>
      <c r="E193" s="29">
        <f t="shared" si="92"/>
        <v>30922.35</v>
      </c>
      <c r="I193" s="13">
        <f t="shared" si="93"/>
        <v>987.246</v>
      </c>
      <c r="J193" s="13">
        <f t="shared" si="94"/>
        <v>1082.28225</v>
      </c>
      <c r="K193" s="76">
        <v>2150.83</v>
      </c>
      <c r="L193" s="13">
        <v>162.54</v>
      </c>
      <c r="Q193" s="10">
        <f t="shared" si="89"/>
        <v>4382.89825</v>
      </c>
      <c r="R193" s="60">
        <f t="shared" si="95"/>
        <v>26539.45175</v>
      </c>
      <c r="S193" s="61">
        <f t="shared" si="96"/>
        <v>7.05522880892797</v>
      </c>
    </row>
    <row r="194" spans="1:19">
      <c r="A194" s="40">
        <v>42184</v>
      </c>
      <c r="B194" s="76">
        <v>28101.2</v>
      </c>
      <c r="C194" s="76">
        <v>1178.52</v>
      </c>
      <c r="E194" s="29">
        <f t="shared" si="92"/>
        <v>26922.68</v>
      </c>
      <c r="I194" s="13">
        <f t="shared" si="93"/>
        <v>843.036</v>
      </c>
      <c r="J194" s="13">
        <f t="shared" si="94"/>
        <v>942.2938</v>
      </c>
      <c r="K194" s="76">
        <v>2182.68</v>
      </c>
      <c r="L194" s="13">
        <v>142.7</v>
      </c>
      <c r="Q194" s="10">
        <f t="shared" si="89"/>
        <v>4110.7098</v>
      </c>
      <c r="R194" s="60">
        <f t="shared" si="95"/>
        <v>22811.9702</v>
      </c>
      <c r="S194" s="61">
        <f t="shared" si="96"/>
        <v>6.54939932758085</v>
      </c>
    </row>
    <row r="195" spans="1:19">
      <c r="A195" s="40">
        <v>42185</v>
      </c>
      <c r="B195" s="76">
        <v>21594.7</v>
      </c>
      <c r="C195" s="76">
        <v>1571.4</v>
      </c>
      <c r="E195" s="29">
        <f t="shared" si="92"/>
        <v>20023.3</v>
      </c>
      <c r="I195" s="13">
        <f t="shared" si="93"/>
        <v>647.841</v>
      </c>
      <c r="J195" s="13">
        <f t="shared" si="94"/>
        <v>700.8155</v>
      </c>
      <c r="K195" s="76">
        <v>2092.45</v>
      </c>
      <c r="L195" s="13">
        <v>32.28</v>
      </c>
      <c r="Q195" s="10">
        <f t="shared" si="89"/>
        <v>3473.3865</v>
      </c>
      <c r="R195" s="60">
        <f t="shared" si="95"/>
        <v>16549.9135</v>
      </c>
      <c r="S195" s="61">
        <f t="shared" si="96"/>
        <v>5.76477740096013</v>
      </c>
    </row>
    <row r="196" s="12" customFormat="1" spans="1:20">
      <c r="A196" s="10" t="s">
        <v>34</v>
      </c>
      <c r="B196" s="10">
        <f>SUM(B166:B195)</f>
        <v>611447.1</v>
      </c>
      <c r="C196" s="10">
        <f>SUM(C166:C195)</f>
        <v>32999.56</v>
      </c>
      <c r="D196" s="10">
        <f>SUM(D166:D195)</f>
        <v>0</v>
      </c>
      <c r="E196" s="10">
        <f>SUM(E166:E195)</f>
        <v>578447.54</v>
      </c>
      <c r="F196" s="10">
        <v>0</v>
      </c>
      <c r="G196" s="10"/>
      <c r="H196" s="10">
        <f t="shared" ref="H196:Q196" si="97">SUM(H166:H195)</f>
        <v>0</v>
      </c>
      <c r="I196" s="10">
        <f t="shared" si="97"/>
        <v>18343.413</v>
      </c>
      <c r="J196" s="10">
        <f t="shared" si="97"/>
        <v>20292.167</v>
      </c>
      <c r="K196" s="10">
        <f t="shared" si="97"/>
        <v>63080.1</v>
      </c>
      <c r="L196" s="10">
        <f t="shared" si="97"/>
        <v>2133.68</v>
      </c>
      <c r="M196" s="10">
        <f t="shared" si="97"/>
        <v>0</v>
      </c>
      <c r="N196" s="10">
        <f t="shared" si="97"/>
        <v>0</v>
      </c>
      <c r="O196" s="10">
        <f t="shared" si="97"/>
        <v>0</v>
      </c>
      <c r="P196" s="10">
        <f t="shared" si="97"/>
        <v>0</v>
      </c>
      <c r="Q196" s="10">
        <f t="shared" si="89"/>
        <v>103849.36</v>
      </c>
      <c r="R196" s="60">
        <f t="shared" si="95"/>
        <v>474598.18</v>
      </c>
      <c r="S196" s="61">
        <f t="shared" si="96"/>
        <v>5.57006359981419</v>
      </c>
      <c r="T196" s="78"/>
    </row>
    <row r="197" spans="1:19">
      <c r="A197" s="40">
        <v>42186</v>
      </c>
      <c r="B197" s="76">
        <v>20562</v>
      </c>
      <c r="C197" s="76">
        <v>3340.17</v>
      </c>
      <c r="E197" s="13">
        <f>B197-C197-D197</f>
        <v>17221.83</v>
      </c>
      <c r="I197" s="13">
        <f>B197*0.03</f>
        <v>616.86</v>
      </c>
      <c r="J197" s="13">
        <f>B197*0.035</f>
        <v>719.67</v>
      </c>
      <c r="K197" s="76">
        <v>1958.62</v>
      </c>
      <c r="L197" s="13">
        <v>107.8</v>
      </c>
      <c r="Q197" s="10">
        <f t="shared" ref="Q197:Q203" si="98">SUM(H197:P197)</f>
        <v>3402.95</v>
      </c>
      <c r="R197" s="60">
        <f t="shared" ref="R197:R203" si="99">E197-Q197</f>
        <v>13818.88</v>
      </c>
      <c r="S197" s="61">
        <f t="shared" ref="S197:S203" si="100">E197/Q197</f>
        <v>5.06085308335415</v>
      </c>
    </row>
    <row r="198" spans="1:19">
      <c r="A198" s="40">
        <v>42187</v>
      </c>
      <c r="B198" s="76">
        <v>28691</v>
      </c>
      <c r="C198" s="76">
        <v>1998.62</v>
      </c>
      <c r="E198" s="13">
        <f t="shared" ref="E198:E205" si="101">B198-C198-D198</f>
        <v>26692.38</v>
      </c>
      <c r="I198" s="13">
        <f t="shared" ref="I198:I206" si="102">B198*0.03</f>
        <v>860.73</v>
      </c>
      <c r="J198" s="13">
        <f t="shared" ref="J198:J207" si="103">B198*0.035</f>
        <v>1004.185</v>
      </c>
      <c r="K198" s="76">
        <v>1745.6</v>
      </c>
      <c r="L198" s="13">
        <v>54.54</v>
      </c>
      <c r="Q198" s="10">
        <f t="shared" si="98"/>
        <v>3665.055</v>
      </c>
      <c r="R198" s="60">
        <f t="shared" si="99"/>
        <v>23027.325</v>
      </c>
      <c r="S198" s="61">
        <f t="shared" si="100"/>
        <v>7.28294118369301</v>
      </c>
    </row>
    <row r="199" spans="1:19">
      <c r="A199" s="40">
        <v>42188</v>
      </c>
      <c r="B199" s="76">
        <v>23870</v>
      </c>
      <c r="C199" s="76">
        <v>1276.11</v>
      </c>
      <c r="E199" s="13">
        <f t="shared" si="101"/>
        <v>22593.89</v>
      </c>
      <c r="I199" s="13">
        <f t="shared" si="102"/>
        <v>716.1</v>
      </c>
      <c r="J199" s="13">
        <f t="shared" si="103"/>
        <v>835.45</v>
      </c>
      <c r="K199" s="76">
        <v>1670.89</v>
      </c>
      <c r="L199" s="13">
        <v>58.46</v>
      </c>
      <c r="Q199" s="10">
        <f t="shared" si="98"/>
        <v>3280.9</v>
      </c>
      <c r="R199" s="60">
        <f t="shared" si="99"/>
        <v>19312.99</v>
      </c>
      <c r="S199" s="61">
        <f t="shared" si="100"/>
        <v>6.88649151147551</v>
      </c>
    </row>
    <row r="200" spans="1:19">
      <c r="A200" s="40">
        <v>42189</v>
      </c>
      <c r="B200" s="76">
        <v>22938</v>
      </c>
      <c r="C200" s="76">
        <v>1637.42</v>
      </c>
      <c r="E200" s="13">
        <f t="shared" si="101"/>
        <v>21300.58</v>
      </c>
      <c r="I200" s="13">
        <f t="shared" si="102"/>
        <v>688.14</v>
      </c>
      <c r="J200" s="13">
        <f t="shared" si="103"/>
        <v>802.83</v>
      </c>
      <c r="K200" s="76">
        <v>1897.94</v>
      </c>
      <c r="L200" s="13">
        <v>150.87</v>
      </c>
      <c r="Q200" s="10">
        <f t="shared" si="98"/>
        <v>3539.78</v>
      </c>
      <c r="R200" s="60">
        <f t="shared" si="99"/>
        <v>17760.8</v>
      </c>
      <c r="S200" s="61">
        <f t="shared" si="100"/>
        <v>6.0174869624666</v>
      </c>
    </row>
    <row r="201" spans="1:19">
      <c r="A201" s="40">
        <v>42190</v>
      </c>
      <c r="B201" s="76">
        <v>26121</v>
      </c>
      <c r="C201" s="13">
        <v>256</v>
      </c>
      <c r="E201" s="13">
        <f t="shared" si="101"/>
        <v>25865</v>
      </c>
      <c r="I201" s="13">
        <f t="shared" si="102"/>
        <v>783.63</v>
      </c>
      <c r="J201" s="13">
        <f t="shared" si="103"/>
        <v>914.235</v>
      </c>
      <c r="K201" s="76">
        <v>1924.62</v>
      </c>
      <c r="L201" s="13">
        <v>64.99</v>
      </c>
      <c r="Q201" s="10">
        <f t="shared" si="98"/>
        <v>3687.475</v>
      </c>
      <c r="R201" s="60">
        <f t="shared" si="99"/>
        <v>22177.525</v>
      </c>
      <c r="S201" s="61">
        <f t="shared" si="100"/>
        <v>7.0142848426091</v>
      </c>
    </row>
    <row r="202" spans="1:19">
      <c r="A202" s="40">
        <v>42191</v>
      </c>
      <c r="B202" s="76">
        <v>20450.6</v>
      </c>
      <c r="C202" s="76">
        <v>1125.75</v>
      </c>
      <c r="E202" s="13">
        <f t="shared" si="101"/>
        <v>19324.85</v>
      </c>
      <c r="I202" s="13">
        <f t="shared" si="102"/>
        <v>613.518</v>
      </c>
      <c r="J202" s="13">
        <f t="shared" si="103"/>
        <v>715.771</v>
      </c>
      <c r="K202" s="76">
        <v>1869.27</v>
      </c>
      <c r="L202" s="13">
        <v>146.62</v>
      </c>
      <c r="Q202" s="10">
        <f t="shared" si="98"/>
        <v>3345.179</v>
      </c>
      <c r="R202" s="60">
        <f t="shared" si="99"/>
        <v>15979.671</v>
      </c>
      <c r="S202" s="61">
        <f t="shared" si="100"/>
        <v>5.77692553970953</v>
      </c>
    </row>
    <row r="203" spans="1:19">
      <c r="A203" s="40">
        <v>42192</v>
      </c>
      <c r="B203" s="76">
        <v>29317</v>
      </c>
      <c r="C203" s="76">
        <v>1406</v>
      </c>
      <c r="E203" s="13">
        <f t="shared" si="101"/>
        <v>27911</v>
      </c>
      <c r="I203" s="13">
        <f t="shared" si="102"/>
        <v>879.51</v>
      </c>
      <c r="J203" s="13">
        <f t="shared" si="103"/>
        <v>1026.095</v>
      </c>
      <c r="K203" s="76">
        <v>1952.32</v>
      </c>
      <c r="L203" s="13">
        <v>91.42</v>
      </c>
      <c r="Q203" s="10">
        <f t="shared" si="98"/>
        <v>3949.345</v>
      </c>
      <c r="R203" s="60">
        <f t="shared" si="99"/>
        <v>23961.655</v>
      </c>
      <c r="S203" s="61">
        <f t="shared" si="100"/>
        <v>7.06724786008819</v>
      </c>
    </row>
    <row r="204" spans="1:12">
      <c r="A204" s="40">
        <v>42193</v>
      </c>
      <c r="B204" s="76">
        <v>22249</v>
      </c>
      <c r="C204" s="13">
        <v>843</v>
      </c>
      <c r="E204" s="13">
        <f t="shared" si="101"/>
        <v>21406</v>
      </c>
      <c r="I204" s="13">
        <f t="shared" si="102"/>
        <v>667.47</v>
      </c>
      <c r="J204" s="13">
        <f t="shared" si="103"/>
        <v>778.715</v>
      </c>
      <c r="K204" s="76">
        <v>1988.37</v>
      </c>
      <c r="L204" s="13">
        <v>93.81</v>
      </c>
    </row>
    <row r="205" spans="1:12">
      <c r="A205" s="40">
        <v>42194</v>
      </c>
      <c r="B205" s="76">
        <v>24526</v>
      </c>
      <c r="C205" s="76">
        <v>1593</v>
      </c>
      <c r="E205" s="13">
        <f t="shared" si="101"/>
        <v>22933</v>
      </c>
      <c r="I205" s="13">
        <f t="shared" si="102"/>
        <v>735.78</v>
      </c>
      <c r="J205" s="13">
        <f t="shared" si="103"/>
        <v>858.41</v>
      </c>
      <c r="K205" s="76">
        <v>2507.75</v>
      </c>
      <c r="L205" s="13">
        <v>70.01</v>
      </c>
    </row>
    <row r="206" spans="1:12">
      <c r="A206" s="40">
        <v>42195</v>
      </c>
      <c r="B206" s="76">
        <v>23075</v>
      </c>
      <c r="C206" s="76">
        <v>1656.08</v>
      </c>
      <c r="E206" s="13">
        <f t="shared" ref="E206:E217" si="104">B206-C206-D206</f>
        <v>21418.92</v>
      </c>
      <c r="I206" s="13">
        <f t="shared" si="102"/>
        <v>692.25</v>
      </c>
      <c r="J206" s="13">
        <f t="shared" si="103"/>
        <v>807.625</v>
      </c>
      <c r="K206" s="76">
        <v>2481.82</v>
      </c>
      <c r="L206" s="13">
        <v>106.16</v>
      </c>
    </row>
    <row r="207" spans="1:12">
      <c r="A207" s="40">
        <v>42196</v>
      </c>
      <c r="B207" s="76">
        <v>25045</v>
      </c>
      <c r="C207" s="13">
        <v>817.86</v>
      </c>
      <c r="E207" s="13">
        <f t="shared" si="104"/>
        <v>24227.14</v>
      </c>
      <c r="I207" s="13">
        <f t="shared" ref="I207:I213" si="105">B207*0.03</f>
        <v>751.35</v>
      </c>
      <c r="J207" s="13">
        <f t="shared" si="103"/>
        <v>876.575</v>
      </c>
      <c r="K207" s="76">
        <v>2477.04</v>
      </c>
      <c r="L207" s="13">
        <v>108.43</v>
      </c>
    </row>
    <row r="208" spans="1:12">
      <c r="A208" s="40">
        <v>42197</v>
      </c>
      <c r="B208" s="76">
        <v>22186</v>
      </c>
      <c r="C208" s="76">
        <v>1951.06</v>
      </c>
      <c r="E208" s="13">
        <f t="shared" si="104"/>
        <v>20234.94</v>
      </c>
      <c r="I208" s="13">
        <f t="shared" si="105"/>
        <v>665.58</v>
      </c>
      <c r="J208" s="13">
        <f t="shared" ref="J208:J216" si="106">B208*0.035</f>
        <v>776.51</v>
      </c>
      <c r="K208" s="76">
        <v>2461.3</v>
      </c>
      <c r="L208" s="13">
        <v>85.75</v>
      </c>
    </row>
    <row r="209" spans="1:12">
      <c r="A209" s="40">
        <v>42198</v>
      </c>
      <c r="B209" s="76">
        <v>22012.2</v>
      </c>
      <c r="C209" s="76">
        <v>1465.36</v>
      </c>
      <c r="E209" s="13">
        <f t="shared" si="104"/>
        <v>20546.84</v>
      </c>
      <c r="I209" s="13">
        <f t="shared" si="105"/>
        <v>660.366</v>
      </c>
      <c r="J209" s="13">
        <f t="shared" si="106"/>
        <v>770.427</v>
      </c>
      <c r="K209" s="76">
        <v>2581.88</v>
      </c>
      <c r="L209" s="13">
        <v>97.47</v>
      </c>
    </row>
    <row r="210" spans="1:12">
      <c r="A210" s="40">
        <v>42199</v>
      </c>
      <c r="B210" s="76">
        <v>26931</v>
      </c>
      <c r="C210" s="76">
        <v>2041.1</v>
      </c>
      <c r="E210" s="13">
        <f t="shared" si="104"/>
        <v>24889.9</v>
      </c>
      <c r="I210" s="13">
        <f t="shared" si="105"/>
        <v>807.93</v>
      </c>
      <c r="J210" s="13">
        <f t="shared" si="106"/>
        <v>942.585</v>
      </c>
      <c r="K210" s="76">
        <v>2506.87</v>
      </c>
      <c r="L210" s="13">
        <v>110.38</v>
      </c>
    </row>
    <row r="211" spans="1:12">
      <c r="A211" s="40">
        <v>42200</v>
      </c>
      <c r="B211" s="76">
        <v>19876.5</v>
      </c>
      <c r="C211" s="76">
        <v>1071</v>
      </c>
      <c r="E211" s="13">
        <f t="shared" si="104"/>
        <v>18805.5</v>
      </c>
      <c r="I211" s="13">
        <f t="shared" si="105"/>
        <v>596.295</v>
      </c>
      <c r="J211" s="13">
        <f t="shared" si="106"/>
        <v>695.6775</v>
      </c>
      <c r="K211" s="76">
        <v>2116.69</v>
      </c>
      <c r="L211" s="13">
        <v>149.21</v>
      </c>
    </row>
    <row r="212" spans="1:12">
      <c r="A212" s="40">
        <v>42201</v>
      </c>
      <c r="B212" s="76">
        <v>23114</v>
      </c>
      <c r="C212" s="76">
        <v>1549</v>
      </c>
      <c r="E212" s="13">
        <f t="shared" si="104"/>
        <v>21565</v>
      </c>
      <c r="I212" s="13">
        <f t="shared" si="105"/>
        <v>693.42</v>
      </c>
      <c r="J212" s="13">
        <f t="shared" si="106"/>
        <v>808.99</v>
      </c>
      <c r="K212" s="76">
        <v>2155.12</v>
      </c>
      <c r="L212" s="13">
        <v>125.79</v>
      </c>
    </row>
    <row r="213" spans="1:12">
      <c r="A213" s="40">
        <v>42202</v>
      </c>
      <c r="B213" s="76">
        <v>22550</v>
      </c>
      <c r="C213" s="76">
        <v>2153.89</v>
      </c>
      <c r="E213" s="13">
        <f t="shared" si="104"/>
        <v>20396.11</v>
      </c>
      <c r="I213" s="13">
        <f t="shared" ref="I213:I218" si="107">B213*0.03</f>
        <v>676.5</v>
      </c>
      <c r="J213" s="13">
        <f t="shared" ref="J213:J218" si="108">B213*0.035</f>
        <v>789.25</v>
      </c>
      <c r="K213" s="76">
        <v>2352.55</v>
      </c>
      <c r="L213" s="13">
        <v>43.2</v>
      </c>
    </row>
    <row r="214" spans="1:12">
      <c r="A214" s="40">
        <v>42203</v>
      </c>
      <c r="B214" s="76">
        <v>20306.5</v>
      </c>
      <c r="C214" s="76">
        <v>1591</v>
      </c>
      <c r="E214" s="13">
        <f t="shared" si="104"/>
        <v>18715.5</v>
      </c>
      <c r="I214" s="13">
        <f t="shared" si="107"/>
        <v>609.195</v>
      </c>
      <c r="J214" s="13">
        <f t="shared" si="108"/>
        <v>710.7275</v>
      </c>
      <c r="K214" s="76">
        <v>2581.54</v>
      </c>
      <c r="L214" s="13">
        <v>26.75</v>
      </c>
    </row>
    <row r="215" spans="1:12">
      <c r="A215" s="40">
        <v>42204</v>
      </c>
      <c r="B215" s="76">
        <v>22673</v>
      </c>
      <c r="C215" s="76">
        <v>1960.12</v>
      </c>
      <c r="E215" s="13">
        <f t="shared" si="104"/>
        <v>20712.88</v>
      </c>
      <c r="I215" s="13">
        <f t="shared" si="107"/>
        <v>680.19</v>
      </c>
      <c r="J215" s="13">
        <f t="shared" si="108"/>
        <v>793.555</v>
      </c>
      <c r="K215" s="76">
        <v>2781.09</v>
      </c>
      <c r="L215" s="13">
        <v>98.59</v>
      </c>
    </row>
    <row r="216" spans="1:12">
      <c r="A216" s="40">
        <v>42205</v>
      </c>
      <c r="B216" s="76">
        <v>21407</v>
      </c>
      <c r="C216" s="76">
        <v>2493.08</v>
      </c>
      <c r="E216" s="13">
        <f t="shared" si="104"/>
        <v>18913.92</v>
      </c>
      <c r="I216" s="13">
        <f t="shared" si="107"/>
        <v>642.21</v>
      </c>
      <c r="J216" s="13">
        <f t="shared" si="108"/>
        <v>749.245</v>
      </c>
      <c r="K216" s="76">
        <v>2574.8</v>
      </c>
      <c r="L216" s="13">
        <v>63.75</v>
      </c>
    </row>
    <row r="217" spans="1:12">
      <c r="A217" s="40">
        <v>42206</v>
      </c>
      <c r="B217" s="76">
        <v>22131.5</v>
      </c>
      <c r="C217" s="76">
        <v>3481.49</v>
      </c>
      <c r="E217" s="13">
        <f t="shared" si="104"/>
        <v>18650.01</v>
      </c>
      <c r="I217" s="13">
        <f t="shared" si="107"/>
        <v>663.945</v>
      </c>
      <c r="J217" s="13">
        <f t="shared" si="108"/>
        <v>774.6025</v>
      </c>
      <c r="K217" s="76">
        <v>2525.91</v>
      </c>
      <c r="L217" s="13">
        <v>83.46</v>
      </c>
    </row>
    <row r="218" spans="1:12">
      <c r="A218" s="40">
        <v>42207</v>
      </c>
      <c r="B218" s="76">
        <v>18884</v>
      </c>
      <c r="C218" s="76">
        <v>1051</v>
      </c>
      <c r="E218" s="13">
        <f t="shared" ref="E218:E227" si="109">B218-C218-D218</f>
        <v>17833</v>
      </c>
      <c r="I218" s="13">
        <f t="shared" si="107"/>
        <v>566.52</v>
      </c>
      <c r="J218" s="13">
        <f t="shared" si="108"/>
        <v>660.94</v>
      </c>
      <c r="K218" s="76">
        <v>2199.9</v>
      </c>
      <c r="L218" s="13">
        <v>50.26</v>
      </c>
    </row>
    <row r="219" spans="1:12">
      <c r="A219" s="40">
        <v>42208</v>
      </c>
      <c r="B219" s="76">
        <v>24850.5</v>
      </c>
      <c r="C219" s="76">
        <v>1776.69</v>
      </c>
      <c r="E219" s="13">
        <f t="shared" si="109"/>
        <v>23073.81</v>
      </c>
      <c r="I219" s="13">
        <f t="shared" ref="I219:I227" si="110">B219*0.03</f>
        <v>745.515</v>
      </c>
      <c r="J219" s="13">
        <f t="shared" ref="J219:J227" si="111">B219*0.035</f>
        <v>869.7675</v>
      </c>
      <c r="K219" s="76">
        <v>2623.31</v>
      </c>
      <c r="L219" s="13">
        <v>36.35</v>
      </c>
    </row>
    <row r="220" spans="1:12">
      <c r="A220" s="40">
        <v>42209</v>
      </c>
      <c r="B220" s="76">
        <v>21002.16</v>
      </c>
      <c r="C220" s="76">
        <v>2762.53</v>
      </c>
      <c r="E220" s="13">
        <f t="shared" si="109"/>
        <v>18239.63</v>
      </c>
      <c r="I220" s="13">
        <f t="shared" si="110"/>
        <v>630.0648</v>
      </c>
      <c r="J220" s="13">
        <f t="shared" si="111"/>
        <v>735.0756</v>
      </c>
      <c r="K220" s="76">
        <v>2313.61</v>
      </c>
      <c r="L220" s="13">
        <v>74.91</v>
      </c>
    </row>
    <row r="221" spans="1:12">
      <c r="A221" s="40">
        <v>42210</v>
      </c>
      <c r="B221" s="76">
        <v>21247.38</v>
      </c>
      <c r="C221" s="76">
        <v>1665.64</v>
      </c>
      <c r="E221" s="13">
        <f t="shared" si="109"/>
        <v>19581.74</v>
      </c>
      <c r="I221" s="13">
        <f t="shared" si="110"/>
        <v>637.4214</v>
      </c>
      <c r="J221" s="13">
        <f t="shared" si="111"/>
        <v>743.6583</v>
      </c>
      <c r="K221" s="76">
        <v>2341.26</v>
      </c>
      <c r="L221" s="13">
        <v>92.35</v>
      </c>
    </row>
    <row r="222" spans="1:12">
      <c r="A222" s="40">
        <v>42211</v>
      </c>
      <c r="B222" s="76">
        <v>19486.9</v>
      </c>
      <c r="C222" s="76">
        <v>1487</v>
      </c>
      <c r="E222" s="13">
        <f t="shared" si="109"/>
        <v>17999.9</v>
      </c>
      <c r="I222" s="13">
        <f t="shared" si="110"/>
        <v>584.607</v>
      </c>
      <c r="J222" s="13">
        <f t="shared" si="111"/>
        <v>682.0415</v>
      </c>
      <c r="K222" s="76">
        <v>2432.08</v>
      </c>
      <c r="L222" s="13">
        <v>64.81</v>
      </c>
    </row>
    <row r="223" spans="1:12">
      <c r="A223" s="40">
        <v>42212</v>
      </c>
      <c r="B223" s="76">
        <v>19060.4</v>
      </c>
      <c r="C223" s="76">
        <v>1383</v>
      </c>
      <c r="E223" s="13">
        <f t="shared" si="109"/>
        <v>17677.4</v>
      </c>
      <c r="I223" s="13">
        <f t="shared" si="110"/>
        <v>571.812</v>
      </c>
      <c r="J223" s="13">
        <f t="shared" si="111"/>
        <v>667.114</v>
      </c>
      <c r="K223" s="76">
        <v>2393.93</v>
      </c>
      <c r="L223" s="13">
        <v>69.19</v>
      </c>
    </row>
    <row r="224" spans="1:12">
      <c r="A224" s="40">
        <v>42213</v>
      </c>
      <c r="B224" s="76">
        <v>23327.4</v>
      </c>
      <c r="C224" s="76">
        <v>1545.69</v>
      </c>
      <c r="E224" s="13">
        <f t="shared" si="109"/>
        <v>21781.71</v>
      </c>
      <c r="I224" s="13">
        <f t="shared" si="110"/>
        <v>699.822</v>
      </c>
      <c r="J224" s="13">
        <f t="shared" si="111"/>
        <v>816.459</v>
      </c>
      <c r="K224" s="76">
        <v>2388.07</v>
      </c>
      <c r="L224" s="13">
        <v>63.98</v>
      </c>
    </row>
    <row r="225" spans="1:12">
      <c r="A225" s="40">
        <v>42214</v>
      </c>
      <c r="B225" s="76">
        <v>24536.16</v>
      </c>
      <c r="C225" s="76">
        <v>1772.3</v>
      </c>
      <c r="E225" s="13">
        <f t="shared" si="109"/>
        <v>22763.86</v>
      </c>
      <c r="I225" s="13">
        <f t="shared" si="110"/>
        <v>736.0848</v>
      </c>
      <c r="J225" s="13">
        <f t="shared" si="111"/>
        <v>858.7656</v>
      </c>
      <c r="K225" s="76">
        <v>2547.04</v>
      </c>
      <c r="L225" s="13">
        <v>34</v>
      </c>
    </row>
    <row r="226" spans="1:12">
      <c r="A226" s="40">
        <v>42215</v>
      </c>
      <c r="B226" s="76">
        <v>19704.4</v>
      </c>
      <c r="C226" s="76">
        <v>1098</v>
      </c>
      <c r="E226" s="13">
        <f t="shared" si="109"/>
        <v>18606.4</v>
      </c>
      <c r="I226" s="13">
        <f t="shared" si="110"/>
        <v>591.132</v>
      </c>
      <c r="J226" s="13">
        <f t="shared" si="111"/>
        <v>689.654</v>
      </c>
      <c r="K226" s="76">
        <v>2600.22</v>
      </c>
      <c r="L226" s="13">
        <v>20.92</v>
      </c>
    </row>
    <row r="227" spans="1:12">
      <c r="A227" s="40">
        <v>42216</v>
      </c>
      <c r="B227" s="76">
        <v>23510.52</v>
      </c>
      <c r="C227" s="76">
        <v>2245.69</v>
      </c>
      <c r="E227" s="13">
        <f t="shared" si="109"/>
        <v>21264.83</v>
      </c>
      <c r="I227" s="13">
        <f t="shared" si="110"/>
        <v>705.3156</v>
      </c>
      <c r="J227" s="13">
        <f t="shared" si="111"/>
        <v>822.8682</v>
      </c>
      <c r="K227" s="76">
        <v>2884.67</v>
      </c>
      <c r="L227" s="13">
        <v>71.83</v>
      </c>
    </row>
    <row r="228" s="12" customFormat="1" spans="1:20">
      <c r="A228" s="10" t="s">
        <v>34</v>
      </c>
      <c r="B228" s="10">
        <f>SUM(B197:B227)</f>
        <v>705642.12</v>
      </c>
      <c r="C228" s="10">
        <f>SUM(C197:C227)</f>
        <v>52494.65</v>
      </c>
      <c r="D228" s="10"/>
      <c r="E228" s="10">
        <f t="shared" ref="E228:L228" si="112">SUM(E197:E227)</f>
        <v>653147.47</v>
      </c>
      <c r="F228" s="10"/>
      <c r="G228" s="10"/>
      <c r="H228" s="10"/>
      <c r="I228" s="10">
        <f t="shared" ref="I228:L228" si="113">SUM(I197:I227)</f>
        <v>21169.2636</v>
      </c>
      <c r="J228" s="10">
        <f t="shared" si="113"/>
        <v>24697.4742</v>
      </c>
      <c r="K228" s="10">
        <f t="shared" si="113"/>
        <v>71836.08</v>
      </c>
      <c r="L228" s="10">
        <f t="shared" si="113"/>
        <v>2516.06</v>
      </c>
      <c r="M228" s="10"/>
      <c r="N228" s="10"/>
      <c r="O228" s="10"/>
      <c r="P228" s="10"/>
      <c r="Q228" s="10">
        <f>SUM(H228:P228)</f>
        <v>120218.8778</v>
      </c>
      <c r="R228" s="60">
        <f>E228-Q228</f>
        <v>532928.5922</v>
      </c>
      <c r="S228" s="61">
        <f>E228/Q228</f>
        <v>5.43298591662615</v>
      </c>
      <c r="T228" s="78"/>
    </row>
    <row r="229" spans="1:12">
      <c r="A229" s="40">
        <v>42217</v>
      </c>
      <c r="B229" s="76">
        <v>20444</v>
      </c>
      <c r="C229" s="76">
        <v>1192.83</v>
      </c>
      <c r="E229" s="13">
        <f t="shared" ref="E229:E233" si="114">B229-C229-D229</f>
        <v>19251.17</v>
      </c>
      <c r="I229" s="13">
        <f>B229*0.03</f>
        <v>613.32</v>
      </c>
      <c r="J229" s="13">
        <f>B229*0.035</f>
        <v>715.54</v>
      </c>
      <c r="K229" s="76">
        <v>2469.06</v>
      </c>
      <c r="L229" s="13">
        <v>74.1</v>
      </c>
    </row>
    <row r="230" spans="1:12">
      <c r="A230" s="40">
        <v>42218</v>
      </c>
      <c r="B230" s="76">
        <v>25622.5</v>
      </c>
      <c r="C230" s="76">
        <v>1453.37</v>
      </c>
      <c r="E230" s="13">
        <f t="shared" si="114"/>
        <v>24169.13</v>
      </c>
      <c r="I230" s="13">
        <f t="shared" ref="I230:I236" si="115">B230*0.03</f>
        <v>768.675</v>
      </c>
      <c r="J230" s="13">
        <f t="shared" ref="J230:J236" si="116">B230*0.035</f>
        <v>896.7875</v>
      </c>
      <c r="K230" s="76">
        <v>2570.37</v>
      </c>
      <c r="L230" s="13">
        <v>33.34</v>
      </c>
    </row>
    <row r="231" spans="1:12">
      <c r="A231" s="40">
        <v>42219</v>
      </c>
      <c r="B231" s="76">
        <v>26285.4</v>
      </c>
      <c r="C231" s="76">
        <v>3721.54</v>
      </c>
      <c r="E231" s="13">
        <f t="shared" si="114"/>
        <v>22563.86</v>
      </c>
      <c r="I231" s="13">
        <f t="shared" si="115"/>
        <v>788.562</v>
      </c>
      <c r="J231" s="13">
        <f t="shared" si="116"/>
        <v>919.989</v>
      </c>
      <c r="K231" s="76">
        <v>2547.47</v>
      </c>
      <c r="L231" s="13">
        <v>60.17</v>
      </c>
    </row>
    <row r="232" spans="1:12">
      <c r="A232" s="40">
        <v>42220</v>
      </c>
      <c r="B232" s="76">
        <v>25777.28</v>
      </c>
      <c r="C232" s="76">
        <v>1219.79</v>
      </c>
      <c r="E232" s="13">
        <f t="shared" si="114"/>
        <v>24557.49</v>
      </c>
      <c r="I232" s="13">
        <f t="shared" si="115"/>
        <v>773.3184</v>
      </c>
      <c r="J232" s="13">
        <f t="shared" si="116"/>
        <v>902.2048</v>
      </c>
      <c r="K232" s="76">
        <v>2868.98</v>
      </c>
      <c r="L232" s="13">
        <v>17.15</v>
      </c>
    </row>
    <row r="233" spans="1:12">
      <c r="A233" s="40">
        <v>42221</v>
      </c>
      <c r="B233" s="76">
        <v>22510.16</v>
      </c>
      <c r="C233" s="76">
        <v>1171</v>
      </c>
      <c r="E233" s="13">
        <f t="shared" si="114"/>
        <v>21339.16</v>
      </c>
      <c r="I233" s="13">
        <f t="shared" si="115"/>
        <v>675.3048</v>
      </c>
      <c r="J233" s="13">
        <f t="shared" si="116"/>
        <v>787.8556</v>
      </c>
      <c r="K233" s="76">
        <v>2613.64</v>
      </c>
      <c r="L233" s="13">
        <v>66.02</v>
      </c>
    </row>
    <row r="234" spans="1:12">
      <c r="A234" s="40">
        <v>42222</v>
      </c>
      <c r="B234" s="76">
        <v>23311.76</v>
      </c>
      <c r="C234" s="76">
        <v>1056</v>
      </c>
      <c r="E234" s="13">
        <f t="shared" ref="E234:E245" si="117">B234-C234-D234</f>
        <v>22255.76</v>
      </c>
      <c r="I234" s="13">
        <f t="shared" si="115"/>
        <v>699.3528</v>
      </c>
      <c r="J234" s="13">
        <f t="shared" si="116"/>
        <v>815.9116</v>
      </c>
      <c r="K234" s="76">
        <v>2900.14</v>
      </c>
      <c r="L234" s="13">
        <v>70.4</v>
      </c>
    </row>
    <row r="235" spans="1:12">
      <c r="A235" s="40">
        <v>42223</v>
      </c>
      <c r="B235" s="76">
        <v>22862.28</v>
      </c>
      <c r="C235" s="76">
        <v>2946.31</v>
      </c>
      <c r="E235" s="13">
        <f t="shared" si="117"/>
        <v>19915.97</v>
      </c>
      <c r="I235" s="13">
        <f t="shared" si="115"/>
        <v>685.8684</v>
      </c>
      <c r="J235" s="13">
        <f t="shared" si="116"/>
        <v>800.1798</v>
      </c>
      <c r="K235" s="76">
        <v>2947.68</v>
      </c>
      <c r="L235" s="13">
        <v>51.66</v>
      </c>
    </row>
    <row r="236" spans="1:12">
      <c r="A236" s="40">
        <v>42224</v>
      </c>
      <c r="B236" s="13">
        <v>21283.92</v>
      </c>
      <c r="C236" s="13">
        <v>268</v>
      </c>
      <c r="E236" s="13">
        <f t="shared" si="117"/>
        <v>21015.92</v>
      </c>
      <c r="I236" s="13">
        <f t="shared" si="115"/>
        <v>638.5176</v>
      </c>
      <c r="J236" s="13">
        <f t="shared" si="116"/>
        <v>744.9372</v>
      </c>
      <c r="K236" s="76">
        <v>2754.89</v>
      </c>
      <c r="L236" s="13">
        <v>29.4</v>
      </c>
    </row>
    <row r="237" spans="1:12">
      <c r="A237" s="40">
        <v>42225</v>
      </c>
      <c r="B237" s="76">
        <v>24224.64</v>
      </c>
      <c r="C237" s="76">
        <v>2587.58</v>
      </c>
      <c r="E237" s="13">
        <f t="shared" si="117"/>
        <v>21637.06</v>
      </c>
      <c r="I237" s="13">
        <f t="shared" ref="I237:I246" si="118">B237*0.03</f>
        <v>726.7392</v>
      </c>
      <c r="J237" s="13">
        <f t="shared" ref="J237:J246" si="119">B237*0.035</f>
        <v>847.8624</v>
      </c>
      <c r="K237" s="76">
        <v>3464.31</v>
      </c>
      <c r="L237" s="13">
        <v>25.1</v>
      </c>
    </row>
    <row r="238" spans="1:12">
      <c r="A238" s="40">
        <v>42226</v>
      </c>
      <c r="B238" s="76">
        <v>18579.68</v>
      </c>
      <c r="C238" s="13">
        <v>817</v>
      </c>
      <c r="E238" s="13">
        <f t="shared" si="117"/>
        <v>17762.68</v>
      </c>
      <c r="I238" s="13">
        <f t="shared" si="118"/>
        <v>557.3904</v>
      </c>
      <c r="J238" s="13">
        <f t="shared" si="119"/>
        <v>650.2888</v>
      </c>
      <c r="K238" s="76">
        <v>3494.4</v>
      </c>
      <c r="L238" s="13">
        <v>149.84</v>
      </c>
    </row>
    <row r="239" spans="1:12">
      <c r="A239" s="40">
        <v>42227</v>
      </c>
      <c r="B239" s="76">
        <v>28793.04</v>
      </c>
      <c r="C239" s="13">
        <v>666.34</v>
      </c>
      <c r="E239" s="13">
        <f t="shared" si="117"/>
        <v>28126.7</v>
      </c>
      <c r="I239" s="13">
        <f t="shared" si="118"/>
        <v>863.7912</v>
      </c>
      <c r="J239" s="13">
        <f t="shared" si="119"/>
        <v>1007.7564</v>
      </c>
      <c r="K239" s="76">
        <v>2965.47</v>
      </c>
      <c r="L239" s="13">
        <v>56.79</v>
      </c>
    </row>
    <row r="240" spans="1:12">
      <c r="A240" s="40">
        <v>42228</v>
      </c>
      <c r="B240" s="76">
        <v>26548.16</v>
      </c>
      <c r="C240" s="76">
        <v>1470</v>
      </c>
      <c r="E240" s="13">
        <f t="shared" si="117"/>
        <v>25078.16</v>
      </c>
      <c r="I240" s="13">
        <f t="shared" si="118"/>
        <v>796.4448</v>
      </c>
      <c r="J240" s="13">
        <f t="shared" si="119"/>
        <v>929.1856</v>
      </c>
      <c r="K240" s="76">
        <v>2849.61</v>
      </c>
      <c r="L240" s="13">
        <v>73.33</v>
      </c>
    </row>
    <row r="241" spans="1:12">
      <c r="A241" s="40">
        <v>42229</v>
      </c>
      <c r="B241" s="76">
        <v>23011.04</v>
      </c>
      <c r="C241" s="76">
        <v>1444.15</v>
      </c>
      <c r="E241" s="13">
        <f t="shared" si="117"/>
        <v>21566.89</v>
      </c>
      <c r="I241" s="13">
        <f t="shared" si="118"/>
        <v>690.3312</v>
      </c>
      <c r="J241" s="13">
        <f t="shared" si="119"/>
        <v>805.3864</v>
      </c>
      <c r="K241" s="76">
        <v>2661.51</v>
      </c>
      <c r="L241" s="13">
        <v>215.66</v>
      </c>
    </row>
    <row r="242" spans="1:12">
      <c r="A242" s="40">
        <v>42230</v>
      </c>
      <c r="B242" s="76">
        <v>23610.04</v>
      </c>
      <c r="C242" s="76">
        <v>1492.96</v>
      </c>
      <c r="E242" s="13">
        <f t="shared" si="117"/>
        <v>22117.08</v>
      </c>
      <c r="I242" s="13">
        <f t="shared" si="118"/>
        <v>708.3012</v>
      </c>
      <c r="J242" s="13">
        <f t="shared" si="119"/>
        <v>826.3514</v>
      </c>
      <c r="K242" s="76">
        <v>2609.95</v>
      </c>
      <c r="L242" s="13">
        <v>177.99</v>
      </c>
    </row>
    <row r="243" spans="1:12">
      <c r="A243" s="40">
        <v>42231</v>
      </c>
      <c r="B243" s="76">
        <v>24080.04</v>
      </c>
      <c r="C243" s="13">
        <v>977.19</v>
      </c>
      <c r="E243" s="13">
        <f t="shared" si="117"/>
        <v>23102.85</v>
      </c>
      <c r="I243" s="13">
        <f t="shared" si="118"/>
        <v>722.4012</v>
      </c>
      <c r="J243" s="13">
        <f t="shared" si="119"/>
        <v>842.8014</v>
      </c>
      <c r="K243" s="76">
        <v>2355.73</v>
      </c>
      <c r="L243" s="13">
        <v>61.11</v>
      </c>
    </row>
    <row r="244" spans="1:12">
      <c r="A244" s="40">
        <v>42232</v>
      </c>
      <c r="B244" s="76">
        <v>21169.76</v>
      </c>
      <c r="C244" s="76">
        <v>1483.55</v>
      </c>
      <c r="E244" s="13">
        <f t="shared" si="117"/>
        <v>19686.21</v>
      </c>
      <c r="I244" s="13">
        <f t="shared" si="118"/>
        <v>635.0928</v>
      </c>
      <c r="J244" s="13">
        <f t="shared" si="119"/>
        <v>740.9416</v>
      </c>
      <c r="K244" s="76">
        <v>2838.67</v>
      </c>
      <c r="L244" s="13">
        <v>147.79</v>
      </c>
    </row>
    <row r="245" spans="1:12">
      <c r="A245" s="40">
        <v>42233</v>
      </c>
      <c r="B245" s="76">
        <v>26510.16</v>
      </c>
      <c r="C245" s="76">
        <v>1871.78</v>
      </c>
      <c r="E245" s="13">
        <f t="shared" si="117"/>
        <v>24638.38</v>
      </c>
      <c r="I245" s="13">
        <f t="shared" si="118"/>
        <v>795.3048</v>
      </c>
      <c r="J245" s="13">
        <f t="shared" si="119"/>
        <v>927.8556</v>
      </c>
      <c r="K245" s="76">
        <v>3040.59</v>
      </c>
      <c r="L245" s="13">
        <v>141</v>
      </c>
    </row>
    <row r="246" spans="1:12">
      <c r="A246" s="40">
        <v>42234</v>
      </c>
      <c r="B246" s="76">
        <v>25242.52</v>
      </c>
      <c r="C246" s="76">
        <v>2194.93</v>
      </c>
      <c r="E246" s="13">
        <f t="shared" ref="E246:E252" si="120">B246-C246-D246</f>
        <v>23047.59</v>
      </c>
      <c r="I246" s="13">
        <f t="shared" si="118"/>
        <v>757.2756</v>
      </c>
      <c r="J246" s="13">
        <f t="shared" si="119"/>
        <v>883.4882</v>
      </c>
      <c r="K246" s="76">
        <v>2650.42</v>
      </c>
      <c r="L246" s="13">
        <v>152.78</v>
      </c>
    </row>
    <row r="247" spans="1:12">
      <c r="A247" s="40">
        <v>42235</v>
      </c>
      <c r="B247" s="76">
        <v>23118.4</v>
      </c>
      <c r="C247" s="76">
        <v>1066.69</v>
      </c>
      <c r="E247" s="13">
        <f t="shared" si="120"/>
        <v>22051.71</v>
      </c>
      <c r="I247" s="13">
        <f t="shared" ref="I247:I253" si="121">B247*0.03</f>
        <v>693.552</v>
      </c>
      <c r="J247" s="13">
        <f t="shared" ref="J247:J259" si="122">B247*0.035</f>
        <v>809.144</v>
      </c>
      <c r="K247" s="76">
        <v>2572.91</v>
      </c>
      <c r="L247" s="13">
        <v>125.96</v>
      </c>
    </row>
    <row r="248" spans="1:12">
      <c r="A248" s="40">
        <v>42236</v>
      </c>
      <c r="B248" s="76">
        <v>26049.16</v>
      </c>
      <c r="C248" s="76">
        <v>1501.13</v>
      </c>
      <c r="E248" s="13">
        <f t="shared" si="120"/>
        <v>24548.03</v>
      </c>
      <c r="I248" s="13">
        <f t="shared" si="121"/>
        <v>781.4748</v>
      </c>
      <c r="J248" s="13">
        <f t="shared" si="122"/>
        <v>911.7206</v>
      </c>
      <c r="K248" s="76">
        <v>2184.99</v>
      </c>
      <c r="L248" s="13">
        <v>95.89</v>
      </c>
    </row>
    <row r="249" spans="1:12">
      <c r="A249" s="40">
        <v>42237</v>
      </c>
      <c r="B249" s="76">
        <v>23279.52</v>
      </c>
      <c r="C249" s="76">
        <v>1166.89</v>
      </c>
      <c r="E249" s="13">
        <f t="shared" si="120"/>
        <v>22112.63</v>
      </c>
      <c r="I249" s="13">
        <f t="shared" si="121"/>
        <v>698.3856</v>
      </c>
      <c r="J249" s="13">
        <f t="shared" si="122"/>
        <v>814.7832</v>
      </c>
      <c r="K249" s="76">
        <v>2379.72</v>
      </c>
      <c r="L249" s="13">
        <v>110.14</v>
      </c>
    </row>
    <row r="250" spans="1:12">
      <c r="A250" s="40">
        <v>42238</v>
      </c>
      <c r="B250" s="76">
        <v>25997.28</v>
      </c>
      <c r="C250" s="76">
        <v>1665.46</v>
      </c>
      <c r="E250" s="13">
        <f t="shared" si="120"/>
        <v>24331.82</v>
      </c>
      <c r="I250" s="13">
        <f t="shared" si="121"/>
        <v>779.9184</v>
      </c>
      <c r="J250" s="13">
        <f t="shared" si="122"/>
        <v>909.9048</v>
      </c>
      <c r="K250" s="76">
        <v>2208.51</v>
      </c>
      <c r="L250" s="13">
        <v>48.46</v>
      </c>
    </row>
    <row r="251" spans="1:12">
      <c r="A251" s="40">
        <v>42239</v>
      </c>
      <c r="B251" s="76">
        <v>25000.52</v>
      </c>
      <c r="C251" s="76">
        <v>1078.57</v>
      </c>
      <c r="E251" s="13">
        <f t="shared" si="120"/>
        <v>23921.95</v>
      </c>
      <c r="I251" s="13">
        <f t="shared" si="121"/>
        <v>750.0156</v>
      </c>
      <c r="J251" s="13">
        <f t="shared" si="122"/>
        <v>875.0182</v>
      </c>
      <c r="K251" s="76">
        <v>2620.72</v>
      </c>
      <c r="L251" s="13">
        <v>6.61</v>
      </c>
    </row>
    <row r="252" spans="1:12">
      <c r="A252" s="40">
        <v>42240</v>
      </c>
      <c r="B252" s="76">
        <v>28414.4</v>
      </c>
      <c r="C252" s="76">
        <v>2506.09</v>
      </c>
      <c r="E252" s="13">
        <f t="shared" si="120"/>
        <v>25908.31</v>
      </c>
      <c r="I252" s="13">
        <f t="shared" si="121"/>
        <v>852.432</v>
      </c>
      <c r="J252" s="13">
        <f t="shared" si="122"/>
        <v>994.504</v>
      </c>
      <c r="K252" s="76">
        <v>3197.24</v>
      </c>
      <c r="L252" s="13">
        <v>94.8</v>
      </c>
    </row>
    <row r="253" spans="1:12">
      <c r="A253" s="40">
        <v>42241</v>
      </c>
      <c r="B253" s="77">
        <v>30970.52</v>
      </c>
      <c r="C253" s="76">
        <v>1996</v>
      </c>
      <c r="E253" s="13">
        <f t="shared" ref="E253:E259" si="123">B253-C253-D253</f>
        <v>28974.52</v>
      </c>
      <c r="I253" s="13">
        <f t="shared" si="121"/>
        <v>929.1156</v>
      </c>
      <c r="J253" s="13">
        <f t="shared" si="122"/>
        <v>1083.9682</v>
      </c>
      <c r="K253" s="76">
        <v>3174.18</v>
      </c>
      <c r="L253" s="13">
        <v>208.01</v>
      </c>
    </row>
    <row r="254" spans="1:12">
      <c r="A254" s="40">
        <v>42242</v>
      </c>
      <c r="B254" s="76">
        <v>27753.16</v>
      </c>
      <c r="C254" s="76">
        <v>1710.17</v>
      </c>
      <c r="E254" s="13">
        <f t="shared" si="123"/>
        <v>26042.99</v>
      </c>
      <c r="I254" s="13">
        <f t="shared" ref="I254:I259" si="124">B254*0.03</f>
        <v>832.5948</v>
      </c>
      <c r="J254" s="13">
        <f t="shared" si="122"/>
        <v>971.3606</v>
      </c>
      <c r="K254" s="76">
        <v>3446.62</v>
      </c>
      <c r="L254" s="13">
        <v>114.05</v>
      </c>
    </row>
    <row r="255" spans="1:12">
      <c r="A255" s="40">
        <v>42243</v>
      </c>
      <c r="B255" s="76">
        <v>27250.04</v>
      </c>
      <c r="C255" s="76">
        <v>1367.73</v>
      </c>
      <c r="E255" s="13">
        <f t="shared" si="123"/>
        <v>25882.31</v>
      </c>
      <c r="I255" s="13">
        <f t="shared" si="124"/>
        <v>817.5012</v>
      </c>
      <c r="J255" s="13">
        <f t="shared" si="122"/>
        <v>953.7514</v>
      </c>
      <c r="K255" s="76">
        <v>3299.72</v>
      </c>
      <c r="L255" s="13">
        <v>109.54</v>
      </c>
    </row>
    <row r="256" spans="1:12">
      <c r="A256" s="40">
        <v>42244</v>
      </c>
      <c r="B256" s="76">
        <v>26303.28</v>
      </c>
      <c r="C256" s="76">
        <v>1875.68</v>
      </c>
      <c r="E256" s="13">
        <f t="shared" si="123"/>
        <v>24427.6</v>
      </c>
      <c r="I256" s="13">
        <f t="shared" si="124"/>
        <v>789.0984</v>
      </c>
      <c r="J256" s="13">
        <f t="shared" si="122"/>
        <v>920.6148</v>
      </c>
      <c r="K256" s="76">
        <v>3359.98</v>
      </c>
      <c r="L256" s="13">
        <v>62.89</v>
      </c>
    </row>
    <row r="257" spans="1:12">
      <c r="A257" s="40">
        <v>42245</v>
      </c>
      <c r="B257" s="76">
        <v>21520.16</v>
      </c>
      <c r="C257" s="76">
        <v>1036.69</v>
      </c>
      <c r="E257" s="13">
        <f t="shared" si="123"/>
        <v>20483.47</v>
      </c>
      <c r="I257" s="13">
        <f t="shared" si="124"/>
        <v>645.6048</v>
      </c>
      <c r="J257" s="13">
        <f t="shared" si="122"/>
        <v>753.2056</v>
      </c>
      <c r="K257" s="76">
        <v>3149.79</v>
      </c>
      <c r="L257" s="13">
        <v>70.13</v>
      </c>
    </row>
    <row r="258" spans="1:12">
      <c r="A258" s="40">
        <v>42246</v>
      </c>
      <c r="B258" s="76">
        <v>22835.52</v>
      </c>
      <c r="C258" s="76">
        <v>2542.16</v>
      </c>
      <c r="E258" s="13">
        <f t="shared" si="123"/>
        <v>20293.36</v>
      </c>
      <c r="I258" s="13">
        <f t="shared" si="124"/>
        <v>685.0656</v>
      </c>
      <c r="J258" s="13">
        <f t="shared" si="122"/>
        <v>799.2432</v>
      </c>
      <c r="K258" s="76">
        <v>3446.91</v>
      </c>
      <c r="L258" s="13">
        <v>56.6</v>
      </c>
    </row>
    <row r="259" spans="1:12">
      <c r="A259" s="40">
        <v>42247</v>
      </c>
      <c r="B259" s="76">
        <v>20323</v>
      </c>
      <c r="C259" s="76">
        <v>1444.59</v>
      </c>
      <c r="E259" s="13">
        <f t="shared" si="123"/>
        <v>18878.41</v>
      </c>
      <c r="I259" s="13">
        <f t="shared" si="124"/>
        <v>609.69</v>
      </c>
      <c r="J259" s="13">
        <f t="shared" si="122"/>
        <v>711.305</v>
      </c>
      <c r="K259" s="76">
        <v>3076.4</v>
      </c>
      <c r="L259" s="13">
        <v>25.77</v>
      </c>
    </row>
    <row r="260" s="101" customFormat="1" spans="1:12">
      <c r="A260" s="81" t="s">
        <v>34</v>
      </c>
      <c r="B260" s="101">
        <f>SUM(B229:B259)</f>
        <v>758681.34</v>
      </c>
      <c r="C260" s="101">
        <f>SUM(C229:C259)</f>
        <v>48992.17</v>
      </c>
      <c r="E260" s="101">
        <f t="shared" ref="E260:L260" si="125">SUM(E229:E259)</f>
        <v>709689.17</v>
      </c>
      <c r="I260" s="101">
        <f t="shared" ref="I260:L260" si="126">SUM(I229:I259)</f>
        <v>22760.4402</v>
      </c>
      <c r="J260" s="101">
        <f t="shared" si="126"/>
        <v>26553.8469</v>
      </c>
      <c r="K260" s="101">
        <f t="shared" si="126"/>
        <v>88720.58</v>
      </c>
      <c r="L260" s="101">
        <f t="shared" si="126"/>
        <v>2732.48</v>
      </c>
    </row>
    <row r="261" spans="1:12">
      <c r="A261" s="40">
        <v>42248</v>
      </c>
      <c r="B261" s="76">
        <v>27630</v>
      </c>
      <c r="C261" s="76">
        <v>1303.48</v>
      </c>
      <c r="E261" s="13">
        <f>B261-C261-D261</f>
        <v>26326.52</v>
      </c>
      <c r="I261" s="13">
        <f>B261*0.03</f>
        <v>828.9</v>
      </c>
      <c r="J261" s="13">
        <f>B261*0.035</f>
        <v>967.05</v>
      </c>
      <c r="K261" s="76">
        <v>2118.14</v>
      </c>
      <c r="L261" s="13">
        <v>77.07</v>
      </c>
    </row>
    <row r="262" spans="1:12">
      <c r="A262" s="40">
        <v>42249</v>
      </c>
      <c r="B262" s="76">
        <v>20510</v>
      </c>
      <c r="C262" s="76">
        <v>1231</v>
      </c>
      <c r="E262" s="13">
        <f t="shared" ref="E262:E290" si="127">B262-C262-D262</f>
        <v>19279</v>
      </c>
      <c r="I262" s="13">
        <f t="shared" ref="I262:I290" si="128">B262*0.03</f>
        <v>615.3</v>
      </c>
      <c r="J262" s="13">
        <f t="shared" ref="J262:J290" si="129">B262*0.035</f>
        <v>717.85</v>
      </c>
      <c r="K262" s="76">
        <v>1922.41</v>
      </c>
      <c r="L262" s="13">
        <v>58.05</v>
      </c>
    </row>
    <row r="263" spans="1:12">
      <c r="A263" s="40">
        <v>42250</v>
      </c>
      <c r="B263" s="76">
        <v>18344.16</v>
      </c>
      <c r="C263" s="13">
        <v>820</v>
      </c>
      <c r="E263" s="13">
        <f t="shared" si="127"/>
        <v>17524.16</v>
      </c>
      <c r="I263" s="13">
        <f t="shared" si="128"/>
        <v>550.3248</v>
      </c>
      <c r="J263" s="13">
        <f t="shared" si="129"/>
        <v>642.0456</v>
      </c>
      <c r="K263" s="76">
        <v>1908.71</v>
      </c>
      <c r="L263" s="13">
        <v>58.34</v>
      </c>
    </row>
    <row r="264" spans="1:12">
      <c r="A264" s="40">
        <v>42251</v>
      </c>
      <c r="B264" s="76">
        <v>26405.64</v>
      </c>
      <c r="C264" s="76">
        <v>3466</v>
      </c>
      <c r="E264" s="13">
        <f t="shared" si="127"/>
        <v>22939.64</v>
      </c>
      <c r="I264" s="13">
        <f t="shared" si="128"/>
        <v>792.1692</v>
      </c>
      <c r="J264" s="13">
        <f t="shared" si="129"/>
        <v>924.1974</v>
      </c>
      <c r="K264" s="76">
        <v>2730.48</v>
      </c>
      <c r="L264" s="13">
        <v>81.87</v>
      </c>
    </row>
    <row r="265" spans="1:12">
      <c r="A265" s="40">
        <v>42252</v>
      </c>
      <c r="B265" s="76">
        <v>26692.88</v>
      </c>
      <c r="C265" s="76">
        <v>3383</v>
      </c>
      <c r="E265" s="13">
        <f t="shared" si="127"/>
        <v>23309.88</v>
      </c>
      <c r="I265" s="13">
        <f t="shared" si="128"/>
        <v>800.7864</v>
      </c>
      <c r="J265" s="13">
        <f t="shared" si="129"/>
        <v>934.2508</v>
      </c>
      <c r="K265" s="76">
        <v>2382.23</v>
      </c>
      <c r="L265" s="13">
        <v>124.49</v>
      </c>
    </row>
    <row r="266" spans="1:12">
      <c r="A266" s="40">
        <v>42253</v>
      </c>
      <c r="B266" s="76">
        <v>28906.64</v>
      </c>
      <c r="C266" s="76">
        <v>3519.92</v>
      </c>
      <c r="E266" s="13">
        <f t="shared" si="127"/>
        <v>25386.72</v>
      </c>
      <c r="I266" s="13">
        <f t="shared" si="128"/>
        <v>867.1992</v>
      </c>
      <c r="J266" s="13">
        <f t="shared" si="129"/>
        <v>1011.7324</v>
      </c>
      <c r="K266" s="76">
        <v>2747.67</v>
      </c>
      <c r="L266" s="13">
        <v>103.06</v>
      </c>
    </row>
    <row r="267" spans="1:12">
      <c r="A267" s="40">
        <v>42254</v>
      </c>
      <c r="B267" s="76">
        <v>18826.88</v>
      </c>
      <c r="C267" s="76">
        <v>1944.74</v>
      </c>
      <c r="E267" s="13">
        <f t="shared" si="127"/>
        <v>16882.14</v>
      </c>
      <c r="I267" s="13">
        <f t="shared" si="128"/>
        <v>564.8064</v>
      </c>
      <c r="J267" s="13">
        <f t="shared" si="129"/>
        <v>658.9408</v>
      </c>
      <c r="K267" s="76">
        <v>2929.95</v>
      </c>
      <c r="L267" s="76">
        <v>44.2</v>
      </c>
    </row>
    <row r="268" spans="1:12">
      <c r="A268" s="40">
        <v>42255</v>
      </c>
      <c r="B268" s="76">
        <v>25823.16</v>
      </c>
      <c r="C268" s="76">
        <v>1625</v>
      </c>
      <c r="E268" s="13">
        <f t="shared" si="127"/>
        <v>24198.16</v>
      </c>
      <c r="I268" s="13">
        <f t="shared" si="128"/>
        <v>774.6948</v>
      </c>
      <c r="J268" s="13">
        <f t="shared" si="129"/>
        <v>903.8106</v>
      </c>
      <c r="K268" s="76">
        <v>2608.24</v>
      </c>
      <c r="L268" s="13">
        <v>29.5</v>
      </c>
    </row>
    <row r="269" spans="1:12">
      <c r="A269" s="40">
        <v>42256</v>
      </c>
      <c r="B269" s="76">
        <v>22498.4</v>
      </c>
      <c r="C269" s="13">
        <v>420</v>
      </c>
      <c r="E269" s="13">
        <f t="shared" si="127"/>
        <v>22078.4</v>
      </c>
      <c r="I269" s="13">
        <f t="shared" si="128"/>
        <v>674.952</v>
      </c>
      <c r="J269" s="13">
        <f t="shared" si="129"/>
        <v>787.444</v>
      </c>
      <c r="K269" s="76">
        <v>2723.3</v>
      </c>
      <c r="L269" s="13">
        <v>100.2</v>
      </c>
    </row>
    <row r="270" spans="1:12">
      <c r="A270" s="40">
        <v>42257</v>
      </c>
      <c r="B270" s="76">
        <v>23505.76</v>
      </c>
      <c r="C270" s="76">
        <v>2144.91</v>
      </c>
      <c r="E270" s="13">
        <f t="shared" si="127"/>
        <v>21360.85</v>
      </c>
      <c r="I270" s="13">
        <f t="shared" si="128"/>
        <v>705.1728</v>
      </c>
      <c r="J270" s="13">
        <f t="shared" si="129"/>
        <v>822.7016</v>
      </c>
      <c r="K270" s="76">
        <v>2493.11</v>
      </c>
      <c r="L270" s="13">
        <v>53.52</v>
      </c>
    </row>
    <row r="271" spans="1:12">
      <c r="A271" s="40">
        <v>42258</v>
      </c>
      <c r="B271" s="76">
        <v>19313.28</v>
      </c>
      <c r="C271" s="76">
        <v>2435.76</v>
      </c>
      <c r="E271" s="13">
        <f t="shared" si="127"/>
        <v>16877.52</v>
      </c>
      <c r="I271" s="13">
        <f t="shared" si="128"/>
        <v>579.3984</v>
      </c>
      <c r="J271" s="13">
        <f t="shared" si="129"/>
        <v>675.9648</v>
      </c>
      <c r="K271" s="76">
        <v>2732.13</v>
      </c>
      <c r="L271" s="13">
        <v>103.97</v>
      </c>
    </row>
    <row r="272" spans="1:12">
      <c r="A272" s="40">
        <v>42259</v>
      </c>
      <c r="B272" s="76">
        <v>24320.52</v>
      </c>
      <c r="C272" s="76">
        <v>1570.7</v>
      </c>
      <c r="E272" s="13">
        <f t="shared" si="127"/>
        <v>22749.82</v>
      </c>
      <c r="I272" s="13">
        <f t="shared" si="128"/>
        <v>729.6156</v>
      </c>
      <c r="J272" s="13">
        <f t="shared" si="129"/>
        <v>851.2182</v>
      </c>
      <c r="K272" s="76">
        <v>2553.81</v>
      </c>
      <c r="L272" s="13">
        <v>166.99</v>
      </c>
    </row>
    <row r="273" spans="1:12">
      <c r="A273" s="40">
        <v>42260</v>
      </c>
      <c r="B273" s="76">
        <v>22901.52</v>
      </c>
      <c r="C273" s="76">
        <v>1250.11</v>
      </c>
      <c r="E273" s="13">
        <f t="shared" si="127"/>
        <v>21651.41</v>
      </c>
      <c r="I273" s="13">
        <f t="shared" si="128"/>
        <v>687.0456</v>
      </c>
      <c r="J273" s="13">
        <f t="shared" si="129"/>
        <v>801.5532</v>
      </c>
      <c r="K273" s="76">
        <v>2720.93</v>
      </c>
      <c r="L273" s="13">
        <v>88.77</v>
      </c>
    </row>
    <row r="274" spans="1:12">
      <c r="A274" s="40">
        <v>42261</v>
      </c>
      <c r="B274" s="76">
        <v>30208.88</v>
      </c>
      <c r="C274" s="76">
        <v>2414</v>
      </c>
      <c r="E274" s="13">
        <f t="shared" si="127"/>
        <v>27794.88</v>
      </c>
      <c r="I274" s="13">
        <f t="shared" si="128"/>
        <v>906.2664</v>
      </c>
      <c r="J274" s="13">
        <f t="shared" si="129"/>
        <v>1057.3108</v>
      </c>
      <c r="K274" s="76">
        <v>2730.57</v>
      </c>
      <c r="L274" s="13">
        <v>178.48</v>
      </c>
    </row>
    <row r="275" spans="1:12">
      <c r="A275" s="40">
        <v>42262</v>
      </c>
      <c r="B275" s="76">
        <v>22688.76</v>
      </c>
      <c r="C275" s="76">
        <v>1312.2</v>
      </c>
      <c r="E275" s="13">
        <f t="shared" si="127"/>
        <v>21376.56</v>
      </c>
      <c r="I275" s="13">
        <f t="shared" si="128"/>
        <v>680.6628</v>
      </c>
      <c r="J275" s="13">
        <f t="shared" si="129"/>
        <v>794.1066</v>
      </c>
      <c r="K275" s="76">
        <v>2495.86</v>
      </c>
      <c r="L275" s="13">
        <v>22.95</v>
      </c>
    </row>
    <row r="276" spans="1:12">
      <c r="A276" s="40">
        <v>42263</v>
      </c>
      <c r="B276" s="76">
        <v>24405.64</v>
      </c>
      <c r="C276" s="76">
        <v>2987.06</v>
      </c>
      <c r="E276" s="13">
        <f t="shared" si="127"/>
        <v>21418.58</v>
      </c>
      <c r="I276" s="13">
        <f t="shared" si="128"/>
        <v>732.1692</v>
      </c>
      <c r="J276" s="13">
        <f t="shared" si="129"/>
        <v>854.1974</v>
      </c>
      <c r="K276" s="76">
        <v>2316.72</v>
      </c>
      <c r="L276" s="13">
        <v>63.23</v>
      </c>
    </row>
    <row r="277" spans="1:12">
      <c r="A277" s="40">
        <v>42264</v>
      </c>
      <c r="B277" s="76">
        <v>27719.4</v>
      </c>
      <c r="C277" s="13">
        <v>837.38</v>
      </c>
      <c r="E277" s="13">
        <f t="shared" si="127"/>
        <v>26882.02</v>
      </c>
      <c r="I277" s="13">
        <f t="shared" si="128"/>
        <v>831.582</v>
      </c>
      <c r="J277" s="13">
        <f t="shared" si="129"/>
        <v>970.179</v>
      </c>
      <c r="K277" s="76">
        <v>2432.44</v>
      </c>
      <c r="L277" s="13">
        <v>47.49</v>
      </c>
    </row>
    <row r="278" spans="1:12">
      <c r="A278" s="40">
        <v>42265</v>
      </c>
      <c r="B278" s="76">
        <v>21795.76</v>
      </c>
      <c r="C278" s="76">
        <v>1080.53</v>
      </c>
      <c r="E278" s="13">
        <f t="shared" si="127"/>
        <v>20715.23</v>
      </c>
      <c r="I278" s="13">
        <f t="shared" si="128"/>
        <v>653.8728</v>
      </c>
      <c r="J278" s="13">
        <f t="shared" si="129"/>
        <v>762.8516</v>
      </c>
      <c r="K278" s="76">
        <v>2323.46</v>
      </c>
      <c r="L278" s="13">
        <v>151.08</v>
      </c>
    </row>
    <row r="279" spans="1:12">
      <c r="A279" s="40">
        <v>42266</v>
      </c>
      <c r="B279" s="76">
        <v>25979.64</v>
      </c>
      <c r="C279" s="76">
        <v>1690.2</v>
      </c>
      <c r="E279" s="13">
        <f t="shared" si="127"/>
        <v>24289.44</v>
      </c>
      <c r="I279" s="13">
        <f t="shared" si="128"/>
        <v>779.3892</v>
      </c>
      <c r="J279" s="13">
        <f t="shared" si="129"/>
        <v>909.2874</v>
      </c>
      <c r="K279" s="76">
        <v>2054.32</v>
      </c>
      <c r="L279" s="13">
        <v>27.2</v>
      </c>
    </row>
    <row r="280" spans="1:12">
      <c r="A280" s="40">
        <v>42267</v>
      </c>
      <c r="B280" s="76">
        <v>26183.8</v>
      </c>
      <c r="C280" s="76">
        <v>4278.58</v>
      </c>
      <c r="E280" s="13">
        <f t="shared" si="127"/>
        <v>21905.22</v>
      </c>
      <c r="I280" s="13">
        <f t="shared" si="128"/>
        <v>785.514</v>
      </c>
      <c r="J280" s="13">
        <f t="shared" si="129"/>
        <v>916.433</v>
      </c>
      <c r="K280" s="76">
        <v>2211.67</v>
      </c>
      <c r="L280" s="13">
        <v>65.9</v>
      </c>
    </row>
    <row r="281" spans="1:12">
      <c r="A281" s="40">
        <v>42268</v>
      </c>
      <c r="B281" s="76">
        <v>23395.76</v>
      </c>
      <c r="C281" s="76">
        <v>2560.63</v>
      </c>
      <c r="E281" s="13">
        <f t="shared" si="127"/>
        <v>20835.13</v>
      </c>
      <c r="I281" s="13">
        <f t="shared" si="128"/>
        <v>701.8728</v>
      </c>
      <c r="J281" s="13">
        <f t="shared" si="129"/>
        <v>818.8516</v>
      </c>
      <c r="K281" s="76">
        <v>2613.62</v>
      </c>
      <c r="L281" s="13">
        <v>109.26</v>
      </c>
    </row>
    <row r="282" spans="1:12">
      <c r="A282" s="40">
        <v>42269</v>
      </c>
      <c r="B282" s="76">
        <v>25593</v>
      </c>
      <c r="C282" s="76">
        <v>3214.08</v>
      </c>
      <c r="E282" s="13">
        <f t="shared" si="127"/>
        <v>22378.92</v>
      </c>
      <c r="I282" s="13">
        <f t="shared" si="128"/>
        <v>767.79</v>
      </c>
      <c r="J282" s="13">
        <f t="shared" si="129"/>
        <v>895.755</v>
      </c>
      <c r="K282" s="76">
        <v>3400.07</v>
      </c>
      <c r="L282" s="13">
        <v>73.03</v>
      </c>
    </row>
    <row r="283" spans="1:12">
      <c r="A283" s="40">
        <v>42270</v>
      </c>
      <c r="B283" s="76">
        <v>29571.52</v>
      </c>
      <c r="C283" s="76">
        <v>3539</v>
      </c>
      <c r="E283" s="13">
        <f t="shared" si="127"/>
        <v>26032.52</v>
      </c>
      <c r="I283" s="13">
        <f t="shared" si="128"/>
        <v>887.1456</v>
      </c>
      <c r="J283" s="13">
        <f t="shared" si="129"/>
        <v>1035.0032</v>
      </c>
      <c r="K283" s="76">
        <v>2718.2</v>
      </c>
      <c r="L283" s="13">
        <v>58.76</v>
      </c>
    </row>
    <row r="284" spans="1:12">
      <c r="A284" s="40">
        <v>42271</v>
      </c>
      <c r="B284" s="13">
        <v>26489.16</v>
      </c>
      <c r="C284" s="13">
        <v>1767.29</v>
      </c>
      <c r="E284" s="13">
        <f t="shared" si="127"/>
        <v>24721.87</v>
      </c>
      <c r="I284" s="13">
        <f t="shared" si="128"/>
        <v>794.6748</v>
      </c>
      <c r="J284" s="13">
        <f t="shared" si="129"/>
        <v>927.1206</v>
      </c>
      <c r="K284" s="76">
        <v>2558.54</v>
      </c>
      <c r="L284" s="13">
        <v>45.7</v>
      </c>
    </row>
    <row r="285" spans="1:12">
      <c r="A285" s="40">
        <v>42272</v>
      </c>
      <c r="B285" s="76">
        <v>18280.52</v>
      </c>
      <c r="C285" s="76">
        <v>2313.76</v>
      </c>
      <c r="E285" s="13">
        <f t="shared" si="127"/>
        <v>15966.76</v>
      </c>
      <c r="I285" s="13">
        <f t="shared" si="128"/>
        <v>548.4156</v>
      </c>
      <c r="J285" s="13">
        <f t="shared" si="129"/>
        <v>639.8182</v>
      </c>
      <c r="K285" s="13">
        <v>2113.51</v>
      </c>
      <c r="L285" s="13">
        <v>39.68</v>
      </c>
    </row>
    <row r="286" spans="1:12">
      <c r="A286" s="40">
        <v>42273</v>
      </c>
      <c r="B286" s="76">
        <v>19451.76</v>
      </c>
      <c r="C286" s="76">
        <v>2102</v>
      </c>
      <c r="E286" s="13">
        <f t="shared" si="127"/>
        <v>17349.76</v>
      </c>
      <c r="I286" s="13">
        <f t="shared" si="128"/>
        <v>583.5528</v>
      </c>
      <c r="J286" s="13">
        <f t="shared" si="129"/>
        <v>680.8116</v>
      </c>
      <c r="K286" s="76">
        <v>1767.7</v>
      </c>
      <c r="L286" s="13">
        <v>160.11</v>
      </c>
    </row>
    <row r="287" spans="1:12">
      <c r="A287" s="40">
        <v>42274</v>
      </c>
      <c r="B287" s="76">
        <v>19207.64</v>
      </c>
      <c r="C287" s="76">
        <v>1788.42</v>
      </c>
      <c r="E287" s="13">
        <f t="shared" si="127"/>
        <v>17419.22</v>
      </c>
      <c r="I287" s="13">
        <f t="shared" si="128"/>
        <v>576.2292</v>
      </c>
      <c r="J287" s="13">
        <f t="shared" si="129"/>
        <v>672.2674</v>
      </c>
      <c r="K287" s="76">
        <v>2053.56</v>
      </c>
      <c r="L287" s="13">
        <v>116.42</v>
      </c>
    </row>
    <row r="288" spans="1:12">
      <c r="A288" s="40">
        <v>42275</v>
      </c>
      <c r="B288" s="76">
        <v>21601.76</v>
      </c>
      <c r="C288" s="76">
        <v>2023.54</v>
      </c>
      <c r="E288" s="13">
        <f t="shared" si="127"/>
        <v>19578.22</v>
      </c>
      <c r="I288" s="13">
        <f t="shared" si="128"/>
        <v>648.0528</v>
      </c>
      <c r="J288" s="13">
        <f t="shared" si="129"/>
        <v>756.0616</v>
      </c>
      <c r="K288" s="76">
        <v>2600.36</v>
      </c>
      <c r="L288" s="13">
        <v>72.2</v>
      </c>
    </row>
    <row r="289" spans="1:12">
      <c r="A289" s="40">
        <v>42276</v>
      </c>
      <c r="B289" s="76">
        <v>24200.04</v>
      </c>
      <c r="C289" s="76">
        <v>2491.96</v>
      </c>
      <c r="E289" s="13">
        <f t="shared" si="127"/>
        <v>21708.08</v>
      </c>
      <c r="I289" s="13">
        <f t="shared" si="128"/>
        <v>726.0012</v>
      </c>
      <c r="J289" s="13">
        <f t="shared" si="129"/>
        <v>847.0014</v>
      </c>
      <c r="K289" s="76">
        <v>16239.45</v>
      </c>
      <c r="L289" s="13">
        <v>101.44</v>
      </c>
    </row>
    <row r="290" spans="1:12">
      <c r="A290" s="40">
        <v>42277</v>
      </c>
      <c r="B290" s="76">
        <v>13712.76</v>
      </c>
      <c r="C290" s="13">
        <v>812.88</v>
      </c>
      <c r="E290" s="13">
        <f t="shared" si="127"/>
        <v>12899.88</v>
      </c>
      <c r="I290" s="13">
        <f t="shared" si="128"/>
        <v>411.3828</v>
      </c>
      <c r="J290" s="13">
        <f t="shared" si="129"/>
        <v>479.9466</v>
      </c>
      <c r="K290" s="76">
        <v>1907.73</v>
      </c>
      <c r="L290" s="13">
        <v>118.1</v>
      </c>
    </row>
    <row r="291" s="101" customFormat="1" spans="1:12">
      <c r="A291" s="81" t="s">
        <v>34</v>
      </c>
      <c r="B291" s="101">
        <f>SUM(B261:B290)</f>
        <v>706164.64</v>
      </c>
      <c r="C291" s="101">
        <f>SUM(C261:C290)</f>
        <v>62328.13</v>
      </c>
      <c r="E291" s="101">
        <f t="shared" ref="E291:L291" si="130">SUM(E261:E290)</f>
        <v>643836.51</v>
      </c>
      <c r="I291" s="101">
        <f t="shared" ref="I291:L291" si="131">SUM(I261:I290)</f>
        <v>21184.9392</v>
      </c>
      <c r="J291" s="101">
        <f t="shared" si="131"/>
        <v>24715.7624</v>
      </c>
      <c r="K291" s="101">
        <f t="shared" si="131"/>
        <v>87108.89</v>
      </c>
      <c r="L291" s="101">
        <f t="shared" si="131"/>
        <v>2541.06</v>
      </c>
    </row>
    <row r="292" spans="1:12">
      <c r="A292" s="40">
        <v>42278</v>
      </c>
      <c r="B292" s="76">
        <v>16501.88</v>
      </c>
      <c r="C292" s="13">
        <v>808</v>
      </c>
      <c r="E292" s="13">
        <f>B292-C292-D292</f>
        <v>15693.88</v>
      </c>
      <c r="I292" s="13">
        <f>B292*0.03</f>
        <v>495.0564</v>
      </c>
      <c r="J292" s="13">
        <f>B292*0.035</f>
        <v>577.5658</v>
      </c>
      <c r="K292" s="76">
        <v>2262.56</v>
      </c>
      <c r="L292" s="13">
        <v>25.42</v>
      </c>
    </row>
    <row r="293" spans="1:12">
      <c r="A293" s="40">
        <v>42279</v>
      </c>
      <c r="B293" s="76">
        <v>16116.1</v>
      </c>
      <c r="C293" s="76">
        <v>1116</v>
      </c>
      <c r="E293" s="13">
        <f t="shared" ref="E293:E323" si="132">B293-C293-D293</f>
        <v>15000.1</v>
      </c>
      <c r="I293" s="13">
        <f t="shared" ref="I293:I322" si="133">B293*0.03</f>
        <v>483.483</v>
      </c>
      <c r="J293" s="13">
        <f t="shared" ref="J293:J322" si="134">B293*0.035</f>
        <v>564.0635</v>
      </c>
      <c r="K293" s="76">
        <v>2269.48</v>
      </c>
      <c r="L293" s="13">
        <v>52.1</v>
      </c>
    </row>
    <row r="294" spans="1:12">
      <c r="A294" s="40">
        <v>42280</v>
      </c>
      <c r="B294" s="76">
        <v>19450</v>
      </c>
      <c r="C294" s="76">
        <v>1928.78</v>
      </c>
      <c r="E294" s="13">
        <f t="shared" si="132"/>
        <v>17521.22</v>
      </c>
      <c r="I294" s="13">
        <f t="shared" si="133"/>
        <v>583.5</v>
      </c>
      <c r="J294" s="13">
        <f t="shared" si="134"/>
        <v>680.75</v>
      </c>
      <c r="K294" s="76">
        <v>1876.77</v>
      </c>
      <c r="L294" s="13">
        <v>213.73</v>
      </c>
    </row>
    <row r="295" spans="1:12">
      <c r="A295" s="40">
        <v>42281</v>
      </c>
      <c r="B295" s="76">
        <v>21776</v>
      </c>
      <c r="C295" s="76">
        <v>2330.21</v>
      </c>
      <c r="E295" s="13">
        <f t="shared" si="132"/>
        <v>19445.79</v>
      </c>
      <c r="I295" s="13">
        <f t="shared" si="133"/>
        <v>653.28</v>
      </c>
      <c r="J295" s="13">
        <f t="shared" si="134"/>
        <v>762.16</v>
      </c>
      <c r="K295" s="76">
        <v>2173.15</v>
      </c>
      <c r="L295" s="13">
        <v>85.32</v>
      </c>
    </row>
    <row r="296" spans="1:12">
      <c r="A296" s="40">
        <v>42282</v>
      </c>
      <c r="B296" s="76">
        <v>23652</v>
      </c>
      <c r="C296" s="76">
        <v>2567</v>
      </c>
      <c r="E296" s="13">
        <f t="shared" si="132"/>
        <v>21085</v>
      </c>
      <c r="I296" s="13">
        <f t="shared" si="133"/>
        <v>709.56</v>
      </c>
      <c r="J296" s="13">
        <f t="shared" si="134"/>
        <v>827.82</v>
      </c>
      <c r="K296" s="76">
        <v>2814.59</v>
      </c>
      <c r="L296" s="13">
        <v>80.46</v>
      </c>
    </row>
    <row r="297" spans="1:12">
      <c r="A297" s="40">
        <v>42283</v>
      </c>
      <c r="B297" s="76">
        <v>21866</v>
      </c>
      <c r="C297" s="76">
        <v>2066</v>
      </c>
      <c r="E297" s="13">
        <f t="shared" si="132"/>
        <v>19800</v>
      </c>
      <c r="I297" s="13">
        <f t="shared" si="133"/>
        <v>655.98</v>
      </c>
      <c r="J297" s="13">
        <f t="shared" si="134"/>
        <v>765.31</v>
      </c>
      <c r="K297" s="76">
        <v>2765.07</v>
      </c>
      <c r="L297" s="13">
        <v>356.61</v>
      </c>
    </row>
    <row r="298" spans="1:12">
      <c r="A298" s="40">
        <v>42284</v>
      </c>
      <c r="B298" s="76">
        <v>26861.88</v>
      </c>
      <c r="C298" s="76">
        <v>2226</v>
      </c>
      <c r="E298" s="13">
        <f t="shared" si="132"/>
        <v>24635.88</v>
      </c>
      <c r="I298" s="13">
        <f t="shared" si="133"/>
        <v>805.8564</v>
      </c>
      <c r="J298" s="13">
        <f t="shared" si="134"/>
        <v>940.1658</v>
      </c>
      <c r="K298" s="76">
        <v>3005.96</v>
      </c>
      <c r="L298" s="13">
        <v>74.78</v>
      </c>
    </row>
    <row r="299" spans="1:12">
      <c r="A299" s="40">
        <v>42285</v>
      </c>
      <c r="B299" s="76">
        <v>23863.64</v>
      </c>
      <c r="C299" s="76">
        <v>1808.29</v>
      </c>
      <c r="E299" s="13">
        <f t="shared" si="132"/>
        <v>22055.35</v>
      </c>
      <c r="I299" s="13">
        <f t="shared" si="133"/>
        <v>715.9092</v>
      </c>
      <c r="J299" s="13">
        <f t="shared" si="134"/>
        <v>835.2274</v>
      </c>
      <c r="K299" s="76">
        <v>2636.55</v>
      </c>
      <c r="L299" s="13">
        <v>240.75</v>
      </c>
    </row>
    <row r="300" spans="1:12">
      <c r="A300" s="40">
        <v>42286</v>
      </c>
      <c r="B300" s="76">
        <v>23524.52</v>
      </c>
      <c r="C300" s="76">
        <v>1801.94</v>
      </c>
      <c r="E300" s="13">
        <f t="shared" si="132"/>
        <v>21722.58</v>
      </c>
      <c r="I300" s="13">
        <f t="shared" si="133"/>
        <v>705.7356</v>
      </c>
      <c r="J300" s="13">
        <f t="shared" si="134"/>
        <v>823.3582</v>
      </c>
      <c r="K300" s="76">
        <v>2644.89</v>
      </c>
      <c r="L300" s="13">
        <v>156.55</v>
      </c>
    </row>
    <row r="301" spans="1:12">
      <c r="A301" s="40">
        <v>42287</v>
      </c>
      <c r="B301" s="76">
        <v>19384.28</v>
      </c>
      <c r="C301" s="13">
        <v>762</v>
      </c>
      <c r="E301" s="13">
        <f t="shared" si="132"/>
        <v>18622.28</v>
      </c>
      <c r="I301" s="13">
        <f t="shared" si="133"/>
        <v>581.5284</v>
      </c>
      <c r="J301" s="13">
        <f t="shared" si="134"/>
        <v>678.4498</v>
      </c>
      <c r="K301" s="76">
        <v>2352.23</v>
      </c>
      <c r="L301" s="13">
        <v>40.61</v>
      </c>
    </row>
    <row r="302" spans="1:12">
      <c r="A302" s="40">
        <v>42288</v>
      </c>
      <c r="B302" s="76">
        <v>20511.64</v>
      </c>
      <c r="C302" s="76">
        <v>2149.43</v>
      </c>
      <c r="E302" s="13">
        <f t="shared" si="132"/>
        <v>18362.21</v>
      </c>
      <c r="I302" s="13">
        <f t="shared" si="133"/>
        <v>615.3492</v>
      </c>
      <c r="J302" s="13">
        <f t="shared" si="134"/>
        <v>717.9074</v>
      </c>
      <c r="K302" s="76">
        <v>2515.58</v>
      </c>
      <c r="L302" s="13">
        <v>50.4</v>
      </c>
    </row>
    <row r="303" spans="1:12">
      <c r="A303" s="40">
        <v>42289</v>
      </c>
      <c r="B303" s="76">
        <v>21683.76</v>
      </c>
      <c r="C303" s="76">
        <v>1523.17</v>
      </c>
      <c r="E303" s="13">
        <f t="shared" si="132"/>
        <v>20160.59</v>
      </c>
      <c r="I303" s="13">
        <f t="shared" si="133"/>
        <v>650.5128</v>
      </c>
      <c r="J303" s="13">
        <f t="shared" si="134"/>
        <v>758.9316</v>
      </c>
      <c r="K303" s="76">
        <v>2651.56</v>
      </c>
      <c r="L303" s="13">
        <v>158.83</v>
      </c>
    </row>
    <row r="304" spans="1:12">
      <c r="A304" s="40">
        <v>42290</v>
      </c>
      <c r="B304" s="76">
        <v>24406.4</v>
      </c>
      <c r="C304" s="76">
        <v>2871.98</v>
      </c>
      <c r="E304" s="13">
        <f t="shared" si="132"/>
        <v>21534.42</v>
      </c>
      <c r="I304" s="13">
        <f t="shared" si="133"/>
        <v>732.192</v>
      </c>
      <c r="J304" s="13">
        <f t="shared" si="134"/>
        <v>854.224</v>
      </c>
      <c r="K304" s="76">
        <v>2910.78</v>
      </c>
      <c r="L304" s="13">
        <v>208.45</v>
      </c>
    </row>
    <row r="305" spans="1:12">
      <c r="A305" s="40">
        <v>42291</v>
      </c>
      <c r="B305" s="76">
        <v>21855.04</v>
      </c>
      <c r="C305" s="76">
        <v>1421.56</v>
      </c>
      <c r="E305" s="13">
        <f t="shared" si="132"/>
        <v>20433.48</v>
      </c>
      <c r="I305" s="13">
        <f t="shared" si="133"/>
        <v>655.6512</v>
      </c>
      <c r="J305" s="13">
        <f t="shared" si="134"/>
        <v>764.9264</v>
      </c>
      <c r="K305" s="76">
        <v>2981.67</v>
      </c>
      <c r="L305" s="13">
        <v>140.17</v>
      </c>
    </row>
    <row r="306" spans="1:12">
      <c r="A306" s="40">
        <v>42292</v>
      </c>
      <c r="B306" s="76">
        <v>21502.52</v>
      </c>
      <c r="C306" s="13">
        <v>895</v>
      </c>
      <c r="E306" s="13">
        <f t="shared" si="132"/>
        <v>20607.52</v>
      </c>
      <c r="I306" s="13">
        <f t="shared" si="133"/>
        <v>645.0756</v>
      </c>
      <c r="J306" s="13">
        <f t="shared" si="134"/>
        <v>752.5882</v>
      </c>
      <c r="K306" s="76">
        <v>2789.24</v>
      </c>
      <c r="L306" s="13">
        <v>270.46</v>
      </c>
    </row>
    <row r="307" spans="1:12">
      <c r="A307" s="40">
        <v>42293</v>
      </c>
      <c r="B307" s="76">
        <v>21204.64</v>
      </c>
      <c r="C307" s="76">
        <v>1586</v>
      </c>
      <c r="E307" s="13">
        <f t="shared" si="132"/>
        <v>19618.64</v>
      </c>
      <c r="I307" s="13">
        <f t="shared" si="133"/>
        <v>636.1392</v>
      </c>
      <c r="J307" s="13">
        <f t="shared" si="134"/>
        <v>742.1624</v>
      </c>
      <c r="K307" s="76">
        <v>2499.09</v>
      </c>
      <c r="L307" s="13">
        <v>100.4</v>
      </c>
    </row>
    <row r="308" spans="1:12">
      <c r="A308" s="40">
        <v>42294</v>
      </c>
      <c r="B308" s="76">
        <v>20310.4</v>
      </c>
      <c r="C308" s="76">
        <v>1153.12</v>
      </c>
      <c r="E308" s="13">
        <f t="shared" si="132"/>
        <v>19157.28</v>
      </c>
      <c r="I308" s="13">
        <f t="shared" si="133"/>
        <v>609.312</v>
      </c>
      <c r="J308" s="13">
        <f t="shared" si="134"/>
        <v>710.864</v>
      </c>
      <c r="K308" s="76">
        <v>2282.42</v>
      </c>
      <c r="L308" s="13">
        <v>130.21</v>
      </c>
    </row>
    <row r="309" spans="1:12">
      <c r="A309" s="40">
        <v>42295</v>
      </c>
      <c r="B309" s="76">
        <v>23098.4</v>
      </c>
      <c r="C309" s="76">
        <v>1748</v>
      </c>
      <c r="E309" s="13">
        <f t="shared" si="132"/>
        <v>21350.4</v>
      </c>
      <c r="I309" s="13">
        <f t="shared" si="133"/>
        <v>692.952</v>
      </c>
      <c r="J309" s="13">
        <f t="shared" si="134"/>
        <v>808.444</v>
      </c>
      <c r="K309" s="76">
        <v>2940.99</v>
      </c>
      <c r="L309" s="13">
        <v>227.24</v>
      </c>
    </row>
    <row r="310" spans="1:12">
      <c r="A310" s="40">
        <v>42296</v>
      </c>
      <c r="B310" s="76">
        <v>24604.64</v>
      </c>
      <c r="C310" s="76">
        <v>1801.78</v>
      </c>
      <c r="E310" s="13">
        <f t="shared" si="132"/>
        <v>22802.86</v>
      </c>
      <c r="I310" s="13">
        <f t="shared" si="133"/>
        <v>738.1392</v>
      </c>
      <c r="J310" s="13">
        <f t="shared" si="134"/>
        <v>861.1624</v>
      </c>
      <c r="K310" s="76">
        <v>3033.68</v>
      </c>
      <c r="L310" s="13">
        <v>95.28</v>
      </c>
    </row>
    <row r="311" spans="1:12">
      <c r="A311" s="40">
        <v>42297</v>
      </c>
      <c r="B311" s="76">
        <v>20028.52</v>
      </c>
      <c r="C311" s="76">
        <v>1420.96</v>
      </c>
      <c r="E311" s="13">
        <f t="shared" si="132"/>
        <v>18607.56</v>
      </c>
      <c r="I311" s="13">
        <f t="shared" si="133"/>
        <v>600.8556</v>
      </c>
      <c r="J311" s="13">
        <f t="shared" si="134"/>
        <v>700.9982</v>
      </c>
      <c r="K311" s="76">
        <v>2623.14</v>
      </c>
      <c r="L311" s="13">
        <v>152.01</v>
      </c>
    </row>
    <row r="312" spans="1:12">
      <c r="A312" s="40">
        <v>42298</v>
      </c>
      <c r="B312" s="76">
        <v>29447.28</v>
      </c>
      <c r="C312" s="76">
        <v>2040.95</v>
      </c>
      <c r="E312" s="13">
        <f t="shared" si="132"/>
        <v>27406.33</v>
      </c>
      <c r="I312" s="13">
        <f t="shared" si="133"/>
        <v>883.4184</v>
      </c>
      <c r="J312" s="13">
        <f t="shared" si="134"/>
        <v>1030.6548</v>
      </c>
      <c r="K312" s="76">
        <v>2485.35</v>
      </c>
      <c r="L312" s="13">
        <v>156.38</v>
      </c>
    </row>
    <row r="313" spans="1:12">
      <c r="A313" s="40">
        <v>42299</v>
      </c>
      <c r="B313" s="76">
        <v>21762.52</v>
      </c>
      <c r="C313" s="76">
        <v>1846.94</v>
      </c>
      <c r="E313" s="13">
        <f t="shared" si="132"/>
        <v>19915.58</v>
      </c>
      <c r="I313" s="13">
        <f t="shared" si="133"/>
        <v>652.8756</v>
      </c>
      <c r="J313" s="13">
        <f t="shared" si="134"/>
        <v>761.6882</v>
      </c>
      <c r="K313" s="76">
        <v>2492.79</v>
      </c>
      <c r="L313" s="13">
        <v>332.92</v>
      </c>
    </row>
    <row r="314" spans="1:12">
      <c r="A314" s="40">
        <v>42300</v>
      </c>
      <c r="B314" s="76">
        <v>15868.66</v>
      </c>
      <c r="C314" s="13">
        <v>915.64</v>
      </c>
      <c r="E314" s="13">
        <f t="shared" si="132"/>
        <v>14953.02</v>
      </c>
      <c r="I314" s="13">
        <f t="shared" si="133"/>
        <v>476.0598</v>
      </c>
      <c r="J314" s="13">
        <f t="shared" si="134"/>
        <v>555.4031</v>
      </c>
      <c r="K314" s="76">
        <v>2437.64</v>
      </c>
      <c r="L314" s="13">
        <v>105.27</v>
      </c>
    </row>
    <row r="315" spans="1:12">
      <c r="A315" s="40">
        <v>42301</v>
      </c>
      <c r="B315" s="76">
        <v>20266.52</v>
      </c>
      <c r="C315" s="13">
        <v>756.35</v>
      </c>
      <c r="E315" s="13">
        <f t="shared" si="132"/>
        <v>19510.17</v>
      </c>
      <c r="I315" s="13">
        <f t="shared" si="133"/>
        <v>607.9956</v>
      </c>
      <c r="J315" s="13">
        <f t="shared" si="134"/>
        <v>709.3282</v>
      </c>
      <c r="K315" s="76">
        <v>2141.84</v>
      </c>
      <c r="L315" s="13">
        <v>82.66</v>
      </c>
    </row>
    <row r="316" spans="1:12">
      <c r="A316" s="40">
        <v>42302</v>
      </c>
      <c r="B316" s="76">
        <v>20142.76</v>
      </c>
      <c r="C316" s="76">
        <v>1122.6</v>
      </c>
      <c r="E316" s="13">
        <f t="shared" si="132"/>
        <v>19020.16</v>
      </c>
      <c r="I316" s="13">
        <f t="shared" si="133"/>
        <v>604.2828</v>
      </c>
      <c r="J316" s="13">
        <f t="shared" si="134"/>
        <v>704.9966</v>
      </c>
      <c r="K316" s="76">
        <v>2666.48</v>
      </c>
      <c r="L316" s="13">
        <v>122.74</v>
      </c>
    </row>
    <row r="317" spans="1:12">
      <c r="A317" s="40">
        <v>42303</v>
      </c>
      <c r="B317" s="76">
        <v>24530.4</v>
      </c>
      <c r="C317" s="76">
        <v>2022.3</v>
      </c>
      <c r="E317" s="13">
        <f t="shared" si="132"/>
        <v>22508.1</v>
      </c>
      <c r="I317" s="13">
        <f t="shared" si="133"/>
        <v>735.912</v>
      </c>
      <c r="J317" s="13">
        <f t="shared" si="134"/>
        <v>858.564</v>
      </c>
      <c r="K317" s="76">
        <v>2782.11</v>
      </c>
      <c r="L317" s="13">
        <v>136.08</v>
      </c>
    </row>
    <row r="318" spans="1:12">
      <c r="A318" s="40">
        <v>42304</v>
      </c>
      <c r="B318" s="76">
        <v>19297.28</v>
      </c>
      <c r="C318" s="76">
        <v>1183.04</v>
      </c>
      <c r="E318" s="13">
        <f t="shared" si="132"/>
        <v>18114.24</v>
      </c>
      <c r="I318" s="13">
        <f t="shared" si="133"/>
        <v>578.9184</v>
      </c>
      <c r="J318" s="13">
        <f t="shared" si="134"/>
        <v>675.4048</v>
      </c>
      <c r="K318" s="76">
        <v>2388.6</v>
      </c>
      <c r="L318" s="13">
        <v>312.75</v>
      </c>
    </row>
    <row r="319" spans="1:12">
      <c r="A319" s="40">
        <v>42305</v>
      </c>
      <c r="B319" s="76">
        <v>23469.4</v>
      </c>
      <c r="C319" s="76">
        <v>1551.82</v>
      </c>
      <c r="E319" s="13">
        <f t="shared" si="132"/>
        <v>21917.58</v>
      </c>
      <c r="I319" s="13">
        <f t="shared" si="133"/>
        <v>704.082</v>
      </c>
      <c r="J319" s="13">
        <f t="shared" si="134"/>
        <v>821.429</v>
      </c>
      <c r="K319" s="76">
        <v>2236.64</v>
      </c>
      <c r="L319" s="13">
        <v>282.8</v>
      </c>
    </row>
    <row r="320" spans="1:12">
      <c r="A320" s="40">
        <v>42306</v>
      </c>
      <c r="B320" s="76">
        <v>19637.16</v>
      </c>
      <c r="C320" s="13">
        <v>826.97</v>
      </c>
      <c r="E320" s="13">
        <f t="shared" si="132"/>
        <v>18810.19</v>
      </c>
      <c r="I320" s="13">
        <f t="shared" si="133"/>
        <v>589.1148</v>
      </c>
      <c r="J320" s="13">
        <f t="shared" si="134"/>
        <v>687.3006</v>
      </c>
      <c r="K320" s="76">
        <v>2453.68</v>
      </c>
      <c r="L320" s="13">
        <v>131.51</v>
      </c>
    </row>
    <row r="321" spans="1:12">
      <c r="A321" s="40">
        <v>42307</v>
      </c>
      <c r="B321" s="76">
        <v>18406.4</v>
      </c>
      <c r="C321" s="76">
        <v>1687</v>
      </c>
      <c r="E321" s="13">
        <f t="shared" si="132"/>
        <v>16719.4</v>
      </c>
      <c r="I321" s="13">
        <f t="shared" si="133"/>
        <v>552.192</v>
      </c>
      <c r="J321" s="13">
        <f t="shared" si="134"/>
        <v>644.224</v>
      </c>
      <c r="K321" s="76">
        <v>2004.38</v>
      </c>
      <c r="L321" s="13">
        <v>194.78</v>
      </c>
    </row>
    <row r="322" spans="1:12">
      <c r="A322" s="40">
        <v>42308</v>
      </c>
      <c r="B322" s="76">
        <v>20109.38</v>
      </c>
      <c r="C322" s="76">
        <v>1074.81</v>
      </c>
      <c r="E322" s="13">
        <f t="shared" si="132"/>
        <v>19034.57</v>
      </c>
      <c r="I322" s="13">
        <f t="shared" si="133"/>
        <v>603.2814</v>
      </c>
      <c r="J322" s="13">
        <f t="shared" si="134"/>
        <v>703.8283</v>
      </c>
      <c r="K322" s="76">
        <v>2326.93</v>
      </c>
      <c r="L322" s="13">
        <v>421.43</v>
      </c>
    </row>
    <row r="323" s="101" customFormat="1" spans="1:12">
      <c r="A323" s="81" t="s">
        <v>34</v>
      </c>
      <c r="B323" s="101">
        <f>SUM(B292:B322)</f>
        <v>665140.02</v>
      </c>
      <c r="C323" s="101">
        <f>SUM(C292:C322)</f>
        <v>49013.64</v>
      </c>
      <c r="D323" s="102"/>
      <c r="E323" s="101">
        <f t="shared" ref="E323:L323" si="135">SUM(E292:E322)</f>
        <v>616126.38</v>
      </c>
      <c r="I323" s="101">
        <f t="shared" ref="I323:L323" si="136">SUM(I292:I322)</f>
        <v>19954.2006</v>
      </c>
      <c r="J323" s="101">
        <f t="shared" si="136"/>
        <v>23279.9007</v>
      </c>
      <c r="K323" s="101">
        <f t="shared" si="136"/>
        <v>78445.84</v>
      </c>
      <c r="L323" s="101">
        <f t="shared" si="136"/>
        <v>5139.1</v>
      </c>
    </row>
    <row r="324" spans="1:12">
      <c r="A324" s="40">
        <v>42309</v>
      </c>
      <c r="B324" s="76">
        <v>17414.5</v>
      </c>
      <c r="C324" s="76">
        <v>1393.91</v>
      </c>
      <c r="E324" s="13">
        <f>B324-C324-D324</f>
        <v>16020.59</v>
      </c>
      <c r="I324" s="13">
        <f>B324*0.03</f>
        <v>522.435</v>
      </c>
      <c r="J324" s="13">
        <f>B324*0.035</f>
        <v>609.5075</v>
      </c>
      <c r="K324" s="76">
        <v>3259.9</v>
      </c>
      <c r="L324" s="13">
        <v>192.37</v>
      </c>
    </row>
    <row r="325" spans="1:12">
      <c r="A325" s="40">
        <v>42310</v>
      </c>
      <c r="B325" s="76">
        <v>16333</v>
      </c>
      <c r="C325" s="76">
        <v>1255.83</v>
      </c>
      <c r="E325" s="13">
        <f t="shared" ref="E325:E353" si="137">B325-C325-D325</f>
        <v>15077.17</v>
      </c>
      <c r="I325" s="13">
        <f t="shared" ref="I325:I353" si="138">B325*0.03</f>
        <v>489.99</v>
      </c>
      <c r="J325" s="13">
        <f t="shared" ref="J325:J353" si="139">B325*0.035</f>
        <v>571.655</v>
      </c>
      <c r="K325" s="76">
        <v>4465.51</v>
      </c>
      <c r="L325" s="13">
        <v>142.44</v>
      </c>
    </row>
    <row r="326" spans="1:12">
      <c r="A326" s="40">
        <v>42311</v>
      </c>
      <c r="B326" s="76">
        <v>20594</v>
      </c>
      <c r="C326" s="76">
        <v>1928.11</v>
      </c>
      <c r="E326" s="13">
        <f t="shared" si="137"/>
        <v>18665.89</v>
      </c>
      <c r="I326" s="13">
        <f t="shared" si="138"/>
        <v>617.82</v>
      </c>
      <c r="J326" s="13">
        <f t="shared" si="139"/>
        <v>720.79</v>
      </c>
      <c r="K326" s="76">
        <v>3690.48</v>
      </c>
      <c r="L326" s="13">
        <v>75.5</v>
      </c>
    </row>
    <row r="327" spans="1:12">
      <c r="A327" s="40">
        <v>42312</v>
      </c>
      <c r="B327" s="76">
        <v>20966.5</v>
      </c>
      <c r="C327" s="76">
        <v>2247.74</v>
      </c>
      <c r="E327" s="13">
        <f t="shared" si="137"/>
        <v>18718.76</v>
      </c>
      <c r="I327" s="13">
        <f t="shared" si="138"/>
        <v>628.995</v>
      </c>
      <c r="J327" s="13">
        <f t="shared" si="139"/>
        <v>733.8275</v>
      </c>
      <c r="K327" s="76">
        <v>4944.03</v>
      </c>
      <c r="L327" s="13">
        <v>123.31</v>
      </c>
    </row>
    <row r="328" spans="1:12">
      <c r="A328" s="40">
        <v>42313</v>
      </c>
      <c r="B328" s="76">
        <v>17757.5</v>
      </c>
      <c r="C328" s="13">
        <v>939.2</v>
      </c>
      <c r="E328" s="13">
        <f t="shared" si="137"/>
        <v>16818.3</v>
      </c>
      <c r="I328" s="13">
        <f t="shared" si="138"/>
        <v>532.725</v>
      </c>
      <c r="J328" s="13">
        <f t="shared" si="139"/>
        <v>621.5125</v>
      </c>
      <c r="K328" s="76">
        <v>4486.22</v>
      </c>
      <c r="L328" s="13">
        <v>227.84</v>
      </c>
    </row>
    <row r="329" spans="1:12">
      <c r="A329" s="40">
        <v>42314</v>
      </c>
      <c r="B329" s="76">
        <v>11653</v>
      </c>
      <c r="C329" s="76">
        <v>1893.12</v>
      </c>
      <c r="E329" s="13">
        <f t="shared" si="137"/>
        <v>9759.88</v>
      </c>
      <c r="I329" s="13">
        <f t="shared" si="138"/>
        <v>349.59</v>
      </c>
      <c r="J329" s="13">
        <f t="shared" si="139"/>
        <v>407.855</v>
      </c>
      <c r="K329" s="76">
        <v>5520.6</v>
      </c>
      <c r="L329" s="13">
        <v>168.09</v>
      </c>
    </row>
    <row r="330" spans="1:12">
      <c r="A330" s="40">
        <v>42315</v>
      </c>
      <c r="B330" s="76">
        <v>13399</v>
      </c>
      <c r="C330" s="76">
        <v>1150.97</v>
      </c>
      <c r="E330" s="13">
        <f t="shared" si="137"/>
        <v>12248.03</v>
      </c>
      <c r="I330" s="13">
        <f t="shared" si="138"/>
        <v>401.97</v>
      </c>
      <c r="J330" s="13">
        <f t="shared" si="139"/>
        <v>468.965</v>
      </c>
      <c r="K330" s="76">
        <v>5755.98</v>
      </c>
      <c r="L330" s="13">
        <v>42.48</v>
      </c>
    </row>
    <row r="331" spans="1:12">
      <c r="A331" s="40">
        <v>42316</v>
      </c>
      <c r="B331" s="76">
        <v>10055</v>
      </c>
      <c r="C331" s="76">
        <v>1302.32</v>
      </c>
      <c r="E331" s="13">
        <f t="shared" si="137"/>
        <v>8752.68</v>
      </c>
      <c r="I331" s="13">
        <f t="shared" si="138"/>
        <v>301.65</v>
      </c>
      <c r="J331" s="13">
        <f t="shared" si="139"/>
        <v>351.925</v>
      </c>
      <c r="K331" s="76">
        <v>6822.28</v>
      </c>
      <c r="L331" s="13">
        <v>147.96</v>
      </c>
    </row>
    <row r="332" spans="1:12">
      <c r="A332" s="40">
        <v>42317</v>
      </c>
      <c r="B332" s="76">
        <v>10328.5</v>
      </c>
      <c r="C332" s="13">
        <v>691.04</v>
      </c>
      <c r="E332" s="13">
        <f t="shared" si="137"/>
        <v>9637.46</v>
      </c>
      <c r="I332" s="13">
        <f t="shared" si="138"/>
        <v>309.855</v>
      </c>
      <c r="J332" s="13">
        <f t="shared" si="139"/>
        <v>361.4975</v>
      </c>
      <c r="K332" s="76">
        <v>6240.16</v>
      </c>
      <c r="L332" s="13">
        <v>48.51</v>
      </c>
    </row>
    <row r="333" spans="1:12">
      <c r="A333" s="40">
        <v>42318</v>
      </c>
      <c r="B333" s="76">
        <v>9344.5</v>
      </c>
      <c r="C333" s="76">
        <v>1001.07</v>
      </c>
      <c r="E333" s="13">
        <f t="shared" si="137"/>
        <v>8343.43</v>
      </c>
      <c r="I333" s="13">
        <f t="shared" si="138"/>
        <v>280.335</v>
      </c>
      <c r="J333" s="13">
        <f t="shared" si="139"/>
        <v>327.0575</v>
      </c>
      <c r="K333" s="76">
        <v>9517.81</v>
      </c>
      <c r="L333" s="13">
        <v>134.85</v>
      </c>
    </row>
    <row r="334" spans="1:12">
      <c r="A334" s="40">
        <v>42319</v>
      </c>
      <c r="B334" s="76">
        <v>873864.1</v>
      </c>
      <c r="C334" s="13">
        <v>112</v>
      </c>
      <c r="E334" s="13">
        <f t="shared" si="137"/>
        <v>873752.1</v>
      </c>
      <c r="I334" s="13">
        <f t="shared" si="138"/>
        <v>26215.923</v>
      </c>
      <c r="J334" s="13">
        <f t="shared" si="139"/>
        <v>30585.2435</v>
      </c>
      <c r="K334" s="76">
        <v>14967</v>
      </c>
      <c r="L334" s="13">
        <v>210.6</v>
      </c>
    </row>
    <row r="335" spans="1:12">
      <c r="A335" s="40">
        <v>42320</v>
      </c>
      <c r="B335" s="76">
        <v>31136.02</v>
      </c>
      <c r="C335" s="76">
        <v>25640.4</v>
      </c>
      <c r="E335" s="13">
        <f t="shared" si="137"/>
        <v>5495.62</v>
      </c>
      <c r="I335" s="13">
        <f t="shared" si="138"/>
        <v>934.0806</v>
      </c>
      <c r="J335" s="13">
        <f t="shared" si="139"/>
        <v>1089.7607</v>
      </c>
      <c r="K335" s="76">
        <v>2811.31</v>
      </c>
      <c r="L335" s="13">
        <v>74.69</v>
      </c>
    </row>
    <row r="336" spans="1:12">
      <c r="A336" s="40">
        <v>42321</v>
      </c>
      <c r="B336" s="76">
        <v>20334.5</v>
      </c>
      <c r="C336" s="76">
        <v>5003.21</v>
      </c>
      <c r="E336" s="13">
        <f t="shared" si="137"/>
        <v>15331.29</v>
      </c>
      <c r="I336" s="13">
        <f t="shared" si="138"/>
        <v>610.035</v>
      </c>
      <c r="J336" s="13">
        <f t="shared" si="139"/>
        <v>711.7075</v>
      </c>
      <c r="K336" s="13">
        <v>3034.63</v>
      </c>
      <c r="L336" s="13">
        <v>153.32</v>
      </c>
    </row>
    <row r="337" spans="1:12">
      <c r="A337" s="40">
        <v>42322</v>
      </c>
      <c r="B337" s="76">
        <v>19373</v>
      </c>
      <c r="C337" s="76">
        <v>2326.84</v>
      </c>
      <c r="E337" s="13">
        <f t="shared" si="137"/>
        <v>17046.16</v>
      </c>
      <c r="I337" s="13">
        <f t="shared" si="138"/>
        <v>581.19</v>
      </c>
      <c r="J337" s="13">
        <f t="shared" si="139"/>
        <v>678.055</v>
      </c>
      <c r="K337" s="13">
        <v>2917.19</v>
      </c>
      <c r="L337" s="13">
        <v>188.59</v>
      </c>
    </row>
    <row r="338" spans="1:12">
      <c r="A338" s="40">
        <v>42323</v>
      </c>
      <c r="B338" s="76">
        <v>21851</v>
      </c>
      <c r="C338" s="76">
        <v>3658.97</v>
      </c>
      <c r="E338" s="13">
        <f t="shared" si="137"/>
        <v>18192.03</v>
      </c>
      <c r="I338" s="13">
        <f t="shared" si="138"/>
        <v>655.53</v>
      </c>
      <c r="J338" s="13">
        <f t="shared" si="139"/>
        <v>764.785</v>
      </c>
      <c r="K338" s="13">
        <v>3209.88</v>
      </c>
      <c r="L338" s="13">
        <v>176.95</v>
      </c>
    </row>
    <row r="339" spans="1:12">
      <c r="A339" s="40">
        <v>42324</v>
      </c>
      <c r="B339" s="76">
        <v>30052.5</v>
      </c>
      <c r="C339" s="76">
        <v>5159.06</v>
      </c>
      <c r="E339" s="13">
        <f t="shared" si="137"/>
        <v>24893.44</v>
      </c>
      <c r="I339" s="13">
        <f t="shared" si="138"/>
        <v>901.575</v>
      </c>
      <c r="J339" s="13">
        <f t="shared" si="139"/>
        <v>1051.8375</v>
      </c>
      <c r="K339" s="13">
        <v>3383.27</v>
      </c>
      <c r="L339" s="13">
        <v>594.55</v>
      </c>
    </row>
    <row r="340" spans="1:12">
      <c r="A340" s="40">
        <v>42325</v>
      </c>
      <c r="B340" s="76">
        <v>22029.5</v>
      </c>
      <c r="C340" s="76">
        <v>3883.46</v>
      </c>
      <c r="E340" s="13">
        <f t="shared" si="137"/>
        <v>18146.04</v>
      </c>
      <c r="I340" s="13">
        <f t="shared" si="138"/>
        <v>660.885</v>
      </c>
      <c r="J340" s="13">
        <f t="shared" si="139"/>
        <v>771.0325</v>
      </c>
      <c r="K340" s="76">
        <v>3361.37</v>
      </c>
      <c r="L340" s="13">
        <v>444.16</v>
      </c>
    </row>
    <row r="341" spans="1:12">
      <c r="A341" s="40">
        <v>42326</v>
      </c>
      <c r="B341" s="76">
        <v>24911.5</v>
      </c>
      <c r="C341" s="76">
        <v>5172.35</v>
      </c>
      <c r="E341" s="13">
        <f t="shared" si="137"/>
        <v>19739.15</v>
      </c>
      <c r="I341" s="13">
        <f t="shared" si="138"/>
        <v>747.345</v>
      </c>
      <c r="J341" s="13">
        <f t="shared" si="139"/>
        <v>871.9025</v>
      </c>
      <c r="K341" s="76">
        <v>2878.1</v>
      </c>
      <c r="L341" s="13">
        <v>550.45</v>
      </c>
    </row>
    <row r="342" spans="1:12">
      <c r="A342" s="40">
        <v>42327</v>
      </c>
      <c r="B342" s="76">
        <v>24601.5</v>
      </c>
      <c r="C342" s="76">
        <v>6637.78</v>
      </c>
      <c r="E342" s="13">
        <f t="shared" si="137"/>
        <v>17963.72</v>
      </c>
      <c r="I342" s="13">
        <f t="shared" si="138"/>
        <v>738.045</v>
      </c>
      <c r="J342" s="13">
        <f t="shared" si="139"/>
        <v>861.0525</v>
      </c>
      <c r="K342" s="76">
        <v>2524.96</v>
      </c>
      <c r="L342" s="13">
        <v>395.21</v>
      </c>
    </row>
    <row r="343" spans="1:12">
      <c r="A343" s="40">
        <v>42328</v>
      </c>
      <c r="B343" s="76">
        <v>21493</v>
      </c>
      <c r="C343" s="76">
        <v>3628.37</v>
      </c>
      <c r="E343" s="13">
        <f t="shared" si="137"/>
        <v>17864.63</v>
      </c>
      <c r="I343" s="13">
        <f t="shared" si="138"/>
        <v>644.79</v>
      </c>
      <c r="J343" s="13">
        <f t="shared" si="139"/>
        <v>752.255</v>
      </c>
      <c r="K343" s="76">
        <v>2033.02</v>
      </c>
      <c r="L343" s="13">
        <v>398.58</v>
      </c>
    </row>
    <row r="344" spans="1:12">
      <c r="A344" s="40">
        <v>42329</v>
      </c>
      <c r="B344" s="76">
        <v>19995.5</v>
      </c>
      <c r="C344" s="76">
        <v>1234.04</v>
      </c>
      <c r="E344" s="13">
        <f t="shared" si="137"/>
        <v>18761.46</v>
      </c>
      <c r="I344" s="13">
        <f t="shared" si="138"/>
        <v>599.865</v>
      </c>
      <c r="J344" s="13">
        <f t="shared" si="139"/>
        <v>699.8425</v>
      </c>
      <c r="K344" s="76">
        <v>1796.92</v>
      </c>
      <c r="L344" s="13">
        <v>467.11</v>
      </c>
    </row>
    <row r="345" spans="1:12">
      <c r="A345" s="40">
        <v>42330</v>
      </c>
      <c r="B345" s="76">
        <v>23609</v>
      </c>
      <c r="C345" s="76">
        <v>5466.89</v>
      </c>
      <c r="E345" s="13">
        <f t="shared" si="137"/>
        <v>18142.11</v>
      </c>
      <c r="I345" s="13">
        <f t="shared" si="138"/>
        <v>708.27</v>
      </c>
      <c r="J345" s="13">
        <f t="shared" si="139"/>
        <v>826.315</v>
      </c>
      <c r="K345" s="76">
        <v>2399.41</v>
      </c>
      <c r="L345" s="13">
        <v>505.09</v>
      </c>
    </row>
    <row r="346" spans="1:12">
      <c r="A346" s="40">
        <v>42331</v>
      </c>
      <c r="B346" s="76">
        <v>28195.5</v>
      </c>
      <c r="C346" s="76">
        <v>6038.66</v>
      </c>
      <c r="E346" s="13">
        <f t="shared" si="137"/>
        <v>22156.84</v>
      </c>
      <c r="I346" s="13">
        <f t="shared" si="138"/>
        <v>845.865</v>
      </c>
      <c r="J346" s="13">
        <f t="shared" si="139"/>
        <v>986.8425</v>
      </c>
      <c r="K346" s="76">
        <v>2555.69</v>
      </c>
      <c r="L346" s="13">
        <v>807.25</v>
      </c>
    </row>
    <row r="347" spans="1:12">
      <c r="A347" s="40">
        <v>42332</v>
      </c>
      <c r="B347" s="76">
        <v>23090</v>
      </c>
      <c r="C347" s="76">
        <v>4188.86</v>
      </c>
      <c r="E347" s="13">
        <f t="shared" si="137"/>
        <v>18901.14</v>
      </c>
      <c r="I347" s="13">
        <f t="shared" si="138"/>
        <v>692.7</v>
      </c>
      <c r="J347" s="13">
        <f t="shared" si="139"/>
        <v>808.15</v>
      </c>
      <c r="K347" s="76">
        <v>2957.89</v>
      </c>
      <c r="L347" s="13">
        <v>678.36</v>
      </c>
    </row>
    <row r="348" spans="1:12">
      <c r="A348" s="40">
        <v>42333</v>
      </c>
      <c r="B348" s="76">
        <v>24320.5</v>
      </c>
      <c r="C348" s="76">
        <v>2864.93</v>
      </c>
      <c r="E348" s="13">
        <f t="shared" si="137"/>
        <v>21455.57</v>
      </c>
      <c r="I348" s="13">
        <f t="shared" si="138"/>
        <v>729.615</v>
      </c>
      <c r="J348" s="13">
        <f t="shared" si="139"/>
        <v>851.2175</v>
      </c>
      <c r="K348" s="76">
        <v>3024.04</v>
      </c>
      <c r="L348" s="13">
        <v>492.1</v>
      </c>
    </row>
    <row r="349" spans="1:12">
      <c r="A349" s="40">
        <v>42334</v>
      </c>
      <c r="B349" s="76">
        <v>19139.5</v>
      </c>
      <c r="C349" s="76">
        <v>3363.85</v>
      </c>
      <c r="E349" s="13">
        <f t="shared" si="137"/>
        <v>15775.65</v>
      </c>
      <c r="I349" s="13">
        <f t="shared" si="138"/>
        <v>574.185</v>
      </c>
      <c r="J349" s="13">
        <f t="shared" si="139"/>
        <v>669.8825</v>
      </c>
      <c r="K349" s="76">
        <v>1988.17</v>
      </c>
      <c r="L349" s="13">
        <v>807.18</v>
      </c>
    </row>
    <row r="350" spans="1:12">
      <c r="A350" s="40">
        <v>42335</v>
      </c>
      <c r="B350" s="76">
        <v>16080</v>
      </c>
      <c r="C350" s="76">
        <v>2843.3</v>
      </c>
      <c r="E350" s="13">
        <f t="shared" si="137"/>
        <v>13236.7</v>
      </c>
      <c r="I350" s="13">
        <f t="shared" si="138"/>
        <v>482.4</v>
      </c>
      <c r="J350" s="13">
        <f t="shared" si="139"/>
        <v>562.8</v>
      </c>
      <c r="K350" s="76">
        <v>1734.66</v>
      </c>
      <c r="L350" s="13">
        <v>534.88</v>
      </c>
    </row>
    <row r="351" spans="1:12">
      <c r="A351" s="40">
        <v>42336</v>
      </c>
      <c r="B351" s="76">
        <v>21468</v>
      </c>
      <c r="C351" s="76">
        <v>1966.09</v>
      </c>
      <c r="E351" s="13">
        <f t="shared" si="137"/>
        <v>19501.91</v>
      </c>
      <c r="I351" s="13">
        <f t="shared" si="138"/>
        <v>644.04</v>
      </c>
      <c r="J351" s="13">
        <f t="shared" si="139"/>
        <v>751.38</v>
      </c>
      <c r="K351" s="76">
        <v>2228.74</v>
      </c>
      <c r="L351" s="76">
        <v>1112.2</v>
      </c>
    </row>
    <row r="352" spans="1:12">
      <c r="A352" s="40">
        <v>42337</v>
      </c>
      <c r="B352" s="76">
        <v>17395.5</v>
      </c>
      <c r="C352" s="76">
        <v>4124.63</v>
      </c>
      <c r="E352" s="13">
        <f t="shared" si="137"/>
        <v>13270.87</v>
      </c>
      <c r="I352" s="13">
        <f t="shared" si="138"/>
        <v>521.865</v>
      </c>
      <c r="J352" s="13">
        <f t="shared" si="139"/>
        <v>608.8425</v>
      </c>
      <c r="K352" s="76">
        <v>2093.5</v>
      </c>
      <c r="L352" s="13">
        <v>611.05</v>
      </c>
    </row>
    <row r="353" spans="1:12">
      <c r="A353" s="40">
        <v>42338</v>
      </c>
      <c r="B353" s="76">
        <v>24525.5</v>
      </c>
      <c r="C353" s="76">
        <v>1496.24</v>
      </c>
      <c r="E353" s="13">
        <f t="shared" si="137"/>
        <v>23029.26</v>
      </c>
      <c r="I353" s="13">
        <f t="shared" si="138"/>
        <v>735.765</v>
      </c>
      <c r="J353" s="13">
        <f t="shared" si="139"/>
        <v>858.3925</v>
      </c>
      <c r="K353" s="76">
        <v>2444.83</v>
      </c>
      <c r="L353" s="76">
        <v>1369.61</v>
      </c>
    </row>
    <row r="354" s="102" customFormat="1" spans="1:12">
      <c r="A354" s="84" t="s">
        <v>34</v>
      </c>
      <c r="B354" s="101">
        <f>SUM(B324:B353)</f>
        <v>1455311.12</v>
      </c>
      <c r="C354" s="101">
        <f>SUM(C324:C353)</f>
        <v>108613.24</v>
      </c>
      <c r="E354" s="101">
        <f t="shared" ref="E354:L354" si="140">SUM(E324:E353)</f>
        <v>1346697.88</v>
      </c>
      <c r="I354" s="101">
        <f t="shared" si="140"/>
        <v>43659.3336</v>
      </c>
      <c r="J354" s="101">
        <f t="shared" si="140"/>
        <v>50935.8892</v>
      </c>
      <c r="K354" s="101">
        <f t="shared" si="140"/>
        <v>119047.55</v>
      </c>
      <c r="L354" s="101">
        <f t="shared" si="140"/>
        <v>11875.28</v>
      </c>
    </row>
    <row r="355" spans="1:12">
      <c r="A355" s="40">
        <v>42339</v>
      </c>
      <c r="B355" s="76">
        <v>20646</v>
      </c>
      <c r="C355" s="76">
        <v>1116.55</v>
      </c>
      <c r="E355" s="13">
        <f>B355-C355-D355</f>
        <v>19529.45</v>
      </c>
      <c r="I355" s="13">
        <f>B355*0.03</f>
        <v>619.38</v>
      </c>
      <c r="J355" s="13">
        <f>B355*0.035</f>
        <v>722.61</v>
      </c>
      <c r="K355" s="76">
        <v>3316.12</v>
      </c>
      <c r="L355" s="13">
        <v>661.7</v>
      </c>
    </row>
    <row r="356" spans="1:12">
      <c r="A356" s="40">
        <v>42340</v>
      </c>
      <c r="B356" s="76">
        <v>19889</v>
      </c>
      <c r="C356" s="76">
        <v>3994.25</v>
      </c>
      <c r="E356" s="13">
        <f t="shared" ref="E356:E385" si="141">B356-C356-D356</f>
        <v>15894.75</v>
      </c>
      <c r="I356" s="13">
        <f t="shared" ref="I356:I385" si="142">B356*0.03</f>
        <v>596.67</v>
      </c>
      <c r="J356" s="13">
        <f t="shared" ref="J356:J385" si="143">B356*0.035</f>
        <v>696.115</v>
      </c>
      <c r="K356" s="76">
        <v>2977.39</v>
      </c>
      <c r="L356" s="13">
        <v>423.38</v>
      </c>
    </row>
    <row r="357" spans="1:12">
      <c r="A357" s="40">
        <v>42341</v>
      </c>
      <c r="B357" s="76">
        <v>14275</v>
      </c>
      <c r="C357" s="76">
        <v>1609.7</v>
      </c>
      <c r="E357" s="13">
        <f t="shared" si="141"/>
        <v>12665.3</v>
      </c>
      <c r="I357" s="13">
        <f t="shared" si="142"/>
        <v>428.25</v>
      </c>
      <c r="J357" s="13">
        <f t="shared" si="143"/>
        <v>499.625</v>
      </c>
      <c r="K357" s="76">
        <v>2658.58</v>
      </c>
      <c r="L357" s="13">
        <v>509.03</v>
      </c>
    </row>
    <row r="358" spans="1:12">
      <c r="A358" s="40">
        <v>42342</v>
      </c>
      <c r="B358" s="76">
        <v>16677</v>
      </c>
      <c r="C358" s="76">
        <v>1935.58</v>
      </c>
      <c r="E358" s="13">
        <f t="shared" si="141"/>
        <v>14741.42</v>
      </c>
      <c r="I358" s="13">
        <f t="shared" si="142"/>
        <v>500.31</v>
      </c>
      <c r="J358" s="13">
        <f t="shared" si="143"/>
        <v>583.695</v>
      </c>
      <c r="K358" s="76">
        <v>2805.64</v>
      </c>
      <c r="L358" s="13">
        <v>547.11</v>
      </c>
    </row>
    <row r="359" spans="1:12">
      <c r="A359" s="40">
        <v>42343</v>
      </c>
      <c r="B359" s="76">
        <v>16659.5</v>
      </c>
      <c r="C359" s="76">
        <v>3167.25</v>
      </c>
      <c r="E359" s="13">
        <f t="shared" si="141"/>
        <v>13492.25</v>
      </c>
      <c r="I359" s="13">
        <f t="shared" si="142"/>
        <v>499.785</v>
      </c>
      <c r="J359" s="13">
        <f t="shared" si="143"/>
        <v>583.0825</v>
      </c>
      <c r="K359" s="76">
        <v>2514.12</v>
      </c>
      <c r="L359" s="76">
        <v>1626.7</v>
      </c>
    </row>
    <row r="360" spans="1:12">
      <c r="A360" s="40">
        <v>42344</v>
      </c>
      <c r="B360" s="76">
        <v>15124</v>
      </c>
      <c r="C360" s="76">
        <v>1678.83</v>
      </c>
      <c r="E360" s="13">
        <f t="shared" si="141"/>
        <v>13445.17</v>
      </c>
      <c r="I360" s="13">
        <f t="shared" si="142"/>
        <v>453.72</v>
      </c>
      <c r="J360" s="13">
        <f t="shared" si="143"/>
        <v>529.34</v>
      </c>
      <c r="K360" s="76">
        <v>2096.44</v>
      </c>
      <c r="L360" s="13">
        <v>385.89</v>
      </c>
    </row>
    <row r="361" spans="1:12">
      <c r="A361" s="40">
        <v>42345</v>
      </c>
      <c r="B361" s="76">
        <v>14057.5</v>
      </c>
      <c r="C361" s="76">
        <v>2912.65</v>
      </c>
      <c r="E361" s="13">
        <f t="shared" si="141"/>
        <v>11144.85</v>
      </c>
      <c r="I361" s="13">
        <f t="shared" si="142"/>
        <v>421.725</v>
      </c>
      <c r="J361" s="13">
        <f t="shared" si="143"/>
        <v>492.0125</v>
      </c>
      <c r="K361" s="76">
        <v>3544.67</v>
      </c>
      <c r="L361" s="13">
        <v>196.84</v>
      </c>
    </row>
    <row r="362" spans="1:12">
      <c r="A362" s="40">
        <v>42346</v>
      </c>
      <c r="B362" s="76">
        <v>10932.5</v>
      </c>
      <c r="C362" s="76">
        <v>1075.91</v>
      </c>
      <c r="E362" s="13">
        <f t="shared" si="141"/>
        <v>9856.59</v>
      </c>
      <c r="I362" s="13">
        <f t="shared" si="142"/>
        <v>327.975</v>
      </c>
      <c r="J362" s="13">
        <f t="shared" si="143"/>
        <v>382.6375</v>
      </c>
      <c r="K362" s="76">
        <v>4939.94</v>
      </c>
      <c r="L362" s="13">
        <v>400.7</v>
      </c>
    </row>
    <row r="363" spans="1:12">
      <c r="A363" s="40">
        <v>42347</v>
      </c>
      <c r="B363" s="76">
        <v>7796</v>
      </c>
      <c r="C363" s="76">
        <v>2418.54</v>
      </c>
      <c r="E363" s="13">
        <f t="shared" si="141"/>
        <v>5377.46</v>
      </c>
      <c r="I363" s="13">
        <f t="shared" si="142"/>
        <v>233.88</v>
      </c>
      <c r="J363" s="13">
        <f t="shared" si="143"/>
        <v>272.86</v>
      </c>
      <c r="K363" s="76">
        <v>3911.86</v>
      </c>
      <c r="L363" s="13">
        <v>255.23</v>
      </c>
    </row>
    <row r="364" spans="1:12">
      <c r="A364" s="40">
        <v>42348</v>
      </c>
      <c r="B364" s="76">
        <v>9162.5</v>
      </c>
      <c r="C364" s="76">
        <v>1408.23</v>
      </c>
      <c r="E364" s="13">
        <f t="shared" si="141"/>
        <v>7754.27</v>
      </c>
      <c r="I364" s="13">
        <f t="shared" si="142"/>
        <v>274.875</v>
      </c>
      <c r="J364" s="13">
        <f t="shared" si="143"/>
        <v>320.6875</v>
      </c>
      <c r="K364" s="76">
        <v>2876.12</v>
      </c>
      <c r="L364" s="13">
        <v>114.5</v>
      </c>
    </row>
    <row r="365" spans="1:12">
      <c r="A365" s="40">
        <v>42349</v>
      </c>
      <c r="B365" s="76">
        <v>6021</v>
      </c>
      <c r="C365" s="76">
        <v>1049</v>
      </c>
      <c r="E365" s="13">
        <f t="shared" si="141"/>
        <v>4972</v>
      </c>
      <c r="I365" s="13">
        <f t="shared" si="142"/>
        <v>180.63</v>
      </c>
      <c r="J365" s="13">
        <f t="shared" si="143"/>
        <v>210.735</v>
      </c>
      <c r="K365" s="76">
        <v>2814.17</v>
      </c>
      <c r="L365" s="13">
        <v>119.7</v>
      </c>
    </row>
    <row r="366" spans="1:12">
      <c r="A366" s="40">
        <v>42350</v>
      </c>
      <c r="B366" s="76">
        <v>297869</v>
      </c>
      <c r="C366" s="76">
        <v>2773.03</v>
      </c>
      <c r="E366" s="13">
        <f t="shared" si="141"/>
        <v>295095.97</v>
      </c>
      <c r="I366" s="13">
        <f t="shared" si="142"/>
        <v>8936.07</v>
      </c>
      <c r="J366" s="13">
        <f t="shared" si="143"/>
        <v>10425.415</v>
      </c>
      <c r="K366" s="76">
        <v>5029.39</v>
      </c>
      <c r="L366" s="13">
        <v>89.03</v>
      </c>
    </row>
    <row r="367" spans="1:12">
      <c r="A367" s="40">
        <v>42351</v>
      </c>
      <c r="B367" s="76">
        <v>21791.5</v>
      </c>
      <c r="C367" s="76">
        <v>9897.89</v>
      </c>
      <c r="E367" s="13">
        <f t="shared" si="141"/>
        <v>11893.61</v>
      </c>
      <c r="I367" s="13">
        <f t="shared" si="142"/>
        <v>653.745</v>
      </c>
      <c r="J367" s="13">
        <f t="shared" si="143"/>
        <v>762.7025</v>
      </c>
      <c r="K367" s="76">
        <v>5398.39</v>
      </c>
      <c r="L367" s="13">
        <v>146.97</v>
      </c>
    </row>
    <row r="368" spans="1:12">
      <c r="A368" s="40">
        <v>42352</v>
      </c>
      <c r="B368" s="76">
        <v>14508</v>
      </c>
      <c r="C368" s="76">
        <v>1160.38</v>
      </c>
      <c r="E368" s="13">
        <f t="shared" si="141"/>
        <v>13347.62</v>
      </c>
      <c r="I368" s="13">
        <f t="shared" si="142"/>
        <v>435.24</v>
      </c>
      <c r="J368" s="13">
        <f t="shared" si="143"/>
        <v>507.78</v>
      </c>
      <c r="K368" s="76">
        <v>3382.59</v>
      </c>
      <c r="L368" s="13">
        <v>125.91</v>
      </c>
    </row>
    <row r="369" spans="1:12">
      <c r="A369" s="40">
        <v>42353</v>
      </c>
      <c r="B369" s="76">
        <v>26165</v>
      </c>
      <c r="C369" s="76">
        <v>1402</v>
      </c>
      <c r="E369" s="13">
        <f t="shared" si="141"/>
        <v>24763</v>
      </c>
      <c r="I369" s="13">
        <f t="shared" si="142"/>
        <v>784.95</v>
      </c>
      <c r="J369" s="13">
        <f t="shared" si="143"/>
        <v>915.775</v>
      </c>
      <c r="K369" s="76">
        <v>3033.6</v>
      </c>
      <c r="L369" s="13">
        <v>277.67</v>
      </c>
    </row>
    <row r="370" spans="1:12">
      <c r="A370" s="40">
        <v>42354</v>
      </c>
      <c r="B370" s="76">
        <v>21108</v>
      </c>
      <c r="C370" s="76">
        <v>3242.28</v>
      </c>
      <c r="E370" s="13">
        <f t="shared" si="141"/>
        <v>17865.72</v>
      </c>
      <c r="I370" s="13">
        <f t="shared" si="142"/>
        <v>633.24</v>
      </c>
      <c r="J370" s="13">
        <f t="shared" si="143"/>
        <v>738.78</v>
      </c>
      <c r="K370" s="76">
        <v>3128.6</v>
      </c>
      <c r="L370" s="13">
        <v>286.23</v>
      </c>
    </row>
    <row r="371" spans="1:12">
      <c r="A371" s="40">
        <v>42355</v>
      </c>
      <c r="B371" s="76">
        <v>27216</v>
      </c>
      <c r="C371" s="76">
        <v>1908.45</v>
      </c>
      <c r="E371" s="13">
        <f t="shared" si="141"/>
        <v>25307.55</v>
      </c>
      <c r="I371" s="13">
        <f t="shared" si="142"/>
        <v>816.48</v>
      </c>
      <c r="J371" s="13">
        <f t="shared" si="143"/>
        <v>952.56</v>
      </c>
      <c r="K371" s="76">
        <v>2986.33</v>
      </c>
      <c r="L371" s="13">
        <v>258.38</v>
      </c>
    </row>
    <row r="372" spans="1:12">
      <c r="A372" s="40">
        <v>42356</v>
      </c>
      <c r="B372" s="76">
        <v>20684</v>
      </c>
      <c r="C372" s="76">
        <v>1253.13</v>
      </c>
      <c r="E372" s="13">
        <f t="shared" si="141"/>
        <v>19430.87</v>
      </c>
      <c r="I372" s="13">
        <f t="shared" si="142"/>
        <v>620.52</v>
      </c>
      <c r="J372" s="13">
        <f t="shared" si="143"/>
        <v>723.94</v>
      </c>
      <c r="K372" s="76">
        <v>2570.98</v>
      </c>
      <c r="L372" s="13">
        <v>325.17</v>
      </c>
    </row>
    <row r="373" spans="1:12">
      <c r="A373" s="40">
        <v>42357</v>
      </c>
      <c r="B373" s="76">
        <v>21986.5</v>
      </c>
      <c r="C373" s="76">
        <v>1717</v>
      </c>
      <c r="E373" s="13">
        <f t="shared" si="141"/>
        <v>20269.5</v>
      </c>
      <c r="I373" s="13">
        <f t="shared" si="142"/>
        <v>659.595</v>
      </c>
      <c r="J373" s="13">
        <f t="shared" si="143"/>
        <v>769.5275</v>
      </c>
      <c r="K373" s="76">
        <v>2741.06</v>
      </c>
      <c r="L373" s="13">
        <v>244.26</v>
      </c>
    </row>
    <row r="374" spans="1:12">
      <c r="A374" s="40">
        <v>42358</v>
      </c>
      <c r="B374" s="76">
        <v>18420.5</v>
      </c>
      <c r="C374" s="13">
        <v>756</v>
      </c>
      <c r="E374" s="13">
        <f t="shared" si="141"/>
        <v>17664.5</v>
      </c>
      <c r="I374" s="13">
        <f t="shared" si="142"/>
        <v>552.615</v>
      </c>
      <c r="J374" s="13">
        <f t="shared" si="143"/>
        <v>644.7175</v>
      </c>
      <c r="K374" s="76">
        <v>3367.55</v>
      </c>
      <c r="L374" s="13">
        <v>320.34</v>
      </c>
    </row>
    <row r="375" spans="1:12">
      <c r="A375" s="40">
        <v>42359</v>
      </c>
      <c r="B375" s="76">
        <v>25773</v>
      </c>
      <c r="C375" s="76">
        <v>2361.46</v>
      </c>
      <c r="E375" s="13">
        <f t="shared" si="141"/>
        <v>23411.54</v>
      </c>
      <c r="I375" s="13">
        <f t="shared" si="142"/>
        <v>773.19</v>
      </c>
      <c r="J375" s="13">
        <f t="shared" si="143"/>
        <v>902.055</v>
      </c>
      <c r="K375" s="76">
        <v>3359.62</v>
      </c>
      <c r="L375" s="13">
        <v>432.16</v>
      </c>
    </row>
    <row r="376" spans="1:12">
      <c r="A376" s="40">
        <v>42360</v>
      </c>
      <c r="B376" s="76">
        <v>19600</v>
      </c>
      <c r="C376" s="76">
        <v>1174.32</v>
      </c>
      <c r="E376" s="13">
        <f t="shared" si="141"/>
        <v>18425.68</v>
      </c>
      <c r="I376" s="13">
        <f t="shared" si="142"/>
        <v>588</v>
      </c>
      <c r="J376" s="13">
        <f t="shared" si="143"/>
        <v>686</v>
      </c>
      <c r="K376" s="76">
        <v>2613.52</v>
      </c>
      <c r="L376" s="13">
        <v>386.31</v>
      </c>
    </row>
    <row r="377" spans="1:12">
      <c r="A377" s="40">
        <v>42361</v>
      </c>
      <c r="B377" s="76">
        <v>24172.6</v>
      </c>
      <c r="C377" s="76">
        <v>2242.17</v>
      </c>
      <c r="E377" s="13">
        <f t="shared" si="141"/>
        <v>21930.43</v>
      </c>
      <c r="I377" s="13">
        <f t="shared" si="142"/>
        <v>725.178</v>
      </c>
      <c r="J377" s="13">
        <f t="shared" si="143"/>
        <v>846.041</v>
      </c>
      <c r="K377" s="76">
        <v>3146.28</v>
      </c>
      <c r="L377" s="13">
        <v>143.2</v>
      </c>
    </row>
    <row r="378" spans="1:12">
      <c r="A378" s="40">
        <v>42362</v>
      </c>
      <c r="B378" s="76">
        <v>25187.3</v>
      </c>
      <c r="C378" s="76">
        <v>2363.47</v>
      </c>
      <c r="E378" s="13">
        <f t="shared" si="141"/>
        <v>22823.83</v>
      </c>
      <c r="I378" s="13">
        <f t="shared" si="142"/>
        <v>755.619</v>
      </c>
      <c r="J378" s="13">
        <f t="shared" si="143"/>
        <v>881.5555</v>
      </c>
      <c r="K378" s="76">
        <v>1975.15</v>
      </c>
      <c r="L378" s="13">
        <v>344.91</v>
      </c>
    </row>
    <row r="379" spans="1:12">
      <c r="A379" s="40">
        <v>42363</v>
      </c>
      <c r="B379" s="76">
        <v>21392.5</v>
      </c>
      <c r="C379" s="76">
        <v>2383.65</v>
      </c>
      <c r="E379" s="13">
        <f t="shared" si="141"/>
        <v>19008.85</v>
      </c>
      <c r="I379" s="13">
        <f t="shared" si="142"/>
        <v>641.775</v>
      </c>
      <c r="J379" s="13">
        <f t="shared" si="143"/>
        <v>748.7375</v>
      </c>
      <c r="K379" s="76">
        <v>2105.77</v>
      </c>
      <c r="L379" s="13">
        <v>205.55</v>
      </c>
    </row>
    <row r="380" spans="1:12">
      <c r="A380" s="40">
        <v>42364</v>
      </c>
      <c r="B380" s="76">
        <v>20306.5</v>
      </c>
      <c r="C380" s="13">
        <v>853.41</v>
      </c>
      <c r="E380" s="13">
        <f t="shared" si="141"/>
        <v>19453.09</v>
      </c>
      <c r="I380" s="13">
        <f t="shared" si="142"/>
        <v>609.195</v>
      </c>
      <c r="J380" s="13">
        <f t="shared" si="143"/>
        <v>710.7275</v>
      </c>
      <c r="K380" s="76">
        <v>2325.37</v>
      </c>
      <c r="L380" s="13">
        <v>23.16</v>
      </c>
    </row>
    <row r="381" spans="1:12">
      <c r="A381" s="40">
        <v>42365</v>
      </c>
      <c r="B381" s="76">
        <v>22110</v>
      </c>
      <c r="C381" s="76">
        <v>1771.86</v>
      </c>
      <c r="E381" s="13">
        <f t="shared" si="141"/>
        <v>20338.14</v>
      </c>
      <c r="I381" s="13">
        <f t="shared" si="142"/>
        <v>663.3</v>
      </c>
      <c r="J381" s="13">
        <f t="shared" si="143"/>
        <v>773.85</v>
      </c>
      <c r="K381" s="76">
        <v>2540.18</v>
      </c>
      <c r="L381" s="13">
        <v>350.34</v>
      </c>
    </row>
    <row r="382" spans="1:12">
      <c r="A382" s="40">
        <v>42366</v>
      </c>
      <c r="B382" s="76">
        <v>27707.4</v>
      </c>
      <c r="C382" s="76">
        <v>2460</v>
      </c>
      <c r="E382" s="13">
        <f t="shared" si="141"/>
        <v>25247.4</v>
      </c>
      <c r="I382" s="13">
        <f t="shared" si="142"/>
        <v>831.222</v>
      </c>
      <c r="J382" s="13">
        <f t="shared" si="143"/>
        <v>969.759</v>
      </c>
      <c r="K382" s="76">
        <v>2500.95</v>
      </c>
      <c r="L382" s="13">
        <v>578.31</v>
      </c>
    </row>
    <row r="383" spans="1:12">
      <c r="A383" s="40">
        <v>42367</v>
      </c>
      <c r="B383" s="76">
        <v>20528</v>
      </c>
      <c r="C383" s="13">
        <v>548</v>
      </c>
      <c r="E383" s="13">
        <f t="shared" si="141"/>
        <v>19980</v>
      </c>
      <c r="I383" s="13">
        <f t="shared" si="142"/>
        <v>615.84</v>
      </c>
      <c r="J383" s="13">
        <f t="shared" si="143"/>
        <v>718.48</v>
      </c>
      <c r="K383" s="76">
        <v>2102.02</v>
      </c>
      <c r="L383" s="13">
        <v>293.13</v>
      </c>
    </row>
    <row r="384" spans="1:12">
      <c r="A384" s="40">
        <v>42368</v>
      </c>
      <c r="B384" s="76">
        <v>20825.8</v>
      </c>
      <c r="C384" s="76">
        <v>2001.45</v>
      </c>
      <c r="E384" s="13">
        <f t="shared" si="141"/>
        <v>18824.35</v>
      </c>
      <c r="I384" s="13">
        <f t="shared" si="142"/>
        <v>624.774</v>
      </c>
      <c r="J384" s="13">
        <f t="shared" si="143"/>
        <v>728.903</v>
      </c>
      <c r="K384" s="76">
        <v>1903.46</v>
      </c>
      <c r="L384" s="13">
        <v>203.76</v>
      </c>
    </row>
    <row r="385" spans="1:12">
      <c r="A385" s="40">
        <v>42369</v>
      </c>
      <c r="B385" s="76">
        <v>17442.5</v>
      </c>
      <c r="C385" s="76">
        <v>1138.67</v>
      </c>
      <c r="E385" s="13">
        <f t="shared" si="141"/>
        <v>16303.83</v>
      </c>
      <c r="I385" s="13">
        <f t="shared" si="142"/>
        <v>523.275</v>
      </c>
      <c r="J385" s="13">
        <f t="shared" si="143"/>
        <v>610.4875</v>
      </c>
      <c r="K385" s="76">
        <v>1761.28</v>
      </c>
      <c r="L385" s="13">
        <v>303.25</v>
      </c>
    </row>
    <row r="386" s="102" customFormat="1" spans="1:12">
      <c r="A386" s="84" t="s">
        <v>34</v>
      </c>
      <c r="B386" s="101">
        <f>SUM(B355:B385)</f>
        <v>866034.1</v>
      </c>
      <c r="C386" s="101">
        <f>SUM(C355:C385)</f>
        <v>65775.11</v>
      </c>
      <c r="E386" s="101">
        <f t="shared" ref="E386:L386" si="144">SUM(E355:E385)</f>
        <v>800258.99</v>
      </c>
      <c r="I386" s="101">
        <f t="shared" si="144"/>
        <v>25981.023</v>
      </c>
      <c r="J386" s="101">
        <f t="shared" si="144"/>
        <v>30311.1935</v>
      </c>
      <c r="K386" s="101">
        <f t="shared" si="144"/>
        <v>92427.14</v>
      </c>
      <c r="L386" s="101">
        <f t="shared" si="144"/>
        <v>10578.82</v>
      </c>
    </row>
    <row r="387" spans="1:12">
      <c r="A387" s="40">
        <v>42005</v>
      </c>
      <c r="B387" s="76">
        <v>21584.5</v>
      </c>
      <c r="C387" s="13">
        <v>775</v>
      </c>
      <c r="E387" s="13">
        <f>B387-C387-D387</f>
        <v>20809.5</v>
      </c>
      <c r="I387" s="13">
        <f>B387*0.03</f>
        <v>647.535</v>
      </c>
      <c r="J387" s="13">
        <f>B387*0.035</f>
        <v>755.4575</v>
      </c>
      <c r="K387" s="76">
        <v>2437.9</v>
      </c>
      <c r="L387" s="13">
        <v>617.52</v>
      </c>
    </row>
    <row r="388" spans="1:12">
      <c r="A388" s="40">
        <v>42006</v>
      </c>
      <c r="B388" s="76">
        <v>18266</v>
      </c>
      <c r="C388" s="76">
        <v>1703</v>
      </c>
      <c r="E388" s="13">
        <f t="shared" ref="E388:E417" si="145">B388-C388-D388</f>
        <v>16563</v>
      </c>
      <c r="I388" s="13">
        <f t="shared" ref="I388:I417" si="146">B388*0.03</f>
        <v>547.98</v>
      </c>
      <c r="J388" s="13">
        <f t="shared" ref="J388:J417" si="147">B388*0.035</f>
        <v>639.31</v>
      </c>
      <c r="K388" s="76">
        <v>3670.36</v>
      </c>
      <c r="L388" s="13">
        <v>133.16</v>
      </c>
    </row>
    <row r="389" spans="1:12">
      <c r="A389" s="40">
        <v>42007</v>
      </c>
      <c r="B389" s="76">
        <v>17823</v>
      </c>
      <c r="C389" s="13">
        <v>738</v>
      </c>
      <c r="E389" s="13">
        <f t="shared" si="145"/>
        <v>17085</v>
      </c>
      <c r="I389" s="13">
        <f t="shared" si="146"/>
        <v>534.69</v>
      </c>
      <c r="J389" s="13">
        <f t="shared" si="147"/>
        <v>623.805</v>
      </c>
      <c r="K389" s="76">
        <v>3245.79</v>
      </c>
      <c r="L389" s="13">
        <v>382.9</v>
      </c>
    </row>
    <row r="390" spans="1:12">
      <c r="A390" s="40">
        <v>42008</v>
      </c>
      <c r="B390" s="76">
        <v>18693</v>
      </c>
      <c r="C390" s="76">
        <v>1259.26</v>
      </c>
      <c r="E390" s="13">
        <f t="shared" si="145"/>
        <v>17433.74</v>
      </c>
      <c r="I390" s="13">
        <f t="shared" si="146"/>
        <v>560.79</v>
      </c>
      <c r="J390" s="13">
        <f t="shared" si="147"/>
        <v>654.255</v>
      </c>
      <c r="K390" s="76">
        <v>2989.29</v>
      </c>
      <c r="L390" s="13">
        <v>350.74</v>
      </c>
    </row>
    <row r="391" spans="1:12">
      <c r="A391" s="40">
        <v>42009</v>
      </c>
      <c r="B391" s="76">
        <v>20732</v>
      </c>
      <c r="C391" s="13">
        <v>402.13</v>
      </c>
      <c r="E391" s="13">
        <f t="shared" si="145"/>
        <v>20329.87</v>
      </c>
      <c r="I391" s="13">
        <f t="shared" si="146"/>
        <v>621.96</v>
      </c>
      <c r="J391" s="13">
        <f t="shared" si="147"/>
        <v>725.62</v>
      </c>
      <c r="K391" s="76">
        <v>3077.67</v>
      </c>
      <c r="L391" s="13">
        <v>339.06</v>
      </c>
    </row>
    <row r="392" spans="1:12">
      <c r="A392" s="40">
        <v>42010</v>
      </c>
      <c r="B392" s="76">
        <v>21294.5</v>
      </c>
      <c r="C392" s="13">
        <v>467</v>
      </c>
      <c r="E392" s="13">
        <f t="shared" si="145"/>
        <v>20827.5</v>
      </c>
      <c r="I392" s="13">
        <f t="shared" si="146"/>
        <v>638.835</v>
      </c>
      <c r="J392" s="13">
        <f t="shared" si="147"/>
        <v>745.3075</v>
      </c>
      <c r="K392" s="76">
        <v>3873.18</v>
      </c>
      <c r="L392" s="13">
        <v>175.79</v>
      </c>
    </row>
    <row r="393" spans="1:12">
      <c r="A393" s="40">
        <v>42011</v>
      </c>
      <c r="B393" s="76">
        <v>24318.5</v>
      </c>
      <c r="C393" s="13">
        <v>106</v>
      </c>
      <c r="E393" s="13">
        <f t="shared" si="145"/>
        <v>24212.5</v>
      </c>
      <c r="I393" s="13">
        <f t="shared" si="146"/>
        <v>729.555</v>
      </c>
      <c r="J393" s="13">
        <f t="shared" si="147"/>
        <v>851.1475</v>
      </c>
      <c r="K393" s="76">
        <v>3610.45</v>
      </c>
      <c r="L393" s="13">
        <v>292.22</v>
      </c>
    </row>
    <row r="394" spans="1:12">
      <c r="A394" s="40">
        <v>42012</v>
      </c>
      <c r="B394" s="76">
        <v>20541.5</v>
      </c>
      <c r="C394" s="76">
        <v>2053</v>
      </c>
      <c r="E394" s="13">
        <f t="shared" si="145"/>
        <v>18488.5</v>
      </c>
      <c r="I394" s="13">
        <f t="shared" si="146"/>
        <v>616.245</v>
      </c>
      <c r="J394" s="13">
        <f t="shared" si="147"/>
        <v>718.9525</v>
      </c>
      <c r="K394" s="76">
        <v>2454.04</v>
      </c>
      <c r="L394" s="13">
        <v>347.74</v>
      </c>
    </row>
    <row r="395" spans="1:12">
      <c r="A395" s="40">
        <v>42013</v>
      </c>
      <c r="B395" s="76">
        <v>15324.5</v>
      </c>
      <c r="C395" s="76">
        <v>1370.51</v>
      </c>
      <c r="E395" s="13">
        <f t="shared" si="145"/>
        <v>13953.99</v>
      </c>
      <c r="I395" s="13">
        <f t="shared" si="146"/>
        <v>459.735</v>
      </c>
      <c r="J395" s="13">
        <f t="shared" si="147"/>
        <v>536.3575</v>
      </c>
      <c r="K395" s="76">
        <v>2670.39</v>
      </c>
      <c r="L395" s="13">
        <v>51.1</v>
      </c>
    </row>
    <row r="396" spans="1:12">
      <c r="A396" s="40">
        <v>42014</v>
      </c>
      <c r="B396" s="76">
        <v>13325.6</v>
      </c>
      <c r="C396" s="76">
        <v>1166.75</v>
      </c>
      <c r="E396" s="13">
        <f t="shared" si="145"/>
        <v>12158.85</v>
      </c>
      <c r="I396" s="13">
        <f t="shared" si="146"/>
        <v>399.768</v>
      </c>
      <c r="J396" s="13">
        <f t="shared" si="147"/>
        <v>466.396</v>
      </c>
      <c r="K396" s="76">
        <v>3013.29</v>
      </c>
      <c r="L396" s="13">
        <v>162.75</v>
      </c>
    </row>
    <row r="397" spans="1:12">
      <c r="A397" s="40">
        <v>42015</v>
      </c>
      <c r="B397" s="76">
        <v>36549.1</v>
      </c>
      <c r="C397" s="13">
        <v>582.8</v>
      </c>
      <c r="E397" s="13">
        <f t="shared" si="145"/>
        <v>35966.3</v>
      </c>
      <c r="I397" s="13">
        <f t="shared" si="146"/>
        <v>1096.473</v>
      </c>
      <c r="J397" s="13">
        <f t="shared" si="147"/>
        <v>1279.2185</v>
      </c>
      <c r="K397" s="76">
        <v>2680.71</v>
      </c>
      <c r="L397" s="13">
        <v>80.35</v>
      </c>
    </row>
    <row r="398" spans="1:12">
      <c r="A398" s="40">
        <v>42016</v>
      </c>
      <c r="B398" s="76">
        <v>28889.8</v>
      </c>
      <c r="C398" s="13">
        <v>326</v>
      </c>
      <c r="E398" s="13">
        <f t="shared" si="145"/>
        <v>28563.8</v>
      </c>
      <c r="I398" s="13">
        <f t="shared" si="146"/>
        <v>866.694</v>
      </c>
      <c r="J398" s="13">
        <f t="shared" si="147"/>
        <v>1011.143</v>
      </c>
      <c r="K398" s="76">
        <v>2123.8</v>
      </c>
      <c r="L398" s="13">
        <v>157.76</v>
      </c>
    </row>
    <row r="399" spans="1:12">
      <c r="A399" s="40">
        <v>42017</v>
      </c>
      <c r="B399" s="76">
        <v>26314.1</v>
      </c>
      <c r="C399" s="76">
        <v>1235</v>
      </c>
      <c r="E399" s="13">
        <f t="shared" si="145"/>
        <v>25079.1</v>
      </c>
      <c r="I399" s="13">
        <f t="shared" si="146"/>
        <v>789.423</v>
      </c>
      <c r="J399" s="13">
        <f t="shared" si="147"/>
        <v>920.9935</v>
      </c>
      <c r="K399" s="76">
        <v>2292.96</v>
      </c>
      <c r="L399" s="13">
        <v>155.64</v>
      </c>
    </row>
    <row r="400" spans="1:12">
      <c r="A400" s="40">
        <v>42018</v>
      </c>
      <c r="B400" s="76">
        <v>19688.5</v>
      </c>
      <c r="C400" s="13">
        <v>688</v>
      </c>
      <c r="E400" s="13">
        <f t="shared" si="145"/>
        <v>19000.5</v>
      </c>
      <c r="I400" s="13">
        <f t="shared" si="146"/>
        <v>590.655</v>
      </c>
      <c r="J400" s="13">
        <f t="shared" si="147"/>
        <v>689.0975</v>
      </c>
      <c r="K400" s="76">
        <v>2649.73</v>
      </c>
      <c r="L400" s="13">
        <v>209.98</v>
      </c>
    </row>
    <row r="401" spans="1:12">
      <c r="A401" s="40">
        <v>42019</v>
      </c>
      <c r="B401" s="76">
        <v>10524</v>
      </c>
      <c r="C401" s="13">
        <v>431.4</v>
      </c>
      <c r="E401" s="13">
        <f t="shared" si="145"/>
        <v>10092.6</v>
      </c>
      <c r="I401" s="13">
        <f t="shared" si="146"/>
        <v>315.72</v>
      </c>
      <c r="J401" s="13">
        <f t="shared" si="147"/>
        <v>368.34</v>
      </c>
      <c r="K401" s="76">
        <v>1997.86</v>
      </c>
      <c r="L401" s="13">
        <v>318.97</v>
      </c>
    </row>
    <row r="402" spans="1:12">
      <c r="A402" s="40">
        <v>42020</v>
      </c>
      <c r="B402" s="76">
        <v>18396.5</v>
      </c>
      <c r="C402" s="76">
        <v>1511.27</v>
      </c>
      <c r="E402" s="13">
        <f t="shared" si="145"/>
        <v>16885.23</v>
      </c>
      <c r="I402" s="13">
        <f t="shared" si="146"/>
        <v>551.895</v>
      </c>
      <c r="J402" s="13">
        <f t="shared" si="147"/>
        <v>643.8775</v>
      </c>
      <c r="K402" s="76">
        <v>2131.08</v>
      </c>
      <c r="L402" s="13">
        <v>176.25</v>
      </c>
    </row>
    <row r="403" spans="1:12">
      <c r="A403" s="40">
        <v>42021</v>
      </c>
      <c r="B403" s="76">
        <v>24364</v>
      </c>
      <c r="C403" s="76">
        <v>1553</v>
      </c>
      <c r="E403" s="13">
        <f t="shared" si="145"/>
        <v>22811</v>
      </c>
      <c r="I403" s="13">
        <f t="shared" si="146"/>
        <v>730.92</v>
      </c>
      <c r="J403" s="13">
        <f t="shared" si="147"/>
        <v>852.74</v>
      </c>
      <c r="K403" s="76">
        <v>2791.83</v>
      </c>
      <c r="L403" s="13">
        <v>197.02</v>
      </c>
    </row>
    <row r="404" spans="1:12">
      <c r="A404" s="40">
        <v>42022</v>
      </c>
      <c r="B404" s="76">
        <v>24305.5</v>
      </c>
      <c r="C404" s="76">
        <v>1585.3</v>
      </c>
      <c r="E404" s="13">
        <f t="shared" si="145"/>
        <v>22720.2</v>
      </c>
      <c r="I404" s="13">
        <f t="shared" si="146"/>
        <v>729.165</v>
      </c>
      <c r="J404" s="13">
        <f t="shared" si="147"/>
        <v>850.6925</v>
      </c>
      <c r="K404" s="76">
        <v>2744.3</v>
      </c>
      <c r="L404" s="13">
        <v>300.58</v>
      </c>
    </row>
    <row r="405" spans="1:12">
      <c r="A405" s="40">
        <v>42023</v>
      </c>
      <c r="B405" s="76">
        <v>29182</v>
      </c>
      <c r="C405" s="76">
        <v>1489.69</v>
      </c>
      <c r="E405" s="13">
        <f t="shared" si="145"/>
        <v>27692.31</v>
      </c>
      <c r="I405" s="13">
        <f t="shared" si="146"/>
        <v>875.46</v>
      </c>
      <c r="J405" s="13">
        <f t="shared" si="147"/>
        <v>1021.37</v>
      </c>
      <c r="K405" s="76">
        <v>2411.52</v>
      </c>
      <c r="L405" s="13">
        <v>105.32</v>
      </c>
    </row>
    <row r="406" spans="1:12">
      <c r="A406" s="40">
        <v>42024</v>
      </c>
      <c r="B406" s="76">
        <v>28913</v>
      </c>
      <c r="C406" s="76">
        <v>1061.5</v>
      </c>
      <c r="E406" s="13">
        <f t="shared" si="145"/>
        <v>27851.5</v>
      </c>
      <c r="I406" s="13">
        <f t="shared" si="146"/>
        <v>867.39</v>
      </c>
      <c r="J406" s="13">
        <f t="shared" si="147"/>
        <v>1011.955</v>
      </c>
      <c r="K406" s="76">
        <v>2504.22</v>
      </c>
      <c r="L406" s="13">
        <v>175.87</v>
      </c>
    </row>
    <row r="407" spans="1:12">
      <c r="A407" s="40">
        <v>42025</v>
      </c>
      <c r="B407" s="76">
        <v>22425</v>
      </c>
      <c r="C407" s="13">
        <v>971.73</v>
      </c>
      <c r="E407" s="13">
        <f t="shared" si="145"/>
        <v>21453.27</v>
      </c>
      <c r="I407" s="13">
        <f t="shared" si="146"/>
        <v>672.75</v>
      </c>
      <c r="J407" s="13">
        <f t="shared" si="147"/>
        <v>784.875</v>
      </c>
      <c r="K407" s="76">
        <v>2521.85</v>
      </c>
      <c r="L407" s="13">
        <v>91.53</v>
      </c>
    </row>
    <row r="408" spans="1:10">
      <c r="A408" s="40">
        <v>42026</v>
      </c>
      <c r="E408" s="13">
        <f t="shared" si="145"/>
        <v>0</v>
      </c>
      <c r="I408" s="13">
        <f t="shared" si="146"/>
        <v>0</v>
      </c>
      <c r="J408" s="13">
        <f t="shared" si="147"/>
        <v>0</v>
      </c>
    </row>
    <row r="409" spans="1:10">
      <c r="A409" s="40">
        <v>42027</v>
      </c>
      <c r="E409" s="13">
        <f t="shared" si="145"/>
        <v>0</v>
      </c>
      <c r="I409" s="13">
        <f t="shared" si="146"/>
        <v>0</v>
      </c>
      <c r="J409" s="13">
        <f t="shared" si="147"/>
        <v>0</v>
      </c>
    </row>
    <row r="410" spans="1:10">
      <c r="A410" s="40">
        <v>42028</v>
      </c>
      <c r="E410" s="13">
        <f t="shared" si="145"/>
        <v>0</v>
      </c>
      <c r="I410" s="13">
        <f t="shared" si="146"/>
        <v>0</v>
      </c>
      <c r="J410" s="13">
        <f t="shared" si="147"/>
        <v>0</v>
      </c>
    </row>
    <row r="411" spans="1:10">
      <c r="A411" s="40">
        <v>42029</v>
      </c>
      <c r="E411" s="13">
        <f t="shared" si="145"/>
        <v>0</v>
      </c>
      <c r="I411" s="13">
        <f t="shared" si="146"/>
        <v>0</v>
      </c>
      <c r="J411" s="13">
        <f t="shared" si="147"/>
        <v>0</v>
      </c>
    </row>
    <row r="412" spans="1:10">
      <c r="A412" s="40">
        <v>42030</v>
      </c>
      <c r="E412" s="13">
        <f t="shared" si="145"/>
        <v>0</v>
      </c>
      <c r="I412" s="13">
        <f t="shared" si="146"/>
        <v>0</v>
      </c>
      <c r="J412" s="13">
        <f t="shared" si="147"/>
        <v>0</v>
      </c>
    </row>
    <row r="413" spans="1:10">
      <c r="A413" s="40">
        <v>42031</v>
      </c>
      <c r="E413" s="13">
        <f t="shared" si="145"/>
        <v>0</v>
      </c>
      <c r="I413" s="13">
        <f t="shared" si="146"/>
        <v>0</v>
      </c>
      <c r="J413" s="13">
        <f t="shared" si="147"/>
        <v>0</v>
      </c>
    </row>
    <row r="414" spans="1:10">
      <c r="A414" s="40">
        <v>42032</v>
      </c>
      <c r="E414" s="13">
        <f t="shared" si="145"/>
        <v>0</v>
      </c>
      <c r="I414" s="13">
        <f t="shared" si="146"/>
        <v>0</v>
      </c>
      <c r="J414" s="13">
        <f t="shared" si="147"/>
        <v>0</v>
      </c>
    </row>
    <row r="415" spans="1:10">
      <c r="A415" s="40">
        <v>42033</v>
      </c>
      <c r="E415" s="13">
        <f t="shared" si="145"/>
        <v>0</v>
      </c>
      <c r="I415" s="13">
        <f t="shared" si="146"/>
        <v>0</v>
      </c>
      <c r="J415" s="13">
        <f t="shared" si="147"/>
        <v>0</v>
      </c>
    </row>
    <row r="416" spans="1:10">
      <c r="A416" s="40">
        <v>42034</v>
      </c>
      <c r="E416" s="13">
        <f t="shared" si="145"/>
        <v>0</v>
      </c>
      <c r="I416" s="13">
        <f t="shared" si="146"/>
        <v>0</v>
      </c>
      <c r="J416" s="13">
        <f t="shared" si="147"/>
        <v>0</v>
      </c>
    </row>
    <row r="417" spans="1:10">
      <c r="A417" s="40">
        <v>42035</v>
      </c>
      <c r="E417" s="13">
        <f t="shared" si="145"/>
        <v>0</v>
      </c>
      <c r="I417" s="13">
        <f t="shared" si="146"/>
        <v>0</v>
      </c>
      <c r="J417" s="13">
        <f t="shared" si="147"/>
        <v>0</v>
      </c>
    </row>
    <row r="418" s="102" customFormat="1" spans="1:12">
      <c r="A418" s="84" t="s">
        <v>34</v>
      </c>
      <c r="B418" s="101">
        <f>SUM(B387:B417)</f>
        <v>461454.6</v>
      </c>
      <c r="C418" s="101">
        <f>SUM(C387:C417)</f>
        <v>21476.34</v>
      </c>
      <c r="E418" s="101">
        <f t="shared" ref="E418:L418" si="148">SUM(E387:E417)</f>
        <v>439978.26</v>
      </c>
      <c r="I418" s="101">
        <f t="shared" si="148"/>
        <v>13843.638</v>
      </c>
      <c r="J418" s="101">
        <f t="shared" si="148"/>
        <v>16150.911</v>
      </c>
      <c r="K418" s="101">
        <f t="shared" si="148"/>
        <v>57892.22</v>
      </c>
      <c r="L418" s="101">
        <f t="shared" si="148"/>
        <v>4822.25</v>
      </c>
    </row>
    <row r="419" spans="1:1">
      <c r="A419" s="40"/>
    </row>
    <row r="420" spans="1:1">
      <c r="A420" s="40"/>
    </row>
    <row r="421" spans="1:1">
      <c r="A421" s="40"/>
    </row>
    <row r="422" spans="1:1">
      <c r="A422" s="40"/>
    </row>
    <row r="423" spans="1:1">
      <c r="A423" s="40"/>
    </row>
    <row r="424" spans="1:1">
      <c r="A424" s="40"/>
    </row>
    <row r="425" spans="1:1">
      <c r="A425" s="40"/>
    </row>
  </sheetData>
  <mergeCells count="11">
    <mergeCell ref="A1:U1"/>
    <mergeCell ref="A2:G2"/>
    <mergeCell ref="H2:J2"/>
    <mergeCell ref="K2:M2"/>
    <mergeCell ref="N2:Q2"/>
    <mergeCell ref="R2:S2"/>
    <mergeCell ref="A8:G8"/>
    <mergeCell ref="H8:J8"/>
    <mergeCell ref="K8:M8"/>
    <mergeCell ref="N8:Q8"/>
    <mergeCell ref="R8:S8"/>
  </mergeCells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41"/>
  <sheetViews>
    <sheetView workbookViewId="0">
      <pane ySplit="9" topLeftCell="A399" activePane="bottomLeft" state="frozen"/>
      <selection/>
      <selection pane="bottomLeft" activeCell="B408" sqref="B408"/>
    </sheetView>
  </sheetViews>
  <sheetFormatPr defaultColWidth="9" defaultRowHeight="16.5"/>
  <cols>
    <col min="1" max="1" width="8.63333333333333" style="4" customWidth="1"/>
    <col min="2" max="2" width="11.5" style="4" customWidth="1"/>
    <col min="3" max="3" width="12.3833333333333" style="4" customWidth="1"/>
    <col min="4" max="4" width="11.75" style="4" customWidth="1"/>
    <col min="5" max="5" width="12.25" style="4" customWidth="1"/>
    <col min="6" max="6" width="13" style="4" hidden="1" customWidth="1"/>
    <col min="7" max="7" width="16.5" style="4" hidden="1" customWidth="1"/>
    <col min="8" max="8" width="17.75" style="4" hidden="1" customWidth="1"/>
    <col min="9" max="9" width="15.5" style="4" customWidth="1"/>
    <col min="10" max="10" width="16.25" style="4" customWidth="1"/>
    <col min="11" max="11" width="11.8833333333333" style="4" customWidth="1"/>
    <col min="12" max="16" width="9" style="4"/>
    <col min="17" max="17" width="23.75" style="4"/>
    <col min="18" max="18" width="9.25" style="4"/>
    <col min="19" max="19" width="12.6333333333333" style="4"/>
    <col min="20" max="16384" width="9" style="4"/>
  </cols>
  <sheetData>
    <row r="1" ht="38.25" customHeight="1" spans="1:21">
      <c r="A1" s="16" t="s">
        <v>40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ht="21" customHeight="1" spans="1:21">
      <c r="A2" s="18" t="s">
        <v>1</v>
      </c>
      <c r="B2" s="19"/>
      <c r="C2" s="19"/>
      <c r="D2" s="19"/>
      <c r="E2" s="19"/>
      <c r="F2" s="19"/>
      <c r="G2" s="20"/>
      <c r="H2" s="21" t="s">
        <v>2</v>
      </c>
      <c r="I2" s="41"/>
      <c r="J2" s="42"/>
      <c r="K2" s="43" t="s">
        <v>31</v>
      </c>
      <c r="L2" s="43"/>
      <c r="M2" s="44"/>
      <c r="N2" s="45" t="s">
        <v>4</v>
      </c>
      <c r="O2" s="43"/>
      <c r="P2" s="43"/>
      <c r="Q2" s="44"/>
      <c r="R2" s="52" t="s">
        <v>5</v>
      </c>
      <c r="S2" s="53"/>
      <c r="T2" s="54" t="s">
        <v>6</v>
      </c>
      <c r="U2" s="55" t="s">
        <v>7</v>
      </c>
    </row>
    <row r="3" s="9" customFormat="1" ht="18.75" customHeight="1" spans="1:21">
      <c r="A3" s="22" t="s">
        <v>8</v>
      </c>
      <c r="B3" s="22" t="s">
        <v>32</v>
      </c>
      <c r="C3" s="23" t="s">
        <v>10</v>
      </c>
      <c r="D3" s="23" t="s">
        <v>11</v>
      </c>
      <c r="E3" s="24" t="s">
        <v>12</v>
      </c>
      <c r="F3" s="25" t="s">
        <v>13</v>
      </c>
      <c r="G3" s="26" t="s">
        <v>14</v>
      </c>
      <c r="H3" s="23" t="s">
        <v>15</v>
      </c>
      <c r="I3" s="46" t="s">
        <v>41</v>
      </c>
      <c r="J3" s="46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7" t="s">
        <v>23</v>
      </c>
      <c r="Q3" s="56" t="s">
        <v>24</v>
      </c>
      <c r="R3" s="57" t="s">
        <v>25</v>
      </c>
      <c r="S3" s="58" t="s">
        <v>26</v>
      </c>
      <c r="T3" s="59">
        <v>0.25</v>
      </c>
      <c r="U3" s="59">
        <v>0</v>
      </c>
    </row>
    <row r="4" ht="20.1" customHeight="1" spans="1:21">
      <c r="A4" s="13" t="s">
        <v>27</v>
      </c>
      <c r="B4" s="27">
        <v>39400.25</v>
      </c>
      <c r="C4" s="13">
        <v>0</v>
      </c>
      <c r="D4" s="28">
        <v>0</v>
      </c>
      <c r="E4" s="29">
        <f>B4-D4</f>
        <v>39400.25</v>
      </c>
      <c r="F4" s="13">
        <v>0</v>
      </c>
      <c r="G4" s="30" t="e">
        <f t="shared" ref="G4:G5" si="0">E4/F4</f>
        <v>#DIV/0!</v>
      </c>
      <c r="H4" s="28">
        <v>0</v>
      </c>
      <c r="I4" s="13">
        <v>2364</v>
      </c>
      <c r="J4" s="27">
        <v>1379</v>
      </c>
      <c r="K4" s="13">
        <v>2151</v>
      </c>
      <c r="L4" s="48">
        <v>0</v>
      </c>
      <c r="M4" s="13">
        <v>0</v>
      </c>
      <c r="N4" s="13">
        <v>0</v>
      </c>
      <c r="O4" s="13">
        <v>0</v>
      </c>
      <c r="P4" s="13">
        <v>2041</v>
      </c>
      <c r="Q4" s="10">
        <f>H4+I4+J4+K4+L4+M4+N4+O4+P4</f>
        <v>7935</v>
      </c>
      <c r="R4" s="60">
        <f t="shared" ref="R4:R5" si="1">E4-Q4</f>
        <v>31465.25</v>
      </c>
      <c r="S4" s="61">
        <f>E4/Q4</f>
        <v>4.96537492123503</v>
      </c>
      <c r="T4" s="62">
        <f>E4*0.25-Q4</f>
        <v>1915.0625</v>
      </c>
      <c r="U4" s="63">
        <v>0</v>
      </c>
    </row>
    <row r="5" ht="20.1" customHeight="1" spans="1:21">
      <c r="A5" s="13" t="s">
        <v>28</v>
      </c>
      <c r="B5" s="27">
        <v>45507</v>
      </c>
      <c r="C5" s="28">
        <v>0</v>
      </c>
      <c r="D5" s="28">
        <v>5809</v>
      </c>
      <c r="E5" s="29">
        <f>B5-D5</f>
        <v>39698</v>
      </c>
      <c r="F5" s="13">
        <v>45000</v>
      </c>
      <c r="G5" s="30">
        <f t="shared" si="0"/>
        <v>0.882177777777778</v>
      </c>
      <c r="H5" s="28">
        <v>102</v>
      </c>
      <c r="I5" s="13">
        <v>2730</v>
      </c>
      <c r="J5" s="27">
        <v>1592</v>
      </c>
      <c r="K5" s="28">
        <v>1114</v>
      </c>
      <c r="L5" s="28">
        <v>0</v>
      </c>
      <c r="M5" s="13">
        <v>0</v>
      </c>
      <c r="N5" s="13">
        <v>0</v>
      </c>
      <c r="O5" s="13">
        <v>0</v>
      </c>
      <c r="P5" s="13">
        <v>2808</v>
      </c>
      <c r="Q5" s="10">
        <f>SUM(H5:P5)</f>
        <v>8346</v>
      </c>
      <c r="R5" s="60">
        <f t="shared" si="1"/>
        <v>31352</v>
      </c>
      <c r="S5" s="61">
        <f>E5/Q5</f>
        <v>4.75653007428708</v>
      </c>
      <c r="T5" s="62">
        <f>E5*0.25-Q5</f>
        <v>1578.5</v>
      </c>
      <c r="U5" s="63">
        <v>0</v>
      </c>
    </row>
    <row r="6" ht="20.1" customHeight="1" spans="1:21">
      <c r="A6" s="31"/>
      <c r="B6" s="32"/>
      <c r="C6" s="33"/>
      <c r="D6" s="33"/>
      <c r="E6" s="34"/>
      <c r="F6" s="35"/>
      <c r="G6" s="36"/>
      <c r="H6" s="37"/>
      <c r="I6" s="35"/>
      <c r="J6" s="49"/>
      <c r="K6" s="28"/>
      <c r="L6" s="28"/>
      <c r="M6" s="13"/>
      <c r="N6" s="13"/>
      <c r="O6" s="13"/>
      <c r="P6" s="13"/>
      <c r="Q6" s="10"/>
      <c r="R6" s="60"/>
      <c r="S6" s="64"/>
      <c r="T6" s="62"/>
      <c r="U6" s="63"/>
    </row>
    <row r="7" ht="20.1" customHeight="1" spans="1:21">
      <c r="A7" s="31"/>
      <c r="B7" s="32"/>
      <c r="C7" s="33"/>
      <c r="D7" s="33"/>
      <c r="E7" s="34"/>
      <c r="F7" s="35"/>
      <c r="G7" s="36"/>
      <c r="H7" s="37"/>
      <c r="I7" s="35"/>
      <c r="J7" s="49"/>
      <c r="K7" s="28"/>
      <c r="L7" s="28"/>
      <c r="M7" s="13"/>
      <c r="N7" s="13"/>
      <c r="O7" s="13"/>
      <c r="P7" s="13"/>
      <c r="Q7" s="10"/>
      <c r="R7" s="60"/>
      <c r="S7" s="64"/>
      <c r="T7" s="62"/>
      <c r="U7" s="63"/>
    </row>
    <row r="8" ht="20.1" customHeight="1" spans="1:20">
      <c r="A8" s="18" t="s">
        <v>1</v>
      </c>
      <c r="B8" s="19"/>
      <c r="C8" s="19"/>
      <c r="D8" s="19"/>
      <c r="E8" s="19"/>
      <c r="F8" s="19"/>
      <c r="G8" s="20"/>
      <c r="H8" s="21" t="s">
        <v>2</v>
      </c>
      <c r="I8" s="41"/>
      <c r="J8" s="42"/>
      <c r="K8" s="50" t="s">
        <v>31</v>
      </c>
      <c r="L8" s="50"/>
      <c r="M8" s="50"/>
      <c r="N8" s="50" t="s">
        <v>4</v>
      </c>
      <c r="O8" s="50"/>
      <c r="P8" s="50"/>
      <c r="Q8" s="50"/>
      <c r="R8" s="65" t="s">
        <v>5</v>
      </c>
      <c r="S8" s="52"/>
      <c r="T8" s="66"/>
    </row>
    <row r="9" s="9" customFormat="1" ht="20.1" customHeight="1" spans="1:20">
      <c r="A9" s="22" t="s">
        <v>8</v>
      </c>
      <c r="B9" s="22" t="s">
        <v>32</v>
      </c>
      <c r="C9" s="23" t="s">
        <v>10</v>
      </c>
      <c r="D9" s="23" t="s">
        <v>11</v>
      </c>
      <c r="E9" s="24" t="s">
        <v>12</v>
      </c>
      <c r="F9" s="38" t="s">
        <v>13</v>
      </c>
      <c r="G9" s="39" t="s">
        <v>14</v>
      </c>
      <c r="H9" s="23" t="s">
        <v>15</v>
      </c>
      <c r="I9" s="46" t="s">
        <v>16</v>
      </c>
      <c r="J9" s="46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1" t="s">
        <v>23</v>
      </c>
      <c r="Q9" s="56" t="s">
        <v>24</v>
      </c>
      <c r="R9" s="57" t="s">
        <v>25</v>
      </c>
      <c r="S9" s="67" t="s">
        <v>26</v>
      </c>
      <c r="T9" s="68"/>
    </row>
    <row r="10" ht="20.1" customHeight="1" spans="1:20">
      <c r="A10" s="40">
        <v>42005</v>
      </c>
      <c r="B10" s="27">
        <v>858</v>
      </c>
      <c r="C10" s="28">
        <v>0</v>
      </c>
      <c r="D10" s="28">
        <v>0</v>
      </c>
      <c r="E10" s="29">
        <f>B10-D10</f>
        <v>858</v>
      </c>
      <c r="F10" s="13">
        <v>0</v>
      </c>
      <c r="G10" s="30" t="e">
        <f>E10/F10</f>
        <v>#DIV/0!</v>
      </c>
      <c r="H10" s="28">
        <v>0</v>
      </c>
      <c r="I10" s="13">
        <f>B10*0.06</f>
        <v>51.48</v>
      </c>
      <c r="J10" s="27">
        <f>B10*0.035</f>
        <v>30.03</v>
      </c>
      <c r="K10" s="28">
        <v>46.3714</v>
      </c>
      <c r="L10" s="28">
        <v>0</v>
      </c>
      <c r="M10" s="13">
        <v>0</v>
      </c>
      <c r="N10" s="13">
        <v>0</v>
      </c>
      <c r="O10" s="13">
        <v>0</v>
      </c>
      <c r="P10" s="13">
        <v>0</v>
      </c>
      <c r="Q10" s="10">
        <f>SUM(H10:P10)</f>
        <v>127.8814</v>
      </c>
      <c r="R10" s="60">
        <f>E10-Q10</f>
        <v>730.1186</v>
      </c>
      <c r="S10" s="61">
        <f t="shared" ref="S10:S70" si="2">E10/Q10</f>
        <v>6.70934162434881</v>
      </c>
      <c r="T10" s="69"/>
    </row>
    <row r="11" ht="20.1" customHeight="1" spans="1:20">
      <c r="A11" s="40">
        <v>42006</v>
      </c>
      <c r="B11" s="27">
        <v>561</v>
      </c>
      <c r="C11" s="28">
        <v>0</v>
      </c>
      <c r="D11" s="28">
        <v>0</v>
      </c>
      <c r="E11" s="29">
        <f t="shared" ref="E11:E40" si="3">B11-D11</f>
        <v>561</v>
      </c>
      <c r="F11" s="13"/>
      <c r="G11" s="30"/>
      <c r="H11" s="28">
        <v>0</v>
      </c>
      <c r="I11" s="13">
        <f t="shared" ref="I11:I70" si="4">B11*0.06</f>
        <v>33.66</v>
      </c>
      <c r="J11" s="27">
        <f t="shared" ref="J11:J70" si="5">B11*0.035</f>
        <v>19.635</v>
      </c>
      <c r="K11" s="28">
        <v>24.2579</v>
      </c>
      <c r="L11" s="28">
        <v>0</v>
      </c>
      <c r="M11" s="13">
        <v>0</v>
      </c>
      <c r="N11" s="13">
        <v>0</v>
      </c>
      <c r="O11" s="13">
        <v>0</v>
      </c>
      <c r="P11" s="13"/>
      <c r="Q11" s="10">
        <f t="shared" ref="Q11:Q41" si="6">SUM(H11:P11)</f>
        <v>77.5529</v>
      </c>
      <c r="R11" s="60">
        <f t="shared" ref="R11:R70" si="7">E11-Q11</f>
        <v>483.4471</v>
      </c>
      <c r="S11" s="61">
        <f t="shared" si="2"/>
        <v>7.23377204463018</v>
      </c>
      <c r="T11" s="69"/>
    </row>
    <row r="12" ht="20.1" customHeight="1" spans="1:20">
      <c r="A12" s="40">
        <v>42007</v>
      </c>
      <c r="B12" s="27">
        <v>1055</v>
      </c>
      <c r="C12" s="28">
        <v>0</v>
      </c>
      <c r="D12" s="28">
        <v>0</v>
      </c>
      <c r="E12" s="29">
        <f t="shared" si="3"/>
        <v>1055</v>
      </c>
      <c r="F12" s="13"/>
      <c r="G12" s="27"/>
      <c r="H12" s="28">
        <v>0</v>
      </c>
      <c r="I12" s="13">
        <f t="shared" si="4"/>
        <v>63.3</v>
      </c>
      <c r="J12" s="27">
        <f t="shared" si="5"/>
        <v>36.925</v>
      </c>
      <c r="K12" s="13">
        <v>74.254</v>
      </c>
      <c r="L12" s="28">
        <v>0</v>
      </c>
      <c r="M12" s="13">
        <v>0</v>
      </c>
      <c r="N12" s="13">
        <v>0</v>
      </c>
      <c r="O12" s="13">
        <v>0</v>
      </c>
      <c r="P12" s="13"/>
      <c r="Q12" s="10">
        <f t="shared" si="6"/>
        <v>174.479</v>
      </c>
      <c r="R12" s="60">
        <f t="shared" si="7"/>
        <v>880.521</v>
      </c>
      <c r="S12" s="61">
        <f t="shared" si="2"/>
        <v>6.04657294000997</v>
      </c>
      <c r="T12" s="69"/>
    </row>
    <row r="13" ht="20.1" customHeight="1" spans="1:20">
      <c r="A13" s="40">
        <v>42008</v>
      </c>
      <c r="B13" s="27">
        <v>765</v>
      </c>
      <c r="C13" s="28">
        <v>0</v>
      </c>
      <c r="D13" s="28">
        <v>0</v>
      </c>
      <c r="E13" s="29">
        <f t="shared" si="3"/>
        <v>765</v>
      </c>
      <c r="F13" s="13"/>
      <c r="G13" s="27"/>
      <c r="H13" s="28">
        <v>0</v>
      </c>
      <c r="I13" s="13">
        <f t="shared" si="4"/>
        <v>45.9</v>
      </c>
      <c r="J13" s="27">
        <f t="shared" si="5"/>
        <v>26.775</v>
      </c>
      <c r="K13" s="13">
        <v>62.5621</v>
      </c>
      <c r="L13" s="28">
        <v>0</v>
      </c>
      <c r="M13" s="13">
        <v>0</v>
      </c>
      <c r="N13" s="13">
        <v>0</v>
      </c>
      <c r="O13" s="13">
        <v>0</v>
      </c>
      <c r="P13" s="13"/>
      <c r="Q13" s="10">
        <f t="shared" si="6"/>
        <v>135.2371</v>
      </c>
      <c r="R13" s="60">
        <f t="shared" si="7"/>
        <v>629.7629</v>
      </c>
      <c r="S13" s="61">
        <f t="shared" si="2"/>
        <v>5.65673176961056</v>
      </c>
      <c r="T13" s="69"/>
    </row>
    <row r="14" ht="20.1" customHeight="1" spans="1:20">
      <c r="A14" s="40">
        <v>42009</v>
      </c>
      <c r="B14" s="27">
        <v>1249</v>
      </c>
      <c r="C14" s="28">
        <v>0</v>
      </c>
      <c r="D14" s="28">
        <v>0</v>
      </c>
      <c r="E14" s="29">
        <f t="shared" si="3"/>
        <v>1249</v>
      </c>
      <c r="F14" s="13"/>
      <c r="G14" s="27"/>
      <c r="H14" s="28">
        <v>0</v>
      </c>
      <c r="I14" s="13">
        <f t="shared" si="4"/>
        <v>74.94</v>
      </c>
      <c r="J14" s="27">
        <f t="shared" si="5"/>
        <v>43.715</v>
      </c>
      <c r="K14" s="13">
        <v>47.4867</v>
      </c>
      <c r="L14" s="28">
        <v>0</v>
      </c>
      <c r="M14" s="13">
        <v>0</v>
      </c>
      <c r="N14" s="13">
        <v>0</v>
      </c>
      <c r="O14" s="13">
        <v>0</v>
      </c>
      <c r="P14" s="13"/>
      <c r="Q14" s="10">
        <f t="shared" si="6"/>
        <v>166.1417</v>
      </c>
      <c r="R14" s="60">
        <f t="shared" si="7"/>
        <v>1082.8583</v>
      </c>
      <c r="S14" s="61">
        <f t="shared" si="2"/>
        <v>7.51767918589975</v>
      </c>
      <c r="T14" s="69"/>
    </row>
    <row r="15" ht="20.1" customHeight="1" spans="1:20">
      <c r="A15" s="40">
        <v>42010</v>
      </c>
      <c r="B15" s="27">
        <v>575</v>
      </c>
      <c r="C15" s="28">
        <v>0</v>
      </c>
      <c r="D15" s="28">
        <v>0</v>
      </c>
      <c r="E15" s="29">
        <f t="shared" si="3"/>
        <v>575</v>
      </c>
      <c r="F15" s="13"/>
      <c r="G15" s="27"/>
      <c r="H15" s="28">
        <v>0</v>
      </c>
      <c r="I15" s="13">
        <f t="shared" si="4"/>
        <v>34.5</v>
      </c>
      <c r="J15" s="27">
        <f t="shared" si="5"/>
        <v>20.125</v>
      </c>
      <c r="K15" s="13">
        <v>52.1264</v>
      </c>
      <c r="L15" s="28">
        <v>0</v>
      </c>
      <c r="M15" s="13">
        <v>0</v>
      </c>
      <c r="N15" s="13">
        <v>0</v>
      </c>
      <c r="O15" s="13">
        <v>0</v>
      </c>
      <c r="P15" s="13"/>
      <c r="Q15" s="10">
        <f t="shared" si="6"/>
        <v>106.7514</v>
      </c>
      <c r="R15" s="60">
        <f t="shared" si="7"/>
        <v>468.2486</v>
      </c>
      <c r="S15" s="61">
        <f t="shared" si="2"/>
        <v>5.38634622122052</v>
      </c>
      <c r="T15" s="62"/>
    </row>
    <row r="16" ht="20.1" customHeight="1" spans="1:20">
      <c r="A16" s="40">
        <v>42011</v>
      </c>
      <c r="B16" s="27">
        <v>556</v>
      </c>
      <c r="C16" s="28">
        <v>0</v>
      </c>
      <c r="D16" s="28">
        <v>0</v>
      </c>
      <c r="E16" s="29">
        <f t="shared" si="3"/>
        <v>556</v>
      </c>
      <c r="F16" s="13"/>
      <c r="G16" s="27"/>
      <c r="H16" s="28">
        <v>0</v>
      </c>
      <c r="I16" s="13">
        <f t="shared" si="4"/>
        <v>33.36</v>
      </c>
      <c r="J16" s="27">
        <f t="shared" si="5"/>
        <v>19.46</v>
      </c>
      <c r="K16" s="13">
        <v>28.7673</v>
      </c>
      <c r="L16" s="28">
        <v>0</v>
      </c>
      <c r="M16" s="13">
        <v>0</v>
      </c>
      <c r="N16" s="13">
        <v>0</v>
      </c>
      <c r="O16" s="13">
        <v>0</v>
      </c>
      <c r="P16" s="13"/>
      <c r="Q16" s="10">
        <f t="shared" si="6"/>
        <v>81.5873</v>
      </c>
      <c r="R16" s="60">
        <f t="shared" si="7"/>
        <v>474.4127</v>
      </c>
      <c r="S16" s="61">
        <f t="shared" si="2"/>
        <v>6.81478612480129</v>
      </c>
      <c r="T16" s="62"/>
    </row>
    <row r="17" ht="20.1" customHeight="1" spans="1:20">
      <c r="A17" s="40">
        <v>42012</v>
      </c>
      <c r="B17" s="27">
        <v>932</v>
      </c>
      <c r="C17" s="28">
        <v>0</v>
      </c>
      <c r="D17" s="28">
        <v>0</v>
      </c>
      <c r="E17" s="29">
        <f t="shared" si="3"/>
        <v>932</v>
      </c>
      <c r="F17" s="13"/>
      <c r="G17" s="27"/>
      <c r="H17" s="28">
        <v>0</v>
      </c>
      <c r="I17" s="13">
        <f t="shared" si="4"/>
        <v>55.92</v>
      </c>
      <c r="J17" s="27">
        <f t="shared" si="5"/>
        <v>32.62</v>
      </c>
      <c r="K17" s="13">
        <v>52.2817</v>
      </c>
      <c r="L17" s="28">
        <v>0</v>
      </c>
      <c r="M17" s="13">
        <v>0</v>
      </c>
      <c r="N17" s="13">
        <v>0</v>
      </c>
      <c r="O17" s="13">
        <v>0</v>
      </c>
      <c r="P17" s="13"/>
      <c r="Q17" s="10">
        <f t="shared" si="6"/>
        <v>140.8217</v>
      </c>
      <c r="R17" s="60">
        <f t="shared" si="7"/>
        <v>791.1783</v>
      </c>
      <c r="S17" s="61">
        <f t="shared" si="2"/>
        <v>6.61829817421605</v>
      </c>
      <c r="T17" s="62"/>
    </row>
    <row r="18" ht="20.1" customHeight="1" spans="1:20">
      <c r="A18" s="40">
        <v>42013</v>
      </c>
      <c r="B18" s="27">
        <v>302</v>
      </c>
      <c r="C18" s="28">
        <v>0</v>
      </c>
      <c r="D18" s="28">
        <v>0</v>
      </c>
      <c r="E18" s="29">
        <f t="shared" si="3"/>
        <v>302</v>
      </c>
      <c r="F18" s="13"/>
      <c r="G18" s="27"/>
      <c r="H18" s="28">
        <v>0</v>
      </c>
      <c r="I18" s="13">
        <f t="shared" si="4"/>
        <v>18.12</v>
      </c>
      <c r="J18" s="27">
        <f t="shared" si="5"/>
        <v>10.57</v>
      </c>
      <c r="K18" s="13">
        <v>12.9032</v>
      </c>
      <c r="L18" s="28">
        <v>0</v>
      </c>
      <c r="M18" s="13">
        <v>0</v>
      </c>
      <c r="N18" s="13">
        <v>0</v>
      </c>
      <c r="O18" s="13">
        <v>0</v>
      </c>
      <c r="P18" s="13"/>
      <c r="Q18" s="10">
        <f t="shared" si="6"/>
        <v>41.5932</v>
      </c>
      <c r="R18" s="60">
        <f t="shared" si="7"/>
        <v>260.4068</v>
      </c>
      <c r="S18" s="61">
        <f t="shared" si="2"/>
        <v>7.26080224652107</v>
      </c>
      <c r="T18" s="62"/>
    </row>
    <row r="19" ht="20.1" customHeight="1" spans="1:20">
      <c r="A19" s="40">
        <v>42014</v>
      </c>
      <c r="B19" s="27">
        <v>990</v>
      </c>
      <c r="C19" s="28">
        <v>0</v>
      </c>
      <c r="D19" s="28">
        <v>0</v>
      </c>
      <c r="E19" s="29">
        <f t="shared" si="3"/>
        <v>990</v>
      </c>
      <c r="F19" s="13"/>
      <c r="G19" s="27"/>
      <c r="H19" s="28">
        <v>0</v>
      </c>
      <c r="I19" s="13">
        <f t="shared" si="4"/>
        <v>59.4</v>
      </c>
      <c r="J19" s="27">
        <f t="shared" si="5"/>
        <v>34.65</v>
      </c>
      <c r="K19" s="13">
        <v>19.4733</v>
      </c>
      <c r="L19" s="28">
        <v>0</v>
      </c>
      <c r="M19" s="13">
        <v>0</v>
      </c>
      <c r="N19" s="13">
        <v>0</v>
      </c>
      <c r="O19" s="13">
        <v>0</v>
      </c>
      <c r="P19" s="13"/>
      <c r="Q19" s="10">
        <f t="shared" si="6"/>
        <v>113.5233</v>
      </c>
      <c r="R19" s="60">
        <f t="shared" si="7"/>
        <v>876.4767</v>
      </c>
      <c r="S19" s="61">
        <f t="shared" si="2"/>
        <v>8.72067672451382</v>
      </c>
      <c r="T19" s="62"/>
    </row>
    <row r="20" ht="20.1" customHeight="1" spans="1:20">
      <c r="A20" s="40">
        <v>42015</v>
      </c>
      <c r="B20" s="27">
        <v>278</v>
      </c>
      <c r="C20" s="28">
        <v>0</v>
      </c>
      <c r="D20" s="28">
        <v>0</v>
      </c>
      <c r="E20" s="29">
        <f t="shared" si="3"/>
        <v>278</v>
      </c>
      <c r="F20" s="13"/>
      <c r="G20" s="27"/>
      <c r="H20" s="28">
        <v>0</v>
      </c>
      <c r="I20" s="13">
        <f t="shared" si="4"/>
        <v>16.68</v>
      </c>
      <c r="J20" s="27">
        <f t="shared" si="5"/>
        <v>9.73</v>
      </c>
      <c r="K20" s="13">
        <v>19.11</v>
      </c>
      <c r="L20" s="28">
        <v>0</v>
      </c>
      <c r="M20" s="13">
        <v>0</v>
      </c>
      <c r="N20" s="13">
        <v>0</v>
      </c>
      <c r="O20" s="13">
        <v>0</v>
      </c>
      <c r="P20" s="13"/>
      <c r="Q20" s="10">
        <f t="shared" si="6"/>
        <v>45.52</v>
      </c>
      <c r="R20" s="60">
        <f t="shared" si="7"/>
        <v>232.48</v>
      </c>
      <c r="S20" s="61">
        <f t="shared" si="2"/>
        <v>6.10720562390158</v>
      </c>
      <c r="T20" s="62"/>
    </row>
    <row r="21" ht="20.1" customHeight="1" spans="1:20">
      <c r="A21" s="40">
        <v>42016</v>
      </c>
      <c r="B21" s="27">
        <v>1287</v>
      </c>
      <c r="C21" s="28">
        <v>0</v>
      </c>
      <c r="D21" s="28">
        <v>0</v>
      </c>
      <c r="E21" s="29">
        <f t="shared" si="3"/>
        <v>1287</v>
      </c>
      <c r="F21" s="13"/>
      <c r="G21" s="27"/>
      <c r="H21" s="28">
        <v>0</v>
      </c>
      <c r="I21" s="13">
        <f t="shared" si="4"/>
        <v>77.22</v>
      </c>
      <c r="J21" s="27">
        <f t="shared" si="5"/>
        <v>45.045</v>
      </c>
      <c r="K21" s="13">
        <v>40.8639</v>
      </c>
      <c r="L21" s="28">
        <v>0</v>
      </c>
      <c r="M21" s="13">
        <v>0</v>
      </c>
      <c r="N21" s="13">
        <v>0</v>
      </c>
      <c r="O21" s="13">
        <v>0</v>
      </c>
      <c r="P21" s="13"/>
      <c r="Q21" s="10">
        <f t="shared" si="6"/>
        <v>163.1289</v>
      </c>
      <c r="R21" s="60">
        <f t="shared" si="7"/>
        <v>1123.8711</v>
      </c>
      <c r="S21" s="61">
        <f t="shared" si="2"/>
        <v>7.88946655068477</v>
      </c>
      <c r="T21" s="62"/>
    </row>
    <row r="22" ht="20.1" customHeight="1" spans="1:20">
      <c r="A22" s="40">
        <v>42017</v>
      </c>
      <c r="B22" s="27">
        <v>1906</v>
      </c>
      <c r="C22" s="28">
        <v>0</v>
      </c>
      <c r="D22" s="28">
        <v>0</v>
      </c>
      <c r="E22" s="29">
        <f t="shared" si="3"/>
        <v>1906</v>
      </c>
      <c r="F22" s="13"/>
      <c r="G22" s="27"/>
      <c r="H22" s="28">
        <v>0</v>
      </c>
      <c r="I22" s="13">
        <f t="shared" si="4"/>
        <v>114.36</v>
      </c>
      <c r="J22" s="27">
        <f t="shared" si="5"/>
        <v>66.71</v>
      </c>
      <c r="K22" s="13">
        <v>35.1118</v>
      </c>
      <c r="L22" s="28">
        <v>0</v>
      </c>
      <c r="M22" s="13">
        <v>0</v>
      </c>
      <c r="N22" s="13">
        <v>0</v>
      </c>
      <c r="O22" s="13">
        <v>0</v>
      </c>
      <c r="P22" s="13"/>
      <c r="Q22" s="10">
        <f t="shared" si="6"/>
        <v>216.1818</v>
      </c>
      <c r="R22" s="60">
        <f t="shared" si="7"/>
        <v>1689.8182</v>
      </c>
      <c r="S22" s="61">
        <f t="shared" si="2"/>
        <v>8.81665339080348</v>
      </c>
      <c r="T22" s="62"/>
    </row>
    <row r="23" ht="20.1" customHeight="1" spans="1:20">
      <c r="A23" s="40">
        <v>42018</v>
      </c>
      <c r="B23" s="27">
        <v>1239</v>
      </c>
      <c r="C23" s="28">
        <v>0</v>
      </c>
      <c r="D23" s="28">
        <v>0</v>
      </c>
      <c r="E23" s="29">
        <f t="shared" si="3"/>
        <v>1239</v>
      </c>
      <c r="F23" s="13"/>
      <c r="G23" s="27"/>
      <c r="H23" s="28">
        <v>0</v>
      </c>
      <c r="I23" s="13">
        <f t="shared" si="4"/>
        <v>74.34</v>
      </c>
      <c r="J23" s="27">
        <f t="shared" si="5"/>
        <v>43.365</v>
      </c>
      <c r="K23" s="13">
        <v>53.944</v>
      </c>
      <c r="L23" s="28">
        <v>0</v>
      </c>
      <c r="M23" s="13">
        <v>0</v>
      </c>
      <c r="N23" s="13">
        <v>0</v>
      </c>
      <c r="O23" s="13">
        <v>0</v>
      </c>
      <c r="P23" s="13"/>
      <c r="Q23" s="10">
        <f t="shared" si="6"/>
        <v>171.649</v>
      </c>
      <c r="R23" s="60">
        <f t="shared" si="7"/>
        <v>1067.351</v>
      </c>
      <c r="S23" s="61">
        <f t="shared" si="2"/>
        <v>7.21821857395033</v>
      </c>
      <c r="T23" s="62"/>
    </row>
    <row r="24" ht="20.1" customHeight="1" spans="1:20">
      <c r="A24" s="40">
        <v>42019</v>
      </c>
      <c r="B24" s="27">
        <v>516</v>
      </c>
      <c r="C24" s="28">
        <v>0</v>
      </c>
      <c r="D24" s="28">
        <v>0</v>
      </c>
      <c r="E24" s="29">
        <f t="shared" si="3"/>
        <v>516</v>
      </c>
      <c r="F24" s="13"/>
      <c r="G24" s="27"/>
      <c r="H24" s="28">
        <v>0</v>
      </c>
      <c r="I24" s="13">
        <f t="shared" si="4"/>
        <v>30.96</v>
      </c>
      <c r="J24" s="27">
        <f t="shared" si="5"/>
        <v>18.06</v>
      </c>
      <c r="K24" s="13">
        <v>33.8288</v>
      </c>
      <c r="L24" s="28">
        <v>0</v>
      </c>
      <c r="M24" s="13">
        <v>0</v>
      </c>
      <c r="N24" s="13">
        <v>0</v>
      </c>
      <c r="O24" s="13">
        <v>0</v>
      </c>
      <c r="P24" s="13"/>
      <c r="Q24" s="10">
        <f t="shared" si="6"/>
        <v>82.8488</v>
      </c>
      <c r="R24" s="60">
        <f t="shared" si="7"/>
        <v>433.1512</v>
      </c>
      <c r="S24" s="61">
        <f t="shared" si="2"/>
        <v>6.22821332354844</v>
      </c>
      <c r="T24" s="62"/>
    </row>
    <row r="25" ht="20.1" customHeight="1" spans="1:20">
      <c r="A25" s="40">
        <v>42020</v>
      </c>
      <c r="B25" s="27">
        <v>1902</v>
      </c>
      <c r="C25" s="28">
        <v>0</v>
      </c>
      <c r="D25" s="28">
        <v>1360</v>
      </c>
      <c r="E25" s="29">
        <f t="shared" si="3"/>
        <v>542</v>
      </c>
      <c r="F25" s="13"/>
      <c r="G25" s="27"/>
      <c r="H25" s="28">
        <v>30</v>
      </c>
      <c r="I25" s="13">
        <f t="shared" si="4"/>
        <v>114.12</v>
      </c>
      <c r="J25" s="27">
        <f t="shared" si="5"/>
        <v>66.57</v>
      </c>
      <c r="K25" s="13">
        <v>40.0008</v>
      </c>
      <c r="L25" s="28">
        <v>0</v>
      </c>
      <c r="M25" s="13">
        <v>0</v>
      </c>
      <c r="N25" s="13">
        <v>0</v>
      </c>
      <c r="O25" s="13">
        <v>0</v>
      </c>
      <c r="P25" s="13"/>
      <c r="Q25" s="10">
        <f t="shared" si="6"/>
        <v>250.6908</v>
      </c>
      <c r="R25" s="60">
        <f t="shared" si="7"/>
        <v>291.3092</v>
      </c>
      <c r="S25" s="61">
        <f t="shared" si="2"/>
        <v>2.16202589006058</v>
      </c>
      <c r="T25" s="62"/>
    </row>
    <row r="26" ht="20.1" customHeight="1" spans="1:20">
      <c r="A26" s="40">
        <v>42021</v>
      </c>
      <c r="B26" s="27">
        <v>276</v>
      </c>
      <c r="C26" s="28">
        <v>0</v>
      </c>
      <c r="D26" s="28">
        <v>0</v>
      </c>
      <c r="E26" s="29">
        <f t="shared" si="3"/>
        <v>276</v>
      </c>
      <c r="F26" s="13"/>
      <c r="G26" s="27"/>
      <c r="H26" s="13">
        <v>0</v>
      </c>
      <c r="I26" s="13">
        <f t="shared" si="4"/>
        <v>16.56</v>
      </c>
      <c r="J26" s="27">
        <f t="shared" si="5"/>
        <v>9.66</v>
      </c>
      <c r="K26" s="13">
        <v>8.5829</v>
      </c>
      <c r="L26" s="28">
        <v>0</v>
      </c>
      <c r="M26" s="13">
        <v>0</v>
      </c>
      <c r="N26" s="13">
        <v>0</v>
      </c>
      <c r="O26" s="13">
        <v>0</v>
      </c>
      <c r="P26" s="13"/>
      <c r="Q26" s="10">
        <f t="shared" si="6"/>
        <v>34.8029</v>
      </c>
      <c r="R26" s="60">
        <f t="shared" si="7"/>
        <v>241.1971</v>
      </c>
      <c r="S26" s="61">
        <f t="shared" si="2"/>
        <v>7.93037361829043</v>
      </c>
      <c r="T26" s="62"/>
    </row>
    <row r="27" ht="20.1" customHeight="1" spans="1:20">
      <c r="A27" s="40">
        <v>42022</v>
      </c>
      <c r="B27" s="27">
        <v>1044</v>
      </c>
      <c r="C27" s="28">
        <v>0</v>
      </c>
      <c r="D27" s="28">
        <v>0</v>
      </c>
      <c r="E27" s="29">
        <f t="shared" si="3"/>
        <v>1044</v>
      </c>
      <c r="F27" s="13"/>
      <c r="G27" s="27"/>
      <c r="H27" s="13">
        <v>0</v>
      </c>
      <c r="I27" s="13">
        <f t="shared" si="4"/>
        <v>62.64</v>
      </c>
      <c r="J27" s="27">
        <f t="shared" si="5"/>
        <v>36.54</v>
      </c>
      <c r="K27" s="13">
        <v>11.8018</v>
      </c>
      <c r="L27" s="28">
        <v>0</v>
      </c>
      <c r="M27" s="13">
        <v>0</v>
      </c>
      <c r="N27" s="13">
        <v>0</v>
      </c>
      <c r="O27" s="13">
        <v>0</v>
      </c>
      <c r="P27" s="13"/>
      <c r="Q27" s="10">
        <f t="shared" si="6"/>
        <v>110.9818</v>
      </c>
      <c r="R27" s="60">
        <f t="shared" si="7"/>
        <v>933.0182</v>
      </c>
      <c r="S27" s="61">
        <f t="shared" si="2"/>
        <v>9.40694780585646</v>
      </c>
      <c r="T27" s="62"/>
    </row>
    <row r="28" ht="20.1" customHeight="1" spans="1:20">
      <c r="A28" s="40">
        <v>42023</v>
      </c>
      <c r="B28" s="27">
        <v>2133</v>
      </c>
      <c r="C28" s="28">
        <v>0</v>
      </c>
      <c r="D28" s="28">
        <v>1768</v>
      </c>
      <c r="E28" s="29">
        <f t="shared" si="3"/>
        <v>365</v>
      </c>
      <c r="F28" s="13"/>
      <c r="G28" s="27"/>
      <c r="H28" s="28">
        <v>39</v>
      </c>
      <c r="I28" s="13">
        <f t="shared" si="4"/>
        <v>127.98</v>
      </c>
      <c r="J28" s="27">
        <f t="shared" si="5"/>
        <v>74.655</v>
      </c>
      <c r="K28" s="13">
        <v>48.9765</v>
      </c>
      <c r="L28" s="28">
        <v>0</v>
      </c>
      <c r="M28" s="13">
        <v>0</v>
      </c>
      <c r="N28" s="13">
        <v>0</v>
      </c>
      <c r="O28" s="13">
        <v>0</v>
      </c>
      <c r="P28" s="13"/>
      <c r="Q28" s="10">
        <f t="shared" si="6"/>
        <v>290.6115</v>
      </c>
      <c r="R28" s="60">
        <f t="shared" si="7"/>
        <v>74.3885</v>
      </c>
      <c r="S28" s="61">
        <f t="shared" si="2"/>
        <v>1.25597232043467</v>
      </c>
      <c r="T28" s="62"/>
    </row>
    <row r="29" ht="20.1" customHeight="1" spans="1:20">
      <c r="A29" s="40">
        <v>42024</v>
      </c>
      <c r="B29" s="27">
        <v>2146</v>
      </c>
      <c r="C29" s="28">
        <v>0</v>
      </c>
      <c r="D29" s="28">
        <v>0</v>
      </c>
      <c r="E29" s="29">
        <f t="shared" si="3"/>
        <v>2146</v>
      </c>
      <c r="F29" s="13"/>
      <c r="G29" s="27"/>
      <c r="H29" s="13">
        <v>0</v>
      </c>
      <c r="I29" s="13">
        <f t="shared" si="4"/>
        <v>128.76</v>
      </c>
      <c r="J29" s="27">
        <f t="shared" si="5"/>
        <v>75.11</v>
      </c>
      <c r="K29" s="13">
        <v>26.5277</v>
      </c>
      <c r="L29" s="28">
        <v>0</v>
      </c>
      <c r="M29" s="13">
        <v>0</v>
      </c>
      <c r="N29" s="13">
        <v>0</v>
      </c>
      <c r="O29" s="13">
        <v>0</v>
      </c>
      <c r="P29" s="13"/>
      <c r="Q29" s="10">
        <f t="shared" si="6"/>
        <v>230.3977</v>
      </c>
      <c r="R29" s="60">
        <f t="shared" si="7"/>
        <v>1915.6023</v>
      </c>
      <c r="S29" s="61">
        <f t="shared" si="2"/>
        <v>9.31432909269494</v>
      </c>
      <c r="T29" s="62"/>
    </row>
    <row r="30" ht="20.1" customHeight="1" spans="1:20">
      <c r="A30" s="40">
        <v>42025</v>
      </c>
      <c r="B30" s="27">
        <v>3221</v>
      </c>
      <c r="C30" s="28">
        <v>0</v>
      </c>
      <c r="D30" s="28">
        <v>2040</v>
      </c>
      <c r="E30" s="29">
        <f t="shared" si="3"/>
        <v>1181</v>
      </c>
      <c r="F30" s="13"/>
      <c r="G30" s="27"/>
      <c r="H30" s="28">
        <v>45</v>
      </c>
      <c r="I30" s="13">
        <f t="shared" si="4"/>
        <v>193.26</v>
      </c>
      <c r="J30" s="27">
        <f t="shared" si="5"/>
        <v>112.735</v>
      </c>
      <c r="K30" s="13">
        <v>24.2049</v>
      </c>
      <c r="L30" s="28">
        <v>0</v>
      </c>
      <c r="M30" s="13">
        <v>0</v>
      </c>
      <c r="N30" s="13">
        <v>0</v>
      </c>
      <c r="O30" s="13">
        <v>0</v>
      </c>
      <c r="P30" s="13"/>
      <c r="Q30" s="10">
        <f t="shared" si="6"/>
        <v>375.1999</v>
      </c>
      <c r="R30" s="60">
        <f t="shared" si="7"/>
        <v>805.8001</v>
      </c>
      <c r="S30" s="61">
        <f t="shared" si="2"/>
        <v>3.1476554231491</v>
      </c>
      <c r="T30" s="62"/>
    </row>
    <row r="31" ht="20.1" customHeight="1" spans="1:20">
      <c r="A31" s="40">
        <v>42026</v>
      </c>
      <c r="B31" s="27">
        <v>1735</v>
      </c>
      <c r="C31" s="28">
        <v>0</v>
      </c>
      <c r="D31" s="28">
        <v>0</v>
      </c>
      <c r="E31" s="29">
        <f t="shared" si="3"/>
        <v>1735</v>
      </c>
      <c r="F31" s="13"/>
      <c r="G31" s="27"/>
      <c r="H31" s="13">
        <v>0</v>
      </c>
      <c r="I31" s="13">
        <f t="shared" si="4"/>
        <v>104.1</v>
      </c>
      <c r="J31" s="27">
        <f t="shared" si="5"/>
        <v>60.725</v>
      </c>
      <c r="K31" s="13">
        <v>37.5249</v>
      </c>
      <c r="L31" s="28">
        <v>0</v>
      </c>
      <c r="M31" s="13">
        <v>0</v>
      </c>
      <c r="N31" s="13">
        <v>0</v>
      </c>
      <c r="O31" s="13">
        <v>0</v>
      </c>
      <c r="P31" s="13"/>
      <c r="Q31" s="10">
        <f t="shared" si="6"/>
        <v>202.3499</v>
      </c>
      <c r="R31" s="60">
        <f t="shared" si="7"/>
        <v>1532.6501</v>
      </c>
      <c r="S31" s="61">
        <f t="shared" si="2"/>
        <v>8.57425677007995</v>
      </c>
      <c r="T31" s="62"/>
    </row>
    <row r="32" ht="20.1" customHeight="1" spans="1:20">
      <c r="A32" s="40">
        <v>42027</v>
      </c>
      <c r="B32" s="27">
        <v>5041</v>
      </c>
      <c r="C32" s="28">
        <v>0</v>
      </c>
      <c r="D32" s="28">
        <v>3930</v>
      </c>
      <c r="E32" s="29">
        <f t="shared" si="3"/>
        <v>1111</v>
      </c>
      <c r="F32" s="13"/>
      <c r="G32" s="27"/>
      <c r="H32" s="28">
        <v>45</v>
      </c>
      <c r="I32" s="13">
        <f t="shared" si="4"/>
        <v>302.46</v>
      </c>
      <c r="J32" s="27">
        <f t="shared" si="5"/>
        <v>176.435</v>
      </c>
      <c r="K32" s="13">
        <v>27.1896</v>
      </c>
      <c r="L32" s="28">
        <v>0</v>
      </c>
      <c r="M32" s="13">
        <v>0</v>
      </c>
      <c r="N32" s="13">
        <v>0</v>
      </c>
      <c r="O32" s="13">
        <v>0</v>
      </c>
      <c r="P32" s="13"/>
      <c r="Q32" s="10">
        <f t="shared" si="6"/>
        <v>551.0846</v>
      </c>
      <c r="R32" s="60">
        <f t="shared" si="7"/>
        <v>559.9154</v>
      </c>
      <c r="S32" s="61">
        <f t="shared" si="2"/>
        <v>2.01602439988343</v>
      </c>
      <c r="T32" s="62"/>
    </row>
    <row r="33" ht="20.1" customHeight="1" spans="1:20">
      <c r="A33" s="40">
        <v>42028</v>
      </c>
      <c r="B33" s="27">
        <v>6584</v>
      </c>
      <c r="C33" s="28">
        <v>0</v>
      </c>
      <c r="D33" s="28">
        <v>6300</v>
      </c>
      <c r="E33" s="29">
        <f t="shared" si="3"/>
        <v>284</v>
      </c>
      <c r="F33" s="13"/>
      <c r="G33" s="27"/>
      <c r="H33" s="28">
        <v>30</v>
      </c>
      <c r="I33" s="13">
        <f t="shared" si="4"/>
        <v>395.04</v>
      </c>
      <c r="J33" s="27">
        <f t="shared" si="5"/>
        <v>230.44</v>
      </c>
      <c r="K33" s="13">
        <v>4.9804</v>
      </c>
      <c r="L33" s="28">
        <v>0</v>
      </c>
      <c r="M33" s="13">
        <v>0</v>
      </c>
      <c r="N33" s="13">
        <v>0</v>
      </c>
      <c r="O33" s="13">
        <v>0</v>
      </c>
      <c r="P33" s="13"/>
      <c r="Q33" s="10">
        <f t="shared" si="6"/>
        <v>660.4604</v>
      </c>
      <c r="R33" s="60">
        <f t="shared" si="7"/>
        <v>-376.4604</v>
      </c>
      <c r="S33" s="61">
        <f t="shared" si="2"/>
        <v>0.430003070585307</v>
      </c>
      <c r="T33" s="62"/>
    </row>
    <row r="34" ht="20.1" customHeight="1" spans="1:20">
      <c r="A34" s="40">
        <v>42029</v>
      </c>
      <c r="B34" s="27">
        <v>1607</v>
      </c>
      <c r="C34" s="28">
        <v>0</v>
      </c>
      <c r="D34" s="28">
        <v>0</v>
      </c>
      <c r="E34" s="29">
        <f t="shared" si="3"/>
        <v>1607</v>
      </c>
      <c r="F34" s="13"/>
      <c r="G34" s="27"/>
      <c r="H34" s="13">
        <v>0</v>
      </c>
      <c r="I34" s="13">
        <f t="shared" si="4"/>
        <v>96.42</v>
      </c>
      <c r="J34" s="27">
        <f t="shared" si="5"/>
        <v>56.245</v>
      </c>
      <c r="K34" s="13">
        <v>0</v>
      </c>
      <c r="L34" s="28">
        <v>0</v>
      </c>
      <c r="M34" s="13">
        <v>0</v>
      </c>
      <c r="N34" s="13">
        <v>0</v>
      </c>
      <c r="O34" s="13">
        <v>0</v>
      </c>
      <c r="P34" s="13"/>
      <c r="Q34" s="10">
        <f t="shared" si="6"/>
        <v>152.665</v>
      </c>
      <c r="R34" s="60">
        <f t="shared" si="7"/>
        <v>1454.335</v>
      </c>
      <c r="S34" s="61">
        <f t="shared" si="2"/>
        <v>10.5263157894737</v>
      </c>
      <c r="T34" s="62"/>
    </row>
    <row r="35" ht="20.1" customHeight="1" spans="1:20">
      <c r="A35" s="40">
        <v>42030</v>
      </c>
      <c r="B35" s="27">
        <v>936</v>
      </c>
      <c r="C35" s="28">
        <v>0</v>
      </c>
      <c r="D35" s="28">
        <v>0</v>
      </c>
      <c r="E35" s="29">
        <f t="shared" si="3"/>
        <v>936</v>
      </c>
      <c r="F35" s="13"/>
      <c r="G35" s="27"/>
      <c r="H35" s="13">
        <v>0</v>
      </c>
      <c r="I35" s="13">
        <f t="shared" si="4"/>
        <v>56.16</v>
      </c>
      <c r="J35" s="27">
        <f t="shared" si="5"/>
        <v>32.76</v>
      </c>
      <c r="K35" s="13">
        <v>0</v>
      </c>
      <c r="L35" s="28">
        <v>0</v>
      </c>
      <c r="M35" s="13">
        <v>0</v>
      </c>
      <c r="N35" s="13">
        <v>0</v>
      </c>
      <c r="O35" s="13">
        <v>0</v>
      </c>
      <c r="P35" s="13"/>
      <c r="Q35" s="10">
        <f t="shared" si="6"/>
        <v>88.92</v>
      </c>
      <c r="R35" s="60">
        <f t="shared" si="7"/>
        <v>847.08</v>
      </c>
      <c r="S35" s="61">
        <f t="shared" si="2"/>
        <v>10.5263157894737</v>
      </c>
      <c r="T35" s="62"/>
    </row>
    <row r="36" ht="20.1" customHeight="1" spans="1:20">
      <c r="A36" s="40">
        <v>42031</v>
      </c>
      <c r="B36" s="28">
        <v>3395</v>
      </c>
      <c r="C36" s="28">
        <v>0</v>
      </c>
      <c r="D36" s="28">
        <v>2620</v>
      </c>
      <c r="E36" s="29">
        <f t="shared" si="3"/>
        <v>775</v>
      </c>
      <c r="F36" s="13"/>
      <c r="G36" s="27"/>
      <c r="H36" s="28">
        <v>30</v>
      </c>
      <c r="I36" s="13">
        <f t="shared" si="4"/>
        <v>203.7</v>
      </c>
      <c r="J36" s="27">
        <f t="shared" si="5"/>
        <v>118.825</v>
      </c>
      <c r="K36" s="13">
        <v>0</v>
      </c>
      <c r="L36" s="28">
        <v>0</v>
      </c>
      <c r="M36" s="13">
        <v>0</v>
      </c>
      <c r="N36" s="13">
        <v>0</v>
      </c>
      <c r="O36" s="13">
        <v>0</v>
      </c>
      <c r="P36" s="13"/>
      <c r="Q36" s="10">
        <f t="shared" si="6"/>
        <v>352.525</v>
      </c>
      <c r="R36" s="60">
        <f t="shared" si="7"/>
        <v>422.475</v>
      </c>
      <c r="S36" s="61">
        <f t="shared" si="2"/>
        <v>2.19842564357138</v>
      </c>
      <c r="T36" s="62"/>
    </row>
    <row r="37" ht="20.1" customHeight="1" spans="1:20">
      <c r="A37" s="40">
        <v>42032</v>
      </c>
      <c r="B37" s="28">
        <v>6217</v>
      </c>
      <c r="C37" s="28">
        <v>0</v>
      </c>
      <c r="D37" s="28">
        <v>0</v>
      </c>
      <c r="E37" s="29">
        <f t="shared" si="3"/>
        <v>6217</v>
      </c>
      <c r="F37" s="13"/>
      <c r="G37" s="27"/>
      <c r="H37" s="13">
        <v>0</v>
      </c>
      <c r="I37" s="13">
        <f t="shared" si="4"/>
        <v>373.02</v>
      </c>
      <c r="J37" s="27">
        <f t="shared" si="5"/>
        <v>217.595</v>
      </c>
      <c r="K37" s="13">
        <v>0.4</v>
      </c>
      <c r="L37" s="28">
        <v>0</v>
      </c>
      <c r="M37" s="13">
        <v>0</v>
      </c>
      <c r="N37" s="13">
        <v>0</v>
      </c>
      <c r="O37" s="13">
        <v>0</v>
      </c>
      <c r="P37" s="13"/>
      <c r="Q37" s="10">
        <f t="shared" si="6"/>
        <v>591.015</v>
      </c>
      <c r="R37" s="60">
        <f t="shared" si="7"/>
        <v>5625.985</v>
      </c>
      <c r="S37" s="61">
        <f t="shared" si="2"/>
        <v>10.5191915602819</v>
      </c>
      <c r="T37" s="62"/>
    </row>
    <row r="38" ht="20.1" customHeight="1" spans="1:20">
      <c r="A38" s="40">
        <v>42033</v>
      </c>
      <c r="B38" s="28">
        <v>999</v>
      </c>
      <c r="C38" s="28">
        <v>0</v>
      </c>
      <c r="D38" s="28">
        <v>0</v>
      </c>
      <c r="E38" s="29">
        <f t="shared" si="3"/>
        <v>999</v>
      </c>
      <c r="F38" s="13"/>
      <c r="G38" s="27"/>
      <c r="H38" s="13">
        <v>0</v>
      </c>
      <c r="I38" s="13">
        <f t="shared" si="4"/>
        <v>59.94</v>
      </c>
      <c r="J38" s="27">
        <f t="shared" si="5"/>
        <v>34.965</v>
      </c>
      <c r="K38" s="13">
        <v>0</v>
      </c>
      <c r="L38" s="28">
        <v>0</v>
      </c>
      <c r="M38" s="13">
        <v>0</v>
      </c>
      <c r="N38" s="13">
        <v>0</v>
      </c>
      <c r="O38" s="13">
        <v>0</v>
      </c>
      <c r="P38" s="13"/>
      <c r="Q38" s="10">
        <f t="shared" si="6"/>
        <v>94.905</v>
      </c>
      <c r="R38" s="60">
        <f t="shared" si="7"/>
        <v>904.095</v>
      </c>
      <c r="S38" s="61">
        <f t="shared" si="2"/>
        <v>10.5263157894737</v>
      </c>
      <c r="T38" s="62"/>
    </row>
    <row r="39" ht="20.1" customHeight="1" spans="1:20">
      <c r="A39" s="40">
        <v>42034</v>
      </c>
      <c r="B39" s="28">
        <v>610</v>
      </c>
      <c r="C39" s="28">
        <v>0</v>
      </c>
      <c r="D39" s="28">
        <v>0</v>
      </c>
      <c r="E39" s="29">
        <f t="shared" si="3"/>
        <v>610</v>
      </c>
      <c r="F39" s="13"/>
      <c r="G39" s="27"/>
      <c r="H39" s="13">
        <v>0</v>
      </c>
      <c r="I39" s="13">
        <f t="shared" si="4"/>
        <v>36.6</v>
      </c>
      <c r="J39" s="27">
        <f t="shared" si="5"/>
        <v>21.35</v>
      </c>
      <c r="K39" s="13">
        <v>0</v>
      </c>
      <c r="L39" s="28">
        <v>0</v>
      </c>
      <c r="M39" s="13">
        <v>0</v>
      </c>
      <c r="N39" s="13">
        <v>0</v>
      </c>
      <c r="O39" s="13">
        <v>0</v>
      </c>
      <c r="P39" s="13"/>
      <c r="Q39" s="10">
        <f t="shared" si="6"/>
        <v>57.95</v>
      </c>
      <c r="R39" s="60">
        <f t="shared" si="7"/>
        <v>552.05</v>
      </c>
      <c r="S39" s="61">
        <f t="shared" si="2"/>
        <v>10.5263157894737</v>
      </c>
      <c r="T39" s="62"/>
    </row>
    <row r="40" ht="20.1" customHeight="1" spans="1:20">
      <c r="A40" s="40">
        <v>42035</v>
      </c>
      <c r="B40" s="28">
        <v>124</v>
      </c>
      <c r="C40" s="28">
        <v>0</v>
      </c>
      <c r="D40" s="28">
        <v>0</v>
      </c>
      <c r="E40" s="29">
        <f t="shared" si="3"/>
        <v>124</v>
      </c>
      <c r="F40" s="13"/>
      <c r="G40" s="27"/>
      <c r="H40" s="13">
        <v>0</v>
      </c>
      <c r="I40" s="13">
        <f t="shared" si="4"/>
        <v>7.44</v>
      </c>
      <c r="J40" s="27">
        <f t="shared" si="5"/>
        <v>4.34</v>
      </c>
      <c r="K40" s="13">
        <v>21.9573</v>
      </c>
      <c r="L40" s="28">
        <v>0</v>
      </c>
      <c r="M40" s="13">
        <v>0</v>
      </c>
      <c r="N40" s="13">
        <v>0</v>
      </c>
      <c r="O40" s="13">
        <v>0</v>
      </c>
      <c r="P40" s="13">
        <v>754</v>
      </c>
      <c r="Q40" s="10">
        <f t="shared" si="6"/>
        <v>787.7373</v>
      </c>
      <c r="R40" s="60">
        <f t="shared" si="7"/>
        <v>-663.7373</v>
      </c>
      <c r="S40" s="61">
        <f t="shared" si="2"/>
        <v>0.157412883711359</v>
      </c>
      <c r="T40" s="62"/>
    </row>
    <row r="41" s="10" customFormat="1" ht="20.1" customHeight="1" spans="1:20">
      <c r="A41" s="10" t="s">
        <v>29</v>
      </c>
      <c r="B41" s="10">
        <f>SUM(B10:B40)</f>
        <v>51039</v>
      </c>
      <c r="C41" s="10">
        <f t="shared" ref="C41:E41" si="8">SUM(C10:C40)</f>
        <v>0</v>
      </c>
      <c r="D41" s="10">
        <f t="shared" si="8"/>
        <v>18018</v>
      </c>
      <c r="E41" s="10">
        <f t="shared" si="8"/>
        <v>33021</v>
      </c>
      <c r="F41" s="10">
        <v>75000</v>
      </c>
      <c r="H41" s="10">
        <f>SUM(H10:H40)</f>
        <v>219</v>
      </c>
      <c r="I41" s="10">
        <f t="shared" si="4"/>
        <v>3062.34</v>
      </c>
      <c r="J41" s="10">
        <f t="shared" si="5"/>
        <v>1786.365</v>
      </c>
      <c r="K41" s="10">
        <f t="shared" ref="K41:P41" si="9">SUM(K10:K40)</f>
        <v>855.4893</v>
      </c>
      <c r="L41" s="10">
        <f t="shared" si="9"/>
        <v>0</v>
      </c>
      <c r="M41" s="10">
        <f t="shared" si="9"/>
        <v>0</v>
      </c>
      <c r="N41" s="10">
        <f t="shared" si="9"/>
        <v>0</v>
      </c>
      <c r="O41" s="10">
        <f t="shared" si="9"/>
        <v>0</v>
      </c>
      <c r="P41" s="10">
        <f t="shared" si="9"/>
        <v>754</v>
      </c>
      <c r="Q41" s="10">
        <f t="shared" si="6"/>
        <v>6677.1943</v>
      </c>
      <c r="R41" s="10">
        <f t="shared" si="7"/>
        <v>26343.8057</v>
      </c>
      <c r="S41" s="70">
        <f t="shared" si="2"/>
        <v>4.94534059013379</v>
      </c>
      <c r="T41" s="10">
        <f>E41*0.25-Q41</f>
        <v>1578.0557</v>
      </c>
    </row>
    <row r="42" s="4" customFormat="1" ht="20.1" customHeight="1" spans="1:20">
      <c r="A42" s="40">
        <v>42036</v>
      </c>
      <c r="B42" s="27">
        <v>1592</v>
      </c>
      <c r="C42" s="28">
        <v>0</v>
      </c>
      <c r="D42" s="28">
        <v>0</v>
      </c>
      <c r="E42" s="29">
        <f>B42-D42</f>
        <v>1592</v>
      </c>
      <c r="F42" s="13">
        <v>0</v>
      </c>
      <c r="G42" s="30" t="e">
        <f>E42/F42</f>
        <v>#DIV/0!</v>
      </c>
      <c r="H42" s="28">
        <v>0</v>
      </c>
      <c r="I42" s="13">
        <f t="shared" si="4"/>
        <v>95.52</v>
      </c>
      <c r="J42" s="27">
        <f t="shared" si="5"/>
        <v>55.72</v>
      </c>
      <c r="K42" s="28">
        <v>23.9492</v>
      </c>
      <c r="L42" s="28">
        <v>0</v>
      </c>
      <c r="M42" s="13">
        <v>0</v>
      </c>
      <c r="N42" s="13">
        <v>0</v>
      </c>
      <c r="O42" s="13">
        <v>0</v>
      </c>
      <c r="P42" s="13"/>
      <c r="Q42" s="10">
        <f t="shared" ref="Q42:Q70" si="10">SUM(H42:P42)</f>
        <v>175.1892</v>
      </c>
      <c r="R42" s="60">
        <f t="shared" si="7"/>
        <v>1416.8108</v>
      </c>
      <c r="S42" s="61">
        <f t="shared" si="2"/>
        <v>9.08731816801492</v>
      </c>
      <c r="T42" s="69"/>
    </row>
    <row r="43" s="4" customFormat="1" ht="20.1" customHeight="1" spans="1:20">
      <c r="A43" s="40">
        <v>42037</v>
      </c>
      <c r="B43" s="27">
        <v>692</v>
      </c>
      <c r="C43" s="28">
        <v>0</v>
      </c>
      <c r="D43" s="28">
        <v>0</v>
      </c>
      <c r="E43" s="29">
        <f t="shared" ref="E43:E69" si="11">B43-D43</f>
        <v>692</v>
      </c>
      <c r="F43" s="13"/>
      <c r="G43" s="30"/>
      <c r="H43" s="28">
        <v>0</v>
      </c>
      <c r="I43" s="13">
        <f t="shared" si="4"/>
        <v>41.52</v>
      </c>
      <c r="J43" s="27">
        <f t="shared" si="5"/>
        <v>24.22</v>
      </c>
      <c r="K43" s="28">
        <v>30.4924</v>
      </c>
      <c r="L43" s="28">
        <v>0</v>
      </c>
      <c r="M43" s="13">
        <v>0</v>
      </c>
      <c r="N43" s="13">
        <v>0</v>
      </c>
      <c r="O43" s="13">
        <v>0</v>
      </c>
      <c r="P43" s="13"/>
      <c r="Q43" s="10">
        <f t="shared" si="10"/>
        <v>96.2324</v>
      </c>
      <c r="R43" s="60">
        <f t="shared" si="7"/>
        <v>595.7676</v>
      </c>
      <c r="S43" s="61">
        <f t="shared" si="2"/>
        <v>7.19092530166555</v>
      </c>
      <c r="T43" s="69"/>
    </row>
    <row r="44" s="4" customFormat="1" ht="20.1" customHeight="1" spans="1:20">
      <c r="A44" s="40">
        <v>42038</v>
      </c>
      <c r="B44" s="27">
        <v>1276</v>
      </c>
      <c r="C44" s="28">
        <v>0</v>
      </c>
      <c r="D44" s="28">
        <v>0</v>
      </c>
      <c r="E44" s="29">
        <f t="shared" si="11"/>
        <v>1276</v>
      </c>
      <c r="F44" s="13"/>
      <c r="G44" s="27"/>
      <c r="H44" s="28">
        <v>0</v>
      </c>
      <c r="I44" s="13">
        <f t="shared" si="4"/>
        <v>76.56</v>
      </c>
      <c r="J44" s="27">
        <f t="shared" si="5"/>
        <v>44.66</v>
      </c>
      <c r="K44" s="13">
        <v>20.7621</v>
      </c>
      <c r="L44" s="28">
        <v>0</v>
      </c>
      <c r="M44" s="13">
        <v>0</v>
      </c>
      <c r="N44" s="13">
        <v>0</v>
      </c>
      <c r="O44" s="13">
        <v>0</v>
      </c>
      <c r="P44" s="13"/>
      <c r="Q44" s="10">
        <f t="shared" si="10"/>
        <v>141.9821</v>
      </c>
      <c r="R44" s="60">
        <f t="shared" si="7"/>
        <v>1134.0179</v>
      </c>
      <c r="S44" s="61">
        <f t="shared" si="2"/>
        <v>8.98704836736462</v>
      </c>
      <c r="T44" s="69"/>
    </row>
    <row r="45" s="4" customFormat="1" ht="20.1" customHeight="1" spans="1:20">
      <c r="A45" s="40">
        <v>42039</v>
      </c>
      <c r="B45" s="27">
        <v>1345</v>
      </c>
      <c r="C45" s="28">
        <v>0</v>
      </c>
      <c r="D45" s="28">
        <v>0</v>
      </c>
      <c r="E45" s="29">
        <f t="shared" si="11"/>
        <v>1345</v>
      </c>
      <c r="F45" s="13"/>
      <c r="G45" s="27"/>
      <c r="H45" s="28">
        <v>0</v>
      </c>
      <c r="I45" s="13">
        <f t="shared" si="4"/>
        <v>80.7</v>
      </c>
      <c r="J45" s="27">
        <f t="shared" si="5"/>
        <v>47.075</v>
      </c>
      <c r="K45" s="13">
        <v>20.515</v>
      </c>
      <c r="L45" s="28">
        <v>0</v>
      </c>
      <c r="M45" s="13">
        <v>0</v>
      </c>
      <c r="N45" s="13">
        <v>0</v>
      </c>
      <c r="O45" s="13">
        <v>0</v>
      </c>
      <c r="P45" s="13"/>
      <c r="Q45" s="10">
        <f t="shared" si="10"/>
        <v>148.29</v>
      </c>
      <c r="R45" s="60">
        <f t="shared" si="7"/>
        <v>1196.71</v>
      </c>
      <c r="S45" s="61">
        <f t="shared" si="2"/>
        <v>9.07006541236766</v>
      </c>
      <c r="T45" s="69"/>
    </row>
    <row r="46" s="4" customFormat="1" ht="20.1" customHeight="1" spans="1:20">
      <c r="A46" s="40">
        <v>42040</v>
      </c>
      <c r="B46" s="27">
        <v>1143</v>
      </c>
      <c r="C46" s="28">
        <v>0</v>
      </c>
      <c r="D46" s="28">
        <v>0</v>
      </c>
      <c r="E46" s="29">
        <f t="shared" si="11"/>
        <v>1143</v>
      </c>
      <c r="F46" s="13"/>
      <c r="G46" s="27"/>
      <c r="H46" s="28">
        <v>0</v>
      </c>
      <c r="I46" s="13">
        <f t="shared" si="4"/>
        <v>68.58</v>
      </c>
      <c r="J46" s="27">
        <f t="shared" si="5"/>
        <v>40.005</v>
      </c>
      <c r="K46" s="13">
        <v>28.3725</v>
      </c>
      <c r="L46" s="28">
        <v>0</v>
      </c>
      <c r="M46" s="13">
        <v>0</v>
      </c>
      <c r="N46" s="13">
        <v>0</v>
      </c>
      <c r="O46" s="13">
        <v>0</v>
      </c>
      <c r="P46" s="13"/>
      <c r="Q46" s="10">
        <f t="shared" si="10"/>
        <v>136.9575</v>
      </c>
      <c r="R46" s="60">
        <f t="shared" si="7"/>
        <v>1006.0425</v>
      </c>
      <c r="S46" s="61">
        <f t="shared" si="2"/>
        <v>8.34565467389519</v>
      </c>
      <c r="T46" s="69"/>
    </row>
    <row r="47" s="4" customFormat="1" ht="20.1" customHeight="1" spans="1:20">
      <c r="A47" s="40">
        <v>42041</v>
      </c>
      <c r="B47" s="27">
        <v>226</v>
      </c>
      <c r="C47" s="28">
        <v>0</v>
      </c>
      <c r="D47" s="28">
        <v>0</v>
      </c>
      <c r="E47" s="29">
        <f t="shared" si="11"/>
        <v>226</v>
      </c>
      <c r="F47" s="13"/>
      <c r="G47" s="27"/>
      <c r="H47" s="28">
        <v>0</v>
      </c>
      <c r="I47" s="13">
        <f t="shared" si="4"/>
        <v>13.56</v>
      </c>
      <c r="J47" s="27">
        <f t="shared" si="5"/>
        <v>7.91</v>
      </c>
      <c r="K47" s="13">
        <v>34.4181</v>
      </c>
      <c r="L47" s="28">
        <v>0</v>
      </c>
      <c r="M47" s="13">
        <v>0</v>
      </c>
      <c r="N47" s="13">
        <v>0</v>
      </c>
      <c r="O47" s="13">
        <v>0</v>
      </c>
      <c r="P47" s="13"/>
      <c r="Q47" s="10">
        <f t="shared" si="10"/>
        <v>55.8881</v>
      </c>
      <c r="R47" s="60">
        <f t="shared" si="7"/>
        <v>170.1119</v>
      </c>
      <c r="S47" s="61">
        <f t="shared" si="2"/>
        <v>4.04379465396032</v>
      </c>
      <c r="T47" s="62"/>
    </row>
    <row r="48" s="4" customFormat="1" ht="20.1" customHeight="1" spans="1:20">
      <c r="A48" s="40">
        <v>42042</v>
      </c>
      <c r="B48" s="27">
        <v>677</v>
      </c>
      <c r="C48" s="28">
        <v>0</v>
      </c>
      <c r="D48" s="28">
        <v>0</v>
      </c>
      <c r="E48" s="29">
        <f t="shared" si="11"/>
        <v>677</v>
      </c>
      <c r="F48" s="13"/>
      <c r="G48" s="27"/>
      <c r="H48" s="28">
        <v>0</v>
      </c>
      <c r="I48" s="13">
        <f t="shared" si="4"/>
        <v>40.62</v>
      </c>
      <c r="J48" s="27">
        <f t="shared" si="5"/>
        <v>23.695</v>
      </c>
      <c r="K48" s="13">
        <v>17.6128</v>
      </c>
      <c r="L48" s="28">
        <v>0</v>
      </c>
      <c r="M48" s="13">
        <v>0</v>
      </c>
      <c r="N48" s="13">
        <v>0</v>
      </c>
      <c r="O48" s="13">
        <v>0</v>
      </c>
      <c r="P48" s="13"/>
      <c r="Q48" s="10">
        <f t="shared" si="10"/>
        <v>81.9278</v>
      </c>
      <c r="R48" s="60">
        <f t="shared" si="7"/>
        <v>595.0722</v>
      </c>
      <c r="S48" s="61">
        <f t="shared" si="2"/>
        <v>8.26337336044664</v>
      </c>
      <c r="T48" s="62"/>
    </row>
    <row r="49" s="4" customFormat="1" ht="20.1" customHeight="1" spans="1:20">
      <c r="A49" s="40">
        <v>42043</v>
      </c>
      <c r="B49" s="27">
        <v>1155</v>
      </c>
      <c r="C49" s="28">
        <v>0</v>
      </c>
      <c r="D49" s="28">
        <v>0</v>
      </c>
      <c r="E49" s="29">
        <f t="shared" si="11"/>
        <v>1155</v>
      </c>
      <c r="F49" s="13"/>
      <c r="G49" s="27"/>
      <c r="H49" s="28">
        <v>0</v>
      </c>
      <c r="I49" s="13">
        <f t="shared" si="4"/>
        <v>69.3</v>
      </c>
      <c r="J49" s="27">
        <f t="shared" si="5"/>
        <v>40.425</v>
      </c>
      <c r="K49" s="13">
        <v>21.8407</v>
      </c>
      <c r="L49" s="28">
        <v>0</v>
      </c>
      <c r="M49" s="13">
        <v>0</v>
      </c>
      <c r="N49" s="13">
        <v>0</v>
      </c>
      <c r="O49" s="13">
        <v>0</v>
      </c>
      <c r="P49" s="13"/>
      <c r="Q49" s="10">
        <f t="shared" si="10"/>
        <v>131.5657</v>
      </c>
      <c r="R49" s="60">
        <f t="shared" si="7"/>
        <v>1023.4343</v>
      </c>
      <c r="S49" s="61">
        <f t="shared" si="2"/>
        <v>8.77888385802683</v>
      </c>
      <c r="T49" s="62"/>
    </row>
    <row r="50" s="4" customFormat="1" ht="20.1" customHeight="1" spans="1:20">
      <c r="A50" s="40">
        <v>42044</v>
      </c>
      <c r="B50" s="27">
        <v>379</v>
      </c>
      <c r="C50" s="28">
        <v>0</v>
      </c>
      <c r="D50" s="28">
        <v>0</v>
      </c>
      <c r="E50" s="29">
        <f t="shared" si="11"/>
        <v>379</v>
      </c>
      <c r="F50" s="13"/>
      <c r="G50" s="27"/>
      <c r="H50" s="28">
        <v>0</v>
      </c>
      <c r="I50" s="13">
        <f t="shared" si="4"/>
        <v>22.74</v>
      </c>
      <c r="J50" s="27">
        <f t="shared" si="5"/>
        <v>13.265</v>
      </c>
      <c r="K50" s="13">
        <v>15.4049</v>
      </c>
      <c r="L50" s="28">
        <v>0</v>
      </c>
      <c r="M50" s="13">
        <v>0</v>
      </c>
      <c r="N50" s="13">
        <v>0</v>
      </c>
      <c r="O50" s="13">
        <v>0</v>
      </c>
      <c r="P50" s="13"/>
      <c r="Q50" s="10">
        <f t="shared" si="10"/>
        <v>51.4099</v>
      </c>
      <c r="R50" s="60">
        <f t="shared" si="7"/>
        <v>327.5901</v>
      </c>
      <c r="S50" s="61">
        <f t="shared" si="2"/>
        <v>7.37212093390573</v>
      </c>
      <c r="T50" s="62"/>
    </row>
    <row r="51" s="4" customFormat="1" ht="20.1" customHeight="1" spans="1:20">
      <c r="A51" s="40">
        <v>42045</v>
      </c>
      <c r="B51" s="27">
        <v>680</v>
      </c>
      <c r="C51" s="28">
        <v>0</v>
      </c>
      <c r="D51" s="28">
        <v>0</v>
      </c>
      <c r="E51" s="29">
        <f t="shared" si="11"/>
        <v>680</v>
      </c>
      <c r="F51" s="13"/>
      <c r="G51" s="27"/>
      <c r="H51" s="28">
        <v>0</v>
      </c>
      <c r="I51" s="13">
        <f t="shared" si="4"/>
        <v>40.8</v>
      </c>
      <c r="J51" s="27">
        <f t="shared" si="5"/>
        <v>23.8</v>
      </c>
      <c r="K51" s="13">
        <v>31.9298</v>
      </c>
      <c r="L51" s="28">
        <v>0</v>
      </c>
      <c r="M51" s="13">
        <v>0</v>
      </c>
      <c r="N51" s="13">
        <v>0</v>
      </c>
      <c r="O51" s="13">
        <v>0</v>
      </c>
      <c r="P51" s="13"/>
      <c r="Q51" s="10">
        <f t="shared" si="10"/>
        <v>96.5298</v>
      </c>
      <c r="R51" s="60">
        <f t="shared" si="7"/>
        <v>583.4702</v>
      </c>
      <c r="S51" s="61">
        <f t="shared" si="2"/>
        <v>7.04445673771209</v>
      </c>
      <c r="T51" s="62"/>
    </row>
    <row r="52" s="4" customFormat="1" ht="20.1" customHeight="1" spans="1:20">
      <c r="A52" s="40">
        <v>42046</v>
      </c>
      <c r="B52" s="27">
        <v>554</v>
      </c>
      <c r="C52" s="28">
        <v>0</v>
      </c>
      <c r="D52" s="28">
        <v>0</v>
      </c>
      <c r="E52" s="29">
        <f t="shared" si="11"/>
        <v>554</v>
      </c>
      <c r="F52" s="13"/>
      <c r="G52" s="27"/>
      <c r="H52" s="28">
        <v>0</v>
      </c>
      <c r="I52" s="13">
        <f t="shared" si="4"/>
        <v>33.24</v>
      </c>
      <c r="J52" s="27">
        <f t="shared" si="5"/>
        <v>19.39</v>
      </c>
      <c r="K52" s="13">
        <v>37.6923</v>
      </c>
      <c r="L52" s="28">
        <v>0</v>
      </c>
      <c r="M52" s="13">
        <v>0</v>
      </c>
      <c r="N52" s="13">
        <v>0</v>
      </c>
      <c r="O52" s="13">
        <v>0</v>
      </c>
      <c r="P52" s="13"/>
      <c r="Q52" s="10">
        <f t="shared" si="10"/>
        <v>90.3223</v>
      </c>
      <c r="R52" s="60">
        <f t="shared" si="7"/>
        <v>463.6777</v>
      </c>
      <c r="S52" s="61">
        <f t="shared" si="2"/>
        <v>6.1335904865133</v>
      </c>
      <c r="T52" s="62"/>
    </row>
    <row r="53" s="4" customFormat="1" ht="20.1" customHeight="1" spans="1:20">
      <c r="A53" s="40">
        <v>42047</v>
      </c>
      <c r="B53" s="27">
        <v>55</v>
      </c>
      <c r="C53" s="28">
        <v>0</v>
      </c>
      <c r="D53" s="28">
        <v>0</v>
      </c>
      <c r="E53" s="29">
        <f t="shared" si="11"/>
        <v>55</v>
      </c>
      <c r="F53" s="13"/>
      <c r="G53" s="27"/>
      <c r="H53" s="28">
        <v>0</v>
      </c>
      <c r="I53" s="13">
        <f t="shared" si="4"/>
        <v>3.3</v>
      </c>
      <c r="J53" s="27">
        <f t="shared" si="5"/>
        <v>1.925</v>
      </c>
      <c r="K53" s="13">
        <v>29.1215</v>
      </c>
      <c r="L53" s="28">
        <v>0</v>
      </c>
      <c r="M53" s="13">
        <v>0</v>
      </c>
      <c r="N53" s="13">
        <v>0</v>
      </c>
      <c r="O53" s="13">
        <v>0</v>
      </c>
      <c r="P53" s="13"/>
      <c r="Q53" s="10">
        <f t="shared" si="10"/>
        <v>34.3465</v>
      </c>
      <c r="R53" s="60">
        <f t="shared" si="7"/>
        <v>20.6535</v>
      </c>
      <c r="S53" s="61">
        <f t="shared" si="2"/>
        <v>1.60132764619394</v>
      </c>
      <c r="T53" s="62"/>
    </row>
    <row r="54" s="4" customFormat="1" ht="20.1" customHeight="1" spans="1:20">
      <c r="A54" s="40">
        <v>42048</v>
      </c>
      <c r="B54" s="27">
        <v>198</v>
      </c>
      <c r="C54" s="28">
        <v>0</v>
      </c>
      <c r="D54" s="28">
        <v>0</v>
      </c>
      <c r="E54" s="29">
        <f t="shared" si="11"/>
        <v>198</v>
      </c>
      <c r="F54" s="13"/>
      <c r="G54" s="27"/>
      <c r="H54" s="28">
        <v>0</v>
      </c>
      <c r="I54" s="13">
        <f t="shared" si="4"/>
        <v>11.88</v>
      </c>
      <c r="J54" s="27">
        <f t="shared" si="5"/>
        <v>6.93</v>
      </c>
      <c r="K54" s="13">
        <v>28.9086</v>
      </c>
      <c r="L54" s="28">
        <v>0</v>
      </c>
      <c r="M54" s="13">
        <v>0</v>
      </c>
      <c r="N54" s="13">
        <v>0</v>
      </c>
      <c r="O54" s="13">
        <v>0</v>
      </c>
      <c r="P54" s="13"/>
      <c r="Q54" s="10">
        <f t="shared" si="10"/>
        <v>47.7186</v>
      </c>
      <c r="R54" s="60">
        <f t="shared" si="7"/>
        <v>150.2814</v>
      </c>
      <c r="S54" s="61">
        <f t="shared" si="2"/>
        <v>4.14932542027637</v>
      </c>
      <c r="T54" s="62"/>
    </row>
    <row r="55" s="4" customFormat="1" ht="20.1" customHeight="1" spans="1:20">
      <c r="A55" s="40">
        <v>42049</v>
      </c>
      <c r="B55" s="27">
        <v>638</v>
      </c>
      <c r="C55" s="28">
        <v>0</v>
      </c>
      <c r="D55" s="28">
        <v>0</v>
      </c>
      <c r="E55" s="29">
        <f t="shared" si="11"/>
        <v>638</v>
      </c>
      <c r="F55" s="13"/>
      <c r="G55" s="27"/>
      <c r="H55" s="28">
        <v>0</v>
      </c>
      <c r="I55" s="13">
        <f t="shared" si="4"/>
        <v>38.28</v>
      </c>
      <c r="J55" s="27">
        <f t="shared" si="5"/>
        <v>22.33</v>
      </c>
      <c r="K55" s="13">
        <v>19.0672</v>
      </c>
      <c r="L55" s="28">
        <v>0</v>
      </c>
      <c r="M55" s="13">
        <v>0</v>
      </c>
      <c r="N55" s="13">
        <v>0</v>
      </c>
      <c r="O55" s="13">
        <v>0</v>
      </c>
      <c r="P55" s="13"/>
      <c r="Q55" s="10">
        <f t="shared" si="10"/>
        <v>79.6772</v>
      </c>
      <c r="R55" s="60">
        <f t="shared" si="7"/>
        <v>558.3228</v>
      </c>
      <c r="S55" s="61">
        <f t="shared" si="2"/>
        <v>8.00730949380751</v>
      </c>
      <c r="T55" s="62"/>
    </row>
    <row r="56" s="4" customFormat="1" ht="20.1" customHeight="1" spans="1:20">
      <c r="A56" s="40">
        <v>42050</v>
      </c>
      <c r="B56" s="27">
        <v>206</v>
      </c>
      <c r="C56" s="28">
        <v>0</v>
      </c>
      <c r="D56" s="28">
        <v>0</v>
      </c>
      <c r="E56" s="29">
        <f t="shared" si="11"/>
        <v>206</v>
      </c>
      <c r="F56" s="13"/>
      <c r="G56" s="27"/>
      <c r="H56" s="28">
        <v>0</v>
      </c>
      <c r="I56" s="13">
        <f t="shared" si="4"/>
        <v>12.36</v>
      </c>
      <c r="J56" s="27">
        <f t="shared" si="5"/>
        <v>7.21</v>
      </c>
      <c r="K56" s="13">
        <v>32.2281</v>
      </c>
      <c r="L56" s="28">
        <v>0</v>
      </c>
      <c r="M56" s="13">
        <v>0</v>
      </c>
      <c r="N56" s="13">
        <v>0</v>
      </c>
      <c r="O56" s="13">
        <v>0</v>
      </c>
      <c r="P56" s="13"/>
      <c r="Q56" s="10">
        <f t="shared" si="10"/>
        <v>51.7981</v>
      </c>
      <c r="R56" s="60">
        <f t="shared" si="7"/>
        <v>154.2019</v>
      </c>
      <c r="S56" s="61">
        <f t="shared" si="2"/>
        <v>3.97697985061228</v>
      </c>
      <c r="T56" s="62"/>
    </row>
    <row r="57" s="4" customFormat="1" ht="20.1" customHeight="1" spans="1:20">
      <c r="A57" s="40">
        <v>42051</v>
      </c>
      <c r="B57" s="27">
        <v>0</v>
      </c>
      <c r="C57" s="28">
        <v>0</v>
      </c>
      <c r="D57" s="28">
        <v>0</v>
      </c>
      <c r="E57" s="29">
        <f t="shared" si="11"/>
        <v>0</v>
      </c>
      <c r="F57" s="13"/>
      <c r="G57" s="27"/>
      <c r="H57" s="28">
        <v>0</v>
      </c>
      <c r="I57" s="13">
        <f t="shared" si="4"/>
        <v>0</v>
      </c>
      <c r="J57" s="27">
        <f t="shared" si="5"/>
        <v>0</v>
      </c>
      <c r="K57" s="13">
        <v>23.7924</v>
      </c>
      <c r="L57" s="28">
        <v>0</v>
      </c>
      <c r="M57" s="13">
        <v>0</v>
      </c>
      <c r="N57" s="13">
        <v>0</v>
      </c>
      <c r="O57" s="13">
        <v>0</v>
      </c>
      <c r="P57" s="13"/>
      <c r="Q57" s="10">
        <f t="shared" si="10"/>
        <v>23.7924</v>
      </c>
      <c r="R57" s="60">
        <f t="shared" si="7"/>
        <v>-23.7924</v>
      </c>
      <c r="S57" s="61">
        <f t="shared" si="2"/>
        <v>0</v>
      </c>
      <c r="T57" s="62"/>
    </row>
    <row r="58" s="4" customFormat="1" ht="20.1" customHeight="1" spans="1:20">
      <c r="A58" s="40">
        <v>42052</v>
      </c>
      <c r="B58" s="27">
        <v>0</v>
      </c>
      <c r="C58" s="28">
        <v>0</v>
      </c>
      <c r="D58" s="28">
        <v>0</v>
      </c>
      <c r="E58" s="29">
        <f t="shared" si="11"/>
        <v>0</v>
      </c>
      <c r="F58" s="13"/>
      <c r="G58" s="27"/>
      <c r="H58" s="28">
        <v>0</v>
      </c>
      <c r="I58" s="13">
        <f t="shared" si="4"/>
        <v>0</v>
      </c>
      <c r="J58" s="27">
        <f t="shared" si="5"/>
        <v>0</v>
      </c>
      <c r="K58" s="13">
        <v>16.8295</v>
      </c>
      <c r="L58" s="28">
        <v>0</v>
      </c>
      <c r="M58" s="13">
        <v>0</v>
      </c>
      <c r="N58" s="13">
        <v>0</v>
      </c>
      <c r="O58" s="13">
        <v>0</v>
      </c>
      <c r="P58" s="13"/>
      <c r="Q58" s="10">
        <f t="shared" si="10"/>
        <v>16.8295</v>
      </c>
      <c r="R58" s="60">
        <f t="shared" si="7"/>
        <v>-16.8295</v>
      </c>
      <c r="S58" s="61">
        <f t="shared" si="2"/>
        <v>0</v>
      </c>
      <c r="T58" s="62"/>
    </row>
    <row r="59" s="4" customFormat="1" ht="20.1" customHeight="1" spans="1:20">
      <c r="A59" s="40">
        <v>42053</v>
      </c>
      <c r="B59" s="27">
        <v>0</v>
      </c>
      <c r="C59" s="28">
        <v>0</v>
      </c>
      <c r="D59" s="28">
        <v>0</v>
      </c>
      <c r="E59" s="29">
        <f t="shared" si="11"/>
        <v>0</v>
      </c>
      <c r="F59" s="13"/>
      <c r="G59" s="27"/>
      <c r="H59" s="28">
        <v>0</v>
      </c>
      <c r="I59" s="13">
        <f t="shared" si="4"/>
        <v>0</v>
      </c>
      <c r="J59" s="27">
        <f t="shared" si="5"/>
        <v>0</v>
      </c>
      <c r="K59" s="13">
        <v>6.1999</v>
      </c>
      <c r="L59" s="28">
        <v>0</v>
      </c>
      <c r="M59" s="13">
        <v>0</v>
      </c>
      <c r="N59" s="13">
        <v>0</v>
      </c>
      <c r="O59" s="13">
        <v>0</v>
      </c>
      <c r="P59" s="13"/>
      <c r="Q59" s="10">
        <f t="shared" si="10"/>
        <v>6.1999</v>
      </c>
      <c r="R59" s="60">
        <f t="shared" si="7"/>
        <v>-6.1999</v>
      </c>
      <c r="S59" s="61">
        <f t="shared" si="2"/>
        <v>0</v>
      </c>
      <c r="T59" s="62"/>
    </row>
    <row r="60" s="4" customFormat="1" ht="20.1" customHeight="1" spans="1:20">
      <c r="A60" s="40">
        <v>42054</v>
      </c>
      <c r="B60" s="27">
        <v>0</v>
      </c>
      <c r="C60" s="28">
        <v>0</v>
      </c>
      <c r="D60" s="28">
        <v>0</v>
      </c>
      <c r="E60" s="29">
        <f t="shared" si="11"/>
        <v>0</v>
      </c>
      <c r="F60" s="13"/>
      <c r="G60" s="27"/>
      <c r="H60" s="28">
        <v>0</v>
      </c>
      <c r="I60" s="13">
        <f t="shared" si="4"/>
        <v>0</v>
      </c>
      <c r="J60" s="27">
        <f t="shared" si="5"/>
        <v>0</v>
      </c>
      <c r="K60" s="13">
        <v>8.8012</v>
      </c>
      <c r="L60" s="28">
        <v>0</v>
      </c>
      <c r="M60" s="13">
        <v>0</v>
      </c>
      <c r="N60" s="13">
        <v>0</v>
      </c>
      <c r="O60" s="13">
        <v>0</v>
      </c>
      <c r="P60" s="13"/>
      <c r="Q60" s="10">
        <f t="shared" si="10"/>
        <v>8.8012</v>
      </c>
      <c r="R60" s="60">
        <f t="shared" si="7"/>
        <v>-8.8012</v>
      </c>
      <c r="S60" s="61">
        <f t="shared" si="2"/>
        <v>0</v>
      </c>
      <c r="T60" s="62"/>
    </row>
    <row r="61" s="4" customFormat="1" ht="20.1" customHeight="1" spans="1:20">
      <c r="A61" s="40">
        <v>42055</v>
      </c>
      <c r="B61" s="27">
        <v>527</v>
      </c>
      <c r="C61" s="28">
        <v>0</v>
      </c>
      <c r="D61" s="28">
        <v>0</v>
      </c>
      <c r="E61" s="29">
        <f t="shared" si="11"/>
        <v>527</v>
      </c>
      <c r="F61" s="13"/>
      <c r="G61" s="27"/>
      <c r="H61" s="28">
        <v>0</v>
      </c>
      <c r="I61" s="13">
        <f t="shared" si="4"/>
        <v>31.62</v>
      </c>
      <c r="J61" s="27">
        <f t="shared" si="5"/>
        <v>18.445</v>
      </c>
      <c r="K61" s="13">
        <v>11.1905</v>
      </c>
      <c r="L61" s="28">
        <v>0</v>
      </c>
      <c r="M61" s="13">
        <v>0</v>
      </c>
      <c r="N61" s="13">
        <v>0</v>
      </c>
      <c r="O61" s="13">
        <v>0</v>
      </c>
      <c r="P61" s="13"/>
      <c r="Q61" s="10">
        <f t="shared" si="10"/>
        <v>61.2555</v>
      </c>
      <c r="R61" s="60">
        <f t="shared" si="7"/>
        <v>465.7445</v>
      </c>
      <c r="S61" s="61">
        <f t="shared" si="2"/>
        <v>8.60330909061227</v>
      </c>
      <c r="T61" s="62"/>
    </row>
    <row r="62" s="4" customFormat="1" ht="20.1" customHeight="1" spans="1:20">
      <c r="A62" s="40">
        <v>42056</v>
      </c>
      <c r="B62" s="27">
        <v>670</v>
      </c>
      <c r="C62" s="28">
        <v>0</v>
      </c>
      <c r="D62" s="28">
        <v>0</v>
      </c>
      <c r="E62" s="29">
        <f t="shared" si="11"/>
        <v>670</v>
      </c>
      <c r="F62" s="13"/>
      <c r="G62" s="27"/>
      <c r="H62" s="28">
        <v>0</v>
      </c>
      <c r="I62" s="13">
        <f t="shared" si="4"/>
        <v>40.2</v>
      </c>
      <c r="J62" s="27">
        <f t="shared" si="5"/>
        <v>23.45</v>
      </c>
      <c r="K62" s="13">
        <v>9.8839</v>
      </c>
      <c r="L62" s="28">
        <v>0</v>
      </c>
      <c r="M62" s="13">
        <v>0</v>
      </c>
      <c r="N62" s="13">
        <v>0</v>
      </c>
      <c r="O62" s="13">
        <v>0</v>
      </c>
      <c r="P62" s="13"/>
      <c r="Q62" s="10">
        <f t="shared" si="10"/>
        <v>73.5339</v>
      </c>
      <c r="R62" s="60">
        <f t="shared" si="7"/>
        <v>596.4661</v>
      </c>
      <c r="S62" s="61">
        <f t="shared" si="2"/>
        <v>9.11144383746816</v>
      </c>
      <c r="T62" s="62"/>
    </row>
    <row r="63" s="4" customFormat="1" ht="20.1" customHeight="1" spans="1:20">
      <c r="A63" s="40">
        <v>42057</v>
      </c>
      <c r="B63" s="27">
        <v>517</v>
      </c>
      <c r="C63" s="28">
        <v>0</v>
      </c>
      <c r="D63" s="28">
        <v>0</v>
      </c>
      <c r="E63" s="29">
        <f t="shared" si="11"/>
        <v>517</v>
      </c>
      <c r="F63" s="13"/>
      <c r="G63" s="27"/>
      <c r="H63" s="28">
        <v>0</v>
      </c>
      <c r="I63" s="13">
        <f t="shared" si="4"/>
        <v>31.02</v>
      </c>
      <c r="J63" s="27">
        <f t="shared" si="5"/>
        <v>18.095</v>
      </c>
      <c r="K63" s="13">
        <v>13.6105</v>
      </c>
      <c r="L63" s="28">
        <v>0</v>
      </c>
      <c r="M63" s="13">
        <v>0</v>
      </c>
      <c r="N63" s="13">
        <v>0</v>
      </c>
      <c r="O63" s="13">
        <v>0</v>
      </c>
      <c r="P63" s="13"/>
      <c r="Q63" s="10">
        <f t="shared" si="10"/>
        <v>62.7255</v>
      </c>
      <c r="R63" s="60">
        <f t="shared" si="7"/>
        <v>454.2745</v>
      </c>
      <c r="S63" s="61">
        <f t="shared" si="2"/>
        <v>8.24226191899626</v>
      </c>
      <c r="T63" s="62"/>
    </row>
    <row r="64" s="4" customFormat="1" ht="20.1" customHeight="1" spans="1:20">
      <c r="A64" s="40">
        <v>42058</v>
      </c>
      <c r="B64" s="27">
        <v>631</v>
      </c>
      <c r="C64" s="28">
        <v>0</v>
      </c>
      <c r="D64" s="28">
        <v>0</v>
      </c>
      <c r="E64" s="29">
        <f t="shared" si="11"/>
        <v>631</v>
      </c>
      <c r="F64" s="13"/>
      <c r="G64" s="27"/>
      <c r="H64" s="28">
        <v>0</v>
      </c>
      <c r="I64" s="13">
        <f t="shared" si="4"/>
        <v>37.86</v>
      </c>
      <c r="J64" s="27">
        <f t="shared" si="5"/>
        <v>22.085</v>
      </c>
      <c r="K64" s="13">
        <v>12.4975</v>
      </c>
      <c r="L64" s="28">
        <v>0</v>
      </c>
      <c r="M64" s="13">
        <v>0</v>
      </c>
      <c r="N64" s="13">
        <v>0</v>
      </c>
      <c r="O64" s="13">
        <v>0</v>
      </c>
      <c r="P64" s="13"/>
      <c r="Q64" s="10">
        <f t="shared" si="10"/>
        <v>72.4425</v>
      </c>
      <c r="R64" s="60">
        <f t="shared" si="7"/>
        <v>558.5575</v>
      </c>
      <c r="S64" s="61">
        <f t="shared" si="2"/>
        <v>8.71035648962971</v>
      </c>
      <c r="T64" s="62"/>
    </row>
    <row r="65" s="4" customFormat="1" ht="20.1" customHeight="1" spans="1:20">
      <c r="A65" s="40">
        <v>42059</v>
      </c>
      <c r="B65" s="27">
        <v>915</v>
      </c>
      <c r="C65" s="28">
        <v>0</v>
      </c>
      <c r="D65" s="28">
        <v>0</v>
      </c>
      <c r="E65" s="29">
        <f t="shared" si="11"/>
        <v>915</v>
      </c>
      <c r="F65" s="13"/>
      <c r="G65" s="27"/>
      <c r="H65" s="28">
        <v>0</v>
      </c>
      <c r="I65" s="13">
        <f t="shared" si="4"/>
        <v>54.9</v>
      </c>
      <c r="J65" s="27">
        <f t="shared" si="5"/>
        <v>32.025</v>
      </c>
      <c r="K65" s="13">
        <v>16.4921</v>
      </c>
      <c r="L65" s="28">
        <v>0</v>
      </c>
      <c r="M65" s="13">
        <v>0</v>
      </c>
      <c r="N65" s="13">
        <v>0</v>
      </c>
      <c r="O65" s="13">
        <v>0</v>
      </c>
      <c r="P65" s="13"/>
      <c r="Q65" s="10">
        <f t="shared" si="10"/>
        <v>103.4171</v>
      </c>
      <c r="R65" s="60">
        <f t="shared" si="7"/>
        <v>811.5829</v>
      </c>
      <c r="S65" s="61">
        <f t="shared" si="2"/>
        <v>8.84766639172825</v>
      </c>
      <c r="T65" s="62"/>
    </row>
    <row r="66" s="4" customFormat="1" ht="20.1" customHeight="1" spans="1:20">
      <c r="A66" s="40">
        <v>42060</v>
      </c>
      <c r="B66" s="27">
        <v>1175</v>
      </c>
      <c r="C66" s="28">
        <v>0</v>
      </c>
      <c r="D66" s="28">
        <v>0</v>
      </c>
      <c r="E66" s="29">
        <f t="shared" si="11"/>
        <v>1175</v>
      </c>
      <c r="F66" s="13"/>
      <c r="G66" s="27"/>
      <c r="H66" s="28">
        <v>0</v>
      </c>
      <c r="I66" s="13">
        <f t="shared" si="4"/>
        <v>70.5</v>
      </c>
      <c r="J66" s="27">
        <f t="shared" si="5"/>
        <v>41.125</v>
      </c>
      <c r="K66" s="13">
        <v>28.0678</v>
      </c>
      <c r="L66" s="28">
        <v>0</v>
      </c>
      <c r="M66" s="13">
        <v>0</v>
      </c>
      <c r="N66" s="13">
        <v>0</v>
      </c>
      <c r="O66" s="13">
        <v>0</v>
      </c>
      <c r="P66" s="13"/>
      <c r="Q66" s="10">
        <f t="shared" si="10"/>
        <v>139.6928</v>
      </c>
      <c r="R66" s="60">
        <f t="shared" si="7"/>
        <v>1035.3072</v>
      </c>
      <c r="S66" s="61">
        <f t="shared" si="2"/>
        <v>8.41131396893755</v>
      </c>
      <c r="T66" s="62"/>
    </row>
    <row r="67" s="4" customFormat="1" ht="20.1" customHeight="1" spans="1:20">
      <c r="A67" s="40">
        <v>42061</v>
      </c>
      <c r="B67" s="27">
        <v>1276</v>
      </c>
      <c r="C67" s="28">
        <v>0</v>
      </c>
      <c r="D67" s="28">
        <v>0</v>
      </c>
      <c r="E67" s="29">
        <f t="shared" si="11"/>
        <v>1276</v>
      </c>
      <c r="F67" s="13"/>
      <c r="G67" s="27"/>
      <c r="H67" s="28">
        <v>0</v>
      </c>
      <c r="I67" s="13">
        <f t="shared" si="4"/>
        <v>76.56</v>
      </c>
      <c r="J67" s="27">
        <f t="shared" si="5"/>
        <v>44.66</v>
      </c>
      <c r="K67" s="13">
        <v>22.6614</v>
      </c>
      <c r="L67" s="28">
        <v>0</v>
      </c>
      <c r="M67" s="13">
        <v>0</v>
      </c>
      <c r="N67" s="13">
        <v>0</v>
      </c>
      <c r="O67" s="13">
        <v>0</v>
      </c>
      <c r="P67" s="13"/>
      <c r="Q67" s="10">
        <f t="shared" si="10"/>
        <v>143.8814</v>
      </c>
      <c r="R67" s="60">
        <f t="shared" si="7"/>
        <v>1132.1186</v>
      </c>
      <c r="S67" s="61">
        <f t="shared" si="2"/>
        <v>8.86841523643779</v>
      </c>
      <c r="T67" s="62"/>
    </row>
    <row r="68" s="4" customFormat="1" ht="20.1" customHeight="1" spans="1:20">
      <c r="A68" s="40">
        <v>42062</v>
      </c>
      <c r="B68" s="27">
        <v>2025</v>
      </c>
      <c r="C68" s="28">
        <v>0</v>
      </c>
      <c r="D68" s="28">
        <v>0</v>
      </c>
      <c r="E68" s="29">
        <f t="shared" si="11"/>
        <v>2025</v>
      </c>
      <c r="F68" s="13"/>
      <c r="G68" s="27"/>
      <c r="H68" s="28">
        <v>0</v>
      </c>
      <c r="I68" s="13">
        <f t="shared" si="4"/>
        <v>121.5</v>
      </c>
      <c r="J68" s="27">
        <f t="shared" si="5"/>
        <v>70.875</v>
      </c>
      <c r="K68" s="13">
        <v>16.6806</v>
      </c>
      <c r="L68" s="28">
        <v>0</v>
      </c>
      <c r="M68" s="13">
        <v>0</v>
      </c>
      <c r="N68" s="13">
        <v>0</v>
      </c>
      <c r="O68" s="13">
        <v>0</v>
      </c>
      <c r="P68" s="13"/>
      <c r="Q68" s="10">
        <f t="shared" si="10"/>
        <v>209.0556</v>
      </c>
      <c r="R68" s="60">
        <f t="shared" si="7"/>
        <v>1815.9444</v>
      </c>
      <c r="S68" s="61">
        <f t="shared" si="2"/>
        <v>9.68641834995092</v>
      </c>
      <c r="T68" s="62"/>
    </row>
    <row r="69" s="4" customFormat="1" ht="20.1" customHeight="1" spans="1:20">
      <c r="A69" s="40">
        <v>42063</v>
      </c>
      <c r="B69" s="27">
        <v>1425</v>
      </c>
      <c r="C69" s="28">
        <v>0</v>
      </c>
      <c r="D69" s="28">
        <v>0</v>
      </c>
      <c r="E69" s="29">
        <f t="shared" si="11"/>
        <v>1425</v>
      </c>
      <c r="F69" s="13"/>
      <c r="G69" s="27"/>
      <c r="H69" s="28">
        <v>0</v>
      </c>
      <c r="I69" s="13">
        <f t="shared" si="4"/>
        <v>85.5</v>
      </c>
      <c r="J69" s="27">
        <f t="shared" si="5"/>
        <v>49.875</v>
      </c>
      <c r="K69" s="13">
        <v>43.362</v>
      </c>
      <c r="L69" s="28">
        <v>0</v>
      </c>
      <c r="M69" s="13">
        <v>0</v>
      </c>
      <c r="N69" s="13">
        <v>0</v>
      </c>
      <c r="O69" s="13">
        <v>0</v>
      </c>
      <c r="P69" s="13"/>
      <c r="Q69" s="10">
        <f t="shared" si="10"/>
        <v>178.737</v>
      </c>
      <c r="R69" s="60">
        <f t="shared" si="7"/>
        <v>1246.263</v>
      </c>
      <c r="S69" s="61">
        <f t="shared" si="2"/>
        <v>7.97260779804965</v>
      </c>
      <c r="T69" s="62"/>
    </row>
    <row r="70" s="10" customFormat="1" ht="20.1" customHeight="1" spans="1:19">
      <c r="A70" s="10" t="s">
        <v>30</v>
      </c>
      <c r="B70" s="10">
        <f>SUM(B42:B69)</f>
        <v>19977</v>
      </c>
      <c r="C70" s="10">
        <f t="shared" ref="C70:E70" si="12">SUM(C42:C69)</f>
        <v>0</v>
      </c>
      <c r="D70" s="10">
        <f t="shared" si="12"/>
        <v>0</v>
      </c>
      <c r="E70" s="10">
        <f t="shared" si="12"/>
        <v>19977</v>
      </c>
      <c r="F70" s="10">
        <v>75000</v>
      </c>
      <c r="H70" s="10">
        <f>SUM(H42:H69)</f>
        <v>0</v>
      </c>
      <c r="I70" s="10">
        <f t="shared" si="4"/>
        <v>1198.62</v>
      </c>
      <c r="J70" s="10">
        <f t="shared" si="5"/>
        <v>699.195</v>
      </c>
      <c r="K70" s="10">
        <f t="shared" ref="K70:P70" si="13">SUM(K42:K69)</f>
        <v>622.3845</v>
      </c>
      <c r="L70" s="10">
        <f t="shared" si="13"/>
        <v>0</v>
      </c>
      <c r="M70" s="10">
        <f t="shared" si="13"/>
        <v>0</v>
      </c>
      <c r="N70" s="10">
        <f t="shared" si="13"/>
        <v>0</v>
      </c>
      <c r="O70" s="10">
        <f t="shared" si="13"/>
        <v>0</v>
      </c>
      <c r="P70" s="10">
        <f t="shared" si="13"/>
        <v>0</v>
      </c>
      <c r="Q70" s="10">
        <f t="shared" si="10"/>
        <v>2520.1995</v>
      </c>
      <c r="R70" s="10">
        <f t="shared" si="7"/>
        <v>17456.8005</v>
      </c>
      <c r="S70" s="10">
        <f t="shared" si="2"/>
        <v>7.92675341773538</v>
      </c>
    </row>
    <row r="71" s="4" customFormat="1" spans="1:19">
      <c r="A71" s="40">
        <v>42064</v>
      </c>
      <c r="B71" s="27">
        <v>1112</v>
      </c>
      <c r="C71" s="27">
        <v>0</v>
      </c>
      <c r="D71" s="27">
        <v>0</v>
      </c>
      <c r="E71" s="29">
        <f>B71-D71</f>
        <v>1112</v>
      </c>
      <c r="F71" s="27"/>
      <c r="G71" s="27"/>
      <c r="H71" s="28">
        <v>0</v>
      </c>
      <c r="I71" s="27">
        <f t="shared" ref="I71:I78" si="14">B71*0.06</f>
        <v>66.72</v>
      </c>
      <c r="J71" s="27">
        <f t="shared" ref="J71:J78" si="15">B71*0.035</f>
        <v>38.92</v>
      </c>
      <c r="K71" s="27">
        <v>14.5575</v>
      </c>
      <c r="L71" s="27">
        <v>0</v>
      </c>
      <c r="M71" s="27">
        <v>0</v>
      </c>
      <c r="N71" s="27">
        <v>0</v>
      </c>
      <c r="O71" s="27">
        <v>0</v>
      </c>
      <c r="P71" s="27"/>
      <c r="Q71" s="10">
        <f>SUM(H71:O71)</f>
        <v>120.1975</v>
      </c>
      <c r="R71" s="60">
        <f t="shared" ref="R71:R102" si="16">E71-Q71</f>
        <v>991.8025</v>
      </c>
      <c r="S71" s="60">
        <f t="shared" ref="S71:S102" si="17">E71/Q71</f>
        <v>9.25144033777741</v>
      </c>
    </row>
    <row r="72" s="4" customFormat="1" spans="1:19">
      <c r="A72" s="40">
        <v>42065</v>
      </c>
      <c r="B72" s="27">
        <v>1752</v>
      </c>
      <c r="C72" s="27">
        <v>0</v>
      </c>
      <c r="D72" s="27">
        <v>0</v>
      </c>
      <c r="E72" s="29">
        <f t="shared" ref="E72:E78" si="18">B72-D72</f>
        <v>1752</v>
      </c>
      <c r="F72" s="27"/>
      <c r="G72" s="27"/>
      <c r="H72" s="28">
        <v>0</v>
      </c>
      <c r="I72" s="27">
        <f t="shared" si="14"/>
        <v>105.12</v>
      </c>
      <c r="J72" s="27">
        <f t="shared" si="15"/>
        <v>61.32</v>
      </c>
      <c r="K72" s="27">
        <v>23.2008</v>
      </c>
      <c r="L72" s="27">
        <v>0</v>
      </c>
      <c r="M72" s="27">
        <v>0</v>
      </c>
      <c r="N72" s="27">
        <v>0</v>
      </c>
      <c r="O72" s="27">
        <v>0</v>
      </c>
      <c r="P72" s="27"/>
      <c r="Q72" s="10">
        <f t="shared" ref="Q72:Q101" si="19">SUM(H72:O72)</f>
        <v>189.6408</v>
      </c>
      <c r="R72" s="60">
        <f t="shared" si="16"/>
        <v>1562.3592</v>
      </c>
      <c r="S72" s="60">
        <f t="shared" si="17"/>
        <v>9.23851829353177</v>
      </c>
    </row>
    <row r="73" s="4" customFormat="1" spans="1:19">
      <c r="A73" s="40">
        <v>42066</v>
      </c>
      <c r="B73" s="27">
        <v>2164</v>
      </c>
      <c r="C73" s="27">
        <v>0</v>
      </c>
      <c r="D73" s="27">
        <v>0</v>
      </c>
      <c r="E73" s="29">
        <f t="shared" si="18"/>
        <v>2164</v>
      </c>
      <c r="F73" s="27"/>
      <c r="G73" s="27"/>
      <c r="H73" s="28">
        <v>0</v>
      </c>
      <c r="I73" s="27">
        <f t="shared" si="14"/>
        <v>129.84</v>
      </c>
      <c r="J73" s="27">
        <f t="shared" si="15"/>
        <v>75.74</v>
      </c>
      <c r="K73" s="27">
        <v>23.7485</v>
      </c>
      <c r="L73" s="27">
        <v>0</v>
      </c>
      <c r="M73" s="27">
        <v>0</v>
      </c>
      <c r="N73" s="27">
        <v>0</v>
      </c>
      <c r="O73" s="27">
        <v>0</v>
      </c>
      <c r="P73" s="27"/>
      <c r="Q73" s="10">
        <f t="shared" si="19"/>
        <v>229.3285</v>
      </c>
      <c r="R73" s="60">
        <f t="shared" si="16"/>
        <v>1934.6715</v>
      </c>
      <c r="S73" s="60">
        <f t="shared" si="17"/>
        <v>9.43624538598561</v>
      </c>
    </row>
    <row r="74" s="4" customFormat="1" spans="1:19">
      <c r="A74" s="40">
        <v>42067</v>
      </c>
      <c r="B74" s="27">
        <v>839</v>
      </c>
      <c r="C74" s="27">
        <v>0</v>
      </c>
      <c r="D74" s="27">
        <v>0</v>
      </c>
      <c r="E74" s="29">
        <f t="shared" si="18"/>
        <v>839</v>
      </c>
      <c r="F74" s="27"/>
      <c r="G74" s="27"/>
      <c r="H74" s="28">
        <v>0</v>
      </c>
      <c r="I74" s="27">
        <f t="shared" si="14"/>
        <v>50.34</v>
      </c>
      <c r="J74" s="27">
        <f t="shared" si="15"/>
        <v>29.365</v>
      </c>
      <c r="K74" s="27">
        <v>32.0886</v>
      </c>
      <c r="L74" s="27">
        <v>0</v>
      </c>
      <c r="M74" s="27">
        <v>0</v>
      </c>
      <c r="N74" s="27">
        <v>0</v>
      </c>
      <c r="O74" s="27">
        <v>0</v>
      </c>
      <c r="P74" s="27"/>
      <c r="Q74" s="10">
        <f t="shared" si="19"/>
        <v>111.7936</v>
      </c>
      <c r="R74" s="60">
        <f t="shared" si="16"/>
        <v>727.2064</v>
      </c>
      <c r="S74" s="60">
        <f t="shared" si="17"/>
        <v>7.50490189062701</v>
      </c>
    </row>
    <row r="75" s="4" customFormat="1" spans="1:19">
      <c r="A75" s="40">
        <v>42068</v>
      </c>
      <c r="B75" s="27">
        <v>1730</v>
      </c>
      <c r="C75" s="27">
        <v>0</v>
      </c>
      <c r="D75" s="27">
        <v>0</v>
      </c>
      <c r="E75" s="29">
        <f t="shared" si="18"/>
        <v>1730</v>
      </c>
      <c r="F75" s="27"/>
      <c r="G75" s="27"/>
      <c r="H75" s="28">
        <v>0</v>
      </c>
      <c r="I75" s="27">
        <f t="shared" si="14"/>
        <v>103.8</v>
      </c>
      <c r="J75" s="27">
        <f t="shared" si="15"/>
        <v>60.55</v>
      </c>
      <c r="K75" s="27">
        <v>49.2502</v>
      </c>
      <c r="L75" s="27">
        <v>0</v>
      </c>
      <c r="M75" s="27">
        <v>0</v>
      </c>
      <c r="N75" s="27">
        <v>0</v>
      </c>
      <c r="O75" s="27">
        <v>0</v>
      </c>
      <c r="P75" s="27"/>
      <c r="Q75" s="10">
        <f t="shared" si="19"/>
        <v>213.6002</v>
      </c>
      <c r="R75" s="60">
        <f t="shared" si="16"/>
        <v>1516.3998</v>
      </c>
      <c r="S75" s="60">
        <f t="shared" si="17"/>
        <v>8.0992433527684</v>
      </c>
    </row>
    <row r="76" s="4" customFormat="1" spans="1:19">
      <c r="A76" s="40">
        <v>42069</v>
      </c>
      <c r="B76" s="27">
        <v>1100</v>
      </c>
      <c r="C76" s="27">
        <v>0</v>
      </c>
      <c r="D76" s="27">
        <v>0</v>
      </c>
      <c r="E76" s="29">
        <f t="shared" si="18"/>
        <v>1100</v>
      </c>
      <c r="F76" s="27"/>
      <c r="G76" s="27"/>
      <c r="H76" s="28">
        <v>0</v>
      </c>
      <c r="I76" s="27">
        <f t="shared" si="14"/>
        <v>66</v>
      </c>
      <c r="J76" s="27">
        <f t="shared" si="15"/>
        <v>38.5</v>
      </c>
      <c r="K76" s="27">
        <v>39.0094</v>
      </c>
      <c r="L76" s="27">
        <v>0</v>
      </c>
      <c r="M76" s="27">
        <v>0</v>
      </c>
      <c r="N76" s="27">
        <v>0</v>
      </c>
      <c r="O76" s="27">
        <v>0</v>
      </c>
      <c r="P76" s="27"/>
      <c r="Q76" s="10">
        <f t="shared" si="19"/>
        <v>143.5094</v>
      </c>
      <c r="R76" s="60">
        <f t="shared" si="16"/>
        <v>956.4906</v>
      </c>
      <c r="S76" s="60">
        <f t="shared" si="17"/>
        <v>7.66500312871491</v>
      </c>
    </row>
    <row r="77" s="4" customFormat="1" spans="1:19">
      <c r="A77" s="40">
        <v>42070</v>
      </c>
      <c r="B77" s="27">
        <v>1317</v>
      </c>
      <c r="C77" s="27">
        <v>0</v>
      </c>
      <c r="D77" s="27">
        <v>0</v>
      </c>
      <c r="E77" s="29">
        <f t="shared" si="18"/>
        <v>1317</v>
      </c>
      <c r="F77" s="27"/>
      <c r="G77" s="27"/>
      <c r="H77" s="28">
        <v>0</v>
      </c>
      <c r="I77" s="27">
        <f t="shared" si="14"/>
        <v>79.02</v>
      </c>
      <c r="J77" s="27">
        <f t="shared" si="15"/>
        <v>46.095</v>
      </c>
      <c r="K77" s="27">
        <v>25.4783</v>
      </c>
      <c r="L77" s="27">
        <v>0</v>
      </c>
      <c r="M77" s="27">
        <v>0</v>
      </c>
      <c r="N77" s="27">
        <v>0</v>
      </c>
      <c r="O77" s="27">
        <v>0</v>
      </c>
      <c r="P77" s="27"/>
      <c r="Q77" s="10">
        <f t="shared" si="19"/>
        <v>150.5933</v>
      </c>
      <c r="R77" s="60">
        <f t="shared" si="16"/>
        <v>1166.4067</v>
      </c>
      <c r="S77" s="60">
        <f t="shared" si="17"/>
        <v>8.74540899229913</v>
      </c>
    </row>
    <row r="78" s="4" customFormat="1" spans="1:19">
      <c r="A78" s="40">
        <v>42071</v>
      </c>
      <c r="B78" s="27">
        <v>1607</v>
      </c>
      <c r="C78" s="27">
        <v>0</v>
      </c>
      <c r="D78" s="27">
        <v>0</v>
      </c>
      <c r="E78" s="29">
        <f t="shared" si="18"/>
        <v>1607</v>
      </c>
      <c r="F78" s="27"/>
      <c r="G78" s="27"/>
      <c r="H78" s="28">
        <v>0</v>
      </c>
      <c r="I78" s="27">
        <f t="shared" si="14"/>
        <v>96.42</v>
      </c>
      <c r="J78" s="27">
        <f t="shared" si="15"/>
        <v>56.245</v>
      </c>
      <c r="K78" s="27"/>
      <c r="L78" s="27">
        <v>0</v>
      </c>
      <c r="M78" s="27">
        <v>0</v>
      </c>
      <c r="N78" s="27">
        <v>0</v>
      </c>
      <c r="O78" s="27">
        <v>0</v>
      </c>
      <c r="P78" s="27"/>
      <c r="Q78" s="10">
        <f t="shared" si="19"/>
        <v>152.665</v>
      </c>
      <c r="R78" s="60">
        <f t="shared" si="16"/>
        <v>1454.335</v>
      </c>
      <c r="S78" s="60">
        <f t="shared" si="17"/>
        <v>10.5263157894737</v>
      </c>
    </row>
    <row r="79" s="4" customFormat="1" spans="1:19">
      <c r="A79" s="40">
        <v>42072</v>
      </c>
      <c r="B79" s="27">
        <v>1361</v>
      </c>
      <c r="C79" s="27">
        <v>0</v>
      </c>
      <c r="D79" s="27">
        <v>0</v>
      </c>
      <c r="E79" s="29">
        <v>1361</v>
      </c>
      <c r="F79" s="27"/>
      <c r="G79" s="27"/>
      <c r="H79" s="28">
        <v>0</v>
      </c>
      <c r="I79" s="27">
        <v>81.66</v>
      </c>
      <c r="J79" s="27">
        <v>47.635</v>
      </c>
      <c r="K79" s="27">
        <v>38.7962</v>
      </c>
      <c r="L79" s="27">
        <v>0</v>
      </c>
      <c r="M79" s="27">
        <v>0</v>
      </c>
      <c r="N79" s="27">
        <v>0</v>
      </c>
      <c r="O79" s="27">
        <v>0</v>
      </c>
      <c r="P79" s="27"/>
      <c r="Q79" s="10">
        <f t="shared" si="19"/>
        <v>168.0912</v>
      </c>
      <c r="R79" s="60">
        <v>1192.9088</v>
      </c>
      <c r="S79" s="60">
        <v>8.09679507315077</v>
      </c>
    </row>
    <row r="80" s="4" customFormat="1" spans="1:19">
      <c r="A80" s="40">
        <v>42073</v>
      </c>
      <c r="B80" s="27">
        <v>1880</v>
      </c>
      <c r="C80" s="27">
        <v>0</v>
      </c>
      <c r="D80" s="27">
        <v>0</v>
      </c>
      <c r="E80" s="29">
        <v>1880</v>
      </c>
      <c r="F80" s="27"/>
      <c r="G80" s="27"/>
      <c r="H80" s="28">
        <v>0</v>
      </c>
      <c r="I80" s="27">
        <v>112.8</v>
      </c>
      <c r="J80" s="27">
        <v>65.8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/>
      <c r="Q80" s="10">
        <f t="shared" si="19"/>
        <v>178.6</v>
      </c>
      <c r="R80" s="60">
        <v>1701.4</v>
      </c>
      <c r="S80" s="60">
        <v>10.5263157894737</v>
      </c>
    </row>
    <row r="81" s="4" customFormat="1" spans="1:19">
      <c r="A81" s="40">
        <v>42074</v>
      </c>
      <c r="B81" s="27">
        <v>795</v>
      </c>
      <c r="C81" s="27">
        <v>0</v>
      </c>
      <c r="D81" s="27">
        <v>0</v>
      </c>
      <c r="E81" s="29">
        <v>795</v>
      </c>
      <c r="F81" s="27"/>
      <c r="G81" s="27"/>
      <c r="H81" s="28">
        <v>0</v>
      </c>
      <c r="I81" s="27">
        <v>47.7</v>
      </c>
      <c r="J81" s="27">
        <v>27.825</v>
      </c>
      <c r="K81" s="27"/>
      <c r="L81" s="27">
        <v>0</v>
      </c>
      <c r="M81" s="27">
        <v>0</v>
      </c>
      <c r="N81" s="27">
        <v>0</v>
      </c>
      <c r="O81" s="27">
        <v>0</v>
      </c>
      <c r="P81" s="27"/>
      <c r="Q81" s="10">
        <f t="shared" si="19"/>
        <v>75.525</v>
      </c>
      <c r="R81" s="60">
        <v>719.475</v>
      </c>
      <c r="S81" s="60">
        <v>10.5263157894737</v>
      </c>
    </row>
    <row r="82" s="4" customFormat="1" spans="1:19">
      <c r="A82" s="40">
        <v>42075</v>
      </c>
      <c r="B82" s="27">
        <v>1404</v>
      </c>
      <c r="C82" s="27">
        <v>0</v>
      </c>
      <c r="D82" s="27">
        <v>0</v>
      </c>
      <c r="E82" s="29">
        <v>1404</v>
      </c>
      <c r="F82" s="27"/>
      <c r="G82" s="27"/>
      <c r="H82" s="28">
        <v>0</v>
      </c>
      <c r="I82" s="27">
        <v>84.24</v>
      </c>
      <c r="J82" s="27">
        <v>49.14</v>
      </c>
      <c r="K82" s="27">
        <v>39.6571</v>
      </c>
      <c r="L82" s="27">
        <v>0</v>
      </c>
      <c r="M82" s="27">
        <v>0</v>
      </c>
      <c r="N82" s="27">
        <v>0</v>
      </c>
      <c r="O82" s="27">
        <v>0</v>
      </c>
      <c r="P82" s="27"/>
      <c r="Q82" s="10">
        <f t="shared" si="19"/>
        <v>173.0371</v>
      </c>
      <c r="R82" s="60">
        <v>1230.9629</v>
      </c>
      <c r="S82" s="60">
        <v>8.11386691062206</v>
      </c>
    </row>
    <row r="83" s="4" customFormat="1" spans="1:19">
      <c r="A83" s="40">
        <v>42076</v>
      </c>
      <c r="B83" s="27">
        <v>1099</v>
      </c>
      <c r="C83" s="27">
        <v>0</v>
      </c>
      <c r="D83" s="27">
        <v>0</v>
      </c>
      <c r="E83" s="29">
        <v>1099</v>
      </c>
      <c r="F83" s="27"/>
      <c r="G83" s="27"/>
      <c r="H83" s="28">
        <v>0</v>
      </c>
      <c r="I83" s="27">
        <v>65.94</v>
      </c>
      <c r="J83" s="27">
        <v>38.465</v>
      </c>
      <c r="K83" s="27"/>
      <c r="L83" s="27">
        <v>0</v>
      </c>
      <c r="M83" s="27">
        <v>0</v>
      </c>
      <c r="N83" s="27">
        <v>0</v>
      </c>
      <c r="O83" s="27">
        <v>0</v>
      </c>
      <c r="P83" s="27"/>
      <c r="Q83" s="10">
        <f t="shared" si="19"/>
        <v>104.405</v>
      </c>
      <c r="R83" s="60">
        <v>994.595</v>
      </c>
      <c r="S83" s="60">
        <v>10.5263157894737</v>
      </c>
    </row>
    <row r="84" s="4" customFormat="1" spans="1:19">
      <c r="A84" s="40">
        <v>42077</v>
      </c>
      <c r="B84" s="27">
        <v>829</v>
      </c>
      <c r="C84" s="27">
        <v>0</v>
      </c>
      <c r="D84" s="27">
        <v>0</v>
      </c>
      <c r="E84" s="29">
        <v>829</v>
      </c>
      <c r="F84" s="27"/>
      <c r="G84" s="27"/>
      <c r="H84" s="28">
        <v>0</v>
      </c>
      <c r="I84" s="27">
        <v>49.74</v>
      </c>
      <c r="J84" s="27">
        <v>29.015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/>
      <c r="Q84" s="10">
        <f t="shared" si="19"/>
        <v>78.755</v>
      </c>
      <c r="R84" s="60">
        <v>750.245</v>
      </c>
      <c r="S84" s="60">
        <v>10.5263157894737</v>
      </c>
    </row>
    <row r="85" s="4" customFormat="1" spans="1:19">
      <c r="A85" s="40">
        <v>42078</v>
      </c>
      <c r="B85" s="27">
        <v>2159</v>
      </c>
      <c r="C85" s="27">
        <v>0</v>
      </c>
      <c r="D85" s="27">
        <v>0</v>
      </c>
      <c r="E85" s="29">
        <v>2159</v>
      </c>
      <c r="F85" s="27"/>
      <c r="G85" s="27"/>
      <c r="H85" s="28">
        <v>0</v>
      </c>
      <c r="I85" s="27">
        <v>129.54</v>
      </c>
      <c r="J85" s="27">
        <v>75.565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/>
      <c r="Q85" s="10">
        <f t="shared" si="19"/>
        <v>205.105</v>
      </c>
      <c r="R85" s="60">
        <v>1953.895</v>
      </c>
      <c r="S85" s="60">
        <v>10.5263157894737</v>
      </c>
    </row>
    <row r="86" s="4" customFormat="1" spans="1:19">
      <c r="A86" s="40">
        <v>42079</v>
      </c>
      <c r="B86" s="27">
        <v>946</v>
      </c>
      <c r="C86" s="27"/>
      <c r="D86" s="27"/>
      <c r="E86" s="29">
        <v>946</v>
      </c>
      <c r="F86" s="27"/>
      <c r="G86" s="27"/>
      <c r="H86" s="28">
        <v>0</v>
      </c>
      <c r="I86" s="27">
        <v>56.76</v>
      </c>
      <c r="J86" s="27">
        <v>33.11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/>
      <c r="Q86" s="10">
        <f t="shared" si="19"/>
        <v>89.87</v>
      </c>
      <c r="R86" s="60">
        <v>856.13</v>
      </c>
      <c r="S86" s="60">
        <v>10.5263157894737</v>
      </c>
    </row>
    <row r="87" s="4" customFormat="1" spans="1:19">
      <c r="A87" s="40">
        <v>42080</v>
      </c>
      <c r="B87" s="27">
        <v>1143</v>
      </c>
      <c r="C87" s="27">
        <v>0</v>
      </c>
      <c r="D87" s="27">
        <v>0</v>
      </c>
      <c r="E87" s="29">
        <v>1143</v>
      </c>
      <c r="F87" s="27"/>
      <c r="G87" s="27"/>
      <c r="H87" s="28">
        <v>0</v>
      </c>
      <c r="I87" s="27">
        <v>68.58</v>
      </c>
      <c r="J87" s="27">
        <v>40.005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/>
      <c r="Q87" s="10">
        <f t="shared" si="19"/>
        <v>108.585</v>
      </c>
      <c r="R87" s="60">
        <v>1034.415</v>
      </c>
      <c r="S87" s="60">
        <v>10.5263157894737</v>
      </c>
    </row>
    <row r="88" s="4" customFormat="1" spans="1:19">
      <c r="A88" s="40">
        <v>42081</v>
      </c>
      <c r="B88" s="27">
        <v>742</v>
      </c>
      <c r="C88" s="27">
        <v>0</v>
      </c>
      <c r="D88" s="27">
        <v>0</v>
      </c>
      <c r="E88" s="29">
        <v>742</v>
      </c>
      <c r="F88" s="27"/>
      <c r="G88" s="27"/>
      <c r="H88" s="28">
        <v>0</v>
      </c>
      <c r="I88" s="27">
        <v>44.52</v>
      </c>
      <c r="J88" s="27">
        <v>25.97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/>
      <c r="Q88" s="10">
        <f t="shared" si="19"/>
        <v>70.49</v>
      </c>
      <c r="R88" s="60">
        <v>671.51</v>
      </c>
      <c r="S88" s="60">
        <v>10.5263157894737</v>
      </c>
    </row>
    <row r="89" s="4" customFormat="1" spans="1:19">
      <c r="A89" s="40">
        <v>42082</v>
      </c>
      <c r="B89" s="27">
        <v>620</v>
      </c>
      <c r="C89" s="27">
        <v>0</v>
      </c>
      <c r="D89" s="27">
        <v>0</v>
      </c>
      <c r="E89" s="29">
        <v>620</v>
      </c>
      <c r="F89" s="27"/>
      <c r="G89" s="27"/>
      <c r="H89" s="28">
        <v>0</v>
      </c>
      <c r="I89" s="27">
        <v>37.2</v>
      </c>
      <c r="J89" s="27">
        <v>21.7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/>
      <c r="Q89" s="10">
        <f t="shared" si="19"/>
        <v>58.9</v>
      </c>
      <c r="R89" s="60">
        <v>561.1</v>
      </c>
      <c r="S89" s="60">
        <v>10.5263157894737</v>
      </c>
    </row>
    <row r="90" s="4" customFormat="1" spans="1:19">
      <c r="A90" s="40">
        <v>42083</v>
      </c>
      <c r="B90" s="27">
        <v>792</v>
      </c>
      <c r="C90" s="27">
        <v>0</v>
      </c>
      <c r="D90" s="27">
        <v>0</v>
      </c>
      <c r="E90" s="29">
        <v>792</v>
      </c>
      <c r="F90" s="27"/>
      <c r="G90" s="27"/>
      <c r="H90" s="28">
        <v>0</v>
      </c>
      <c r="I90" s="27">
        <v>47.52</v>
      </c>
      <c r="J90" s="27">
        <v>27.72</v>
      </c>
      <c r="K90" s="27">
        <v>35.9069</v>
      </c>
      <c r="L90" s="27">
        <v>0</v>
      </c>
      <c r="M90" s="27">
        <v>0</v>
      </c>
      <c r="N90" s="27">
        <v>0</v>
      </c>
      <c r="O90" s="27">
        <v>0</v>
      </c>
      <c r="P90" s="27"/>
      <c r="Q90" s="10">
        <f t="shared" si="19"/>
        <v>111.1469</v>
      </c>
      <c r="R90" s="60">
        <v>680.8531</v>
      </c>
      <c r="S90" s="60">
        <v>7.12570481048054</v>
      </c>
    </row>
    <row r="91" s="4" customFormat="1" spans="1:19">
      <c r="A91" s="40">
        <v>42084</v>
      </c>
      <c r="B91" s="27">
        <v>597</v>
      </c>
      <c r="C91" s="27">
        <v>0</v>
      </c>
      <c r="D91" s="27">
        <v>0</v>
      </c>
      <c r="E91" s="29">
        <v>597</v>
      </c>
      <c r="F91" s="27"/>
      <c r="G91" s="27"/>
      <c r="H91" s="28">
        <v>0</v>
      </c>
      <c r="I91" s="27">
        <v>35.82</v>
      </c>
      <c r="J91" s="27">
        <v>20.895</v>
      </c>
      <c r="K91" s="27">
        <v>26.2802</v>
      </c>
      <c r="L91" s="27">
        <v>0</v>
      </c>
      <c r="M91" s="27">
        <v>0</v>
      </c>
      <c r="N91" s="27">
        <v>0</v>
      </c>
      <c r="O91" s="27">
        <v>0</v>
      </c>
      <c r="P91" s="27"/>
      <c r="Q91" s="10">
        <f t="shared" si="19"/>
        <v>82.9952</v>
      </c>
      <c r="R91" s="60">
        <v>514.0048</v>
      </c>
      <c r="S91" s="60">
        <v>7.19318707587909</v>
      </c>
    </row>
    <row r="92" s="4" customFormat="1" spans="1:19">
      <c r="A92" s="40">
        <v>42085</v>
      </c>
      <c r="B92" s="27">
        <v>589</v>
      </c>
      <c r="C92" s="27">
        <v>0</v>
      </c>
      <c r="D92" s="27">
        <v>0</v>
      </c>
      <c r="E92" s="29">
        <v>589</v>
      </c>
      <c r="F92" s="27"/>
      <c r="G92" s="27"/>
      <c r="H92" s="28">
        <v>0</v>
      </c>
      <c r="I92" s="27">
        <v>35.34</v>
      </c>
      <c r="J92" s="27">
        <v>20.615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/>
      <c r="Q92" s="10">
        <f t="shared" si="19"/>
        <v>55.955</v>
      </c>
      <c r="R92" s="60">
        <v>533.045</v>
      </c>
      <c r="S92" s="60">
        <v>10.5263157894737</v>
      </c>
    </row>
    <row r="93" s="4" customFormat="1" spans="1:19">
      <c r="A93" s="40">
        <v>42086</v>
      </c>
      <c r="B93" s="27">
        <v>1752</v>
      </c>
      <c r="C93" s="27">
        <v>0</v>
      </c>
      <c r="D93" s="27">
        <v>0</v>
      </c>
      <c r="E93" s="29">
        <v>1752</v>
      </c>
      <c r="F93" s="27"/>
      <c r="G93" s="27"/>
      <c r="H93" s="28">
        <v>0</v>
      </c>
      <c r="I93" s="27">
        <v>105.12</v>
      </c>
      <c r="J93" s="27">
        <v>61.32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/>
      <c r="Q93" s="10">
        <f t="shared" si="19"/>
        <v>166.44</v>
      </c>
      <c r="R93" s="60">
        <v>1585.56</v>
      </c>
      <c r="S93" s="60">
        <v>10.5263157894737</v>
      </c>
    </row>
    <row r="94" s="4" customFormat="1" spans="1:19">
      <c r="A94" s="40">
        <v>42087</v>
      </c>
      <c r="B94" s="27">
        <v>935</v>
      </c>
      <c r="C94" s="27">
        <v>0</v>
      </c>
      <c r="D94" s="27">
        <v>0</v>
      </c>
      <c r="E94" s="29">
        <v>935</v>
      </c>
      <c r="F94" s="27"/>
      <c r="G94" s="27"/>
      <c r="H94" s="28">
        <v>0</v>
      </c>
      <c r="I94" s="27">
        <v>56.1</v>
      </c>
      <c r="J94" s="27">
        <v>32.725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/>
      <c r="Q94" s="10">
        <f t="shared" si="19"/>
        <v>88.825</v>
      </c>
      <c r="R94" s="60">
        <v>846.175</v>
      </c>
      <c r="S94" s="60">
        <v>10.5263157894737</v>
      </c>
    </row>
    <row r="95" s="4" customFormat="1" spans="1:19">
      <c r="A95" s="40">
        <v>42088</v>
      </c>
      <c r="B95" s="27">
        <v>1900</v>
      </c>
      <c r="C95" s="27">
        <v>0</v>
      </c>
      <c r="D95" s="27">
        <v>0</v>
      </c>
      <c r="E95" s="29">
        <v>1900</v>
      </c>
      <c r="F95" s="27"/>
      <c r="G95" s="27"/>
      <c r="H95" s="28">
        <v>0</v>
      </c>
      <c r="I95" s="27">
        <v>114</v>
      </c>
      <c r="J95" s="27">
        <v>66.5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/>
      <c r="Q95" s="10">
        <f t="shared" si="19"/>
        <v>180.5</v>
      </c>
      <c r="R95" s="60">
        <v>1719.5</v>
      </c>
      <c r="S95" s="60">
        <v>10.5263157894737</v>
      </c>
    </row>
    <row r="96" s="4" customFormat="1" spans="1:19">
      <c r="A96" s="40">
        <v>42089</v>
      </c>
      <c r="B96" s="27">
        <v>1676</v>
      </c>
      <c r="C96" s="27">
        <v>0</v>
      </c>
      <c r="D96" s="27">
        <v>0</v>
      </c>
      <c r="E96" s="29">
        <v>1676</v>
      </c>
      <c r="F96" s="27"/>
      <c r="G96" s="27"/>
      <c r="H96" s="28">
        <v>0</v>
      </c>
      <c r="I96" s="27">
        <v>100.56</v>
      </c>
      <c r="J96" s="27">
        <v>58.66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/>
      <c r="Q96" s="10">
        <f t="shared" si="19"/>
        <v>159.22</v>
      </c>
      <c r="R96" s="60">
        <v>1516.78</v>
      </c>
      <c r="S96" s="60">
        <v>10.5263157894737</v>
      </c>
    </row>
    <row r="97" s="4" customFormat="1" spans="1:19">
      <c r="A97" s="40">
        <v>42090</v>
      </c>
      <c r="B97" s="27">
        <v>1147</v>
      </c>
      <c r="C97" s="27">
        <v>0</v>
      </c>
      <c r="D97" s="27">
        <v>0</v>
      </c>
      <c r="E97" s="29">
        <v>1147</v>
      </c>
      <c r="F97" s="27"/>
      <c r="G97" s="27"/>
      <c r="H97" s="28">
        <v>0</v>
      </c>
      <c r="I97" s="27">
        <v>68.82</v>
      </c>
      <c r="J97" s="27">
        <v>40.145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/>
      <c r="Q97" s="10">
        <f t="shared" si="19"/>
        <v>108.965</v>
      </c>
      <c r="R97" s="60">
        <v>1038.035</v>
      </c>
      <c r="S97" s="60">
        <v>10.5263157894737</v>
      </c>
    </row>
    <row r="98" s="4" customFormat="1" spans="1:19">
      <c r="A98" s="40">
        <v>42091</v>
      </c>
      <c r="B98" s="27">
        <v>977</v>
      </c>
      <c r="C98" s="27">
        <v>0</v>
      </c>
      <c r="D98" s="27">
        <v>0</v>
      </c>
      <c r="E98" s="29">
        <v>977</v>
      </c>
      <c r="F98" s="27"/>
      <c r="G98" s="27"/>
      <c r="H98" s="28">
        <v>0</v>
      </c>
      <c r="I98" s="27">
        <v>58.62</v>
      </c>
      <c r="J98" s="27">
        <v>34.195</v>
      </c>
      <c r="K98" s="27">
        <v>8.6724</v>
      </c>
      <c r="L98" s="27">
        <v>0</v>
      </c>
      <c r="M98" s="27">
        <v>0</v>
      </c>
      <c r="N98" s="27">
        <v>0</v>
      </c>
      <c r="O98" s="27">
        <v>0</v>
      </c>
      <c r="P98" s="27"/>
      <c r="Q98" s="10">
        <f t="shared" si="19"/>
        <v>101.4874</v>
      </c>
      <c r="R98" s="60">
        <v>875.5126</v>
      </c>
      <c r="S98" s="60">
        <v>9.62681081592395</v>
      </c>
    </row>
    <row r="99" s="4" customFormat="1" spans="1:19">
      <c r="A99" s="40">
        <v>42092</v>
      </c>
      <c r="B99" s="27">
        <v>526</v>
      </c>
      <c r="C99" s="27">
        <v>0</v>
      </c>
      <c r="D99" s="27">
        <v>0</v>
      </c>
      <c r="E99" s="29">
        <v>526</v>
      </c>
      <c r="F99" s="27"/>
      <c r="G99" s="27"/>
      <c r="H99" s="28">
        <v>0</v>
      </c>
      <c r="I99" s="27">
        <v>31.56</v>
      </c>
      <c r="J99" s="27">
        <v>18.41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/>
      <c r="Q99" s="10">
        <f t="shared" si="19"/>
        <v>49.97</v>
      </c>
      <c r="R99" s="60">
        <v>476.03</v>
      </c>
      <c r="S99" s="60">
        <v>10.5263157894737</v>
      </c>
    </row>
    <row r="100" s="4" customFormat="1" spans="1:19">
      <c r="A100" s="40">
        <v>42093</v>
      </c>
      <c r="B100" s="27">
        <v>1210</v>
      </c>
      <c r="C100" s="27">
        <v>0</v>
      </c>
      <c r="D100" s="27">
        <v>0</v>
      </c>
      <c r="E100" s="29">
        <v>1210</v>
      </c>
      <c r="F100" s="27"/>
      <c r="G100" s="27"/>
      <c r="H100" s="28">
        <v>0</v>
      </c>
      <c r="I100" s="27">
        <v>72.6</v>
      </c>
      <c r="J100" s="27">
        <v>42.35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/>
      <c r="Q100" s="10">
        <f t="shared" si="19"/>
        <v>114.95</v>
      </c>
      <c r="R100" s="60">
        <v>1095.05</v>
      </c>
      <c r="S100" s="60">
        <v>10.5263157894737</v>
      </c>
    </row>
    <row r="101" s="4" customFormat="1" spans="1:19">
      <c r="A101" s="40">
        <v>42094</v>
      </c>
      <c r="B101" s="27">
        <v>1919</v>
      </c>
      <c r="C101" s="27">
        <v>0</v>
      </c>
      <c r="D101" s="27">
        <v>0</v>
      </c>
      <c r="E101" s="29">
        <v>1919</v>
      </c>
      <c r="F101" s="27"/>
      <c r="G101" s="27"/>
      <c r="H101" s="28">
        <v>0</v>
      </c>
      <c r="I101" s="27">
        <v>115.14</v>
      </c>
      <c r="J101" s="27">
        <v>67.165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/>
      <c r="Q101" s="10">
        <f t="shared" si="19"/>
        <v>182.305</v>
      </c>
      <c r="R101" s="60">
        <v>1736.695</v>
      </c>
      <c r="S101" s="60">
        <v>10.5263157894737</v>
      </c>
    </row>
    <row r="102" s="11" customFormat="1" spans="1:19">
      <c r="A102" s="10" t="s">
        <v>39</v>
      </c>
      <c r="B102" s="71"/>
      <c r="C102" s="71"/>
      <c r="D102" s="71"/>
      <c r="E102" s="71">
        <f>SUM(E71:E101)</f>
        <v>38619</v>
      </c>
      <c r="F102" s="71"/>
      <c r="G102" s="71"/>
      <c r="H102" s="71">
        <f t="shared" ref="H102:K102" si="20">SUM(H71:H101)</f>
        <v>0</v>
      </c>
      <c r="I102" s="71">
        <f t="shared" si="20"/>
        <v>2317.14</v>
      </c>
      <c r="J102" s="71">
        <f t="shared" si="20"/>
        <v>1351.665</v>
      </c>
      <c r="K102" s="71">
        <f t="shared" si="20"/>
        <v>356.6461</v>
      </c>
      <c r="L102" s="71"/>
      <c r="M102" s="71"/>
      <c r="N102" s="71"/>
      <c r="O102" s="71"/>
      <c r="P102" s="71"/>
      <c r="Q102" s="71">
        <f>SUM(Q71:Q101)</f>
        <v>4025.4511</v>
      </c>
      <c r="R102" s="60">
        <f>E102-Q102</f>
        <v>34593.5489</v>
      </c>
      <c r="S102" s="60">
        <f>E102/Q102</f>
        <v>9.5937073984081</v>
      </c>
    </row>
    <row r="103" s="12" customFormat="1" spans="1:19">
      <c r="A103" s="40">
        <v>42095</v>
      </c>
      <c r="B103" s="72">
        <v>1452</v>
      </c>
      <c r="C103" s="12">
        <v>0</v>
      </c>
      <c r="D103" s="12">
        <v>0</v>
      </c>
      <c r="E103" s="73">
        <v>1452</v>
      </c>
      <c r="H103" s="12">
        <v>0</v>
      </c>
      <c r="I103" s="12">
        <v>87.12</v>
      </c>
      <c r="J103" s="12">
        <v>50.82</v>
      </c>
      <c r="K103" s="74">
        <v>0</v>
      </c>
      <c r="L103" s="12">
        <v>0</v>
      </c>
      <c r="M103" s="12">
        <v>0</v>
      </c>
      <c r="N103" s="12">
        <v>0</v>
      </c>
      <c r="O103" s="12">
        <v>0</v>
      </c>
      <c r="P103" s="10"/>
      <c r="Q103" s="60">
        <v>137.94</v>
      </c>
      <c r="R103" s="61">
        <v>1314.06</v>
      </c>
      <c r="S103" s="75">
        <v>10.5263157894737</v>
      </c>
    </row>
    <row r="104" s="13" customFormat="1" spans="1:19">
      <c r="A104" s="40">
        <v>42096</v>
      </c>
      <c r="B104" s="13">
        <v>1807</v>
      </c>
      <c r="C104" s="13">
        <v>0</v>
      </c>
      <c r="D104" s="13">
        <v>0</v>
      </c>
      <c r="E104" s="73">
        <v>1807</v>
      </c>
      <c r="H104" s="13">
        <v>0</v>
      </c>
      <c r="I104" s="13">
        <v>108.42</v>
      </c>
      <c r="J104" s="13">
        <v>63.245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Q104" s="13">
        <v>171.665</v>
      </c>
      <c r="R104" s="13">
        <v>1635.335</v>
      </c>
      <c r="S104" s="13">
        <v>10.5263157894737</v>
      </c>
    </row>
    <row r="105" s="13" customFormat="1" spans="1:19">
      <c r="A105" s="40">
        <v>42097</v>
      </c>
      <c r="B105" s="13">
        <v>1596.5</v>
      </c>
      <c r="C105" s="13">
        <v>0</v>
      </c>
      <c r="D105" s="13">
        <v>0</v>
      </c>
      <c r="E105" s="73">
        <v>1596.5</v>
      </c>
      <c r="H105" s="13">
        <v>0</v>
      </c>
      <c r="I105" s="13">
        <v>95.79</v>
      </c>
      <c r="J105" s="13">
        <v>55.8775</v>
      </c>
      <c r="K105" s="13">
        <v>27.9528</v>
      </c>
      <c r="L105" s="13">
        <v>0</v>
      </c>
      <c r="M105" s="13">
        <v>0</v>
      </c>
      <c r="N105" s="13">
        <v>0</v>
      </c>
      <c r="O105" s="13">
        <v>0</v>
      </c>
      <c r="Q105" s="13">
        <v>179.6203</v>
      </c>
      <c r="R105" s="13">
        <v>1416.8797</v>
      </c>
      <c r="S105" s="13">
        <v>8.88819359504466</v>
      </c>
    </row>
    <row r="106" s="13" customFormat="1" spans="1:19">
      <c r="A106" s="40">
        <v>42098</v>
      </c>
      <c r="B106" s="13">
        <v>1312.75</v>
      </c>
      <c r="C106" s="13">
        <v>0</v>
      </c>
      <c r="D106" s="13">
        <v>0</v>
      </c>
      <c r="E106" s="73">
        <v>1312.75</v>
      </c>
      <c r="H106" s="13">
        <v>0</v>
      </c>
      <c r="I106" s="13">
        <v>78.765</v>
      </c>
      <c r="J106" s="13">
        <v>45.94625</v>
      </c>
      <c r="K106" s="13">
        <v>13.3454</v>
      </c>
      <c r="L106" s="13">
        <v>0</v>
      </c>
      <c r="M106" s="13">
        <v>0</v>
      </c>
      <c r="N106" s="13">
        <v>0</v>
      </c>
      <c r="O106" s="13">
        <v>0</v>
      </c>
      <c r="Q106" s="13">
        <v>138.05665</v>
      </c>
      <c r="R106" s="13">
        <v>1174.69335</v>
      </c>
      <c r="S106" s="13">
        <v>9.50877773725496</v>
      </c>
    </row>
    <row r="107" s="13" customFormat="1" spans="1:19">
      <c r="A107" s="40">
        <v>42099</v>
      </c>
      <c r="B107" s="13">
        <v>1118</v>
      </c>
      <c r="C107" s="13">
        <v>0</v>
      </c>
      <c r="D107" s="13">
        <v>0</v>
      </c>
      <c r="E107" s="73">
        <v>1118</v>
      </c>
      <c r="H107" s="13">
        <v>0</v>
      </c>
      <c r="I107" s="13">
        <v>67.08</v>
      </c>
      <c r="J107" s="13">
        <v>39.13</v>
      </c>
      <c r="K107" s="13">
        <v>13.9931</v>
      </c>
      <c r="L107" s="13">
        <v>0</v>
      </c>
      <c r="M107" s="13">
        <v>0</v>
      </c>
      <c r="N107" s="13">
        <v>0</v>
      </c>
      <c r="O107" s="13">
        <v>0</v>
      </c>
      <c r="Q107" s="13">
        <v>120.2031</v>
      </c>
      <c r="R107" s="13">
        <v>997.7969</v>
      </c>
      <c r="S107" s="13">
        <v>9.30092485135575</v>
      </c>
    </row>
    <row r="108" s="13" customFormat="1" spans="1:19">
      <c r="A108" s="40">
        <v>42100</v>
      </c>
      <c r="B108" s="13">
        <v>1344.5</v>
      </c>
      <c r="C108" s="13">
        <v>0</v>
      </c>
      <c r="D108" s="13">
        <v>0</v>
      </c>
      <c r="E108" s="73">
        <v>1344.5</v>
      </c>
      <c r="H108" s="13">
        <v>0</v>
      </c>
      <c r="I108" s="13">
        <v>80.67</v>
      </c>
      <c r="J108" s="13">
        <v>47.0575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Q108" s="13">
        <v>127.7275</v>
      </c>
      <c r="R108" s="13">
        <v>1216.7725</v>
      </c>
      <c r="S108" s="13">
        <v>10.5263157894737</v>
      </c>
    </row>
    <row r="109" s="13" customFormat="1" spans="1:19">
      <c r="A109" s="40">
        <v>42101</v>
      </c>
      <c r="B109" s="13">
        <v>905</v>
      </c>
      <c r="C109" s="13">
        <v>0</v>
      </c>
      <c r="D109" s="13">
        <v>0</v>
      </c>
      <c r="E109" s="73">
        <v>905</v>
      </c>
      <c r="H109" s="13">
        <v>0</v>
      </c>
      <c r="I109" s="13">
        <v>54.3</v>
      </c>
      <c r="J109" s="13">
        <v>31.675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Q109" s="13">
        <v>85.975</v>
      </c>
      <c r="R109" s="13">
        <v>819.025</v>
      </c>
      <c r="S109" s="13">
        <v>10.5263157894737</v>
      </c>
    </row>
    <row r="110" s="13" customFormat="1" spans="1:19">
      <c r="A110" s="40">
        <v>42102</v>
      </c>
      <c r="B110" s="13">
        <v>320</v>
      </c>
      <c r="C110" s="13">
        <v>0</v>
      </c>
      <c r="D110" s="13">
        <v>0</v>
      </c>
      <c r="E110" s="73">
        <v>320</v>
      </c>
      <c r="H110" s="13">
        <v>0</v>
      </c>
      <c r="I110" s="13">
        <v>19.2</v>
      </c>
      <c r="J110" s="13">
        <v>11.2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Q110" s="13">
        <v>30.4</v>
      </c>
      <c r="R110" s="13">
        <v>289.6</v>
      </c>
      <c r="S110" s="13">
        <v>10.5263157894737</v>
      </c>
    </row>
    <row r="111" s="13" customFormat="1" spans="1:19">
      <c r="A111" s="40">
        <v>42103</v>
      </c>
      <c r="B111" s="13">
        <v>1380</v>
      </c>
      <c r="C111" s="13">
        <v>0</v>
      </c>
      <c r="D111" s="13">
        <v>0</v>
      </c>
      <c r="E111" s="73">
        <v>1380</v>
      </c>
      <c r="H111" s="13">
        <v>0</v>
      </c>
      <c r="I111" s="13">
        <v>82.8</v>
      </c>
      <c r="J111" s="13">
        <v>48.3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Q111" s="13">
        <v>131.1</v>
      </c>
      <c r="R111" s="13">
        <v>1248.9</v>
      </c>
      <c r="S111" s="13">
        <v>10.5263157894737</v>
      </c>
    </row>
    <row r="112" s="13" customFormat="1" spans="1:19">
      <c r="A112" s="40">
        <v>42104</v>
      </c>
      <c r="B112" s="13">
        <v>1272</v>
      </c>
      <c r="C112" s="13">
        <v>0</v>
      </c>
      <c r="D112" s="13">
        <v>0</v>
      </c>
      <c r="E112" s="73">
        <v>1272</v>
      </c>
      <c r="H112" s="13">
        <v>0</v>
      </c>
      <c r="I112" s="13">
        <v>76.32</v>
      </c>
      <c r="J112" s="13">
        <v>44.52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Q112" s="13">
        <v>120.84</v>
      </c>
      <c r="R112" s="13">
        <v>1151.16</v>
      </c>
      <c r="S112" s="13">
        <v>10.5263157894737</v>
      </c>
    </row>
    <row r="113" s="13" customFormat="1" spans="1:19">
      <c r="A113" s="40">
        <v>42105</v>
      </c>
      <c r="B113" s="13">
        <v>972</v>
      </c>
      <c r="C113" s="13">
        <v>0</v>
      </c>
      <c r="D113" s="13">
        <v>0</v>
      </c>
      <c r="E113" s="73">
        <v>972</v>
      </c>
      <c r="H113" s="13">
        <v>0</v>
      </c>
      <c r="I113" s="13">
        <v>58.32</v>
      </c>
      <c r="J113" s="13">
        <v>34.02</v>
      </c>
      <c r="K113" s="13">
        <v>17.7963</v>
      </c>
      <c r="L113" s="13">
        <v>0</v>
      </c>
      <c r="M113" s="13">
        <v>0</v>
      </c>
      <c r="N113" s="13">
        <v>0</v>
      </c>
      <c r="O113" s="13">
        <v>0</v>
      </c>
      <c r="Q113" s="13">
        <v>110.1363</v>
      </c>
      <c r="R113" s="13">
        <v>861.8637</v>
      </c>
      <c r="S113" s="13">
        <v>8.82542812860065</v>
      </c>
    </row>
    <row r="114" s="13" customFormat="1" spans="1:19">
      <c r="A114" s="40">
        <v>42106</v>
      </c>
      <c r="B114" s="13">
        <v>920.75</v>
      </c>
      <c r="C114" s="13">
        <v>0</v>
      </c>
      <c r="D114" s="13">
        <v>0</v>
      </c>
      <c r="E114" s="73">
        <v>920.75</v>
      </c>
      <c r="H114" s="13">
        <v>0</v>
      </c>
      <c r="I114" s="13">
        <v>55.245</v>
      </c>
      <c r="J114" s="13">
        <v>32.22625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Q114" s="13">
        <v>87.47125</v>
      </c>
      <c r="R114" s="13">
        <v>833.27875</v>
      </c>
      <c r="S114" s="13">
        <v>10.5263157894737</v>
      </c>
    </row>
    <row r="115" s="13" customFormat="1" spans="1:19">
      <c r="A115" s="40">
        <v>42107</v>
      </c>
      <c r="B115" s="13">
        <v>1082.25</v>
      </c>
      <c r="C115" s="13">
        <v>0</v>
      </c>
      <c r="D115" s="13">
        <v>0</v>
      </c>
      <c r="E115" s="73">
        <v>1082.25</v>
      </c>
      <c r="H115" s="13">
        <v>0</v>
      </c>
      <c r="I115" s="13">
        <v>64.935</v>
      </c>
      <c r="J115" s="13">
        <v>37.87875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Q115" s="13">
        <v>102.81375</v>
      </c>
      <c r="R115" s="13">
        <v>979.43625</v>
      </c>
      <c r="S115" s="13">
        <v>10.5263157894737</v>
      </c>
    </row>
    <row r="116" s="13" customFormat="1" spans="1:19">
      <c r="A116" s="40">
        <v>42108</v>
      </c>
      <c r="B116" s="13">
        <v>1387.5</v>
      </c>
      <c r="C116" s="13">
        <v>0</v>
      </c>
      <c r="D116" s="13">
        <v>0</v>
      </c>
      <c r="E116" s="73">
        <v>1387.5</v>
      </c>
      <c r="H116" s="13">
        <v>0</v>
      </c>
      <c r="I116" s="13">
        <v>83.25</v>
      </c>
      <c r="J116" s="13">
        <v>48.5625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Q116" s="13">
        <v>131.8125</v>
      </c>
      <c r="R116" s="13">
        <v>1255.6875</v>
      </c>
      <c r="S116" s="13">
        <v>10.5263157894737</v>
      </c>
    </row>
    <row r="117" s="13" customFormat="1" spans="1:19">
      <c r="A117" s="40">
        <v>42109</v>
      </c>
      <c r="B117" s="13">
        <v>1092</v>
      </c>
      <c r="C117" s="13">
        <v>0</v>
      </c>
      <c r="D117" s="13">
        <v>0</v>
      </c>
      <c r="E117" s="73">
        <v>1092</v>
      </c>
      <c r="H117" s="13">
        <v>0</v>
      </c>
      <c r="I117" s="13">
        <v>65.52</v>
      </c>
      <c r="J117" s="13">
        <v>38.22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Q117" s="13">
        <v>103.74</v>
      </c>
      <c r="R117" s="13">
        <v>988.26</v>
      </c>
      <c r="S117" s="13">
        <v>10.5263157894737</v>
      </c>
    </row>
    <row r="118" s="13" customFormat="1" spans="1:19">
      <c r="A118" s="40">
        <v>42110</v>
      </c>
      <c r="B118" s="13">
        <v>1500</v>
      </c>
      <c r="C118" s="13">
        <v>0</v>
      </c>
      <c r="D118" s="13">
        <v>0</v>
      </c>
      <c r="E118" s="73">
        <v>1500</v>
      </c>
      <c r="H118" s="13">
        <v>0</v>
      </c>
      <c r="I118" s="13">
        <v>90</v>
      </c>
      <c r="J118" s="13">
        <v>52.5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Q118" s="13">
        <v>142.5</v>
      </c>
      <c r="R118" s="13">
        <v>1357.5</v>
      </c>
      <c r="S118" s="13">
        <v>10.5263157894737</v>
      </c>
    </row>
    <row r="119" s="13" customFormat="1" spans="1:19">
      <c r="A119" s="40">
        <v>42111</v>
      </c>
      <c r="B119" s="13">
        <v>2611</v>
      </c>
      <c r="C119" s="13">
        <v>0</v>
      </c>
      <c r="D119" s="13">
        <v>0</v>
      </c>
      <c r="E119" s="73">
        <v>2611</v>
      </c>
      <c r="H119" s="13">
        <v>0</v>
      </c>
      <c r="I119" s="13">
        <v>156.66</v>
      </c>
      <c r="J119" s="13">
        <v>91.385</v>
      </c>
      <c r="K119" s="13">
        <v>61.2632</v>
      </c>
      <c r="L119" s="13">
        <v>0</v>
      </c>
      <c r="M119" s="13">
        <v>0</v>
      </c>
      <c r="N119" s="13">
        <v>0</v>
      </c>
      <c r="O119" s="13">
        <v>0</v>
      </c>
      <c r="Q119" s="13">
        <v>309.3082</v>
      </c>
      <c r="R119" s="13">
        <v>2301.6918</v>
      </c>
      <c r="S119" s="13">
        <v>8.44141862388388</v>
      </c>
    </row>
    <row r="120" s="13" customFormat="1" spans="1:19">
      <c r="A120" s="40">
        <v>42112</v>
      </c>
      <c r="B120" s="13">
        <v>1181.5</v>
      </c>
      <c r="C120" s="13">
        <v>0</v>
      </c>
      <c r="D120" s="13">
        <v>0</v>
      </c>
      <c r="E120" s="73">
        <v>1181.5</v>
      </c>
      <c r="H120" s="13">
        <v>0</v>
      </c>
      <c r="I120" s="13">
        <v>70.89</v>
      </c>
      <c r="J120" s="13">
        <v>41.3525</v>
      </c>
      <c r="K120" s="13">
        <v>3.52</v>
      </c>
      <c r="L120" s="13">
        <v>0</v>
      </c>
      <c r="M120" s="13">
        <v>0</v>
      </c>
      <c r="N120" s="13">
        <v>0</v>
      </c>
      <c r="O120" s="13">
        <v>0</v>
      </c>
      <c r="Q120" s="13">
        <v>115.7625</v>
      </c>
      <c r="R120" s="13">
        <v>1065.7375</v>
      </c>
      <c r="S120" s="13">
        <v>10.2062412266494</v>
      </c>
    </row>
    <row r="121" s="13" customFormat="1" spans="1:19">
      <c r="A121" s="40">
        <v>42113</v>
      </c>
      <c r="B121" s="13">
        <v>1601.5</v>
      </c>
      <c r="C121" s="13">
        <v>0</v>
      </c>
      <c r="D121" s="13">
        <v>0</v>
      </c>
      <c r="E121" s="73">
        <v>1601.5</v>
      </c>
      <c r="H121" s="13">
        <v>0</v>
      </c>
      <c r="I121" s="13">
        <v>96.09</v>
      </c>
      <c r="J121" s="13">
        <v>56.0525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Q121" s="13">
        <v>152.1425</v>
      </c>
      <c r="R121" s="13">
        <v>1449.3575</v>
      </c>
      <c r="S121" s="13">
        <v>10.5263157894737</v>
      </c>
    </row>
    <row r="122" s="13" customFormat="1" spans="1:19">
      <c r="A122" s="40">
        <v>42114</v>
      </c>
      <c r="B122" s="13">
        <v>1086</v>
      </c>
      <c r="C122" s="13">
        <v>0</v>
      </c>
      <c r="D122" s="13">
        <v>0</v>
      </c>
      <c r="E122" s="73">
        <v>1086</v>
      </c>
      <c r="H122" s="13">
        <v>0</v>
      </c>
      <c r="I122" s="13">
        <v>65.16</v>
      </c>
      <c r="J122" s="13">
        <v>38.01</v>
      </c>
      <c r="L122" s="13">
        <v>0</v>
      </c>
      <c r="M122" s="13">
        <v>0</v>
      </c>
      <c r="N122" s="13">
        <v>0</v>
      </c>
      <c r="O122" s="13">
        <v>0</v>
      </c>
      <c r="Q122" s="13">
        <v>103.17</v>
      </c>
      <c r="R122" s="13">
        <v>982.83</v>
      </c>
      <c r="S122" s="13">
        <v>10.5263157894737</v>
      </c>
    </row>
    <row r="123" s="13" customFormat="1" spans="1:19">
      <c r="A123" s="40">
        <v>42115</v>
      </c>
      <c r="B123" s="13">
        <v>1289.5</v>
      </c>
      <c r="C123" s="13">
        <v>0</v>
      </c>
      <c r="D123" s="13">
        <v>0</v>
      </c>
      <c r="E123" s="73">
        <v>1289.5</v>
      </c>
      <c r="H123" s="13">
        <v>0</v>
      </c>
      <c r="I123" s="13">
        <v>77.37</v>
      </c>
      <c r="J123" s="13">
        <v>45.1325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Q123" s="13">
        <v>122.5025</v>
      </c>
      <c r="R123" s="13">
        <v>1166.9975</v>
      </c>
      <c r="S123" s="13">
        <v>10.5263157894737</v>
      </c>
    </row>
    <row r="124" s="13" customFormat="1" spans="1:19">
      <c r="A124" s="40">
        <v>42116</v>
      </c>
      <c r="B124" s="13">
        <v>1183.5</v>
      </c>
      <c r="C124" s="13">
        <v>0</v>
      </c>
      <c r="D124" s="13">
        <v>0</v>
      </c>
      <c r="E124" s="73">
        <v>1183.5</v>
      </c>
      <c r="H124" s="13">
        <v>0</v>
      </c>
      <c r="I124" s="13">
        <v>71.01</v>
      </c>
      <c r="J124" s="13">
        <v>41.4225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Q124" s="13">
        <v>112.4325</v>
      </c>
      <c r="R124" s="13">
        <v>1071.0675</v>
      </c>
      <c r="S124" s="13">
        <v>10.5263157894737</v>
      </c>
    </row>
    <row r="125" s="13" customFormat="1" spans="1:19">
      <c r="A125" s="40">
        <v>42117</v>
      </c>
      <c r="B125" s="13">
        <v>1835</v>
      </c>
      <c r="C125" s="13">
        <v>0</v>
      </c>
      <c r="D125" s="13">
        <v>0</v>
      </c>
      <c r="E125" s="73">
        <v>1835</v>
      </c>
      <c r="H125" s="13">
        <v>0</v>
      </c>
      <c r="I125" s="13">
        <v>110.1</v>
      </c>
      <c r="J125" s="13">
        <v>64.225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Q125" s="13">
        <v>174.325</v>
      </c>
      <c r="R125" s="13">
        <v>1660.675</v>
      </c>
      <c r="S125" s="13">
        <v>10.5263157894737</v>
      </c>
    </row>
    <row r="126" s="13" customFormat="1" spans="1:19">
      <c r="A126" s="40">
        <v>42118</v>
      </c>
      <c r="B126" s="13">
        <v>769</v>
      </c>
      <c r="C126" s="13">
        <v>0</v>
      </c>
      <c r="D126" s="13">
        <v>0</v>
      </c>
      <c r="E126" s="73">
        <v>769</v>
      </c>
      <c r="H126" s="13">
        <v>0</v>
      </c>
      <c r="I126" s="13">
        <v>46.14</v>
      </c>
      <c r="J126" s="13">
        <v>26.915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Q126" s="13">
        <v>73.055</v>
      </c>
      <c r="R126" s="13">
        <v>695.945</v>
      </c>
      <c r="S126" s="13">
        <v>10.5263157894737</v>
      </c>
    </row>
    <row r="127" s="13" customFormat="1" spans="1:19">
      <c r="A127" s="40">
        <v>42119</v>
      </c>
      <c r="B127" s="13">
        <v>2175</v>
      </c>
      <c r="C127" s="13">
        <v>0</v>
      </c>
      <c r="D127" s="13">
        <v>0</v>
      </c>
      <c r="E127" s="73">
        <v>2175</v>
      </c>
      <c r="H127" s="13">
        <v>0</v>
      </c>
      <c r="I127" s="13">
        <v>130.5</v>
      </c>
      <c r="J127" s="13">
        <v>76.125</v>
      </c>
      <c r="K127" s="13">
        <v>18.2367</v>
      </c>
      <c r="L127" s="13">
        <v>0</v>
      </c>
      <c r="M127" s="13">
        <v>0</v>
      </c>
      <c r="N127" s="13">
        <v>0</v>
      </c>
      <c r="O127" s="13">
        <v>0</v>
      </c>
      <c r="Q127" s="13">
        <v>224.8617</v>
      </c>
      <c r="R127" s="13">
        <v>1950.1383</v>
      </c>
      <c r="S127" s="13">
        <v>9.67261209890346</v>
      </c>
    </row>
    <row r="128" s="13" customFormat="1" spans="1:19">
      <c r="A128" s="40">
        <v>42120</v>
      </c>
      <c r="B128" s="13">
        <v>1018</v>
      </c>
      <c r="C128" s="13">
        <v>0</v>
      </c>
      <c r="D128" s="13">
        <v>0</v>
      </c>
      <c r="E128" s="73">
        <v>1018</v>
      </c>
      <c r="H128" s="13">
        <v>0</v>
      </c>
      <c r="I128" s="13">
        <v>61.08</v>
      </c>
      <c r="J128" s="13">
        <v>35.63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Q128" s="13">
        <v>96.71</v>
      </c>
      <c r="R128" s="13">
        <v>921.29</v>
      </c>
      <c r="S128" s="13">
        <v>10.5263157894737</v>
      </c>
    </row>
    <row r="129" s="13" customFormat="1" spans="1:19">
      <c r="A129" s="40">
        <v>42121</v>
      </c>
      <c r="B129" s="13">
        <v>1266</v>
      </c>
      <c r="C129" s="13">
        <v>0</v>
      </c>
      <c r="D129" s="13">
        <v>0</v>
      </c>
      <c r="E129" s="73">
        <v>1266</v>
      </c>
      <c r="H129" s="13">
        <v>0</v>
      </c>
      <c r="I129" s="13">
        <v>75.96</v>
      </c>
      <c r="J129" s="13">
        <v>44.31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Q129" s="13">
        <v>120.27</v>
      </c>
      <c r="R129" s="13">
        <v>1145.73</v>
      </c>
      <c r="S129" s="13">
        <v>10.5263157894737</v>
      </c>
    </row>
    <row r="130" s="13" customFormat="1" spans="1:19">
      <c r="A130" s="40">
        <v>42122</v>
      </c>
      <c r="B130" s="13">
        <v>761</v>
      </c>
      <c r="C130" s="13">
        <v>0</v>
      </c>
      <c r="D130" s="13">
        <v>0</v>
      </c>
      <c r="E130" s="73">
        <v>761</v>
      </c>
      <c r="H130" s="13">
        <v>0</v>
      </c>
      <c r="I130" s="13">
        <v>45.66</v>
      </c>
      <c r="J130" s="13">
        <v>26.635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Q130" s="13">
        <v>72.295</v>
      </c>
      <c r="R130" s="13">
        <v>688.705</v>
      </c>
      <c r="S130" s="13">
        <v>10.5263157894737</v>
      </c>
    </row>
    <row r="131" s="13" customFormat="1" spans="1:19">
      <c r="A131" s="40">
        <v>42123</v>
      </c>
      <c r="B131" s="13">
        <v>1230</v>
      </c>
      <c r="C131" s="13">
        <v>0</v>
      </c>
      <c r="D131" s="13">
        <v>0</v>
      </c>
      <c r="E131" s="73">
        <v>1230</v>
      </c>
      <c r="H131" s="13">
        <v>0</v>
      </c>
      <c r="I131" s="13">
        <v>73.8</v>
      </c>
      <c r="J131" s="13">
        <v>43.05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Q131" s="13">
        <v>116.85</v>
      </c>
      <c r="R131" s="13">
        <v>1113.15</v>
      </c>
      <c r="S131" s="13">
        <v>10.5263157894737</v>
      </c>
    </row>
    <row r="132" s="13" customFormat="1" spans="1:19">
      <c r="A132" s="40">
        <v>42124</v>
      </c>
      <c r="B132" s="13">
        <v>1468</v>
      </c>
      <c r="C132" s="13">
        <v>0</v>
      </c>
      <c r="D132" s="13">
        <v>0</v>
      </c>
      <c r="E132" s="73">
        <v>1468</v>
      </c>
      <c r="H132" s="13">
        <v>0</v>
      </c>
      <c r="I132" s="13">
        <v>88.08</v>
      </c>
      <c r="J132" s="13">
        <v>51.38</v>
      </c>
      <c r="K132" s="13">
        <v>17.9841</v>
      </c>
      <c r="L132" s="13">
        <v>0</v>
      </c>
      <c r="M132" s="13">
        <v>0</v>
      </c>
      <c r="N132" s="13">
        <v>0</v>
      </c>
      <c r="O132" s="13">
        <v>0</v>
      </c>
      <c r="Q132" s="13">
        <v>157.4441</v>
      </c>
      <c r="R132" s="13">
        <v>1310.5559</v>
      </c>
      <c r="S132" s="13">
        <v>9.32394418082354</v>
      </c>
    </row>
    <row r="133" s="12" customFormat="1" spans="1:20">
      <c r="A133" s="10" t="s">
        <v>34</v>
      </c>
      <c r="B133" s="10" t="e">
        <f ca="1">SUM(B102:B103:B132B132)</f>
        <v>#NAME?</v>
      </c>
      <c r="C133" s="10">
        <f t="shared" ref="C133:I133" si="21">SUM(C103:C132)</f>
        <v>0</v>
      </c>
      <c r="D133" s="10">
        <f>SUM(D105:D132)</f>
        <v>0</v>
      </c>
      <c r="E133" s="10">
        <f t="shared" ref="E133:I133" si="22">SUM(E103:E132)</f>
        <v>38937.25</v>
      </c>
      <c r="F133" s="10">
        <v>0</v>
      </c>
      <c r="G133" s="10"/>
      <c r="H133" s="10">
        <f>SUM(H103:H132)</f>
        <v>0</v>
      </c>
      <c r="I133" s="10">
        <f>SUM(I103:I132)</f>
        <v>2336.235</v>
      </c>
      <c r="J133" s="10">
        <f>SUM(J105:J132)</f>
        <v>1248.73875</v>
      </c>
      <c r="K133" s="10">
        <f t="shared" ref="K133:Q133" si="23">SUM(K103:K132)</f>
        <v>174.0916</v>
      </c>
      <c r="L133" s="10">
        <f t="shared" si="23"/>
        <v>0</v>
      </c>
      <c r="M133" s="10">
        <f t="shared" si="23"/>
        <v>0</v>
      </c>
      <c r="N133" s="10">
        <f t="shared" si="23"/>
        <v>0</v>
      </c>
      <c r="O133" s="10">
        <f t="shared" si="23"/>
        <v>0</v>
      </c>
      <c r="P133" s="10">
        <f t="shared" si="23"/>
        <v>0</v>
      </c>
      <c r="Q133" s="10">
        <f t="shared" si="23"/>
        <v>3873.13035</v>
      </c>
      <c r="R133" s="61" t="e">
        <f t="shared" ref="R133" si="24">E133/P133</f>
        <v>#DIV/0!</v>
      </c>
      <c r="S133" s="75"/>
      <c r="T133" s="78"/>
    </row>
    <row r="134" s="13" customFormat="1" spans="1:19">
      <c r="A134" s="40">
        <v>42125</v>
      </c>
      <c r="B134" s="13">
        <v>530</v>
      </c>
      <c r="C134" s="13">
        <v>0</v>
      </c>
      <c r="D134" s="13">
        <v>0</v>
      </c>
      <c r="E134" s="13">
        <v>530</v>
      </c>
      <c r="H134" s="13">
        <v>0</v>
      </c>
      <c r="I134" s="13">
        <v>31.8</v>
      </c>
      <c r="J134" s="13">
        <v>18.55</v>
      </c>
      <c r="K134" s="13">
        <v>16.783</v>
      </c>
      <c r="L134" s="13">
        <v>0</v>
      </c>
      <c r="M134" s="13">
        <v>0</v>
      </c>
      <c r="N134" s="13">
        <v>0</v>
      </c>
      <c r="O134" s="13">
        <v>0</v>
      </c>
      <c r="Q134" s="13">
        <v>67.133</v>
      </c>
      <c r="R134" s="13">
        <v>462.867</v>
      </c>
      <c r="S134" s="13">
        <v>7.89477604158909</v>
      </c>
    </row>
    <row r="135" s="13" customFormat="1" spans="1:19">
      <c r="A135" s="40">
        <v>42126</v>
      </c>
      <c r="B135" s="13">
        <v>684</v>
      </c>
      <c r="C135" s="13">
        <v>0</v>
      </c>
      <c r="D135" s="13">
        <v>0</v>
      </c>
      <c r="E135" s="13">
        <v>684</v>
      </c>
      <c r="H135" s="13">
        <v>0</v>
      </c>
      <c r="I135" s="13">
        <v>41.04</v>
      </c>
      <c r="J135" s="13">
        <v>23.94</v>
      </c>
      <c r="K135" s="13">
        <v>10.9884</v>
      </c>
      <c r="L135" s="13">
        <v>0</v>
      </c>
      <c r="M135" s="13">
        <v>0</v>
      </c>
      <c r="N135" s="13">
        <v>0</v>
      </c>
      <c r="O135" s="13">
        <v>0</v>
      </c>
      <c r="Q135" s="13">
        <v>75.9684</v>
      </c>
      <c r="R135" s="13">
        <v>608.0316</v>
      </c>
      <c r="S135" s="13">
        <v>9.00374366183834</v>
      </c>
    </row>
    <row r="136" s="13" customFormat="1" spans="1:19">
      <c r="A136" s="40">
        <v>42127</v>
      </c>
      <c r="B136" s="13">
        <v>834</v>
      </c>
      <c r="C136" s="13">
        <v>0</v>
      </c>
      <c r="D136" s="13">
        <v>0</v>
      </c>
      <c r="E136" s="13">
        <v>834</v>
      </c>
      <c r="H136" s="13">
        <v>0</v>
      </c>
      <c r="I136" s="13">
        <v>50.04</v>
      </c>
      <c r="J136" s="13">
        <v>29.19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Q136" s="13">
        <v>79.23</v>
      </c>
      <c r="R136" s="13">
        <v>754.77</v>
      </c>
      <c r="S136" s="13">
        <v>10.5263157894737</v>
      </c>
    </row>
    <row r="137" s="13" customFormat="1" spans="1:19">
      <c r="A137" s="40">
        <v>42128</v>
      </c>
      <c r="B137" s="13">
        <v>2505</v>
      </c>
      <c r="C137" s="13">
        <v>0</v>
      </c>
      <c r="D137" s="13">
        <v>0</v>
      </c>
      <c r="E137" s="13">
        <v>2505</v>
      </c>
      <c r="H137" s="13">
        <v>0</v>
      </c>
      <c r="I137" s="13">
        <v>150.3</v>
      </c>
      <c r="J137" s="13">
        <v>87.675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Q137" s="13">
        <v>237.975</v>
      </c>
      <c r="R137" s="13">
        <v>2267.025</v>
      </c>
      <c r="S137" s="13">
        <v>10.5263157894737</v>
      </c>
    </row>
    <row r="138" s="13" customFormat="1" spans="1:19">
      <c r="A138" s="40">
        <v>42129</v>
      </c>
      <c r="B138" s="13">
        <v>1627</v>
      </c>
      <c r="C138" s="13">
        <v>0</v>
      </c>
      <c r="D138" s="13">
        <v>0</v>
      </c>
      <c r="E138" s="13">
        <v>1627</v>
      </c>
      <c r="H138" s="13">
        <v>0</v>
      </c>
      <c r="I138" s="13">
        <v>97.62</v>
      </c>
      <c r="J138" s="13">
        <v>56.945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Q138" s="13">
        <v>154.565</v>
      </c>
      <c r="R138" s="13">
        <v>1472.435</v>
      </c>
      <c r="S138" s="13">
        <v>10.5263157894737</v>
      </c>
    </row>
    <row r="139" s="13" customFormat="1" spans="1:19">
      <c r="A139" s="40">
        <v>42130</v>
      </c>
      <c r="B139" s="13">
        <v>933</v>
      </c>
      <c r="C139" s="13">
        <v>0</v>
      </c>
      <c r="D139" s="13">
        <v>0</v>
      </c>
      <c r="E139" s="13">
        <v>933</v>
      </c>
      <c r="H139" s="13">
        <v>0</v>
      </c>
      <c r="I139" s="13">
        <v>55.98</v>
      </c>
      <c r="J139" s="13">
        <v>32.655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Q139" s="13">
        <v>88.635</v>
      </c>
      <c r="R139" s="13">
        <v>844.365</v>
      </c>
      <c r="S139" s="13">
        <v>10.5263157894737</v>
      </c>
    </row>
    <row r="140" s="13" customFormat="1" spans="1:19">
      <c r="A140" s="40">
        <v>42131</v>
      </c>
      <c r="B140" s="13">
        <v>1838</v>
      </c>
      <c r="C140" s="13">
        <v>0</v>
      </c>
      <c r="D140" s="13">
        <v>0</v>
      </c>
      <c r="E140" s="13">
        <v>1838</v>
      </c>
      <c r="H140" s="13">
        <v>0</v>
      </c>
      <c r="I140" s="13">
        <v>110.28</v>
      </c>
      <c r="J140" s="13">
        <v>64.33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Q140" s="13">
        <v>174.61</v>
      </c>
      <c r="R140" s="13">
        <v>1663.39</v>
      </c>
      <c r="S140" s="13">
        <v>10.5263157894737</v>
      </c>
    </row>
    <row r="141" s="13" customFormat="1" spans="1:19">
      <c r="A141" s="40">
        <v>42132</v>
      </c>
      <c r="B141" s="13">
        <v>1849</v>
      </c>
      <c r="C141" s="13">
        <v>0</v>
      </c>
      <c r="D141" s="13">
        <v>0</v>
      </c>
      <c r="E141" s="13">
        <v>1849</v>
      </c>
      <c r="H141" s="13">
        <v>0</v>
      </c>
      <c r="I141" s="13">
        <v>110.94</v>
      </c>
      <c r="J141" s="13">
        <v>64.715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Q141" s="13">
        <v>175.655</v>
      </c>
      <c r="R141" s="13">
        <v>1673.345</v>
      </c>
      <c r="S141" s="13">
        <v>10.5263157894737</v>
      </c>
    </row>
    <row r="142" s="4" customFormat="1" spans="1:19">
      <c r="A142" s="40">
        <v>42133</v>
      </c>
      <c r="B142" s="27">
        <v>1020</v>
      </c>
      <c r="C142" s="27">
        <v>0</v>
      </c>
      <c r="D142" s="27">
        <v>0</v>
      </c>
      <c r="E142" s="27">
        <f t="shared" ref="E142:E143" si="25">B142-D142</f>
        <v>1020</v>
      </c>
      <c r="F142" s="27"/>
      <c r="G142" s="27"/>
      <c r="H142" s="27">
        <v>0</v>
      </c>
      <c r="I142" s="27">
        <f t="shared" ref="I142:I143" si="26">B142*0.06</f>
        <v>61.2</v>
      </c>
      <c r="J142" s="27">
        <f t="shared" ref="J142:J143" si="27">B142*0.035</f>
        <v>35.7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/>
      <c r="Q142" s="27">
        <f t="shared" ref="Q142:Q143" si="28">SUM(H142:O142)</f>
        <v>96.9</v>
      </c>
      <c r="R142" s="27">
        <f t="shared" ref="R142:R143" si="29">E142-Q142</f>
        <v>923.1</v>
      </c>
      <c r="S142" s="27">
        <f t="shared" ref="S142:S143" si="30">E142/Q142</f>
        <v>10.5263157894737</v>
      </c>
    </row>
    <row r="143" s="4" customFormat="1" spans="1:19">
      <c r="A143" s="40">
        <v>42134</v>
      </c>
      <c r="B143" s="27">
        <v>1347</v>
      </c>
      <c r="C143" s="27">
        <v>0</v>
      </c>
      <c r="D143" s="27">
        <v>0</v>
      </c>
      <c r="E143" s="27">
        <f t="shared" si="25"/>
        <v>1347</v>
      </c>
      <c r="F143" s="27"/>
      <c r="G143" s="27"/>
      <c r="H143" s="27">
        <v>0</v>
      </c>
      <c r="I143" s="27">
        <f t="shared" si="26"/>
        <v>80.82</v>
      </c>
      <c r="J143" s="27">
        <f t="shared" si="27"/>
        <v>47.145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/>
      <c r="Q143" s="27">
        <f t="shared" si="28"/>
        <v>127.965</v>
      </c>
      <c r="R143" s="27">
        <f t="shared" si="29"/>
        <v>1219.035</v>
      </c>
      <c r="S143" s="27">
        <f t="shared" si="30"/>
        <v>10.5263157894737</v>
      </c>
    </row>
    <row r="144" s="13" customFormat="1" spans="1:19">
      <c r="A144" s="40">
        <v>42135</v>
      </c>
      <c r="B144" s="13">
        <v>1225</v>
      </c>
      <c r="C144" s="13">
        <v>0</v>
      </c>
      <c r="D144" s="13">
        <v>0</v>
      </c>
      <c r="E144" s="13">
        <v>1225</v>
      </c>
      <c r="H144" s="13">
        <v>0</v>
      </c>
      <c r="I144" s="13">
        <v>73.5</v>
      </c>
      <c r="J144" s="13">
        <v>42.875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Q144" s="13">
        <v>116.375</v>
      </c>
      <c r="R144" s="13">
        <v>1108.625</v>
      </c>
      <c r="S144" s="13">
        <v>10.5263157894737</v>
      </c>
    </row>
    <row r="145" s="13" customFormat="1" spans="1:19">
      <c r="A145" s="40">
        <v>42136</v>
      </c>
      <c r="B145" s="13">
        <v>941</v>
      </c>
      <c r="E145" s="13">
        <v>941</v>
      </c>
      <c r="H145" s="13">
        <v>0</v>
      </c>
      <c r="I145" s="13">
        <v>56.46</v>
      </c>
      <c r="J145" s="13">
        <v>32.935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Q145" s="13">
        <v>89.395</v>
      </c>
      <c r="R145" s="13">
        <v>851.605</v>
      </c>
      <c r="S145" s="13">
        <v>10.5263157894737</v>
      </c>
    </row>
    <row r="146" s="13" customFormat="1" spans="1:19">
      <c r="A146" s="40">
        <v>42137</v>
      </c>
      <c r="B146" s="13">
        <v>814</v>
      </c>
      <c r="C146" s="13">
        <v>0</v>
      </c>
      <c r="D146" s="13">
        <v>0</v>
      </c>
      <c r="E146" s="13">
        <v>814</v>
      </c>
      <c r="H146" s="13">
        <v>0</v>
      </c>
      <c r="I146" s="13">
        <v>48.84</v>
      </c>
      <c r="J146" s="13">
        <v>28.49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Q146" s="13">
        <v>77.33</v>
      </c>
      <c r="R146" s="13">
        <v>736.67</v>
      </c>
      <c r="S146" s="13">
        <v>10.5263157894737</v>
      </c>
    </row>
    <row r="147" s="13" customFormat="1" spans="1:19">
      <c r="A147" s="40">
        <v>42138</v>
      </c>
      <c r="B147" s="13">
        <v>491</v>
      </c>
      <c r="C147" s="13">
        <v>0</v>
      </c>
      <c r="D147" s="13">
        <v>0</v>
      </c>
      <c r="E147" s="13">
        <v>491</v>
      </c>
      <c r="H147" s="13">
        <v>0</v>
      </c>
      <c r="I147" s="13">
        <v>29.46</v>
      </c>
      <c r="J147" s="13">
        <v>17.185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Q147" s="13">
        <v>46.645</v>
      </c>
      <c r="R147" s="13">
        <v>444.355</v>
      </c>
      <c r="S147" s="13">
        <v>10.5263157894737</v>
      </c>
    </row>
    <row r="148" s="13" customFormat="1" spans="1:19">
      <c r="A148" s="40">
        <v>42139</v>
      </c>
      <c r="B148" s="13">
        <v>746</v>
      </c>
      <c r="C148" s="13">
        <v>0</v>
      </c>
      <c r="D148" s="13">
        <v>0</v>
      </c>
      <c r="E148" s="13">
        <v>746</v>
      </c>
      <c r="H148" s="13">
        <v>0</v>
      </c>
      <c r="I148" s="13">
        <v>44.76</v>
      </c>
      <c r="J148" s="13">
        <v>26.11</v>
      </c>
      <c r="K148" s="13">
        <v>44.2118</v>
      </c>
      <c r="L148" s="13">
        <v>0</v>
      </c>
      <c r="M148" s="13">
        <v>0</v>
      </c>
      <c r="N148" s="13">
        <v>0</v>
      </c>
      <c r="O148" s="13">
        <v>0</v>
      </c>
      <c r="Q148" s="13">
        <v>115.0818</v>
      </c>
      <c r="R148" s="13">
        <v>630.9182</v>
      </c>
      <c r="S148" s="13">
        <v>6.48234560112894</v>
      </c>
    </row>
    <row r="149" s="13" customFormat="1" spans="1:19">
      <c r="A149" s="40">
        <v>42140</v>
      </c>
      <c r="B149" s="13">
        <v>870</v>
      </c>
      <c r="C149" s="13">
        <v>0</v>
      </c>
      <c r="D149" s="13">
        <v>0</v>
      </c>
      <c r="E149" s="13">
        <v>870</v>
      </c>
      <c r="H149" s="13">
        <v>0</v>
      </c>
      <c r="I149" s="13">
        <v>52.2</v>
      </c>
      <c r="J149" s="13">
        <v>30.45</v>
      </c>
      <c r="K149" s="13">
        <v>54.6936</v>
      </c>
      <c r="L149" s="13">
        <v>0</v>
      </c>
      <c r="M149" s="13">
        <v>0</v>
      </c>
      <c r="N149" s="13">
        <v>0</v>
      </c>
      <c r="O149" s="13">
        <v>0</v>
      </c>
      <c r="Q149" s="13">
        <v>137.3436</v>
      </c>
      <c r="R149" s="13">
        <v>732.6564</v>
      </c>
      <c r="S149" s="13">
        <v>6.33447790796222</v>
      </c>
    </row>
    <row r="150" s="13" customFormat="1" spans="1:19">
      <c r="A150" s="40">
        <v>42141</v>
      </c>
      <c r="B150" s="13">
        <v>683</v>
      </c>
      <c r="C150" s="13">
        <v>0</v>
      </c>
      <c r="D150" s="13">
        <v>0</v>
      </c>
      <c r="E150" s="13">
        <v>683</v>
      </c>
      <c r="H150" s="13">
        <v>0</v>
      </c>
      <c r="I150" s="13">
        <v>40.98</v>
      </c>
      <c r="J150" s="13">
        <v>23.905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Q150" s="13">
        <v>64.885</v>
      </c>
      <c r="R150" s="13">
        <v>618.115</v>
      </c>
      <c r="S150" s="13">
        <v>10.5263157894737</v>
      </c>
    </row>
    <row r="151" s="13" customFormat="1" spans="1:19">
      <c r="A151" s="40">
        <v>42142</v>
      </c>
      <c r="B151" s="13">
        <v>1044</v>
      </c>
      <c r="C151" s="13">
        <v>0</v>
      </c>
      <c r="D151" s="13">
        <v>0</v>
      </c>
      <c r="E151" s="13">
        <v>1044</v>
      </c>
      <c r="H151" s="13">
        <v>0</v>
      </c>
      <c r="I151" s="13">
        <v>62.64</v>
      </c>
      <c r="J151" s="13">
        <v>36.54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Q151" s="13">
        <v>99.18</v>
      </c>
      <c r="R151" s="13">
        <v>944.82</v>
      </c>
      <c r="S151" s="13">
        <v>10.5263157894737</v>
      </c>
    </row>
    <row r="152" s="13" customFormat="1" spans="1:19">
      <c r="A152" s="40">
        <v>42143</v>
      </c>
      <c r="B152" s="13">
        <v>1728</v>
      </c>
      <c r="C152" s="13">
        <v>0</v>
      </c>
      <c r="D152" s="13">
        <v>0</v>
      </c>
      <c r="E152" s="13">
        <v>1728</v>
      </c>
      <c r="H152" s="13">
        <v>0</v>
      </c>
      <c r="I152" s="13">
        <v>103.68</v>
      </c>
      <c r="J152" s="13">
        <v>60.48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Q152" s="13">
        <v>164.16</v>
      </c>
      <c r="R152" s="13">
        <v>1563.84</v>
      </c>
      <c r="S152" s="13">
        <v>10.5263157894737</v>
      </c>
    </row>
    <row r="153" s="13" customFormat="1" spans="1:19">
      <c r="A153" s="40">
        <v>42144</v>
      </c>
      <c r="B153" s="13">
        <v>1614</v>
      </c>
      <c r="C153" s="13">
        <v>0</v>
      </c>
      <c r="D153" s="13">
        <v>0</v>
      </c>
      <c r="E153" s="13">
        <v>1614</v>
      </c>
      <c r="H153" s="13">
        <v>0</v>
      </c>
      <c r="I153" s="13">
        <v>96.84</v>
      </c>
      <c r="J153" s="13">
        <v>56.49</v>
      </c>
      <c r="L153" s="13">
        <v>0</v>
      </c>
      <c r="M153" s="13">
        <v>0</v>
      </c>
      <c r="N153" s="13">
        <v>0</v>
      </c>
      <c r="O153" s="13">
        <v>0</v>
      </c>
      <c r="Q153" s="13">
        <v>153.33</v>
      </c>
      <c r="R153" s="13">
        <v>1460.67</v>
      </c>
      <c r="S153" s="13">
        <v>10.5263157894737</v>
      </c>
    </row>
    <row r="154" s="13" customFormat="1" spans="1:19">
      <c r="A154" s="40">
        <v>42145</v>
      </c>
      <c r="B154" s="13">
        <v>2741</v>
      </c>
      <c r="C154" s="13">
        <v>0</v>
      </c>
      <c r="D154" s="13">
        <v>0</v>
      </c>
      <c r="E154" s="13">
        <v>2741</v>
      </c>
      <c r="H154" s="13">
        <v>0</v>
      </c>
      <c r="I154" s="13">
        <v>164.46</v>
      </c>
      <c r="J154" s="13">
        <v>95.935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Q154" s="13">
        <v>260.395</v>
      </c>
      <c r="R154" s="13">
        <v>2480.605</v>
      </c>
      <c r="S154" s="13">
        <v>10.5263157894737</v>
      </c>
    </row>
    <row r="155" s="13" customFormat="1" spans="1:19">
      <c r="A155" s="40">
        <v>42146</v>
      </c>
      <c r="B155" s="13">
        <v>1449</v>
      </c>
      <c r="C155" s="13">
        <v>0</v>
      </c>
      <c r="D155" s="13">
        <v>0</v>
      </c>
      <c r="E155" s="13">
        <v>1449</v>
      </c>
      <c r="H155" s="13">
        <v>0</v>
      </c>
      <c r="I155" s="13">
        <v>86.94</v>
      </c>
      <c r="J155" s="13">
        <v>50.715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Q155" s="13">
        <v>137.655</v>
      </c>
      <c r="R155" s="13">
        <v>1311.345</v>
      </c>
      <c r="S155" s="13">
        <v>10.5263157894737</v>
      </c>
    </row>
    <row r="156" s="13" customFormat="1" spans="1:19">
      <c r="A156" s="40">
        <v>42147</v>
      </c>
      <c r="B156" s="13">
        <v>554</v>
      </c>
      <c r="C156" s="13">
        <v>0</v>
      </c>
      <c r="D156" s="13">
        <v>0</v>
      </c>
      <c r="E156" s="13">
        <v>554</v>
      </c>
      <c r="H156" s="13">
        <v>0</v>
      </c>
      <c r="I156" s="13">
        <v>33.24</v>
      </c>
      <c r="J156" s="13">
        <v>19.39</v>
      </c>
      <c r="K156" s="13">
        <v>13.3302</v>
      </c>
      <c r="L156" s="13">
        <v>0</v>
      </c>
      <c r="M156" s="13">
        <v>0</v>
      </c>
      <c r="N156" s="13">
        <v>0</v>
      </c>
      <c r="O156" s="13">
        <v>0</v>
      </c>
      <c r="Q156" s="13">
        <v>65.9602</v>
      </c>
      <c r="R156" s="13">
        <v>488.0398</v>
      </c>
      <c r="S156" s="13">
        <v>8.39900424801623</v>
      </c>
    </row>
    <row r="157" s="13" customFormat="1" spans="1:19">
      <c r="A157" s="40">
        <v>42148</v>
      </c>
      <c r="B157" s="13">
        <v>1291</v>
      </c>
      <c r="C157" s="13">
        <v>0</v>
      </c>
      <c r="D157" s="13">
        <v>0</v>
      </c>
      <c r="E157" s="13">
        <v>1291</v>
      </c>
      <c r="H157" s="13">
        <v>0</v>
      </c>
      <c r="I157" s="13">
        <v>77.46</v>
      </c>
      <c r="J157" s="13">
        <v>45.185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Q157" s="13">
        <v>122.645</v>
      </c>
      <c r="R157" s="13">
        <v>1168.355</v>
      </c>
      <c r="S157" s="13">
        <v>10.5263157894737</v>
      </c>
    </row>
    <row r="158" s="13" customFormat="1" spans="1:19">
      <c r="A158" s="40">
        <v>42149</v>
      </c>
      <c r="B158" s="13">
        <v>955</v>
      </c>
      <c r="C158" s="13">
        <v>0</v>
      </c>
      <c r="D158" s="13">
        <v>0</v>
      </c>
      <c r="E158" s="13">
        <v>955</v>
      </c>
      <c r="H158" s="13">
        <v>0</v>
      </c>
      <c r="I158" s="13">
        <v>57.3</v>
      </c>
      <c r="J158" s="13">
        <v>33.425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Q158" s="13">
        <v>90.725</v>
      </c>
      <c r="R158" s="13">
        <v>864.275</v>
      </c>
      <c r="S158" s="13">
        <v>10.5263157894737</v>
      </c>
    </row>
    <row r="159" s="13" customFormat="1" spans="1:19">
      <c r="A159" s="40">
        <v>42150</v>
      </c>
      <c r="B159" s="13">
        <v>2023</v>
      </c>
      <c r="C159" s="13">
        <v>0</v>
      </c>
      <c r="D159" s="13">
        <v>0</v>
      </c>
      <c r="E159" s="13">
        <v>2023</v>
      </c>
      <c r="H159" s="13">
        <v>0</v>
      </c>
      <c r="I159" s="13">
        <v>121.38</v>
      </c>
      <c r="J159" s="13">
        <v>70.805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Q159" s="13">
        <v>192.185</v>
      </c>
      <c r="R159" s="13">
        <v>1830.815</v>
      </c>
      <c r="S159" s="13">
        <v>10.5263157894737</v>
      </c>
    </row>
    <row r="160" s="13" customFormat="1" spans="1:19">
      <c r="A160" s="40">
        <v>42151</v>
      </c>
      <c r="B160" s="13">
        <v>1012</v>
      </c>
      <c r="C160" s="13">
        <v>0</v>
      </c>
      <c r="D160" s="13">
        <v>0</v>
      </c>
      <c r="E160" s="13">
        <v>1012</v>
      </c>
      <c r="H160" s="13">
        <v>0</v>
      </c>
      <c r="I160" s="13">
        <v>60.72</v>
      </c>
      <c r="J160" s="13">
        <v>35.42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Q160" s="13">
        <v>96.14</v>
      </c>
      <c r="R160" s="13">
        <v>915.86</v>
      </c>
      <c r="S160" s="13">
        <v>10.5263157894737</v>
      </c>
    </row>
    <row r="161" s="13" customFormat="1" spans="1:19">
      <c r="A161" s="40">
        <v>42152</v>
      </c>
      <c r="B161" s="13">
        <v>1405</v>
      </c>
      <c r="C161" s="13">
        <v>0</v>
      </c>
      <c r="D161" s="13">
        <v>0</v>
      </c>
      <c r="E161" s="13">
        <v>1405</v>
      </c>
      <c r="H161" s="13">
        <v>0</v>
      </c>
      <c r="I161" s="13">
        <v>84.3</v>
      </c>
      <c r="J161" s="13">
        <v>49.175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Q161" s="13">
        <v>133.475</v>
      </c>
      <c r="R161" s="13">
        <v>1271.525</v>
      </c>
      <c r="S161" s="13">
        <v>10.5263157894737</v>
      </c>
    </row>
    <row r="162" s="13" customFormat="1" spans="1:19">
      <c r="A162" s="40">
        <v>42153</v>
      </c>
      <c r="B162" s="13">
        <v>1461</v>
      </c>
      <c r="C162" s="13">
        <v>0</v>
      </c>
      <c r="D162" s="13">
        <v>0</v>
      </c>
      <c r="E162" s="13">
        <v>1461</v>
      </c>
      <c r="H162" s="13">
        <v>0</v>
      </c>
      <c r="I162" s="13">
        <v>87.66</v>
      </c>
      <c r="J162" s="13">
        <v>51.135</v>
      </c>
      <c r="K162" s="13">
        <v>121.9997</v>
      </c>
      <c r="L162" s="13">
        <v>0</v>
      </c>
      <c r="M162" s="13">
        <v>0</v>
      </c>
      <c r="N162" s="13">
        <v>0</v>
      </c>
      <c r="O162" s="13">
        <v>0</v>
      </c>
      <c r="Q162" s="13">
        <v>260.7947</v>
      </c>
      <c r="R162" s="13">
        <v>1200.2053</v>
      </c>
      <c r="S162" s="13">
        <v>5.60210771154475</v>
      </c>
    </row>
    <row r="163" s="13" customFormat="1" spans="1:19">
      <c r="A163" s="40">
        <v>42154</v>
      </c>
      <c r="B163" s="13">
        <v>1031</v>
      </c>
      <c r="C163" s="13">
        <v>0</v>
      </c>
      <c r="D163" s="13">
        <v>0</v>
      </c>
      <c r="E163" s="13">
        <v>1031</v>
      </c>
      <c r="H163" s="13">
        <v>0</v>
      </c>
      <c r="I163" s="13">
        <v>61.86</v>
      </c>
      <c r="J163" s="13">
        <v>36.085</v>
      </c>
      <c r="K163" s="13">
        <v>14.5</v>
      </c>
      <c r="L163" s="13">
        <v>0</v>
      </c>
      <c r="M163" s="13">
        <v>0</v>
      </c>
      <c r="N163" s="13">
        <v>0</v>
      </c>
      <c r="O163" s="13">
        <v>0</v>
      </c>
      <c r="Q163" s="13">
        <v>112.445</v>
      </c>
      <c r="R163" s="13">
        <v>918.555</v>
      </c>
      <c r="S163" s="13">
        <v>9.16892703099293</v>
      </c>
    </row>
    <row r="164" s="13" customFormat="1" spans="1:21">
      <c r="A164" s="40">
        <v>42155</v>
      </c>
      <c r="B164" s="13">
        <v>1724</v>
      </c>
      <c r="C164" s="13">
        <v>0</v>
      </c>
      <c r="D164" s="13">
        <v>0</v>
      </c>
      <c r="E164" s="13">
        <v>1724</v>
      </c>
      <c r="H164" s="13">
        <v>0</v>
      </c>
      <c r="I164" s="13">
        <v>103.44</v>
      </c>
      <c r="J164" s="13">
        <v>60.34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Q164" s="13">
        <v>163.78</v>
      </c>
      <c r="R164" s="13">
        <v>1560.22</v>
      </c>
      <c r="S164" s="13">
        <v>10.5263157894737</v>
      </c>
      <c r="U164" s="13" t="s">
        <v>33</v>
      </c>
    </row>
    <row r="165" s="12" customFormat="1" spans="1:20">
      <c r="A165" s="10" t="s">
        <v>34</v>
      </c>
      <c r="B165" s="10">
        <f>SUM(B134:B164)</f>
        <v>38969</v>
      </c>
      <c r="C165" s="10">
        <f>SUM(C134:C164)</f>
        <v>0</v>
      </c>
      <c r="D165" s="10">
        <f>SUM(D134:D164)</f>
        <v>0</v>
      </c>
      <c r="E165" s="10">
        <f>SUM(E134:E164)</f>
        <v>38969</v>
      </c>
      <c r="F165" s="10">
        <v>0</v>
      </c>
      <c r="G165" s="10"/>
      <c r="H165" s="10">
        <f t="shared" ref="H165:Q165" si="31">SUM(H134:H164)</f>
        <v>0</v>
      </c>
      <c r="I165" s="10">
        <f t="shared" si="31"/>
        <v>2338.14</v>
      </c>
      <c r="J165" s="10">
        <f t="shared" si="31"/>
        <v>1363.915</v>
      </c>
      <c r="K165" s="10">
        <f t="shared" si="31"/>
        <v>276.5067</v>
      </c>
      <c r="L165" s="10">
        <f t="shared" si="31"/>
        <v>0</v>
      </c>
      <c r="M165" s="10">
        <f t="shared" si="31"/>
        <v>0</v>
      </c>
      <c r="N165" s="10">
        <f t="shared" si="31"/>
        <v>0</v>
      </c>
      <c r="O165" s="10">
        <f t="shared" si="31"/>
        <v>0</v>
      </c>
      <c r="P165" s="10">
        <f t="shared" si="31"/>
        <v>0</v>
      </c>
      <c r="Q165" s="10">
        <f t="shared" si="31"/>
        <v>3978.5617</v>
      </c>
      <c r="R165" s="61" t="e">
        <f t="shared" ref="R165" si="32">E165/P165</f>
        <v>#DIV/0!</v>
      </c>
      <c r="S165" s="75"/>
      <c r="T165" s="78"/>
    </row>
    <row r="166" s="13" customFormat="1" spans="1:21">
      <c r="A166" s="40">
        <v>42156</v>
      </c>
      <c r="B166" s="13">
        <v>2131</v>
      </c>
      <c r="C166" s="13">
        <v>0</v>
      </c>
      <c r="D166" s="13">
        <v>0</v>
      </c>
      <c r="E166" s="13">
        <v>2131</v>
      </c>
      <c r="H166" s="13">
        <v>0</v>
      </c>
      <c r="I166" s="13">
        <v>127.86</v>
      </c>
      <c r="J166" s="13">
        <v>74.585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Q166" s="13">
        <v>202.445</v>
      </c>
      <c r="R166" s="13">
        <v>1928.555</v>
      </c>
      <c r="S166" s="13">
        <v>10.5263157894737</v>
      </c>
      <c r="U166" s="13" t="s">
        <v>33</v>
      </c>
    </row>
    <row r="167" s="13" customFormat="1" spans="1:21">
      <c r="A167" s="40">
        <v>42157</v>
      </c>
      <c r="B167" s="13">
        <v>1218</v>
      </c>
      <c r="C167" s="13">
        <v>0</v>
      </c>
      <c r="D167" s="13">
        <v>0</v>
      </c>
      <c r="E167" s="13">
        <v>1218</v>
      </c>
      <c r="H167" s="13">
        <v>0</v>
      </c>
      <c r="I167" s="13">
        <v>73.08</v>
      </c>
      <c r="J167" s="13">
        <v>42.63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Q167" s="13">
        <v>115.71</v>
      </c>
      <c r="R167" s="13">
        <v>1102.29</v>
      </c>
      <c r="S167" s="13">
        <v>10.5263157894737</v>
      </c>
      <c r="U167" s="13" t="s">
        <v>33</v>
      </c>
    </row>
    <row r="168" s="13" customFormat="1" spans="1:21">
      <c r="A168" s="40">
        <v>42158</v>
      </c>
      <c r="B168" s="13">
        <v>2639</v>
      </c>
      <c r="C168" s="13">
        <v>0</v>
      </c>
      <c r="D168" s="13">
        <v>0</v>
      </c>
      <c r="E168" s="13">
        <v>2639</v>
      </c>
      <c r="H168" s="13">
        <v>0</v>
      </c>
      <c r="I168" s="13">
        <v>158.34</v>
      </c>
      <c r="J168" s="13">
        <v>92.365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Q168" s="13">
        <v>250.705</v>
      </c>
      <c r="R168" s="13">
        <v>2388.295</v>
      </c>
      <c r="S168" s="13">
        <v>10.5263157894737</v>
      </c>
      <c r="U168" s="13" t="s">
        <v>33</v>
      </c>
    </row>
    <row r="169" spans="1:21">
      <c r="A169" s="40">
        <v>42159</v>
      </c>
      <c r="B169" s="27">
        <v>1147</v>
      </c>
      <c r="C169" s="27">
        <v>0</v>
      </c>
      <c r="D169" s="27">
        <v>0</v>
      </c>
      <c r="E169" s="27">
        <f t="shared" ref="E169" si="33">B169-D169</f>
        <v>1147</v>
      </c>
      <c r="F169" s="27"/>
      <c r="G169" s="27"/>
      <c r="H169" s="27">
        <v>0</v>
      </c>
      <c r="I169" s="27">
        <f t="shared" ref="I169" si="34">B169*0.06</f>
        <v>68.82</v>
      </c>
      <c r="J169" s="27">
        <f t="shared" ref="J169" si="35">B169*0.035</f>
        <v>40.145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/>
      <c r="Q169" s="27">
        <f t="shared" ref="Q169" si="36">SUM(H169:O169)</f>
        <v>108.965</v>
      </c>
      <c r="R169" s="27">
        <f t="shared" ref="R169" si="37">E169-Q169</f>
        <v>1038.035</v>
      </c>
      <c r="S169" s="27"/>
      <c r="U169" s="4" t="s">
        <v>33</v>
      </c>
    </row>
    <row r="170" s="13" customFormat="1" spans="1:18">
      <c r="A170" s="40">
        <v>42160</v>
      </c>
      <c r="B170" s="76">
        <v>1455</v>
      </c>
      <c r="C170" s="13">
        <v>0</v>
      </c>
      <c r="D170" s="13">
        <v>0</v>
      </c>
      <c r="E170" s="76">
        <v>1455</v>
      </c>
      <c r="H170" s="27">
        <v>0</v>
      </c>
      <c r="I170" s="27">
        <f t="shared" ref="I170" si="38">B170*0.06</f>
        <v>87.3</v>
      </c>
      <c r="J170" s="27">
        <f t="shared" ref="J170" si="39">B170*0.035</f>
        <v>50.925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Q170" s="27">
        <f t="shared" ref="Q170" si="40">SUM(H170:O170)</f>
        <v>138.225</v>
      </c>
      <c r="R170" s="27">
        <f t="shared" ref="R170" si="41">E170-Q170</f>
        <v>1316.775</v>
      </c>
    </row>
    <row r="171" s="13" customFormat="1" spans="1:21">
      <c r="A171" s="40">
        <v>42161</v>
      </c>
      <c r="B171" s="13">
        <v>2298</v>
      </c>
      <c r="C171" s="13">
        <v>0</v>
      </c>
      <c r="D171" s="13">
        <v>0</v>
      </c>
      <c r="E171" s="13">
        <v>2298</v>
      </c>
      <c r="H171" s="13">
        <v>0</v>
      </c>
      <c r="I171" s="13">
        <v>137.88</v>
      </c>
      <c r="J171" s="13">
        <v>80.43</v>
      </c>
      <c r="K171" s="13">
        <v>27.9891</v>
      </c>
      <c r="L171" s="13">
        <v>0</v>
      </c>
      <c r="M171" s="13">
        <v>0</v>
      </c>
      <c r="N171" s="13">
        <v>0</v>
      </c>
      <c r="O171" s="13">
        <v>0</v>
      </c>
      <c r="Q171" s="13">
        <v>246.2991</v>
      </c>
      <c r="R171" s="13">
        <v>2051.7009</v>
      </c>
      <c r="S171" s="13">
        <v>9.33011935488193</v>
      </c>
      <c r="U171" s="13" t="s">
        <v>33</v>
      </c>
    </row>
    <row r="172" s="13" customFormat="1" spans="1:21">
      <c r="A172" s="40">
        <v>42162</v>
      </c>
      <c r="B172" s="13">
        <v>925</v>
      </c>
      <c r="C172" s="13">
        <v>0</v>
      </c>
      <c r="D172" s="13">
        <v>0</v>
      </c>
      <c r="E172" s="13">
        <v>925</v>
      </c>
      <c r="H172" s="13">
        <v>0</v>
      </c>
      <c r="I172" s="13">
        <v>55.5</v>
      </c>
      <c r="J172" s="13">
        <v>32.375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Q172" s="13">
        <v>87.875</v>
      </c>
      <c r="R172" s="13">
        <v>837.125</v>
      </c>
      <c r="S172" s="13">
        <v>10.5263157894737</v>
      </c>
      <c r="U172" s="13" t="s">
        <v>33</v>
      </c>
    </row>
    <row r="173" s="13" customFormat="1" spans="1:21">
      <c r="A173" s="40">
        <v>42163</v>
      </c>
      <c r="B173" s="13">
        <v>2454</v>
      </c>
      <c r="C173" s="13">
        <v>0</v>
      </c>
      <c r="D173" s="13">
        <v>0</v>
      </c>
      <c r="E173" s="13">
        <v>2454</v>
      </c>
      <c r="H173" s="13">
        <v>0</v>
      </c>
      <c r="I173" s="13">
        <v>147.24</v>
      </c>
      <c r="J173" s="13">
        <v>85.89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Q173" s="13">
        <v>233.13</v>
      </c>
      <c r="R173" s="13">
        <v>2220.87</v>
      </c>
      <c r="S173" s="13">
        <v>10.5263157894737</v>
      </c>
      <c r="U173" s="13" t="s">
        <v>33</v>
      </c>
    </row>
    <row r="174" s="4" customFormat="1" spans="1:21">
      <c r="A174" s="40">
        <v>42164</v>
      </c>
      <c r="B174" s="27">
        <v>2309</v>
      </c>
      <c r="C174" s="27">
        <v>0</v>
      </c>
      <c r="D174" s="27">
        <v>0</v>
      </c>
      <c r="E174" s="27">
        <f t="shared" ref="E174:E189" si="42">B174-D174</f>
        <v>2309</v>
      </c>
      <c r="F174" s="27"/>
      <c r="G174" s="27"/>
      <c r="H174" s="27">
        <v>0</v>
      </c>
      <c r="I174" s="27">
        <f t="shared" ref="I174:I195" si="43">B174*0.06</f>
        <v>138.54</v>
      </c>
      <c r="J174" s="27">
        <f t="shared" ref="J174:J188" si="44">B174*0.035</f>
        <v>80.815</v>
      </c>
      <c r="K174" s="27">
        <v>72.2574</v>
      </c>
      <c r="L174" s="27">
        <v>0</v>
      </c>
      <c r="M174" s="27">
        <v>0</v>
      </c>
      <c r="N174" s="27">
        <v>0</v>
      </c>
      <c r="O174" s="27">
        <v>0</v>
      </c>
      <c r="P174" s="27"/>
      <c r="Q174" s="27">
        <f t="shared" ref="Q174:Q188" si="45">SUM(H174:O174)</f>
        <v>291.6124</v>
      </c>
      <c r="R174" s="27">
        <f t="shared" ref="R174:R188" si="46">E174-Q174</f>
        <v>2017.3876</v>
      </c>
      <c r="S174" s="27">
        <f t="shared" ref="S174:S188" si="47">E174/Q174</f>
        <v>7.91804463733367</v>
      </c>
      <c r="U174" s="4" t="s">
        <v>33</v>
      </c>
    </row>
    <row r="175" s="4" customFormat="1" spans="1:21">
      <c r="A175" s="40">
        <v>42165</v>
      </c>
      <c r="B175" s="27">
        <v>2506</v>
      </c>
      <c r="C175" s="27">
        <v>0</v>
      </c>
      <c r="D175" s="27">
        <v>0</v>
      </c>
      <c r="E175" s="27">
        <f t="shared" si="42"/>
        <v>2506</v>
      </c>
      <c r="F175" s="27"/>
      <c r="G175" s="27"/>
      <c r="H175" s="27">
        <v>0</v>
      </c>
      <c r="I175" s="27">
        <f t="shared" si="43"/>
        <v>150.36</v>
      </c>
      <c r="J175" s="27">
        <f t="shared" si="44"/>
        <v>87.71</v>
      </c>
      <c r="K175" s="27">
        <v>50.4996</v>
      </c>
      <c r="L175" s="27">
        <v>0</v>
      </c>
      <c r="M175" s="27">
        <v>0</v>
      </c>
      <c r="N175" s="27">
        <v>0</v>
      </c>
      <c r="O175" s="27">
        <v>0</v>
      </c>
      <c r="P175" s="27"/>
      <c r="Q175" s="27">
        <f t="shared" si="45"/>
        <v>288.5696</v>
      </c>
      <c r="R175" s="27">
        <f t="shared" si="46"/>
        <v>2217.4304</v>
      </c>
      <c r="S175" s="27">
        <f t="shared" si="47"/>
        <v>8.68421344452084</v>
      </c>
      <c r="U175" s="4" t="s">
        <v>33</v>
      </c>
    </row>
    <row r="176" s="13" customFormat="1" spans="1:19">
      <c r="A176" s="40">
        <v>42166</v>
      </c>
      <c r="B176" s="77">
        <v>2604</v>
      </c>
      <c r="C176" s="13">
        <v>0</v>
      </c>
      <c r="D176" s="13">
        <v>0</v>
      </c>
      <c r="E176" s="27">
        <f t="shared" si="42"/>
        <v>2604</v>
      </c>
      <c r="H176" s="27">
        <v>0</v>
      </c>
      <c r="I176" s="27">
        <f t="shared" si="43"/>
        <v>156.24</v>
      </c>
      <c r="J176" s="27">
        <f t="shared" si="44"/>
        <v>91.14</v>
      </c>
      <c r="K176" s="13">
        <v>63.7255</v>
      </c>
      <c r="L176" s="27">
        <v>0</v>
      </c>
      <c r="M176" s="27">
        <v>0</v>
      </c>
      <c r="N176" s="27">
        <v>0</v>
      </c>
      <c r="O176" s="27">
        <v>0</v>
      </c>
      <c r="Q176" s="27">
        <f t="shared" si="45"/>
        <v>311.1055</v>
      </c>
      <c r="R176" s="27">
        <f t="shared" si="46"/>
        <v>2292.8945</v>
      </c>
      <c r="S176" s="27">
        <f t="shared" si="47"/>
        <v>8.37015096165127</v>
      </c>
    </row>
    <row r="177" s="13" customFormat="1" spans="1:19">
      <c r="A177" s="40">
        <v>42167</v>
      </c>
      <c r="B177" s="77">
        <v>1913</v>
      </c>
      <c r="C177" s="13">
        <v>0</v>
      </c>
      <c r="D177" s="13">
        <v>0</v>
      </c>
      <c r="E177" s="27">
        <f t="shared" si="42"/>
        <v>1913</v>
      </c>
      <c r="H177" s="27">
        <v>0</v>
      </c>
      <c r="I177" s="27">
        <f t="shared" si="43"/>
        <v>114.78</v>
      </c>
      <c r="J177" s="27">
        <f t="shared" si="44"/>
        <v>66.955</v>
      </c>
      <c r="K177" s="13">
        <v>58.5921</v>
      </c>
      <c r="L177" s="27">
        <v>0</v>
      </c>
      <c r="M177" s="27">
        <v>0</v>
      </c>
      <c r="N177" s="27">
        <v>0</v>
      </c>
      <c r="O177" s="27">
        <v>0</v>
      </c>
      <c r="Q177" s="27">
        <f t="shared" si="45"/>
        <v>240.3271</v>
      </c>
      <c r="R177" s="27">
        <f t="shared" si="46"/>
        <v>1672.6729</v>
      </c>
      <c r="S177" s="27">
        <f t="shared" si="47"/>
        <v>7.95998453774044</v>
      </c>
    </row>
    <row r="178" s="13" customFormat="1" spans="1:19">
      <c r="A178" s="40">
        <v>42168</v>
      </c>
      <c r="B178" s="77">
        <v>3150</v>
      </c>
      <c r="C178" s="13">
        <v>0</v>
      </c>
      <c r="D178" s="13">
        <v>0</v>
      </c>
      <c r="E178" s="27">
        <f t="shared" si="42"/>
        <v>3150</v>
      </c>
      <c r="H178" s="27">
        <v>0</v>
      </c>
      <c r="I178" s="27">
        <f t="shared" si="43"/>
        <v>189</v>
      </c>
      <c r="J178" s="27">
        <f t="shared" si="44"/>
        <v>110.25</v>
      </c>
      <c r="K178" s="13">
        <v>1.35</v>
      </c>
      <c r="L178" s="27">
        <v>0</v>
      </c>
      <c r="M178" s="27">
        <v>0</v>
      </c>
      <c r="N178" s="27">
        <v>0</v>
      </c>
      <c r="O178" s="27">
        <v>0</v>
      </c>
      <c r="Q178" s="27">
        <f t="shared" si="45"/>
        <v>300.6</v>
      </c>
      <c r="R178" s="27">
        <f t="shared" si="46"/>
        <v>2849.4</v>
      </c>
      <c r="S178" s="27">
        <f t="shared" si="47"/>
        <v>10.4790419161677</v>
      </c>
    </row>
    <row r="179" s="13" customFormat="1" spans="1:19">
      <c r="A179" s="40">
        <v>42169</v>
      </c>
      <c r="B179" s="77">
        <v>2680</v>
      </c>
      <c r="C179" s="13">
        <v>0</v>
      </c>
      <c r="D179" s="13">
        <v>0</v>
      </c>
      <c r="E179" s="27">
        <f t="shared" si="42"/>
        <v>2680</v>
      </c>
      <c r="H179" s="27">
        <v>0</v>
      </c>
      <c r="I179" s="27">
        <f t="shared" si="43"/>
        <v>160.8</v>
      </c>
      <c r="J179" s="27">
        <f t="shared" si="44"/>
        <v>93.8</v>
      </c>
      <c r="K179" s="13">
        <v>44.8281</v>
      </c>
      <c r="L179" s="27">
        <v>0</v>
      </c>
      <c r="M179" s="27">
        <v>0</v>
      </c>
      <c r="N179" s="27">
        <v>0</v>
      </c>
      <c r="O179" s="27">
        <v>0</v>
      </c>
      <c r="Q179" s="27">
        <f t="shared" si="45"/>
        <v>299.4281</v>
      </c>
      <c r="R179" s="27">
        <f t="shared" si="46"/>
        <v>2380.5719</v>
      </c>
      <c r="S179" s="27">
        <f t="shared" si="47"/>
        <v>8.95039577113838</v>
      </c>
    </row>
    <row r="180" s="13" customFormat="1" spans="1:19">
      <c r="A180" s="40">
        <v>42170</v>
      </c>
      <c r="B180" s="77">
        <v>1482</v>
      </c>
      <c r="C180" s="13">
        <v>0</v>
      </c>
      <c r="D180" s="13">
        <v>0</v>
      </c>
      <c r="E180" s="27">
        <f t="shared" si="42"/>
        <v>1482</v>
      </c>
      <c r="H180" s="27">
        <v>0</v>
      </c>
      <c r="I180" s="27">
        <f t="shared" si="43"/>
        <v>88.92</v>
      </c>
      <c r="J180" s="27">
        <f t="shared" si="44"/>
        <v>51.87</v>
      </c>
      <c r="K180" s="13">
        <v>63.7451</v>
      </c>
      <c r="L180" s="13">
        <v>0</v>
      </c>
      <c r="M180" s="13">
        <v>0</v>
      </c>
      <c r="N180" s="13">
        <v>0</v>
      </c>
      <c r="O180" s="13">
        <v>0</v>
      </c>
      <c r="Q180" s="27">
        <f t="shared" si="45"/>
        <v>204.5351</v>
      </c>
      <c r="R180" s="27">
        <f t="shared" si="46"/>
        <v>1277.4649</v>
      </c>
      <c r="S180" s="27">
        <f t="shared" si="47"/>
        <v>7.24570012677531</v>
      </c>
    </row>
    <row r="181" s="13" customFormat="1" spans="1:19">
      <c r="A181" s="40">
        <v>42171</v>
      </c>
      <c r="B181" s="77">
        <v>2908</v>
      </c>
      <c r="C181" s="13">
        <v>0</v>
      </c>
      <c r="D181" s="13">
        <v>0</v>
      </c>
      <c r="E181" s="27">
        <f t="shared" si="42"/>
        <v>2908</v>
      </c>
      <c r="H181" s="27">
        <v>0</v>
      </c>
      <c r="I181" s="27">
        <f t="shared" si="43"/>
        <v>174.48</v>
      </c>
      <c r="J181" s="27">
        <f t="shared" si="44"/>
        <v>101.78</v>
      </c>
      <c r="K181" s="13">
        <v>57.4049</v>
      </c>
      <c r="L181" s="27">
        <v>0</v>
      </c>
      <c r="M181" s="27">
        <v>0</v>
      </c>
      <c r="N181" s="27">
        <v>0</v>
      </c>
      <c r="O181" s="27">
        <v>0</v>
      </c>
      <c r="Q181" s="27">
        <f t="shared" si="45"/>
        <v>333.6649</v>
      </c>
      <c r="R181" s="27">
        <f t="shared" si="46"/>
        <v>2574.3351</v>
      </c>
      <c r="S181" s="27">
        <f t="shared" si="47"/>
        <v>8.71533086039317</v>
      </c>
    </row>
    <row r="182" s="13" customFormat="1" spans="1:19">
      <c r="A182" s="40">
        <v>42172</v>
      </c>
      <c r="B182" s="77">
        <v>2771</v>
      </c>
      <c r="C182" s="13">
        <v>0</v>
      </c>
      <c r="D182" s="13">
        <v>0</v>
      </c>
      <c r="E182" s="27">
        <f t="shared" si="42"/>
        <v>2771</v>
      </c>
      <c r="H182" s="27">
        <v>0</v>
      </c>
      <c r="I182" s="27">
        <f t="shared" si="43"/>
        <v>166.26</v>
      </c>
      <c r="J182" s="27">
        <f t="shared" si="44"/>
        <v>96.985</v>
      </c>
      <c r="K182" s="13">
        <v>104.0931</v>
      </c>
      <c r="L182" s="13">
        <v>0</v>
      </c>
      <c r="M182" s="13">
        <v>0</v>
      </c>
      <c r="N182" s="13">
        <v>0</v>
      </c>
      <c r="O182" s="13">
        <v>0</v>
      </c>
      <c r="Q182" s="27">
        <f t="shared" si="45"/>
        <v>367.3381</v>
      </c>
      <c r="R182" s="27">
        <f t="shared" si="46"/>
        <v>2403.6619</v>
      </c>
      <c r="S182" s="27">
        <f t="shared" si="47"/>
        <v>7.54345928178972</v>
      </c>
    </row>
    <row r="183" s="13" customFormat="1" spans="1:19">
      <c r="A183" s="40">
        <v>42173</v>
      </c>
      <c r="B183" s="77">
        <v>3719</v>
      </c>
      <c r="C183" s="13">
        <v>0</v>
      </c>
      <c r="D183" s="13">
        <v>0</v>
      </c>
      <c r="E183" s="27">
        <f t="shared" si="42"/>
        <v>3719</v>
      </c>
      <c r="H183" s="13">
        <v>0</v>
      </c>
      <c r="I183" s="27">
        <f t="shared" si="43"/>
        <v>223.14</v>
      </c>
      <c r="J183" s="27">
        <f t="shared" si="44"/>
        <v>130.165</v>
      </c>
      <c r="K183" s="13">
        <v>119.9429</v>
      </c>
      <c r="L183" s="27">
        <v>0</v>
      </c>
      <c r="M183" s="27">
        <v>0</v>
      </c>
      <c r="N183" s="27">
        <v>0</v>
      </c>
      <c r="O183" s="27">
        <v>0</v>
      </c>
      <c r="Q183" s="27">
        <f t="shared" si="45"/>
        <v>473.2479</v>
      </c>
      <c r="R183" s="27">
        <f t="shared" si="46"/>
        <v>3245.7521</v>
      </c>
      <c r="S183" s="27">
        <f t="shared" si="47"/>
        <v>7.85846065032724</v>
      </c>
    </row>
    <row r="184" s="13" customFormat="1" spans="1:19">
      <c r="A184" s="40">
        <v>42174</v>
      </c>
      <c r="B184" s="77">
        <v>3092</v>
      </c>
      <c r="C184" s="13">
        <v>0</v>
      </c>
      <c r="D184" s="13">
        <v>0</v>
      </c>
      <c r="E184" s="27">
        <f t="shared" si="42"/>
        <v>3092</v>
      </c>
      <c r="H184" s="13">
        <v>0</v>
      </c>
      <c r="I184" s="27">
        <f t="shared" si="43"/>
        <v>185.52</v>
      </c>
      <c r="J184" s="27">
        <f t="shared" si="44"/>
        <v>108.22</v>
      </c>
      <c r="K184" s="13">
        <v>84.6552</v>
      </c>
      <c r="Q184" s="27">
        <f t="shared" si="45"/>
        <v>378.3952</v>
      </c>
      <c r="R184" s="27">
        <f t="shared" si="46"/>
        <v>2713.6048</v>
      </c>
      <c r="S184" s="27">
        <f t="shared" si="47"/>
        <v>8.17135101079506</v>
      </c>
    </row>
    <row r="185" s="13" customFormat="1" spans="1:19">
      <c r="A185" s="40">
        <v>42175</v>
      </c>
      <c r="B185" s="77">
        <v>2081</v>
      </c>
      <c r="C185" s="13">
        <v>0</v>
      </c>
      <c r="D185" s="13">
        <v>0</v>
      </c>
      <c r="E185" s="27">
        <f t="shared" si="42"/>
        <v>2081</v>
      </c>
      <c r="I185" s="27">
        <f t="shared" si="43"/>
        <v>124.86</v>
      </c>
      <c r="J185" s="27">
        <f t="shared" si="44"/>
        <v>72.835</v>
      </c>
      <c r="K185" s="13">
        <v>21.1922</v>
      </c>
      <c r="Q185" s="27">
        <f t="shared" si="45"/>
        <v>218.8872</v>
      </c>
      <c r="R185" s="27">
        <f t="shared" si="46"/>
        <v>1862.1128</v>
      </c>
      <c r="S185" s="27">
        <f t="shared" si="47"/>
        <v>9.50717995387579</v>
      </c>
    </row>
    <row r="186" s="13" customFormat="1" spans="1:19">
      <c r="A186" s="40">
        <v>42176</v>
      </c>
      <c r="B186" s="77">
        <v>1791</v>
      </c>
      <c r="C186" s="13">
        <v>0</v>
      </c>
      <c r="D186" s="13">
        <v>0</v>
      </c>
      <c r="E186" s="27">
        <f t="shared" si="42"/>
        <v>1791</v>
      </c>
      <c r="I186" s="27">
        <f t="shared" si="43"/>
        <v>107.46</v>
      </c>
      <c r="J186" s="27">
        <f t="shared" si="44"/>
        <v>62.685</v>
      </c>
      <c r="K186" s="13">
        <v>27.1119</v>
      </c>
      <c r="Q186" s="27">
        <f t="shared" si="45"/>
        <v>197.2569</v>
      </c>
      <c r="R186" s="27">
        <f t="shared" si="46"/>
        <v>1593.7431</v>
      </c>
      <c r="S186" s="27">
        <f t="shared" si="47"/>
        <v>9.07953029779947</v>
      </c>
    </row>
    <row r="187" s="13" customFormat="1" spans="1:19">
      <c r="A187" s="40">
        <v>42177</v>
      </c>
      <c r="B187" s="77">
        <v>3216</v>
      </c>
      <c r="C187" s="13">
        <v>0</v>
      </c>
      <c r="D187" s="13">
        <v>0</v>
      </c>
      <c r="E187" s="27">
        <f t="shared" si="42"/>
        <v>3216</v>
      </c>
      <c r="I187" s="27">
        <f t="shared" si="43"/>
        <v>192.96</v>
      </c>
      <c r="J187" s="27">
        <f t="shared" si="44"/>
        <v>112.56</v>
      </c>
      <c r="K187" s="13">
        <v>36.4076</v>
      </c>
      <c r="Q187" s="27">
        <f t="shared" si="45"/>
        <v>341.9276</v>
      </c>
      <c r="R187" s="27">
        <f t="shared" si="46"/>
        <v>2874.0724</v>
      </c>
      <c r="S187" s="27">
        <f t="shared" si="47"/>
        <v>9.4054998777519</v>
      </c>
    </row>
    <row r="188" s="13" customFormat="1" spans="1:19">
      <c r="A188" s="40">
        <v>42178</v>
      </c>
      <c r="B188" s="77">
        <v>2928</v>
      </c>
      <c r="C188" s="13">
        <v>0</v>
      </c>
      <c r="D188" s="13">
        <v>0</v>
      </c>
      <c r="E188" s="27">
        <f t="shared" si="42"/>
        <v>2928</v>
      </c>
      <c r="I188" s="27">
        <f t="shared" si="43"/>
        <v>175.68</v>
      </c>
      <c r="J188" s="27">
        <f t="shared" si="44"/>
        <v>102.48</v>
      </c>
      <c r="K188" s="13">
        <v>97.887</v>
      </c>
      <c r="Q188" s="27">
        <f t="shared" si="45"/>
        <v>376.047</v>
      </c>
      <c r="R188" s="27">
        <f t="shared" si="46"/>
        <v>2551.953</v>
      </c>
      <c r="S188" s="27">
        <f t="shared" si="47"/>
        <v>7.7862607599582</v>
      </c>
    </row>
    <row r="189" s="13" customFormat="1" spans="1:19">
      <c r="A189" s="40">
        <v>42179</v>
      </c>
      <c r="B189" s="77">
        <v>3238</v>
      </c>
      <c r="C189" s="13">
        <v>0</v>
      </c>
      <c r="D189" s="13">
        <v>0</v>
      </c>
      <c r="E189" s="27">
        <f t="shared" si="42"/>
        <v>3238</v>
      </c>
      <c r="I189" s="27">
        <f t="shared" si="43"/>
        <v>194.28</v>
      </c>
      <c r="J189" s="27">
        <f t="shared" ref="J189:J195" si="48">B189*0.035</f>
        <v>113.33</v>
      </c>
      <c r="K189" s="13">
        <v>166.533</v>
      </c>
      <c r="Q189" s="27">
        <f t="shared" ref="Q189:Q195" si="49">SUM(H189:O189)</f>
        <v>474.143</v>
      </c>
      <c r="R189" s="27">
        <f t="shared" ref="R189:R197" si="50">E189-Q189</f>
        <v>2763.857</v>
      </c>
      <c r="S189" s="27">
        <f t="shared" ref="S189:S197" si="51">E189/Q189</f>
        <v>6.82916335367178</v>
      </c>
    </row>
    <row r="190" s="13" customFormat="1" spans="1:19">
      <c r="A190" s="40">
        <v>42180</v>
      </c>
      <c r="B190" s="77">
        <v>2095</v>
      </c>
      <c r="C190" s="13">
        <v>0</v>
      </c>
      <c r="D190" s="13">
        <v>0</v>
      </c>
      <c r="E190" s="27">
        <f t="shared" ref="E190:E195" si="52">B190-D190</f>
        <v>2095</v>
      </c>
      <c r="I190" s="27">
        <f t="shared" si="43"/>
        <v>125.7</v>
      </c>
      <c r="J190" s="27">
        <f t="shared" si="48"/>
        <v>73.325</v>
      </c>
      <c r="K190" s="13">
        <v>51.81</v>
      </c>
      <c r="Q190" s="27">
        <f t="shared" si="49"/>
        <v>250.835</v>
      </c>
      <c r="R190" s="27">
        <f t="shared" si="50"/>
        <v>1844.165</v>
      </c>
      <c r="S190" s="27">
        <f t="shared" si="51"/>
        <v>8.35210397273108</v>
      </c>
    </row>
    <row r="191" s="13" customFormat="1" spans="1:19">
      <c r="A191" s="40">
        <v>42181</v>
      </c>
      <c r="B191" s="77">
        <v>1854</v>
      </c>
      <c r="C191" s="13">
        <v>0</v>
      </c>
      <c r="D191" s="13">
        <v>0</v>
      </c>
      <c r="E191" s="27">
        <f t="shared" si="52"/>
        <v>1854</v>
      </c>
      <c r="I191" s="27">
        <f t="shared" si="43"/>
        <v>111.24</v>
      </c>
      <c r="J191" s="27">
        <f t="shared" si="48"/>
        <v>64.89</v>
      </c>
      <c r="K191" s="13">
        <v>127.1903</v>
      </c>
      <c r="Q191" s="27">
        <f t="shared" si="49"/>
        <v>303.3203</v>
      </c>
      <c r="R191" s="27">
        <f t="shared" si="50"/>
        <v>1550.6797</v>
      </c>
      <c r="S191" s="27">
        <f t="shared" si="51"/>
        <v>6.11235054165514</v>
      </c>
    </row>
    <row r="192" s="13" customFormat="1" spans="1:19">
      <c r="A192" s="40">
        <v>42182</v>
      </c>
      <c r="B192" s="77">
        <v>1891</v>
      </c>
      <c r="C192" s="13">
        <v>0</v>
      </c>
      <c r="D192" s="13">
        <v>0</v>
      </c>
      <c r="E192" s="27">
        <f t="shared" si="52"/>
        <v>1891</v>
      </c>
      <c r="I192" s="27">
        <f t="shared" si="43"/>
        <v>113.46</v>
      </c>
      <c r="J192" s="27">
        <f t="shared" si="48"/>
        <v>66.185</v>
      </c>
      <c r="K192" s="13">
        <v>51.5831</v>
      </c>
      <c r="Q192" s="27">
        <f t="shared" si="49"/>
        <v>231.2281</v>
      </c>
      <c r="R192" s="27">
        <f t="shared" si="50"/>
        <v>1659.7719</v>
      </c>
      <c r="S192" s="27">
        <f t="shared" si="51"/>
        <v>8.17807178279802</v>
      </c>
    </row>
    <row r="193" s="13" customFormat="1" spans="1:19">
      <c r="A193" s="40">
        <v>42183</v>
      </c>
      <c r="B193" s="77">
        <v>1761</v>
      </c>
      <c r="C193" s="13">
        <v>0</v>
      </c>
      <c r="D193" s="13">
        <v>0</v>
      </c>
      <c r="E193" s="27">
        <f t="shared" si="52"/>
        <v>1761</v>
      </c>
      <c r="I193" s="27">
        <f t="shared" si="43"/>
        <v>105.66</v>
      </c>
      <c r="J193" s="27">
        <f t="shared" si="48"/>
        <v>61.635</v>
      </c>
      <c r="K193" s="13">
        <v>62.3367</v>
      </c>
      <c r="Q193" s="27">
        <f t="shared" si="49"/>
        <v>229.6317</v>
      </c>
      <c r="R193" s="27">
        <f t="shared" si="50"/>
        <v>1531.3683</v>
      </c>
      <c r="S193" s="27">
        <f t="shared" si="51"/>
        <v>7.66880182483516</v>
      </c>
    </row>
    <row r="194" s="13" customFormat="1" spans="1:19">
      <c r="A194" s="40">
        <v>42184</v>
      </c>
      <c r="B194" s="77">
        <v>1702</v>
      </c>
      <c r="C194" s="13">
        <v>0</v>
      </c>
      <c r="D194" s="13">
        <v>0</v>
      </c>
      <c r="E194" s="27">
        <f t="shared" si="52"/>
        <v>1702</v>
      </c>
      <c r="I194" s="27">
        <f t="shared" si="43"/>
        <v>102.12</v>
      </c>
      <c r="J194" s="27">
        <f t="shared" si="48"/>
        <v>59.57</v>
      </c>
      <c r="K194" s="13">
        <v>321.5514</v>
      </c>
      <c r="Q194" s="27">
        <f t="shared" si="49"/>
        <v>483.2414</v>
      </c>
      <c r="R194" s="27">
        <f t="shared" si="50"/>
        <v>1218.7586</v>
      </c>
      <c r="S194" s="27">
        <f t="shared" si="51"/>
        <v>3.52204922839806</v>
      </c>
    </row>
    <row r="195" s="13" customFormat="1" spans="1:19">
      <c r="A195" s="40">
        <v>42185</v>
      </c>
      <c r="B195" s="77">
        <v>2871</v>
      </c>
      <c r="C195" s="13">
        <v>0</v>
      </c>
      <c r="D195" s="13">
        <v>0</v>
      </c>
      <c r="E195" s="27">
        <f t="shared" si="52"/>
        <v>2871</v>
      </c>
      <c r="I195" s="27">
        <f t="shared" si="43"/>
        <v>172.26</v>
      </c>
      <c r="J195" s="27">
        <f t="shared" si="48"/>
        <v>100.485</v>
      </c>
      <c r="K195" s="13">
        <v>252.4563</v>
      </c>
      <c r="Q195" s="27">
        <f t="shared" si="49"/>
        <v>525.2013</v>
      </c>
      <c r="R195" s="27">
        <f t="shared" si="50"/>
        <v>2345.7987</v>
      </c>
      <c r="S195" s="27">
        <f t="shared" si="51"/>
        <v>5.4664754257082</v>
      </c>
    </row>
    <row r="196" s="12" customFormat="1" spans="1:20">
      <c r="A196" s="10" t="s">
        <v>34</v>
      </c>
      <c r="B196" s="10">
        <f>SUM(B166:B195)</f>
        <v>68829</v>
      </c>
      <c r="C196" s="10">
        <f>SUM(C166:C195)</f>
        <v>0</v>
      </c>
      <c r="D196" s="10">
        <f>SUM(D166:D195)</f>
        <v>0</v>
      </c>
      <c r="E196" s="10">
        <f>SUM(E166:E195)</f>
        <v>68829</v>
      </c>
      <c r="F196" s="10">
        <v>0</v>
      </c>
      <c r="G196" s="10"/>
      <c r="H196" s="10">
        <f t="shared" ref="H196:Q196" si="53">SUM(H166:H195)</f>
        <v>0</v>
      </c>
      <c r="I196" s="10">
        <f t="shared" si="53"/>
        <v>4129.74</v>
      </c>
      <c r="J196" s="10">
        <f t="shared" si="53"/>
        <v>2409.015</v>
      </c>
      <c r="K196" s="10">
        <f t="shared" si="53"/>
        <v>1965.1425</v>
      </c>
      <c r="L196" s="10">
        <f t="shared" si="53"/>
        <v>0</v>
      </c>
      <c r="M196" s="10">
        <f t="shared" si="53"/>
        <v>0</v>
      </c>
      <c r="N196" s="10">
        <f t="shared" si="53"/>
        <v>0</v>
      </c>
      <c r="O196" s="10">
        <f t="shared" si="53"/>
        <v>0</v>
      </c>
      <c r="P196" s="10">
        <f t="shared" si="53"/>
        <v>0</v>
      </c>
      <c r="Q196" s="10">
        <f t="shared" si="53"/>
        <v>8503.8975</v>
      </c>
      <c r="R196" s="61">
        <f t="shared" si="50"/>
        <v>60325.1025</v>
      </c>
      <c r="S196" s="27">
        <f t="shared" si="51"/>
        <v>8.09381815808575</v>
      </c>
      <c r="T196" s="78"/>
    </row>
    <row r="197" s="14" customFormat="1" spans="1:21">
      <c r="A197" s="40">
        <v>42186</v>
      </c>
      <c r="B197" s="27">
        <v>2071</v>
      </c>
      <c r="C197" s="27"/>
      <c r="D197" s="27"/>
      <c r="E197" s="27">
        <f>B197-D197</f>
        <v>2071</v>
      </c>
      <c r="F197" s="27"/>
      <c r="G197" s="27"/>
      <c r="H197" s="27"/>
      <c r="I197" s="27">
        <f>B197*0.06</f>
        <v>124.26</v>
      </c>
      <c r="J197" s="27">
        <f>B197*0.035</f>
        <v>72.485</v>
      </c>
      <c r="K197" s="27">
        <v>46.345</v>
      </c>
      <c r="L197" s="27"/>
      <c r="M197" s="27"/>
      <c r="N197" s="27"/>
      <c r="O197" s="27"/>
      <c r="P197" s="27"/>
      <c r="Q197" s="27">
        <f>SUM(H197:O197)</f>
        <v>243.09</v>
      </c>
      <c r="R197" s="75">
        <f t="shared" si="50"/>
        <v>1827.91</v>
      </c>
      <c r="S197" s="27">
        <f t="shared" si="51"/>
        <v>8.51947838249208</v>
      </c>
      <c r="T197" s="79"/>
      <c r="U197" s="80"/>
    </row>
    <row r="198" s="14" customFormat="1" spans="1:21">
      <c r="A198" s="40">
        <v>42187</v>
      </c>
      <c r="B198" s="27">
        <v>1223</v>
      </c>
      <c r="C198" s="27"/>
      <c r="D198" s="27"/>
      <c r="E198" s="27">
        <f t="shared" ref="E198:E217" si="54">B198-D198</f>
        <v>1223</v>
      </c>
      <c r="F198" s="27"/>
      <c r="G198" s="27"/>
      <c r="H198" s="27"/>
      <c r="I198" s="27">
        <f t="shared" ref="I198:I204" si="55">B198*0.06</f>
        <v>73.38</v>
      </c>
      <c r="J198" s="27">
        <f t="shared" ref="J198:J206" si="56">B198*0.035</f>
        <v>42.805</v>
      </c>
      <c r="K198" s="27">
        <v>33.8285</v>
      </c>
      <c r="L198" s="27"/>
      <c r="M198" s="27"/>
      <c r="N198" s="27"/>
      <c r="O198" s="27"/>
      <c r="P198" s="27"/>
      <c r="Q198" s="27">
        <f t="shared" ref="Q198:Q205" si="57">SUM(H198:O198)</f>
        <v>150.0135</v>
      </c>
      <c r="R198" s="75">
        <f t="shared" ref="R198:R206" si="58">E198-Q198</f>
        <v>1072.9865</v>
      </c>
      <c r="S198" s="27">
        <f t="shared" ref="S198:S209" si="59">E198/Q198</f>
        <v>8.15259959936939</v>
      </c>
      <c r="T198" s="79"/>
      <c r="U198" s="80"/>
    </row>
    <row r="199" s="14" customFormat="1" spans="1:21">
      <c r="A199" s="40">
        <v>42188</v>
      </c>
      <c r="B199" s="27">
        <v>1661</v>
      </c>
      <c r="C199" s="27"/>
      <c r="D199" s="27"/>
      <c r="E199" s="27">
        <f t="shared" si="54"/>
        <v>1661</v>
      </c>
      <c r="F199" s="27"/>
      <c r="G199" s="27"/>
      <c r="H199" s="27"/>
      <c r="I199" s="27">
        <f t="shared" si="55"/>
        <v>99.66</v>
      </c>
      <c r="J199" s="27">
        <f t="shared" si="56"/>
        <v>58.135</v>
      </c>
      <c r="K199" s="27">
        <v>183.8956</v>
      </c>
      <c r="L199" s="27"/>
      <c r="M199" s="27"/>
      <c r="N199" s="27"/>
      <c r="O199" s="27"/>
      <c r="P199" s="27"/>
      <c r="Q199" s="27">
        <f t="shared" si="57"/>
        <v>341.6906</v>
      </c>
      <c r="R199" s="75">
        <f t="shared" si="58"/>
        <v>1319.3094</v>
      </c>
      <c r="S199" s="27">
        <f t="shared" si="59"/>
        <v>4.86112289890328</v>
      </c>
      <c r="T199" s="79"/>
      <c r="U199" s="80"/>
    </row>
    <row r="200" s="14" customFormat="1" spans="1:21">
      <c r="A200" s="40">
        <v>42189</v>
      </c>
      <c r="B200" s="27">
        <v>2040</v>
      </c>
      <c r="C200" s="27"/>
      <c r="D200" s="27"/>
      <c r="E200" s="27">
        <f t="shared" si="54"/>
        <v>2040</v>
      </c>
      <c r="F200" s="27"/>
      <c r="G200" s="27"/>
      <c r="H200" s="27"/>
      <c r="I200" s="27">
        <f t="shared" si="55"/>
        <v>122.4</v>
      </c>
      <c r="J200" s="27">
        <f t="shared" si="56"/>
        <v>71.4</v>
      </c>
      <c r="K200" s="27">
        <v>66.301</v>
      </c>
      <c r="L200" s="27"/>
      <c r="M200" s="27"/>
      <c r="N200" s="27"/>
      <c r="O200" s="27"/>
      <c r="P200" s="27"/>
      <c r="Q200" s="27">
        <f t="shared" si="57"/>
        <v>260.101</v>
      </c>
      <c r="R200" s="75">
        <f t="shared" si="58"/>
        <v>1779.899</v>
      </c>
      <c r="S200" s="27">
        <f t="shared" si="59"/>
        <v>7.84310710070319</v>
      </c>
      <c r="T200" s="79"/>
      <c r="U200" s="80"/>
    </row>
    <row r="201" s="14" customFormat="1" spans="1:21">
      <c r="A201" s="40">
        <v>42190</v>
      </c>
      <c r="B201" s="27">
        <v>1374</v>
      </c>
      <c r="C201" s="27"/>
      <c r="D201" s="27"/>
      <c r="E201" s="27">
        <f t="shared" si="54"/>
        <v>1374</v>
      </c>
      <c r="F201" s="27"/>
      <c r="G201" s="27"/>
      <c r="H201" s="27"/>
      <c r="I201" s="27">
        <f t="shared" si="55"/>
        <v>82.44</v>
      </c>
      <c r="J201" s="27">
        <f t="shared" si="56"/>
        <v>48.09</v>
      </c>
      <c r="K201" s="27">
        <v>60.2781</v>
      </c>
      <c r="L201" s="27"/>
      <c r="M201" s="27"/>
      <c r="N201" s="27"/>
      <c r="O201" s="27"/>
      <c r="P201" s="27"/>
      <c r="Q201" s="27">
        <f t="shared" si="57"/>
        <v>190.8081</v>
      </c>
      <c r="R201" s="75">
        <f t="shared" si="58"/>
        <v>1183.1919</v>
      </c>
      <c r="S201" s="27">
        <f t="shared" si="59"/>
        <v>7.20095216083594</v>
      </c>
      <c r="T201" s="79"/>
      <c r="U201" s="80"/>
    </row>
    <row r="202" s="14" customFormat="1" spans="1:21">
      <c r="A202" s="40">
        <v>42191</v>
      </c>
      <c r="B202" s="27">
        <v>2616</v>
      </c>
      <c r="C202" s="27"/>
      <c r="D202" s="27"/>
      <c r="E202" s="27">
        <f t="shared" si="54"/>
        <v>2616</v>
      </c>
      <c r="F202" s="27"/>
      <c r="G202" s="27"/>
      <c r="H202" s="27"/>
      <c r="I202" s="27">
        <f t="shared" si="55"/>
        <v>156.96</v>
      </c>
      <c r="J202" s="27">
        <f t="shared" si="56"/>
        <v>91.56</v>
      </c>
      <c r="K202" s="27">
        <v>75.569</v>
      </c>
      <c r="L202" s="27"/>
      <c r="M202" s="27"/>
      <c r="N202" s="27"/>
      <c r="O202" s="27"/>
      <c r="P202" s="27"/>
      <c r="Q202" s="27">
        <f t="shared" si="57"/>
        <v>324.089</v>
      </c>
      <c r="R202" s="75">
        <f t="shared" si="58"/>
        <v>2291.911</v>
      </c>
      <c r="S202" s="27">
        <f t="shared" si="59"/>
        <v>8.07185680476659</v>
      </c>
      <c r="T202" s="79"/>
      <c r="U202" s="80"/>
    </row>
    <row r="203" s="14" customFormat="1" spans="1:21">
      <c r="A203" s="40">
        <v>42192</v>
      </c>
      <c r="B203" s="27">
        <v>1224</v>
      </c>
      <c r="C203" s="27"/>
      <c r="D203" s="27"/>
      <c r="E203" s="27">
        <f t="shared" si="54"/>
        <v>1224</v>
      </c>
      <c r="F203" s="27"/>
      <c r="G203" s="27"/>
      <c r="H203" s="27"/>
      <c r="I203" s="27">
        <f t="shared" si="55"/>
        <v>73.44</v>
      </c>
      <c r="J203" s="27">
        <f t="shared" si="56"/>
        <v>42.84</v>
      </c>
      <c r="K203" s="27">
        <v>86.0187</v>
      </c>
      <c r="L203" s="27"/>
      <c r="M203" s="27"/>
      <c r="N203" s="27"/>
      <c r="O203" s="27"/>
      <c r="P203" s="27"/>
      <c r="Q203" s="27">
        <f t="shared" si="57"/>
        <v>202.2987</v>
      </c>
      <c r="R203" s="75">
        <f t="shared" si="58"/>
        <v>1021.7013</v>
      </c>
      <c r="S203" s="27">
        <f t="shared" si="59"/>
        <v>6.05045904892122</v>
      </c>
      <c r="T203" s="79"/>
      <c r="U203" s="80"/>
    </row>
    <row r="204" s="14" customFormat="1" spans="1:21">
      <c r="A204" s="40">
        <v>42193</v>
      </c>
      <c r="B204" s="27">
        <v>1663</v>
      </c>
      <c r="C204" s="27"/>
      <c r="D204" s="27"/>
      <c r="E204" s="27">
        <f t="shared" si="54"/>
        <v>1663</v>
      </c>
      <c r="F204" s="27"/>
      <c r="G204" s="27"/>
      <c r="H204" s="27"/>
      <c r="I204" s="27">
        <f t="shared" si="55"/>
        <v>99.78</v>
      </c>
      <c r="J204" s="27">
        <f t="shared" si="56"/>
        <v>58.205</v>
      </c>
      <c r="K204" s="27">
        <v>73.9591</v>
      </c>
      <c r="L204" s="27"/>
      <c r="M204" s="27"/>
      <c r="N204" s="27"/>
      <c r="O204" s="27"/>
      <c r="P204" s="27"/>
      <c r="Q204" s="27">
        <f t="shared" si="57"/>
        <v>231.9441</v>
      </c>
      <c r="R204" s="75">
        <f t="shared" si="58"/>
        <v>1431.0559</v>
      </c>
      <c r="S204" s="27">
        <f t="shared" si="59"/>
        <v>7.16983100669515</v>
      </c>
      <c r="T204" s="79"/>
      <c r="U204" s="80"/>
    </row>
    <row r="205" s="14" customFormat="1" spans="1:21">
      <c r="A205" s="40">
        <v>42194</v>
      </c>
      <c r="B205" s="27">
        <v>2175</v>
      </c>
      <c r="C205" s="27"/>
      <c r="D205" s="27"/>
      <c r="E205" s="27">
        <f t="shared" si="54"/>
        <v>2175</v>
      </c>
      <c r="F205" s="27"/>
      <c r="G205" s="27"/>
      <c r="H205" s="27"/>
      <c r="I205" s="27">
        <f t="shared" ref="I205:I214" si="60">B205*0.06</f>
        <v>130.5</v>
      </c>
      <c r="J205" s="27">
        <f t="shared" si="56"/>
        <v>76.125</v>
      </c>
      <c r="K205" s="27">
        <v>74.5905</v>
      </c>
      <c r="L205" s="27"/>
      <c r="M205" s="27"/>
      <c r="N205" s="27"/>
      <c r="O205" s="27"/>
      <c r="P205" s="27"/>
      <c r="Q205" s="27">
        <f t="shared" si="57"/>
        <v>281.2155</v>
      </c>
      <c r="R205" s="75">
        <f t="shared" si="58"/>
        <v>1893.7845</v>
      </c>
      <c r="S205" s="27">
        <f t="shared" si="59"/>
        <v>7.73428207193416</v>
      </c>
      <c r="T205" s="79"/>
      <c r="U205" s="80"/>
    </row>
    <row r="206" s="14" customFormat="1" spans="1:21">
      <c r="A206" s="40">
        <v>42195</v>
      </c>
      <c r="B206" s="27">
        <v>3948</v>
      </c>
      <c r="C206" s="27"/>
      <c r="D206" s="27"/>
      <c r="E206" s="27">
        <f t="shared" si="54"/>
        <v>3948</v>
      </c>
      <c r="F206" s="27"/>
      <c r="G206" s="27"/>
      <c r="H206" s="27"/>
      <c r="I206" s="27">
        <f t="shared" si="60"/>
        <v>236.88</v>
      </c>
      <c r="J206" s="27">
        <f t="shared" ref="J206:J220" si="61">B206*0.035</f>
        <v>138.18</v>
      </c>
      <c r="K206" s="27">
        <v>77.3985</v>
      </c>
      <c r="L206" s="27"/>
      <c r="M206" s="27"/>
      <c r="N206" s="27"/>
      <c r="O206" s="27"/>
      <c r="P206" s="27"/>
      <c r="Q206" s="27">
        <f t="shared" ref="Q206:Q218" si="62">SUM(H206:O206)</f>
        <v>452.4585</v>
      </c>
      <c r="R206" s="75">
        <f t="shared" si="58"/>
        <v>3495.5415</v>
      </c>
      <c r="S206" s="27">
        <f t="shared" si="59"/>
        <v>8.72566213254917</v>
      </c>
      <c r="T206" s="79"/>
      <c r="U206" s="80"/>
    </row>
    <row r="207" s="14" customFormat="1" spans="1:21">
      <c r="A207" s="40">
        <v>42196</v>
      </c>
      <c r="B207" s="27">
        <v>1722</v>
      </c>
      <c r="C207" s="27"/>
      <c r="D207" s="27"/>
      <c r="E207" s="27">
        <f t="shared" si="54"/>
        <v>1722</v>
      </c>
      <c r="F207" s="27"/>
      <c r="G207" s="27"/>
      <c r="H207" s="27"/>
      <c r="I207" s="27">
        <f t="shared" si="60"/>
        <v>103.32</v>
      </c>
      <c r="J207" s="27">
        <f t="shared" si="61"/>
        <v>60.27</v>
      </c>
      <c r="K207" s="27">
        <v>38.9576</v>
      </c>
      <c r="L207" s="27"/>
      <c r="M207" s="27"/>
      <c r="N207" s="27"/>
      <c r="O207" s="27"/>
      <c r="P207" s="27"/>
      <c r="Q207" s="27">
        <f t="shared" si="62"/>
        <v>202.5476</v>
      </c>
      <c r="R207" s="75">
        <f t="shared" ref="R207:R217" si="63">E207-Q207</f>
        <v>1519.4524</v>
      </c>
      <c r="S207" s="27">
        <f t="shared" si="59"/>
        <v>8.50170527816671</v>
      </c>
      <c r="T207" s="79"/>
      <c r="U207" s="80"/>
    </row>
    <row r="208" s="14" customFormat="1" spans="1:21">
      <c r="A208" s="40">
        <v>42197</v>
      </c>
      <c r="B208" s="27">
        <v>2050</v>
      </c>
      <c r="C208" s="27"/>
      <c r="D208" s="27"/>
      <c r="E208" s="27">
        <f t="shared" si="54"/>
        <v>2050</v>
      </c>
      <c r="F208" s="27"/>
      <c r="G208" s="27"/>
      <c r="H208" s="27"/>
      <c r="I208" s="27">
        <f t="shared" si="60"/>
        <v>123</v>
      </c>
      <c r="J208" s="27">
        <f t="shared" si="61"/>
        <v>71.75</v>
      </c>
      <c r="K208" s="27">
        <v>0</v>
      </c>
      <c r="L208" s="27"/>
      <c r="M208" s="27"/>
      <c r="N208" s="27"/>
      <c r="O208" s="27"/>
      <c r="P208" s="27"/>
      <c r="Q208" s="27">
        <f t="shared" si="62"/>
        <v>194.75</v>
      </c>
      <c r="R208" s="75">
        <f t="shared" si="63"/>
        <v>1855.25</v>
      </c>
      <c r="S208" s="27">
        <f t="shared" si="59"/>
        <v>10.5263157894737</v>
      </c>
      <c r="T208" s="79"/>
      <c r="U208" s="80"/>
    </row>
    <row r="209" s="14" customFormat="1" spans="1:21">
      <c r="A209" s="40">
        <v>42198</v>
      </c>
      <c r="B209" s="27">
        <v>1112</v>
      </c>
      <c r="C209" s="27"/>
      <c r="D209" s="27"/>
      <c r="E209" s="27">
        <f t="shared" si="54"/>
        <v>1112</v>
      </c>
      <c r="F209" s="27"/>
      <c r="G209" s="27"/>
      <c r="H209" s="27"/>
      <c r="I209" s="27">
        <f t="shared" si="60"/>
        <v>66.72</v>
      </c>
      <c r="J209" s="27">
        <f t="shared" si="61"/>
        <v>38.92</v>
      </c>
      <c r="K209" s="27">
        <v>87.3136</v>
      </c>
      <c r="L209" s="27"/>
      <c r="M209" s="27"/>
      <c r="N209" s="27"/>
      <c r="O209" s="27"/>
      <c r="P209" s="27"/>
      <c r="Q209" s="27">
        <f t="shared" si="62"/>
        <v>192.9536</v>
      </c>
      <c r="R209" s="75">
        <f t="shared" si="63"/>
        <v>919.0464</v>
      </c>
      <c r="S209" s="27">
        <f t="shared" si="59"/>
        <v>5.76304355036651</v>
      </c>
      <c r="T209" s="79"/>
      <c r="U209" s="80"/>
    </row>
    <row r="210" s="14" customFormat="1" spans="1:21">
      <c r="A210" s="40">
        <v>42199</v>
      </c>
      <c r="B210" s="27">
        <v>1541</v>
      </c>
      <c r="C210" s="27"/>
      <c r="D210" s="27"/>
      <c r="E210" s="27">
        <f t="shared" si="54"/>
        <v>1541</v>
      </c>
      <c r="F210" s="27"/>
      <c r="G210" s="27"/>
      <c r="H210" s="27"/>
      <c r="I210" s="27">
        <f t="shared" si="60"/>
        <v>92.46</v>
      </c>
      <c r="J210" s="27">
        <f t="shared" si="61"/>
        <v>53.935</v>
      </c>
      <c r="K210" s="27">
        <v>78.129</v>
      </c>
      <c r="L210" s="27"/>
      <c r="M210" s="27"/>
      <c r="N210" s="27"/>
      <c r="O210" s="27"/>
      <c r="P210" s="27"/>
      <c r="Q210" s="27">
        <f t="shared" si="62"/>
        <v>224.524</v>
      </c>
      <c r="R210" s="75">
        <f t="shared" si="63"/>
        <v>1316.476</v>
      </c>
      <c r="S210" s="27">
        <f t="shared" ref="S210:S216" si="64">E210/Q210</f>
        <v>6.86340881153017</v>
      </c>
      <c r="T210" s="79"/>
      <c r="U210" s="80"/>
    </row>
    <row r="211" s="14" customFormat="1" spans="1:21">
      <c r="A211" s="40">
        <v>42200</v>
      </c>
      <c r="B211" s="27">
        <v>2918</v>
      </c>
      <c r="C211" s="27"/>
      <c r="D211" s="27"/>
      <c r="E211" s="27">
        <f t="shared" si="54"/>
        <v>2918</v>
      </c>
      <c r="F211" s="27"/>
      <c r="G211" s="27"/>
      <c r="H211" s="27"/>
      <c r="I211" s="27">
        <f t="shared" si="60"/>
        <v>175.08</v>
      </c>
      <c r="J211" s="27">
        <f t="shared" si="61"/>
        <v>102.13</v>
      </c>
      <c r="K211" s="27">
        <v>100.5144</v>
      </c>
      <c r="L211" s="27"/>
      <c r="M211" s="27"/>
      <c r="N211" s="27"/>
      <c r="O211" s="27"/>
      <c r="P211" s="27"/>
      <c r="Q211" s="27">
        <f t="shared" si="62"/>
        <v>377.7244</v>
      </c>
      <c r="R211" s="75">
        <f t="shared" si="63"/>
        <v>2540.2756</v>
      </c>
      <c r="S211" s="27">
        <f t="shared" si="64"/>
        <v>7.72520917367266</v>
      </c>
      <c r="T211" s="79"/>
      <c r="U211" s="80"/>
    </row>
    <row r="212" s="14" customFormat="1" spans="1:21">
      <c r="A212" s="40">
        <v>42201</v>
      </c>
      <c r="B212" s="27">
        <v>2957</v>
      </c>
      <c r="C212" s="27"/>
      <c r="D212" s="27"/>
      <c r="E212" s="27">
        <f t="shared" si="54"/>
        <v>2957</v>
      </c>
      <c r="F212" s="27"/>
      <c r="G212" s="27"/>
      <c r="H212" s="27"/>
      <c r="I212" s="27">
        <f t="shared" si="60"/>
        <v>177.42</v>
      </c>
      <c r="J212" s="27">
        <f t="shared" si="61"/>
        <v>103.495</v>
      </c>
      <c r="K212" s="27">
        <v>135.5099</v>
      </c>
      <c r="L212" s="27"/>
      <c r="M212" s="27"/>
      <c r="N212" s="27"/>
      <c r="O212" s="27"/>
      <c r="P212" s="27"/>
      <c r="Q212" s="27">
        <f t="shared" si="62"/>
        <v>416.4249</v>
      </c>
      <c r="R212" s="75">
        <f t="shared" si="63"/>
        <v>2540.5751</v>
      </c>
      <c r="S212" s="27">
        <f t="shared" si="64"/>
        <v>7.10092023795887</v>
      </c>
      <c r="T212" s="79"/>
      <c r="U212" s="80"/>
    </row>
    <row r="213" s="14" customFormat="1" spans="1:21">
      <c r="A213" s="40">
        <v>42202</v>
      </c>
      <c r="B213" s="27">
        <v>1030</v>
      </c>
      <c r="C213" s="27"/>
      <c r="D213" s="27"/>
      <c r="E213" s="27">
        <f t="shared" si="54"/>
        <v>1030</v>
      </c>
      <c r="F213" s="27"/>
      <c r="G213" s="27"/>
      <c r="H213" s="27"/>
      <c r="I213" s="27">
        <f t="shared" si="60"/>
        <v>61.8</v>
      </c>
      <c r="J213" s="27">
        <f t="shared" si="61"/>
        <v>36.05</v>
      </c>
      <c r="K213" s="27">
        <v>79.5374</v>
      </c>
      <c r="L213" s="27"/>
      <c r="M213" s="27"/>
      <c r="N213" s="27"/>
      <c r="O213" s="27"/>
      <c r="P213" s="27"/>
      <c r="Q213" s="27">
        <f t="shared" si="62"/>
        <v>177.3874</v>
      </c>
      <c r="R213" s="75">
        <f t="shared" si="63"/>
        <v>852.6126</v>
      </c>
      <c r="S213" s="27">
        <f t="shared" si="64"/>
        <v>5.80650034895376</v>
      </c>
      <c r="T213" s="79"/>
      <c r="U213" s="80"/>
    </row>
    <row r="214" s="14" customFormat="1" spans="1:21">
      <c r="A214" s="40">
        <v>42203</v>
      </c>
      <c r="B214" s="27">
        <v>2818</v>
      </c>
      <c r="C214" s="27"/>
      <c r="D214" s="27"/>
      <c r="E214" s="27">
        <f t="shared" si="54"/>
        <v>2818</v>
      </c>
      <c r="F214" s="27"/>
      <c r="G214" s="27"/>
      <c r="H214" s="27"/>
      <c r="I214" s="27">
        <f t="shared" si="60"/>
        <v>169.08</v>
      </c>
      <c r="J214" s="27">
        <f t="shared" si="61"/>
        <v>98.63</v>
      </c>
      <c r="K214" s="27">
        <v>0</v>
      </c>
      <c r="L214" s="27"/>
      <c r="M214" s="27"/>
      <c r="N214" s="27"/>
      <c r="O214" s="27"/>
      <c r="P214" s="27"/>
      <c r="Q214" s="27">
        <f t="shared" si="62"/>
        <v>267.71</v>
      </c>
      <c r="R214" s="75">
        <f t="shared" si="63"/>
        <v>2550.29</v>
      </c>
      <c r="S214" s="27">
        <f t="shared" si="64"/>
        <v>10.5263157894737</v>
      </c>
      <c r="T214" s="79"/>
      <c r="U214" s="80"/>
    </row>
    <row r="215" s="14" customFormat="1" spans="1:21">
      <c r="A215" s="40">
        <v>42204</v>
      </c>
      <c r="B215" s="27">
        <v>883</v>
      </c>
      <c r="C215" s="27"/>
      <c r="D215" s="27"/>
      <c r="E215" s="27">
        <f t="shared" si="54"/>
        <v>883</v>
      </c>
      <c r="F215" s="27"/>
      <c r="G215" s="27"/>
      <c r="H215" s="27"/>
      <c r="I215" s="27">
        <f t="shared" ref="I215:I220" si="65">B215*0.06</f>
        <v>52.98</v>
      </c>
      <c r="J215" s="27">
        <f t="shared" si="61"/>
        <v>30.905</v>
      </c>
      <c r="K215" s="27">
        <v>0</v>
      </c>
      <c r="L215" s="27"/>
      <c r="M215" s="27"/>
      <c r="N215" s="27"/>
      <c r="O215" s="27"/>
      <c r="P215" s="27"/>
      <c r="Q215" s="27">
        <f t="shared" si="62"/>
        <v>83.885</v>
      </c>
      <c r="R215" s="75">
        <f t="shared" si="63"/>
        <v>799.115</v>
      </c>
      <c r="S215" s="27">
        <f t="shared" si="64"/>
        <v>10.5263157894737</v>
      </c>
      <c r="T215" s="79"/>
      <c r="U215" s="80"/>
    </row>
    <row r="216" s="14" customFormat="1" spans="1:21">
      <c r="A216" s="40">
        <v>42205</v>
      </c>
      <c r="B216" s="27">
        <v>2755</v>
      </c>
      <c r="C216" s="27"/>
      <c r="D216" s="27"/>
      <c r="E216" s="27">
        <f t="shared" si="54"/>
        <v>2755</v>
      </c>
      <c r="F216" s="27"/>
      <c r="G216" s="27"/>
      <c r="H216" s="27"/>
      <c r="I216" s="27">
        <f t="shared" si="65"/>
        <v>165.3</v>
      </c>
      <c r="J216" s="27">
        <f t="shared" si="61"/>
        <v>96.425</v>
      </c>
      <c r="K216" s="27">
        <v>0</v>
      </c>
      <c r="L216" s="27"/>
      <c r="M216" s="27"/>
      <c r="N216" s="27"/>
      <c r="O216" s="27"/>
      <c r="P216" s="27"/>
      <c r="Q216" s="27">
        <f t="shared" si="62"/>
        <v>261.725</v>
      </c>
      <c r="R216" s="75">
        <f t="shared" si="63"/>
        <v>2493.275</v>
      </c>
      <c r="S216" s="27">
        <f t="shared" ref="S216:S228" si="66">E216/Q216</f>
        <v>10.5263157894737</v>
      </c>
      <c r="T216" s="79"/>
      <c r="U216" s="80"/>
    </row>
    <row r="217" s="14" customFormat="1" spans="1:21">
      <c r="A217" s="40">
        <v>42206</v>
      </c>
      <c r="B217" s="27">
        <v>2973</v>
      </c>
      <c r="C217" s="27"/>
      <c r="D217" s="27"/>
      <c r="E217" s="27">
        <f t="shared" si="54"/>
        <v>2973</v>
      </c>
      <c r="F217" s="27"/>
      <c r="G217" s="27"/>
      <c r="H217" s="27"/>
      <c r="I217" s="27">
        <f t="shared" si="65"/>
        <v>178.38</v>
      </c>
      <c r="J217" s="27">
        <f t="shared" si="61"/>
        <v>104.055</v>
      </c>
      <c r="K217" s="27">
        <v>0</v>
      </c>
      <c r="L217" s="27"/>
      <c r="M217" s="27"/>
      <c r="N217" s="27"/>
      <c r="O217" s="27"/>
      <c r="P217" s="27"/>
      <c r="Q217" s="27">
        <f t="shared" si="62"/>
        <v>282.435</v>
      </c>
      <c r="R217" s="75">
        <f t="shared" si="63"/>
        <v>2690.565</v>
      </c>
      <c r="S217" s="27">
        <f t="shared" si="66"/>
        <v>10.5263157894737</v>
      </c>
      <c r="T217" s="79"/>
      <c r="U217" s="80"/>
    </row>
    <row r="218" s="14" customFormat="1" spans="1:21">
      <c r="A218" s="40">
        <v>42207</v>
      </c>
      <c r="B218" s="27">
        <v>1467</v>
      </c>
      <c r="C218" s="27"/>
      <c r="D218" s="27"/>
      <c r="E218" s="27">
        <f t="shared" ref="E218:E227" si="67">B218-D218</f>
        <v>1467</v>
      </c>
      <c r="F218" s="27"/>
      <c r="G218" s="27"/>
      <c r="H218" s="27"/>
      <c r="I218" s="27">
        <f t="shared" si="65"/>
        <v>88.02</v>
      </c>
      <c r="J218" s="27">
        <f t="shared" si="61"/>
        <v>51.345</v>
      </c>
      <c r="K218" s="27">
        <v>0</v>
      </c>
      <c r="L218" s="27"/>
      <c r="M218" s="27"/>
      <c r="N218" s="27"/>
      <c r="O218" s="27"/>
      <c r="P218" s="27"/>
      <c r="Q218" s="27">
        <f t="shared" si="62"/>
        <v>139.365</v>
      </c>
      <c r="R218" s="75"/>
      <c r="S218" s="27">
        <f t="shared" si="66"/>
        <v>10.5263157894737</v>
      </c>
      <c r="T218" s="79"/>
      <c r="U218" s="80"/>
    </row>
    <row r="219" s="14" customFormat="1" spans="1:21">
      <c r="A219" s="40">
        <v>42208</v>
      </c>
      <c r="B219" s="27">
        <v>2434</v>
      </c>
      <c r="C219" s="27"/>
      <c r="D219" s="27"/>
      <c r="E219" s="27">
        <f t="shared" si="67"/>
        <v>2434</v>
      </c>
      <c r="F219" s="27"/>
      <c r="G219" s="27"/>
      <c r="H219" s="27"/>
      <c r="I219" s="27">
        <f t="shared" ref="I219:I227" si="68">B219*0.06</f>
        <v>146.04</v>
      </c>
      <c r="J219" s="27">
        <f t="shared" ref="J219:J227" si="69">B219*0.035</f>
        <v>85.19</v>
      </c>
      <c r="K219" s="27">
        <v>0</v>
      </c>
      <c r="L219" s="27"/>
      <c r="M219" s="27"/>
      <c r="N219" s="27"/>
      <c r="O219" s="27"/>
      <c r="P219" s="27"/>
      <c r="Q219" s="27"/>
      <c r="R219" s="75"/>
      <c r="S219" s="27" t="e">
        <f t="shared" si="66"/>
        <v>#DIV/0!</v>
      </c>
      <c r="T219" s="79"/>
      <c r="U219" s="80"/>
    </row>
    <row r="220" s="14" customFormat="1" spans="1:21">
      <c r="A220" s="40">
        <v>42209</v>
      </c>
      <c r="B220" s="27">
        <v>1693</v>
      </c>
      <c r="C220" s="27"/>
      <c r="D220" s="27"/>
      <c r="E220" s="27">
        <f t="shared" si="67"/>
        <v>1693</v>
      </c>
      <c r="F220" s="27"/>
      <c r="G220" s="27"/>
      <c r="H220" s="27"/>
      <c r="I220" s="27">
        <f t="shared" si="68"/>
        <v>101.58</v>
      </c>
      <c r="J220" s="27">
        <f t="shared" si="69"/>
        <v>59.255</v>
      </c>
      <c r="K220" s="27">
        <v>0</v>
      </c>
      <c r="L220" s="27"/>
      <c r="M220" s="27"/>
      <c r="N220" s="27"/>
      <c r="O220" s="27"/>
      <c r="P220" s="27"/>
      <c r="Q220" s="27"/>
      <c r="R220" s="75"/>
      <c r="S220" s="27" t="e">
        <f t="shared" si="66"/>
        <v>#DIV/0!</v>
      </c>
      <c r="T220" s="79"/>
      <c r="U220" s="80"/>
    </row>
    <row r="221" s="14" customFormat="1" spans="1:21">
      <c r="A221" s="40">
        <v>42210</v>
      </c>
      <c r="B221" s="27">
        <v>1412</v>
      </c>
      <c r="C221" s="27"/>
      <c r="D221" s="27"/>
      <c r="E221" s="27">
        <f t="shared" si="67"/>
        <v>1412</v>
      </c>
      <c r="F221" s="27"/>
      <c r="G221" s="27"/>
      <c r="H221" s="27"/>
      <c r="I221" s="27">
        <f t="shared" si="68"/>
        <v>84.72</v>
      </c>
      <c r="J221" s="27">
        <f t="shared" si="69"/>
        <v>49.42</v>
      </c>
      <c r="K221" s="27">
        <v>0</v>
      </c>
      <c r="L221" s="27"/>
      <c r="M221" s="27"/>
      <c r="N221" s="27"/>
      <c r="O221" s="27"/>
      <c r="P221" s="27"/>
      <c r="Q221" s="27"/>
      <c r="R221" s="75"/>
      <c r="S221" s="27" t="e">
        <f t="shared" si="66"/>
        <v>#DIV/0!</v>
      </c>
      <c r="T221" s="79"/>
      <c r="U221" s="80"/>
    </row>
    <row r="222" s="14" customFormat="1" spans="1:21">
      <c r="A222" s="40">
        <v>42211</v>
      </c>
      <c r="B222" s="27">
        <v>2103</v>
      </c>
      <c r="C222" s="27"/>
      <c r="D222" s="27"/>
      <c r="E222" s="27">
        <f t="shared" si="67"/>
        <v>2103</v>
      </c>
      <c r="F222" s="27"/>
      <c r="G222" s="27"/>
      <c r="H222" s="27"/>
      <c r="I222" s="27">
        <f t="shared" si="68"/>
        <v>126.18</v>
      </c>
      <c r="J222" s="27">
        <f t="shared" si="69"/>
        <v>73.605</v>
      </c>
      <c r="K222" s="27">
        <v>0</v>
      </c>
      <c r="L222" s="27"/>
      <c r="M222" s="27"/>
      <c r="N222" s="27"/>
      <c r="O222" s="27"/>
      <c r="P222" s="27"/>
      <c r="Q222" s="27"/>
      <c r="R222" s="75"/>
      <c r="S222" s="27" t="e">
        <f t="shared" si="66"/>
        <v>#DIV/0!</v>
      </c>
      <c r="T222" s="79"/>
      <c r="U222" s="80"/>
    </row>
    <row r="223" s="14" customFormat="1" spans="1:21">
      <c r="A223" s="40">
        <v>42212</v>
      </c>
      <c r="B223" s="27">
        <v>2218</v>
      </c>
      <c r="C223" s="27"/>
      <c r="D223" s="27"/>
      <c r="E223" s="27">
        <f t="shared" si="67"/>
        <v>2218</v>
      </c>
      <c r="F223" s="27"/>
      <c r="G223" s="27"/>
      <c r="H223" s="27"/>
      <c r="I223" s="27">
        <f t="shared" si="68"/>
        <v>133.08</v>
      </c>
      <c r="J223" s="27">
        <f t="shared" si="69"/>
        <v>77.63</v>
      </c>
      <c r="K223" s="27">
        <v>0</v>
      </c>
      <c r="L223" s="27"/>
      <c r="M223" s="27"/>
      <c r="N223" s="27"/>
      <c r="O223" s="27"/>
      <c r="P223" s="27"/>
      <c r="Q223" s="27"/>
      <c r="R223" s="75"/>
      <c r="S223" s="27" t="e">
        <f t="shared" si="66"/>
        <v>#DIV/0!</v>
      </c>
      <c r="T223" s="79"/>
      <c r="U223" s="80"/>
    </row>
    <row r="224" s="14" customFormat="1" spans="1:21">
      <c r="A224" s="40">
        <v>42213</v>
      </c>
      <c r="B224" s="27">
        <v>1138</v>
      </c>
      <c r="C224" s="27"/>
      <c r="D224" s="27"/>
      <c r="E224" s="27">
        <f t="shared" si="67"/>
        <v>1138</v>
      </c>
      <c r="F224" s="27"/>
      <c r="G224" s="27"/>
      <c r="H224" s="27"/>
      <c r="I224" s="27">
        <f t="shared" si="68"/>
        <v>68.28</v>
      </c>
      <c r="J224" s="27">
        <f t="shared" si="69"/>
        <v>39.83</v>
      </c>
      <c r="K224" s="27">
        <v>0</v>
      </c>
      <c r="L224" s="27"/>
      <c r="M224" s="27"/>
      <c r="N224" s="27"/>
      <c r="O224" s="27"/>
      <c r="P224" s="27"/>
      <c r="Q224" s="27"/>
      <c r="R224" s="75"/>
      <c r="S224" s="27" t="e">
        <f t="shared" si="66"/>
        <v>#DIV/0!</v>
      </c>
      <c r="T224" s="79"/>
      <c r="U224" s="80"/>
    </row>
    <row r="225" s="14" customFormat="1" spans="1:21">
      <c r="A225" s="40">
        <v>42214</v>
      </c>
      <c r="B225" s="27">
        <v>1479</v>
      </c>
      <c r="C225" s="27"/>
      <c r="D225" s="27"/>
      <c r="E225" s="27">
        <f t="shared" si="67"/>
        <v>1479</v>
      </c>
      <c r="F225" s="27"/>
      <c r="G225" s="27"/>
      <c r="H225" s="27"/>
      <c r="I225" s="27">
        <f t="shared" si="68"/>
        <v>88.74</v>
      </c>
      <c r="J225" s="27">
        <f t="shared" si="69"/>
        <v>51.765</v>
      </c>
      <c r="K225" s="27">
        <v>0</v>
      </c>
      <c r="L225" s="27"/>
      <c r="M225" s="27"/>
      <c r="N225" s="27"/>
      <c r="O225" s="27"/>
      <c r="P225" s="27"/>
      <c r="Q225" s="27"/>
      <c r="R225" s="75"/>
      <c r="S225" s="27" t="e">
        <f t="shared" si="66"/>
        <v>#DIV/0!</v>
      </c>
      <c r="T225" s="79"/>
      <c r="U225" s="80"/>
    </row>
    <row r="226" s="14" customFormat="1" spans="1:21">
      <c r="A226" s="40">
        <v>42215</v>
      </c>
      <c r="B226" s="27">
        <v>988</v>
      </c>
      <c r="C226" s="27"/>
      <c r="D226" s="27"/>
      <c r="E226" s="27">
        <f t="shared" si="67"/>
        <v>988</v>
      </c>
      <c r="F226" s="27"/>
      <c r="G226" s="27"/>
      <c r="H226" s="27"/>
      <c r="I226" s="27">
        <f t="shared" si="68"/>
        <v>59.28</v>
      </c>
      <c r="J226" s="27">
        <f t="shared" si="69"/>
        <v>34.58</v>
      </c>
      <c r="K226" s="27">
        <v>0</v>
      </c>
      <c r="L226" s="27"/>
      <c r="M226" s="27"/>
      <c r="N226" s="27"/>
      <c r="O226" s="27"/>
      <c r="P226" s="27"/>
      <c r="Q226" s="27"/>
      <c r="R226" s="75"/>
      <c r="S226" s="27" t="e">
        <f t="shared" si="66"/>
        <v>#DIV/0!</v>
      </c>
      <c r="T226" s="79"/>
      <c r="U226" s="80"/>
    </row>
    <row r="227" s="14" customFormat="1" spans="1:21">
      <c r="A227" s="40">
        <v>42216</v>
      </c>
      <c r="B227" s="27">
        <v>1808</v>
      </c>
      <c r="C227" s="27"/>
      <c r="D227" s="27"/>
      <c r="E227" s="27">
        <f t="shared" si="67"/>
        <v>1808</v>
      </c>
      <c r="F227" s="27"/>
      <c r="G227" s="27"/>
      <c r="H227" s="27"/>
      <c r="I227" s="27">
        <f t="shared" si="68"/>
        <v>108.48</v>
      </c>
      <c r="J227" s="27">
        <f t="shared" si="69"/>
        <v>63.28</v>
      </c>
      <c r="K227" s="27">
        <v>0</v>
      </c>
      <c r="L227" s="27"/>
      <c r="M227" s="27"/>
      <c r="N227" s="27"/>
      <c r="O227" s="27"/>
      <c r="P227" s="27"/>
      <c r="Q227" s="27"/>
      <c r="R227" s="75"/>
      <c r="S227" s="27" t="e">
        <f t="shared" si="66"/>
        <v>#DIV/0!</v>
      </c>
      <c r="T227" s="79"/>
      <c r="U227" s="80"/>
    </row>
    <row r="228" s="12" customFormat="1" spans="1:20">
      <c r="A228" s="10" t="s">
        <v>34</v>
      </c>
      <c r="B228" s="10">
        <f>SUM(B197:B227)</f>
        <v>59494</v>
      </c>
      <c r="C228" s="10"/>
      <c r="D228" s="10"/>
      <c r="E228" s="10">
        <f t="shared" ref="E228:K228" si="70">SUM(E197:E227)</f>
        <v>59494</v>
      </c>
      <c r="F228" s="10"/>
      <c r="G228" s="10"/>
      <c r="H228" s="10"/>
      <c r="I228" s="10">
        <f t="shared" ref="I228:K228" si="71">SUM(I197:I227)</f>
        <v>3569.64</v>
      </c>
      <c r="J228" s="10">
        <f t="shared" si="71"/>
        <v>2082.29</v>
      </c>
      <c r="K228" s="10">
        <f t="shared" si="71"/>
        <v>1298.1459</v>
      </c>
      <c r="L228" s="10">
        <f t="shared" ref="L228:P228" si="72">SUM(L198:L227)</f>
        <v>0</v>
      </c>
      <c r="M228" s="10">
        <f t="shared" si="72"/>
        <v>0</v>
      </c>
      <c r="N228" s="10">
        <f t="shared" si="72"/>
        <v>0</v>
      </c>
      <c r="O228" s="10">
        <f t="shared" si="72"/>
        <v>0</v>
      </c>
      <c r="P228" s="10">
        <f t="shared" si="72"/>
        <v>0</v>
      </c>
      <c r="Q228" s="10">
        <f>SUM(Q197:Q227)</f>
        <v>5499.1409</v>
      </c>
      <c r="R228" s="61">
        <f>E228-Q228</f>
        <v>53994.8591</v>
      </c>
      <c r="S228" s="27">
        <f t="shared" si="66"/>
        <v>10.8187808026523</v>
      </c>
      <c r="T228" s="78"/>
    </row>
    <row r="229" s="14" customFormat="1" spans="1:21">
      <c r="A229" s="40">
        <v>42217</v>
      </c>
      <c r="B229" s="27">
        <v>1414</v>
      </c>
      <c r="C229" s="27"/>
      <c r="D229" s="27"/>
      <c r="E229" s="27">
        <f t="shared" ref="E229:E237" si="73">B229-D229</f>
        <v>1414</v>
      </c>
      <c r="F229" s="27"/>
      <c r="G229" s="27"/>
      <c r="H229" s="27"/>
      <c r="I229" s="27">
        <f t="shared" ref="I229:I237" si="74">B229*0.06</f>
        <v>84.84</v>
      </c>
      <c r="J229" s="27">
        <f t="shared" ref="J229:J237" si="75">B229*0.035</f>
        <v>49.49</v>
      </c>
      <c r="K229" s="27"/>
      <c r="L229" s="27"/>
      <c r="M229" s="27"/>
      <c r="N229" s="27"/>
      <c r="O229" s="27"/>
      <c r="P229" s="27"/>
      <c r="Q229" s="27"/>
      <c r="R229" s="75"/>
      <c r="S229" s="75"/>
      <c r="T229" s="79"/>
      <c r="U229" s="80"/>
    </row>
    <row r="230" s="14" customFormat="1" spans="1:21">
      <c r="A230" s="40">
        <v>42218</v>
      </c>
      <c r="B230" s="27">
        <v>1567</v>
      </c>
      <c r="C230" s="27"/>
      <c r="D230" s="27"/>
      <c r="E230" s="27">
        <f t="shared" si="73"/>
        <v>1567</v>
      </c>
      <c r="F230" s="27"/>
      <c r="G230" s="27"/>
      <c r="H230" s="27"/>
      <c r="I230" s="27">
        <f t="shared" si="74"/>
        <v>94.02</v>
      </c>
      <c r="J230" s="27">
        <f t="shared" si="75"/>
        <v>54.845</v>
      </c>
      <c r="K230" s="27"/>
      <c r="L230" s="27"/>
      <c r="M230" s="27"/>
      <c r="N230" s="27"/>
      <c r="O230" s="27"/>
      <c r="P230" s="27"/>
      <c r="Q230" s="27"/>
      <c r="R230" s="75"/>
      <c r="S230" s="75"/>
      <c r="T230" s="79"/>
      <c r="U230" s="80"/>
    </row>
    <row r="231" s="14" customFormat="1" spans="1:21">
      <c r="A231" s="40">
        <v>42219</v>
      </c>
      <c r="B231" s="27">
        <v>1861</v>
      </c>
      <c r="C231" s="27"/>
      <c r="D231" s="27"/>
      <c r="E231" s="27">
        <f t="shared" si="73"/>
        <v>1861</v>
      </c>
      <c r="F231" s="27"/>
      <c r="G231" s="27"/>
      <c r="H231" s="27"/>
      <c r="I231" s="27">
        <f t="shared" si="74"/>
        <v>111.66</v>
      </c>
      <c r="J231" s="27">
        <f t="shared" si="75"/>
        <v>65.135</v>
      </c>
      <c r="K231" s="27"/>
      <c r="L231" s="27"/>
      <c r="M231" s="27"/>
      <c r="N231" s="27"/>
      <c r="O231" s="27"/>
      <c r="P231" s="27"/>
      <c r="Q231" s="27"/>
      <c r="R231" s="75"/>
      <c r="S231" s="75"/>
      <c r="T231" s="79"/>
      <c r="U231" s="80"/>
    </row>
    <row r="232" s="14" customFormat="1" spans="1:21">
      <c r="A232" s="40">
        <v>42220</v>
      </c>
      <c r="B232" s="27">
        <v>1169</v>
      </c>
      <c r="C232" s="27"/>
      <c r="D232" s="27"/>
      <c r="E232" s="27">
        <f t="shared" si="73"/>
        <v>1169</v>
      </c>
      <c r="F232" s="27"/>
      <c r="G232" s="27"/>
      <c r="H232" s="27"/>
      <c r="I232" s="27">
        <f t="shared" si="74"/>
        <v>70.14</v>
      </c>
      <c r="J232" s="27">
        <f t="shared" si="75"/>
        <v>40.915</v>
      </c>
      <c r="K232" s="27"/>
      <c r="L232" s="27"/>
      <c r="M232" s="27"/>
      <c r="N232" s="27"/>
      <c r="O232" s="27"/>
      <c r="P232" s="27"/>
      <c r="Q232" s="27"/>
      <c r="R232" s="75"/>
      <c r="S232" s="75"/>
      <c r="T232" s="79"/>
      <c r="U232" s="80"/>
    </row>
    <row r="233" s="14" customFormat="1" spans="1:21">
      <c r="A233" s="40">
        <v>42221</v>
      </c>
      <c r="B233" s="27">
        <v>853</v>
      </c>
      <c r="C233" s="27"/>
      <c r="D233" s="27"/>
      <c r="E233" s="27">
        <f t="shared" si="73"/>
        <v>853</v>
      </c>
      <c r="F233" s="27"/>
      <c r="G233" s="27"/>
      <c r="H233" s="27"/>
      <c r="I233" s="27">
        <f t="shared" si="74"/>
        <v>51.18</v>
      </c>
      <c r="J233" s="27">
        <f t="shared" si="75"/>
        <v>29.855</v>
      </c>
      <c r="K233" s="27"/>
      <c r="L233" s="27"/>
      <c r="M233" s="27"/>
      <c r="N233" s="27"/>
      <c r="O233" s="27"/>
      <c r="P233" s="27"/>
      <c r="Q233" s="27"/>
      <c r="R233" s="75"/>
      <c r="S233" s="75"/>
      <c r="T233" s="79"/>
      <c r="U233" s="80"/>
    </row>
    <row r="234" s="14" customFormat="1" spans="1:21">
      <c r="A234" s="40">
        <v>42222</v>
      </c>
      <c r="B234" s="27">
        <v>1277</v>
      </c>
      <c r="C234" s="27"/>
      <c r="D234" s="27"/>
      <c r="E234" s="27">
        <f t="shared" si="73"/>
        <v>1277</v>
      </c>
      <c r="F234" s="27"/>
      <c r="G234" s="27"/>
      <c r="H234" s="27"/>
      <c r="I234" s="27">
        <f t="shared" si="74"/>
        <v>76.62</v>
      </c>
      <c r="J234" s="27">
        <f t="shared" si="75"/>
        <v>44.695</v>
      </c>
      <c r="K234" s="27"/>
      <c r="L234" s="27"/>
      <c r="M234" s="27"/>
      <c r="N234" s="27"/>
      <c r="O234" s="27"/>
      <c r="P234" s="27"/>
      <c r="Q234" s="27"/>
      <c r="R234" s="75"/>
      <c r="S234" s="75"/>
      <c r="T234" s="79"/>
      <c r="U234" s="80"/>
    </row>
    <row r="235" s="14" customFormat="1" spans="1:21">
      <c r="A235" s="40">
        <v>42223</v>
      </c>
      <c r="B235" s="27">
        <v>848</v>
      </c>
      <c r="C235" s="27"/>
      <c r="D235" s="27"/>
      <c r="E235" s="27">
        <f t="shared" si="73"/>
        <v>848</v>
      </c>
      <c r="F235" s="27"/>
      <c r="G235" s="27"/>
      <c r="H235" s="27"/>
      <c r="I235" s="27">
        <f t="shared" si="74"/>
        <v>50.88</v>
      </c>
      <c r="J235" s="27">
        <f t="shared" si="75"/>
        <v>29.68</v>
      </c>
      <c r="K235" s="27"/>
      <c r="L235" s="27"/>
      <c r="M235" s="27"/>
      <c r="N235" s="27"/>
      <c r="O235" s="27"/>
      <c r="P235" s="27"/>
      <c r="Q235" s="27"/>
      <c r="R235" s="75"/>
      <c r="S235" s="75"/>
      <c r="T235" s="79"/>
      <c r="U235" s="80"/>
    </row>
    <row r="236" s="14" customFormat="1" spans="1:21">
      <c r="A236" s="40">
        <v>42224</v>
      </c>
      <c r="B236" s="27">
        <v>774</v>
      </c>
      <c r="C236" s="27"/>
      <c r="D236" s="27"/>
      <c r="E236" s="27">
        <f t="shared" si="73"/>
        <v>774</v>
      </c>
      <c r="F236" s="27"/>
      <c r="G236" s="27"/>
      <c r="H236" s="27"/>
      <c r="I236" s="27">
        <f t="shared" si="74"/>
        <v>46.44</v>
      </c>
      <c r="J236" s="27">
        <f t="shared" si="75"/>
        <v>27.09</v>
      </c>
      <c r="K236" s="27"/>
      <c r="L236" s="27"/>
      <c r="M236" s="27"/>
      <c r="N236" s="27"/>
      <c r="O236" s="27"/>
      <c r="P236" s="27"/>
      <c r="Q236" s="27"/>
      <c r="R236" s="75"/>
      <c r="S236" s="75"/>
      <c r="T236" s="79"/>
      <c r="U236" s="80"/>
    </row>
    <row r="237" s="14" customFormat="1" spans="1:21">
      <c r="A237" s="40">
        <v>42225</v>
      </c>
      <c r="B237" s="27">
        <v>1769</v>
      </c>
      <c r="C237" s="27"/>
      <c r="D237" s="27"/>
      <c r="E237" s="27">
        <f t="shared" si="73"/>
        <v>1769</v>
      </c>
      <c r="F237" s="27"/>
      <c r="G237" s="27"/>
      <c r="H237" s="27"/>
      <c r="I237" s="27">
        <f t="shared" si="74"/>
        <v>106.14</v>
      </c>
      <c r="J237" s="27">
        <f t="shared" si="75"/>
        <v>61.915</v>
      </c>
      <c r="K237" s="27"/>
      <c r="L237" s="27"/>
      <c r="M237" s="27"/>
      <c r="N237" s="27"/>
      <c r="O237" s="27"/>
      <c r="P237" s="27"/>
      <c r="Q237" s="27"/>
      <c r="R237" s="75"/>
      <c r="S237" s="75"/>
      <c r="T237" s="79"/>
      <c r="U237" s="80"/>
    </row>
    <row r="238" s="14" customFormat="1" spans="1:21">
      <c r="A238" s="40">
        <v>42226</v>
      </c>
      <c r="B238" s="27">
        <v>1910</v>
      </c>
      <c r="C238" s="27"/>
      <c r="D238" s="27"/>
      <c r="E238" s="27">
        <f t="shared" ref="E238:E247" si="76">B238-D238</f>
        <v>1910</v>
      </c>
      <c r="F238" s="27"/>
      <c r="G238" s="27"/>
      <c r="H238" s="27"/>
      <c r="I238" s="27">
        <f t="shared" ref="I238:I259" si="77">B238*0.06</f>
        <v>114.6</v>
      </c>
      <c r="J238" s="27">
        <f t="shared" ref="J238:J248" si="78">B238*0.035</f>
        <v>66.85</v>
      </c>
      <c r="K238" s="27"/>
      <c r="L238" s="27"/>
      <c r="M238" s="27"/>
      <c r="N238" s="27"/>
      <c r="O238" s="27"/>
      <c r="P238" s="27"/>
      <c r="Q238" s="27"/>
      <c r="R238" s="75"/>
      <c r="S238" s="75"/>
      <c r="T238" s="79"/>
      <c r="U238" s="80"/>
    </row>
    <row r="239" s="14" customFormat="1" spans="1:21">
      <c r="A239" s="40">
        <v>42227</v>
      </c>
      <c r="B239" s="27">
        <v>2139</v>
      </c>
      <c r="C239" s="27"/>
      <c r="D239" s="27"/>
      <c r="E239" s="27">
        <f t="shared" si="76"/>
        <v>2139</v>
      </c>
      <c r="F239" s="27"/>
      <c r="G239" s="27"/>
      <c r="H239" s="27"/>
      <c r="I239" s="27">
        <f t="shared" si="77"/>
        <v>128.34</v>
      </c>
      <c r="J239" s="27">
        <f t="shared" si="78"/>
        <v>74.865</v>
      </c>
      <c r="K239" s="27"/>
      <c r="L239" s="27"/>
      <c r="M239" s="27"/>
      <c r="N239" s="27"/>
      <c r="O239" s="27"/>
      <c r="P239" s="27"/>
      <c r="Q239" s="27"/>
      <c r="R239" s="75"/>
      <c r="S239" s="75"/>
      <c r="T239" s="79"/>
      <c r="U239" s="80"/>
    </row>
    <row r="240" s="14" customFormat="1" spans="1:21">
      <c r="A240" s="40">
        <v>42228</v>
      </c>
      <c r="B240" s="27">
        <v>1715</v>
      </c>
      <c r="C240" s="27"/>
      <c r="D240" s="27"/>
      <c r="E240" s="27">
        <f t="shared" si="76"/>
        <v>1715</v>
      </c>
      <c r="F240" s="27"/>
      <c r="G240" s="27"/>
      <c r="H240" s="27"/>
      <c r="I240" s="27">
        <f t="shared" si="77"/>
        <v>102.9</v>
      </c>
      <c r="J240" s="27">
        <f t="shared" si="78"/>
        <v>60.025</v>
      </c>
      <c r="K240" s="27"/>
      <c r="L240" s="27"/>
      <c r="M240" s="27"/>
      <c r="N240" s="27"/>
      <c r="O240" s="27"/>
      <c r="P240" s="27"/>
      <c r="Q240" s="27"/>
      <c r="R240" s="75"/>
      <c r="S240" s="75"/>
      <c r="T240" s="79"/>
      <c r="U240" s="80"/>
    </row>
    <row r="241" s="14" customFormat="1" spans="1:21">
      <c r="A241" s="40">
        <v>42229</v>
      </c>
      <c r="B241" s="27">
        <v>2003</v>
      </c>
      <c r="C241" s="27"/>
      <c r="D241" s="27"/>
      <c r="E241" s="27">
        <f t="shared" si="76"/>
        <v>2003</v>
      </c>
      <c r="F241" s="27"/>
      <c r="G241" s="27"/>
      <c r="H241" s="27"/>
      <c r="I241" s="27">
        <f t="shared" si="77"/>
        <v>120.18</v>
      </c>
      <c r="J241" s="27">
        <f t="shared" si="78"/>
        <v>70.105</v>
      </c>
      <c r="K241" s="27"/>
      <c r="L241" s="27"/>
      <c r="M241" s="27"/>
      <c r="N241" s="27"/>
      <c r="O241" s="27"/>
      <c r="P241" s="27"/>
      <c r="Q241" s="27"/>
      <c r="R241" s="75"/>
      <c r="S241" s="75"/>
      <c r="T241" s="79"/>
      <c r="U241" s="80"/>
    </row>
    <row r="242" s="14" customFormat="1" spans="1:21">
      <c r="A242" s="40">
        <v>42230</v>
      </c>
      <c r="B242" s="27">
        <v>1247</v>
      </c>
      <c r="C242" s="27"/>
      <c r="D242" s="27"/>
      <c r="E242" s="27">
        <f t="shared" si="76"/>
        <v>1247</v>
      </c>
      <c r="F242" s="27"/>
      <c r="G242" s="27"/>
      <c r="H242" s="27"/>
      <c r="I242" s="27">
        <f t="shared" si="77"/>
        <v>74.82</v>
      </c>
      <c r="J242" s="27">
        <f t="shared" si="78"/>
        <v>43.645</v>
      </c>
      <c r="K242" s="27"/>
      <c r="L242" s="27"/>
      <c r="M242" s="27"/>
      <c r="N242" s="27"/>
      <c r="O242" s="27"/>
      <c r="P242" s="27"/>
      <c r="Q242" s="27"/>
      <c r="R242" s="75"/>
      <c r="S242" s="75"/>
      <c r="T242" s="79"/>
      <c r="U242" s="80"/>
    </row>
    <row r="243" s="14" customFormat="1" spans="1:21">
      <c r="A243" s="40">
        <v>42231</v>
      </c>
      <c r="B243" s="27">
        <v>2155</v>
      </c>
      <c r="C243" s="27"/>
      <c r="D243" s="27"/>
      <c r="E243" s="27">
        <f t="shared" si="76"/>
        <v>2155</v>
      </c>
      <c r="F243" s="27"/>
      <c r="G243" s="27"/>
      <c r="H243" s="27"/>
      <c r="I243" s="27">
        <f t="shared" si="77"/>
        <v>129.3</v>
      </c>
      <c r="J243" s="27">
        <f t="shared" si="78"/>
        <v>75.425</v>
      </c>
      <c r="K243" s="27"/>
      <c r="L243" s="27"/>
      <c r="M243" s="27"/>
      <c r="N243" s="27"/>
      <c r="O243" s="27"/>
      <c r="P243" s="27"/>
      <c r="Q243" s="27"/>
      <c r="R243" s="75"/>
      <c r="S243" s="75"/>
      <c r="T243" s="79"/>
      <c r="U243" s="80"/>
    </row>
    <row r="244" s="14" customFormat="1" spans="1:21">
      <c r="A244" s="40">
        <v>42232</v>
      </c>
      <c r="B244" s="27">
        <v>1629</v>
      </c>
      <c r="C244" s="27"/>
      <c r="D244" s="27"/>
      <c r="E244" s="27">
        <f t="shared" si="76"/>
        <v>1629</v>
      </c>
      <c r="F244" s="27"/>
      <c r="G244" s="27"/>
      <c r="H244" s="27"/>
      <c r="I244" s="27">
        <f t="shared" si="77"/>
        <v>97.74</v>
      </c>
      <c r="J244" s="27">
        <f t="shared" si="78"/>
        <v>57.015</v>
      </c>
      <c r="K244" s="27"/>
      <c r="L244" s="27"/>
      <c r="M244" s="27"/>
      <c r="N244" s="27"/>
      <c r="O244" s="27"/>
      <c r="P244" s="27"/>
      <c r="Q244" s="27"/>
      <c r="R244" s="75"/>
      <c r="S244" s="75"/>
      <c r="T244" s="79"/>
      <c r="U244" s="80"/>
    </row>
    <row r="245" s="14" customFormat="1" spans="1:21">
      <c r="A245" s="40">
        <v>42233</v>
      </c>
      <c r="B245" s="27">
        <v>2234</v>
      </c>
      <c r="C245" s="27"/>
      <c r="D245" s="27"/>
      <c r="E245" s="27">
        <f t="shared" si="76"/>
        <v>2234</v>
      </c>
      <c r="F245" s="27"/>
      <c r="G245" s="27"/>
      <c r="H245" s="27"/>
      <c r="I245" s="27">
        <f t="shared" si="77"/>
        <v>134.04</v>
      </c>
      <c r="J245" s="27">
        <f t="shared" si="78"/>
        <v>78.19</v>
      </c>
      <c r="K245" s="27"/>
      <c r="L245" s="27"/>
      <c r="M245" s="27"/>
      <c r="N245" s="27"/>
      <c r="O245" s="27"/>
      <c r="P245" s="27"/>
      <c r="Q245" s="27"/>
      <c r="R245" s="75"/>
      <c r="S245" s="75"/>
      <c r="T245" s="79"/>
      <c r="U245" s="80"/>
    </row>
    <row r="246" s="14" customFormat="1" spans="1:21">
      <c r="A246" s="40">
        <v>42234</v>
      </c>
      <c r="B246" s="27">
        <v>3411</v>
      </c>
      <c r="C246" s="27"/>
      <c r="D246" s="27"/>
      <c r="E246" s="27">
        <f t="shared" si="76"/>
        <v>3411</v>
      </c>
      <c r="F246" s="27"/>
      <c r="G246" s="27"/>
      <c r="H246" s="27"/>
      <c r="I246" s="27">
        <f t="shared" si="77"/>
        <v>204.66</v>
      </c>
      <c r="J246" s="27">
        <f t="shared" si="78"/>
        <v>119.385</v>
      </c>
      <c r="K246" s="27"/>
      <c r="L246" s="27"/>
      <c r="M246" s="27"/>
      <c r="N246" s="27"/>
      <c r="O246" s="27"/>
      <c r="P246" s="27"/>
      <c r="Q246" s="27"/>
      <c r="R246" s="75"/>
      <c r="S246" s="75"/>
      <c r="T246" s="79"/>
      <c r="U246" s="80"/>
    </row>
    <row r="247" s="14" customFormat="1" spans="1:21">
      <c r="A247" s="40">
        <v>42235</v>
      </c>
      <c r="B247" s="27">
        <v>2678</v>
      </c>
      <c r="C247" s="27"/>
      <c r="D247" s="27"/>
      <c r="E247" s="27">
        <f t="shared" si="76"/>
        <v>2678</v>
      </c>
      <c r="F247" s="27"/>
      <c r="G247" s="27"/>
      <c r="H247" s="27"/>
      <c r="I247" s="27">
        <f t="shared" si="77"/>
        <v>160.68</v>
      </c>
      <c r="J247" s="27">
        <f t="shared" si="78"/>
        <v>93.73</v>
      </c>
      <c r="K247" s="27"/>
      <c r="L247" s="27"/>
      <c r="M247" s="27"/>
      <c r="N247" s="27"/>
      <c r="O247" s="27"/>
      <c r="P247" s="27"/>
      <c r="Q247" s="27"/>
      <c r="R247" s="75"/>
      <c r="S247" s="75"/>
      <c r="T247" s="79"/>
      <c r="U247" s="80"/>
    </row>
    <row r="248" s="14" customFormat="1" spans="1:21">
      <c r="A248" s="40">
        <v>42236</v>
      </c>
      <c r="B248" s="27">
        <v>3049</v>
      </c>
      <c r="C248" s="27"/>
      <c r="D248" s="27"/>
      <c r="E248" s="27">
        <f t="shared" ref="E248:E259" si="79">B248-D248</f>
        <v>3049</v>
      </c>
      <c r="F248" s="27"/>
      <c r="G248" s="27"/>
      <c r="H248" s="27"/>
      <c r="I248" s="27">
        <f t="shared" si="77"/>
        <v>182.94</v>
      </c>
      <c r="J248" s="27">
        <f t="shared" si="78"/>
        <v>106.715</v>
      </c>
      <c r="K248" s="27"/>
      <c r="L248" s="27"/>
      <c r="M248" s="27"/>
      <c r="N248" s="27"/>
      <c r="O248" s="27"/>
      <c r="P248" s="27"/>
      <c r="Q248" s="27"/>
      <c r="R248" s="75"/>
      <c r="S248" s="75"/>
      <c r="T248" s="79"/>
      <c r="U248" s="80"/>
    </row>
    <row r="249" s="14" customFormat="1" spans="1:21">
      <c r="A249" s="40">
        <v>42237</v>
      </c>
      <c r="B249" s="27">
        <v>962</v>
      </c>
      <c r="C249" s="27"/>
      <c r="D249" s="27"/>
      <c r="E249" s="27">
        <f t="shared" si="79"/>
        <v>962</v>
      </c>
      <c r="F249" s="27"/>
      <c r="G249" s="27"/>
      <c r="H249" s="27"/>
      <c r="I249" s="27">
        <f t="shared" si="77"/>
        <v>57.72</v>
      </c>
      <c r="J249" s="27">
        <f t="shared" ref="J249:J259" si="80">B249*0.035</f>
        <v>33.67</v>
      </c>
      <c r="K249" s="27"/>
      <c r="L249" s="27"/>
      <c r="M249" s="27"/>
      <c r="N249" s="27"/>
      <c r="O249" s="27"/>
      <c r="P249" s="27"/>
      <c r="Q249" s="27"/>
      <c r="R249" s="75"/>
      <c r="S249" s="75"/>
      <c r="T249" s="79"/>
      <c r="U249" s="80"/>
    </row>
    <row r="250" s="14" customFormat="1" spans="1:21">
      <c r="A250" s="40">
        <v>42238</v>
      </c>
      <c r="B250" s="27">
        <v>1465</v>
      </c>
      <c r="C250" s="27"/>
      <c r="D250" s="27"/>
      <c r="E250" s="27">
        <f t="shared" si="79"/>
        <v>1465</v>
      </c>
      <c r="F250" s="27"/>
      <c r="G250" s="27"/>
      <c r="H250" s="27"/>
      <c r="I250" s="27">
        <f t="shared" si="77"/>
        <v>87.9</v>
      </c>
      <c r="J250" s="27">
        <f t="shared" si="80"/>
        <v>51.275</v>
      </c>
      <c r="K250" s="27"/>
      <c r="L250" s="27"/>
      <c r="M250" s="27"/>
      <c r="N250" s="27"/>
      <c r="O250" s="27"/>
      <c r="P250" s="27"/>
      <c r="Q250" s="27"/>
      <c r="R250" s="75"/>
      <c r="S250" s="75"/>
      <c r="T250" s="79"/>
      <c r="U250" s="80"/>
    </row>
    <row r="251" s="14" customFormat="1" spans="1:21">
      <c r="A251" s="40">
        <v>42239</v>
      </c>
      <c r="B251" s="27">
        <v>3206</v>
      </c>
      <c r="C251" s="27"/>
      <c r="D251" s="27"/>
      <c r="E251" s="27">
        <f t="shared" si="79"/>
        <v>3206</v>
      </c>
      <c r="F251" s="27"/>
      <c r="G251" s="27"/>
      <c r="H251" s="27"/>
      <c r="I251" s="27">
        <f t="shared" si="77"/>
        <v>192.36</v>
      </c>
      <c r="J251" s="27">
        <f t="shared" si="80"/>
        <v>112.21</v>
      </c>
      <c r="K251" s="27"/>
      <c r="L251" s="27"/>
      <c r="M251" s="27"/>
      <c r="N251" s="27"/>
      <c r="O251" s="27"/>
      <c r="P251" s="27"/>
      <c r="Q251" s="27"/>
      <c r="R251" s="75"/>
      <c r="S251" s="75"/>
      <c r="T251" s="79"/>
      <c r="U251" s="80"/>
    </row>
    <row r="252" s="14" customFormat="1" spans="1:21">
      <c r="A252" s="40">
        <v>42240</v>
      </c>
      <c r="B252" s="27">
        <v>1923</v>
      </c>
      <c r="C252" s="27"/>
      <c r="D252" s="27"/>
      <c r="E252" s="27">
        <f t="shared" si="79"/>
        <v>1923</v>
      </c>
      <c r="F252" s="27"/>
      <c r="G252" s="27"/>
      <c r="H252" s="27"/>
      <c r="I252" s="27">
        <f t="shared" si="77"/>
        <v>115.38</v>
      </c>
      <c r="J252" s="27">
        <f t="shared" si="80"/>
        <v>67.305</v>
      </c>
      <c r="K252" s="27"/>
      <c r="L252" s="27"/>
      <c r="M252" s="27"/>
      <c r="N252" s="27"/>
      <c r="O252" s="27"/>
      <c r="P252" s="27"/>
      <c r="Q252" s="27"/>
      <c r="R252" s="75"/>
      <c r="S252" s="75"/>
      <c r="T252" s="79"/>
      <c r="U252" s="80"/>
    </row>
    <row r="253" s="14" customFormat="1" spans="1:21">
      <c r="A253" s="40">
        <v>42241</v>
      </c>
      <c r="B253" s="27">
        <v>2307</v>
      </c>
      <c r="C253" s="27"/>
      <c r="D253" s="27"/>
      <c r="E253" s="27">
        <f t="shared" si="79"/>
        <v>2307</v>
      </c>
      <c r="F253" s="27"/>
      <c r="G253" s="27"/>
      <c r="H253" s="27"/>
      <c r="I253" s="27">
        <f t="shared" si="77"/>
        <v>138.42</v>
      </c>
      <c r="J253" s="27">
        <f t="shared" si="80"/>
        <v>80.745</v>
      </c>
      <c r="K253" s="27"/>
      <c r="L253" s="27"/>
      <c r="M253" s="27"/>
      <c r="N253" s="27"/>
      <c r="O253" s="27"/>
      <c r="P253" s="27"/>
      <c r="Q253" s="27"/>
      <c r="R253" s="75"/>
      <c r="S253" s="75"/>
      <c r="T253" s="79"/>
      <c r="U253" s="80"/>
    </row>
    <row r="254" s="14" customFormat="1" spans="1:21">
      <c r="A254" s="40">
        <v>42242</v>
      </c>
      <c r="B254" s="27">
        <v>1278</v>
      </c>
      <c r="C254" s="27"/>
      <c r="D254" s="27"/>
      <c r="E254" s="27">
        <f t="shared" si="79"/>
        <v>1278</v>
      </c>
      <c r="F254" s="27"/>
      <c r="G254" s="27"/>
      <c r="H254" s="27"/>
      <c r="I254" s="27">
        <f t="shared" si="77"/>
        <v>76.68</v>
      </c>
      <c r="J254" s="27">
        <f t="shared" si="80"/>
        <v>44.73</v>
      </c>
      <c r="K254" s="27"/>
      <c r="L254" s="27"/>
      <c r="M254" s="27"/>
      <c r="N254" s="27"/>
      <c r="O254" s="27"/>
      <c r="P254" s="27"/>
      <c r="Q254" s="27"/>
      <c r="R254" s="75"/>
      <c r="S254" s="75"/>
      <c r="T254" s="79"/>
      <c r="U254" s="80"/>
    </row>
    <row r="255" s="14" customFormat="1" spans="1:21">
      <c r="A255" s="40">
        <v>42243</v>
      </c>
      <c r="B255" s="27">
        <v>3054</v>
      </c>
      <c r="C255" s="27"/>
      <c r="D255" s="27"/>
      <c r="E255" s="27">
        <f t="shared" si="79"/>
        <v>3054</v>
      </c>
      <c r="F255" s="27"/>
      <c r="G255" s="27"/>
      <c r="H255" s="27"/>
      <c r="I255" s="27">
        <f t="shared" si="77"/>
        <v>183.24</v>
      </c>
      <c r="J255" s="27">
        <f t="shared" si="80"/>
        <v>106.89</v>
      </c>
      <c r="K255" s="27"/>
      <c r="L255" s="27"/>
      <c r="M255" s="27"/>
      <c r="N255" s="27"/>
      <c r="O255" s="27"/>
      <c r="P255" s="27"/>
      <c r="Q255" s="27"/>
      <c r="R255" s="75"/>
      <c r="S255" s="75"/>
      <c r="T255" s="79"/>
      <c r="U255" s="80"/>
    </row>
    <row r="256" s="14" customFormat="1" spans="1:21">
      <c r="A256" s="40">
        <v>42244</v>
      </c>
      <c r="B256" s="27">
        <v>1136</v>
      </c>
      <c r="C256" s="27"/>
      <c r="D256" s="27"/>
      <c r="E256" s="27">
        <f t="shared" si="79"/>
        <v>1136</v>
      </c>
      <c r="F256" s="27"/>
      <c r="G256" s="27"/>
      <c r="H256" s="27"/>
      <c r="I256" s="27">
        <f t="shared" si="77"/>
        <v>68.16</v>
      </c>
      <c r="J256" s="27">
        <f t="shared" si="80"/>
        <v>39.76</v>
      </c>
      <c r="K256" s="27"/>
      <c r="L256" s="27"/>
      <c r="M256" s="27"/>
      <c r="N256" s="27"/>
      <c r="O256" s="27"/>
      <c r="P256" s="27"/>
      <c r="Q256" s="27"/>
      <c r="R256" s="75"/>
      <c r="S256" s="75"/>
      <c r="T256" s="79"/>
      <c r="U256" s="80"/>
    </row>
    <row r="257" s="14" customFormat="1" spans="1:21">
      <c r="A257" s="40">
        <v>42245</v>
      </c>
      <c r="B257" s="27">
        <v>842</v>
      </c>
      <c r="C257" s="27"/>
      <c r="D257" s="27"/>
      <c r="E257" s="27">
        <f t="shared" si="79"/>
        <v>842</v>
      </c>
      <c r="F257" s="27"/>
      <c r="G257" s="27"/>
      <c r="H257" s="27"/>
      <c r="I257" s="27">
        <f t="shared" si="77"/>
        <v>50.52</v>
      </c>
      <c r="J257" s="27">
        <f t="shared" si="80"/>
        <v>29.47</v>
      </c>
      <c r="K257" s="27"/>
      <c r="L257" s="27"/>
      <c r="M257" s="27"/>
      <c r="N257" s="27"/>
      <c r="O257" s="27"/>
      <c r="P257" s="27"/>
      <c r="Q257" s="27"/>
      <c r="R257" s="75"/>
      <c r="S257" s="75"/>
      <c r="T257" s="79"/>
      <c r="U257" s="80"/>
    </row>
    <row r="258" s="14" customFormat="1" spans="1:21">
      <c r="A258" s="40">
        <v>42246</v>
      </c>
      <c r="B258" s="27">
        <v>2252</v>
      </c>
      <c r="C258" s="27"/>
      <c r="D258" s="27"/>
      <c r="E258" s="27">
        <f t="shared" si="79"/>
        <v>2252</v>
      </c>
      <c r="F258" s="27"/>
      <c r="G258" s="27"/>
      <c r="H258" s="27"/>
      <c r="I258" s="27">
        <f t="shared" si="77"/>
        <v>135.12</v>
      </c>
      <c r="J258" s="27">
        <f t="shared" si="80"/>
        <v>78.82</v>
      </c>
      <c r="K258" s="27"/>
      <c r="L258" s="27"/>
      <c r="M258" s="27"/>
      <c r="N258" s="27"/>
      <c r="O258" s="27"/>
      <c r="P258" s="27"/>
      <c r="Q258" s="27"/>
      <c r="R258" s="75"/>
      <c r="S258" s="75"/>
      <c r="T258" s="79"/>
      <c r="U258" s="80"/>
    </row>
    <row r="259" s="14" customFormat="1" spans="1:21">
      <c r="A259" s="40">
        <v>42247</v>
      </c>
      <c r="B259" s="27">
        <v>2507</v>
      </c>
      <c r="C259" s="27"/>
      <c r="D259" s="27"/>
      <c r="E259" s="27">
        <f t="shared" si="79"/>
        <v>2507</v>
      </c>
      <c r="F259" s="27"/>
      <c r="G259" s="27"/>
      <c r="H259" s="27"/>
      <c r="I259" s="27">
        <f t="shared" si="77"/>
        <v>150.42</v>
      </c>
      <c r="J259" s="27">
        <f t="shared" si="80"/>
        <v>87.745</v>
      </c>
      <c r="K259" s="27"/>
      <c r="L259" s="27"/>
      <c r="M259" s="27"/>
      <c r="N259" s="27"/>
      <c r="O259" s="27"/>
      <c r="P259" s="27"/>
      <c r="Q259" s="27"/>
      <c r="R259" s="75"/>
      <c r="S259" s="75"/>
      <c r="T259" s="79"/>
      <c r="U259" s="80"/>
    </row>
    <row r="260" s="11" customFormat="1" spans="1:21">
      <c r="A260" s="81" t="s">
        <v>34</v>
      </c>
      <c r="B260" s="10">
        <f>SUM(B229:B259)</f>
        <v>56634</v>
      </c>
      <c r="C260" s="10"/>
      <c r="D260" s="10"/>
      <c r="E260" s="10">
        <f t="shared" ref="E260:K260" si="81">SUM(E229:E259)</f>
        <v>56634</v>
      </c>
      <c r="F260" s="10"/>
      <c r="G260" s="10"/>
      <c r="H260" s="10"/>
      <c r="I260" s="10">
        <f t="shared" ref="I260:K260" si="82">SUM(I229:I259)</f>
        <v>3398.04</v>
      </c>
      <c r="J260" s="10">
        <f t="shared" si="82"/>
        <v>1982.19</v>
      </c>
      <c r="K260" s="10">
        <f t="shared" si="82"/>
        <v>0</v>
      </c>
      <c r="L260" s="10"/>
      <c r="M260" s="10"/>
      <c r="N260" s="10"/>
      <c r="O260" s="10"/>
      <c r="P260" s="10"/>
      <c r="Q260" s="10"/>
      <c r="R260" s="82"/>
      <c r="S260" s="82"/>
      <c r="T260" s="70"/>
      <c r="U260" s="83"/>
    </row>
    <row r="261" s="14" customFormat="1" spans="1:21">
      <c r="A261" s="40">
        <v>42248</v>
      </c>
      <c r="B261" s="27">
        <v>1644</v>
      </c>
      <c r="C261" s="27"/>
      <c r="D261" s="27"/>
      <c r="E261" s="27">
        <f>B261-D261</f>
        <v>1644</v>
      </c>
      <c r="F261" s="27"/>
      <c r="G261" s="27"/>
      <c r="H261" s="27"/>
      <c r="I261" s="27">
        <f>B261*0.06</f>
        <v>98.64</v>
      </c>
      <c r="J261" s="27">
        <f>B261*0.035</f>
        <v>57.54</v>
      </c>
      <c r="K261" s="27"/>
      <c r="L261" s="27"/>
      <c r="M261" s="27"/>
      <c r="N261" s="27"/>
      <c r="O261" s="27"/>
      <c r="P261" s="27"/>
      <c r="Q261" s="27"/>
      <c r="R261" s="75"/>
      <c r="S261" s="75"/>
      <c r="T261" s="79"/>
      <c r="U261" s="80"/>
    </row>
    <row r="262" s="14" customFormat="1" spans="1:21">
      <c r="A262" s="40">
        <v>42249</v>
      </c>
      <c r="B262" s="27">
        <v>1816</v>
      </c>
      <c r="C262" s="27"/>
      <c r="D262" s="27"/>
      <c r="E262" s="27">
        <f t="shared" ref="E262:E290" si="83">B262-D262</f>
        <v>1816</v>
      </c>
      <c r="F262" s="27"/>
      <c r="G262" s="27"/>
      <c r="H262" s="27"/>
      <c r="I262" s="27">
        <f t="shared" ref="I262:I290" si="84">B262*0.06</f>
        <v>108.96</v>
      </c>
      <c r="J262" s="27">
        <f t="shared" ref="J262:J290" si="85">B262*0.035</f>
        <v>63.56</v>
      </c>
      <c r="K262" s="27"/>
      <c r="L262" s="27"/>
      <c r="M262" s="27"/>
      <c r="N262" s="27"/>
      <c r="O262" s="27"/>
      <c r="P262" s="27"/>
      <c r="Q262" s="27"/>
      <c r="R262" s="75"/>
      <c r="S262" s="75"/>
      <c r="T262" s="79"/>
      <c r="U262" s="80"/>
    </row>
    <row r="263" spans="1:21">
      <c r="A263" s="40">
        <v>42250</v>
      </c>
      <c r="B263" s="27">
        <v>2234</v>
      </c>
      <c r="C263" s="27"/>
      <c r="D263" s="27"/>
      <c r="E263" s="27">
        <f t="shared" si="83"/>
        <v>2234</v>
      </c>
      <c r="F263" s="27"/>
      <c r="G263" s="27"/>
      <c r="H263" s="27"/>
      <c r="I263" s="27">
        <f t="shared" si="84"/>
        <v>134.04</v>
      </c>
      <c r="J263" s="27">
        <f t="shared" si="85"/>
        <v>78.19</v>
      </c>
      <c r="K263" s="27"/>
      <c r="L263" s="27"/>
      <c r="M263" s="27"/>
      <c r="N263" s="27"/>
      <c r="O263" s="27"/>
      <c r="P263" s="27"/>
      <c r="Q263" s="27"/>
      <c r="R263" s="75"/>
      <c r="S263" s="75"/>
      <c r="T263" s="79"/>
      <c r="U263" s="80"/>
    </row>
    <row r="264" spans="1:21">
      <c r="A264" s="40">
        <v>42251</v>
      </c>
      <c r="B264" s="27">
        <v>2074</v>
      </c>
      <c r="C264" s="27"/>
      <c r="D264" s="27"/>
      <c r="E264" s="27">
        <f t="shared" si="83"/>
        <v>2074</v>
      </c>
      <c r="F264" s="27"/>
      <c r="G264" s="27"/>
      <c r="H264" s="27"/>
      <c r="I264" s="27">
        <f t="shared" si="84"/>
        <v>124.44</v>
      </c>
      <c r="J264" s="27">
        <f t="shared" si="85"/>
        <v>72.59</v>
      </c>
      <c r="K264" s="27"/>
      <c r="L264" s="27"/>
      <c r="M264" s="27"/>
      <c r="N264" s="27"/>
      <c r="O264" s="27"/>
      <c r="P264" s="27"/>
      <c r="Q264" s="27"/>
      <c r="R264" s="75"/>
      <c r="S264" s="75"/>
      <c r="T264" s="79"/>
      <c r="U264" s="80"/>
    </row>
    <row r="265" spans="1:21">
      <c r="A265" s="40">
        <v>42252</v>
      </c>
      <c r="B265" s="27">
        <v>1325</v>
      </c>
      <c r="C265" s="27"/>
      <c r="D265" s="27"/>
      <c r="E265" s="27">
        <f t="shared" si="83"/>
        <v>1325</v>
      </c>
      <c r="F265" s="27"/>
      <c r="G265" s="27"/>
      <c r="H265" s="27"/>
      <c r="I265" s="27">
        <f t="shared" si="84"/>
        <v>79.5</v>
      </c>
      <c r="J265" s="27">
        <f t="shared" si="85"/>
        <v>46.375</v>
      </c>
      <c r="K265" s="27"/>
      <c r="L265" s="27"/>
      <c r="M265" s="27"/>
      <c r="N265" s="27"/>
      <c r="O265" s="27"/>
      <c r="P265" s="27"/>
      <c r="Q265" s="27"/>
      <c r="R265" s="75"/>
      <c r="S265" s="75"/>
      <c r="T265" s="79"/>
      <c r="U265" s="80"/>
    </row>
    <row r="266" spans="1:21">
      <c r="A266" s="40">
        <v>42253</v>
      </c>
      <c r="B266" s="27">
        <v>1562</v>
      </c>
      <c r="C266" s="27"/>
      <c r="D266" s="27"/>
      <c r="E266" s="27">
        <f t="shared" si="83"/>
        <v>1562</v>
      </c>
      <c r="F266" s="27"/>
      <c r="G266" s="27"/>
      <c r="H266" s="27"/>
      <c r="I266" s="27">
        <f t="shared" si="84"/>
        <v>93.72</v>
      </c>
      <c r="J266" s="27">
        <f t="shared" si="85"/>
        <v>54.67</v>
      </c>
      <c r="K266" s="27"/>
      <c r="L266" s="27"/>
      <c r="M266" s="27"/>
      <c r="N266" s="27"/>
      <c r="O266" s="27"/>
      <c r="P266" s="27"/>
      <c r="Q266" s="27"/>
      <c r="R266" s="75"/>
      <c r="S266" s="75"/>
      <c r="T266" s="79"/>
      <c r="U266" s="80"/>
    </row>
    <row r="267" spans="1:21">
      <c r="A267" s="40">
        <v>42254</v>
      </c>
      <c r="B267" s="27">
        <v>868</v>
      </c>
      <c r="C267" s="27"/>
      <c r="D267" s="27"/>
      <c r="E267" s="27">
        <f t="shared" si="83"/>
        <v>868</v>
      </c>
      <c r="F267" s="27"/>
      <c r="G267" s="27"/>
      <c r="H267" s="27"/>
      <c r="I267" s="27">
        <f t="shared" si="84"/>
        <v>52.08</v>
      </c>
      <c r="J267" s="27">
        <f t="shared" si="85"/>
        <v>30.38</v>
      </c>
      <c r="K267" s="27">
        <v>146.9136</v>
      </c>
      <c r="L267" s="27"/>
      <c r="M267" s="27"/>
      <c r="N267" s="27"/>
      <c r="O267" s="27"/>
      <c r="P267" s="27"/>
      <c r="Q267" s="27"/>
      <c r="R267" s="75"/>
      <c r="S267" s="75"/>
      <c r="T267" s="79"/>
      <c r="U267" s="80"/>
    </row>
    <row r="268" spans="1:21">
      <c r="A268" s="40">
        <v>42255</v>
      </c>
      <c r="B268" s="27">
        <v>1845</v>
      </c>
      <c r="C268" s="27"/>
      <c r="D268" s="27"/>
      <c r="E268" s="27">
        <f t="shared" si="83"/>
        <v>1845</v>
      </c>
      <c r="F268" s="27"/>
      <c r="G268" s="27"/>
      <c r="H268" s="27"/>
      <c r="I268" s="27">
        <f t="shared" si="84"/>
        <v>110.7</v>
      </c>
      <c r="J268" s="27">
        <f t="shared" si="85"/>
        <v>64.575</v>
      </c>
      <c r="K268" s="27">
        <v>240.406</v>
      </c>
      <c r="L268" s="27"/>
      <c r="M268" s="27"/>
      <c r="N268" s="27"/>
      <c r="O268" s="27"/>
      <c r="P268" s="27"/>
      <c r="Q268" s="27"/>
      <c r="R268" s="75"/>
      <c r="S268" s="75"/>
      <c r="T268" s="79"/>
      <c r="U268" s="80"/>
    </row>
    <row r="269" spans="1:21">
      <c r="A269" s="40">
        <v>42256</v>
      </c>
      <c r="B269" s="27">
        <v>1580</v>
      </c>
      <c r="C269" s="27"/>
      <c r="D269" s="27"/>
      <c r="E269" s="27">
        <f t="shared" si="83"/>
        <v>1580</v>
      </c>
      <c r="F269" s="27"/>
      <c r="G269" s="27"/>
      <c r="H269" s="27"/>
      <c r="I269" s="27">
        <f t="shared" si="84"/>
        <v>94.8</v>
      </c>
      <c r="J269" s="27">
        <f t="shared" si="85"/>
        <v>55.3</v>
      </c>
      <c r="K269" s="27">
        <v>231.6189</v>
      </c>
      <c r="L269" s="27"/>
      <c r="M269" s="27"/>
      <c r="N269" s="27"/>
      <c r="O269" s="27"/>
      <c r="P269" s="27"/>
      <c r="Q269" s="27"/>
      <c r="R269" s="75"/>
      <c r="S269" s="75"/>
      <c r="T269" s="79"/>
      <c r="U269" s="80"/>
    </row>
    <row r="270" spans="1:21">
      <c r="A270" s="40">
        <v>42257</v>
      </c>
      <c r="B270" s="27">
        <v>2206</v>
      </c>
      <c r="C270" s="27"/>
      <c r="D270" s="27"/>
      <c r="E270" s="27">
        <f t="shared" si="83"/>
        <v>2206</v>
      </c>
      <c r="F270" s="27"/>
      <c r="G270" s="27"/>
      <c r="H270" s="27"/>
      <c r="I270" s="27">
        <f t="shared" si="84"/>
        <v>132.36</v>
      </c>
      <c r="J270" s="27">
        <f t="shared" si="85"/>
        <v>77.21</v>
      </c>
      <c r="K270" s="27">
        <v>197.4214</v>
      </c>
      <c r="L270" s="27"/>
      <c r="M270" s="27"/>
      <c r="N270" s="27"/>
      <c r="O270" s="27"/>
      <c r="P270" s="27"/>
      <c r="Q270" s="27"/>
      <c r="R270" s="75"/>
      <c r="S270" s="75"/>
      <c r="T270" s="79"/>
      <c r="U270" s="80"/>
    </row>
    <row r="271" spans="1:21">
      <c r="A271" s="40">
        <v>42258</v>
      </c>
      <c r="B271" s="27">
        <v>1177</v>
      </c>
      <c r="C271" s="27"/>
      <c r="D271" s="27"/>
      <c r="E271" s="27">
        <f t="shared" si="83"/>
        <v>1177</v>
      </c>
      <c r="F271" s="27"/>
      <c r="G271" s="27"/>
      <c r="H271" s="27"/>
      <c r="I271" s="27">
        <f t="shared" si="84"/>
        <v>70.62</v>
      </c>
      <c r="J271" s="27">
        <f t="shared" si="85"/>
        <v>41.195</v>
      </c>
      <c r="K271" s="27">
        <v>218.2597</v>
      </c>
      <c r="L271" s="27"/>
      <c r="M271" s="27"/>
      <c r="N271" s="27"/>
      <c r="O271" s="27"/>
      <c r="P271" s="27"/>
      <c r="Q271" s="27"/>
      <c r="R271" s="75"/>
      <c r="S271" s="75"/>
      <c r="T271" s="79"/>
      <c r="U271" s="80"/>
    </row>
    <row r="272" spans="1:21">
      <c r="A272" s="40">
        <v>42259</v>
      </c>
      <c r="B272" s="27">
        <v>1523</v>
      </c>
      <c r="C272" s="27"/>
      <c r="D272" s="27"/>
      <c r="E272" s="27">
        <f t="shared" si="83"/>
        <v>1523</v>
      </c>
      <c r="F272" s="27"/>
      <c r="G272" s="27"/>
      <c r="H272" s="27"/>
      <c r="I272" s="27">
        <f t="shared" si="84"/>
        <v>91.38</v>
      </c>
      <c r="J272" s="27">
        <f t="shared" si="85"/>
        <v>53.305</v>
      </c>
      <c r="K272" s="27">
        <v>157.0096</v>
      </c>
      <c r="L272" s="27"/>
      <c r="M272" s="27"/>
      <c r="N272" s="27"/>
      <c r="O272" s="27"/>
      <c r="P272" s="27"/>
      <c r="Q272" s="27"/>
      <c r="R272" s="75"/>
      <c r="S272" s="75"/>
      <c r="T272" s="79"/>
      <c r="U272" s="80"/>
    </row>
    <row r="273" spans="1:21">
      <c r="A273" s="40">
        <v>42260</v>
      </c>
      <c r="B273" s="27">
        <v>1521</v>
      </c>
      <c r="C273" s="27"/>
      <c r="D273" s="27"/>
      <c r="E273" s="27">
        <f t="shared" si="83"/>
        <v>1521</v>
      </c>
      <c r="F273" s="27"/>
      <c r="G273" s="27"/>
      <c r="H273" s="27"/>
      <c r="I273" s="27">
        <f t="shared" si="84"/>
        <v>91.26</v>
      </c>
      <c r="J273" s="27">
        <f t="shared" si="85"/>
        <v>53.235</v>
      </c>
      <c r="K273" s="27">
        <v>203.5288</v>
      </c>
      <c r="L273" s="27"/>
      <c r="M273" s="27"/>
      <c r="N273" s="27"/>
      <c r="O273" s="27"/>
      <c r="P273" s="27"/>
      <c r="Q273" s="27"/>
      <c r="R273" s="75"/>
      <c r="S273" s="75"/>
      <c r="T273" s="79"/>
      <c r="U273" s="80"/>
    </row>
    <row r="274" spans="1:21">
      <c r="A274" s="40">
        <v>42261</v>
      </c>
      <c r="B274" s="27">
        <v>3346</v>
      </c>
      <c r="C274" s="27"/>
      <c r="D274" s="27"/>
      <c r="E274" s="27">
        <f t="shared" si="83"/>
        <v>3346</v>
      </c>
      <c r="F274" s="27"/>
      <c r="G274" s="27"/>
      <c r="H274" s="27"/>
      <c r="I274" s="27">
        <f t="shared" si="84"/>
        <v>200.76</v>
      </c>
      <c r="J274" s="27">
        <f t="shared" si="85"/>
        <v>117.11</v>
      </c>
      <c r="K274" s="27">
        <v>210.4723</v>
      </c>
      <c r="L274" s="27"/>
      <c r="M274" s="27"/>
      <c r="N274" s="27"/>
      <c r="O274" s="27"/>
      <c r="P274" s="27"/>
      <c r="Q274" s="27"/>
      <c r="R274" s="75"/>
      <c r="S274" s="75"/>
      <c r="T274" s="79"/>
      <c r="U274" s="80"/>
    </row>
    <row r="275" spans="1:21">
      <c r="A275" s="40">
        <v>42262</v>
      </c>
      <c r="B275" s="27">
        <v>3425</v>
      </c>
      <c r="C275" s="27"/>
      <c r="D275" s="27"/>
      <c r="E275" s="27">
        <f t="shared" si="83"/>
        <v>3425</v>
      </c>
      <c r="F275" s="27"/>
      <c r="G275" s="27"/>
      <c r="H275" s="27"/>
      <c r="I275" s="27">
        <f t="shared" si="84"/>
        <v>205.5</v>
      </c>
      <c r="J275" s="27">
        <f t="shared" si="85"/>
        <v>119.875</v>
      </c>
      <c r="K275" s="27">
        <v>202.1635</v>
      </c>
      <c r="L275" s="27"/>
      <c r="M275" s="27"/>
      <c r="N275" s="27"/>
      <c r="O275" s="27"/>
      <c r="P275" s="27"/>
      <c r="Q275" s="27"/>
      <c r="R275" s="75"/>
      <c r="S275" s="75"/>
      <c r="T275" s="79"/>
      <c r="U275" s="80"/>
    </row>
    <row r="276" spans="1:21">
      <c r="A276" s="40">
        <v>42263</v>
      </c>
      <c r="B276" s="27">
        <v>2207</v>
      </c>
      <c r="C276" s="27"/>
      <c r="D276" s="27"/>
      <c r="E276" s="27">
        <f t="shared" si="83"/>
        <v>2207</v>
      </c>
      <c r="F276" s="27"/>
      <c r="G276" s="27"/>
      <c r="H276" s="27"/>
      <c r="I276" s="27">
        <f t="shared" si="84"/>
        <v>132.42</v>
      </c>
      <c r="J276" s="27">
        <f t="shared" si="85"/>
        <v>77.245</v>
      </c>
      <c r="K276" s="27">
        <v>215.1459</v>
      </c>
      <c r="L276" s="27"/>
      <c r="M276" s="27"/>
      <c r="N276" s="27"/>
      <c r="O276" s="27"/>
      <c r="P276" s="27"/>
      <c r="Q276" s="27"/>
      <c r="R276" s="75"/>
      <c r="S276" s="75"/>
      <c r="T276" s="79"/>
      <c r="U276" s="80"/>
    </row>
    <row r="277" spans="1:21">
      <c r="A277" s="40">
        <v>42264</v>
      </c>
      <c r="B277" s="27">
        <v>2604</v>
      </c>
      <c r="C277" s="27"/>
      <c r="D277" s="27"/>
      <c r="E277" s="27">
        <f t="shared" si="83"/>
        <v>2604</v>
      </c>
      <c r="F277" s="27"/>
      <c r="G277" s="27"/>
      <c r="H277" s="27"/>
      <c r="I277" s="27">
        <f t="shared" si="84"/>
        <v>156.24</v>
      </c>
      <c r="J277" s="27">
        <f t="shared" si="85"/>
        <v>91.14</v>
      </c>
      <c r="K277" s="27">
        <v>233.2469</v>
      </c>
      <c r="L277" s="27"/>
      <c r="M277" s="27"/>
      <c r="N277" s="27"/>
      <c r="O277" s="27"/>
      <c r="P277" s="27"/>
      <c r="Q277" s="27"/>
      <c r="R277" s="75"/>
      <c r="S277" s="75"/>
      <c r="T277" s="79"/>
      <c r="U277" s="80"/>
    </row>
    <row r="278" spans="1:21">
      <c r="A278" s="40">
        <v>42265</v>
      </c>
      <c r="B278" s="27">
        <v>2097</v>
      </c>
      <c r="C278" s="27"/>
      <c r="D278" s="27"/>
      <c r="E278" s="27">
        <f t="shared" si="83"/>
        <v>2097</v>
      </c>
      <c r="F278" s="27"/>
      <c r="G278" s="27"/>
      <c r="H278" s="27"/>
      <c r="I278" s="27">
        <f t="shared" si="84"/>
        <v>125.82</v>
      </c>
      <c r="J278" s="27">
        <f t="shared" si="85"/>
        <v>73.395</v>
      </c>
      <c r="K278" s="27">
        <v>197.3459</v>
      </c>
      <c r="L278" s="27"/>
      <c r="M278" s="27"/>
      <c r="N278" s="27"/>
      <c r="O278" s="27"/>
      <c r="P278" s="27"/>
      <c r="Q278" s="27"/>
      <c r="R278" s="75"/>
      <c r="S278" s="75"/>
      <c r="T278" s="79"/>
      <c r="U278" s="80"/>
    </row>
    <row r="279" spans="1:21">
      <c r="A279" s="40">
        <v>42266</v>
      </c>
      <c r="B279" s="27">
        <v>1477</v>
      </c>
      <c r="C279" s="27"/>
      <c r="D279" s="27"/>
      <c r="E279" s="27">
        <f t="shared" si="83"/>
        <v>1477</v>
      </c>
      <c r="F279" s="27"/>
      <c r="G279" s="27"/>
      <c r="H279" s="27"/>
      <c r="I279" s="27">
        <f t="shared" si="84"/>
        <v>88.62</v>
      </c>
      <c r="J279" s="27">
        <f t="shared" si="85"/>
        <v>51.695</v>
      </c>
      <c r="K279" s="27">
        <v>137.6414</v>
      </c>
      <c r="L279" s="27"/>
      <c r="M279" s="27"/>
      <c r="N279" s="27"/>
      <c r="O279" s="27"/>
      <c r="P279" s="27"/>
      <c r="Q279" s="27"/>
      <c r="R279" s="75"/>
      <c r="S279" s="75"/>
      <c r="T279" s="79"/>
      <c r="U279" s="80"/>
    </row>
    <row r="280" spans="1:21">
      <c r="A280" s="40">
        <v>42267</v>
      </c>
      <c r="B280" s="27">
        <v>776</v>
      </c>
      <c r="C280" s="27"/>
      <c r="D280" s="27"/>
      <c r="E280" s="27">
        <f t="shared" si="83"/>
        <v>776</v>
      </c>
      <c r="F280" s="27"/>
      <c r="G280" s="27"/>
      <c r="H280" s="27"/>
      <c r="I280" s="27">
        <f t="shared" si="84"/>
        <v>46.56</v>
      </c>
      <c r="J280" s="27">
        <f t="shared" si="85"/>
        <v>27.16</v>
      </c>
      <c r="K280" s="27">
        <v>175.4025</v>
      </c>
      <c r="L280" s="27"/>
      <c r="M280" s="27"/>
      <c r="N280" s="27"/>
      <c r="O280" s="27"/>
      <c r="P280" s="27"/>
      <c r="Q280" s="27"/>
      <c r="R280" s="75"/>
      <c r="S280" s="75"/>
      <c r="T280" s="79"/>
      <c r="U280" s="80"/>
    </row>
    <row r="281" spans="1:21">
      <c r="A281" s="40">
        <v>42268</v>
      </c>
      <c r="B281" s="27">
        <v>1572</v>
      </c>
      <c r="C281" s="27"/>
      <c r="D281" s="27"/>
      <c r="E281" s="27">
        <f t="shared" si="83"/>
        <v>1572</v>
      </c>
      <c r="F281" s="27"/>
      <c r="G281" s="27"/>
      <c r="H281" s="27"/>
      <c r="I281" s="27">
        <f t="shared" si="84"/>
        <v>94.32</v>
      </c>
      <c r="J281" s="27">
        <f t="shared" si="85"/>
        <v>55.02</v>
      </c>
      <c r="K281" s="27">
        <v>230.4287</v>
      </c>
      <c r="L281" s="27"/>
      <c r="M281" s="27"/>
      <c r="N281" s="27"/>
      <c r="O281" s="27"/>
      <c r="P281" s="27"/>
      <c r="Q281" s="27"/>
      <c r="R281" s="75"/>
      <c r="S281" s="75"/>
      <c r="T281" s="79"/>
      <c r="U281" s="80"/>
    </row>
    <row r="282" spans="1:21">
      <c r="A282" s="40">
        <v>42269</v>
      </c>
      <c r="B282" s="27">
        <v>2684</v>
      </c>
      <c r="C282" s="27"/>
      <c r="D282" s="27"/>
      <c r="E282" s="27">
        <f t="shared" si="83"/>
        <v>2684</v>
      </c>
      <c r="F282" s="27"/>
      <c r="G282" s="27"/>
      <c r="H282" s="27"/>
      <c r="I282" s="27">
        <f t="shared" si="84"/>
        <v>161.04</v>
      </c>
      <c r="J282" s="27">
        <f t="shared" si="85"/>
        <v>93.94</v>
      </c>
      <c r="K282" s="27">
        <v>169.4992</v>
      </c>
      <c r="L282" s="27"/>
      <c r="M282" s="27"/>
      <c r="N282" s="27"/>
      <c r="O282" s="27"/>
      <c r="P282" s="27"/>
      <c r="Q282" s="27"/>
      <c r="R282" s="75"/>
      <c r="S282" s="75"/>
      <c r="T282" s="79"/>
      <c r="U282" s="80"/>
    </row>
    <row r="283" spans="1:21">
      <c r="A283" s="40">
        <v>42270</v>
      </c>
      <c r="B283" s="27">
        <v>1845</v>
      </c>
      <c r="C283" s="27"/>
      <c r="D283" s="27"/>
      <c r="E283" s="27">
        <f t="shared" si="83"/>
        <v>1845</v>
      </c>
      <c r="F283" s="27"/>
      <c r="G283" s="27"/>
      <c r="H283" s="27"/>
      <c r="I283" s="27">
        <f t="shared" si="84"/>
        <v>110.7</v>
      </c>
      <c r="J283" s="27">
        <f t="shared" si="85"/>
        <v>64.575</v>
      </c>
      <c r="K283" s="27">
        <v>142.47</v>
      </c>
      <c r="L283" s="27"/>
      <c r="M283" s="27"/>
      <c r="N283" s="27"/>
      <c r="O283" s="27"/>
      <c r="P283" s="27"/>
      <c r="Q283" s="27"/>
      <c r="R283" s="75"/>
      <c r="S283" s="75"/>
      <c r="T283" s="79"/>
      <c r="U283" s="80"/>
    </row>
    <row r="284" spans="1:21">
      <c r="A284" s="40">
        <v>42271</v>
      </c>
      <c r="B284" s="27">
        <v>2259</v>
      </c>
      <c r="C284" s="27"/>
      <c r="D284" s="27"/>
      <c r="E284" s="27">
        <f t="shared" si="83"/>
        <v>2259</v>
      </c>
      <c r="F284" s="27"/>
      <c r="G284" s="27"/>
      <c r="H284" s="27"/>
      <c r="I284" s="27">
        <f t="shared" si="84"/>
        <v>135.54</v>
      </c>
      <c r="J284" s="27">
        <f t="shared" si="85"/>
        <v>79.065</v>
      </c>
      <c r="K284" s="27">
        <v>195.93</v>
      </c>
      <c r="L284" s="27"/>
      <c r="M284" s="27"/>
      <c r="N284" s="27"/>
      <c r="O284" s="27"/>
      <c r="P284" s="27"/>
      <c r="Q284" s="27"/>
      <c r="R284" s="75"/>
      <c r="S284" s="75"/>
      <c r="T284" s="79"/>
      <c r="U284" s="80"/>
    </row>
    <row r="285" spans="1:21">
      <c r="A285" s="40">
        <v>42272</v>
      </c>
      <c r="B285" s="27">
        <v>1924</v>
      </c>
      <c r="C285" s="27"/>
      <c r="D285" s="27"/>
      <c r="E285" s="27">
        <f t="shared" si="83"/>
        <v>1924</v>
      </c>
      <c r="F285" s="27"/>
      <c r="G285" s="27"/>
      <c r="H285" s="27"/>
      <c r="I285" s="27">
        <f t="shared" si="84"/>
        <v>115.44</v>
      </c>
      <c r="J285" s="27">
        <f t="shared" si="85"/>
        <v>67.34</v>
      </c>
      <c r="K285" s="27">
        <v>167</v>
      </c>
      <c r="L285" s="27"/>
      <c r="M285" s="27"/>
      <c r="N285" s="27"/>
      <c r="O285" s="27"/>
      <c r="P285" s="27"/>
      <c r="Q285" s="27"/>
      <c r="R285" s="75"/>
      <c r="S285" s="75"/>
      <c r="T285" s="79"/>
      <c r="U285" s="80"/>
    </row>
    <row r="286" spans="1:21">
      <c r="A286" s="40">
        <v>42273</v>
      </c>
      <c r="B286" s="27">
        <v>1544</v>
      </c>
      <c r="C286" s="27"/>
      <c r="D286" s="27"/>
      <c r="E286" s="27">
        <f t="shared" si="83"/>
        <v>1544</v>
      </c>
      <c r="F286" s="27"/>
      <c r="G286" s="27"/>
      <c r="H286" s="27"/>
      <c r="I286" s="27">
        <f t="shared" si="84"/>
        <v>92.64</v>
      </c>
      <c r="J286" s="27">
        <f t="shared" si="85"/>
        <v>54.04</v>
      </c>
      <c r="K286" s="27">
        <v>179.19</v>
      </c>
      <c r="L286" s="27"/>
      <c r="M286" s="27"/>
      <c r="N286" s="27"/>
      <c r="O286" s="27"/>
      <c r="P286" s="27"/>
      <c r="Q286" s="27"/>
      <c r="R286" s="75"/>
      <c r="S286" s="75"/>
      <c r="T286" s="79"/>
      <c r="U286" s="80"/>
    </row>
    <row r="287" spans="1:21">
      <c r="A287" s="40">
        <v>42274</v>
      </c>
      <c r="B287" s="27">
        <v>1473</v>
      </c>
      <c r="C287" s="27"/>
      <c r="D287" s="27"/>
      <c r="E287" s="27">
        <f t="shared" si="83"/>
        <v>1473</v>
      </c>
      <c r="F287" s="27"/>
      <c r="G287" s="27"/>
      <c r="H287" s="27"/>
      <c r="I287" s="27">
        <f t="shared" si="84"/>
        <v>88.38</v>
      </c>
      <c r="J287" s="27">
        <f t="shared" si="85"/>
        <v>51.555</v>
      </c>
      <c r="K287" s="27">
        <v>107.18</v>
      </c>
      <c r="L287" s="27"/>
      <c r="M287" s="27"/>
      <c r="N287" s="27"/>
      <c r="O287" s="27"/>
      <c r="P287" s="27"/>
      <c r="Q287" s="27"/>
      <c r="R287" s="75"/>
      <c r="S287" s="75"/>
      <c r="T287" s="79"/>
      <c r="U287" s="80"/>
    </row>
    <row r="288" spans="1:21">
      <c r="A288" s="40">
        <v>42275</v>
      </c>
      <c r="B288" s="27">
        <v>1824</v>
      </c>
      <c r="C288" s="27"/>
      <c r="D288" s="27"/>
      <c r="E288" s="27">
        <f t="shared" si="83"/>
        <v>1824</v>
      </c>
      <c r="F288" s="27"/>
      <c r="G288" s="27"/>
      <c r="H288" s="27"/>
      <c r="I288" s="27">
        <f t="shared" si="84"/>
        <v>109.44</v>
      </c>
      <c r="J288" s="27">
        <f t="shared" si="85"/>
        <v>63.84</v>
      </c>
      <c r="K288" s="27">
        <v>241.41</v>
      </c>
      <c r="L288" s="27"/>
      <c r="M288" s="27"/>
      <c r="N288" s="27"/>
      <c r="O288" s="27"/>
      <c r="P288" s="27"/>
      <c r="Q288" s="27"/>
      <c r="R288" s="75"/>
      <c r="S288" s="75"/>
      <c r="T288" s="79"/>
      <c r="U288" s="80"/>
    </row>
    <row r="289" spans="1:21">
      <c r="A289" s="40">
        <v>42276</v>
      </c>
      <c r="B289" s="27">
        <v>2201</v>
      </c>
      <c r="C289" s="27"/>
      <c r="D289" s="27"/>
      <c r="E289" s="27">
        <f t="shared" si="83"/>
        <v>2201</v>
      </c>
      <c r="F289" s="27"/>
      <c r="G289" s="27"/>
      <c r="H289" s="27"/>
      <c r="I289" s="27">
        <f t="shared" si="84"/>
        <v>132.06</v>
      </c>
      <c r="J289" s="27">
        <f t="shared" si="85"/>
        <v>77.035</v>
      </c>
      <c r="K289" s="27">
        <v>213.1257</v>
      </c>
      <c r="L289" s="27"/>
      <c r="M289" s="27"/>
      <c r="N289" s="27"/>
      <c r="O289" s="27"/>
      <c r="P289" s="27"/>
      <c r="Q289" s="27"/>
      <c r="R289" s="75"/>
      <c r="S289" s="75"/>
      <c r="T289" s="79"/>
      <c r="U289" s="80"/>
    </row>
    <row r="290" spans="1:21">
      <c r="A290" s="40">
        <v>42277</v>
      </c>
      <c r="B290" s="27">
        <v>1956</v>
      </c>
      <c r="C290" s="27"/>
      <c r="D290" s="27"/>
      <c r="E290" s="27">
        <f t="shared" si="83"/>
        <v>1956</v>
      </c>
      <c r="F290" s="27"/>
      <c r="G290" s="27"/>
      <c r="H290" s="27"/>
      <c r="I290" s="27">
        <f t="shared" si="84"/>
        <v>117.36</v>
      </c>
      <c r="J290" s="27">
        <f t="shared" si="85"/>
        <v>68.46</v>
      </c>
      <c r="K290" s="27">
        <v>92.05</v>
      </c>
      <c r="L290" s="27"/>
      <c r="M290" s="27"/>
      <c r="N290" s="27"/>
      <c r="O290" s="27"/>
      <c r="P290" s="27"/>
      <c r="Q290" s="27"/>
      <c r="R290" s="75"/>
      <c r="S290" s="75"/>
      <c r="T290" s="79"/>
      <c r="U290" s="80"/>
    </row>
    <row r="291" s="11" customFormat="1" spans="1:21">
      <c r="A291" s="81" t="s">
        <v>34</v>
      </c>
      <c r="B291" s="10">
        <f>SUM(B261:B290)</f>
        <v>56589</v>
      </c>
      <c r="C291" s="10"/>
      <c r="D291" s="10"/>
      <c r="E291" s="10">
        <f t="shared" ref="E291:K291" si="86">SUM(E261:E290)</f>
        <v>56589</v>
      </c>
      <c r="F291" s="10"/>
      <c r="G291" s="10"/>
      <c r="H291" s="10"/>
      <c r="I291" s="10">
        <f t="shared" ref="I291:K291" si="87">SUM(I261:I290)</f>
        <v>3395.34</v>
      </c>
      <c r="J291" s="10">
        <f t="shared" si="87"/>
        <v>1980.615</v>
      </c>
      <c r="K291" s="10">
        <f t="shared" si="87"/>
        <v>4504.86</v>
      </c>
      <c r="L291" s="10"/>
      <c r="M291" s="10"/>
      <c r="N291" s="10"/>
      <c r="O291" s="10"/>
      <c r="P291" s="10"/>
      <c r="Q291" s="10"/>
      <c r="R291" s="82"/>
      <c r="S291" s="82"/>
      <c r="T291" s="70"/>
      <c r="U291" s="83"/>
    </row>
    <row r="292" spans="1:21">
      <c r="A292" s="40">
        <v>42278</v>
      </c>
      <c r="B292" s="27">
        <v>1682</v>
      </c>
      <c r="C292" s="27"/>
      <c r="D292" s="27"/>
      <c r="E292" s="27">
        <f>B292-D292</f>
        <v>1682</v>
      </c>
      <c r="F292" s="27"/>
      <c r="G292" s="27"/>
      <c r="H292" s="27"/>
      <c r="I292" s="27">
        <f>B292*0.06</f>
        <v>100.92</v>
      </c>
      <c r="J292" s="27">
        <f>B292*0.035</f>
        <v>58.87</v>
      </c>
      <c r="K292" s="27">
        <v>31.02</v>
      </c>
      <c r="L292" s="27"/>
      <c r="M292" s="27"/>
      <c r="N292" s="27"/>
      <c r="O292" s="27"/>
      <c r="P292" s="27"/>
      <c r="Q292" s="27"/>
      <c r="R292" s="75"/>
      <c r="S292" s="75"/>
      <c r="T292" s="79"/>
      <c r="U292" s="80"/>
    </row>
    <row r="293" spans="1:21">
      <c r="A293" s="40">
        <v>42279</v>
      </c>
      <c r="B293" s="27">
        <v>1400</v>
      </c>
      <c r="C293" s="27"/>
      <c r="D293" s="27"/>
      <c r="E293" s="27">
        <f t="shared" ref="E293:E322" si="88">B293-D293</f>
        <v>1400</v>
      </c>
      <c r="F293" s="27"/>
      <c r="G293" s="27"/>
      <c r="H293" s="27"/>
      <c r="I293" s="27">
        <f t="shared" ref="I293:I322" si="89">B293*0.06</f>
        <v>84</v>
      </c>
      <c r="J293" s="27">
        <f t="shared" ref="J293:J322" si="90">B293*0.035</f>
        <v>49</v>
      </c>
      <c r="K293" s="27">
        <v>15.17</v>
      </c>
      <c r="L293" s="27"/>
      <c r="M293" s="27"/>
      <c r="N293" s="27"/>
      <c r="O293" s="27"/>
      <c r="P293" s="27"/>
      <c r="Q293" s="27"/>
      <c r="R293" s="75"/>
      <c r="S293" s="75"/>
      <c r="T293" s="79"/>
      <c r="U293" s="80"/>
    </row>
    <row r="294" spans="1:21">
      <c r="A294" s="40">
        <v>42280</v>
      </c>
      <c r="B294" s="27">
        <v>692</v>
      </c>
      <c r="C294" s="27"/>
      <c r="D294" s="27"/>
      <c r="E294" s="27">
        <f t="shared" si="88"/>
        <v>692</v>
      </c>
      <c r="F294" s="27"/>
      <c r="G294" s="27"/>
      <c r="H294" s="27"/>
      <c r="I294" s="27">
        <f t="shared" si="89"/>
        <v>41.52</v>
      </c>
      <c r="J294" s="27">
        <f t="shared" si="90"/>
        <v>24.22</v>
      </c>
      <c r="K294" s="27">
        <v>23.58</v>
      </c>
      <c r="L294" s="27"/>
      <c r="M294" s="27"/>
      <c r="N294" s="27"/>
      <c r="O294" s="27"/>
      <c r="P294" s="27"/>
      <c r="Q294" s="27"/>
      <c r="R294" s="75"/>
      <c r="S294" s="75"/>
      <c r="T294" s="79"/>
      <c r="U294" s="80"/>
    </row>
    <row r="295" spans="1:21">
      <c r="A295" s="40">
        <v>42281</v>
      </c>
      <c r="B295" s="27">
        <v>1485</v>
      </c>
      <c r="C295" s="27"/>
      <c r="D295" s="27"/>
      <c r="E295" s="27">
        <f t="shared" si="88"/>
        <v>1485</v>
      </c>
      <c r="F295" s="27"/>
      <c r="G295" s="27"/>
      <c r="H295" s="27"/>
      <c r="I295" s="27">
        <f t="shared" si="89"/>
        <v>89.1</v>
      </c>
      <c r="J295" s="27">
        <f t="shared" si="90"/>
        <v>51.975</v>
      </c>
      <c r="K295" s="27">
        <v>52.17</v>
      </c>
      <c r="L295" s="27"/>
      <c r="M295" s="27"/>
      <c r="N295" s="27"/>
      <c r="O295" s="27"/>
      <c r="P295" s="27"/>
      <c r="Q295" s="27"/>
      <c r="R295" s="75"/>
      <c r="S295" s="75"/>
      <c r="T295" s="79"/>
      <c r="U295" s="80"/>
    </row>
    <row r="296" spans="1:21">
      <c r="A296" s="40">
        <v>42282</v>
      </c>
      <c r="B296" s="27">
        <v>351</v>
      </c>
      <c r="C296" s="27"/>
      <c r="D296" s="27"/>
      <c r="E296" s="27">
        <f t="shared" si="88"/>
        <v>351</v>
      </c>
      <c r="F296" s="27"/>
      <c r="G296" s="27"/>
      <c r="H296" s="27"/>
      <c r="I296" s="27">
        <f t="shared" si="89"/>
        <v>21.06</v>
      </c>
      <c r="J296" s="27">
        <f t="shared" si="90"/>
        <v>12.285</v>
      </c>
      <c r="K296" s="27">
        <v>75.63</v>
      </c>
      <c r="L296" s="27"/>
      <c r="M296" s="27"/>
      <c r="N296" s="27"/>
      <c r="O296" s="27"/>
      <c r="P296" s="27"/>
      <c r="Q296" s="27"/>
      <c r="R296" s="75"/>
      <c r="S296" s="75"/>
      <c r="T296" s="79"/>
      <c r="U296" s="80"/>
    </row>
    <row r="297" spans="1:21">
      <c r="A297" s="40">
        <v>42283</v>
      </c>
      <c r="B297" s="27">
        <v>1445</v>
      </c>
      <c r="C297" s="27"/>
      <c r="D297" s="27"/>
      <c r="E297" s="27">
        <f t="shared" si="88"/>
        <v>1445</v>
      </c>
      <c r="F297" s="27"/>
      <c r="G297" s="27"/>
      <c r="H297" s="27"/>
      <c r="I297" s="27">
        <f t="shared" si="89"/>
        <v>86.7</v>
      </c>
      <c r="J297" s="27">
        <f t="shared" si="90"/>
        <v>50.575</v>
      </c>
      <c r="K297" s="27">
        <v>37.15</v>
      </c>
      <c r="L297" s="27"/>
      <c r="M297" s="27"/>
      <c r="N297" s="27"/>
      <c r="O297" s="27"/>
      <c r="P297" s="27"/>
      <c r="Q297" s="27"/>
      <c r="R297" s="75"/>
      <c r="S297" s="75"/>
      <c r="T297" s="79"/>
      <c r="U297" s="80"/>
    </row>
    <row r="298" spans="1:21">
      <c r="A298" s="40">
        <v>42284</v>
      </c>
      <c r="B298" s="27">
        <v>2362</v>
      </c>
      <c r="C298" s="27"/>
      <c r="D298" s="27"/>
      <c r="E298" s="27">
        <f t="shared" si="88"/>
        <v>2362</v>
      </c>
      <c r="F298" s="27"/>
      <c r="G298" s="27"/>
      <c r="H298" s="27"/>
      <c r="I298" s="27">
        <f t="shared" si="89"/>
        <v>141.72</v>
      </c>
      <c r="J298" s="27">
        <f t="shared" si="90"/>
        <v>82.67</v>
      </c>
      <c r="K298" s="27">
        <v>44.44</v>
      </c>
      <c r="L298" s="27"/>
      <c r="M298" s="27"/>
      <c r="N298" s="27"/>
      <c r="O298" s="27"/>
      <c r="P298" s="27"/>
      <c r="Q298" s="27"/>
      <c r="R298" s="75"/>
      <c r="S298" s="75"/>
      <c r="T298" s="79"/>
      <c r="U298" s="80"/>
    </row>
    <row r="299" spans="1:21">
      <c r="A299" s="40">
        <v>42285</v>
      </c>
      <c r="B299" s="27">
        <v>1547</v>
      </c>
      <c r="C299" s="27"/>
      <c r="D299" s="27"/>
      <c r="E299" s="27">
        <f t="shared" si="88"/>
        <v>1547</v>
      </c>
      <c r="F299" s="27"/>
      <c r="G299" s="27"/>
      <c r="H299" s="27"/>
      <c r="I299" s="27">
        <f t="shared" si="89"/>
        <v>92.82</v>
      </c>
      <c r="J299" s="27">
        <f t="shared" si="90"/>
        <v>54.145</v>
      </c>
      <c r="K299" s="27">
        <v>93.28</v>
      </c>
      <c r="L299" s="27"/>
      <c r="M299" s="27"/>
      <c r="N299" s="27"/>
      <c r="O299" s="27"/>
      <c r="P299" s="27"/>
      <c r="Q299" s="27"/>
      <c r="R299" s="75"/>
      <c r="S299" s="75"/>
      <c r="T299" s="79"/>
      <c r="U299" s="80"/>
    </row>
    <row r="300" spans="1:21">
      <c r="A300" s="40">
        <v>42286</v>
      </c>
      <c r="B300" s="27">
        <v>840</v>
      </c>
      <c r="C300" s="27"/>
      <c r="D300" s="27"/>
      <c r="E300" s="27">
        <f t="shared" si="88"/>
        <v>840</v>
      </c>
      <c r="F300" s="27"/>
      <c r="G300" s="27"/>
      <c r="H300" s="27"/>
      <c r="I300" s="27">
        <f t="shared" si="89"/>
        <v>50.4</v>
      </c>
      <c r="J300" s="27">
        <f t="shared" si="90"/>
        <v>29.4</v>
      </c>
      <c r="K300" s="27">
        <v>3.29</v>
      </c>
      <c r="L300" s="27"/>
      <c r="M300" s="27"/>
      <c r="N300" s="27"/>
      <c r="O300" s="27"/>
      <c r="P300" s="27"/>
      <c r="Q300" s="27"/>
      <c r="R300" s="75"/>
      <c r="S300" s="75"/>
      <c r="T300" s="79"/>
      <c r="U300" s="80"/>
    </row>
    <row r="301" spans="1:21">
      <c r="A301" s="40">
        <v>42287</v>
      </c>
      <c r="B301" s="27">
        <v>1592</v>
      </c>
      <c r="C301" s="27"/>
      <c r="D301" s="27"/>
      <c r="E301" s="27">
        <f t="shared" si="88"/>
        <v>1592</v>
      </c>
      <c r="F301" s="27"/>
      <c r="G301" s="27"/>
      <c r="H301" s="27"/>
      <c r="I301" s="27">
        <f t="shared" si="89"/>
        <v>95.52</v>
      </c>
      <c r="J301" s="27">
        <f t="shared" si="90"/>
        <v>55.72</v>
      </c>
      <c r="K301" s="27"/>
      <c r="L301" s="27"/>
      <c r="M301" s="27"/>
      <c r="N301" s="27"/>
      <c r="O301" s="27"/>
      <c r="P301" s="27"/>
      <c r="Q301" s="27"/>
      <c r="R301" s="75"/>
      <c r="S301" s="75"/>
      <c r="T301" s="79"/>
      <c r="U301" s="80"/>
    </row>
    <row r="302" spans="1:21">
      <c r="A302" s="40">
        <v>42288</v>
      </c>
      <c r="B302" s="27">
        <v>576</v>
      </c>
      <c r="C302" s="27"/>
      <c r="D302" s="27"/>
      <c r="E302" s="27">
        <f t="shared" si="88"/>
        <v>576</v>
      </c>
      <c r="F302" s="27"/>
      <c r="G302" s="27"/>
      <c r="H302" s="27"/>
      <c r="I302" s="27">
        <f t="shared" si="89"/>
        <v>34.56</v>
      </c>
      <c r="J302" s="27">
        <f t="shared" si="90"/>
        <v>20.16</v>
      </c>
      <c r="K302" s="27"/>
      <c r="L302" s="27"/>
      <c r="M302" s="27"/>
      <c r="N302" s="27"/>
      <c r="O302" s="27"/>
      <c r="P302" s="27"/>
      <c r="Q302" s="27"/>
      <c r="R302" s="75"/>
      <c r="S302" s="75"/>
      <c r="T302" s="79"/>
      <c r="U302" s="80"/>
    </row>
    <row r="303" spans="1:21">
      <c r="A303" s="40">
        <v>42289</v>
      </c>
      <c r="B303" s="27">
        <v>1159</v>
      </c>
      <c r="C303" s="27"/>
      <c r="D303" s="27"/>
      <c r="E303" s="27">
        <f t="shared" si="88"/>
        <v>1159</v>
      </c>
      <c r="F303" s="27"/>
      <c r="G303" s="27"/>
      <c r="H303" s="27"/>
      <c r="I303" s="27">
        <f t="shared" si="89"/>
        <v>69.54</v>
      </c>
      <c r="J303" s="27">
        <f t="shared" si="90"/>
        <v>40.565</v>
      </c>
      <c r="K303" s="27"/>
      <c r="L303" s="27"/>
      <c r="M303" s="27"/>
      <c r="N303" s="27"/>
      <c r="O303" s="27"/>
      <c r="P303" s="27"/>
      <c r="Q303" s="27"/>
      <c r="R303" s="75"/>
      <c r="S303" s="75"/>
      <c r="T303" s="79"/>
      <c r="U303" s="80"/>
    </row>
    <row r="304" spans="1:21">
      <c r="A304" s="40">
        <v>42290</v>
      </c>
      <c r="B304" s="27">
        <v>1337</v>
      </c>
      <c r="C304" s="27"/>
      <c r="D304" s="27"/>
      <c r="E304" s="27">
        <f t="shared" si="88"/>
        <v>1337</v>
      </c>
      <c r="F304" s="27"/>
      <c r="G304" s="27"/>
      <c r="H304" s="27"/>
      <c r="I304" s="27">
        <f t="shared" si="89"/>
        <v>80.22</v>
      </c>
      <c r="J304" s="27">
        <f t="shared" si="90"/>
        <v>46.795</v>
      </c>
      <c r="K304" s="27"/>
      <c r="L304" s="27"/>
      <c r="M304" s="27"/>
      <c r="N304" s="27"/>
      <c r="O304" s="27"/>
      <c r="P304" s="27"/>
      <c r="Q304" s="27"/>
      <c r="R304" s="75"/>
      <c r="S304" s="75"/>
      <c r="T304" s="79"/>
      <c r="U304" s="80"/>
    </row>
    <row r="305" spans="1:21">
      <c r="A305" s="40">
        <v>42291</v>
      </c>
      <c r="B305" s="27">
        <v>1155</v>
      </c>
      <c r="C305" s="27"/>
      <c r="D305" s="27"/>
      <c r="E305" s="27">
        <f t="shared" si="88"/>
        <v>1155</v>
      </c>
      <c r="F305" s="27"/>
      <c r="G305" s="27"/>
      <c r="H305" s="27"/>
      <c r="I305" s="27">
        <f t="shared" si="89"/>
        <v>69.3</v>
      </c>
      <c r="J305" s="27">
        <f t="shared" si="90"/>
        <v>40.425</v>
      </c>
      <c r="K305" s="27"/>
      <c r="L305" s="27"/>
      <c r="M305" s="27"/>
      <c r="N305" s="27"/>
      <c r="O305" s="27"/>
      <c r="P305" s="27"/>
      <c r="Q305" s="27"/>
      <c r="R305" s="75"/>
      <c r="S305" s="75"/>
      <c r="T305" s="79"/>
      <c r="U305" s="80"/>
    </row>
    <row r="306" spans="1:21">
      <c r="A306" s="40">
        <v>42292</v>
      </c>
      <c r="B306" s="27">
        <v>737</v>
      </c>
      <c r="C306" s="27"/>
      <c r="D306" s="27"/>
      <c r="E306" s="27">
        <f t="shared" si="88"/>
        <v>737</v>
      </c>
      <c r="F306" s="27"/>
      <c r="G306" s="27"/>
      <c r="H306" s="27"/>
      <c r="I306" s="27">
        <f t="shared" si="89"/>
        <v>44.22</v>
      </c>
      <c r="J306" s="27">
        <f t="shared" si="90"/>
        <v>25.795</v>
      </c>
      <c r="K306" s="27"/>
      <c r="L306" s="27"/>
      <c r="M306" s="27"/>
      <c r="N306" s="27"/>
      <c r="O306" s="27"/>
      <c r="P306" s="27"/>
      <c r="Q306" s="27"/>
      <c r="R306" s="75"/>
      <c r="S306" s="75"/>
      <c r="T306" s="79"/>
      <c r="U306" s="80"/>
    </row>
    <row r="307" spans="1:21">
      <c r="A307" s="40">
        <v>42293</v>
      </c>
      <c r="B307" s="27">
        <v>720</v>
      </c>
      <c r="C307" s="27"/>
      <c r="D307" s="27"/>
      <c r="E307" s="27">
        <f t="shared" si="88"/>
        <v>720</v>
      </c>
      <c r="F307" s="27"/>
      <c r="G307" s="27"/>
      <c r="H307" s="27"/>
      <c r="I307" s="27">
        <f t="shared" si="89"/>
        <v>43.2</v>
      </c>
      <c r="J307" s="27">
        <f t="shared" si="90"/>
        <v>25.2</v>
      </c>
      <c r="K307" s="27"/>
      <c r="L307" s="27"/>
      <c r="M307" s="27"/>
      <c r="N307" s="27"/>
      <c r="O307" s="27"/>
      <c r="P307" s="27"/>
      <c r="Q307" s="27"/>
      <c r="R307" s="75"/>
      <c r="S307" s="75"/>
      <c r="T307" s="79"/>
      <c r="U307" s="80"/>
    </row>
    <row r="308" spans="1:21">
      <c r="A308" s="40">
        <v>42294</v>
      </c>
      <c r="B308" s="27">
        <v>2974</v>
      </c>
      <c r="C308" s="27"/>
      <c r="D308" s="27"/>
      <c r="E308" s="27">
        <f t="shared" si="88"/>
        <v>2974</v>
      </c>
      <c r="F308" s="27"/>
      <c r="G308" s="27"/>
      <c r="H308" s="27"/>
      <c r="I308" s="27">
        <f t="shared" si="89"/>
        <v>178.44</v>
      </c>
      <c r="J308" s="27">
        <f t="shared" si="90"/>
        <v>104.09</v>
      </c>
      <c r="K308" s="27"/>
      <c r="L308" s="27"/>
      <c r="M308" s="27"/>
      <c r="N308" s="27"/>
      <c r="O308" s="27"/>
      <c r="P308" s="27"/>
      <c r="Q308" s="27"/>
      <c r="R308" s="75"/>
      <c r="S308" s="75"/>
      <c r="T308" s="79"/>
      <c r="U308" s="80"/>
    </row>
    <row r="309" spans="1:21">
      <c r="A309" s="40">
        <v>42295</v>
      </c>
      <c r="B309" s="27">
        <v>2149</v>
      </c>
      <c r="C309" s="27"/>
      <c r="D309" s="27"/>
      <c r="E309" s="27">
        <f t="shared" si="88"/>
        <v>2149</v>
      </c>
      <c r="F309" s="27"/>
      <c r="G309" s="27"/>
      <c r="H309" s="27"/>
      <c r="I309" s="27">
        <f t="shared" si="89"/>
        <v>128.94</v>
      </c>
      <c r="J309" s="27">
        <f t="shared" si="90"/>
        <v>75.215</v>
      </c>
      <c r="K309" s="27"/>
      <c r="L309" s="27"/>
      <c r="M309" s="27"/>
      <c r="N309" s="27"/>
      <c r="O309" s="27"/>
      <c r="P309" s="27"/>
      <c r="Q309" s="27"/>
      <c r="R309" s="75"/>
      <c r="S309" s="75"/>
      <c r="T309" s="79"/>
      <c r="U309" s="80"/>
    </row>
    <row r="310" spans="1:21">
      <c r="A310" s="40">
        <v>42296</v>
      </c>
      <c r="B310" s="27">
        <v>1174</v>
      </c>
      <c r="C310" s="27"/>
      <c r="D310" s="27"/>
      <c r="E310" s="27">
        <f t="shared" si="88"/>
        <v>1174</v>
      </c>
      <c r="F310" s="27"/>
      <c r="G310" s="27"/>
      <c r="H310" s="27"/>
      <c r="I310" s="27">
        <f t="shared" si="89"/>
        <v>70.44</v>
      </c>
      <c r="J310" s="27">
        <f t="shared" si="90"/>
        <v>41.09</v>
      </c>
      <c r="K310" s="27"/>
      <c r="L310" s="27"/>
      <c r="M310" s="27"/>
      <c r="N310" s="27"/>
      <c r="O310" s="27"/>
      <c r="P310" s="27"/>
      <c r="Q310" s="27"/>
      <c r="R310" s="75"/>
      <c r="S310" s="75"/>
      <c r="T310" s="79"/>
      <c r="U310" s="80"/>
    </row>
    <row r="311" spans="1:21">
      <c r="A311" s="40">
        <v>42297</v>
      </c>
      <c r="B311" s="27">
        <v>758</v>
      </c>
      <c r="C311" s="27"/>
      <c r="D311" s="27"/>
      <c r="E311" s="27">
        <f t="shared" si="88"/>
        <v>758</v>
      </c>
      <c r="F311" s="27"/>
      <c r="G311" s="27"/>
      <c r="H311" s="27"/>
      <c r="I311" s="27">
        <f t="shared" si="89"/>
        <v>45.48</v>
      </c>
      <c r="J311" s="27">
        <f t="shared" si="90"/>
        <v>26.53</v>
      </c>
      <c r="K311" s="27"/>
      <c r="L311" s="27"/>
      <c r="M311" s="27"/>
      <c r="N311" s="27"/>
      <c r="O311" s="27"/>
      <c r="P311" s="27"/>
      <c r="Q311" s="27"/>
      <c r="R311" s="75"/>
      <c r="S311" s="75"/>
      <c r="T311" s="79"/>
      <c r="U311" s="80"/>
    </row>
    <row r="312" spans="1:21">
      <c r="A312" s="40">
        <v>42298</v>
      </c>
      <c r="B312" s="27">
        <v>1012</v>
      </c>
      <c r="C312" s="27"/>
      <c r="D312" s="27"/>
      <c r="E312" s="27">
        <f t="shared" si="88"/>
        <v>1012</v>
      </c>
      <c r="F312" s="27"/>
      <c r="G312" s="27"/>
      <c r="H312" s="27"/>
      <c r="I312" s="27">
        <f t="shared" si="89"/>
        <v>60.72</v>
      </c>
      <c r="J312" s="27">
        <f t="shared" si="90"/>
        <v>35.42</v>
      </c>
      <c r="K312" s="27"/>
      <c r="L312" s="27"/>
      <c r="M312" s="27"/>
      <c r="N312" s="27"/>
      <c r="O312" s="27"/>
      <c r="P312" s="27"/>
      <c r="Q312" s="27"/>
      <c r="R312" s="75"/>
      <c r="S312" s="75"/>
      <c r="T312" s="79"/>
      <c r="U312" s="80"/>
    </row>
    <row r="313" spans="1:21">
      <c r="A313" s="40">
        <v>42299</v>
      </c>
      <c r="B313" s="27">
        <v>1419</v>
      </c>
      <c r="C313" s="27"/>
      <c r="D313" s="27"/>
      <c r="E313" s="27">
        <f t="shared" si="88"/>
        <v>1419</v>
      </c>
      <c r="F313" s="27"/>
      <c r="G313" s="27"/>
      <c r="H313" s="27"/>
      <c r="I313" s="27">
        <f t="shared" si="89"/>
        <v>85.14</v>
      </c>
      <c r="J313" s="27">
        <f t="shared" si="90"/>
        <v>49.665</v>
      </c>
      <c r="K313" s="27"/>
      <c r="L313" s="27"/>
      <c r="M313" s="27"/>
      <c r="N313" s="27"/>
      <c r="O313" s="27"/>
      <c r="P313" s="27"/>
      <c r="Q313" s="27"/>
      <c r="R313" s="75"/>
      <c r="S313" s="75"/>
      <c r="T313" s="79"/>
      <c r="U313" s="80"/>
    </row>
    <row r="314" spans="1:21">
      <c r="A314" s="40">
        <v>42300</v>
      </c>
      <c r="B314" s="27">
        <v>1021</v>
      </c>
      <c r="C314" s="27"/>
      <c r="D314" s="27"/>
      <c r="E314" s="27">
        <f t="shared" si="88"/>
        <v>1021</v>
      </c>
      <c r="F314" s="27"/>
      <c r="G314" s="27"/>
      <c r="H314" s="27"/>
      <c r="I314" s="27">
        <f t="shared" si="89"/>
        <v>61.26</v>
      </c>
      <c r="J314" s="27">
        <f t="shared" si="90"/>
        <v>35.735</v>
      </c>
      <c r="K314" s="27"/>
      <c r="L314" s="27"/>
      <c r="M314" s="27"/>
      <c r="N314" s="27"/>
      <c r="O314" s="27"/>
      <c r="P314" s="27"/>
      <c r="Q314" s="27"/>
      <c r="R314" s="75"/>
      <c r="S314" s="75"/>
      <c r="T314" s="79"/>
      <c r="U314" s="80"/>
    </row>
    <row r="315" spans="1:21">
      <c r="A315" s="40">
        <v>42301</v>
      </c>
      <c r="B315" s="27">
        <v>1000</v>
      </c>
      <c r="C315" s="27"/>
      <c r="D315" s="27"/>
      <c r="E315" s="27">
        <f t="shared" si="88"/>
        <v>1000</v>
      </c>
      <c r="F315" s="27"/>
      <c r="G315" s="27"/>
      <c r="H315" s="27"/>
      <c r="I315" s="27">
        <f t="shared" si="89"/>
        <v>60</v>
      </c>
      <c r="J315" s="27">
        <f t="shared" si="90"/>
        <v>35</v>
      </c>
      <c r="K315" s="27"/>
      <c r="L315" s="27"/>
      <c r="M315" s="27"/>
      <c r="N315" s="27"/>
      <c r="O315" s="27"/>
      <c r="P315" s="27"/>
      <c r="Q315" s="27"/>
      <c r="R315" s="75"/>
      <c r="S315" s="75"/>
      <c r="T315" s="79"/>
      <c r="U315" s="80"/>
    </row>
    <row r="316" spans="1:21">
      <c r="A316" s="40">
        <v>42302</v>
      </c>
      <c r="B316" s="27">
        <v>744</v>
      </c>
      <c r="C316" s="27"/>
      <c r="D316" s="27"/>
      <c r="E316" s="27">
        <f t="shared" si="88"/>
        <v>744</v>
      </c>
      <c r="F316" s="27"/>
      <c r="G316" s="27"/>
      <c r="H316" s="27"/>
      <c r="I316" s="27">
        <f t="shared" si="89"/>
        <v>44.64</v>
      </c>
      <c r="J316" s="27">
        <f t="shared" si="90"/>
        <v>26.04</v>
      </c>
      <c r="K316" s="27"/>
      <c r="L316" s="27"/>
      <c r="M316" s="27"/>
      <c r="N316" s="27"/>
      <c r="O316" s="27"/>
      <c r="P316" s="27"/>
      <c r="Q316" s="27"/>
      <c r="R316" s="75"/>
      <c r="S316" s="75"/>
      <c r="T316" s="79"/>
      <c r="U316" s="80"/>
    </row>
    <row r="317" spans="1:21">
      <c r="A317" s="40">
        <v>42303</v>
      </c>
      <c r="B317" s="27">
        <v>471</v>
      </c>
      <c r="C317" s="27"/>
      <c r="D317" s="27"/>
      <c r="E317" s="27">
        <f t="shared" si="88"/>
        <v>471</v>
      </c>
      <c r="F317" s="27"/>
      <c r="G317" s="27"/>
      <c r="H317" s="27"/>
      <c r="I317" s="27">
        <f t="shared" si="89"/>
        <v>28.26</v>
      </c>
      <c r="J317" s="27">
        <f t="shared" si="90"/>
        <v>16.485</v>
      </c>
      <c r="K317" s="27"/>
      <c r="L317" s="27"/>
      <c r="M317" s="27"/>
      <c r="N317" s="27"/>
      <c r="O317" s="27"/>
      <c r="P317" s="27"/>
      <c r="Q317" s="27"/>
      <c r="R317" s="75"/>
      <c r="S317" s="75"/>
      <c r="T317" s="79"/>
      <c r="U317" s="80"/>
    </row>
    <row r="318" spans="1:21">
      <c r="A318" s="40">
        <v>42304</v>
      </c>
      <c r="B318" s="27">
        <v>1546</v>
      </c>
      <c r="C318" s="27"/>
      <c r="D318" s="27"/>
      <c r="E318" s="27">
        <f t="shared" si="88"/>
        <v>1546</v>
      </c>
      <c r="F318" s="27"/>
      <c r="G318" s="27"/>
      <c r="H318" s="27"/>
      <c r="I318" s="27">
        <f t="shared" si="89"/>
        <v>92.76</v>
      </c>
      <c r="J318" s="27">
        <f t="shared" si="90"/>
        <v>54.11</v>
      </c>
      <c r="K318" s="27"/>
      <c r="L318" s="27"/>
      <c r="M318" s="27"/>
      <c r="N318" s="27"/>
      <c r="O318" s="27"/>
      <c r="P318" s="27"/>
      <c r="Q318" s="27"/>
      <c r="R318" s="75"/>
      <c r="S318" s="75"/>
      <c r="T318" s="79"/>
      <c r="U318" s="80"/>
    </row>
    <row r="319" spans="1:21">
      <c r="A319" s="40">
        <v>42305</v>
      </c>
      <c r="B319" s="27">
        <v>681</v>
      </c>
      <c r="C319" s="27"/>
      <c r="D319" s="27"/>
      <c r="E319" s="27">
        <f t="shared" si="88"/>
        <v>681</v>
      </c>
      <c r="F319" s="27"/>
      <c r="G319" s="27"/>
      <c r="H319" s="27"/>
      <c r="I319" s="27">
        <f t="shared" si="89"/>
        <v>40.86</v>
      </c>
      <c r="J319" s="27">
        <f t="shared" si="90"/>
        <v>23.835</v>
      </c>
      <c r="K319" s="27"/>
      <c r="L319" s="27"/>
      <c r="M319" s="27"/>
      <c r="N319" s="27"/>
      <c r="O319" s="27"/>
      <c r="P319" s="27"/>
      <c r="Q319" s="27"/>
      <c r="R319" s="75"/>
      <c r="S319" s="75"/>
      <c r="T319" s="79"/>
      <c r="U319" s="80"/>
    </row>
    <row r="320" spans="1:21">
      <c r="A320" s="40">
        <v>42306</v>
      </c>
      <c r="B320" s="27">
        <v>1810</v>
      </c>
      <c r="C320" s="27"/>
      <c r="D320" s="27"/>
      <c r="E320" s="27">
        <f t="shared" si="88"/>
        <v>1810</v>
      </c>
      <c r="F320" s="27"/>
      <c r="G320" s="27"/>
      <c r="H320" s="27"/>
      <c r="I320" s="27">
        <f t="shared" si="89"/>
        <v>108.6</v>
      </c>
      <c r="J320" s="27">
        <f t="shared" si="90"/>
        <v>63.35</v>
      </c>
      <c r="K320" s="27"/>
      <c r="L320" s="27"/>
      <c r="M320" s="27"/>
      <c r="N320" s="27"/>
      <c r="O320" s="27"/>
      <c r="P320" s="27"/>
      <c r="Q320" s="27"/>
      <c r="R320" s="75"/>
      <c r="S320" s="75"/>
      <c r="T320" s="79"/>
      <c r="U320" s="80"/>
    </row>
    <row r="321" spans="1:21">
      <c r="A321" s="40">
        <v>42307</v>
      </c>
      <c r="B321" s="27">
        <v>810</v>
      </c>
      <c r="C321" s="27"/>
      <c r="D321" s="27"/>
      <c r="E321" s="27">
        <f t="shared" si="88"/>
        <v>810</v>
      </c>
      <c r="F321" s="27"/>
      <c r="G321" s="27"/>
      <c r="H321" s="27"/>
      <c r="I321" s="27">
        <f t="shared" si="89"/>
        <v>48.6</v>
      </c>
      <c r="J321" s="27">
        <f t="shared" si="90"/>
        <v>28.35</v>
      </c>
      <c r="K321" s="27"/>
      <c r="L321" s="27"/>
      <c r="M321" s="27"/>
      <c r="N321" s="27"/>
      <c r="O321" s="27"/>
      <c r="P321" s="27"/>
      <c r="Q321" s="27"/>
      <c r="R321" s="75"/>
      <c r="S321" s="75"/>
      <c r="T321" s="79"/>
      <c r="U321" s="80"/>
    </row>
    <row r="322" spans="1:21">
      <c r="A322" s="40">
        <v>42308</v>
      </c>
      <c r="B322" s="27">
        <v>1921</v>
      </c>
      <c r="C322" s="27"/>
      <c r="D322" s="27"/>
      <c r="E322" s="27">
        <f t="shared" si="88"/>
        <v>1921</v>
      </c>
      <c r="F322" s="27"/>
      <c r="G322" s="27"/>
      <c r="H322" s="27"/>
      <c r="I322" s="27">
        <f t="shared" si="89"/>
        <v>115.26</v>
      </c>
      <c r="J322" s="27">
        <f t="shared" si="90"/>
        <v>67.235</v>
      </c>
      <c r="K322" s="27"/>
      <c r="L322" s="27"/>
      <c r="M322" s="27"/>
      <c r="N322" s="27"/>
      <c r="O322" s="27"/>
      <c r="P322" s="27"/>
      <c r="Q322" s="27"/>
      <c r="R322" s="75"/>
      <c r="S322" s="75"/>
      <c r="T322" s="79"/>
      <c r="U322" s="80"/>
    </row>
    <row r="323" s="11" customFormat="1" spans="1:21">
      <c r="A323" s="81" t="s">
        <v>34</v>
      </c>
      <c r="B323" s="10">
        <f>SUM(B292:B322)</f>
        <v>38570</v>
      </c>
      <c r="C323" s="10"/>
      <c r="D323" s="10"/>
      <c r="E323" s="10">
        <f t="shared" ref="E323:J323" si="91">SUM(E292:E322)</f>
        <v>38570</v>
      </c>
      <c r="F323" s="10"/>
      <c r="G323" s="10"/>
      <c r="H323" s="10"/>
      <c r="I323" s="10">
        <f>SUM(I292:I322)</f>
        <v>2314.2</v>
      </c>
      <c r="J323" s="10">
        <f>SUM(J292:J322)</f>
        <v>1349.95</v>
      </c>
      <c r="K323" s="10"/>
      <c r="L323" s="10"/>
      <c r="M323" s="10"/>
      <c r="N323" s="10"/>
      <c r="O323" s="10"/>
      <c r="P323" s="10"/>
      <c r="Q323" s="10"/>
      <c r="R323" s="82"/>
      <c r="S323" s="82"/>
      <c r="T323" s="70"/>
      <c r="U323" s="83"/>
    </row>
    <row r="324" spans="1:21">
      <c r="A324" s="40">
        <v>42309</v>
      </c>
      <c r="B324" s="27">
        <v>425</v>
      </c>
      <c r="C324" s="27"/>
      <c r="D324" s="27"/>
      <c r="E324" s="27">
        <f>B324-D324</f>
        <v>425</v>
      </c>
      <c r="F324" s="27"/>
      <c r="G324" s="27"/>
      <c r="H324" s="27"/>
      <c r="I324" s="27">
        <f>B324*0.06</f>
        <v>25.5</v>
      </c>
      <c r="J324" s="27">
        <f>B324*0.035</f>
        <v>14.875</v>
      </c>
      <c r="K324" s="27"/>
      <c r="L324" s="27"/>
      <c r="M324" s="27"/>
      <c r="N324" s="27"/>
      <c r="O324" s="27"/>
      <c r="P324" s="27"/>
      <c r="Q324" s="27"/>
      <c r="R324" s="75"/>
      <c r="S324" s="75"/>
      <c r="T324" s="79"/>
      <c r="U324" s="80"/>
    </row>
    <row r="325" spans="1:21">
      <c r="A325" s="40">
        <v>42310</v>
      </c>
      <c r="B325" s="27">
        <v>1719</v>
      </c>
      <c r="C325" s="27"/>
      <c r="D325" s="27"/>
      <c r="E325" s="27">
        <f t="shared" ref="E325:E353" si="92">B325-D325</f>
        <v>1719</v>
      </c>
      <c r="F325" s="27"/>
      <c r="G325" s="27"/>
      <c r="H325" s="27"/>
      <c r="I325" s="27">
        <f t="shared" ref="I325:I353" si="93">B325*0.06</f>
        <v>103.14</v>
      </c>
      <c r="J325" s="27">
        <f t="shared" ref="J325:J353" si="94">B325*0.035</f>
        <v>60.165</v>
      </c>
      <c r="K325" s="27"/>
      <c r="L325" s="27"/>
      <c r="M325" s="27"/>
      <c r="N325" s="27"/>
      <c r="O325" s="27"/>
      <c r="P325" s="27"/>
      <c r="Q325" s="27"/>
      <c r="R325" s="75"/>
      <c r="S325" s="75"/>
      <c r="T325" s="79"/>
      <c r="U325" s="80"/>
    </row>
    <row r="326" spans="1:21">
      <c r="A326" s="40">
        <v>42311</v>
      </c>
      <c r="B326" s="27">
        <v>1244</v>
      </c>
      <c r="C326" s="27"/>
      <c r="D326" s="27"/>
      <c r="E326" s="27">
        <f t="shared" si="92"/>
        <v>1244</v>
      </c>
      <c r="F326" s="27"/>
      <c r="G326" s="27"/>
      <c r="H326" s="27"/>
      <c r="I326" s="27">
        <f t="shared" si="93"/>
        <v>74.64</v>
      </c>
      <c r="J326" s="27">
        <f t="shared" si="94"/>
        <v>43.54</v>
      </c>
      <c r="K326" s="27"/>
      <c r="L326" s="27"/>
      <c r="M326" s="27"/>
      <c r="N326" s="27"/>
      <c r="O326" s="27"/>
      <c r="P326" s="27"/>
      <c r="Q326" s="27"/>
      <c r="R326" s="75"/>
      <c r="S326" s="75"/>
      <c r="T326" s="79"/>
      <c r="U326" s="80"/>
    </row>
    <row r="327" spans="1:21">
      <c r="A327" s="40">
        <v>42312</v>
      </c>
      <c r="B327" s="27">
        <v>560</v>
      </c>
      <c r="C327" s="27"/>
      <c r="D327" s="27"/>
      <c r="E327" s="27">
        <f t="shared" si="92"/>
        <v>560</v>
      </c>
      <c r="F327" s="27"/>
      <c r="G327" s="27"/>
      <c r="H327" s="27"/>
      <c r="I327" s="27">
        <f t="shared" si="93"/>
        <v>33.6</v>
      </c>
      <c r="J327" s="27">
        <f t="shared" si="94"/>
        <v>19.6</v>
      </c>
      <c r="K327" s="27"/>
      <c r="L327" s="27"/>
      <c r="M327" s="27"/>
      <c r="N327" s="27"/>
      <c r="O327" s="27"/>
      <c r="P327" s="27"/>
      <c r="Q327" s="27"/>
      <c r="R327" s="75"/>
      <c r="S327" s="75"/>
      <c r="T327" s="79"/>
      <c r="U327" s="80"/>
    </row>
    <row r="328" spans="1:21">
      <c r="A328" s="40">
        <v>42313</v>
      </c>
      <c r="B328" s="27">
        <v>2263</v>
      </c>
      <c r="C328" s="27"/>
      <c r="D328" s="27"/>
      <c r="E328" s="27">
        <f t="shared" si="92"/>
        <v>2263</v>
      </c>
      <c r="F328" s="27"/>
      <c r="G328" s="27"/>
      <c r="H328" s="27"/>
      <c r="I328" s="27">
        <f t="shared" si="93"/>
        <v>135.78</v>
      </c>
      <c r="J328" s="27">
        <f t="shared" si="94"/>
        <v>79.205</v>
      </c>
      <c r="K328" s="27"/>
      <c r="L328" s="27"/>
      <c r="M328" s="27"/>
      <c r="N328" s="27"/>
      <c r="O328" s="27"/>
      <c r="P328" s="27"/>
      <c r="Q328" s="27"/>
      <c r="R328" s="75"/>
      <c r="S328" s="75"/>
      <c r="T328" s="79"/>
      <c r="U328" s="80"/>
    </row>
    <row r="329" spans="1:21">
      <c r="A329" s="40">
        <v>42314</v>
      </c>
      <c r="B329" s="27">
        <v>880</v>
      </c>
      <c r="C329" s="27"/>
      <c r="D329" s="27"/>
      <c r="E329" s="27">
        <f t="shared" si="92"/>
        <v>880</v>
      </c>
      <c r="F329" s="27"/>
      <c r="G329" s="27"/>
      <c r="H329" s="27"/>
      <c r="I329" s="27">
        <f t="shared" si="93"/>
        <v>52.8</v>
      </c>
      <c r="J329" s="27">
        <f t="shared" si="94"/>
        <v>30.8</v>
      </c>
      <c r="K329" s="27"/>
      <c r="L329" s="27"/>
      <c r="M329" s="27"/>
      <c r="N329" s="27"/>
      <c r="O329" s="27"/>
      <c r="P329" s="27"/>
      <c r="Q329" s="27"/>
      <c r="R329" s="75"/>
      <c r="S329" s="75"/>
      <c r="T329" s="79"/>
      <c r="U329" s="80"/>
    </row>
    <row r="330" spans="1:21">
      <c r="A330" s="40">
        <v>42315</v>
      </c>
      <c r="B330" s="27">
        <v>605</v>
      </c>
      <c r="C330" s="27"/>
      <c r="D330" s="27"/>
      <c r="E330" s="27">
        <f t="shared" si="92"/>
        <v>605</v>
      </c>
      <c r="F330" s="27"/>
      <c r="G330" s="27"/>
      <c r="H330" s="27"/>
      <c r="I330" s="27">
        <f t="shared" si="93"/>
        <v>36.3</v>
      </c>
      <c r="J330" s="27">
        <f t="shared" si="94"/>
        <v>21.175</v>
      </c>
      <c r="K330" s="27"/>
      <c r="L330" s="27"/>
      <c r="M330" s="27"/>
      <c r="N330" s="27"/>
      <c r="O330" s="27"/>
      <c r="P330" s="27"/>
      <c r="Q330" s="27"/>
      <c r="R330" s="75"/>
      <c r="S330" s="75"/>
      <c r="T330" s="79"/>
      <c r="U330" s="80"/>
    </row>
    <row r="331" spans="1:21">
      <c r="A331" s="40">
        <v>42316</v>
      </c>
      <c r="B331" s="27">
        <v>1090</v>
      </c>
      <c r="C331" s="27"/>
      <c r="D331" s="27"/>
      <c r="E331" s="27">
        <f t="shared" si="92"/>
        <v>1090</v>
      </c>
      <c r="F331" s="27"/>
      <c r="G331" s="27"/>
      <c r="H331" s="27"/>
      <c r="I331" s="27">
        <f t="shared" si="93"/>
        <v>65.4</v>
      </c>
      <c r="J331" s="27">
        <f t="shared" si="94"/>
        <v>38.15</v>
      </c>
      <c r="K331" s="27"/>
      <c r="L331" s="27"/>
      <c r="M331" s="27"/>
      <c r="N331" s="27"/>
      <c r="O331" s="27"/>
      <c r="P331" s="27"/>
      <c r="Q331" s="27"/>
      <c r="R331" s="75"/>
      <c r="S331" s="75"/>
      <c r="T331" s="79"/>
      <c r="U331" s="80"/>
    </row>
    <row r="332" spans="1:21">
      <c r="A332" s="40">
        <v>42317</v>
      </c>
      <c r="B332" s="27">
        <v>791</v>
      </c>
      <c r="C332" s="27"/>
      <c r="D332" s="27"/>
      <c r="E332" s="27">
        <f t="shared" si="92"/>
        <v>791</v>
      </c>
      <c r="F332" s="27"/>
      <c r="G332" s="27"/>
      <c r="H332" s="27"/>
      <c r="I332" s="27">
        <f t="shared" si="93"/>
        <v>47.46</v>
      </c>
      <c r="J332" s="27">
        <f t="shared" si="94"/>
        <v>27.685</v>
      </c>
      <c r="K332" s="27"/>
      <c r="L332" s="27"/>
      <c r="M332" s="27"/>
      <c r="N332" s="27"/>
      <c r="O332" s="27"/>
      <c r="P332" s="27"/>
      <c r="Q332" s="27"/>
      <c r="R332" s="75"/>
      <c r="S332" s="75"/>
      <c r="T332" s="79"/>
      <c r="U332" s="80"/>
    </row>
    <row r="333" spans="1:21">
      <c r="A333" s="40">
        <v>42318</v>
      </c>
      <c r="B333" s="27">
        <v>1420</v>
      </c>
      <c r="C333" s="27"/>
      <c r="D333" s="27"/>
      <c r="E333" s="27">
        <f t="shared" si="92"/>
        <v>1420</v>
      </c>
      <c r="F333" s="27"/>
      <c r="G333" s="27"/>
      <c r="H333" s="27"/>
      <c r="I333" s="27">
        <f t="shared" si="93"/>
        <v>85.2</v>
      </c>
      <c r="J333" s="27">
        <f t="shared" si="94"/>
        <v>49.7</v>
      </c>
      <c r="K333" s="27"/>
      <c r="L333" s="27"/>
      <c r="M333" s="27"/>
      <c r="N333" s="27"/>
      <c r="O333" s="27"/>
      <c r="P333" s="27"/>
      <c r="Q333" s="27"/>
      <c r="R333" s="75"/>
      <c r="S333" s="75"/>
      <c r="T333" s="79"/>
      <c r="U333" s="80"/>
    </row>
    <row r="334" spans="1:21">
      <c r="A334" s="40">
        <v>42319</v>
      </c>
      <c r="B334" s="27">
        <v>20810.2</v>
      </c>
      <c r="C334" s="27"/>
      <c r="D334" s="27"/>
      <c r="E334" s="27">
        <f t="shared" si="92"/>
        <v>20810.2</v>
      </c>
      <c r="F334" s="27"/>
      <c r="G334" s="27"/>
      <c r="H334" s="27"/>
      <c r="I334" s="27">
        <f t="shared" si="93"/>
        <v>1248.612</v>
      </c>
      <c r="J334" s="27">
        <f t="shared" si="94"/>
        <v>728.357</v>
      </c>
      <c r="K334" s="27"/>
      <c r="L334" s="27"/>
      <c r="M334" s="27"/>
      <c r="N334" s="27"/>
      <c r="O334" s="27"/>
      <c r="P334" s="27"/>
      <c r="Q334" s="27"/>
      <c r="R334" s="75"/>
      <c r="S334" s="75"/>
      <c r="T334" s="79"/>
      <c r="U334" s="80"/>
    </row>
    <row r="335" spans="1:21">
      <c r="A335" s="40">
        <v>42320</v>
      </c>
      <c r="B335" s="27">
        <v>4215</v>
      </c>
      <c r="C335" s="27"/>
      <c r="D335" s="27"/>
      <c r="E335" s="27">
        <f t="shared" si="92"/>
        <v>4215</v>
      </c>
      <c r="F335" s="27"/>
      <c r="G335" s="27"/>
      <c r="H335" s="27"/>
      <c r="I335" s="27">
        <f t="shared" si="93"/>
        <v>252.9</v>
      </c>
      <c r="J335" s="27">
        <f t="shared" si="94"/>
        <v>147.525</v>
      </c>
      <c r="K335" s="27"/>
      <c r="L335" s="27"/>
      <c r="M335" s="27"/>
      <c r="N335" s="27"/>
      <c r="O335" s="27"/>
      <c r="P335" s="27"/>
      <c r="Q335" s="27"/>
      <c r="R335" s="75"/>
      <c r="S335" s="75"/>
      <c r="T335" s="79"/>
      <c r="U335" s="80"/>
    </row>
    <row r="336" spans="1:21">
      <c r="A336" s="40">
        <v>42321</v>
      </c>
      <c r="B336" s="27">
        <v>928</v>
      </c>
      <c r="C336" s="27"/>
      <c r="D336" s="27"/>
      <c r="E336" s="27">
        <f t="shared" si="92"/>
        <v>928</v>
      </c>
      <c r="F336" s="27"/>
      <c r="G336" s="27"/>
      <c r="H336" s="27"/>
      <c r="I336" s="27">
        <f t="shared" si="93"/>
        <v>55.68</v>
      </c>
      <c r="J336" s="27">
        <f t="shared" si="94"/>
        <v>32.48</v>
      </c>
      <c r="K336" s="27"/>
      <c r="L336" s="27"/>
      <c r="M336" s="27"/>
      <c r="N336" s="27"/>
      <c r="O336" s="27"/>
      <c r="P336" s="27"/>
      <c r="Q336" s="27"/>
      <c r="R336" s="75"/>
      <c r="S336" s="75"/>
      <c r="T336" s="79"/>
      <c r="U336" s="80"/>
    </row>
    <row r="337" spans="1:21">
      <c r="A337" s="40">
        <v>42322</v>
      </c>
      <c r="B337" s="27">
        <v>816</v>
      </c>
      <c r="C337" s="27"/>
      <c r="D337" s="27"/>
      <c r="E337" s="27">
        <f t="shared" si="92"/>
        <v>816</v>
      </c>
      <c r="F337" s="27"/>
      <c r="G337" s="27"/>
      <c r="H337" s="27"/>
      <c r="I337" s="27">
        <f t="shared" si="93"/>
        <v>48.96</v>
      </c>
      <c r="J337" s="27">
        <f t="shared" si="94"/>
        <v>28.56</v>
      </c>
      <c r="K337" s="27"/>
      <c r="L337" s="27"/>
      <c r="M337" s="27"/>
      <c r="N337" s="27"/>
      <c r="O337" s="27"/>
      <c r="P337" s="27"/>
      <c r="Q337" s="27"/>
      <c r="R337" s="75"/>
      <c r="S337" s="75"/>
      <c r="T337" s="79"/>
      <c r="U337" s="80"/>
    </row>
    <row r="338" spans="1:21">
      <c r="A338" s="40">
        <v>42323</v>
      </c>
      <c r="B338" s="27">
        <v>1313</v>
      </c>
      <c r="C338" s="27"/>
      <c r="D338" s="27"/>
      <c r="E338" s="27">
        <f t="shared" si="92"/>
        <v>1313</v>
      </c>
      <c r="F338" s="27"/>
      <c r="G338" s="27"/>
      <c r="H338" s="27"/>
      <c r="I338" s="27">
        <f t="shared" si="93"/>
        <v>78.78</v>
      </c>
      <c r="J338" s="27">
        <f t="shared" si="94"/>
        <v>45.955</v>
      </c>
      <c r="K338" s="27"/>
      <c r="L338" s="27"/>
      <c r="M338" s="27"/>
      <c r="N338" s="27"/>
      <c r="O338" s="27"/>
      <c r="P338" s="27"/>
      <c r="Q338" s="27"/>
      <c r="R338" s="75"/>
      <c r="S338" s="75"/>
      <c r="T338" s="79"/>
      <c r="U338" s="80"/>
    </row>
    <row r="339" spans="1:21">
      <c r="A339" s="40">
        <v>42324</v>
      </c>
      <c r="B339" s="27">
        <v>1131</v>
      </c>
      <c r="C339" s="27"/>
      <c r="D339" s="27"/>
      <c r="E339" s="27">
        <f t="shared" si="92"/>
        <v>1131</v>
      </c>
      <c r="F339" s="27"/>
      <c r="G339" s="27"/>
      <c r="H339" s="27"/>
      <c r="I339" s="27">
        <f t="shared" si="93"/>
        <v>67.86</v>
      </c>
      <c r="J339" s="27">
        <f t="shared" si="94"/>
        <v>39.585</v>
      </c>
      <c r="K339" s="27"/>
      <c r="L339" s="27"/>
      <c r="M339" s="27"/>
      <c r="N339" s="27"/>
      <c r="O339" s="27"/>
      <c r="P339" s="27"/>
      <c r="Q339" s="27"/>
      <c r="R339" s="75"/>
      <c r="S339" s="75"/>
      <c r="T339" s="79"/>
      <c r="U339" s="80"/>
    </row>
    <row r="340" spans="1:21">
      <c r="A340" s="40">
        <v>42325</v>
      </c>
      <c r="B340" s="27">
        <v>920</v>
      </c>
      <c r="C340" s="27"/>
      <c r="D340" s="27"/>
      <c r="E340" s="27">
        <f t="shared" si="92"/>
        <v>920</v>
      </c>
      <c r="F340" s="27"/>
      <c r="G340" s="27"/>
      <c r="H340" s="27"/>
      <c r="I340" s="27">
        <f t="shared" si="93"/>
        <v>55.2</v>
      </c>
      <c r="J340" s="27">
        <f t="shared" si="94"/>
        <v>32.2</v>
      </c>
      <c r="K340" s="27"/>
      <c r="L340" s="27"/>
      <c r="M340" s="27"/>
      <c r="N340" s="27"/>
      <c r="O340" s="27"/>
      <c r="P340" s="27"/>
      <c r="Q340" s="27"/>
      <c r="R340" s="75"/>
      <c r="S340" s="75"/>
      <c r="T340" s="79"/>
      <c r="U340" s="80"/>
    </row>
    <row r="341" spans="1:21">
      <c r="A341" s="40">
        <v>42326</v>
      </c>
      <c r="B341" s="27">
        <v>1273</v>
      </c>
      <c r="C341" s="27"/>
      <c r="D341" s="27"/>
      <c r="E341" s="27">
        <f t="shared" si="92"/>
        <v>1273</v>
      </c>
      <c r="F341" s="27"/>
      <c r="G341" s="27"/>
      <c r="H341" s="27"/>
      <c r="I341" s="27">
        <f t="shared" si="93"/>
        <v>76.38</v>
      </c>
      <c r="J341" s="27">
        <f t="shared" si="94"/>
        <v>44.555</v>
      </c>
      <c r="K341" s="27"/>
      <c r="L341" s="27"/>
      <c r="M341" s="27"/>
      <c r="N341" s="27"/>
      <c r="O341" s="27"/>
      <c r="P341" s="27"/>
      <c r="Q341" s="27"/>
      <c r="R341" s="75"/>
      <c r="S341" s="75"/>
      <c r="T341" s="79"/>
      <c r="U341" s="80"/>
    </row>
    <row r="342" spans="1:21">
      <c r="A342" s="40">
        <v>42327</v>
      </c>
      <c r="B342" s="27">
        <v>1314</v>
      </c>
      <c r="C342" s="27"/>
      <c r="D342" s="27"/>
      <c r="E342" s="27">
        <f t="shared" si="92"/>
        <v>1314</v>
      </c>
      <c r="F342" s="27"/>
      <c r="G342" s="27"/>
      <c r="H342" s="27"/>
      <c r="I342" s="27">
        <f t="shared" si="93"/>
        <v>78.84</v>
      </c>
      <c r="J342" s="27">
        <f t="shared" si="94"/>
        <v>45.99</v>
      </c>
      <c r="K342" s="27"/>
      <c r="L342" s="27"/>
      <c r="M342" s="27"/>
      <c r="N342" s="27"/>
      <c r="O342" s="27"/>
      <c r="P342" s="27"/>
      <c r="Q342" s="27"/>
      <c r="R342" s="75"/>
      <c r="S342" s="75"/>
      <c r="T342" s="79"/>
      <c r="U342" s="80"/>
    </row>
    <row r="343" spans="1:21">
      <c r="A343" s="40">
        <v>42328</v>
      </c>
      <c r="B343" s="27">
        <v>1194</v>
      </c>
      <c r="C343" s="27"/>
      <c r="D343" s="27"/>
      <c r="E343" s="27">
        <f t="shared" si="92"/>
        <v>1194</v>
      </c>
      <c r="F343" s="27"/>
      <c r="G343" s="27"/>
      <c r="H343" s="27"/>
      <c r="I343" s="27">
        <f t="shared" si="93"/>
        <v>71.64</v>
      </c>
      <c r="J343" s="27">
        <f t="shared" si="94"/>
        <v>41.79</v>
      </c>
      <c r="K343" s="27"/>
      <c r="L343" s="27"/>
      <c r="M343" s="27"/>
      <c r="N343" s="27"/>
      <c r="O343" s="27"/>
      <c r="P343" s="27"/>
      <c r="Q343" s="27"/>
      <c r="R343" s="75"/>
      <c r="S343" s="75"/>
      <c r="T343" s="79"/>
      <c r="U343" s="80"/>
    </row>
    <row r="344" spans="1:21">
      <c r="A344" s="40">
        <v>42329</v>
      </c>
      <c r="B344" s="27">
        <v>808</v>
      </c>
      <c r="C344" s="27"/>
      <c r="D344" s="27"/>
      <c r="E344" s="27">
        <f t="shared" si="92"/>
        <v>808</v>
      </c>
      <c r="F344" s="27"/>
      <c r="G344" s="27"/>
      <c r="H344" s="27"/>
      <c r="I344" s="27">
        <f t="shared" si="93"/>
        <v>48.48</v>
      </c>
      <c r="J344" s="27">
        <f t="shared" si="94"/>
        <v>28.28</v>
      </c>
      <c r="K344" s="27"/>
      <c r="L344" s="27"/>
      <c r="M344" s="27"/>
      <c r="N344" s="27"/>
      <c r="O344" s="27"/>
      <c r="P344" s="27"/>
      <c r="Q344" s="27"/>
      <c r="R344" s="75"/>
      <c r="S344" s="75"/>
      <c r="T344" s="79"/>
      <c r="U344" s="80"/>
    </row>
    <row r="345" spans="1:21">
      <c r="A345" s="40">
        <v>42330</v>
      </c>
      <c r="B345" s="27">
        <v>1036</v>
      </c>
      <c r="C345" s="27"/>
      <c r="D345" s="27"/>
      <c r="E345" s="27">
        <f t="shared" si="92"/>
        <v>1036</v>
      </c>
      <c r="F345" s="27"/>
      <c r="G345" s="27"/>
      <c r="H345" s="27"/>
      <c r="I345" s="27">
        <f t="shared" si="93"/>
        <v>62.16</v>
      </c>
      <c r="J345" s="27">
        <f t="shared" si="94"/>
        <v>36.26</v>
      </c>
      <c r="K345" s="27"/>
      <c r="L345" s="27"/>
      <c r="M345" s="27"/>
      <c r="N345" s="27"/>
      <c r="O345" s="27"/>
      <c r="P345" s="27"/>
      <c r="Q345" s="27"/>
      <c r="R345" s="75"/>
      <c r="S345" s="75"/>
      <c r="T345" s="79"/>
      <c r="U345" s="80"/>
    </row>
    <row r="346" spans="1:21">
      <c r="A346" s="40">
        <v>42331</v>
      </c>
      <c r="B346" s="27">
        <v>1267</v>
      </c>
      <c r="C346" s="27"/>
      <c r="D346" s="27"/>
      <c r="E346" s="27">
        <f t="shared" si="92"/>
        <v>1267</v>
      </c>
      <c r="F346" s="27"/>
      <c r="G346" s="27"/>
      <c r="H346" s="27"/>
      <c r="I346" s="27">
        <f t="shared" si="93"/>
        <v>76.02</v>
      </c>
      <c r="J346" s="27">
        <f t="shared" si="94"/>
        <v>44.345</v>
      </c>
      <c r="K346" s="27"/>
      <c r="L346" s="27"/>
      <c r="M346" s="27"/>
      <c r="N346" s="27"/>
      <c r="O346" s="27"/>
      <c r="P346" s="27"/>
      <c r="Q346" s="27"/>
      <c r="R346" s="75"/>
      <c r="S346" s="75"/>
      <c r="T346" s="79"/>
      <c r="U346" s="80"/>
    </row>
    <row r="347" spans="1:21">
      <c r="A347" s="40">
        <v>42332</v>
      </c>
      <c r="B347" s="27">
        <v>651</v>
      </c>
      <c r="C347" s="27"/>
      <c r="D347" s="27"/>
      <c r="E347" s="27">
        <f t="shared" si="92"/>
        <v>651</v>
      </c>
      <c r="F347" s="27"/>
      <c r="G347" s="27"/>
      <c r="H347" s="27"/>
      <c r="I347" s="27">
        <f t="shared" si="93"/>
        <v>39.06</v>
      </c>
      <c r="J347" s="27">
        <f t="shared" si="94"/>
        <v>22.785</v>
      </c>
      <c r="K347" s="27"/>
      <c r="L347" s="27"/>
      <c r="M347" s="27"/>
      <c r="N347" s="27"/>
      <c r="O347" s="27"/>
      <c r="P347" s="27"/>
      <c r="Q347" s="27"/>
      <c r="R347" s="75"/>
      <c r="S347" s="75"/>
      <c r="T347" s="79"/>
      <c r="U347" s="80"/>
    </row>
    <row r="348" spans="1:21">
      <c r="A348" s="40">
        <v>42333</v>
      </c>
      <c r="B348" s="27">
        <v>1764</v>
      </c>
      <c r="C348" s="27"/>
      <c r="D348" s="27"/>
      <c r="E348" s="27">
        <f t="shared" si="92"/>
        <v>1764</v>
      </c>
      <c r="F348" s="27"/>
      <c r="G348" s="27"/>
      <c r="H348" s="27"/>
      <c r="I348" s="27">
        <f t="shared" si="93"/>
        <v>105.84</v>
      </c>
      <c r="J348" s="27">
        <f t="shared" si="94"/>
        <v>61.74</v>
      </c>
      <c r="K348" s="27"/>
      <c r="L348" s="27"/>
      <c r="M348" s="27"/>
      <c r="N348" s="27"/>
      <c r="O348" s="27"/>
      <c r="P348" s="27"/>
      <c r="Q348" s="27"/>
      <c r="R348" s="75"/>
      <c r="S348" s="75"/>
      <c r="T348" s="79"/>
      <c r="U348" s="80"/>
    </row>
    <row r="349" spans="1:21">
      <c r="A349" s="40">
        <v>42334</v>
      </c>
      <c r="B349" s="27">
        <v>708</v>
      </c>
      <c r="C349" s="27"/>
      <c r="D349" s="27"/>
      <c r="E349" s="27">
        <f t="shared" si="92"/>
        <v>708</v>
      </c>
      <c r="F349" s="27"/>
      <c r="G349" s="27"/>
      <c r="H349" s="27"/>
      <c r="I349" s="27">
        <f t="shared" si="93"/>
        <v>42.48</v>
      </c>
      <c r="J349" s="27">
        <f t="shared" si="94"/>
        <v>24.78</v>
      </c>
      <c r="K349" s="27"/>
      <c r="L349" s="27"/>
      <c r="M349" s="27"/>
      <c r="N349" s="27"/>
      <c r="O349" s="27"/>
      <c r="P349" s="27"/>
      <c r="Q349" s="27"/>
      <c r="R349" s="75"/>
      <c r="S349" s="75"/>
      <c r="T349" s="79"/>
      <c r="U349" s="80"/>
    </row>
    <row r="350" spans="1:21">
      <c r="A350" s="40">
        <v>42335</v>
      </c>
      <c r="B350" s="27">
        <v>387</v>
      </c>
      <c r="C350" s="27"/>
      <c r="D350" s="27"/>
      <c r="E350" s="27">
        <f t="shared" si="92"/>
        <v>387</v>
      </c>
      <c r="F350" s="27"/>
      <c r="G350" s="27"/>
      <c r="H350" s="27"/>
      <c r="I350" s="27">
        <f t="shared" si="93"/>
        <v>23.22</v>
      </c>
      <c r="J350" s="27">
        <f t="shared" si="94"/>
        <v>13.545</v>
      </c>
      <c r="K350" s="27"/>
      <c r="L350" s="27"/>
      <c r="M350" s="27"/>
      <c r="N350" s="27"/>
      <c r="O350" s="27"/>
      <c r="P350" s="27"/>
      <c r="Q350" s="27"/>
      <c r="R350" s="75"/>
      <c r="S350" s="75"/>
      <c r="T350" s="79"/>
      <c r="U350" s="80"/>
    </row>
    <row r="351" spans="1:21">
      <c r="A351" s="40">
        <v>42336</v>
      </c>
      <c r="B351" s="27">
        <v>560</v>
      </c>
      <c r="C351" s="27"/>
      <c r="D351" s="27"/>
      <c r="E351" s="27">
        <f t="shared" si="92"/>
        <v>560</v>
      </c>
      <c r="F351" s="27"/>
      <c r="G351" s="27"/>
      <c r="H351" s="27"/>
      <c r="I351" s="27">
        <f t="shared" si="93"/>
        <v>33.6</v>
      </c>
      <c r="J351" s="27">
        <f t="shared" si="94"/>
        <v>19.6</v>
      </c>
      <c r="K351" s="27"/>
      <c r="L351" s="27"/>
      <c r="M351" s="27"/>
      <c r="N351" s="27"/>
      <c r="O351" s="27"/>
      <c r="P351" s="27"/>
      <c r="Q351" s="27"/>
      <c r="R351" s="75"/>
      <c r="S351" s="75"/>
      <c r="T351" s="79"/>
      <c r="U351" s="80"/>
    </row>
    <row r="352" spans="1:21">
      <c r="A352" s="40">
        <v>42337</v>
      </c>
      <c r="B352" s="27">
        <v>839</v>
      </c>
      <c r="C352" s="27"/>
      <c r="D352" s="27"/>
      <c r="E352" s="27">
        <f t="shared" si="92"/>
        <v>839</v>
      </c>
      <c r="F352" s="27"/>
      <c r="G352" s="27"/>
      <c r="H352" s="27"/>
      <c r="I352" s="27">
        <f t="shared" si="93"/>
        <v>50.34</v>
      </c>
      <c r="J352" s="27">
        <f t="shared" si="94"/>
        <v>29.365</v>
      </c>
      <c r="K352" s="27"/>
      <c r="L352" s="27"/>
      <c r="M352" s="27"/>
      <c r="N352" s="27"/>
      <c r="O352" s="27"/>
      <c r="P352" s="27"/>
      <c r="Q352" s="27"/>
      <c r="R352" s="75"/>
      <c r="S352" s="75"/>
      <c r="T352" s="79"/>
      <c r="U352" s="80"/>
    </row>
    <row r="353" spans="1:21">
      <c r="A353" s="40">
        <v>42338</v>
      </c>
      <c r="B353" s="27">
        <v>1486</v>
      </c>
      <c r="C353" s="27"/>
      <c r="D353" s="27"/>
      <c r="E353" s="27">
        <f t="shared" si="92"/>
        <v>1486</v>
      </c>
      <c r="F353" s="27"/>
      <c r="G353" s="27"/>
      <c r="H353" s="27"/>
      <c r="I353" s="27">
        <f t="shared" si="93"/>
        <v>89.16</v>
      </c>
      <c r="J353" s="27">
        <f t="shared" si="94"/>
        <v>52.01</v>
      </c>
      <c r="K353" s="27"/>
      <c r="L353" s="27"/>
      <c r="M353" s="27"/>
      <c r="N353" s="27"/>
      <c r="O353" s="27"/>
      <c r="P353" s="27"/>
      <c r="Q353" s="27"/>
      <c r="R353" s="75"/>
      <c r="S353" s="75"/>
      <c r="T353" s="79"/>
      <c r="U353" s="80"/>
    </row>
    <row r="354" s="15" customFormat="1" spans="1:21">
      <c r="A354" s="84" t="s">
        <v>34</v>
      </c>
      <c r="B354" s="10">
        <f>SUM(B324:B353)</f>
        <v>54417.2</v>
      </c>
      <c r="C354" s="85"/>
      <c r="D354" s="85"/>
      <c r="E354" s="10">
        <f t="shared" ref="E354:J354" si="95">SUM(E324:E353)</f>
        <v>54417.2</v>
      </c>
      <c r="F354" s="85"/>
      <c r="G354" s="85"/>
      <c r="H354" s="85"/>
      <c r="I354" s="10">
        <f t="shared" si="95"/>
        <v>3265.032</v>
      </c>
      <c r="J354" s="10">
        <f t="shared" si="95"/>
        <v>1904.602</v>
      </c>
      <c r="K354" s="85"/>
      <c r="L354" s="85"/>
      <c r="M354" s="85"/>
      <c r="N354" s="85"/>
      <c r="O354" s="85"/>
      <c r="P354" s="85"/>
      <c r="Q354" s="85"/>
      <c r="R354" s="86"/>
      <c r="S354" s="86"/>
      <c r="T354" s="87"/>
      <c r="U354" s="88"/>
    </row>
    <row r="355" spans="1:21">
      <c r="A355" s="40">
        <v>42339</v>
      </c>
      <c r="B355" s="27">
        <v>840</v>
      </c>
      <c r="C355" s="27"/>
      <c r="D355" s="27"/>
      <c r="E355" s="27">
        <f>B355-D355</f>
        <v>840</v>
      </c>
      <c r="F355" s="27"/>
      <c r="G355" s="27"/>
      <c r="H355" s="27"/>
      <c r="I355" s="27">
        <f>B355*0.06</f>
        <v>50.4</v>
      </c>
      <c r="J355" s="27">
        <f>B355*0.035</f>
        <v>29.4</v>
      </c>
      <c r="K355" s="27"/>
      <c r="L355" s="27"/>
      <c r="M355" s="27"/>
      <c r="N355" s="27"/>
      <c r="O355" s="27"/>
      <c r="P355" s="27"/>
      <c r="Q355" s="27"/>
      <c r="R355" s="75"/>
      <c r="S355" s="75"/>
      <c r="T355" s="79"/>
      <c r="U355" s="80"/>
    </row>
    <row r="356" spans="1:21">
      <c r="A356" s="40">
        <v>42340</v>
      </c>
      <c r="B356" s="27">
        <v>1104</v>
      </c>
      <c r="C356" s="27"/>
      <c r="D356" s="27"/>
      <c r="E356" s="27">
        <f t="shared" ref="E356:E385" si="96">B356-D356</f>
        <v>1104</v>
      </c>
      <c r="F356" s="27"/>
      <c r="G356" s="27"/>
      <c r="H356" s="27"/>
      <c r="I356" s="27">
        <f t="shared" ref="I356:I385" si="97">B356*0.06</f>
        <v>66.24</v>
      </c>
      <c r="J356" s="27">
        <f t="shared" ref="J356:J385" si="98">B356*0.035</f>
        <v>38.64</v>
      </c>
      <c r="K356" s="27"/>
      <c r="L356" s="27"/>
      <c r="M356" s="27"/>
      <c r="N356" s="27"/>
      <c r="O356" s="27"/>
      <c r="P356" s="27"/>
      <c r="Q356" s="27"/>
      <c r="R356" s="75"/>
      <c r="S356" s="75"/>
      <c r="T356" s="79"/>
      <c r="U356" s="80"/>
    </row>
    <row r="357" spans="1:21">
      <c r="A357" s="40">
        <v>42341</v>
      </c>
      <c r="B357" s="27">
        <v>1914</v>
      </c>
      <c r="C357" s="27"/>
      <c r="D357" s="27"/>
      <c r="E357" s="27">
        <f t="shared" si="96"/>
        <v>1914</v>
      </c>
      <c r="F357" s="27"/>
      <c r="G357" s="27"/>
      <c r="H357" s="27"/>
      <c r="I357" s="27">
        <f t="shared" si="97"/>
        <v>114.84</v>
      </c>
      <c r="J357" s="27">
        <f t="shared" si="98"/>
        <v>66.99</v>
      </c>
      <c r="K357" s="27"/>
      <c r="L357" s="27"/>
      <c r="M357" s="27"/>
      <c r="N357" s="27"/>
      <c r="O357" s="27"/>
      <c r="P357" s="27"/>
      <c r="Q357" s="27"/>
      <c r="R357" s="75"/>
      <c r="S357" s="75"/>
      <c r="T357" s="79"/>
      <c r="U357" s="80"/>
    </row>
    <row r="358" spans="1:21">
      <c r="A358" s="40">
        <v>42342</v>
      </c>
      <c r="B358" s="27">
        <v>2342</v>
      </c>
      <c r="C358" s="27"/>
      <c r="D358" s="27"/>
      <c r="E358" s="27">
        <f t="shared" si="96"/>
        <v>2342</v>
      </c>
      <c r="F358" s="27"/>
      <c r="G358" s="27"/>
      <c r="H358" s="27"/>
      <c r="I358" s="27">
        <f t="shared" si="97"/>
        <v>140.52</v>
      </c>
      <c r="J358" s="27">
        <f t="shared" si="98"/>
        <v>81.97</v>
      </c>
      <c r="K358" s="27"/>
      <c r="L358" s="27"/>
      <c r="M358" s="27"/>
      <c r="N358" s="27"/>
      <c r="O358" s="27"/>
      <c r="P358" s="27"/>
      <c r="Q358" s="27"/>
      <c r="R358" s="75"/>
      <c r="S358" s="75"/>
      <c r="T358" s="79"/>
      <c r="U358" s="80"/>
    </row>
    <row r="359" spans="1:21">
      <c r="A359" s="40">
        <v>42343</v>
      </c>
      <c r="B359" s="27">
        <v>818</v>
      </c>
      <c r="C359" s="27"/>
      <c r="D359" s="27"/>
      <c r="E359" s="27">
        <f t="shared" si="96"/>
        <v>818</v>
      </c>
      <c r="F359" s="27"/>
      <c r="G359" s="27"/>
      <c r="H359" s="27"/>
      <c r="I359" s="27">
        <f t="shared" si="97"/>
        <v>49.08</v>
      </c>
      <c r="J359" s="27">
        <f t="shared" si="98"/>
        <v>28.63</v>
      </c>
      <c r="K359" s="27"/>
      <c r="L359" s="27"/>
      <c r="M359" s="27"/>
      <c r="N359" s="27"/>
      <c r="O359" s="27"/>
      <c r="P359" s="27"/>
      <c r="Q359" s="27"/>
      <c r="R359" s="75"/>
      <c r="S359" s="75"/>
      <c r="T359" s="79"/>
      <c r="U359" s="80"/>
    </row>
    <row r="360" spans="1:21">
      <c r="A360" s="40">
        <v>42344</v>
      </c>
      <c r="B360" s="27">
        <v>1017</v>
      </c>
      <c r="C360" s="27"/>
      <c r="D360" s="27"/>
      <c r="E360" s="27">
        <f t="shared" si="96"/>
        <v>1017</v>
      </c>
      <c r="F360" s="27"/>
      <c r="G360" s="27"/>
      <c r="H360" s="27"/>
      <c r="I360" s="27">
        <f t="shared" si="97"/>
        <v>61.02</v>
      </c>
      <c r="J360" s="27">
        <f t="shared" si="98"/>
        <v>35.595</v>
      </c>
      <c r="K360" s="27"/>
      <c r="L360" s="27"/>
      <c r="M360" s="27"/>
      <c r="N360" s="27"/>
      <c r="O360" s="27"/>
      <c r="P360" s="27"/>
      <c r="Q360" s="27"/>
      <c r="R360" s="75"/>
      <c r="S360" s="75"/>
      <c r="T360" s="79"/>
      <c r="U360" s="80"/>
    </row>
    <row r="361" spans="1:21">
      <c r="A361" s="40">
        <v>42345</v>
      </c>
      <c r="B361" s="27">
        <v>55</v>
      </c>
      <c r="C361" s="27"/>
      <c r="D361" s="27"/>
      <c r="E361" s="27">
        <f t="shared" si="96"/>
        <v>55</v>
      </c>
      <c r="F361" s="27"/>
      <c r="G361" s="27"/>
      <c r="H361" s="27"/>
      <c r="I361" s="27">
        <f t="shared" si="97"/>
        <v>3.3</v>
      </c>
      <c r="J361" s="27">
        <f t="shared" si="98"/>
        <v>1.925</v>
      </c>
      <c r="K361" s="27"/>
      <c r="L361" s="27"/>
      <c r="M361" s="27"/>
      <c r="N361" s="27"/>
      <c r="O361" s="27"/>
      <c r="P361" s="27"/>
      <c r="Q361" s="27"/>
      <c r="R361" s="75"/>
      <c r="S361" s="75"/>
      <c r="T361" s="79"/>
      <c r="U361" s="80"/>
    </row>
    <row r="362" spans="1:21">
      <c r="A362" s="40">
        <v>42346</v>
      </c>
      <c r="B362" s="27">
        <v>855</v>
      </c>
      <c r="C362" s="27"/>
      <c r="D362" s="27"/>
      <c r="E362" s="27">
        <f t="shared" si="96"/>
        <v>855</v>
      </c>
      <c r="F362" s="27"/>
      <c r="G362" s="27"/>
      <c r="H362" s="27"/>
      <c r="I362" s="27">
        <f t="shared" si="97"/>
        <v>51.3</v>
      </c>
      <c r="J362" s="27">
        <f t="shared" si="98"/>
        <v>29.925</v>
      </c>
      <c r="K362" s="27"/>
      <c r="L362" s="27"/>
      <c r="M362" s="27"/>
      <c r="N362" s="27"/>
      <c r="O362" s="27"/>
      <c r="P362" s="27"/>
      <c r="Q362" s="27"/>
      <c r="R362" s="75"/>
      <c r="S362" s="75"/>
      <c r="T362" s="79"/>
      <c r="U362" s="80"/>
    </row>
    <row r="363" spans="1:21">
      <c r="A363" s="40">
        <v>42347</v>
      </c>
      <c r="B363" s="27">
        <v>1487</v>
      </c>
      <c r="C363" s="27"/>
      <c r="D363" s="27"/>
      <c r="E363" s="27">
        <f t="shared" si="96"/>
        <v>1487</v>
      </c>
      <c r="F363" s="27"/>
      <c r="G363" s="27"/>
      <c r="H363" s="27"/>
      <c r="I363" s="27">
        <f t="shared" si="97"/>
        <v>89.22</v>
      </c>
      <c r="J363" s="27">
        <f t="shared" si="98"/>
        <v>52.045</v>
      </c>
      <c r="K363" s="27"/>
      <c r="L363" s="27"/>
      <c r="M363" s="27"/>
      <c r="N363" s="27"/>
      <c r="O363" s="27"/>
      <c r="P363" s="27"/>
      <c r="Q363" s="27"/>
      <c r="R363" s="75"/>
      <c r="S363" s="75"/>
      <c r="T363" s="79"/>
      <c r="U363" s="80"/>
    </row>
    <row r="364" spans="1:21">
      <c r="A364" s="40">
        <v>42348</v>
      </c>
      <c r="B364" s="27">
        <v>833</v>
      </c>
      <c r="C364" s="27"/>
      <c r="D364" s="27"/>
      <c r="E364" s="27">
        <f t="shared" si="96"/>
        <v>833</v>
      </c>
      <c r="F364" s="27"/>
      <c r="G364" s="27"/>
      <c r="H364" s="27"/>
      <c r="I364" s="27">
        <f t="shared" si="97"/>
        <v>49.98</v>
      </c>
      <c r="J364" s="27">
        <f t="shared" si="98"/>
        <v>29.155</v>
      </c>
      <c r="K364" s="27"/>
      <c r="L364" s="27"/>
      <c r="M364" s="27"/>
      <c r="N364" s="27"/>
      <c r="O364" s="27"/>
      <c r="P364" s="27"/>
      <c r="Q364" s="27"/>
      <c r="R364" s="75"/>
      <c r="S364" s="75"/>
      <c r="T364" s="79"/>
      <c r="U364" s="80"/>
    </row>
    <row r="365" spans="1:21">
      <c r="A365" s="40">
        <v>42349</v>
      </c>
      <c r="B365" s="27">
        <v>615</v>
      </c>
      <c r="C365" s="27"/>
      <c r="D365" s="27"/>
      <c r="E365" s="27">
        <f t="shared" si="96"/>
        <v>615</v>
      </c>
      <c r="F365" s="27"/>
      <c r="G365" s="27"/>
      <c r="H365" s="27"/>
      <c r="I365" s="27">
        <f t="shared" si="97"/>
        <v>36.9</v>
      </c>
      <c r="J365" s="27">
        <f t="shared" si="98"/>
        <v>21.525</v>
      </c>
      <c r="K365" s="27"/>
      <c r="L365" s="27"/>
      <c r="M365" s="27"/>
      <c r="N365" s="27"/>
      <c r="O365" s="27"/>
      <c r="P365" s="27"/>
      <c r="Q365" s="27"/>
      <c r="R365" s="75"/>
      <c r="S365" s="75"/>
      <c r="T365" s="79"/>
      <c r="U365" s="80"/>
    </row>
    <row r="366" spans="1:21">
      <c r="A366" s="40">
        <v>42350</v>
      </c>
      <c r="B366" s="27">
        <v>4076</v>
      </c>
      <c r="C366" s="27"/>
      <c r="D366" s="27"/>
      <c r="E366" s="27">
        <f t="shared" si="96"/>
        <v>4076</v>
      </c>
      <c r="F366" s="27"/>
      <c r="G366" s="27"/>
      <c r="H366" s="27"/>
      <c r="I366" s="27">
        <f t="shared" si="97"/>
        <v>244.56</v>
      </c>
      <c r="J366" s="27">
        <f t="shared" si="98"/>
        <v>142.66</v>
      </c>
      <c r="K366" s="27"/>
      <c r="L366" s="27"/>
      <c r="M366" s="27"/>
      <c r="N366" s="27"/>
      <c r="O366" s="27"/>
      <c r="P366" s="27"/>
      <c r="Q366" s="27"/>
      <c r="R366" s="75"/>
      <c r="S366" s="75"/>
      <c r="T366" s="79"/>
      <c r="U366" s="80"/>
    </row>
    <row r="367" spans="1:21">
      <c r="A367" s="40">
        <v>42351</v>
      </c>
      <c r="B367" s="27">
        <v>886</v>
      </c>
      <c r="C367" s="27"/>
      <c r="D367" s="27"/>
      <c r="E367" s="27">
        <f t="shared" si="96"/>
        <v>886</v>
      </c>
      <c r="F367" s="27"/>
      <c r="G367" s="27"/>
      <c r="H367" s="27"/>
      <c r="I367" s="27">
        <f t="shared" si="97"/>
        <v>53.16</v>
      </c>
      <c r="J367" s="27">
        <f t="shared" si="98"/>
        <v>31.01</v>
      </c>
      <c r="K367" s="27"/>
      <c r="L367" s="27"/>
      <c r="M367" s="27"/>
      <c r="N367" s="27"/>
      <c r="O367" s="27"/>
      <c r="P367" s="27"/>
      <c r="Q367" s="27"/>
      <c r="R367" s="75"/>
      <c r="S367" s="75"/>
      <c r="T367" s="79"/>
      <c r="U367" s="80"/>
    </row>
    <row r="368" spans="1:21">
      <c r="A368" s="40">
        <v>42352</v>
      </c>
      <c r="B368" s="27">
        <v>2095</v>
      </c>
      <c r="C368" s="27"/>
      <c r="D368" s="27"/>
      <c r="E368" s="27">
        <f t="shared" si="96"/>
        <v>2095</v>
      </c>
      <c r="F368" s="27"/>
      <c r="G368" s="27"/>
      <c r="H368" s="27"/>
      <c r="I368" s="27">
        <f t="shared" si="97"/>
        <v>125.7</v>
      </c>
      <c r="J368" s="27">
        <f t="shared" si="98"/>
        <v>73.325</v>
      </c>
      <c r="K368" s="27"/>
      <c r="L368" s="27"/>
      <c r="M368" s="27"/>
      <c r="N368" s="27"/>
      <c r="O368" s="27"/>
      <c r="P368" s="27"/>
      <c r="Q368" s="27"/>
      <c r="R368" s="75"/>
      <c r="S368" s="75"/>
      <c r="T368" s="79"/>
      <c r="U368" s="80"/>
    </row>
    <row r="369" spans="1:21">
      <c r="A369" s="40">
        <v>42353</v>
      </c>
      <c r="B369" s="27">
        <v>1340</v>
      </c>
      <c r="C369" s="27"/>
      <c r="D369" s="27"/>
      <c r="E369" s="27">
        <f t="shared" si="96"/>
        <v>1340</v>
      </c>
      <c r="F369" s="27"/>
      <c r="G369" s="27"/>
      <c r="H369" s="27"/>
      <c r="I369" s="27">
        <f t="shared" si="97"/>
        <v>80.4</v>
      </c>
      <c r="J369" s="27">
        <f t="shared" si="98"/>
        <v>46.9</v>
      </c>
      <c r="K369" s="27"/>
      <c r="L369" s="27"/>
      <c r="M369" s="27"/>
      <c r="N369" s="27"/>
      <c r="O369" s="27"/>
      <c r="P369" s="27"/>
      <c r="Q369" s="27"/>
      <c r="R369" s="75"/>
      <c r="S369" s="75"/>
      <c r="T369" s="79"/>
      <c r="U369" s="80"/>
    </row>
    <row r="370" spans="1:21">
      <c r="A370" s="40">
        <v>42354</v>
      </c>
      <c r="B370" s="27">
        <v>1766</v>
      </c>
      <c r="C370" s="27"/>
      <c r="D370" s="27"/>
      <c r="E370" s="27">
        <f t="shared" si="96"/>
        <v>1766</v>
      </c>
      <c r="F370" s="27"/>
      <c r="G370" s="27"/>
      <c r="H370" s="27"/>
      <c r="I370" s="27">
        <f t="shared" si="97"/>
        <v>105.96</v>
      </c>
      <c r="J370" s="27">
        <f t="shared" si="98"/>
        <v>61.81</v>
      </c>
      <c r="K370" s="27"/>
      <c r="L370" s="27"/>
      <c r="M370" s="27"/>
      <c r="N370" s="27"/>
      <c r="O370" s="27"/>
      <c r="P370" s="27"/>
      <c r="Q370" s="27"/>
      <c r="R370" s="75"/>
      <c r="S370" s="75"/>
      <c r="T370" s="79"/>
      <c r="U370" s="80"/>
    </row>
    <row r="371" spans="1:21">
      <c r="A371" s="40">
        <v>42355</v>
      </c>
      <c r="B371" s="27">
        <v>1733</v>
      </c>
      <c r="C371" s="27"/>
      <c r="D371" s="27"/>
      <c r="E371" s="27">
        <f t="shared" si="96"/>
        <v>1733</v>
      </c>
      <c r="F371" s="27"/>
      <c r="G371" s="27"/>
      <c r="H371" s="27"/>
      <c r="I371" s="27">
        <f t="shared" si="97"/>
        <v>103.98</v>
      </c>
      <c r="J371" s="27">
        <f t="shared" si="98"/>
        <v>60.655</v>
      </c>
      <c r="K371" s="27"/>
      <c r="L371" s="27"/>
      <c r="M371" s="27"/>
      <c r="N371" s="27"/>
      <c r="O371" s="27"/>
      <c r="P371" s="27"/>
      <c r="Q371" s="27"/>
      <c r="R371" s="75"/>
      <c r="S371" s="75"/>
      <c r="T371" s="79"/>
      <c r="U371" s="80"/>
    </row>
    <row r="372" spans="1:21">
      <c r="A372" s="40">
        <v>42356</v>
      </c>
      <c r="B372" s="27">
        <v>1233</v>
      </c>
      <c r="C372" s="27"/>
      <c r="D372" s="27"/>
      <c r="E372" s="27">
        <f t="shared" si="96"/>
        <v>1233</v>
      </c>
      <c r="F372" s="27"/>
      <c r="G372" s="27"/>
      <c r="H372" s="27"/>
      <c r="I372" s="27">
        <f t="shared" si="97"/>
        <v>73.98</v>
      </c>
      <c r="J372" s="27">
        <f t="shared" si="98"/>
        <v>43.155</v>
      </c>
      <c r="K372" s="27"/>
      <c r="L372" s="27"/>
      <c r="M372" s="27"/>
      <c r="N372" s="27"/>
      <c r="O372" s="27"/>
      <c r="P372" s="27"/>
      <c r="Q372" s="27"/>
      <c r="R372" s="75"/>
      <c r="S372" s="75"/>
      <c r="T372" s="79"/>
      <c r="U372" s="80"/>
    </row>
    <row r="373" spans="1:21">
      <c r="A373" s="40">
        <v>42357</v>
      </c>
      <c r="B373" s="27">
        <v>1455</v>
      </c>
      <c r="C373" s="27"/>
      <c r="D373" s="27"/>
      <c r="E373" s="27">
        <f t="shared" si="96"/>
        <v>1455</v>
      </c>
      <c r="F373" s="27"/>
      <c r="G373" s="27"/>
      <c r="H373" s="27"/>
      <c r="I373" s="27">
        <f t="shared" si="97"/>
        <v>87.3</v>
      </c>
      <c r="J373" s="27">
        <f t="shared" si="98"/>
        <v>50.925</v>
      </c>
      <c r="K373" s="27"/>
      <c r="L373" s="27"/>
      <c r="M373" s="27"/>
      <c r="N373" s="27"/>
      <c r="O373" s="27"/>
      <c r="P373" s="27"/>
      <c r="Q373" s="27"/>
      <c r="R373" s="75"/>
      <c r="S373" s="75"/>
      <c r="T373" s="79"/>
      <c r="U373" s="80"/>
    </row>
    <row r="374" spans="1:21">
      <c r="A374" s="40">
        <v>42358</v>
      </c>
      <c r="B374" s="27">
        <v>988</v>
      </c>
      <c r="C374" s="27"/>
      <c r="D374" s="27"/>
      <c r="E374" s="27">
        <f t="shared" si="96"/>
        <v>988</v>
      </c>
      <c r="F374" s="27"/>
      <c r="G374" s="27"/>
      <c r="H374" s="27"/>
      <c r="I374" s="27">
        <f t="shared" si="97"/>
        <v>59.28</v>
      </c>
      <c r="J374" s="27">
        <f t="shared" si="98"/>
        <v>34.58</v>
      </c>
      <c r="K374" s="27"/>
      <c r="L374" s="27"/>
      <c r="M374" s="27"/>
      <c r="N374" s="27"/>
      <c r="O374" s="27"/>
      <c r="P374" s="27"/>
      <c r="Q374" s="27"/>
      <c r="R374" s="75"/>
      <c r="S374" s="75"/>
      <c r="T374" s="79"/>
      <c r="U374" s="80"/>
    </row>
    <row r="375" spans="1:21">
      <c r="A375" s="40">
        <v>42359</v>
      </c>
      <c r="B375" s="27">
        <v>1978</v>
      </c>
      <c r="C375" s="27"/>
      <c r="D375" s="27"/>
      <c r="E375" s="27">
        <f t="shared" si="96"/>
        <v>1978</v>
      </c>
      <c r="F375" s="27"/>
      <c r="G375" s="27"/>
      <c r="H375" s="27"/>
      <c r="I375" s="27">
        <f t="shared" si="97"/>
        <v>118.68</v>
      </c>
      <c r="J375" s="27">
        <f t="shared" si="98"/>
        <v>69.23</v>
      </c>
      <c r="K375" s="27"/>
      <c r="L375" s="27"/>
      <c r="M375" s="27"/>
      <c r="N375" s="27"/>
      <c r="O375" s="27"/>
      <c r="P375" s="27"/>
      <c r="Q375" s="27"/>
      <c r="R375" s="75"/>
      <c r="S375" s="75"/>
      <c r="T375" s="79"/>
      <c r="U375" s="80"/>
    </row>
    <row r="376" spans="1:21">
      <c r="A376" s="40">
        <v>42360</v>
      </c>
      <c r="B376" s="27">
        <v>1537</v>
      </c>
      <c r="C376" s="27"/>
      <c r="D376" s="27"/>
      <c r="E376" s="27">
        <f t="shared" si="96"/>
        <v>1537</v>
      </c>
      <c r="F376" s="27"/>
      <c r="G376" s="27"/>
      <c r="H376" s="27"/>
      <c r="I376" s="27">
        <f t="shared" si="97"/>
        <v>92.22</v>
      </c>
      <c r="J376" s="27">
        <f t="shared" si="98"/>
        <v>53.795</v>
      </c>
      <c r="K376" s="27"/>
      <c r="L376" s="27"/>
      <c r="M376" s="27"/>
      <c r="N376" s="27"/>
      <c r="O376" s="27"/>
      <c r="P376" s="27"/>
      <c r="Q376" s="27"/>
      <c r="R376" s="75"/>
      <c r="S376" s="75"/>
      <c r="T376" s="79"/>
      <c r="U376" s="80"/>
    </row>
    <row r="377" spans="1:21">
      <c r="A377" s="40">
        <v>42361</v>
      </c>
      <c r="B377" s="27">
        <v>1574</v>
      </c>
      <c r="C377" s="27"/>
      <c r="D377" s="27"/>
      <c r="E377" s="27">
        <f t="shared" si="96"/>
        <v>1574</v>
      </c>
      <c r="F377" s="27"/>
      <c r="G377" s="27"/>
      <c r="H377" s="27"/>
      <c r="I377" s="27">
        <f t="shared" si="97"/>
        <v>94.44</v>
      </c>
      <c r="J377" s="27">
        <f t="shared" si="98"/>
        <v>55.09</v>
      </c>
      <c r="K377" s="27"/>
      <c r="L377" s="27"/>
      <c r="M377" s="27"/>
      <c r="N377" s="27"/>
      <c r="O377" s="27"/>
      <c r="P377" s="27"/>
      <c r="Q377" s="27"/>
      <c r="R377" s="75"/>
      <c r="S377" s="75"/>
      <c r="T377" s="79"/>
      <c r="U377" s="80"/>
    </row>
    <row r="378" spans="1:21">
      <c r="A378" s="40">
        <v>42362</v>
      </c>
      <c r="B378" s="27">
        <v>1231</v>
      </c>
      <c r="C378" s="27"/>
      <c r="D378" s="27"/>
      <c r="E378" s="27">
        <f t="shared" si="96"/>
        <v>1231</v>
      </c>
      <c r="F378" s="27"/>
      <c r="G378" s="27"/>
      <c r="H378" s="27"/>
      <c r="I378" s="27">
        <f t="shared" si="97"/>
        <v>73.86</v>
      </c>
      <c r="J378" s="27">
        <f t="shared" si="98"/>
        <v>43.085</v>
      </c>
      <c r="K378" s="27"/>
      <c r="L378" s="27"/>
      <c r="M378" s="27"/>
      <c r="N378" s="27"/>
      <c r="O378" s="27"/>
      <c r="P378" s="27"/>
      <c r="Q378" s="27"/>
      <c r="R378" s="75"/>
      <c r="S378" s="75"/>
      <c r="T378" s="79"/>
      <c r="U378" s="80"/>
    </row>
    <row r="379" spans="1:21">
      <c r="A379" s="40">
        <v>42363</v>
      </c>
      <c r="B379" s="27">
        <v>328</v>
      </c>
      <c r="C379" s="27"/>
      <c r="D379" s="27"/>
      <c r="E379" s="27">
        <f t="shared" si="96"/>
        <v>328</v>
      </c>
      <c r="F379" s="27"/>
      <c r="G379" s="27"/>
      <c r="H379" s="27"/>
      <c r="I379" s="27">
        <f t="shared" si="97"/>
        <v>19.68</v>
      </c>
      <c r="J379" s="27">
        <f t="shared" si="98"/>
        <v>11.48</v>
      </c>
      <c r="K379" s="27"/>
      <c r="L379" s="27"/>
      <c r="M379" s="27"/>
      <c r="N379" s="27"/>
      <c r="O379" s="27"/>
      <c r="P379" s="27"/>
      <c r="Q379" s="27"/>
      <c r="R379" s="75"/>
      <c r="S379" s="75"/>
      <c r="T379" s="79"/>
      <c r="U379" s="80"/>
    </row>
    <row r="380" spans="1:21">
      <c r="A380" s="40">
        <v>42364</v>
      </c>
      <c r="B380" s="27">
        <v>1701</v>
      </c>
      <c r="C380" s="27"/>
      <c r="D380" s="27"/>
      <c r="E380" s="27">
        <f t="shared" si="96"/>
        <v>1701</v>
      </c>
      <c r="F380" s="27"/>
      <c r="G380" s="27"/>
      <c r="H380" s="27"/>
      <c r="I380" s="27">
        <f t="shared" si="97"/>
        <v>102.06</v>
      </c>
      <c r="J380" s="27">
        <f t="shared" si="98"/>
        <v>59.535</v>
      </c>
      <c r="K380" s="27"/>
      <c r="L380" s="27"/>
      <c r="M380" s="27"/>
      <c r="N380" s="27"/>
      <c r="O380" s="27"/>
      <c r="P380" s="27"/>
      <c r="Q380" s="27"/>
      <c r="R380" s="75"/>
      <c r="S380" s="75"/>
      <c r="T380" s="79"/>
      <c r="U380" s="80"/>
    </row>
    <row r="381" spans="1:21">
      <c r="A381" s="40">
        <v>42365</v>
      </c>
      <c r="B381" s="27">
        <v>1610</v>
      </c>
      <c r="C381" s="27"/>
      <c r="D381" s="27"/>
      <c r="E381" s="27">
        <f t="shared" si="96"/>
        <v>1610</v>
      </c>
      <c r="F381" s="27"/>
      <c r="G381" s="27"/>
      <c r="H381" s="27"/>
      <c r="I381" s="27">
        <f t="shared" si="97"/>
        <v>96.6</v>
      </c>
      <c r="J381" s="27">
        <f t="shared" si="98"/>
        <v>56.35</v>
      </c>
      <c r="K381" s="27"/>
      <c r="L381" s="27"/>
      <c r="M381" s="27"/>
      <c r="N381" s="27"/>
      <c r="O381" s="27"/>
      <c r="P381" s="27"/>
      <c r="Q381" s="27"/>
      <c r="R381" s="75"/>
      <c r="S381" s="75"/>
      <c r="T381" s="79"/>
      <c r="U381" s="80"/>
    </row>
    <row r="382" spans="1:21">
      <c r="A382" s="40">
        <v>42366</v>
      </c>
      <c r="B382" s="27">
        <v>875</v>
      </c>
      <c r="C382" s="27"/>
      <c r="D382" s="27"/>
      <c r="E382" s="27">
        <f t="shared" si="96"/>
        <v>875</v>
      </c>
      <c r="F382" s="27"/>
      <c r="G382" s="27"/>
      <c r="H382" s="27"/>
      <c r="I382" s="27">
        <f t="shared" si="97"/>
        <v>52.5</v>
      </c>
      <c r="J382" s="27">
        <f t="shared" si="98"/>
        <v>30.625</v>
      </c>
      <c r="K382" s="27"/>
      <c r="L382" s="27"/>
      <c r="M382" s="27"/>
      <c r="N382" s="27"/>
      <c r="O382" s="27"/>
      <c r="P382" s="27"/>
      <c r="Q382" s="27"/>
      <c r="R382" s="75"/>
      <c r="S382" s="75"/>
      <c r="T382" s="79"/>
      <c r="U382" s="80"/>
    </row>
    <row r="383" spans="1:21">
      <c r="A383" s="40">
        <v>42367</v>
      </c>
      <c r="B383" s="27">
        <v>1214</v>
      </c>
      <c r="C383" s="27"/>
      <c r="D383" s="27"/>
      <c r="E383" s="27">
        <f t="shared" si="96"/>
        <v>1214</v>
      </c>
      <c r="F383" s="27"/>
      <c r="G383" s="27"/>
      <c r="H383" s="27"/>
      <c r="I383" s="27">
        <f t="shared" si="97"/>
        <v>72.84</v>
      </c>
      <c r="J383" s="27">
        <f t="shared" si="98"/>
        <v>42.49</v>
      </c>
      <c r="K383" s="27"/>
      <c r="L383" s="27"/>
      <c r="M383" s="27"/>
      <c r="N383" s="27"/>
      <c r="O383" s="27"/>
      <c r="P383" s="27"/>
      <c r="Q383" s="27"/>
      <c r="R383" s="75"/>
      <c r="S383" s="75"/>
      <c r="T383" s="79"/>
      <c r="U383" s="80"/>
    </row>
    <row r="384" spans="1:21">
      <c r="A384" s="40">
        <v>42368</v>
      </c>
      <c r="B384" s="27">
        <v>1151</v>
      </c>
      <c r="C384" s="27"/>
      <c r="D384" s="27"/>
      <c r="E384" s="27">
        <f t="shared" si="96"/>
        <v>1151</v>
      </c>
      <c r="F384" s="27"/>
      <c r="G384" s="27"/>
      <c r="H384" s="27"/>
      <c r="I384" s="27">
        <f t="shared" si="97"/>
        <v>69.06</v>
      </c>
      <c r="J384" s="27">
        <f t="shared" si="98"/>
        <v>40.285</v>
      </c>
      <c r="K384" s="27"/>
      <c r="L384" s="27"/>
      <c r="M384" s="27"/>
      <c r="N384" s="27"/>
      <c r="O384" s="27"/>
      <c r="P384" s="27"/>
      <c r="Q384" s="27"/>
      <c r="R384" s="75"/>
      <c r="S384" s="75"/>
      <c r="T384" s="79"/>
      <c r="U384" s="80"/>
    </row>
    <row r="385" spans="1:21">
      <c r="A385" s="40">
        <v>42369</v>
      </c>
      <c r="B385" s="27">
        <v>884</v>
      </c>
      <c r="C385" s="27"/>
      <c r="D385" s="27"/>
      <c r="E385" s="27">
        <f t="shared" si="96"/>
        <v>884</v>
      </c>
      <c r="F385" s="27"/>
      <c r="G385" s="27"/>
      <c r="H385" s="27"/>
      <c r="I385" s="27">
        <f t="shared" si="97"/>
        <v>53.04</v>
      </c>
      <c r="J385" s="27">
        <f t="shared" si="98"/>
        <v>30.94</v>
      </c>
      <c r="K385" s="27"/>
      <c r="L385" s="27"/>
      <c r="M385" s="27"/>
      <c r="N385" s="27"/>
      <c r="O385" s="27"/>
      <c r="P385" s="27"/>
      <c r="Q385" s="27"/>
      <c r="R385" s="75"/>
      <c r="S385" s="75"/>
      <c r="T385" s="79"/>
      <c r="U385" s="80"/>
    </row>
    <row r="386" s="15" customFormat="1" spans="1:21">
      <c r="A386" s="84" t="s">
        <v>34</v>
      </c>
      <c r="B386" s="10">
        <f>SUM(B355:B385)</f>
        <v>41535</v>
      </c>
      <c r="C386" s="85"/>
      <c r="D386" s="85"/>
      <c r="E386" s="10">
        <f t="shared" ref="E386:J386" si="99">SUM(E355:E385)</f>
        <v>41535</v>
      </c>
      <c r="F386" s="85"/>
      <c r="G386" s="85"/>
      <c r="H386" s="85"/>
      <c r="I386" s="10">
        <f t="shared" si="99"/>
        <v>2492.1</v>
      </c>
      <c r="J386" s="10">
        <f t="shared" si="99"/>
        <v>1453.725</v>
      </c>
      <c r="K386" s="85"/>
      <c r="L386" s="85"/>
      <c r="M386" s="85"/>
      <c r="N386" s="85"/>
      <c r="O386" s="85"/>
      <c r="P386" s="85"/>
      <c r="Q386" s="85"/>
      <c r="R386" s="86"/>
      <c r="S386" s="86"/>
      <c r="T386" s="87"/>
      <c r="U386" s="88"/>
    </row>
    <row r="387" spans="1:21">
      <c r="A387" s="40">
        <v>42005</v>
      </c>
      <c r="B387" s="27">
        <v>580</v>
      </c>
      <c r="C387" s="27"/>
      <c r="D387" s="27"/>
      <c r="E387" s="27">
        <f>B387-D387</f>
        <v>580</v>
      </c>
      <c r="F387" s="27"/>
      <c r="G387" s="27"/>
      <c r="H387" s="27"/>
      <c r="I387" s="27">
        <f>B387*0.06</f>
        <v>34.8</v>
      </c>
      <c r="J387" s="27">
        <f>B387*0.035</f>
        <v>20.3</v>
      </c>
      <c r="K387" s="27"/>
      <c r="L387" s="27"/>
      <c r="M387" s="27"/>
      <c r="N387" s="27"/>
      <c r="O387" s="27"/>
      <c r="P387" s="27"/>
      <c r="Q387" s="27"/>
      <c r="R387" s="75"/>
      <c r="S387" s="75"/>
      <c r="T387" s="79"/>
      <c r="U387" s="80"/>
    </row>
    <row r="388" spans="1:21">
      <c r="A388" s="40">
        <v>42006</v>
      </c>
      <c r="B388" s="27">
        <v>664</v>
      </c>
      <c r="C388" s="27"/>
      <c r="D388" s="27"/>
      <c r="E388" s="27">
        <f t="shared" ref="E388:E417" si="100">B388-D388</f>
        <v>664</v>
      </c>
      <c r="F388" s="27"/>
      <c r="G388" s="27"/>
      <c r="H388" s="27"/>
      <c r="I388" s="27">
        <f t="shared" ref="I388:I417" si="101">B388*0.06</f>
        <v>39.84</v>
      </c>
      <c r="J388" s="27">
        <f t="shared" ref="J388:J417" si="102">B388*0.035</f>
        <v>23.24</v>
      </c>
      <c r="K388" s="27"/>
      <c r="L388" s="27"/>
      <c r="M388" s="27"/>
      <c r="N388" s="27"/>
      <c r="O388" s="27"/>
      <c r="P388" s="27"/>
      <c r="Q388" s="27"/>
      <c r="R388" s="75"/>
      <c r="S388" s="75"/>
      <c r="T388" s="79"/>
      <c r="U388" s="80"/>
    </row>
    <row r="389" spans="1:21">
      <c r="A389" s="40">
        <v>42007</v>
      </c>
      <c r="B389" s="27">
        <v>1138</v>
      </c>
      <c r="C389" s="27"/>
      <c r="D389" s="27"/>
      <c r="E389" s="27">
        <f t="shared" si="100"/>
        <v>1138</v>
      </c>
      <c r="F389" s="27"/>
      <c r="G389" s="27"/>
      <c r="H389" s="27"/>
      <c r="I389" s="27">
        <f t="shared" si="101"/>
        <v>68.28</v>
      </c>
      <c r="J389" s="27">
        <f t="shared" si="102"/>
        <v>39.83</v>
      </c>
      <c r="K389" s="27"/>
      <c r="L389" s="27"/>
      <c r="M389" s="27"/>
      <c r="N389" s="27"/>
      <c r="O389" s="27"/>
      <c r="P389" s="27"/>
      <c r="Q389" s="27"/>
      <c r="R389" s="75"/>
      <c r="S389" s="75"/>
      <c r="T389" s="79"/>
      <c r="U389" s="80"/>
    </row>
    <row r="390" spans="1:21">
      <c r="A390" s="40">
        <v>42008</v>
      </c>
      <c r="B390" s="27">
        <v>2619</v>
      </c>
      <c r="C390" s="27"/>
      <c r="D390" s="27"/>
      <c r="E390" s="27">
        <f t="shared" si="100"/>
        <v>2619</v>
      </c>
      <c r="F390" s="27"/>
      <c r="G390" s="27"/>
      <c r="H390" s="27"/>
      <c r="I390" s="27">
        <f t="shared" si="101"/>
        <v>157.14</v>
      </c>
      <c r="J390" s="27">
        <f t="shared" si="102"/>
        <v>91.665</v>
      </c>
      <c r="K390" s="27"/>
      <c r="L390" s="27"/>
      <c r="M390" s="27"/>
      <c r="N390" s="27"/>
      <c r="O390" s="27"/>
      <c r="P390" s="27"/>
      <c r="Q390" s="27"/>
      <c r="R390" s="75"/>
      <c r="S390" s="75"/>
      <c r="T390" s="79"/>
      <c r="U390" s="80"/>
    </row>
    <row r="391" spans="1:21">
      <c r="A391" s="40">
        <v>42009</v>
      </c>
      <c r="B391" s="27">
        <v>953</v>
      </c>
      <c r="C391" s="27"/>
      <c r="D391" s="27"/>
      <c r="E391" s="27">
        <f t="shared" si="100"/>
        <v>953</v>
      </c>
      <c r="F391" s="27"/>
      <c r="G391" s="27"/>
      <c r="H391" s="27"/>
      <c r="I391" s="27">
        <f t="shared" si="101"/>
        <v>57.18</v>
      </c>
      <c r="J391" s="27">
        <f t="shared" si="102"/>
        <v>33.355</v>
      </c>
      <c r="K391" s="27"/>
      <c r="L391" s="27"/>
      <c r="M391" s="27"/>
      <c r="N391" s="27"/>
      <c r="O391" s="27"/>
      <c r="P391" s="27"/>
      <c r="Q391" s="27"/>
      <c r="R391" s="75"/>
      <c r="S391" s="75"/>
      <c r="T391" s="79"/>
      <c r="U391" s="80"/>
    </row>
    <row r="392" spans="1:21">
      <c r="A392" s="40">
        <v>42010</v>
      </c>
      <c r="B392" s="27">
        <v>720</v>
      </c>
      <c r="C392" s="27"/>
      <c r="D392" s="27"/>
      <c r="E392" s="27">
        <f t="shared" si="100"/>
        <v>720</v>
      </c>
      <c r="F392" s="27"/>
      <c r="G392" s="27"/>
      <c r="H392" s="27"/>
      <c r="I392" s="27">
        <f t="shared" si="101"/>
        <v>43.2</v>
      </c>
      <c r="J392" s="27">
        <f t="shared" si="102"/>
        <v>25.2</v>
      </c>
      <c r="K392" s="27"/>
      <c r="L392" s="27"/>
      <c r="M392" s="27"/>
      <c r="N392" s="27"/>
      <c r="O392" s="27"/>
      <c r="P392" s="27"/>
      <c r="Q392" s="27"/>
      <c r="R392" s="75"/>
      <c r="S392" s="75"/>
      <c r="T392" s="79"/>
      <c r="U392" s="80"/>
    </row>
    <row r="393" spans="1:21">
      <c r="A393" s="40">
        <v>42011</v>
      </c>
      <c r="B393" s="27">
        <v>1668</v>
      </c>
      <c r="C393" s="27"/>
      <c r="D393" s="27"/>
      <c r="E393" s="27">
        <f t="shared" si="100"/>
        <v>1668</v>
      </c>
      <c r="F393" s="27"/>
      <c r="G393" s="27"/>
      <c r="H393" s="27"/>
      <c r="I393" s="27">
        <f t="shared" si="101"/>
        <v>100.08</v>
      </c>
      <c r="J393" s="27">
        <f t="shared" si="102"/>
        <v>58.38</v>
      </c>
      <c r="K393" s="27"/>
      <c r="L393" s="27"/>
      <c r="M393" s="27"/>
      <c r="N393" s="27"/>
      <c r="O393" s="27"/>
      <c r="P393" s="27"/>
      <c r="Q393" s="27"/>
      <c r="R393" s="75"/>
      <c r="S393" s="75"/>
      <c r="T393" s="79"/>
      <c r="U393" s="80"/>
    </row>
    <row r="394" spans="1:21">
      <c r="A394" s="40">
        <v>42012</v>
      </c>
      <c r="B394" s="27">
        <v>1048</v>
      </c>
      <c r="C394" s="27"/>
      <c r="D394" s="27"/>
      <c r="E394" s="27">
        <f t="shared" si="100"/>
        <v>1048</v>
      </c>
      <c r="F394" s="27"/>
      <c r="G394" s="27"/>
      <c r="H394" s="27"/>
      <c r="I394" s="27">
        <f t="shared" si="101"/>
        <v>62.88</v>
      </c>
      <c r="J394" s="27">
        <f t="shared" si="102"/>
        <v>36.68</v>
      </c>
      <c r="K394" s="27"/>
      <c r="L394" s="27"/>
      <c r="M394" s="27"/>
      <c r="N394" s="27"/>
      <c r="O394" s="27"/>
      <c r="P394" s="27"/>
      <c r="Q394" s="27"/>
      <c r="R394" s="75"/>
      <c r="S394" s="75"/>
      <c r="T394" s="79"/>
      <c r="U394" s="80"/>
    </row>
    <row r="395" spans="1:21">
      <c r="A395" s="40">
        <v>42013</v>
      </c>
      <c r="B395" s="27">
        <v>579</v>
      </c>
      <c r="C395" s="27"/>
      <c r="D395" s="27"/>
      <c r="E395" s="27">
        <f t="shared" si="100"/>
        <v>579</v>
      </c>
      <c r="F395" s="27"/>
      <c r="G395" s="27"/>
      <c r="H395" s="27"/>
      <c r="I395" s="27">
        <f t="shared" si="101"/>
        <v>34.74</v>
      </c>
      <c r="J395" s="27">
        <f t="shared" si="102"/>
        <v>20.265</v>
      </c>
      <c r="K395" s="27"/>
      <c r="L395" s="27"/>
      <c r="M395" s="27"/>
      <c r="N395" s="27"/>
      <c r="O395" s="27"/>
      <c r="P395" s="27"/>
      <c r="Q395" s="27"/>
      <c r="R395" s="75"/>
      <c r="S395" s="75"/>
      <c r="T395" s="79"/>
      <c r="U395" s="80"/>
    </row>
    <row r="396" spans="1:21">
      <c r="A396" s="40">
        <v>42014</v>
      </c>
      <c r="B396" s="27">
        <v>732</v>
      </c>
      <c r="C396" s="27"/>
      <c r="D396" s="27"/>
      <c r="E396" s="27">
        <f t="shared" si="100"/>
        <v>732</v>
      </c>
      <c r="F396" s="27"/>
      <c r="G396" s="27"/>
      <c r="H396" s="27"/>
      <c r="I396" s="27">
        <f t="shared" si="101"/>
        <v>43.92</v>
      </c>
      <c r="J396" s="27">
        <f t="shared" si="102"/>
        <v>25.62</v>
      </c>
      <c r="K396" s="27"/>
      <c r="L396" s="27"/>
      <c r="M396" s="27"/>
      <c r="N396" s="27"/>
      <c r="O396" s="27"/>
      <c r="P396" s="27"/>
      <c r="Q396" s="27"/>
      <c r="R396" s="75"/>
      <c r="S396" s="75"/>
      <c r="T396" s="79"/>
      <c r="U396" s="80"/>
    </row>
    <row r="397" spans="1:21">
      <c r="A397" s="40">
        <v>42015</v>
      </c>
      <c r="B397" s="27">
        <v>1446</v>
      </c>
      <c r="C397" s="27"/>
      <c r="D397" s="27"/>
      <c r="E397" s="27">
        <f t="shared" si="100"/>
        <v>1446</v>
      </c>
      <c r="F397" s="27"/>
      <c r="G397" s="27"/>
      <c r="H397" s="27"/>
      <c r="I397" s="27">
        <f t="shared" si="101"/>
        <v>86.76</v>
      </c>
      <c r="J397" s="27">
        <f t="shared" si="102"/>
        <v>50.61</v>
      </c>
      <c r="K397" s="27"/>
      <c r="L397" s="27"/>
      <c r="M397" s="27"/>
      <c r="N397" s="27"/>
      <c r="O397" s="27"/>
      <c r="P397" s="27"/>
      <c r="Q397" s="27"/>
      <c r="R397" s="75"/>
      <c r="S397" s="75"/>
      <c r="T397" s="79"/>
      <c r="U397" s="80"/>
    </row>
    <row r="398" spans="1:21">
      <c r="A398" s="40">
        <v>42016</v>
      </c>
      <c r="B398" s="27">
        <v>962</v>
      </c>
      <c r="C398" s="27"/>
      <c r="D398" s="27"/>
      <c r="E398" s="27">
        <f t="shared" si="100"/>
        <v>962</v>
      </c>
      <c r="F398" s="27"/>
      <c r="G398" s="27"/>
      <c r="H398" s="27"/>
      <c r="I398" s="27">
        <f t="shared" si="101"/>
        <v>57.72</v>
      </c>
      <c r="J398" s="27">
        <f t="shared" si="102"/>
        <v>33.67</v>
      </c>
      <c r="K398" s="27"/>
      <c r="L398" s="27"/>
      <c r="M398" s="27"/>
      <c r="N398" s="27"/>
      <c r="O398" s="27"/>
      <c r="P398" s="27"/>
      <c r="Q398" s="27"/>
      <c r="R398" s="75"/>
      <c r="S398" s="75"/>
      <c r="T398" s="79"/>
      <c r="U398" s="80"/>
    </row>
    <row r="399" spans="1:21">
      <c r="A399" s="40">
        <v>42017</v>
      </c>
      <c r="B399" s="27">
        <v>1392</v>
      </c>
      <c r="C399" s="27"/>
      <c r="D399" s="27"/>
      <c r="E399" s="27">
        <f t="shared" si="100"/>
        <v>1392</v>
      </c>
      <c r="F399" s="27"/>
      <c r="G399" s="27"/>
      <c r="H399" s="27"/>
      <c r="I399" s="27">
        <f t="shared" si="101"/>
        <v>83.52</v>
      </c>
      <c r="J399" s="27">
        <f t="shared" si="102"/>
        <v>48.72</v>
      </c>
      <c r="K399" s="27"/>
      <c r="L399" s="27"/>
      <c r="M399" s="27"/>
      <c r="N399" s="27"/>
      <c r="O399" s="27"/>
      <c r="P399" s="27"/>
      <c r="Q399" s="27"/>
      <c r="R399" s="75"/>
      <c r="S399" s="75"/>
      <c r="T399" s="79"/>
      <c r="U399" s="80"/>
    </row>
    <row r="400" spans="1:21">
      <c r="A400" s="40">
        <v>42018</v>
      </c>
      <c r="B400" s="27">
        <v>1343</v>
      </c>
      <c r="C400" s="27"/>
      <c r="D400" s="27"/>
      <c r="E400" s="27">
        <f t="shared" si="100"/>
        <v>1343</v>
      </c>
      <c r="F400" s="27"/>
      <c r="G400" s="27"/>
      <c r="H400" s="27"/>
      <c r="I400" s="27">
        <f t="shared" si="101"/>
        <v>80.58</v>
      </c>
      <c r="J400" s="27">
        <f t="shared" si="102"/>
        <v>47.005</v>
      </c>
      <c r="K400" s="27"/>
      <c r="L400" s="27"/>
      <c r="M400" s="27"/>
      <c r="N400" s="27"/>
      <c r="O400" s="27"/>
      <c r="P400" s="27"/>
      <c r="Q400" s="27"/>
      <c r="R400" s="75"/>
      <c r="S400" s="75"/>
      <c r="T400" s="79"/>
      <c r="U400" s="80"/>
    </row>
    <row r="401" spans="1:21">
      <c r="A401" s="40">
        <v>42019</v>
      </c>
      <c r="B401" s="27">
        <v>1461</v>
      </c>
      <c r="C401" s="27"/>
      <c r="D401" s="27"/>
      <c r="E401" s="27">
        <f t="shared" si="100"/>
        <v>1461</v>
      </c>
      <c r="F401" s="27"/>
      <c r="G401" s="27"/>
      <c r="H401" s="27"/>
      <c r="I401" s="27">
        <f t="shared" si="101"/>
        <v>87.66</v>
      </c>
      <c r="J401" s="27">
        <f t="shared" si="102"/>
        <v>51.135</v>
      </c>
      <c r="K401" s="27"/>
      <c r="L401" s="27"/>
      <c r="M401" s="27"/>
      <c r="N401" s="27"/>
      <c r="O401" s="27"/>
      <c r="P401" s="27"/>
      <c r="Q401" s="27"/>
      <c r="R401" s="75"/>
      <c r="S401" s="75"/>
      <c r="T401" s="79"/>
      <c r="U401" s="80"/>
    </row>
    <row r="402" spans="1:21">
      <c r="A402" s="40">
        <v>42020</v>
      </c>
      <c r="B402" s="27">
        <v>743</v>
      </c>
      <c r="C402" s="27"/>
      <c r="D402" s="27"/>
      <c r="E402" s="27">
        <f t="shared" si="100"/>
        <v>743</v>
      </c>
      <c r="F402" s="27"/>
      <c r="G402" s="27"/>
      <c r="H402" s="27"/>
      <c r="I402" s="27">
        <f t="shared" si="101"/>
        <v>44.58</v>
      </c>
      <c r="J402" s="27">
        <f t="shared" si="102"/>
        <v>26.005</v>
      </c>
      <c r="K402" s="27"/>
      <c r="L402" s="27"/>
      <c r="M402" s="27"/>
      <c r="N402" s="27"/>
      <c r="O402" s="27"/>
      <c r="P402" s="27"/>
      <c r="Q402" s="27"/>
      <c r="R402" s="75"/>
      <c r="S402" s="75"/>
      <c r="T402" s="79"/>
      <c r="U402" s="80"/>
    </row>
    <row r="403" spans="1:21">
      <c r="A403" s="40">
        <v>42021</v>
      </c>
      <c r="B403" s="27">
        <v>1407</v>
      </c>
      <c r="C403" s="27"/>
      <c r="D403" s="27"/>
      <c r="E403" s="27">
        <f t="shared" si="100"/>
        <v>1407</v>
      </c>
      <c r="F403" s="27"/>
      <c r="G403" s="27"/>
      <c r="H403" s="27"/>
      <c r="I403" s="27">
        <f t="shared" si="101"/>
        <v>84.42</v>
      </c>
      <c r="J403" s="27">
        <f t="shared" si="102"/>
        <v>49.245</v>
      </c>
      <c r="K403" s="27"/>
      <c r="L403" s="27"/>
      <c r="M403" s="27"/>
      <c r="N403" s="27"/>
      <c r="O403" s="27"/>
      <c r="P403" s="27"/>
      <c r="Q403" s="27"/>
      <c r="R403" s="75"/>
      <c r="S403" s="75"/>
      <c r="T403" s="79"/>
      <c r="U403" s="80"/>
    </row>
    <row r="404" spans="1:21">
      <c r="A404" s="40">
        <v>42022</v>
      </c>
      <c r="B404" s="27">
        <v>831</v>
      </c>
      <c r="C404" s="27"/>
      <c r="D404" s="27"/>
      <c r="E404" s="27">
        <f t="shared" si="100"/>
        <v>831</v>
      </c>
      <c r="F404" s="27"/>
      <c r="G404" s="27"/>
      <c r="H404" s="27"/>
      <c r="I404" s="27">
        <f t="shared" si="101"/>
        <v>49.86</v>
      </c>
      <c r="J404" s="27">
        <f t="shared" si="102"/>
        <v>29.085</v>
      </c>
      <c r="K404" s="27"/>
      <c r="L404" s="27"/>
      <c r="M404" s="27"/>
      <c r="N404" s="27"/>
      <c r="O404" s="27"/>
      <c r="P404" s="27"/>
      <c r="Q404" s="27"/>
      <c r="R404" s="75"/>
      <c r="S404" s="90"/>
      <c r="T404" s="91"/>
      <c r="U404" s="92"/>
    </row>
    <row r="405" spans="1:21">
      <c r="A405" s="40">
        <v>42023</v>
      </c>
      <c r="B405" s="27">
        <v>1622</v>
      </c>
      <c r="C405" s="27"/>
      <c r="D405" s="27"/>
      <c r="E405" s="27">
        <f t="shared" si="100"/>
        <v>1622</v>
      </c>
      <c r="F405" s="27"/>
      <c r="G405" s="27"/>
      <c r="H405" s="27"/>
      <c r="I405" s="27">
        <f t="shared" si="101"/>
        <v>97.32</v>
      </c>
      <c r="J405" s="27">
        <f t="shared" si="102"/>
        <v>56.77</v>
      </c>
      <c r="K405" s="27"/>
      <c r="L405" s="27"/>
      <c r="M405" s="27"/>
      <c r="N405" s="27"/>
      <c r="O405" s="27"/>
      <c r="P405" s="27"/>
      <c r="Q405" s="27"/>
      <c r="R405" s="93"/>
      <c r="S405" s="75"/>
      <c r="T405" s="94"/>
      <c r="U405" s="95"/>
    </row>
    <row r="406" spans="1:21">
      <c r="A406" s="40">
        <v>42024</v>
      </c>
      <c r="B406" s="27">
        <v>1001</v>
      </c>
      <c r="C406" s="27"/>
      <c r="D406" s="27"/>
      <c r="E406" s="27">
        <f t="shared" si="100"/>
        <v>1001</v>
      </c>
      <c r="F406" s="27"/>
      <c r="G406" s="27"/>
      <c r="H406" s="27"/>
      <c r="I406" s="27">
        <f t="shared" si="101"/>
        <v>60.06</v>
      </c>
      <c r="J406" s="27">
        <f t="shared" si="102"/>
        <v>35.035</v>
      </c>
      <c r="K406" s="27"/>
      <c r="L406" s="27"/>
      <c r="M406" s="27"/>
      <c r="N406" s="27"/>
      <c r="O406" s="27"/>
      <c r="P406" s="27"/>
      <c r="Q406" s="27"/>
      <c r="R406" s="93"/>
      <c r="S406" s="75"/>
      <c r="T406" s="94"/>
      <c r="U406" s="95"/>
    </row>
    <row r="407" spans="1:21">
      <c r="A407" s="40">
        <v>42025</v>
      </c>
      <c r="B407" s="27">
        <v>1420</v>
      </c>
      <c r="C407" s="27"/>
      <c r="D407" s="27"/>
      <c r="E407" s="27">
        <f t="shared" si="100"/>
        <v>1420</v>
      </c>
      <c r="F407" s="27"/>
      <c r="G407" s="27"/>
      <c r="H407" s="27"/>
      <c r="I407" s="27">
        <f t="shared" si="101"/>
        <v>85.2</v>
      </c>
      <c r="J407" s="27">
        <f t="shared" si="102"/>
        <v>49.7</v>
      </c>
      <c r="K407" s="27"/>
      <c r="L407" s="27"/>
      <c r="M407" s="27"/>
      <c r="N407" s="27"/>
      <c r="O407" s="27"/>
      <c r="P407" s="27"/>
      <c r="Q407" s="27"/>
      <c r="R407" s="93"/>
      <c r="S407" s="75"/>
      <c r="T407" s="94"/>
      <c r="U407" s="95"/>
    </row>
    <row r="408" spans="1:21">
      <c r="A408" s="40">
        <v>42026</v>
      </c>
      <c r="B408" s="27"/>
      <c r="C408" s="27"/>
      <c r="D408" s="27"/>
      <c r="E408" s="27">
        <f t="shared" si="100"/>
        <v>0</v>
      </c>
      <c r="F408" s="27"/>
      <c r="G408" s="27"/>
      <c r="H408" s="27"/>
      <c r="I408" s="27">
        <f t="shared" si="101"/>
        <v>0</v>
      </c>
      <c r="J408" s="27">
        <f t="shared" si="102"/>
        <v>0</v>
      </c>
      <c r="K408" s="27"/>
      <c r="L408" s="27"/>
      <c r="M408" s="27"/>
      <c r="N408" s="27"/>
      <c r="O408" s="27"/>
      <c r="P408" s="27"/>
      <c r="Q408" s="27"/>
      <c r="R408" s="93"/>
      <c r="S408" s="75"/>
      <c r="T408" s="94"/>
      <c r="U408" s="95"/>
    </row>
    <row r="409" spans="1:21">
      <c r="A409" s="40">
        <v>42027</v>
      </c>
      <c r="B409" s="27"/>
      <c r="C409" s="27"/>
      <c r="D409" s="27"/>
      <c r="E409" s="27">
        <f t="shared" si="100"/>
        <v>0</v>
      </c>
      <c r="F409" s="27"/>
      <c r="G409" s="27"/>
      <c r="H409" s="27"/>
      <c r="I409" s="27">
        <f t="shared" si="101"/>
        <v>0</v>
      </c>
      <c r="J409" s="27">
        <f t="shared" si="102"/>
        <v>0</v>
      </c>
      <c r="K409" s="27"/>
      <c r="L409" s="27"/>
      <c r="M409" s="27"/>
      <c r="N409" s="27"/>
      <c r="O409" s="27"/>
      <c r="P409" s="27"/>
      <c r="Q409" s="27"/>
      <c r="R409" s="93"/>
      <c r="S409" s="75"/>
      <c r="T409" s="94"/>
      <c r="U409" s="95"/>
    </row>
    <row r="410" spans="1:21">
      <c r="A410" s="40">
        <v>42028</v>
      </c>
      <c r="B410" s="27"/>
      <c r="C410" s="27"/>
      <c r="D410" s="27"/>
      <c r="E410" s="27">
        <f t="shared" si="100"/>
        <v>0</v>
      </c>
      <c r="F410" s="27"/>
      <c r="G410" s="27"/>
      <c r="H410" s="27"/>
      <c r="I410" s="27">
        <f t="shared" si="101"/>
        <v>0</v>
      </c>
      <c r="J410" s="27">
        <f t="shared" si="102"/>
        <v>0</v>
      </c>
      <c r="K410" s="27"/>
      <c r="L410" s="27"/>
      <c r="M410" s="27"/>
      <c r="N410" s="27"/>
      <c r="O410" s="27"/>
      <c r="P410" s="27"/>
      <c r="Q410" s="27"/>
      <c r="R410" s="93"/>
      <c r="S410" s="75"/>
      <c r="T410" s="94"/>
      <c r="U410" s="95"/>
    </row>
    <row r="411" spans="1:21">
      <c r="A411" s="40">
        <v>42029</v>
      </c>
      <c r="B411" s="27"/>
      <c r="C411" s="27"/>
      <c r="D411" s="27"/>
      <c r="E411" s="27">
        <f t="shared" si="100"/>
        <v>0</v>
      </c>
      <c r="F411" s="27"/>
      <c r="G411" s="27"/>
      <c r="H411" s="27"/>
      <c r="I411" s="27">
        <f t="shared" si="101"/>
        <v>0</v>
      </c>
      <c r="J411" s="27">
        <f t="shared" si="102"/>
        <v>0</v>
      </c>
      <c r="K411" s="27"/>
      <c r="L411" s="27"/>
      <c r="M411" s="27"/>
      <c r="N411" s="27"/>
      <c r="O411" s="27"/>
      <c r="P411" s="27"/>
      <c r="Q411" s="27"/>
      <c r="R411" s="93"/>
      <c r="S411" s="75"/>
      <c r="T411" s="94"/>
      <c r="U411" s="95"/>
    </row>
    <row r="412" spans="1:21">
      <c r="A412" s="40">
        <v>42030</v>
      </c>
      <c r="B412" s="27"/>
      <c r="C412" s="27"/>
      <c r="D412" s="27"/>
      <c r="E412" s="27">
        <f t="shared" si="100"/>
        <v>0</v>
      </c>
      <c r="F412" s="27"/>
      <c r="G412" s="27"/>
      <c r="H412" s="27"/>
      <c r="I412" s="27">
        <f t="shared" si="101"/>
        <v>0</v>
      </c>
      <c r="J412" s="27">
        <f t="shared" si="102"/>
        <v>0</v>
      </c>
      <c r="K412" s="27"/>
      <c r="L412" s="27"/>
      <c r="M412" s="27"/>
      <c r="N412" s="27"/>
      <c r="O412" s="27"/>
      <c r="P412" s="27"/>
      <c r="Q412" s="27"/>
      <c r="R412" s="93"/>
      <c r="S412" s="75"/>
      <c r="T412" s="94"/>
      <c r="U412" s="95"/>
    </row>
    <row r="413" spans="1:21">
      <c r="A413" s="40">
        <v>42031</v>
      </c>
      <c r="B413" s="27"/>
      <c r="C413" s="27"/>
      <c r="D413" s="27"/>
      <c r="E413" s="27">
        <f t="shared" si="100"/>
        <v>0</v>
      </c>
      <c r="F413" s="27"/>
      <c r="G413" s="27"/>
      <c r="H413" s="27"/>
      <c r="I413" s="27">
        <f t="shared" si="101"/>
        <v>0</v>
      </c>
      <c r="J413" s="27">
        <f t="shared" si="102"/>
        <v>0</v>
      </c>
      <c r="K413" s="27"/>
      <c r="L413" s="27"/>
      <c r="M413" s="27"/>
      <c r="N413" s="27"/>
      <c r="O413" s="27"/>
      <c r="P413" s="27"/>
      <c r="Q413" s="27"/>
      <c r="R413" s="93"/>
      <c r="S413" s="75"/>
      <c r="T413" s="94"/>
      <c r="U413" s="95"/>
    </row>
    <row r="414" spans="1:21">
      <c r="A414" s="40">
        <v>42032</v>
      </c>
      <c r="B414" s="27"/>
      <c r="C414" s="27"/>
      <c r="D414" s="27"/>
      <c r="E414" s="27">
        <f t="shared" si="100"/>
        <v>0</v>
      </c>
      <c r="F414" s="27"/>
      <c r="G414" s="27"/>
      <c r="H414" s="27"/>
      <c r="I414" s="27">
        <f t="shared" si="101"/>
        <v>0</v>
      </c>
      <c r="J414" s="27">
        <f t="shared" si="102"/>
        <v>0</v>
      </c>
      <c r="K414" s="27"/>
      <c r="L414" s="27"/>
      <c r="M414" s="27"/>
      <c r="N414" s="27"/>
      <c r="O414" s="27"/>
      <c r="P414" s="27"/>
      <c r="Q414" s="27"/>
      <c r="R414" s="93"/>
      <c r="S414" s="75"/>
      <c r="T414" s="94"/>
      <c r="U414" s="95"/>
    </row>
    <row r="415" spans="1:21">
      <c r="A415" s="40">
        <v>42033</v>
      </c>
      <c r="B415" s="27"/>
      <c r="C415" s="27"/>
      <c r="D415" s="27"/>
      <c r="E415" s="27">
        <f t="shared" si="100"/>
        <v>0</v>
      </c>
      <c r="F415" s="27"/>
      <c r="G415" s="27"/>
      <c r="H415" s="27"/>
      <c r="I415" s="27">
        <f t="shared" si="101"/>
        <v>0</v>
      </c>
      <c r="J415" s="27">
        <f t="shared" si="102"/>
        <v>0</v>
      </c>
      <c r="K415" s="27"/>
      <c r="L415" s="27"/>
      <c r="M415" s="27"/>
      <c r="N415" s="27"/>
      <c r="O415" s="27"/>
      <c r="P415" s="27"/>
      <c r="Q415" s="27"/>
      <c r="R415" s="93"/>
      <c r="S415" s="75"/>
      <c r="T415" s="94"/>
      <c r="U415" s="95"/>
    </row>
    <row r="416" spans="1:21">
      <c r="A416" s="40">
        <v>42034</v>
      </c>
      <c r="B416" s="27"/>
      <c r="C416" s="27"/>
      <c r="D416" s="27"/>
      <c r="E416" s="27">
        <f t="shared" si="100"/>
        <v>0</v>
      </c>
      <c r="F416" s="27"/>
      <c r="G416" s="27"/>
      <c r="H416" s="27"/>
      <c r="I416" s="27">
        <f t="shared" si="101"/>
        <v>0</v>
      </c>
      <c r="J416" s="27">
        <f t="shared" si="102"/>
        <v>0</v>
      </c>
      <c r="K416" s="27"/>
      <c r="L416" s="27"/>
      <c r="M416" s="27"/>
      <c r="N416" s="27"/>
      <c r="O416" s="27"/>
      <c r="P416" s="27"/>
      <c r="Q416" s="27"/>
      <c r="R416" s="93"/>
      <c r="S416" s="75"/>
      <c r="T416" s="94"/>
      <c r="U416" s="95"/>
    </row>
    <row r="417" spans="1:21">
      <c r="A417" s="40">
        <v>42035</v>
      </c>
      <c r="B417" s="27"/>
      <c r="C417" s="27"/>
      <c r="D417" s="27"/>
      <c r="E417" s="27">
        <f t="shared" si="100"/>
        <v>0</v>
      </c>
      <c r="F417" s="27"/>
      <c r="G417" s="27"/>
      <c r="H417" s="27"/>
      <c r="I417" s="27">
        <f t="shared" si="101"/>
        <v>0</v>
      </c>
      <c r="J417" s="27">
        <f t="shared" si="102"/>
        <v>0</v>
      </c>
      <c r="K417" s="27"/>
      <c r="L417" s="27"/>
      <c r="M417" s="27"/>
      <c r="N417" s="27"/>
      <c r="O417" s="27"/>
      <c r="P417" s="27"/>
      <c r="Q417" s="27"/>
      <c r="R417" s="93"/>
      <c r="S417" s="75"/>
      <c r="T417" s="94"/>
      <c r="U417" s="95"/>
    </row>
    <row r="418" s="15" customFormat="1" spans="1:21">
      <c r="A418" s="84" t="s">
        <v>34</v>
      </c>
      <c r="B418" s="10">
        <f>SUM(B387:B417)</f>
        <v>24329</v>
      </c>
      <c r="C418" s="85"/>
      <c r="D418" s="85"/>
      <c r="E418" s="10">
        <f t="shared" ref="E418:J418" si="103">SUM(E387:E417)</f>
        <v>24329</v>
      </c>
      <c r="F418" s="85"/>
      <c r="G418" s="85"/>
      <c r="H418" s="85"/>
      <c r="I418" s="10">
        <f t="shared" si="103"/>
        <v>1459.74</v>
      </c>
      <c r="J418" s="10">
        <f t="shared" si="103"/>
        <v>851.515</v>
      </c>
      <c r="K418" s="85"/>
      <c r="L418" s="85"/>
      <c r="M418" s="85"/>
      <c r="N418" s="85"/>
      <c r="O418" s="85"/>
      <c r="P418" s="85"/>
      <c r="Q418" s="85"/>
      <c r="R418" s="96"/>
      <c r="S418" s="97"/>
      <c r="T418" s="98"/>
      <c r="U418" s="99"/>
    </row>
    <row r="419" spans="1:19">
      <c r="A419" s="89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93"/>
      <c r="S419" s="75"/>
    </row>
    <row r="420" spans="1:19">
      <c r="A420" s="40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93"/>
      <c r="S420" s="75"/>
    </row>
    <row r="421" spans="1:19">
      <c r="A421" s="40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93"/>
      <c r="S421" s="75"/>
    </row>
    <row r="422" spans="1:19">
      <c r="A422" s="40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93"/>
      <c r="S422" s="75"/>
    </row>
    <row r="423" spans="1:19">
      <c r="A423" s="40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93"/>
      <c r="S423" s="75"/>
    </row>
    <row r="424" spans="1:19">
      <c r="A424" s="40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93"/>
      <c r="S424" s="75"/>
    </row>
    <row r="425" spans="1:19">
      <c r="A425" s="40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93"/>
      <c r="S425" s="75"/>
    </row>
    <row r="426" spans="1:19">
      <c r="A426" s="40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93"/>
      <c r="S426" s="75"/>
    </row>
    <row r="427" spans="1:19">
      <c r="A427" s="40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93"/>
      <c r="S427" s="75"/>
    </row>
    <row r="428" spans="1:19">
      <c r="A428" s="40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93"/>
      <c r="S428" s="75"/>
    </row>
    <row r="429" spans="1:19">
      <c r="A429" s="89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93"/>
      <c r="S429" s="75"/>
    </row>
    <row r="430" spans="1:19">
      <c r="A430" s="40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93"/>
      <c r="S430" s="75"/>
    </row>
    <row r="431" spans="1:19">
      <c r="A431" s="40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93"/>
      <c r="S431" s="75"/>
    </row>
    <row r="432" spans="1:19">
      <c r="A432" s="40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93"/>
      <c r="S432" s="75"/>
    </row>
    <row r="433" spans="1:19">
      <c r="A433" s="40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93"/>
      <c r="S433" s="75"/>
    </row>
    <row r="434" spans="1:19">
      <c r="A434" s="40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93"/>
      <c r="S434" s="75"/>
    </row>
    <row r="435" spans="1:19">
      <c r="A435" s="40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93"/>
      <c r="S435" s="75"/>
    </row>
    <row r="436" spans="1:19">
      <c r="A436" s="40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93"/>
      <c r="S436" s="75"/>
    </row>
    <row r="437" spans="1:19">
      <c r="A437" s="40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93"/>
      <c r="S437" s="75"/>
    </row>
    <row r="438" spans="1:19">
      <c r="A438" s="40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93"/>
      <c r="S438" s="75"/>
    </row>
    <row r="439" spans="1:19">
      <c r="A439" s="89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93"/>
      <c r="S439" s="75"/>
    </row>
    <row r="440" spans="1:19">
      <c r="A440" s="40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93"/>
      <c r="S440" s="75"/>
    </row>
    <row r="441" spans="1:19">
      <c r="A441" s="40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93"/>
      <c r="S441" s="75"/>
    </row>
  </sheetData>
  <mergeCells count="11">
    <mergeCell ref="A1:U1"/>
    <mergeCell ref="A2:G2"/>
    <mergeCell ref="H2:J2"/>
    <mergeCell ref="K2:M2"/>
    <mergeCell ref="N2:Q2"/>
    <mergeCell ref="R2:S2"/>
    <mergeCell ref="A8:G8"/>
    <mergeCell ref="H8:J8"/>
    <mergeCell ref="K8:M8"/>
    <mergeCell ref="N8:Q8"/>
    <mergeCell ref="R8:S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topLeftCell="A19" workbookViewId="0">
      <selection activeCell="L31" sqref="L31"/>
    </sheetView>
  </sheetViews>
  <sheetFormatPr defaultColWidth="9" defaultRowHeight="13.5"/>
  <cols>
    <col min="1" max="1" width="9" style="1"/>
    <col min="2" max="2" width="21.25" style="1" customWidth="1"/>
    <col min="3" max="3" width="9.38333333333333" style="1"/>
    <col min="4" max="5" width="9" style="1"/>
    <col min="6" max="6" width="12.8833333333333" style="1" customWidth="1"/>
    <col min="7" max="7" width="9.88333333333333" style="1" customWidth="1"/>
    <col min="8" max="8" width="7.63333333333333" style="1" customWidth="1"/>
    <col min="9" max="9" width="8" style="1" customWidth="1"/>
    <col min="10" max="10" width="7.25" style="1" customWidth="1"/>
    <col min="11" max="11" width="14.5" style="1" customWidth="1"/>
    <col min="12" max="12" width="12.5" style="1" customWidth="1"/>
    <col min="13" max="16384" width="9" style="1"/>
  </cols>
  <sheetData>
    <row r="1" spans="1:1">
      <c r="A1" s="1" t="s">
        <v>42</v>
      </c>
    </row>
    <row r="2" spans="2:3">
      <c r="B2" s="1" t="s">
        <v>43</v>
      </c>
      <c r="C2" s="2">
        <v>1225</v>
      </c>
    </row>
    <row r="3" spans="2:3">
      <c r="B3" s="1" t="s">
        <v>44</v>
      </c>
      <c r="C3" s="2">
        <v>616</v>
      </c>
    </row>
    <row r="4" spans="2:3">
      <c r="B4" s="1" t="s">
        <v>45</v>
      </c>
      <c r="C4" s="1">
        <v>0</v>
      </c>
    </row>
    <row r="5" spans="2:3">
      <c r="B5" s="1" t="s">
        <v>46</v>
      </c>
      <c r="C5" s="1">
        <v>426</v>
      </c>
    </row>
    <row r="7" spans="2:3">
      <c r="B7" s="1" t="s">
        <v>47</v>
      </c>
      <c r="C7" s="1">
        <f>SUM(C2:C5)</f>
        <v>2267</v>
      </c>
    </row>
    <row r="8" spans="1:1">
      <c r="A8" s="3"/>
    </row>
    <row r="9" ht="16.5" spans="2:2">
      <c r="B9" s="4"/>
    </row>
    <row r="11" spans="1:1">
      <c r="A11" s="1" t="s">
        <v>48</v>
      </c>
    </row>
    <row r="12" spans="2:3">
      <c r="B12" s="1" t="s">
        <v>43</v>
      </c>
      <c r="C12" s="2">
        <v>1389</v>
      </c>
    </row>
    <row r="13" spans="2:3">
      <c r="B13" s="1" t="s">
        <v>44</v>
      </c>
      <c r="C13" s="2">
        <v>1462</v>
      </c>
    </row>
    <row r="14" spans="2:3">
      <c r="B14" s="1" t="s">
        <v>45</v>
      </c>
      <c r="C14" s="1">
        <v>1020</v>
      </c>
    </row>
    <row r="15" spans="2:3">
      <c r="B15" s="1" t="s">
        <v>46</v>
      </c>
      <c r="C15" s="1">
        <v>530</v>
      </c>
    </row>
    <row r="16" spans="2:3">
      <c r="B16" s="1" t="s">
        <v>49</v>
      </c>
      <c r="C16" s="1">
        <v>451</v>
      </c>
    </row>
    <row r="17" spans="2:3">
      <c r="B17" s="1" t="s">
        <v>47</v>
      </c>
      <c r="C17" s="1">
        <f>SUM(C12:C16)</f>
        <v>4852</v>
      </c>
    </row>
    <row r="18" spans="1:1">
      <c r="A18" s="3"/>
    </row>
    <row r="19" spans="1:12">
      <c r="A19" s="5"/>
      <c r="B19" s="1" t="s">
        <v>43</v>
      </c>
      <c r="C19" s="1" t="s">
        <v>44</v>
      </c>
      <c r="D19" s="1" t="s">
        <v>45</v>
      </c>
      <c r="E19" s="1" t="s">
        <v>46</v>
      </c>
      <c r="F19" s="1" t="s">
        <v>49</v>
      </c>
      <c r="G19" s="1" t="s">
        <v>50</v>
      </c>
      <c r="H19" s="1" t="s">
        <v>51</v>
      </c>
      <c r="I19" s="1" t="s">
        <v>52</v>
      </c>
      <c r="J19" s="1" t="s">
        <v>53</v>
      </c>
      <c r="K19" s="1" t="s">
        <v>54</v>
      </c>
      <c r="L19" s="1" t="s">
        <v>55</v>
      </c>
    </row>
    <row r="20" spans="1:6">
      <c r="A20" s="1" t="s">
        <v>56</v>
      </c>
      <c r="B20" s="2">
        <v>1115</v>
      </c>
      <c r="C20" s="2">
        <v>741</v>
      </c>
      <c r="D20" s="1">
        <v>0</v>
      </c>
      <c r="E20" s="1">
        <v>68</v>
      </c>
      <c r="F20" s="1">
        <v>15428</v>
      </c>
    </row>
    <row r="21" ht="14.25" spans="1:10">
      <c r="A21" s="1" t="s">
        <v>57</v>
      </c>
      <c r="B21" s="2">
        <v>1991</v>
      </c>
      <c r="C21" s="2">
        <v>1095</v>
      </c>
      <c r="D21" s="1">
        <v>164</v>
      </c>
      <c r="E21" s="1">
        <v>0</v>
      </c>
      <c r="F21" s="1">
        <v>2165</v>
      </c>
      <c r="G21" s="1">
        <v>2200</v>
      </c>
      <c r="H21" s="1">
        <f>SUM(C30:C36)</f>
        <v>0</v>
      </c>
      <c r="I21" s="7">
        <v>7114.25</v>
      </c>
      <c r="J21" s="8"/>
    </row>
    <row r="22" spans="1:10">
      <c r="A22" s="1" t="s">
        <v>58</v>
      </c>
      <c r="B22" s="2">
        <v>1816</v>
      </c>
      <c r="C22" s="2">
        <v>1296</v>
      </c>
      <c r="D22" s="1">
        <v>0</v>
      </c>
      <c r="E22" s="1">
        <v>48</v>
      </c>
      <c r="F22" s="1">
        <v>4698.3</v>
      </c>
      <c r="J22" s="8"/>
    </row>
    <row r="23" spans="1:10">
      <c r="A23" s="1" t="s">
        <v>59</v>
      </c>
      <c r="B23" s="6">
        <v>1772</v>
      </c>
      <c r="C23" s="1">
        <v>973</v>
      </c>
      <c r="D23" s="1">
        <v>0</v>
      </c>
      <c r="E23" s="1">
        <v>136</v>
      </c>
      <c r="F23" s="1">
        <v>5775</v>
      </c>
      <c r="H23" s="1">
        <v>3967.5</v>
      </c>
      <c r="J23" s="8">
        <v>1015</v>
      </c>
    </row>
    <row r="24" spans="1:8">
      <c r="A24" s="1" t="s">
        <v>60</v>
      </c>
      <c r="B24" s="1">
        <v>603</v>
      </c>
      <c r="C24" s="1">
        <v>624</v>
      </c>
      <c r="D24" s="1">
        <v>0</v>
      </c>
      <c r="E24" s="1">
        <v>0</v>
      </c>
      <c r="F24" s="1">
        <v>7370</v>
      </c>
      <c r="H24" s="1">
        <v>2805</v>
      </c>
    </row>
    <row r="25" spans="1:12">
      <c r="A25" s="1" t="s">
        <v>61</v>
      </c>
      <c r="B25" s="2">
        <v>1492</v>
      </c>
      <c r="C25" s="1">
        <v>297</v>
      </c>
      <c r="D25" s="1">
        <v>0</v>
      </c>
      <c r="E25" s="1">
        <v>0</v>
      </c>
      <c r="F25" s="1">
        <v>7677</v>
      </c>
      <c r="K25" s="1">
        <v>22680</v>
      </c>
      <c r="L25" s="1">
        <v>5670.7</v>
      </c>
    </row>
    <row r="28" spans="1:1">
      <c r="A28" s="3"/>
    </row>
  </sheetData>
  <sortState ref="B2">
    <sortCondition ref="B2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C店</vt:lpstr>
      <vt:lpstr>天猫</vt:lpstr>
      <vt:lpstr>京东</vt:lpstr>
      <vt:lpstr>淘外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cp:keywords>更多干货表格联系QQ：178455216</cp:keywords>
  <dc:description>更多干货表格联系QQ：178455216</dc:description>
  <cp:lastModifiedBy>清律</cp:lastModifiedBy>
  <dcterms:created xsi:type="dcterms:W3CDTF">2006-09-13T11:21:00Z</dcterms:created>
  <dcterms:modified xsi:type="dcterms:W3CDTF">2024-02-22T01:27:07Z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RubyTemplateID" linkTarget="0">
    <vt:lpwstr>11</vt:lpwstr>
  </property>
  <property fmtid="{D5CDD505-2E9C-101B-9397-08002B2CF9AE}" pid="4" name="ICV">
    <vt:lpwstr>78F352C369854D379C260196CE524F7A_13</vt:lpwstr>
  </property>
</Properties>
</file>