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1" sheetId="1" r:id="rId1"/>
  </sheets>
  <externalReferences>
    <externalReference r:id="rId2"/>
    <externalReference r:id="rId3"/>
  </externalReferences>
  <definedNames>
    <definedName name="_xlnm.Print_Area" localSheetId="0">'1'!$B$1:$R$18</definedName>
    <definedName name="外购入库序时簿">[2]外购入库序时簿!$C$1:$W$675</definedName>
    <definedName name="委外加工入库序时簿">[2]委外加工入库序时簿!$B$1:$S$206</definedName>
    <definedName name="委外加工出库单序时簿">[1]委外加工出库单序时簿!$A$1:$S$507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<sst xmlns="http://schemas.openxmlformats.org/spreadsheetml/2006/main" count="27" uniqueCount="13">
  <si>
    <t>年度经营分析表</t>
  </si>
  <si>
    <t>20XX</t>
  </si>
  <si>
    <t>年度</t>
  </si>
  <si>
    <t>销售统计</t>
  </si>
  <si>
    <t>采购统计</t>
  </si>
  <si>
    <t>人工统计</t>
  </si>
  <si>
    <t>营业费用</t>
  </si>
  <si>
    <t>管理费用</t>
  </si>
  <si>
    <t>税费</t>
  </si>
  <si>
    <t>利润统计</t>
  </si>
  <si>
    <t>金额</t>
  </si>
  <si>
    <t>比例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</si>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</sst>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"/>
    <numFmt numFmtId="177" formatCode="General&quot;月&quot;"/>
    <numFmt numFmtId="178" formatCode="0.0%"/>
  </numFmts>
  <fonts count="23">
    <font>
      <sz val="11"/>
      <color theme="1"/>
      <name val="宋体"/>
      <charset val="134"/>
      <scheme val="minor"/>
    </font>
    <font>
      <sz val="15"/>
      <name val="汉仪润圆-65简"/>
      <charset val="134"/>
    </font>
    <font>
      <sz val="28"/>
      <name val="汉仪润圆-65简"/>
      <charset val="134"/>
    </font>
    <font>
      <sz val="15"/>
      <color theme="0"/>
      <name val="汉仪润圆-65简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E908A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rgb="FF2E928A"/>
      </left>
      <right style="thin">
        <color theme="0"/>
      </right>
      <top style="thin">
        <color rgb="FF2E928A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2E928A"/>
      </top>
      <bottom style="thin">
        <color theme="0"/>
      </bottom>
      <diagonal/>
    </border>
    <border>
      <left style="thin">
        <color rgb="FF2E928A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2E928A"/>
      </left>
      <right/>
      <top style="thin">
        <color rgb="FF2E928A"/>
      </top>
      <bottom/>
      <diagonal/>
    </border>
    <border>
      <left/>
      <right style="thin">
        <color rgb="FF2E928A"/>
      </right>
      <top style="thin">
        <color rgb="FF2E928A"/>
      </top>
      <bottom/>
      <diagonal/>
    </border>
    <border>
      <left style="thin">
        <color rgb="FF2E928A"/>
      </left>
      <right/>
      <top/>
      <bottom/>
      <diagonal/>
    </border>
    <border>
      <left/>
      <right style="thin">
        <color rgb="FF2E928A"/>
      </right>
      <top/>
      <bottom/>
      <diagonal/>
    </border>
    <border>
      <left style="thin">
        <color rgb="FF2E928A"/>
      </left>
      <right/>
      <top/>
      <bottom style="thin">
        <color rgb="FF2E928A"/>
      </bottom>
      <diagonal/>
    </border>
    <border>
      <left style="thin">
        <color theme="9" tint="0.4"/>
      </left>
      <right style="thin">
        <color theme="9" tint="0.4"/>
      </right>
      <top/>
      <bottom style="thin">
        <color theme="9" tint="0.4"/>
      </bottom>
      <diagonal/>
    </border>
    <border>
      <left style="thin">
        <color theme="9" tint="0.4"/>
      </left>
      <right/>
      <top/>
      <bottom style="thin">
        <color theme="9" tint="0.4"/>
      </bottom>
      <diagonal/>
    </border>
    <border>
      <left/>
      <right style="thin">
        <color theme="9" tint="0.4"/>
      </right>
      <top/>
      <bottom style="thin">
        <color theme="9" tint="0.4"/>
      </bottom>
      <diagonal/>
    </border>
    <border>
      <left style="thin">
        <color theme="0"/>
      </left>
      <right style="thin">
        <color rgb="FF2E928A"/>
      </right>
      <top style="thin">
        <color rgb="FF2E928A"/>
      </top>
      <bottom style="thin">
        <color theme="0"/>
      </bottom>
      <diagonal/>
    </border>
    <border>
      <left style="thin">
        <color theme="0"/>
      </left>
      <right style="thin">
        <color rgb="FF2E928A"/>
      </right>
      <top style="thin">
        <color theme="0"/>
      </top>
      <bottom/>
      <diagonal/>
    </border>
    <border>
      <left/>
      <right/>
      <top style="thin">
        <color rgb="FF2E928A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19" applyNumberFormat="0" applyAlignment="0" applyProtection="0">
      <alignment vertical="center"/>
    </xf>
    <xf numFmtId="0" fontId="13" fillId="6" borderId="20" applyNumberFormat="0" applyAlignment="0" applyProtection="0">
      <alignment vertical="center"/>
    </xf>
    <xf numFmtId="0" fontId="14" fillId="6" borderId="19" applyNumberFormat="0" applyAlignment="0" applyProtection="0">
      <alignment vertical="center"/>
    </xf>
    <xf numFmtId="0" fontId="15" fillId="7" borderId="21" applyNumberFormat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77" fontId="1" fillId="3" borderId="5" xfId="0" applyNumberFormat="1" applyFont="1" applyFill="1" applyBorder="1" applyAlignment="1">
      <alignment horizontal="center" vertical="center"/>
    </xf>
    <xf numFmtId="176" fontId="1" fillId="0" borderId="5" xfId="0" applyNumberFormat="1" applyFont="1" applyFill="1" applyBorder="1" applyAlignment="1">
      <alignment horizontal="center" vertical="center"/>
    </xf>
    <xf numFmtId="178" fontId="1" fillId="0" borderId="6" xfId="0" applyNumberFormat="1" applyFont="1" applyFill="1" applyBorder="1" applyAlignment="1">
      <alignment horizontal="center" vertical="center"/>
    </xf>
    <xf numFmtId="177" fontId="1" fillId="3" borderId="7" xfId="0" applyNumberFormat="1" applyFont="1" applyFill="1" applyBorder="1" applyAlignment="1">
      <alignment horizontal="center" vertical="center"/>
    </xf>
    <xf numFmtId="176" fontId="1" fillId="0" borderId="7" xfId="0" applyNumberFormat="1" applyFont="1" applyFill="1" applyBorder="1" applyAlignment="1">
      <alignment horizontal="center" vertical="center"/>
    </xf>
    <xf numFmtId="178" fontId="1" fillId="0" borderId="8" xfId="0" applyNumberFormat="1" applyFont="1" applyFill="1" applyBorder="1" applyAlignment="1">
      <alignment horizontal="center" vertical="center"/>
    </xf>
    <xf numFmtId="177" fontId="1" fillId="3" borderId="9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0" fontId="3" fillId="2" borderId="12" xfId="0" applyNumberFormat="1" applyFont="1" applyFill="1" applyBorder="1" applyAlignment="1">
      <alignment horizontal="center" vertical="center"/>
    </xf>
    <xf numFmtId="176" fontId="3" fillId="2" borderId="11" xfId="0" applyNumberFormat="1" applyFont="1" applyFill="1" applyBorder="1" applyAlignment="1">
      <alignment horizontal="center" vertical="center"/>
    </xf>
    <xf numFmtId="176" fontId="3" fillId="2" borderId="12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176" fontId="1" fillId="0" borderId="15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51657D"/>
      <color rgb="005C728E"/>
      <color rgb="002E928A"/>
      <color rgb="0060CDC4"/>
      <color rgb="0083D8CF"/>
      <color rgb="002E908A"/>
      <color rgb="00000000"/>
      <color rgb="00FFFFFF"/>
      <color rgb="008CDBD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\&#24212;&#20184;\NBC\2020&#24180;&#24212;&#20184;\202012\&#24212;&#20184;&#26126;&#32454;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\anencw$\&#36130;&#21153;&#25253;&#34920;\&#24212;&#20184;&#36134;&#27454;\2021\2021&#24180;&#24212;&#20184;&#26126;&#32454;01-09%20-%20&#26368;&#2603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外购入库序时簿"/>
      <sheetName val="委外加工入库序时簿"/>
      <sheetName val="委外加工出库单序时簿"/>
      <sheetName val="委外结存数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采购分析-供应商"/>
      <sheetName val="采购分析-物料汇总"/>
      <sheetName val="加工费-供应商分析"/>
      <sheetName val="加工费-产品分析"/>
      <sheetName val="委外加工入库序时簿"/>
      <sheetName val="采购入库物料"/>
      <sheetName val="外购入库序时簿"/>
      <sheetName val="委外加工出库单序时簿"/>
      <sheetName val="委外结存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1:R18"/>
  <sheetViews>
    <sheetView showGridLines="0" tabSelected="1" workbookViewId="0">
      <selection activeCell="T10" sqref="T10"/>
    </sheetView>
  </sheetViews>
  <sheetFormatPr defaultColWidth="17" defaultRowHeight="26" customHeight="1"/>
  <cols>
    <col min="1" max="1" width="1.50833333333333" style="2" customWidth="1"/>
    <col min="2" max="2" width="8.625" style="2" customWidth="1"/>
    <col min="3" max="18" width="10.625" style="2" customWidth="1"/>
    <col min="19" max="16367" width="17" style="2" customWidth="1"/>
    <col min="16368" max="16384" width="17" style="2"/>
  </cols>
  <sheetData>
    <row r="1" ht="12" customHeight="1"/>
    <row r="2" s="1" customFormat="1" ht="33" customHeight="1" spans="2:18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="1" customFormat="1" ht="12" customHeight="1" spans="2:18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31" customHeight="1" spans="2:18">
      <c r="B4" s="5" t="s">
        <v>1</v>
      </c>
      <c r="C4" s="6" t="s">
        <v>2</v>
      </c>
      <c r="D4" s="6"/>
      <c r="E4" s="6" t="s">
        <v>3</v>
      </c>
      <c r="F4" s="6"/>
      <c r="G4" s="6" t="s">
        <v>4</v>
      </c>
      <c r="H4" s="6"/>
      <c r="I4" s="6" t="s">
        <v>5</v>
      </c>
      <c r="J4" s="6"/>
      <c r="K4" s="6" t="s">
        <v>6</v>
      </c>
      <c r="L4" s="6"/>
      <c r="M4" s="6" t="s">
        <v>7</v>
      </c>
      <c r="N4" s="6"/>
      <c r="O4" s="6" t="s">
        <v>8</v>
      </c>
      <c r="P4" s="6"/>
      <c r="Q4" s="6" t="s">
        <v>9</v>
      </c>
      <c r="R4" s="21"/>
    </row>
    <row r="5" ht="31" customHeight="1" spans="2:18">
      <c r="B5" s="7"/>
      <c r="C5" s="8" t="s">
        <v>10</v>
      </c>
      <c r="D5" s="8" t="s">
        <v>11</v>
      </c>
      <c r="E5" s="8" t="s">
        <v>10</v>
      </c>
      <c r="F5" s="8" t="s">
        <v>11</v>
      </c>
      <c r="G5" s="8" t="s">
        <v>10</v>
      </c>
      <c r="H5" s="8" t="s">
        <v>11</v>
      </c>
      <c r="I5" s="8" t="s">
        <v>10</v>
      </c>
      <c r="J5" s="8" t="s">
        <v>11</v>
      </c>
      <c r="K5" s="8" t="s">
        <v>10</v>
      </c>
      <c r="L5" s="8" t="s">
        <v>11</v>
      </c>
      <c r="M5" s="8" t="s">
        <v>10</v>
      </c>
      <c r="N5" s="8" t="s">
        <v>11</v>
      </c>
      <c r="O5" s="8" t="s">
        <v>10</v>
      </c>
      <c r="P5" s="8" t="s">
        <v>11</v>
      </c>
      <c r="Q5" s="8" t="s">
        <v>10</v>
      </c>
      <c r="R5" s="22" t="s">
        <v>11</v>
      </c>
    </row>
    <row r="6" ht="31" customHeight="1" spans="2:18">
      <c r="B6" s="9">
        <v>1</v>
      </c>
      <c r="C6" s="10">
        <f>SUMIF($E$5:$XFD$5,$C$5,E6:XFD6)</f>
        <v>400</v>
      </c>
      <c r="D6" s="11">
        <f>C6/$C$18</f>
        <v>0.0392156862745098</v>
      </c>
      <c r="E6" s="10">
        <v>200</v>
      </c>
      <c r="F6" s="11">
        <f>E6/$E$18</f>
        <v>0.0392156862745098</v>
      </c>
      <c r="G6" s="10">
        <v>55</v>
      </c>
      <c r="H6" s="11">
        <f>G6/$G$18</f>
        <v>0.0538687561214496</v>
      </c>
      <c r="I6" s="10">
        <v>33</v>
      </c>
      <c r="J6" s="11">
        <f>I6/$I$18</f>
        <v>0.0434782608695652</v>
      </c>
      <c r="K6" s="10">
        <v>11</v>
      </c>
      <c r="L6" s="11">
        <f>K6/$K$18</f>
        <v>0.0222222222222222</v>
      </c>
      <c r="M6" s="10">
        <v>68</v>
      </c>
      <c r="N6" s="11">
        <f>M6/$M$18</f>
        <v>0.157043879907621</v>
      </c>
      <c r="O6" s="10">
        <v>21</v>
      </c>
      <c r="P6" s="11">
        <f>O6/$O$18</f>
        <v>0.0360824742268041</v>
      </c>
      <c r="Q6" s="23">
        <f>E6-G6-I6-K6-M6-O6</f>
        <v>12</v>
      </c>
      <c r="R6" s="11">
        <f>Q6/$Q$18</f>
        <v>0.00662983425414365</v>
      </c>
    </row>
    <row r="7" ht="31" customHeight="1" spans="2:18">
      <c r="B7" s="12">
        <f>B6+1</f>
        <v>2</v>
      </c>
      <c r="C7" s="13">
        <f t="shared" ref="C7:C17" si="0">SUMIF($E$5:$XFD$5,$C$5,E7:XFD7)</f>
        <v>600</v>
      </c>
      <c r="D7" s="14">
        <f t="shared" ref="D7:D17" si="1">C7/$C$18</f>
        <v>0.0588235294117647</v>
      </c>
      <c r="E7" s="13">
        <v>300</v>
      </c>
      <c r="F7" s="14">
        <f t="shared" ref="F7:F17" si="2">E7/$E$18</f>
        <v>0.0588235294117647</v>
      </c>
      <c r="G7" s="13">
        <v>66</v>
      </c>
      <c r="H7" s="14">
        <f t="shared" ref="H7:H17" si="3">G7/$G$18</f>
        <v>0.0646425073457395</v>
      </c>
      <c r="I7" s="13">
        <v>44</v>
      </c>
      <c r="J7" s="14">
        <f t="shared" ref="J7:J17" si="4">I7/$I$18</f>
        <v>0.0579710144927536</v>
      </c>
      <c r="K7" s="13">
        <v>22</v>
      </c>
      <c r="L7" s="14">
        <f t="shared" ref="L7:L17" si="5">K7/$K$18</f>
        <v>0.0444444444444444</v>
      </c>
      <c r="M7" s="13">
        <v>99</v>
      </c>
      <c r="N7" s="14">
        <f t="shared" ref="N7:N17" si="6">M7/$M$18</f>
        <v>0.228637413394919</v>
      </c>
      <c r="O7" s="13">
        <v>31</v>
      </c>
      <c r="P7" s="14">
        <f t="shared" ref="P7:P17" si="7">O7/$O$18</f>
        <v>0.0532646048109966</v>
      </c>
      <c r="Q7" s="4">
        <f t="shared" ref="Q7:Q17" si="8">E7-G7-I7-K7-M7-O7</f>
        <v>38</v>
      </c>
      <c r="R7" s="14">
        <f t="shared" ref="R7:R17" si="9">Q7/$Q$18</f>
        <v>0.0209944751381215</v>
      </c>
    </row>
    <row r="8" ht="31" customHeight="1" spans="2:18">
      <c r="B8" s="12">
        <f t="shared" ref="B8:B21" si="10">B7+1</f>
        <v>3</v>
      </c>
      <c r="C8" s="13">
        <f t="shared" si="0"/>
        <v>800</v>
      </c>
      <c r="D8" s="14">
        <f t="shared" si="1"/>
        <v>0.0784313725490196</v>
      </c>
      <c r="E8" s="13">
        <v>400</v>
      </c>
      <c r="F8" s="14">
        <f t="shared" si="2"/>
        <v>0.0784313725490196</v>
      </c>
      <c r="G8" s="13">
        <v>77</v>
      </c>
      <c r="H8" s="14">
        <f t="shared" si="3"/>
        <v>0.0754162585700294</v>
      </c>
      <c r="I8" s="13">
        <v>55</v>
      </c>
      <c r="J8" s="14">
        <f t="shared" si="4"/>
        <v>0.072463768115942</v>
      </c>
      <c r="K8" s="13">
        <v>33</v>
      </c>
      <c r="L8" s="14">
        <f t="shared" si="5"/>
        <v>0.0666666666666667</v>
      </c>
      <c r="M8" s="13">
        <v>10</v>
      </c>
      <c r="N8" s="14">
        <f t="shared" si="6"/>
        <v>0.023094688221709</v>
      </c>
      <c r="O8" s="13">
        <v>41</v>
      </c>
      <c r="P8" s="14">
        <f t="shared" si="7"/>
        <v>0.070446735395189</v>
      </c>
      <c r="Q8" s="4">
        <f t="shared" si="8"/>
        <v>184</v>
      </c>
      <c r="R8" s="14">
        <f t="shared" si="9"/>
        <v>0.101657458563536</v>
      </c>
    </row>
    <row r="9" ht="31" customHeight="1" spans="2:18">
      <c r="B9" s="12">
        <f t="shared" si="10"/>
        <v>4</v>
      </c>
      <c r="C9" s="13">
        <f t="shared" si="0"/>
        <v>1000</v>
      </c>
      <c r="D9" s="14">
        <f t="shared" si="1"/>
        <v>0.0980392156862745</v>
      </c>
      <c r="E9" s="13">
        <v>500</v>
      </c>
      <c r="F9" s="14">
        <f t="shared" si="2"/>
        <v>0.0980392156862745</v>
      </c>
      <c r="G9" s="13">
        <v>88</v>
      </c>
      <c r="H9" s="14">
        <f t="shared" si="3"/>
        <v>0.0861900097943193</v>
      </c>
      <c r="I9" s="13">
        <v>66</v>
      </c>
      <c r="J9" s="14">
        <f t="shared" si="4"/>
        <v>0.0869565217391304</v>
      </c>
      <c r="K9" s="13">
        <v>44</v>
      </c>
      <c r="L9" s="14">
        <f t="shared" si="5"/>
        <v>0.0888888888888889</v>
      </c>
      <c r="M9" s="13">
        <v>11</v>
      </c>
      <c r="N9" s="14">
        <f t="shared" si="6"/>
        <v>0.0254041570438799</v>
      </c>
      <c r="O9" s="13">
        <v>51</v>
      </c>
      <c r="P9" s="14">
        <f t="shared" si="7"/>
        <v>0.0876288659793814</v>
      </c>
      <c r="Q9" s="4">
        <f t="shared" si="8"/>
        <v>240</v>
      </c>
      <c r="R9" s="14">
        <f t="shared" si="9"/>
        <v>0.132596685082873</v>
      </c>
    </row>
    <row r="10" ht="31" customHeight="1" spans="2:18">
      <c r="B10" s="12">
        <f t="shared" si="10"/>
        <v>5</v>
      </c>
      <c r="C10" s="13">
        <f t="shared" si="0"/>
        <v>1200</v>
      </c>
      <c r="D10" s="14">
        <f t="shared" si="1"/>
        <v>0.117647058823529</v>
      </c>
      <c r="E10" s="13">
        <v>600</v>
      </c>
      <c r="F10" s="14">
        <f t="shared" si="2"/>
        <v>0.117647058823529</v>
      </c>
      <c r="G10" s="13">
        <v>99</v>
      </c>
      <c r="H10" s="14">
        <f t="shared" si="3"/>
        <v>0.0969637610186092</v>
      </c>
      <c r="I10" s="13">
        <v>77</v>
      </c>
      <c r="J10" s="14">
        <f t="shared" si="4"/>
        <v>0.101449275362319</v>
      </c>
      <c r="K10" s="13">
        <v>55</v>
      </c>
      <c r="L10" s="14">
        <f t="shared" si="5"/>
        <v>0.111111111111111</v>
      </c>
      <c r="M10" s="13">
        <v>13</v>
      </c>
      <c r="N10" s="14">
        <f t="shared" si="6"/>
        <v>0.0300230946882217</v>
      </c>
      <c r="O10" s="13">
        <v>61</v>
      </c>
      <c r="P10" s="14">
        <f t="shared" si="7"/>
        <v>0.104810996563574</v>
      </c>
      <c r="Q10" s="4">
        <f t="shared" si="8"/>
        <v>295</v>
      </c>
      <c r="R10" s="14">
        <f t="shared" si="9"/>
        <v>0.162983425414365</v>
      </c>
    </row>
    <row r="11" ht="31" customHeight="1" spans="2:18">
      <c r="B11" s="12">
        <f t="shared" si="10"/>
        <v>6</v>
      </c>
      <c r="C11" s="13">
        <f t="shared" si="0"/>
        <v>1400</v>
      </c>
      <c r="D11" s="14">
        <f t="shared" si="1"/>
        <v>0.137254901960784</v>
      </c>
      <c r="E11" s="13">
        <v>700</v>
      </c>
      <c r="F11" s="14">
        <f t="shared" si="2"/>
        <v>0.137254901960784</v>
      </c>
      <c r="G11" s="13">
        <v>110</v>
      </c>
      <c r="H11" s="14">
        <f t="shared" si="3"/>
        <v>0.107737512242899</v>
      </c>
      <c r="I11" s="13">
        <v>88</v>
      </c>
      <c r="J11" s="14">
        <f t="shared" si="4"/>
        <v>0.115942028985507</v>
      </c>
      <c r="K11" s="13">
        <v>66</v>
      </c>
      <c r="L11" s="14">
        <f t="shared" si="5"/>
        <v>0.133333333333333</v>
      </c>
      <c r="M11" s="13">
        <v>14</v>
      </c>
      <c r="N11" s="14">
        <f t="shared" si="6"/>
        <v>0.0323325635103926</v>
      </c>
      <c r="O11" s="13">
        <v>71</v>
      </c>
      <c r="P11" s="14">
        <f t="shared" si="7"/>
        <v>0.121993127147766</v>
      </c>
      <c r="Q11" s="4">
        <f t="shared" si="8"/>
        <v>351</v>
      </c>
      <c r="R11" s="14">
        <f t="shared" si="9"/>
        <v>0.193922651933702</v>
      </c>
    </row>
    <row r="12" ht="31" customHeight="1" spans="2:18">
      <c r="B12" s="12">
        <f t="shared" si="10"/>
        <v>7</v>
      </c>
      <c r="C12" s="13">
        <f t="shared" si="0"/>
        <v>1000</v>
      </c>
      <c r="D12" s="14">
        <f t="shared" si="1"/>
        <v>0.0980392156862745</v>
      </c>
      <c r="E12" s="13">
        <v>500</v>
      </c>
      <c r="F12" s="14">
        <f t="shared" si="2"/>
        <v>0.0980392156862745</v>
      </c>
      <c r="G12" s="13">
        <v>120</v>
      </c>
      <c r="H12" s="14">
        <f t="shared" si="3"/>
        <v>0.117531831537708</v>
      </c>
      <c r="I12" s="13">
        <v>99</v>
      </c>
      <c r="J12" s="14">
        <f t="shared" si="4"/>
        <v>0.130434782608696</v>
      </c>
      <c r="K12" s="13">
        <v>77</v>
      </c>
      <c r="L12" s="14">
        <f t="shared" si="5"/>
        <v>0.155555555555556</v>
      </c>
      <c r="M12" s="13">
        <v>15</v>
      </c>
      <c r="N12" s="14">
        <f t="shared" si="6"/>
        <v>0.0346420323325635</v>
      </c>
      <c r="O12" s="13">
        <v>81</v>
      </c>
      <c r="P12" s="14">
        <f t="shared" si="7"/>
        <v>0.139175257731959</v>
      </c>
      <c r="Q12" s="4">
        <f t="shared" si="8"/>
        <v>108</v>
      </c>
      <c r="R12" s="14">
        <f t="shared" si="9"/>
        <v>0.0596685082872928</v>
      </c>
    </row>
    <row r="13" ht="31" customHeight="1" spans="2:18">
      <c r="B13" s="12">
        <f t="shared" si="10"/>
        <v>8</v>
      </c>
      <c r="C13" s="10">
        <f t="shared" si="0"/>
        <v>400</v>
      </c>
      <c r="D13" s="11">
        <f t="shared" si="1"/>
        <v>0.0392156862745098</v>
      </c>
      <c r="E13" s="10">
        <v>200</v>
      </c>
      <c r="F13" s="11">
        <f t="shared" si="2"/>
        <v>0.0392156862745098</v>
      </c>
      <c r="G13" s="10">
        <v>55</v>
      </c>
      <c r="H13" s="11">
        <f t="shared" si="3"/>
        <v>0.0538687561214496</v>
      </c>
      <c r="I13" s="10">
        <v>33</v>
      </c>
      <c r="J13" s="11">
        <f t="shared" si="4"/>
        <v>0.0434782608695652</v>
      </c>
      <c r="K13" s="10">
        <v>11</v>
      </c>
      <c r="L13" s="11">
        <f t="shared" si="5"/>
        <v>0.0222222222222222</v>
      </c>
      <c r="M13" s="10">
        <v>68</v>
      </c>
      <c r="N13" s="11">
        <f t="shared" si="6"/>
        <v>0.157043879907621</v>
      </c>
      <c r="O13" s="10">
        <v>21</v>
      </c>
      <c r="P13" s="11">
        <f t="shared" si="7"/>
        <v>0.0360824742268041</v>
      </c>
      <c r="Q13" s="23">
        <f t="shared" si="8"/>
        <v>12</v>
      </c>
      <c r="R13" s="11">
        <f t="shared" si="9"/>
        <v>0.00662983425414365</v>
      </c>
    </row>
    <row r="14" ht="31" customHeight="1" spans="2:18">
      <c r="B14" s="12">
        <f t="shared" si="10"/>
        <v>9</v>
      </c>
      <c r="C14" s="13">
        <f t="shared" si="0"/>
        <v>600</v>
      </c>
      <c r="D14" s="14">
        <f t="shared" si="1"/>
        <v>0.0588235294117647</v>
      </c>
      <c r="E14" s="13">
        <v>300</v>
      </c>
      <c r="F14" s="14">
        <f t="shared" si="2"/>
        <v>0.0588235294117647</v>
      </c>
      <c r="G14" s="13">
        <v>66</v>
      </c>
      <c r="H14" s="14">
        <f t="shared" si="3"/>
        <v>0.0646425073457395</v>
      </c>
      <c r="I14" s="13">
        <v>44</v>
      </c>
      <c r="J14" s="14">
        <f t="shared" si="4"/>
        <v>0.0579710144927536</v>
      </c>
      <c r="K14" s="13">
        <v>22</v>
      </c>
      <c r="L14" s="14">
        <f t="shared" si="5"/>
        <v>0.0444444444444444</v>
      </c>
      <c r="M14" s="13">
        <v>99</v>
      </c>
      <c r="N14" s="14">
        <f t="shared" si="6"/>
        <v>0.228637413394919</v>
      </c>
      <c r="O14" s="13">
        <v>31</v>
      </c>
      <c r="P14" s="14">
        <f t="shared" si="7"/>
        <v>0.0532646048109966</v>
      </c>
      <c r="Q14" s="4">
        <f t="shared" si="8"/>
        <v>38</v>
      </c>
      <c r="R14" s="14">
        <f t="shared" si="9"/>
        <v>0.0209944751381215</v>
      </c>
    </row>
    <row r="15" ht="31" customHeight="1" spans="2:18">
      <c r="B15" s="12">
        <f t="shared" si="10"/>
        <v>10</v>
      </c>
      <c r="C15" s="13">
        <f t="shared" si="0"/>
        <v>800</v>
      </c>
      <c r="D15" s="14">
        <f t="shared" si="1"/>
        <v>0.0784313725490196</v>
      </c>
      <c r="E15" s="13">
        <v>400</v>
      </c>
      <c r="F15" s="14">
        <f t="shared" si="2"/>
        <v>0.0784313725490196</v>
      </c>
      <c r="G15" s="13">
        <v>77</v>
      </c>
      <c r="H15" s="14">
        <f t="shared" si="3"/>
        <v>0.0754162585700294</v>
      </c>
      <c r="I15" s="13">
        <v>55</v>
      </c>
      <c r="J15" s="14">
        <f t="shared" si="4"/>
        <v>0.072463768115942</v>
      </c>
      <c r="K15" s="13">
        <v>33</v>
      </c>
      <c r="L15" s="14">
        <f t="shared" si="5"/>
        <v>0.0666666666666667</v>
      </c>
      <c r="M15" s="13">
        <v>10</v>
      </c>
      <c r="N15" s="14">
        <f t="shared" si="6"/>
        <v>0.023094688221709</v>
      </c>
      <c r="O15" s="13">
        <v>41</v>
      </c>
      <c r="P15" s="14">
        <f t="shared" si="7"/>
        <v>0.070446735395189</v>
      </c>
      <c r="Q15" s="4">
        <f t="shared" si="8"/>
        <v>184</v>
      </c>
      <c r="R15" s="14">
        <f t="shared" si="9"/>
        <v>0.101657458563536</v>
      </c>
    </row>
    <row r="16" ht="31" customHeight="1" spans="2:18">
      <c r="B16" s="12">
        <f t="shared" si="10"/>
        <v>11</v>
      </c>
      <c r="C16" s="13">
        <f t="shared" si="0"/>
        <v>1000</v>
      </c>
      <c r="D16" s="14">
        <f t="shared" si="1"/>
        <v>0.0980392156862745</v>
      </c>
      <c r="E16" s="13">
        <v>500</v>
      </c>
      <c r="F16" s="14">
        <f t="shared" si="2"/>
        <v>0.0980392156862745</v>
      </c>
      <c r="G16" s="13">
        <v>88</v>
      </c>
      <c r="H16" s="14">
        <f t="shared" si="3"/>
        <v>0.0861900097943193</v>
      </c>
      <c r="I16" s="13">
        <v>66</v>
      </c>
      <c r="J16" s="14">
        <f t="shared" si="4"/>
        <v>0.0869565217391304</v>
      </c>
      <c r="K16" s="13">
        <v>44</v>
      </c>
      <c r="L16" s="14">
        <f t="shared" si="5"/>
        <v>0.0888888888888889</v>
      </c>
      <c r="M16" s="13">
        <v>11</v>
      </c>
      <c r="N16" s="14">
        <f t="shared" si="6"/>
        <v>0.0254041570438799</v>
      </c>
      <c r="O16" s="13">
        <v>51</v>
      </c>
      <c r="P16" s="14">
        <f t="shared" si="7"/>
        <v>0.0876288659793814</v>
      </c>
      <c r="Q16" s="4">
        <f t="shared" si="8"/>
        <v>240</v>
      </c>
      <c r="R16" s="14">
        <f t="shared" si="9"/>
        <v>0.132596685082873</v>
      </c>
    </row>
    <row r="17" ht="31" customHeight="1" spans="2:18">
      <c r="B17" s="15">
        <f t="shared" si="10"/>
        <v>12</v>
      </c>
      <c r="C17" s="13">
        <f t="shared" si="0"/>
        <v>1000</v>
      </c>
      <c r="D17" s="14">
        <f t="shared" si="1"/>
        <v>0.0980392156862745</v>
      </c>
      <c r="E17" s="13">
        <v>500</v>
      </c>
      <c r="F17" s="14">
        <f t="shared" si="2"/>
        <v>0.0980392156862745</v>
      </c>
      <c r="G17" s="13">
        <v>120</v>
      </c>
      <c r="H17" s="14">
        <f t="shared" si="3"/>
        <v>0.117531831537708</v>
      </c>
      <c r="I17" s="13">
        <v>99</v>
      </c>
      <c r="J17" s="14">
        <f t="shared" si="4"/>
        <v>0.130434782608696</v>
      </c>
      <c r="K17" s="13">
        <v>77</v>
      </c>
      <c r="L17" s="14">
        <f t="shared" si="5"/>
        <v>0.155555555555556</v>
      </c>
      <c r="M17" s="13">
        <v>15</v>
      </c>
      <c r="N17" s="14">
        <f t="shared" si="6"/>
        <v>0.0346420323325635</v>
      </c>
      <c r="O17" s="13">
        <v>81</v>
      </c>
      <c r="P17" s="14">
        <f t="shared" si="7"/>
        <v>0.139175257731959</v>
      </c>
      <c r="Q17" s="4">
        <f t="shared" si="8"/>
        <v>108</v>
      </c>
      <c r="R17" s="14">
        <f t="shared" si="9"/>
        <v>0.0596685082872928</v>
      </c>
    </row>
    <row r="18" ht="31" customHeight="1" spans="2:18">
      <c r="B18" s="16" t="s">
        <v>12</v>
      </c>
      <c r="C18" s="17">
        <f>SUM(C6:C17)</f>
        <v>10200</v>
      </c>
      <c r="D18" s="18"/>
      <c r="E18" s="19">
        <f t="shared" ref="E18:R18" si="11">SUM(E6:E17)</f>
        <v>5100</v>
      </c>
      <c r="F18" s="20"/>
      <c r="G18" s="19">
        <f t="shared" si="11"/>
        <v>1021</v>
      </c>
      <c r="H18" s="20"/>
      <c r="I18" s="19">
        <f t="shared" si="11"/>
        <v>759</v>
      </c>
      <c r="J18" s="20"/>
      <c r="K18" s="19">
        <f t="shared" si="11"/>
        <v>495</v>
      </c>
      <c r="L18" s="20"/>
      <c r="M18" s="19">
        <f t="shared" si="11"/>
        <v>433</v>
      </c>
      <c r="N18" s="20"/>
      <c r="O18" s="19">
        <f t="shared" si="11"/>
        <v>582</v>
      </c>
      <c r="P18" s="20"/>
      <c r="Q18" s="19">
        <f t="shared" si="11"/>
        <v>1810</v>
      </c>
      <c r="R18" s="20"/>
    </row>
  </sheetData>
  <mergeCells count="18">
    <mergeCell ref="B2:R2"/>
    <mergeCell ref="C4:D4"/>
    <mergeCell ref="E4:F4"/>
    <mergeCell ref="G4:H4"/>
    <mergeCell ref="I4:J4"/>
    <mergeCell ref="K4:L4"/>
    <mergeCell ref="M4:N4"/>
    <mergeCell ref="O4:P4"/>
    <mergeCell ref="Q4:R4"/>
    <mergeCell ref="C18:D18"/>
    <mergeCell ref="E18:F18"/>
    <mergeCell ref="G18:H18"/>
    <mergeCell ref="I18:J18"/>
    <mergeCell ref="K18:L18"/>
    <mergeCell ref="M18:N18"/>
    <mergeCell ref="O18:P18"/>
    <mergeCell ref="Q18:R18"/>
    <mergeCell ref="B4:B5"/>
  </mergeCells>
  <conditionalFormatting sqref="D6:D12 F6:F12 H6:H12 J6:J12 L6:L12 N6:N12 P6:P12 R6:R12">
    <cfRule type="dataBar" priority="3">
      <dataBar>
        <cfvo type="num" val="0"/>
        <cfvo type="num" val="1"/>
        <color theme="7" tint="0.4"/>
      </dataBar>
      <extLst>
        <ext xmlns:x14="http://schemas.microsoft.com/office/spreadsheetml/2009/9/main" uri="{B025F937-C7B1-47D3-B67F-A62EFF666E3E}">
          <x14:id>{ae41fe2a-103a-47f4-a30c-ca24f534472c}</x14:id>
        </ext>
      </extLst>
    </cfRule>
  </conditionalFormatting>
  <conditionalFormatting sqref="D13:D16 F13:F16 H13:H16 J13:J16 L13:L16 N13:N16 P13:P16 R13:R16">
    <cfRule type="dataBar" priority="2">
      <dataBar>
        <cfvo type="num" val="0"/>
        <cfvo type="num" val="1"/>
        <color theme="7" tint="0.4"/>
      </dataBar>
      <extLst>
        <ext xmlns:x14="http://schemas.microsoft.com/office/spreadsheetml/2009/9/main" uri="{B025F937-C7B1-47D3-B67F-A62EFF666E3E}">
          <x14:id>{a9876044-5df7-469e-b339-8bf2a7c6bd83}</x14:id>
        </ext>
      </extLst>
    </cfRule>
  </conditionalFormatting>
  <conditionalFormatting sqref="D17 F17 H17 J17 L17 N17 P17 R17">
    <cfRule type="dataBar" priority="1">
      <dataBar>
        <cfvo type="num" val="0"/>
        <cfvo type="num" val="1"/>
        <color theme="7" tint="0.4"/>
      </dataBar>
      <extLst>
        <ext xmlns:x14="http://schemas.microsoft.com/office/spreadsheetml/2009/9/main" uri="{B025F937-C7B1-47D3-B67F-A62EFF666E3E}">
          <x14:id>{e96bcd5a-a756-45d6-840e-b099f6ce4a78}</x14:id>
        </ext>
      </extLst>
    </cfRule>
  </conditionalFormatting>
  <pageMargins left="0.275" right="0" top="0.354166666666667" bottom="0" header="0.5" footer="0.5"/>
  <pageSetup paperSize="9" scale="81" orientation="landscape" horizontalDpi="6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41fe2a-103a-47f4-a30c-ca24f534472c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2E928A"/>
              <x14:negativeFillColor rgb="FFFF0000"/>
              <x14:negativeBorderColor rgb="FFFF0000"/>
              <x14:axisColor rgb="FF000000"/>
            </x14:dataBar>
          </x14:cfRule>
          <xm:sqref>D6:D12 F6:F12 H6:H12 J6:J12 L6:L12 N6:N12 P6:P12 R6:R12</xm:sqref>
        </x14:conditionalFormatting>
        <x14:conditionalFormatting xmlns:xm="http://schemas.microsoft.com/office/excel/2006/main">
          <x14:cfRule type="dataBar" id="{a9876044-5df7-469e-b339-8bf2a7c6bd8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2E928A"/>
              <x14:negativeFillColor rgb="FFFF0000"/>
              <x14:negativeBorderColor rgb="FFFF0000"/>
              <x14:axisColor rgb="FF000000"/>
            </x14:dataBar>
          </x14:cfRule>
          <xm:sqref>D13:D16 F13:F16 H13:H16 J13:J16 L13:L16 N13:N16 P13:P16 R13:R16</xm:sqref>
        </x14:conditionalFormatting>
        <x14:conditionalFormatting xmlns:xm="http://schemas.microsoft.com/office/excel/2006/main">
          <x14:cfRule type="dataBar" id="{e96bcd5a-a756-45d6-840e-b099f6ce4a7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2E928A"/>
              <x14:negativeFillColor rgb="FFFF0000"/>
              <x14:negativeBorderColor rgb="FFFF0000"/>
              <x14:axisColor rgb="FF000000"/>
            </x14:dataBar>
          </x14:cfRule>
          <xm:sqref>D17 F17 H17 J17 L17 N17 P17 R17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nbc-cwb01</dc:creator>
  <cp:lastModifiedBy>UMBRA~</cp:lastModifiedBy>
  <dcterms:created xsi:type="dcterms:W3CDTF">2021-09-18T02:11:00Z</dcterms:created>
  <dcterms:modified xsi:type="dcterms:W3CDTF">2024-02-25T03:20:16Z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FBF3BBEDCCDD4E69A29E3507218FD633_11</vt:lpwstr>
  </property>
  <property fmtid="{D5CDD505-2E9C-101B-9397-08002B2CF9AE}" pid="3" name="KSOProductBuildVer">
    <vt:lpwstr>2052-12.1.0.16388</vt:lpwstr>
  </property>
  <property fmtid="{D5CDD505-2E9C-101B-9397-08002B2CF9AE}" pid="4" name="KSOTemplateUUID">
    <vt:lpwstr>v1.0_mb_gFz8k+iLwZG3U4JbV3EmCw==</vt:lpwstr>
  </property>
</Properties>
</file>