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diazg\Desktop\Laboratorio 14.04.14\01 OHL\02 ensayos de balasto\Ensayos\"/>
    </mc:Choice>
  </mc:AlternateContent>
  <bookViews>
    <workbookView xWindow="0" yWindow="60" windowWidth="19440" windowHeight="7095" activeTab="2"/>
  </bookViews>
  <sheets>
    <sheet name="Pag 1 de 3" sheetId="1" r:id="rId1"/>
    <sheet name="Pag 2 de 3" sheetId="2" r:id="rId2"/>
    <sheet name="Pag 3 de 3" sheetId="3" r:id="rId3"/>
    <sheet name="Hoja1" sheetId="4" r:id="rId4"/>
  </sheets>
  <definedNames>
    <definedName name="_xlnm.Print_Area" localSheetId="3">Hoja1!$A$1:$O$75</definedName>
    <definedName name="_xlnm.Print_Area" localSheetId="0">'Pag 1 de 3'!$A$1:$X$51</definedName>
    <definedName name="_xlnm.Print_Area" localSheetId="1">'Pag 2 de 3'!$A$1:$X$51</definedName>
    <definedName name="_xlnm.Print_Area" localSheetId="2">'Pag 3 de 3'!$A$1:$X$51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0" i="3" l="1"/>
  <c r="K41" i="3"/>
  <c r="K40" i="3"/>
  <c r="K36" i="3"/>
  <c r="K35" i="3"/>
  <c r="K34" i="3"/>
  <c r="K42" i="3" l="1"/>
  <c r="W23" i="2"/>
  <c r="W24" i="2"/>
  <c r="W25" i="2"/>
  <c r="W26" i="2"/>
  <c r="W27" i="2"/>
  <c r="W22" i="2"/>
  <c r="J44" i="2" l="1"/>
  <c r="G44" i="2"/>
  <c r="V21" i="3" l="1"/>
  <c r="V16" i="3"/>
  <c r="V38" i="1"/>
  <c r="V37" i="1"/>
  <c r="V36" i="1"/>
  <c r="S38" i="1"/>
  <c r="S37" i="1"/>
  <c r="S36" i="1"/>
  <c r="J38" i="1"/>
  <c r="J37" i="1"/>
  <c r="J36" i="1"/>
  <c r="D38" i="1"/>
  <c r="D37" i="1"/>
  <c r="D36" i="1"/>
  <c r="K20" i="1"/>
  <c r="P44" i="2"/>
  <c r="P38" i="2"/>
  <c r="P37" i="2"/>
  <c r="R30" i="1"/>
  <c r="V30" i="1"/>
  <c r="V22" i="1"/>
  <c r="V16" i="1"/>
  <c r="V40" i="2"/>
  <c r="V30" i="2"/>
  <c r="V16" i="2"/>
  <c r="AC27" i="2"/>
  <c r="F14" i="2"/>
  <c r="F13" i="2"/>
  <c r="Q8" i="2"/>
  <c r="Q7" i="2"/>
  <c r="Q6" i="2"/>
  <c r="G59" i="4"/>
  <c r="M43" i="4"/>
  <c r="AC28" i="2" s="1"/>
  <c r="M45" i="4"/>
  <c r="AC29" i="2" s="1"/>
  <c r="M47" i="4"/>
  <c r="AC30" i="2" s="1"/>
  <c r="M49" i="4"/>
  <c r="AC31" i="2" s="1"/>
  <c r="M51" i="4"/>
  <c r="AC32" i="2" s="1"/>
  <c r="M41" i="4"/>
  <c r="L38" i="4"/>
  <c r="L36" i="4"/>
  <c r="L34" i="4"/>
  <c r="M24" i="4"/>
  <c r="J28" i="1" s="1"/>
  <c r="M22" i="4"/>
  <c r="J27" i="1" s="1"/>
  <c r="M20" i="4"/>
  <c r="J26" i="1" s="1"/>
  <c r="Q8" i="3" l="1"/>
  <c r="P36" i="1"/>
  <c r="F14" i="3" l="1"/>
  <c r="F13" i="3"/>
  <c r="F10" i="3"/>
  <c r="Q7" i="3"/>
  <c r="T13" i="3" s="1"/>
  <c r="Q6" i="3"/>
  <c r="F27" i="3"/>
  <c r="D14" i="1" l="1"/>
  <c r="D13" i="1"/>
  <c r="E11" i="1"/>
  <c r="E10" i="1"/>
  <c r="Q8" i="1"/>
  <c r="Q7" i="1"/>
  <c r="Q6" i="1"/>
  <c r="T13" i="2" l="1"/>
  <c r="T13" i="1"/>
  <c r="T33" i="2" l="1"/>
  <c r="S39" i="1"/>
  <c r="G37" i="1"/>
  <c r="G38" i="1" s="1"/>
  <c r="F40" i="1" s="1"/>
  <c r="G36" i="1"/>
  <c r="S33" i="1"/>
  <c r="S44" i="2" l="1"/>
  <c r="V44" i="2" s="1"/>
  <c r="AF27" i="2"/>
  <c r="AF28" i="2" l="1"/>
  <c r="AF29" i="2" s="1"/>
  <c r="S22" i="2"/>
  <c r="S23" i="2" l="1"/>
  <c r="AF30" i="2"/>
  <c r="S24" i="2"/>
  <c r="S25" i="2" l="1"/>
  <c r="AF31" i="2"/>
  <c r="S32" i="1" l="1"/>
  <c r="S26" i="2"/>
  <c r="AF32" i="2"/>
  <c r="S40" i="1" l="1"/>
  <c r="M38" i="1"/>
  <c r="M37" i="1"/>
  <c r="M36" i="1"/>
  <c r="M40" i="1"/>
  <c r="T18" i="2"/>
  <c r="S27" i="2"/>
  <c r="T32" i="2" l="1"/>
  <c r="AI29" i="2"/>
  <c r="AL29" i="2" s="1"/>
  <c r="U24" i="2" s="1"/>
  <c r="T23" i="3"/>
  <c r="I27" i="3" s="1"/>
  <c r="L27" i="3" s="1"/>
  <c r="AI27" i="2"/>
  <c r="AL27" i="2" s="1"/>
  <c r="U22" i="2" s="1"/>
  <c r="T18" i="1"/>
  <c r="AI30" i="2"/>
  <c r="AL30" i="2" s="1"/>
  <c r="U25" i="2" s="1"/>
  <c r="AI31" i="2"/>
  <c r="AL31" i="2" s="1"/>
  <c r="U26" i="2" s="1"/>
  <c r="AI28" i="2"/>
  <c r="AL28" i="2" s="1"/>
  <c r="U23" i="2" s="1"/>
  <c r="AI32" i="2"/>
  <c r="AL32" i="2" s="1"/>
  <c r="U27" i="2" s="1"/>
  <c r="T20" i="1" l="1"/>
  <c r="R27" i="1"/>
  <c r="R26" i="1"/>
  <c r="R25" i="1"/>
  <c r="M38" i="2"/>
  <c r="V38" i="2"/>
  <c r="S38" i="2" s="1"/>
  <c r="M37" i="2"/>
  <c r="V37" i="2"/>
  <c r="S37" i="2" s="1"/>
</calcChain>
</file>

<file path=xl/sharedStrings.xml><?xml version="1.0" encoding="utf-8"?>
<sst xmlns="http://schemas.openxmlformats.org/spreadsheetml/2006/main" count="303" uniqueCount="178">
  <si>
    <t>LABORATORY OF:</t>
  </si>
  <si>
    <t>AREA:</t>
  </si>
  <si>
    <t>TEST NUMBER:</t>
  </si>
  <si>
    <t>START DATE:</t>
  </si>
  <si>
    <t>CONTRACTOR:</t>
  </si>
  <si>
    <t>PROJECT:</t>
  </si>
  <si>
    <t>SAMPLE IDENTIFICATION</t>
  </si>
  <si>
    <t>LOCATION:</t>
  </si>
  <si>
    <t xml:space="preserve">TYPE: </t>
  </si>
  <si>
    <t>Total sample tested dry (g)</t>
  </si>
  <si>
    <t>Total sample test material (g)</t>
  </si>
  <si>
    <t>Bar Sieves
Aperture (mm)</t>
  </si>
  <si>
    <t>Sieves Code</t>
  </si>
  <si>
    <t>Individual 
retained</t>
  </si>
  <si>
    <t>EM 25-16</t>
  </si>
  <si>
    <r>
      <t xml:space="preserve">EM </t>
    </r>
    <r>
      <rPr>
        <sz val="11"/>
        <color theme="1"/>
        <rFont val="Calibri"/>
        <family val="2"/>
      </rPr>
      <t>˃ 25</t>
    </r>
  </si>
  <si>
    <r>
      <t xml:space="preserve">EM </t>
    </r>
    <r>
      <rPr>
        <sz val="11"/>
        <color theme="1"/>
        <rFont val="Calibri"/>
        <family val="2"/>
      </rPr>
      <t>˂ 16</t>
    </r>
  </si>
  <si>
    <t>Calculated</t>
  </si>
  <si>
    <t xml:space="preserve">Sieves </t>
  </si>
  <si>
    <t>Fund</t>
  </si>
  <si>
    <t>Retained (g)</t>
  </si>
  <si>
    <t>Accumulated (g)</t>
  </si>
  <si>
    <t>No. Particle</t>
  </si>
  <si>
    <t>Weight (g)</t>
  </si>
  <si>
    <r>
      <t xml:space="preserve">PARTICLE LENGHT         L </t>
    </r>
    <r>
      <rPr>
        <sz val="11"/>
        <color theme="1"/>
        <rFont val="Calibri"/>
        <family val="2"/>
      </rPr>
      <t>≥ 100 mm</t>
    </r>
  </si>
  <si>
    <t>Particle caliper code</t>
  </si>
  <si>
    <t>Vernier caliper code</t>
  </si>
  <si>
    <t>mass retained on sieve 22,4 mm (g)</t>
  </si>
  <si>
    <t>Balance code</t>
  </si>
  <si>
    <t>TOTAL (g)</t>
  </si>
  <si>
    <t>Sample Storage                     YES…….  NO…….   PLACE:</t>
  </si>
  <si>
    <t>Sieves
Aperture (mm)</t>
  </si>
  <si>
    <t>Accumulated
retained</t>
  </si>
  <si>
    <t>Retained
%</t>
  </si>
  <si>
    <t>31,5/50</t>
  </si>
  <si>
    <t>Engineers consultants and quality control</t>
  </si>
  <si>
    <t>0,5 mm sieve code</t>
  </si>
  <si>
    <t>0,063 mm sieve code</t>
  </si>
  <si>
    <t>Retained
(g)</t>
  </si>
  <si>
    <t>Equipment
code</t>
  </si>
  <si>
    <t>Abrasive
charge</t>
  </si>
  <si>
    <t>Weight Sieve (g)</t>
  </si>
  <si>
    <t>Weight of the sample tested (g)</t>
  </si>
  <si>
    <t>B (After)</t>
  </si>
  <si>
    <t>C=A-B</t>
  </si>
  <si>
    <t>70-99</t>
  </si>
  <si>
    <t>30-65</t>
  </si>
  <si>
    <t>0-3</t>
  </si>
  <si>
    <t>1-25</t>
  </si>
  <si>
    <t>Work Base 2</t>
  </si>
  <si>
    <t>Haramain High Speed Rail P2</t>
  </si>
  <si>
    <t>Ballast</t>
  </si>
  <si>
    <t>D=(C/A)*100</t>
  </si>
  <si>
    <t>P.L. %</t>
  </si>
  <si>
    <t>Rubén Díaz 
Laboratory Head</t>
  </si>
  <si>
    <t>END DATE:</t>
  </si>
  <si>
    <t>DATE OF SAMPLING:</t>
  </si>
  <si>
    <t>Code of Scale</t>
  </si>
  <si>
    <t>Total dry sample tested (g)</t>
  </si>
  <si>
    <t>Passing
%</t>
  </si>
  <si>
    <t>Size of 
mesh (mm)</t>
  </si>
  <si>
    <t>Admisible
range</t>
  </si>
  <si>
    <t>Fines particles</t>
  </si>
  <si>
    <t xml:space="preserve">Fines  </t>
  </si>
  <si>
    <t xml:space="preserve"> Ordinary sample </t>
  </si>
  <si>
    <t>Homogeneity sample</t>
  </si>
  <si>
    <t>0) HOMOGENEITY UNE 146147</t>
  </si>
  <si>
    <t>1) MINIMUM THICKNESS UNE 146147</t>
  </si>
  <si>
    <t>2 y 3) SHAPE INDEX AND PARTICLE LENGTH EN 13450 / EN 933-4</t>
  </si>
  <si>
    <t>Scale code</t>
  </si>
  <si>
    <t>VERNIER GAUGE</t>
  </si>
  <si>
    <t>Hole mm</t>
  </si>
  <si>
    <t>Flaky Parti.</t>
  </si>
  <si>
    <t>No Flaky (g)</t>
  </si>
  <si>
    <t>Shape Index</t>
  </si>
  <si>
    <t>Shape Index (g)</t>
  </si>
  <si>
    <t>Shape Index (%)</t>
  </si>
  <si>
    <t>Conditions / Admisible range</t>
  </si>
  <si>
    <t>≥ 50 %</t>
  </si>
  <si>
    <r>
      <t xml:space="preserve">Dry Screening / </t>
    </r>
    <r>
      <rPr>
        <sz val="10"/>
        <color theme="1"/>
        <rFont val="Calibri"/>
        <family val="2"/>
      </rPr>
      <t>≤ 0,6 %</t>
    </r>
  </si>
  <si>
    <r>
      <t xml:space="preserve">Wet Screening / </t>
    </r>
    <r>
      <rPr>
        <sz val="10"/>
        <color theme="1"/>
        <rFont val="Calibri"/>
        <family val="2"/>
      </rPr>
      <t>≤ 0,5 %</t>
    </r>
  </si>
  <si>
    <r>
      <t xml:space="preserve">Passing (%)
</t>
    </r>
    <r>
      <rPr>
        <sz val="10"/>
        <color theme="1"/>
        <rFont val="Calibri"/>
        <family val="2"/>
      </rPr>
      <t>≤ 14 %</t>
    </r>
  </si>
  <si>
    <r>
      <t xml:space="preserve">H </t>
    </r>
    <r>
      <rPr>
        <sz val="11"/>
        <color theme="1"/>
        <rFont val="Calibri"/>
        <family val="2"/>
      </rPr>
      <t>˂ 5</t>
    </r>
    <r>
      <rPr>
        <sz val="11"/>
        <color theme="1"/>
        <rFont val="Calibri"/>
        <family val="2"/>
        <scheme val="minor"/>
      </rPr>
      <t xml:space="preserve"> (%)</t>
    </r>
  </si>
  <si>
    <t>Admisible range</t>
  </si>
  <si>
    <r>
      <t xml:space="preserve">39,5 CLA or </t>
    </r>
    <r>
      <rPr>
        <sz val="11"/>
        <color theme="1"/>
        <rFont val="Calibri"/>
        <family val="2"/>
      </rPr>
      <t>≤ 27 %</t>
    </r>
  </si>
  <si>
    <t>≤ 5 %</t>
  </si>
  <si>
    <t>≤ 10 %</t>
  </si>
  <si>
    <t>A. R.</t>
  </si>
  <si>
    <t>≤ 4 %</t>
  </si>
  <si>
    <t>OHL</t>
  </si>
  <si>
    <t>5) CLEANING (Fine and fine particles)  EN 13450 / EN 933-1</t>
  </si>
  <si>
    <t xml:space="preserve">
Passing (g)</t>
  </si>
  <si>
    <t>4) SQUARE SIEVE GRADING   EN 13450 / EN 933-1</t>
  </si>
  <si>
    <t>COMMENTS: 
The test not be copied without Laboratoy authorization.</t>
  </si>
  <si>
    <t>DATA COLLECTION PART OF TESTING CONCERNING THE BALLAST 
NAV 3-4-0.2 / 4th edition 2007 
(Page 3 of 3)</t>
  </si>
  <si>
    <t>7) HARMFUL COMPONENTS EN 13450</t>
  </si>
  <si>
    <t>No plastic or wood residues are detected</t>
  </si>
  <si>
    <t>8) FRACTION d31,5 - D50  EN 13450</t>
  </si>
  <si>
    <t>8) WATER ABSORPTION EN 1097-6</t>
  </si>
  <si>
    <t>SIEVE 40 mm.</t>
  </si>
  <si>
    <r>
      <t>M</t>
    </r>
    <r>
      <rPr>
        <sz val="10"/>
        <color theme="1"/>
        <rFont val="Calibri"/>
        <family val="2"/>
      </rPr>
      <t>₁</t>
    </r>
  </si>
  <si>
    <t>Dry Satured Surface (gr)</t>
  </si>
  <si>
    <t>Admisible
 Range</t>
  </si>
  <si>
    <r>
      <t>M</t>
    </r>
    <r>
      <rPr>
        <sz val="10"/>
        <color theme="1"/>
        <rFont val="Calibri"/>
        <family val="2"/>
      </rPr>
      <t>₃</t>
    </r>
  </si>
  <si>
    <t>Dry Sample (gr)</t>
  </si>
  <si>
    <t>% Wcm = (M₁ - M₃) * 100 / M₃</t>
  </si>
  <si>
    <t>≤ 0,5 %</t>
  </si>
  <si>
    <t>SIEVE 50 mm.</t>
  </si>
  <si>
    <t xml:space="preserve">A </t>
  </si>
  <si>
    <t>DATA COLLECTION PART OF TESTING CONCERNING THE BALLAST 
NAV 3-4-0.2 / 4th edition 2007 
(Page 2 of 3)</t>
  </si>
  <si>
    <t>DATA COLLECTION PART OF TESTING CONCERNING THE BALLAST 
NAV 3-4-0.2 / 4th edition 2007 
(Page 1 of 3)</t>
  </si>
  <si>
    <t>6) DETERMINATION OF VALUE  "LOS ANGELES" (CLA) EN 13450 / EN 1097-2</t>
  </si>
  <si>
    <t>DATA COLLECTION PART OF TESTING CONCERNING THE BALLAST 
NAV 3-4-0.2 / 4th edition 2007</t>
  </si>
  <si>
    <t>STANDARTS</t>
  </si>
  <si>
    <t>NAV 3-4-0.2 4 th Edition 2007</t>
  </si>
  <si>
    <t>UNE 146147</t>
  </si>
  <si>
    <t>EN 13450</t>
  </si>
  <si>
    <t>EN 933-4</t>
  </si>
  <si>
    <t>EN 933-1</t>
  </si>
  <si>
    <t>TEST NUMBER</t>
  </si>
  <si>
    <t>DATE OF SAMPLING</t>
  </si>
  <si>
    <t>DATE OF TESTING</t>
  </si>
  <si>
    <t>LOCATION</t>
  </si>
  <si>
    <t>TYPE</t>
  </si>
  <si>
    <t>TOTAL MASS SAMPLE TESTED</t>
  </si>
  <si>
    <t>HOMOGENEITY</t>
  </si>
  <si>
    <t>HARMFULL COMPONENTS</t>
  </si>
  <si>
    <t>MINIMUM THICKNESS</t>
  </si>
  <si>
    <t>25 mm</t>
  </si>
  <si>
    <t>(g)</t>
  </si>
  <si>
    <t>+</t>
  </si>
  <si>
    <t>=</t>
  </si>
  <si>
    <t>16 mm</t>
  </si>
  <si>
    <t>Fond</t>
  </si>
  <si>
    <t>SHAPE INDEX</t>
  </si>
  <si>
    <t>particles</t>
  </si>
  <si>
    <t>FOND</t>
  </si>
  <si>
    <t>PARTICLE LENGTH &gt;100 mm</t>
  </si>
  <si>
    <t>Flaky (g)</t>
  </si>
  <si>
    <t>GRADING</t>
  </si>
  <si>
    <t>Ret 63 mm</t>
  </si>
  <si>
    <t>Ret 50 mm</t>
  </si>
  <si>
    <t>Ret 40 mm</t>
  </si>
  <si>
    <t>Ret 31,5 mm</t>
  </si>
  <si>
    <t>Ret 22,4 mm</t>
  </si>
  <si>
    <t>FRACTION d 31.5 - D 50 (Ret 31,5 + Ret 40)</t>
  </si>
  <si>
    <t>FINE PARTICLES</t>
  </si>
  <si>
    <t>PASS 0,5 mm</t>
  </si>
  <si>
    <t>FINES</t>
  </si>
  <si>
    <t>PASS 0,063 mm</t>
  </si>
  <si>
    <t>CLA</t>
  </si>
  <si>
    <t>MASS RET 40 mm</t>
  </si>
  <si>
    <t>TOTAL MASS BEFORE TEST</t>
  </si>
  <si>
    <t>TOTAL MASS AFTER TEST</t>
  </si>
  <si>
    <t>MASS RET 31,5 mm</t>
  </si>
  <si>
    <t>WATER ABSOPTION</t>
  </si>
  <si>
    <t>50 mm SIEVE</t>
  </si>
  <si>
    <t>M1 Dry satured surface (g)</t>
  </si>
  <si>
    <t>M3 Dry sample (g)</t>
  </si>
  <si>
    <t>40 mm SIEVE</t>
  </si>
  <si>
    <t>No</t>
  </si>
  <si>
    <t>/GR</t>
  </si>
  <si>
    <t>/CL</t>
  </si>
  <si>
    <t>/LA</t>
  </si>
  <si>
    <t>/HG</t>
  </si>
  <si>
    <t>/MT</t>
  </si>
  <si>
    <t>/PL</t>
  </si>
  <si>
    <t>/SI</t>
  </si>
  <si>
    <t>/HC</t>
  </si>
  <si>
    <t>/dD</t>
  </si>
  <si>
    <t>Sieves 
Code</t>
  </si>
  <si>
    <t>Size of
mesh (mm)</t>
  </si>
  <si>
    <t>Retained
(gr.)</t>
  </si>
  <si>
    <t>Passing
(%)</t>
  </si>
  <si>
    <t>Ballast in Stock for R.F.I. with D.B.I.</t>
  </si>
  <si>
    <t>/WA</t>
  </si>
  <si>
    <t>BL-168</t>
  </si>
  <si>
    <t>OHL (Stock Nº 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</si>
</sst>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3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i/>
      <sz val="14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36"/>
      <color theme="1"/>
      <name val="Arial Narrow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double">
        <color auto="1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ck">
        <color indexed="64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0" fillId="0" borderId="9" xfId="0" applyBorder="1"/>
    <xf numFmtId="0" fontId="0" fillId="0" borderId="0" xfId="0" applyBorder="1" applyAlignment="1">
      <alignment horizontal="center" vertical="center" wrapText="1"/>
    </xf>
    <xf numFmtId="0" fontId="0" fillId="0" borderId="19" xfId="0" applyBorder="1"/>
    <xf numFmtId="0" fontId="5" fillId="0" borderId="0" xfId="0" applyFont="1"/>
    <xf numFmtId="0" fontId="2" fillId="0" borderId="0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1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/>
    <xf numFmtId="0" fontId="3" fillId="0" borderId="24" xfId="0" applyFont="1" applyBorder="1" applyAlignment="1"/>
    <xf numFmtId="0" fontId="0" fillId="0" borderId="24" xfId="0" applyBorder="1" applyAlignment="1"/>
    <xf numFmtId="0" fontId="1" fillId="0" borderId="19" xfId="0" applyFont="1" applyBorder="1"/>
    <xf numFmtId="0" fontId="0" fillId="0" borderId="68" xfId="0" applyBorder="1" applyAlignment="1">
      <alignment vertical="top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1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" fontId="4" fillId="0" borderId="9" xfId="0" applyNumberFormat="1" applyFont="1" applyBorder="1" applyAlignment="1">
      <alignment vertical="center"/>
    </xf>
    <xf numFmtId="1" fontId="8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0" fillId="0" borderId="7" xfId="0" applyBorder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14" fontId="14" fillId="0" borderId="0" xfId="0" applyNumberFormat="1" applyFont="1" applyBorder="1" applyAlignment="1"/>
    <xf numFmtId="0" fontId="14" fillId="0" borderId="0" xfId="0" applyFont="1"/>
    <xf numFmtId="0" fontId="15" fillId="0" borderId="0" xfId="0" applyFont="1" applyBorder="1" applyAlignment="1"/>
    <xf numFmtId="0" fontId="0" fillId="0" borderId="5" xfId="0" applyBorder="1" applyAlignment="1"/>
    <xf numFmtId="0" fontId="14" fillId="0" borderId="0" xfId="0" applyFont="1" applyBorder="1"/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20" fontId="15" fillId="0" borderId="0" xfId="0" applyNumberFormat="1" applyFont="1" applyBorder="1" applyAlignment="1"/>
    <xf numFmtId="2" fontId="4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15" fillId="0" borderId="0" xfId="0" applyFont="1" applyBorder="1" applyAlignment="1">
      <alignment vertical="center"/>
    </xf>
    <xf numFmtId="164" fontId="17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85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68" xfId="0" applyFill="1" applyBorder="1" applyAlignment="1">
      <alignment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0" fillId="2" borderId="86" xfId="0" applyFill="1" applyBorder="1" applyAlignment="1">
      <alignment horizontal="center" vertical="center" wrapText="1"/>
    </xf>
    <xf numFmtId="0" fontId="0" fillId="2" borderId="76" xfId="0" applyFill="1" applyBorder="1" applyAlignment="1">
      <alignment horizontal="center" vertical="center" wrapText="1"/>
    </xf>
    <xf numFmtId="0" fontId="0" fillId="0" borderId="68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top"/>
    </xf>
    <xf numFmtId="0" fontId="0" fillId="0" borderId="24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78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78" xfId="0" applyBorder="1" applyAlignment="1">
      <alignment horizontal="center"/>
    </xf>
    <xf numFmtId="2" fontId="6" fillId="0" borderId="82" xfId="0" applyNumberFormat="1" applyFont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2" fontId="0" fillId="0" borderId="8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1" xfId="0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73" xfId="0" applyNumberFormat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7" xfId="0" applyBorder="1" applyAlignment="1">
      <alignment horizontal="left" vertical="top" wrapText="1"/>
    </xf>
    <xf numFmtId="0" fontId="0" fillId="0" borderId="68" xfId="0" applyBorder="1" applyAlignment="1">
      <alignment horizontal="left" vertical="top"/>
    </xf>
    <xf numFmtId="0" fontId="0" fillId="0" borderId="69" xfId="0" applyBorder="1" applyAlignment="1">
      <alignment horizontal="left" vertical="top"/>
    </xf>
    <xf numFmtId="0" fontId="0" fillId="0" borderId="8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0" xfId="0" applyBorder="1" applyAlignment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6" xfId="0" applyBorder="1" applyAlignment="1">
      <alignment horizontal="left" vertical="top"/>
    </xf>
    <xf numFmtId="0" fontId="0" fillId="0" borderId="67" xfId="0" applyBorder="1" applyAlignment="1">
      <alignment horizontal="center" wrapText="1"/>
    </xf>
    <xf numFmtId="0" fontId="0" fillId="0" borderId="8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6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5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4" xfId="0" applyBorder="1" applyAlignment="1">
      <alignment horizontal="center"/>
    </xf>
    <xf numFmtId="2" fontId="9" fillId="0" borderId="82" xfId="0" applyNumberFormat="1" applyFont="1" applyFill="1" applyBorder="1" applyAlignment="1">
      <alignment horizontal="center"/>
    </xf>
    <xf numFmtId="2" fontId="9" fillId="0" borderId="83" xfId="0" applyNumberFormat="1" applyFont="1" applyFill="1" applyBorder="1" applyAlignment="1">
      <alignment horizontal="center"/>
    </xf>
    <xf numFmtId="2" fontId="9" fillId="0" borderId="84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0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36" xfId="0" applyBorder="1" applyAlignment="1">
      <alignment horizontal="center"/>
    </xf>
    <xf numFmtId="0" fontId="9" fillId="0" borderId="0" xfId="0" applyFont="1" applyBorder="1" applyAlignment="1">
      <alignment horizontal="right"/>
    </xf>
    <xf numFmtId="0" fontId="0" fillId="0" borderId="4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64" fontId="0" fillId="0" borderId="20" xfId="0" applyNumberFormat="1" applyFill="1" applyBorder="1" applyAlignment="1">
      <alignment horizontal="center"/>
    </xf>
    <xf numFmtId="164" fontId="0" fillId="0" borderId="21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2" fontId="0" fillId="0" borderId="28" xfId="0" applyNumberFormat="1" applyFill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2" fontId="0" fillId="0" borderId="30" xfId="0" applyNumberForma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20" fillId="0" borderId="124" xfId="0" applyFont="1" applyBorder="1" applyAlignment="1">
      <alignment horizontal="center" vertical="center" wrapText="1"/>
    </xf>
    <xf numFmtId="0" fontId="20" fillId="0" borderId="123" xfId="0" applyFont="1" applyBorder="1" applyAlignment="1">
      <alignment horizontal="center" vertical="center"/>
    </xf>
    <xf numFmtId="0" fontId="20" fillId="0" borderId="121" xfId="0" applyFont="1" applyBorder="1" applyAlignment="1">
      <alignment horizontal="center" vertical="center"/>
    </xf>
    <xf numFmtId="0" fontId="20" fillId="0" borderId="120" xfId="0" applyFont="1" applyBorder="1" applyAlignment="1">
      <alignment horizontal="center" vertical="center"/>
    </xf>
    <xf numFmtId="0" fontId="4" fillId="0" borderId="13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4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1" fontId="4" fillId="0" borderId="116" xfId="0" applyNumberFormat="1" applyFont="1" applyFill="1" applyBorder="1" applyAlignment="1">
      <alignment horizontal="center" vertical="center"/>
    </xf>
    <xf numFmtId="0" fontId="4" fillId="0" borderId="11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9" xfId="0" applyFont="1" applyBorder="1" applyAlignment="1">
      <alignment horizontal="center" vertical="center"/>
    </xf>
    <xf numFmtId="0" fontId="4" fillId="0" borderId="130" xfId="0" applyFont="1" applyBorder="1" applyAlignment="1">
      <alignment horizontal="center" vertical="center"/>
    </xf>
    <xf numFmtId="1" fontId="4" fillId="0" borderId="130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2" fontId="4" fillId="0" borderId="20" xfId="0" applyNumberFormat="1" applyFont="1" applyFill="1" applyBorder="1" applyAlignment="1">
      <alignment horizontal="center" vertical="center"/>
    </xf>
    <xf numFmtId="2" fontId="4" fillId="0" borderId="21" xfId="0" applyNumberFormat="1" applyFont="1" applyFill="1" applyBorder="1" applyAlignment="1">
      <alignment horizontal="center" vertical="center"/>
    </xf>
    <xf numFmtId="2" fontId="4" fillId="0" borderId="27" xfId="0" applyNumberFormat="1" applyFont="1" applyFill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164" fontId="4" fillId="0" borderId="73" xfId="0" applyNumberFormat="1" applyFont="1" applyFill="1" applyBorder="1" applyAlignment="1">
      <alignment horizontal="center" vertical="center"/>
    </xf>
    <xf numFmtId="164" fontId="4" fillId="0" borderId="74" xfId="0" applyNumberFormat="1" applyFont="1" applyFill="1" applyBorder="1" applyAlignment="1">
      <alignment horizontal="center" vertical="center"/>
    </xf>
    <xf numFmtId="0" fontId="20" fillId="0" borderId="98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20" fillId="0" borderId="122" xfId="0" applyFont="1" applyBorder="1" applyAlignment="1">
      <alignment horizontal="center"/>
    </xf>
    <xf numFmtId="0" fontId="20" fillId="0" borderId="126" xfId="0" applyFont="1" applyBorder="1" applyAlignment="1">
      <alignment horizontal="center"/>
    </xf>
    <xf numFmtId="0" fontId="4" fillId="0" borderId="127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4" fillId="0" borderId="118" xfId="0" applyFont="1" applyBorder="1" applyAlignment="1">
      <alignment horizontal="center" vertical="center"/>
    </xf>
    <xf numFmtId="1" fontId="4" fillId="0" borderId="118" xfId="0" applyNumberFormat="1" applyFont="1" applyFill="1" applyBorder="1" applyAlignment="1">
      <alignment horizontal="center" vertical="center"/>
    </xf>
    <xf numFmtId="0" fontId="4" fillId="0" borderId="117" xfId="0" applyFont="1" applyFill="1" applyBorder="1" applyAlignment="1">
      <alignment horizontal="center" vertical="center"/>
    </xf>
    <xf numFmtId="0" fontId="4" fillId="0" borderId="119" xfId="0" applyFont="1" applyBorder="1" applyAlignment="1">
      <alignment horizontal="center" vertical="center"/>
    </xf>
    <xf numFmtId="0" fontId="4" fillId="0" borderId="128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23" xfId="0" applyFont="1" applyBorder="1" applyAlignment="1">
      <alignment horizontal="center" vertical="center" wrapText="1"/>
    </xf>
    <xf numFmtId="0" fontId="20" fillId="0" borderId="125" xfId="0" applyFont="1" applyBorder="1" applyAlignment="1">
      <alignment horizontal="center" vertical="center" wrapText="1"/>
    </xf>
    <xf numFmtId="0" fontId="20" fillId="0" borderId="12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1" fontId="4" fillId="0" borderId="88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4" fillId="0" borderId="81" xfId="0" applyNumberFormat="1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64" fontId="4" fillId="0" borderId="92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91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0" fontId="4" fillId="0" borderId="107" xfId="0" applyFont="1" applyBorder="1" applyAlignment="1">
      <alignment horizontal="center" vertical="center"/>
    </xf>
    <xf numFmtId="1" fontId="4" fillId="0" borderId="107" xfId="0" applyNumberFormat="1" applyFont="1" applyBorder="1" applyAlignment="1">
      <alignment horizontal="center" vertical="center"/>
    </xf>
    <xf numFmtId="1" fontId="4" fillId="0" borderId="38" xfId="0" applyNumberFormat="1" applyFont="1" applyBorder="1" applyAlignment="1">
      <alignment horizontal="center" vertical="center"/>
    </xf>
    <xf numFmtId="1" fontId="4" fillId="0" borderId="106" xfId="0" applyNumberFormat="1" applyFont="1" applyBorder="1" applyAlignment="1">
      <alignment horizontal="center" vertical="center"/>
    </xf>
    <xf numFmtId="1" fontId="8" fillId="0" borderId="107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106" xfId="0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8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8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99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4" fillId="0" borderId="89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79" xfId="0" applyNumberFormat="1" applyFont="1" applyFill="1" applyBorder="1" applyAlignment="1">
      <alignment horizontal="center" vertical="center"/>
    </xf>
    <xf numFmtId="1" fontId="4" fillId="0" borderId="89" xfId="0" applyNumberFormat="1" applyFont="1" applyBorder="1" applyAlignment="1">
      <alignment horizontal="center" vertical="center"/>
    </xf>
    <xf numFmtId="0" fontId="2" fillId="2" borderId="10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0" fillId="2" borderId="86" xfId="0" applyFill="1" applyBorder="1" applyAlignment="1">
      <alignment horizontal="center" vertical="center" wrapText="1"/>
    </xf>
    <xf numFmtId="0" fontId="0" fillId="2" borderId="76" xfId="0" applyFill="1" applyBorder="1" applyAlignment="1">
      <alignment horizontal="center" vertical="center" wrapText="1"/>
    </xf>
    <xf numFmtId="0" fontId="0" fillId="2" borderId="109" xfId="0" applyFill="1" applyBorder="1" applyAlignment="1">
      <alignment horizontal="center" vertical="center" wrapText="1"/>
    </xf>
    <xf numFmtId="0" fontId="0" fillId="2" borderId="109" xfId="0" applyFill="1" applyBorder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69" xfId="0" applyFont="1" applyFill="1" applyBorder="1" applyAlignment="1">
      <alignment horizontal="center" vertical="center" wrapText="1"/>
    </xf>
    <xf numFmtId="0" fontId="2" fillId="2" borderId="85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0" fontId="2" fillId="2" borderId="86" xfId="0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2" fillId="2" borderId="110" xfId="0" applyFont="1" applyFill="1" applyBorder="1" applyAlignment="1">
      <alignment horizontal="center" vertical="center" wrapText="1"/>
    </xf>
    <xf numFmtId="0" fontId="2" fillId="2" borderId="112" xfId="0" applyFont="1" applyFill="1" applyBorder="1" applyAlignment="1">
      <alignment horizontal="center" vertical="center" wrapText="1"/>
    </xf>
    <xf numFmtId="0" fontId="2" fillId="2" borderId="111" xfId="0" applyFont="1" applyFill="1" applyBorder="1" applyAlignment="1">
      <alignment horizontal="center" vertical="center" wrapText="1"/>
    </xf>
    <xf numFmtId="0" fontId="0" fillId="2" borderId="110" xfId="0" applyFill="1" applyBorder="1" applyAlignment="1">
      <alignment horizontal="center" vertical="center" wrapText="1"/>
    </xf>
    <xf numFmtId="0" fontId="0" fillId="2" borderId="112" xfId="0" applyFill="1" applyBorder="1" applyAlignment="1">
      <alignment horizontal="center" vertical="center" wrapText="1"/>
    </xf>
    <xf numFmtId="0" fontId="0" fillId="2" borderId="111" xfId="0" applyFill="1" applyBorder="1" applyAlignment="1">
      <alignment horizontal="center" vertical="center" wrapText="1"/>
    </xf>
    <xf numFmtId="0" fontId="0" fillId="2" borderId="6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8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2" fillId="0" borderId="10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14" fontId="0" fillId="2" borderId="1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ysClr val="windowText" lastClr="000000"/>
                </a:solidFill>
              </a:rPr>
              <a:t>Square Sieve Grading</a:t>
            </a:r>
            <a:r>
              <a:rPr lang="es-ES" sz="1100" b="1" baseline="0">
                <a:solidFill>
                  <a:sysClr val="windowText" lastClr="000000"/>
                </a:solidFill>
              </a:rPr>
              <a:t> EN 13450 / EN 933-1</a:t>
            </a:r>
            <a:endParaRPr lang="es-ES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532131288238708"/>
          <c:y val="4.183006535947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'Pag 2 de 3'!$Z$27:$Z$31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40</c:v>
                </c:pt>
                <c:pt idx="3">
                  <c:v>31.5</c:v>
                </c:pt>
                <c:pt idx="4">
                  <c:v>22.4</c:v>
                </c:pt>
              </c:numCache>
            </c:numRef>
          </c:xVal>
          <c:yVal>
            <c:numRef>
              <c:f>'Pag 2 de 3'!$AL$27:$AL$31</c:f>
              <c:numCache>
                <c:formatCode>0</c:formatCode>
                <c:ptCount val="5"/>
                <c:pt idx="0">
                  <c:v>100</c:v>
                </c:pt>
                <c:pt idx="1">
                  <c:v>79.597532036070248</c:v>
                </c:pt>
                <c:pt idx="2">
                  <c:v>46.242050308495493</c:v>
                </c:pt>
                <c:pt idx="3">
                  <c:v>17.995253915519697</c:v>
                </c:pt>
                <c:pt idx="4">
                  <c:v>0.72710014238253962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23328"/>
        <c:axId val="345490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'Pag 2 de 3'!$AA$27:$AA$31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3'!$AB$27:$AB$31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3'!$AM$27:$AM$31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3'!$AN$27:$AN$31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43723328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Sieves</a:t>
                </a:r>
                <a:r>
                  <a:rPr lang="es-ES" b="1" baseline="0">
                    <a:solidFill>
                      <a:sysClr val="windowText" lastClr="000000"/>
                    </a:solidFill>
                  </a:rPr>
                  <a:t> mm</a:t>
                </a:r>
                <a:endParaRPr lang="es-E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5490544"/>
        <c:crosses val="autoZero"/>
        <c:crossBetween val="midCat"/>
        <c:majorUnit val="5"/>
      </c:valAx>
      <c:valAx>
        <c:axId val="345490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Passing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372332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104774</xdr:rowOff>
    </xdr:from>
    <xdr:to>
      <xdr:col>9</xdr:col>
      <xdr:colOff>228600</xdr:colOff>
      <xdr:row>2</xdr:row>
      <xdr:rowOff>142875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4774"/>
          <a:ext cx="2628900" cy="533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104774</xdr:rowOff>
    </xdr:from>
    <xdr:to>
      <xdr:col>9</xdr:col>
      <xdr:colOff>209550</xdr:colOff>
      <xdr:row>2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4774"/>
          <a:ext cx="2628900" cy="533401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18</xdr:row>
      <xdr:rowOff>114300</xdr:rowOff>
    </xdr:from>
    <xdr:to>
      <xdr:col>15</xdr:col>
      <xdr:colOff>257175</xdr:colOff>
      <xdr:row>27</xdr:row>
      <xdr:rowOff>219075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0.68535</cdr:x>
      <cdr:y>0.19163</cdr:y>
    </cdr:from>
    <cdr:to>
      <cdr:x>0.9119</cdr:x>
      <cdr:y>0.20264</cdr:y>
    </cdr:to>
    <cdr:cxnSp macro="">
      <cdr:nvCxnSpPr>
        <cdr:cNvPr id="3" name="Conector recto 2"/>
        <cdr:cNvCxnSpPr/>
      </cdr:nvCxnSpPr>
      <cdr:spPr>
        <a:xfrm xmlns:a="http://schemas.openxmlformats.org/drawingml/2006/main" flipH="1">
          <a:off x="2852738" y="414338"/>
          <a:ext cx="942975" cy="2381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0.50687</cdr:x>
      <cdr:y>0.20044</cdr:y>
    </cdr:from>
    <cdr:to>
      <cdr:x>0.68421</cdr:x>
      <cdr:y>0.38767</cdr:y>
    </cdr:to>
    <cdr:cxnSp macro="">
      <cdr:nvCxnSpPr>
        <cdr:cNvPr id="10" name="Conector recto 9"/>
        <cdr:cNvCxnSpPr/>
      </cdr:nvCxnSpPr>
      <cdr:spPr>
        <a:xfrm xmlns:a="http://schemas.openxmlformats.org/drawingml/2006/main" flipH="1">
          <a:off x="2109788" y="433388"/>
          <a:ext cx="738187" cy="40481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0.35469</cdr:x>
      <cdr:y>0.38767</cdr:y>
    </cdr:from>
    <cdr:to>
      <cdr:x>0.50687</cdr:x>
      <cdr:y>0.60793</cdr:y>
    </cdr:to>
    <cdr:cxnSp macro="">
      <cdr:nvCxnSpPr>
        <cdr:cNvPr id="12" name="Conector recto 11"/>
        <cdr:cNvCxnSpPr/>
      </cdr:nvCxnSpPr>
      <cdr:spPr>
        <a:xfrm xmlns:a="http://schemas.openxmlformats.org/drawingml/2006/main" flipH="1">
          <a:off x="1476375" y="838200"/>
          <a:ext cx="633413" cy="4762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0.18421</cdr:x>
      <cdr:y>0.60793</cdr:y>
    </cdr:from>
    <cdr:to>
      <cdr:x>0.35469</cdr:x>
      <cdr:y>0.72687</cdr:y>
    </cdr:to>
    <cdr:cxnSp macro="">
      <cdr:nvCxnSpPr>
        <cdr:cNvPr id="14" name="Conector recto 13"/>
        <cdr:cNvCxnSpPr/>
      </cdr:nvCxnSpPr>
      <cdr:spPr>
        <a:xfrm xmlns:a="http://schemas.openxmlformats.org/drawingml/2006/main" flipH="1">
          <a:off x="766763" y="1314450"/>
          <a:ext cx="709612" cy="25717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0.68536</cdr:x>
      <cdr:y>0.19604</cdr:y>
    </cdr:from>
    <cdr:to>
      <cdr:x>0.91762</cdr:x>
      <cdr:y>0.35903</cdr:y>
    </cdr:to>
    <cdr:cxnSp macro="">
      <cdr:nvCxnSpPr>
        <cdr:cNvPr id="16" name="Conector recto 15"/>
        <cdr:cNvCxnSpPr/>
      </cdr:nvCxnSpPr>
      <cdr:spPr>
        <a:xfrm xmlns:a="http://schemas.openxmlformats.org/drawingml/2006/main" flipH="1">
          <a:off x="2852740" y="423863"/>
          <a:ext cx="966785" cy="3524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0.50572</cdr:x>
      <cdr:y>0.36123</cdr:y>
    </cdr:from>
    <cdr:to>
      <cdr:x>0.68421</cdr:x>
      <cdr:y>0.5815</cdr:y>
    </cdr:to>
    <cdr:cxnSp macro="">
      <cdr:nvCxnSpPr>
        <cdr:cNvPr id="18" name="Conector recto 17"/>
        <cdr:cNvCxnSpPr/>
      </cdr:nvCxnSpPr>
      <cdr:spPr>
        <a:xfrm xmlns:a="http://schemas.openxmlformats.org/drawingml/2006/main" flipH="1">
          <a:off x="2105025" y="781050"/>
          <a:ext cx="742950" cy="4762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0.35355</cdr:x>
      <cdr:y>0.5815</cdr:y>
    </cdr:from>
    <cdr:to>
      <cdr:x>0.50687</cdr:x>
      <cdr:y>0.74009</cdr:y>
    </cdr:to>
    <cdr:cxnSp macro="">
      <cdr:nvCxnSpPr>
        <cdr:cNvPr id="20" name="Conector recto 19"/>
        <cdr:cNvCxnSpPr/>
      </cdr:nvCxnSpPr>
      <cdr:spPr>
        <a:xfrm xmlns:a="http://schemas.openxmlformats.org/drawingml/2006/main" flipH="1">
          <a:off x="1471613" y="1257300"/>
          <a:ext cx="638175" cy="3429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0.18993</cdr:x>
      <cdr:y>0.74009</cdr:y>
    </cdr:from>
    <cdr:to>
      <cdr:x>0.35355</cdr:x>
      <cdr:y>0.7467</cdr:y>
    </cdr:to>
    <cdr:cxnSp macro="">
      <cdr:nvCxnSpPr>
        <cdr:cNvPr id="22" name="Conector recto 21"/>
        <cdr:cNvCxnSpPr/>
      </cdr:nvCxnSpPr>
      <cdr:spPr>
        <a:xfrm xmlns:a="http://schemas.openxmlformats.org/drawingml/2006/main" flipH="1">
          <a:off x="790575" y="1600200"/>
          <a:ext cx="681038" cy="142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104774</xdr:rowOff>
    </xdr:from>
    <xdr:to>
      <xdr:col>9</xdr:col>
      <xdr:colOff>209550</xdr:colOff>
      <xdr:row>2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4774"/>
          <a:ext cx="2628900" cy="5334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350184</xdr:colOff>
      <xdr:row>2</xdr:row>
      <xdr:rowOff>36420</xdr:rowOff>
    </xdr:from>
    <xdr:to>
      <xdr:col>3</xdr:col>
      <xdr:colOff>336176</xdr:colOff>
      <xdr:row>6</xdr:row>
      <xdr:rowOff>156882</xdr:rowOff>
    </xdr:to>
    <xdr:pic>
      <xdr:nvPicPr>
        <xdr:cNvPr id="2" name="Imagen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184" y="417420"/>
          <a:ext cx="1814792" cy="920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51"/>
  <sheetViews>
    <sheetView view="pageBreakPreview" topLeftCell="A16" zoomScaleSheetLayoutView="100" workbookViewId="0">
      <selection activeCell="P37" sqref="P37:R37"/>
    </sheetView>
  </sheetViews>
  <sheetFormatPr baseColWidth="10" defaultColWidth="3.7109375" defaultRowHeight="20.100000000000001" customHeight="1" x14ac:dyDescent="0.25"/>
  <cols>
    <col min="3" max="3" width="5" customWidth="1"/>
    <col min="9" max="9" width="5.7109375" customWidth="1"/>
    <col min="16" max="16" width="4.85546875" customWidth="1"/>
    <col min="23" max="23" width="5.140625" customWidth="1"/>
    <col min="24" max="24" width="4.7109375" customWidth="1"/>
  </cols>
  <sheetData>
    <row r="3" spans="1:24" ht="27" customHeight="1" thickBot="1" x14ac:dyDescent="0.3">
      <c r="A3" s="104" t="s">
        <v>35</v>
      </c>
      <c r="B3" s="104"/>
      <c r="C3" s="104"/>
      <c r="D3" s="104"/>
      <c r="E3" s="104"/>
      <c r="F3" s="104"/>
      <c r="G3" s="104"/>
      <c r="H3" s="104"/>
      <c r="I3" s="104"/>
      <c r="J3" s="104"/>
    </row>
    <row r="4" spans="1:24" ht="20.100000000000001" customHeight="1" thickTop="1" x14ac:dyDescent="0.25">
      <c r="A4" s="203" t="s">
        <v>110</v>
      </c>
      <c r="B4" s="204"/>
      <c r="C4" s="204"/>
      <c r="D4" s="204"/>
      <c r="E4" s="204"/>
      <c r="F4" s="204"/>
      <c r="G4" s="204"/>
      <c r="H4" s="204"/>
      <c r="I4" s="204"/>
      <c r="J4" s="204"/>
      <c r="K4" s="205"/>
      <c r="L4" s="2"/>
      <c r="M4" s="118" t="s">
        <v>0</v>
      </c>
      <c r="N4" s="119"/>
      <c r="O4" s="119"/>
      <c r="P4" s="119"/>
      <c r="Q4" s="120" t="s">
        <v>49</v>
      </c>
      <c r="R4" s="120"/>
      <c r="S4" s="120"/>
      <c r="T4" s="120"/>
      <c r="U4" s="120"/>
      <c r="V4" s="120"/>
      <c r="W4" s="120"/>
      <c r="X4" s="121"/>
    </row>
    <row r="5" spans="1:24" ht="20.100000000000001" customHeight="1" x14ac:dyDescent="0.25">
      <c r="A5" s="206"/>
      <c r="B5" s="207"/>
      <c r="C5" s="207"/>
      <c r="D5" s="207"/>
      <c r="E5" s="207"/>
      <c r="F5" s="207"/>
      <c r="G5" s="207"/>
      <c r="H5" s="207"/>
      <c r="I5" s="207"/>
      <c r="J5" s="207"/>
      <c r="K5" s="208"/>
      <c r="L5" s="2"/>
      <c r="M5" s="191" t="s">
        <v>1</v>
      </c>
      <c r="N5" s="192"/>
      <c r="O5" s="192"/>
      <c r="P5" s="192"/>
      <c r="Q5" s="122" t="s">
        <v>51</v>
      </c>
      <c r="R5" s="122"/>
      <c r="S5" s="122"/>
      <c r="T5" s="122"/>
      <c r="U5" s="122"/>
      <c r="V5" s="122"/>
      <c r="W5" s="122"/>
      <c r="X5" s="123"/>
    </row>
    <row r="6" spans="1:24" ht="20.100000000000001" customHeight="1" x14ac:dyDescent="0.25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"/>
      <c r="M6" s="191" t="s">
        <v>2</v>
      </c>
      <c r="N6" s="192"/>
      <c r="O6" s="192"/>
      <c r="P6" s="192"/>
      <c r="Q6" s="122" t="str">
        <f>'Pag 2 de 3'!Q6:X6</f>
        <v>BL-168</v>
      </c>
      <c r="R6" s="122"/>
      <c r="S6" s="122"/>
      <c r="T6" s="122"/>
      <c r="U6" s="122"/>
      <c r="V6" s="122"/>
      <c r="W6" s="122"/>
      <c r="X6" s="123"/>
    </row>
    <row r="7" spans="1:24" ht="20.100000000000001" customHeight="1" x14ac:dyDescent="0.25">
      <c r="A7" s="206"/>
      <c r="B7" s="207"/>
      <c r="C7" s="207"/>
      <c r="D7" s="207"/>
      <c r="E7" s="207"/>
      <c r="F7" s="207"/>
      <c r="G7" s="207"/>
      <c r="H7" s="207"/>
      <c r="I7" s="207"/>
      <c r="J7" s="207"/>
      <c r="K7" s="208"/>
      <c r="L7" s="2"/>
      <c r="M7" s="191" t="s">
        <v>3</v>
      </c>
      <c r="N7" s="192"/>
      <c r="O7" s="192"/>
      <c r="P7" s="192"/>
      <c r="Q7" s="124">
        <f>'Pag 2 de 3'!Q7:X7</f>
        <v>41759</v>
      </c>
      <c r="R7" s="122"/>
      <c r="S7" s="122"/>
      <c r="T7" s="122"/>
      <c r="U7" s="122"/>
      <c r="V7" s="122"/>
      <c r="W7" s="122"/>
      <c r="X7" s="123"/>
    </row>
    <row r="8" spans="1:24" ht="20.100000000000001" customHeight="1" thickBot="1" x14ac:dyDescent="0.3">
      <c r="A8" s="209"/>
      <c r="B8" s="210"/>
      <c r="C8" s="210"/>
      <c r="D8" s="210"/>
      <c r="E8" s="210"/>
      <c r="F8" s="210"/>
      <c r="G8" s="210"/>
      <c r="H8" s="210"/>
      <c r="I8" s="210"/>
      <c r="J8" s="210"/>
      <c r="K8" s="211"/>
      <c r="L8" s="2"/>
      <c r="M8" s="226" t="s">
        <v>55</v>
      </c>
      <c r="N8" s="227"/>
      <c r="O8" s="227"/>
      <c r="P8" s="227"/>
      <c r="Q8" s="125">
        <f>'Pag 2 de 3'!Q8:X8</f>
        <v>41760</v>
      </c>
      <c r="R8" s="126"/>
      <c r="S8" s="126"/>
      <c r="T8" s="126"/>
      <c r="U8" s="126"/>
      <c r="V8" s="126"/>
      <c r="W8" s="126"/>
      <c r="X8" s="127"/>
    </row>
    <row r="9" spans="1:24" ht="8.25" customHeight="1" thickTop="1" x14ac:dyDescent="0.25"/>
    <row r="10" spans="1:24" ht="20.100000000000001" customHeight="1" x14ac:dyDescent="0.25">
      <c r="A10" t="s">
        <v>4</v>
      </c>
      <c r="E10" s="3" t="str">
        <f>'Pag 2 de 3'!F10</f>
        <v>OHL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0.100000000000001" customHeight="1" x14ac:dyDescent="0.25">
      <c r="A11" t="s">
        <v>5</v>
      </c>
      <c r="D11" s="3"/>
      <c r="E11" s="3" t="str">
        <f>'Pag 2 de 3'!F11</f>
        <v>Haramain High Speed Rail P2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0.100000000000001" customHeight="1" x14ac:dyDescent="0.3">
      <c r="A12" s="4" t="s">
        <v>6</v>
      </c>
    </row>
    <row r="13" spans="1:24" ht="20.100000000000001" customHeight="1" x14ac:dyDescent="0.25">
      <c r="A13" t="s">
        <v>7</v>
      </c>
      <c r="D13" s="3" t="str">
        <f>'Pag 2 de 3'!F13</f>
        <v>OHL (Stock Nº 14)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t="s">
        <v>56</v>
      </c>
      <c r="T13" s="180">
        <f>Q7</f>
        <v>41759</v>
      </c>
      <c r="U13" s="180"/>
      <c r="V13" s="180"/>
      <c r="W13" s="180"/>
      <c r="X13" s="180"/>
    </row>
    <row r="14" spans="1:24" ht="20.100000000000001" customHeight="1" x14ac:dyDescent="0.25">
      <c r="A14" t="s">
        <v>8</v>
      </c>
      <c r="C14" s="3"/>
      <c r="D14" s="3" t="str">
        <f>'Pag 2 de 3'!F14</f>
        <v>Ballast in Stock for R.F.I. with D.B.I.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8.25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0.100000000000001" customHeight="1" x14ac:dyDescent="0.25">
      <c r="A16" s="5" t="s">
        <v>66</v>
      </c>
      <c r="F16" s="21"/>
      <c r="G16" s="21"/>
      <c r="H16" s="21"/>
      <c r="I16" s="21"/>
      <c r="U16" s="21"/>
      <c r="V16" s="70" t="str">
        <f>Hoja1!E10</f>
        <v>BL-168</v>
      </c>
      <c r="W16" s="21" t="s">
        <v>164</v>
      </c>
      <c r="X16" s="21"/>
    </row>
    <row r="17" spans="1:24" ht="20.100000000000001" customHeight="1" thickBot="1" x14ac:dyDescent="0.3"/>
    <row r="18" spans="1:24" ht="20.100000000000001" customHeight="1" thickBot="1" x14ac:dyDescent="0.3">
      <c r="C18" t="s">
        <v>57</v>
      </c>
      <c r="G18" s="115">
        <v>13369</v>
      </c>
      <c r="H18" s="116"/>
      <c r="I18" s="116"/>
      <c r="J18" s="116"/>
      <c r="K18" s="117"/>
      <c r="M18" t="s">
        <v>58</v>
      </c>
      <c r="T18" s="115">
        <f>'Pag 2 de 3'!T18:X18</f>
        <v>52675</v>
      </c>
      <c r="U18" s="116"/>
      <c r="V18" s="116"/>
      <c r="W18" s="116"/>
      <c r="X18" s="117"/>
    </row>
    <row r="19" spans="1:24" ht="9.9499999999999993" customHeight="1" thickBot="1" x14ac:dyDescent="0.3"/>
    <row r="20" spans="1:24" ht="20.100000000000001" customHeight="1" thickBot="1" x14ac:dyDescent="0.3">
      <c r="C20" t="s">
        <v>10</v>
      </c>
      <c r="K20" s="115">
        <f>Hoja1!E16</f>
        <v>0</v>
      </c>
      <c r="L20" s="116"/>
      <c r="M20" s="116"/>
      <c r="N20" s="116"/>
      <c r="O20" s="117"/>
      <c r="Q20" t="s">
        <v>82</v>
      </c>
      <c r="T20" s="193">
        <f>K20*100/T18</f>
        <v>0</v>
      </c>
      <c r="U20" s="194"/>
      <c r="V20" s="194"/>
      <c r="W20" s="194"/>
      <c r="X20" s="195"/>
    </row>
    <row r="21" spans="1:24" ht="20.100000000000001" customHeight="1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0.100000000000001" customHeight="1" x14ac:dyDescent="0.25">
      <c r="A22" s="6" t="s">
        <v>67</v>
      </c>
      <c r="G22" s="21"/>
      <c r="H22" s="21"/>
      <c r="I22" s="21"/>
      <c r="J22" s="21"/>
      <c r="U22" s="21"/>
      <c r="V22" s="70" t="str">
        <f>Hoja1!E10</f>
        <v>BL-168</v>
      </c>
      <c r="W22" s="21" t="s">
        <v>165</v>
      </c>
      <c r="X22" s="21"/>
    </row>
    <row r="23" spans="1:24" ht="20.100000000000001" customHeight="1" thickBot="1" x14ac:dyDescent="0.3"/>
    <row r="24" spans="1:24" ht="20.100000000000001" customHeight="1" thickTop="1" thickBot="1" x14ac:dyDescent="0.3">
      <c r="B24" s="199" t="s">
        <v>11</v>
      </c>
      <c r="C24" s="200"/>
      <c r="D24" s="200"/>
      <c r="E24" s="200"/>
      <c r="F24" s="216" t="s">
        <v>12</v>
      </c>
      <c r="G24" s="216"/>
      <c r="H24" s="216"/>
      <c r="I24" s="217"/>
      <c r="J24" s="220" t="s">
        <v>13</v>
      </c>
      <c r="K24" s="221"/>
      <c r="L24" s="221"/>
      <c r="M24" s="222"/>
      <c r="R24" s="74" t="s">
        <v>17</v>
      </c>
      <c r="S24" s="74"/>
      <c r="T24" s="74"/>
      <c r="U24" s="74" t="s">
        <v>83</v>
      </c>
      <c r="V24" s="74"/>
      <c r="W24" s="74"/>
      <c r="X24" s="74"/>
    </row>
    <row r="25" spans="1:24" ht="20.100000000000001" customHeight="1" thickTop="1" thickBot="1" x14ac:dyDescent="0.3">
      <c r="B25" s="201"/>
      <c r="C25" s="202"/>
      <c r="D25" s="202"/>
      <c r="E25" s="202"/>
      <c r="F25" s="218"/>
      <c r="G25" s="218"/>
      <c r="H25" s="218"/>
      <c r="I25" s="219"/>
      <c r="J25" s="223"/>
      <c r="K25" s="224"/>
      <c r="L25" s="224"/>
      <c r="M25" s="225"/>
      <c r="O25" t="s">
        <v>15</v>
      </c>
      <c r="R25" s="186">
        <f>J26*100/T18</f>
        <v>73.393450403417177</v>
      </c>
      <c r="S25" s="187"/>
      <c r="T25" s="188"/>
      <c r="U25" s="164"/>
      <c r="V25" s="165"/>
      <c r="W25" s="165"/>
      <c r="X25" s="166"/>
    </row>
    <row r="26" spans="1:24" ht="20.100000000000001" customHeight="1" thickBot="1" x14ac:dyDescent="0.3">
      <c r="B26" s="212">
        <v>25</v>
      </c>
      <c r="C26" s="213"/>
      <c r="D26" s="213"/>
      <c r="E26" s="213"/>
      <c r="F26" s="213"/>
      <c r="G26" s="213"/>
      <c r="H26" s="213"/>
      <c r="I26" s="231"/>
      <c r="J26" s="84">
        <f>Hoja1!M20</f>
        <v>38660</v>
      </c>
      <c r="K26" s="78"/>
      <c r="L26" s="78"/>
      <c r="M26" s="79"/>
      <c r="O26" t="s">
        <v>14</v>
      </c>
      <c r="R26" s="96">
        <f>J27*100/T18</f>
        <v>25.91362126245847</v>
      </c>
      <c r="S26" s="97"/>
      <c r="T26" s="98"/>
      <c r="U26" s="196" t="s">
        <v>84</v>
      </c>
      <c r="V26" s="116"/>
      <c r="W26" s="116"/>
      <c r="X26" s="197"/>
    </row>
    <row r="27" spans="1:24" ht="20.100000000000001" customHeight="1" thickBot="1" x14ac:dyDescent="0.3">
      <c r="B27" s="215">
        <v>16</v>
      </c>
      <c r="C27" s="189"/>
      <c r="D27" s="189"/>
      <c r="E27" s="189"/>
      <c r="F27" s="189"/>
      <c r="G27" s="189"/>
      <c r="H27" s="189"/>
      <c r="I27" s="190"/>
      <c r="J27" s="93">
        <f>Hoja1!M22</f>
        <v>13650</v>
      </c>
      <c r="K27" s="94"/>
      <c r="L27" s="94"/>
      <c r="M27" s="177"/>
      <c r="O27" t="s">
        <v>16</v>
      </c>
      <c r="R27" s="228">
        <f>J28*100/T18</f>
        <v>0.80113906027527293</v>
      </c>
      <c r="S27" s="229"/>
      <c r="T27" s="230"/>
      <c r="U27" s="99" t="s">
        <v>85</v>
      </c>
      <c r="V27" s="100"/>
      <c r="W27" s="100"/>
      <c r="X27" s="101"/>
    </row>
    <row r="28" spans="1:24" ht="20.100000000000001" customHeight="1" thickTop="1" thickBot="1" x14ac:dyDescent="0.3">
      <c r="B28" s="214" t="s">
        <v>19</v>
      </c>
      <c r="C28" s="181"/>
      <c r="D28" s="181"/>
      <c r="E28" s="181"/>
      <c r="F28" s="181"/>
      <c r="G28" s="181"/>
      <c r="H28" s="181"/>
      <c r="I28" s="182"/>
      <c r="J28" s="183">
        <f>Hoja1!M24</f>
        <v>422</v>
      </c>
      <c r="K28" s="184"/>
      <c r="L28" s="184"/>
      <c r="M28" s="185"/>
    </row>
    <row r="29" spans="1:24" ht="20.100000000000001" customHeight="1" thickTop="1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0.100000000000001" customHeight="1" x14ac:dyDescent="0.25">
      <c r="A30" s="6" t="s">
        <v>68</v>
      </c>
      <c r="K30" s="21"/>
      <c r="L30" s="21"/>
      <c r="M30" s="21"/>
      <c r="N30" s="21"/>
      <c r="P30" s="21"/>
      <c r="Q30" s="21"/>
      <c r="R30" s="70" t="str">
        <f>Hoja1!E10</f>
        <v>BL-168</v>
      </c>
      <c r="S30" s="21" t="s">
        <v>167</v>
      </c>
      <c r="T30" s="21"/>
      <c r="U30" s="21"/>
      <c r="V30" s="70" t="str">
        <f>Hoja1!E10</f>
        <v>BL-168</v>
      </c>
      <c r="W30" s="21" t="s">
        <v>166</v>
      </c>
      <c r="X30" s="21"/>
    </row>
    <row r="31" spans="1:24" ht="20.100000000000001" customHeight="1" thickBot="1" x14ac:dyDescent="0.3"/>
    <row r="32" spans="1:24" ht="20.100000000000001" customHeight="1" thickBot="1" x14ac:dyDescent="0.3">
      <c r="A32" s="111" t="s">
        <v>26</v>
      </c>
      <c r="B32" s="111"/>
      <c r="C32" s="111"/>
      <c r="D32" s="111"/>
      <c r="E32" s="111"/>
      <c r="F32" s="111"/>
      <c r="G32" s="108"/>
      <c r="H32" s="109"/>
      <c r="I32" s="110"/>
      <c r="J32" s="111" t="s">
        <v>27</v>
      </c>
      <c r="K32" s="111"/>
      <c r="L32" s="111"/>
      <c r="M32" s="111"/>
      <c r="N32" s="111"/>
      <c r="O32" s="111"/>
      <c r="P32" s="111"/>
      <c r="Q32" s="111"/>
      <c r="R32" s="111"/>
      <c r="S32" s="115">
        <f>'Pag 2 de 3'!AF31</f>
        <v>52292</v>
      </c>
      <c r="T32" s="116"/>
      <c r="U32" s="116"/>
      <c r="V32" s="116"/>
      <c r="W32" s="116"/>
      <c r="X32" s="117"/>
    </row>
    <row r="33" spans="1:38" ht="20.100000000000001" customHeight="1" thickBot="1" x14ac:dyDescent="0.3">
      <c r="A33" s="111" t="s">
        <v>25</v>
      </c>
      <c r="B33" s="111"/>
      <c r="C33" s="111"/>
      <c r="D33" s="111"/>
      <c r="E33" s="111"/>
      <c r="F33" s="111"/>
      <c r="G33" s="105"/>
      <c r="H33" s="106"/>
      <c r="I33" s="107"/>
      <c r="J33" s="111" t="s">
        <v>69</v>
      </c>
      <c r="K33" s="111"/>
      <c r="L33" s="111"/>
      <c r="M33" s="111"/>
      <c r="N33" s="111"/>
      <c r="O33" s="111"/>
      <c r="P33" s="111"/>
      <c r="Q33" s="111"/>
      <c r="R33" s="111"/>
      <c r="S33" s="112">
        <f>G18</f>
        <v>13369</v>
      </c>
      <c r="T33" s="113"/>
      <c r="U33" s="113"/>
      <c r="V33" s="113"/>
      <c r="W33" s="113"/>
      <c r="X33" s="114"/>
    </row>
    <row r="34" spans="1:38" ht="20.100000000000001" customHeight="1" thickTop="1" thickBot="1" x14ac:dyDescent="0.3">
      <c r="A34" s="159" t="s">
        <v>18</v>
      </c>
      <c r="B34" s="160"/>
      <c r="C34" s="161"/>
      <c r="D34" s="165" t="s">
        <v>70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6"/>
      <c r="P34" s="164" t="s">
        <v>24</v>
      </c>
      <c r="Q34" s="165"/>
      <c r="R34" s="165"/>
      <c r="S34" s="165"/>
      <c r="T34" s="165"/>
      <c r="U34" s="165"/>
      <c r="V34" s="165"/>
      <c r="W34" s="165"/>
      <c r="X34" s="166"/>
    </row>
    <row r="35" spans="1:38" ht="20.100000000000001" customHeight="1" thickBot="1" x14ac:dyDescent="0.3">
      <c r="A35" s="162" t="s">
        <v>71</v>
      </c>
      <c r="B35" s="142"/>
      <c r="C35" s="143"/>
      <c r="D35" s="163" t="s">
        <v>20</v>
      </c>
      <c r="E35" s="163"/>
      <c r="F35" s="163"/>
      <c r="G35" s="163" t="s">
        <v>21</v>
      </c>
      <c r="H35" s="163"/>
      <c r="I35" s="163"/>
      <c r="J35" s="163" t="s">
        <v>22</v>
      </c>
      <c r="K35" s="163"/>
      <c r="L35" s="163"/>
      <c r="M35" s="167" t="s">
        <v>74</v>
      </c>
      <c r="N35" s="167"/>
      <c r="O35" s="168"/>
      <c r="P35" s="169" t="s">
        <v>23</v>
      </c>
      <c r="Q35" s="82"/>
      <c r="R35" s="170"/>
      <c r="S35" s="80" t="s">
        <v>72</v>
      </c>
      <c r="T35" s="80"/>
      <c r="U35" s="81"/>
      <c r="V35" s="82" t="s">
        <v>73</v>
      </c>
      <c r="W35" s="82"/>
      <c r="X35" s="83"/>
    </row>
    <row r="36" spans="1:38" ht="20.100000000000001" customHeight="1" x14ac:dyDescent="0.25">
      <c r="A36" s="198">
        <v>25</v>
      </c>
      <c r="B36" s="175"/>
      <c r="C36" s="176"/>
      <c r="D36" s="175">
        <f>Hoja1!D27</f>
        <v>894</v>
      </c>
      <c r="E36" s="175"/>
      <c r="F36" s="176"/>
      <c r="G36" s="175">
        <f>D36</f>
        <v>894</v>
      </c>
      <c r="H36" s="175"/>
      <c r="I36" s="176"/>
      <c r="J36" s="175">
        <f>Hoja1!G27</f>
        <v>5</v>
      </c>
      <c r="K36" s="175"/>
      <c r="L36" s="176"/>
      <c r="M36" s="102">
        <f>D36*100/S32</f>
        <v>1.7096305362196895</v>
      </c>
      <c r="N36" s="102"/>
      <c r="O36" s="103"/>
      <c r="P36" s="84">
        <f>S36+V36</f>
        <v>729</v>
      </c>
      <c r="Q36" s="78"/>
      <c r="R36" s="85"/>
      <c r="S36" s="76">
        <f>Hoja1!D34</f>
        <v>0</v>
      </c>
      <c r="T36" s="76"/>
      <c r="U36" s="77"/>
      <c r="V36" s="78">
        <f>Hoja1!H34</f>
        <v>729</v>
      </c>
      <c r="W36" s="78"/>
      <c r="X36" s="79"/>
    </row>
    <row r="37" spans="1:38" ht="20.100000000000001" customHeight="1" x14ac:dyDescent="0.25">
      <c r="A37" s="84">
        <v>16</v>
      </c>
      <c r="B37" s="78"/>
      <c r="C37" s="85"/>
      <c r="D37" s="78">
        <f>Hoja1!D29</f>
        <v>1835</v>
      </c>
      <c r="E37" s="78"/>
      <c r="F37" s="85"/>
      <c r="G37" s="78">
        <f>D37+D36</f>
        <v>2729</v>
      </c>
      <c r="H37" s="78"/>
      <c r="I37" s="85"/>
      <c r="J37" s="78">
        <f>Hoja1!G29</f>
        <v>22</v>
      </c>
      <c r="K37" s="78"/>
      <c r="L37" s="85"/>
      <c r="M37" s="173">
        <f>D37*100/S32</f>
        <v>3.5091409775873941</v>
      </c>
      <c r="N37" s="173"/>
      <c r="O37" s="174"/>
      <c r="P37" s="93">
        <v>280</v>
      </c>
      <c r="Q37" s="94"/>
      <c r="R37" s="95"/>
      <c r="S37" s="94">
        <f>Hoja1!D36</f>
        <v>0</v>
      </c>
      <c r="T37" s="94"/>
      <c r="U37" s="95"/>
      <c r="V37" s="94">
        <f>Hoja1!H36</f>
        <v>0</v>
      </c>
      <c r="W37" s="94"/>
      <c r="X37" s="177"/>
    </row>
    <row r="38" spans="1:38" ht="20.100000000000001" customHeight="1" thickBot="1" x14ac:dyDescent="0.3">
      <c r="A38" s="92" t="s">
        <v>19</v>
      </c>
      <c r="B38" s="74"/>
      <c r="C38" s="91"/>
      <c r="D38" s="74">
        <f>Hoja1!D31</f>
        <v>122</v>
      </c>
      <c r="E38" s="74"/>
      <c r="F38" s="91"/>
      <c r="G38" s="74">
        <f>D38+G37</f>
        <v>2851</v>
      </c>
      <c r="H38" s="74"/>
      <c r="I38" s="91"/>
      <c r="J38" s="74">
        <f>Hoja1!G31</f>
        <v>3</v>
      </c>
      <c r="K38" s="74"/>
      <c r="L38" s="91"/>
      <c r="M38" s="171">
        <f>D38*100/S32</f>
        <v>0.23330528570335807</v>
      </c>
      <c r="N38" s="171"/>
      <c r="O38" s="172"/>
      <c r="P38" s="92">
        <v>0</v>
      </c>
      <c r="Q38" s="74"/>
      <c r="R38" s="91"/>
      <c r="S38" s="74">
        <f>Hoja1!D38</f>
        <v>0</v>
      </c>
      <c r="T38" s="74"/>
      <c r="U38" s="91"/>
      <c r="V38" s="74">
        <f>Hoja1!H38</f>
        <v>0</v>
      </c>
      <c r="W38" s="74"/>
      <c r="X38" s="75"/>
    </row>
    <row r="39" spans="1:38" ht="20.100000000000001" customHeight="1" thickTop="1" thickBot="1" x14ac:dyDescent="0.3">
      <c r="M39" s="144" t="s">
        <v>17</v>
      </c>
      <c r="N39" s="144"/>
      <c r="O39" s="144"/>
      <c r="P39" s="147" t="s">
        <v>29</v>
      </c>
      <c r="Q39" s="147"/>
      <c r="R39" s="148"/>
      <c r="S39" s="152">
        <f>P36+P37+P38</f>
        <v>1009</v>
      </c>
      <c r="T39" s="153"/>
      <c r="U39" s="154"/>
    </row>
    <row r="40" spans="1:38" ht="20.100000000000001" customHeight="1" thickTop="1" thickBot="1" x14ac:dyDescent="0.3">
      <c r="B40" s="145" t="s">
        <v>75</v>
      </c>
      <c r="C40" s="145"/>
      <c r="D40" s="145"/>
      <c r="E40" s="146"/>
      <c r="F40" s="152">
        <f>G38</f>
        <v>2851</v>
      </c>
      <c r="G40" s="153"/>
      <c r="H40" s="154"/>
      <c r="I40" s="179" t="s">
        <v>76</v>
      </c>
      <c r="J40" s="139"/>
      <c r="K40" s="139"/>
      <c r="L40" s="90"/>
      <c r="M40" s="155">
        <f>F40*100/S32</f>
        <v>5.4520767995104418</v>
      </c>
      <c r="N40" s="156"/>
      <c r="O40" s="157"/>
      <c r="R40" s="7" t="s">
        <v>53</v>
      </c>
      <c r="S40" s="155">
        <f>S39*100/S32</f>
        <v>1.9295494530712154</v>
      </c>
      <c r="T40" s="156"/>
      <c r="U40" s="157"/>
    </row>
    <row r="41" spans="1:38" ht="20.100000000000001" customHeight="1" thickTop="1" thickBot="1" x14ac:dyDescent="0.3">
      <c r="I41" s="89" t="s">
        <v>83</v>
      </c>
      <c r="J41" s="89"/>
      <c r="K41" s="89"/>
      <c r="L41" s="89"/>
      <c r="M41" s="86" t="s">
        <v>86</v>
      </c>
      <c r="N41" s="87"/>
      <c r="O41" s="88"/>
      <c r="Q41" s="89" t="s">
        <v>87</v>
      </c>
      <c r="R41" s="90"/>
      <c r="S41" s="86" t="s">
        <v>88</v>
      </c>
      <c r="T41" s="87"/>
      <c r="U41" s="88"/>
      <c r="AH41" s="178"/>
      <c r="AI41" s="178"/>
      <c r="AJ41" s="178"/>
      <c r="AK41" s="178"/>
      <c r="AL41" s="8"/>
    </row>
    <row r="42" spans="1:38" ht="9" customHeight="1" thickTop="1" x14ac:dyDescent="0.25">
      <c r="AH42" s="8"/>
      <c r="AI42" s="8"/>
      <c r="AJ42" s="8"/>
      <c r="AK42" s="8"/>
      <c r="AL42" s="8"/>
    </row>
    <row r="43" spans="1:38" ht="20.100000000000001" customHeight="1" x14ac:dyDescent="0.25">
      <c r="AH43" s="8"/>
      <c r="AI43" s="158"/>
      <c r="AJ43" s="158"/>
      <c r="AK43" s="158"/>
      <c r="AL43" s="8"/>
    </row>
    <row r="46" spans="1:38" ht="20.100000000000001" customHeight="1" thickBot="1" x14ac:dyDescent="0.3"/>
    <row r="47" spans="1:38" ht="20.100000000000001" customHeight="1" thickBot="1" x14ac:dyDescent="0.3">
      <c r="A47" s="149" t="s">
        <v>30</v>
      </c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1"/>
    </row>
    <row r="48" spans="1:38" ht="20.100000000000001" customHeight="1" x14ac:dyDescent="0.25">
      <c r="A48" s="128" t="s">
        <v>93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30"/>
      <c r="M48" s="137" t="s">
        <v>54</v>
      </c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4"/>
    </row>
    <row r="49" spans="1:24" ht="20.100000000000001" customHeight="1" x14ac:dyDescent="0.25">
      <c r="A49" s="131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/>
    </row>
    <row r="50" spans="1:24" ht="20.100000000000001" customHeight="1" x14ac:dyDescent="0.25">
      <c r="A50" s="131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/>
    </row>
    <row r="51" spans="1:24" ht="20.100000000000001" customHeight="1" thickBot="1" x14ac:dyDescent="0.3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6"/>
      <c r="M51" s="141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3"/>
    </row>
  </sheetData>
  <mergeCells count="97">
    <mergeCell ref="A36:C36"/>
    <mergeCell ref="D38:F38"/>
    <mergeCell ref="B24:E25"/>
    <mergeCell ref="P38:R38"/>
    <mergeCell ref="A4:K8"/>
    <mergeCell ref="B26:E26"/>
    <mergeCell ref="B28:E28"/>
    <mergeCell ref="B27:E27"/>
    <mergeCell ref="D34:O34"/>
    <mergeCell ref="F24:I25"/>
    <mergeCell ref="J24:M25"/>
    <mergeCell ref="Q5:X5"/>
    <mergeCell ref="M8:P8"/>
    <mergeCell ref="M7:P7"/>
    <mergeCell ref="R27:T27"/>
    <mergeCell ref="F26:I26"/>
    <mergeCell ref="M6:P6"/>
    <mergeCell ref="T20:X20"/>
    <mergeCell ref="M5:P5"/>
    <mergeCell ref="J26:M26"/>
    <mergeCell ref="T18:X18"/>
    <mergeCell ref="U24:X24"/>
    <mergeCell ref="U25:X25"/>
    <mergeCell ref="U26:X26"/>
    <mergeCell ref="AH41:AK41"/>
    <mergeCell ref="I40:L40"/>
    <mergeCell ref="I41:L41"/>
    <mergeCell ref="M41:O41"/>
    <mergeCell ref="T13:X13"/>
    <mergeCell ref="R24:T24"/>
    <mergeCell ref="F28:I28"/>
    <mergeCell ref="J28:M28"/>
    <mergeCell ref="R25:T25"/>
    <mergeCell ref="F27:I27"/>
    <mergeCell ref="J27:M27"/>
    <mergeCell ref="G18:K18"/>
    <mergeCell ref="K20:O20"/>
    <mergeCell ref="J33:R33"/>
    <mergeCell ref="J32:R32"/>
    <mergeCell ref="S37:U37"/>
    <mergeCell ref="AI43:AK43"/>
    <mergeCell ref="S40:U40"/>
    <mergeCell ref="A34:C34"/>
    <mergeCell ref="A35:C35"/>
    <mergeCell ref="D35:F35"/>
    <mergeCell ref="G35:I35"/>
    <mergeCell ref="J35:L35"/>
    <mergeCell ref="P34:X34"/>
    <mergeCell ref="M35:O35"/>
    <mergeCell ref="P35:R35"/>
    <mergeCell ref="M38:O38"/>
    <mergeCell ref="M37:O37"/>
    <mergeCell ref="D36:F36"/>
    <mergeCell ref="G36:I36"/>
    <mergeCell ref="J36:L36"/>
    <mergeCell ref="V37:X37"/>
    <mergeCell ref="A48:L51"/>
    <mergeCell ref="M48:X51"/>
    <mergeCell ref="M39:O39"/>
    <mergeCell ref="B40:E40"/>
    <mergeCell ref="P39:R39"/>
    <mergeCell ref="A47:X47"/>
    <mergeCell ref="S39:U39"/>
    <mergeCell ref="F40:H40"/>
    <mergeCell ref="M40:O40"/>
    <mergeCell ref="P36:R36"/>
    <mergeCell ref="R26:T26"/>
    <mergeCell ref="U27:X27"/>
    <mergeCell ref="M36:O36"/>
    <mergeCell ref="A3:J3"/>
    <mergeCell ref="G33:I33"/>
    <mergeCell ref="G32:I32"/>
    <mergeCell ref="A32:F32"/>
    <mergeCell ref="A33:F33"/>
    <mergeCell ref="S33:X33"/>
    <mergeCell ref="S32:X32"/>
    <mergeCell ref="M4:P4"/>
    <mergeCell ref="Q4:X4"/>
    <mergeCell ref="Q6:X6"/>
    <mergeCell ref="Q7:X7"/>
    <mergeCell ref="Q8:X8"/>
    <mergeCell ref="A37:C37"/>
    <mergeCell ref="D37:F37"/>
    <mergeCell ref="G37:I37"/>
    <mergeCell ref="J37:L37"/>
    <mergeCell ref="S41:U41"/>
    <mergeCell ref="Q41:R41"/>
    <mergeCell ref="G38:I38"/>
    <mergeCell ref="J38:L38"/>
    <mergeCell ref="A38:C38"/>
    <mergeCell ref="P37:R37"/>
    <mergeCell ref="S38:U38"/>
    <mergeCell ref="V38:X38"/>
    <mergeCell ref="S36:U36"/>
    <mergeCell ref="V36:X36"/>
    <mergeCell ref="S35:U35"/>
    <mergeCell ref="V35:X35"/>
  </mergeCells>
  <pageMargins left="0.7817708333333333" right="0.7" top="0.296875" bottom="0.26718750000000002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1"/>
  <sheetViews>
    <sheetView view="pageBreakPreview" topLeftCell="B19" zoomScale="130" zoomScaleSheetLayoutView="130" workbookViewId="0">
      <selection activeCell="V19" sqref="V19"/>
    </sheetView>
  </sheetViews>
  <sheetFormatPr baseColWidth="10" defaultColWidth="3.7109375" defaultRowHeight="20.100000000000001" customHeight="1" x14ac:dyDescent="0.25"/>
  <cols>
    <col min="3" max="3" width="5" customWidth="1"/>
    <col min="9" max="9" width="6" customWidth="1"/>
    <col min="16" max="16" width="4.85546875" customWidth="1"/>
    <col min="23" max="23" width="5.140625" customWidth="1"/>
    <col min="24" max="24" width="4.7109375" customWidth="1"/>
  </cols>
  <sheetData>
    <row r="3" spans="1:24" ht="27" customHeight="1" thickBot="1" x14ac:dyDescent="0.3">
      <c r="A3" s="104" t="s">
        <v>35</v>
      </c>
      <c r="B3" s="104"/>
      <c r="C3" s="104"/>
      <c r="D3" s="104"/>
      <c r="E3" s="104"/>
      <c r="F3" s="104"/>
      <c r="G3" s="104"/>
      <c r="H3" s="104"/>
      <c r="I3" s="104"/>
      <c r="J3" s="104"/>
    </row>
    <row r="4" spans="1:24" ht="20.100000000000001" customHeight="1" thickTop="1" x14ac:dyDescent="0.25">
      <c r="A4" s="203" t="s">
        <v>109</v>
      </c>
      <c r="B4" s="204"/>
      <c r="C4" s="204"/>
      <c r="D4" s="204"/>
      <c r="E4" s="204"/>
      <c r="F4" s="204"/>
      <c r="G4" s="204"/>
      <c r="H4" s="204"/>
      <c r="I4" s="204"/>
      <c r="J4" s="204"/>
      <c r="K4" s="205"/>
      <c r="L4" s="2"/>
      <c r="M4" s="118" t="s">
        <v>0</v>
      </c>
      <c r="N4" s="119"/>
      <c r="O4" s="119"/>
      <c r="P4" s="119"/>
      <c r="Q4" s="120" t="s">
        <v>49</v>
      </c>
      <c r="R4" s="120"/>
      <c r="S4" s="120"/>
      <c r="T4" s="120"/>
      <c r="U4" s="120"/>
      <c r="V4" s="120"/>
      <c r="W4" s="120"/>
      <c r="X4" s="121"/>
    </row>
    <row r="5" spans="1:24" ht="20.100000000000001" customHeight="1" x14ac:dyDescent="0.25">
      <c r="A5" s="206"/>
      <c r="B5" s="207"/>
      <c r="C5" s="207"/>
      <c r="D5" s="207"/>
      <c r="E5" s="207"/>
      <c r="F5" s="207"/>
      <c r="G5" s="207"/>
      <c r="H5" s="207"/>
      <c r="I5" s="207"/>
      <c r="J5" s="207"/>
      <c r="K5" s="208"/>
      <c r="L5" s="2"/>
      <c r="M5" s="191" t="s">
        <v>1</v>
      </c>
      <c r="N5" s="192"/>
      <c r="O5" s="192"/>
      <c r="P5" s="192"/>
      <c r="Q5" s="122" t="s">
        <v>51</v>
      </c>
      <c r="R5" s="122"/>
      <c r="S5" s="122"/>
      <c r="T5" s="122"/>
      <c r="U5" s="122"/>
      <c r="V5" s="122"/>
      <c r="W5" s="122"/>
      <c r="X5" s="123"/>
    </row>
    <row r="6" spans="1:24" ht="20.100000000000001" customHeight="1" x14ac:dyDescent="0.25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"/>
      <c r="M6" s="191" t="s">
        <v>2</v>
      </c>
      <c r="N6" s="192"/>
      <c r="O6" s="192"/>
      <c r="P6" s="192"/>
      <c r="Q6" s="122" t="str">
        <f>Hoja1!E10</f>
        <v>BL-168</v>
      </c>
      <c r="R6" s="122"/>
      <c r="S6" s="122"/>
      <c r="T6" s="122"/>
      <c r="U6" s="122"/>
      <c r="V6" s="122"/>
      <c r="W6" s="122"/>
      <c r="X6" s="123"/>
    </row>
    <row r="7" spans="1:24" ht="20.100000000000001" customHeight="1" x14ac:dyDescent="0.25">
      <c r="A7" s="206"/>
      <c r="B7" s="207"/>
      <c r="C7" s="207"/>
      <c r="D7" s="207"/>
      <c r="E7" s="207"/>
      <c r="F7" s="207"/>
      <c r="G7" s="207"/>
      <c r="H7" s="207"/>
      <c r="I7" s="207"/>
      <c r="J7" s="207"/>
      <c r="K7" s="208"/>
      <c r="L7" s="2"/>
      <c r="M7" s="191" t="s">
        <v>3</v>
      </c>
      <c r="N7" s="192"/>
      <c r="O7" s="192"/>
      <c r="P7" s="192"/>
      <c r="Q7" s="124">
        <f>Hoja1!I10</f>
        <v>41759</v>
      </c>
      <c r="R7" s="122"/>
      <c r="S7" s="122"/>
      <c r="T7" s="122"/>
      <c r="U7" s="122"/>
      <c r="V7" s="122"/>
      <c r="W7" s="122"/>
      <c r="X7" s="123"/>
    </row>
    <row r="8" spans="1:24" ht="20.100000000000001" customHeight="1" thickBot="1" x14ac:dyDescent="0.3">
      <c r="A8" s="209"/>
      <c r="B8" s="210"/>
      <c r="C8" s="210"/>
      <c r="D8" s="210"/>
      <c r="E8" s="210"/>
      <c r="F8" s="210"/>
      <c r="G8" s="210"/>
      <c r="H8" s="210"/>
      <c r="I8" s="210"/>
      <c r="J8" s="210"/>
      <c r="K8" s="211"/>
      <c r="L8" s="2"/>
      <c r="M8" s="226" t="s">
        <v>55</v>
      </c>
      <c r="N8" s="227"/>
      <c r="O8" s="227"/>
      <c r="P8" s="227"/>
      <c r="Q8" s="125">
        <f>Hoja1!M10</f>
        <v>41760</v>
      </c>
      <c r="R8" s="126"/>
      <c r="S8" s="126"/>
      <c r="T8" s="126"/>
      <c r="U8" s="126"/>
      <c r="V8" s="126"/>
      <c r="W8" s="126"/>
      <c r="X8" s="127"/>
    </row>
    <row r="9" spans="1:24" ht="8.25" customHeight="1" thickTop="1" x14ac:dyDescent="0.25"/>
    <row r="10" spans="1:24" ht="20.100000000000001" customHeight="1" x14ac:dyDescent="0.25">
      <c r="A10" t="s">
        <v>4</v>
      </c>
      <c r="E10" s="3"/>
      <c r="F10" s="3" t="s">
        <v>89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0.100000000000001" customHeight="1" x14ac:dyDescent="0.25">
      <c r="A11" t="s">
        <v>5</v>
      </c>
      <c r="D11" s="3"/>
      <c r="E11" s="3"/>
      <c r="F11" s="3" t="s">
        <v>50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0.100000000000001" customHeight="1" x14ac:dyDescent="0.3">
      <c r="A12" s="4" t="s">
        <v>6</v>
      </c>
    </row>
    <row r="13" spans="1:24" ht="20.100000000000001" customHeight="1" x14ac:dyDescent="0.25">
      <c r="A13" t="s">
        <v>7</v>
      </c>
      <c r="D13" s="3"/>
      <c r="E13" s="3"/>
      <c r="F13" s="3" t="str">
        <f>Hoja1!E13</f>
        <v>OHL (Stock Nº 14)</v>
      </c>
      <c r="G13" s="3"/>
      <c r="H13" s="3"/>
      <c r="I13" s="3"/>
      <c r="J13" s="3"/>
      <c r="K13" s="3"/>
      <c r="L13" s="3"/>
      <c r="M13" s="3"/>
      <c r="N13" s="3"/>
      <c r="O13" t="s">
        <v>56</v>
      </c>
      <c r="T13" s="180">
        <f>Q7</f>
        <v>41759</v>
      </c>
      <c r="U13" s="180"/>
      <c r="V13" s="180"/>
      <c r="W13" s="180"/>
      <c r="X13" s="180"/>
    </row>
    <row r="14" spans="1:24" ht="20.100000000000001" customHeight="1" x14ac:dyDescent="0.25">
      <c r="A14" t="s">
        <v>8</v>
      </c>
      <c r="C14" s="3"/>
      <c r="D14" s="3"/>
      <c r="E14" s="3"/>
      <c r="F14" s="3" t="str">
        <f>Hoja1!I13</f>
        <v>Ballast in Stock for R.F.I. with D.B.I.</v>
      </c>
      <c r="G14" s="3"/>
      <c r="H14" s="3"/>
      <c r="I14" s="3"/>
      <c r="J14" s="3"/>
      <c r="K14" s="2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9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0.100000000000001" customHeight="1" x14ac:dyDescent="0.25">
      <c r="A16" s="5" t="s">
        <v>92</v>
      </c>
      <c r="J16" s="21"/>
      <c r="K16" s="21"/>
      <c r="L16" s="21"/>
      <c r="M16" s="21"/>
      <c r="V16" s="70" t="str">
        <f>Hoja1!E10</f>
        <v>BL-168</v>
      </c>
      <c r="W16" s="21" t="s">
        <v>161</v>
      </c>
      <c r="X16" s="21"/>
    </row>
    <row r="17" spans="1:46" ht="8.25" customHeight="1" thickBo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46" ht="20.100000000000001" customHeight="1" thickBot="1" x14ac:dyDescent="0.3">
      <c r="A18" s="8"/>
      <c r="B18" s="8"/>
      <c r="C18" t="s">
        <v>57</v>
      </c>
      <c r="G18" s="115">
        <v>13369</v>
      </c>
      <c r="H18" s="116"/>
      <c r="I18" s="116"/>
      <c r="J18" s="116"/>
      <c r="K18" s="117"/>
      <c r="M18" t="s">
        <v>58</v>
      </c>
      <c r="T18" s="115">
        <f>AF32</f>
        <v>52675</v>
      </c>
      <c r="U18" s="116"/>
      <c r="V18" s="116"/>
      <c r="W18" s="116"/>
      <c r="X18" s="117"/>
    </row>
    <row r="19" spans="1:46" ht="9.9499999999999993" customHeight="1" thickBo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46" ht="20.100000000000001" customHeight="1" thickTop="1" x14ac:dyDescent="0.25">
      <c r="A20" s="8"/>
      <c r="B20" s="8"/>
      <c r="Q20" s="286" t="s">
        <v>171</v>
      </c>
      <c r="R20" s="287"/>
      <c r="S20" s="232" t="s">
        <v>172</v>
      </c>
      <c r="T20" s="233"/>
      <c r="U20" s="232" t="s">
        <v>173</v>
      </c>
      <c r="V20" s="233"/>
      <c r="W20" s="275" t="s">
        <v>61</v>
      </c>
      <c r="X20" s="276"/>
    </row>
    <row r="21" spans="1:46" ht="15.75" thickBot="1" x14ac:dyDescent="0.3">
      <c r="A21" s="8"/>
      <c r="B21" s="8"/>
      <c r="C21" s="8"/>
      <c r="Q21" s="288"/>
      <c r="R21" s="289"/>
      <c r="S21" s="234"/>
      <c r="T21" s="235"/>
      <c r="U21" s="234"/>
      <c r="V21" s="235"/>
      <c r="W21" s="277"/>
      <c r="X21" s="278"/>
    </row>
    <row r="22" spans="1:46" ht="20.100000000000001" customHeight="1" x14ac:dyDescent="0.25">
      <c r="A22" s="9"/>
      <c r="B22" s="8"/>
      <c r="C22" s="8"/>
      <c r="Q22" s="279">
        <v>63</v>
      </c>
      <c r="R22" s="280"/>
      <c r="S22" s="281">
        <f t="shared" ref="S22:S27" si="0">AF27</f>
        <v>0</v>
      </c>
      <c r="T22" s="280"/>
      <c r="U22" s="282">
        <f t="shared" ref="U22:U27" si="1">AL27</f>
        <v>100</v>
      </c>
      <c r="V22" s="283"/>
      <c r="W22" s="284">
        <f>AR27</f>
        <v>100</v>
      </c>
      <c r="X22" s="285"/>
    </row>
    <row r="23" spans="1:46" ht="20.100000000000001" customHeight="1" x14ac:dyDescent="0.25">
      <c r="A23" s="8"/>
      <c r="B23" s="8"/>
      <c r="C23" s="8"/>
      <c r="Q23" s="240">
        <v>50</v>
      </c>
      <c r="R23" s="241"/>
      <c r="S23" s="242">
        <f t="shared" si="0"/>
        <v>10747</v>
      </c>
      <c r="T23" s="241"/>
      <c r="U23" s="243">
        <f t="shared" si="1"/>
        <v>79.597532036070248</v>
      </c>
      <c r="V23" s="244"/>
      <c r="W23" s="238" t="str">
        <f t="shared" ref="W23:W27" si="2">AR28</f>
        <v>70-99</v>
      </c>
      <c r="X23" s="239"/>
    </row>
    <row r="24" spans="1:46" ht="20.100000000000001" customHeight="1" thickBot="1" x14ac:dyDescent="0.3">
      <c r="A24" s="8"/>
      <c r="B24" s="8"/>
      <c r="C24" s="8"/>
      <c r="Q24" s="240">
        <v>40</v>
      </c>
      <c r="R24" s="241"/>
      <c r="S24" s="242">
        <f t="shared" si="0"/>
        <v>28317</v>
      </c>
      <c r="T24" s="241"/>
      <c r="U24" s="243">
        <f t="shared" si="1"/>
        <v>46.242050308495493</v>
      </c>
      <c r="V24" s="244"/>
      <c r="W24" s="238" t="str">
        <f t="shared" si="2"/>
        <v>30-65</v>
      </c>
      <c r="X24" s="239"/>
    </row>
    <row r="25" spans="1:46" ht="20.100000000000001" customHeight="1" thickTop="1" x14ac:dyDescent="0.25">
      <c r="A25" s="8"/>
      <c r="B25" s="8"/>
      <c r="C25" s="8"/>
      <c r="Q25" s="240">
        <v>31.5</v>
      </c>
      <c r="R25" s="241"/>
      <c r="S25" s="242">
        <f t="shared" si="0"/>
        <v>43196</v>
      </c>
      <c r="T25" s="241"/>
      <c r="U25" s="243">
        <f t="shared" si="1"/>
        <v>17.995253915519697</v>
      </c>
      <c r="V25" s="244"/>
      <c r="W25" s="238" t="str">
        <f t="shared" si="2"/>
        <v>1-25</v>
      </c>
      <c r="X25" s="239"/>
      <c r="Z25" s="358" t="s">
        <v>60</v>
      </c>
      <c r="AA25" s="255"/>
      <c r="AB25" s="256"/>
      <c r="AC25" s="254" t="s">
        <v>13</v>
      </c>
      <c r="AD25" s="255"/>
      <c r="AE25" s="256"/>
      <c r="AF25" s="254" t="s">
        <v>32</v>
      </c>
      <c r="AG25" s="255"/>
      <c r="AH25" s="256"/>
      <c r="AI25" s="254" t="s">
        <v>33</v>
      </c>
      <c r="AJ25" s="255"/>
      <c r="AK25" s="256"/>
      <c r="AL25" s="254" t="s">
        <v>59</v>
      </c>
      <c r="AM25" s="255"/>
      <c r="AN25" s="256"/>
      <c r="AO25" s="254" t="s">
        <v>170</v>
      </c>
      <c r="AP25" s="290"/>
      <c r="AQ25" s="311"/>
      <c r="AR25" s="290" t="s">
        <v>61</v>
      </c>
      <c r="AS25" s="255"/>
      <c r="AT25" s="291"/>
    </row>
    <row r="26" spans="1:46" ht="20.100000000000001" customHeight="1" thickBot="1" x14ac:dyDescent="0.3">
      <c r="A26" s="8"/>
      <c r="B26" s="8"/>
      <c r="C26" s="8"/>
      <c r="Q26" s="240">
        <v>22.4</v>
      </c>
      <c r="R26" s="241"/>
      <c r="S26" s="242">
        <f t="shared" si="0"/>
        <v>52292</v>
      </c>
      <c r="T26" s="241"/>
      <c r="U26" s="243">
        <f t="shared" si="1"/>
        <v>0.72710014238253962</v>
      </c>
      <c r="V26" s="244"/>
      <c r="W26" s="238" t="str">
        <f t="shared" si="2"/>
        <v>0-3</v>
      </c>
      <c r="X26" s="239"/>
      <c r="Z26" s="315"/>
      <c r="AA26" s="258"/>
      <c r="AB26" s="259"/>
      <c r="AC26" s="257"/>
      <c r="AD26" s="258"/>
      <c r="AE26" s="259"/>
      <c r="AF26" s="257"/>
      <c r="AG26" s="258"/>
      <c r="AH26" s="259"/>
      <c r="AI26" s="257"/>
      <c r="AJ26" s="258"/>
      <c r="AK26" s="259"/>
      <c r="AL26" s="257"/>
      <c r="AM26" s="258"/>
      <c r="AN26" s="259"/>
      <c r="AO26" s="312"/>
      <c r="AP26" s="313"/>
      <c r="AQ26" s="314"/>
      <c r="AR26" s="258"/>
      <c r="AS26" s="258"/>
      <c r="AT26" s="292"/>
    </row>
    <row r="27" spans="1:46" ht="20.100000000000001" customHeight="1" thickBot="1" x14ac:dyDescent="0.3">
      <c r="A27" s="8"/>
      <c r="B27" s="8"/>
      <c r="C27" s="8"/>
      <c r="Q27" s="245" t="s">
        <v>19</v>
      </c>
      <c r="R27" s="246"/>
      <c r="S27" s="247">
        <f t="shared" si="0"/>
        <v>52675</v>
      </c>
      <c r="T27" s="246"/>
      <c r="U27" s="248">
        <f t="shared" si="1"/>
        <v>0</v>
      </c>
      <c r="V27" s="246"/>
      <c r="W27" s="236">
        <f t="shared" si="2"/>
        <v>0</v>
      </c>
      <c r="X27" s="237"/>
      <c r="Z27" s="344">
        <v>63</v>
      </c>
      <c r="AA27" s="293"/>
      <c r="AB27" s="328"/>
      <c r="AC27" s="327">
        <f>Hoja1!D41</f>
        <v>0</v>
      </c>
      <c r="AD27" s="293"/>
      <c r="AE27" s="328"/>
      <c r="AF27" s="327">
        <f>AC27</f>
        <v>0</v>
      </c>
      <c r="AG27" s="293"/>
      <c r="AH27" s="328"/>
      <c r="AI27" s="345">
        <f>AF27*100/T18</f>
        <v>0</v>
      </c>
      <c r="AJ27" s="346"/>
      <c r="AK27" s="347"/>
      <c r="AL27" s="345">
        <f>100-AI27</f>
        <v>100</v>
      </c>
      <c r="AM27" s="293"/>
      <c r="AN27" s="328"/>
      <c r="AO27" s="268"/>
      <c r="AP27" s="269"/>
      <c r="AQ27" s="361"/>
      <c r="AR27" s="293">
        <v>100</v>
      </c>
      <c r="AS27" s="293"/>
      <c r="AT27" s="294"/>
    </row>
    <row r="28" spans="1:46" ht="20.100000000000001" customHeight="1" thickTop="1" x14ac:dyDescent="0.25">
      <c r="A28" s="8"/>
      <c r="B28" s="8"/>
      <c r="C28" s="8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8"/>
      <c r="O28" s="28"/>
      <c r="P28" s="28"/>
      <c r="Q28" s="27"/>
      <c r="R28" s="27"/>
      <c r="S28" s="27"/>
      <c r="T28" s="27"/>
      <c r="U28" s="27"/>
      <c r="V28" s="61"/>
      <c r="W28" s="27"/>
      <c r="X28" s="27"/>
      <c r="Z28" s="310">
        <v>50</v>
      </c>
      <c r="AA28" s="295"/>
      <c r="AB28" s="305"/>
      <c r="AC28" s="304">
        <f>Hoja1!M43</f>
        <v>10747</v>
      </c>
      <c r="AD28" s="295"/>
      <c r="AE28" s="305"/>
      <c r="AF28" s="304">
        <f>AF27+AC28</f>
        <v>10747</v>
      </c>
      <c r="AG28" s="295"/>
      <c r="AH28" s="305"/>
      <c r="AI28" s="301">
        <f>AF28*100/T18</f>
        <v>20.402467963929759</v>
      </c>
      <c r="AJ28" s="302"/>
      <c r="AK28" s="303"/>
      <c r="AL28" s="306">
        <f>100-AI28</f>
        <v>79.597532036070248</v>
      </c>
      <c r="AM28" s="307"/>
      <c r="AN28" s="308"/>
      <c r="AO28" s="304"/>
      <c r="AP28" s="295"/>
      <c r="AQ28" s="309"/>
      <c r="AR28" s="295" t="s">
        <v>45</v>
      </c>
      <c r="AS28" s="295"/>
      <c r="AT28" s="296"/>
    </row>
    <row r="29" spans="1:46" ht="8.25" customHeight="1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Z29" s="310">
        <v>40</v>
      </c>
      <c r="AA29" s="295"/>
      <c r="AB29" s="305"/>
      <c r="AC29" s="304">
        <f>Hoja1!M45</f>
        <v>17570</v>
      </c>
      <c r="AD29" s="295"/>
      <c r="AE29" s="305"/>
      <c r="AF29" s="304">
        <f>AF28+AC29</f>
        <v>28317</v>
      </c>
      <c r="AG29" s="295"/>
      <c r="AH29" s="305"/>
      <c r="AI29" s="301">
        <f>AF29*100/T18</f>
        <v>53.757949691504507</v>
      </c>
      <c r="AJ29" s="302"/>
      <c r="AK29" s="303"/>
      <c r="AL29" s="306">
        <f t="shared" ref="AL29:AL32" si="3">100-AI29</f>
        <v>46.242050308495493</v>
      </c>
      <c r="AM29" s="307"/>
      <c r="AN29" s="308"/>
      <c r="AO29" s="304"/>
      <c r="AP29" s="295"/>
      <c r="AQ29" s="309"/>
      <c r="AR29" s="295" t="s">
        <v>46</v>
      </c>
      <c r="AS29" s="295"/>
      <c r="AT29" s="296"/>
    </row>
    <row r="30" spans="1:46" ht="20.100000000000001" customHeight="1" x14ac:dyDescent="0.25">
      <c r="A30" s="5" t="s">
        <v>90</v>
      </c>
      <c r="B30" s="8"/>
      <c r="C30" s="8"/>
      <c r="D30" s="8"/>
      <c r="E30" s="8"/>
      <c r="F30" s="8"/>
      <c r="G30" s="8"/>
      <c r="H30" s="8"/>
      <c r="I30" s="8"/>
      <c r="J30" s="21"/>
      <c r="K30" s="21"/>
      <c r="L30" s="21"/>
      <c r="M30" s="21"/>
      <c r="N30" s="8"/>
      <c r="O30" s="8"/>
      <c r="P30" s="8"/>
      <c r="Q30" s="8"/>
      <c r="R30" s="8"/>
      <c r="S30" s="8"/>
      <c r="T30" s="8"/>
      <c r="U30" s="21"/>
      <c r="V30" s="70" t="str">
        <f>Hoja1!E10</f>
        <v>BL-168</v>
      </c>
      <c r="W30" s="21" t="s">
        <v>162</v>
      </c>
      <c r="X30" s="21"/>
      <c r="Z30" s="310">
        <v>31.5</v>
      </c>
      <c r="AA30" s="295"/>
      <c r="AB30" s="305"/>
      <c r="AC30" s="304">
        <f>Hoja1!M47</f>
        <v>14879</v>
      </c>
      <c r="AD30" s="295"/>
      <c r="AE30" s="305"/>
      <c r="AF30" s="304">
        <f>AF29+AC30</f>
        <v>43196</v>
      </c>
      <c r="AG30" s="295"/>
      <c r="AH30" s="305"/>
      <c r="AI30" s="301">
        <f>AF30*100/T18</f>
        <v>82.004746084480303</v>
      </c>
      <c r="AJ30" s="302"/>
      <c r="AK30" s="303"/>
      <c r="AL30" s="306">
        <f t="shared" si="3"/>
        <v>17.995253915519697</v>
      </c>
      <c r="AM30" s="307"/>
      <c r="AN30" s="308"/>
      <c r="AO30" s="304"/>
      <c r="AP30" s="295"/>
      <c r="AQ30" s="309"/>
      <c r="AR30" s="297" t="s">
        <v>48</v>
      </c>
      <c r="AS30" s="297"/>
      <c r="AT30" s="298"/>
    </row>
    <row r="31" spans="1:46" ht="8.25" customHeight="1" thickBo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71"/>
      <c r="W31" s="8"/>
      <c r="X31" s="8"/>
      <c r="Z31" s="310">
        <v>22.4</v>
      </c>
      <c r="AA31" s="295"/>
      <c r="AB31" s="305"/>
      <c r="AC31" s="304">
        <f>Hoja1!M49</f>
        <v>9096</v>
      </c>
      <c r="AD31" s="295"/>
      <c r="AE31" s="305"/>
      <c r="AF31" s="304">
        <f>AF30+AC31</f>
        <v>52292</v>
      </c>
      <c r="AG31" s="295"/>
      <c r="AH31" s="305"/>
      <c r="AI31" s="301">
        <f>AF31*100/T18</f>
        <v>99.27289985761746</v>
      </c>
      <c r="AJ31" s="302"/>
      <c r="AK31" s="303"/>
      <c r="AL31" s="306">
        <f t="shared" si="3"/>
        <v>0.72710014238253962</v>
      </c>
      <c r="AM31" s="307"/>
      <c r="AN31" s="308"/>
      <c r="AO31" s="304"/>
      <c r="AP31" s="295"/>
      <c r="AQ31" s="309"/>
      <c r="AR31" s="295" t="s">
        <v>47</v>
      </c>
      <c r="AS31" s="295"/>
      <c r="AT31" s="296"/>
    </row>
    <row r="32" spans="1:46" ht="20.100000000000001" customHeight="1" thickBot="1" x14ac:dyDescent="0.3">
      <c r="A32" s="10"/>
      <c r="B32" s="10"/>
      <c r="C32" s="10" t="s">
        <v>36</v>
      </c>
      <c r="D32" s="10"/>
      <c r="E32" s="10"/>
      <c r="F32" s="10"/>
      <c r="G32" s="10"/>
      <c r="H32" s="115"/>
      <c r="I32" s="116"/>
      <c r="J32" s="117"/>
      <c r="K32" s="10"/>
      <c r="L32" s="10"/>
      <c r="M32" t="s">
        <v>9</v>
      </c>
      <c r="T32" s="115">
        <f>T18</f>
        <v>52675</v>
      </c>
      <c r="U32" s="116"/>
      <c r="V32" s="116"/>
      <c r="W32" s="116"/>
      <c r="X32" s="117"/>
      <c r="Z32" s="334" t="s">
        <v>19</v>
      </c>
      <c r="AA32" s="299"/>
      <c r="AB32" s="335"/>
      <c r="AC32" s="336">
        <f>Hoja1!M51</f>
        <v>383</v>
      </c>
      <c r="AD32" s="299"/>
      <c r="AE32" s="335"/>
      <c r="AF32" s="336">
        <f>AF31+AC32</f>
        <v>52675</v>
      </c>
      <c r="AG32" s="299"/>
      <c r="AH32" s="335"/>
      <c r="AI32" s="337">
        <f>AF32*100/T18</f>
        <v>100</v>
      </c>
      <c r="AJ32" s="338"/>
      <c r="AK32" s="339"/>
      <c r="AL32" s="340">
        <f t="shared" si="3"/>
        <v>0</v>
      </c>
      <c r="AM32" s="341"/>
      <c r="AN32" s="342"/>
      <c r="AO32" s="336"/>
      <c r="AP32" s="299"/>
      <c r="AQ32" s="343"/>
      <c r="AR32" s="299"/>
      <c r="AS32" s="299"/>
      <c r="AT32" s="300"/>
    </row>
    <row r="33" spans="1:24" ht="20.100000000000001" customHeight="1" thickBot="1" x14ac:dyDescent="0.3">
      <c r="A33" s="10"/>
      <c r="B33" s="10"/>
      <c r="C33" s="10" t="s">
        <v>37</v>
      </c>
      <c r="D33" s="10"/>
      <c r="E33" s="10"/>
      <c r="F33" s="10"/>
      <c r="G33" s="10"/>
      <c r="H33" s="115"/>
      <c r="I33" s="116"/>
      <c r="J33" s="117"/>
      <c r="K33" s="10"/>
      <c r="L33" s="10"/>
      <c r="N33" s="10"/>
      <c r="P33" s="10" t="s">
        <v>28</v>
      </c>
      <c r="R33" s="10"/>
      <c r="S33" s="10"/>
      <c r="T33" s="115">
        <f>G18</f>
        <v>13369</v>
      </c>
      <c r="U33" s="116"/>
      <c r="V33" s="116"/>
      <c r="W33" s="116"/>
      <c r="X33" s="117"/>
    </row>
    <row r="34" spans="1:24" ht="20.100000000000001" customHeight="1" thickBot="1" x14ac:dyDescent="0.3">
      <c r="A34" s="10"/>
      <c r="B34" s="10"/>
      <c r="C34" s="10"/>
      <c r="D34" s="10"/>
      <c r="E34" s="10"/>
      <c r="F34" s="10"/>
      <c r="G34" s="14"/>
      <c r="H34" s="14"/>
      <c r="I34" s="14"/>
      <c r="J34" s="14"/>
      <c r="K34" s="14"/>
      <c r="L34" s="14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s="13" customFormat="1" ht="20.100000000000001" customHeight="1" thickTop="1" x14ac:dyDescent="0.25">
      <c r="A35" s="12"/>
      <c r="B35" s="12"/>
      <c r="C35" s="12"/>
      <c r="D35" s="358" t="s">
        <v>31</v>
      </c>
      <c r="E35" s="255"/>
      <c r="F35" s="256"/>
      <c r="G35" s="327" t="s">
        <v>77</v>
      </c>
      <c r="H35" s="293"/>
      <c r="I35" s="293"/>
      <c r="J35" s="293"/>
      <c r="K35" s="293"/>
      <c r="L35" s="328"/>
      <c r="M35" s="254" t="s">
        <v>38</v>
      </c>
      <c r="N35" s="255"/>
      <c r="O35" s="256"/>
      <c r="P35" s="254" t="s">
        <v>91</v>
      </c>
      <c r="Q35" s="255"/>
      <c r="R35" s="256"/>
      <c r="S35" s="254" t="s">
        <v>33</v>
      </c>
      <c r="T35" s="255"/>
      <c r="U35" s="256"/>
      <c r="V35" s="254" t="s">
        <v>59</v>
      </c>
      <c r="W35" s="255"/>
      <c r="X35" s="291"/>
    </row>
    <row r="36" spans="1:24" s="13" customFormat="1" ht="20.100000000000001" customHeight="1" thickBot="1" x14ac:dyDescent="0.3">
      <c r="A36" s="15"/>
      <c r="B36" s="15"/>
      <c r="C36" s="16"/>
      <c r="D36" s="315"/>
      <c r="E36" s="258"/>
      <c r="F36" s="259"/>
      <c r="G36" s="257"/>
      <c r="H36" s="258"/>
      <c r="I36" s="258"/>
      <c r="J36" s="258"/>
      <c r="K36" s="258"/>
      <c r="L36" s="259"/>
      <c r="M36" s="257"/>
      <c r="N36" s="258"/>
      <c r="O36" s="259"/>
      <c r="P36" s="257"/>
      <c r="Q36" s="258"/>
      <c r="R36" s="259"/>
      <c r="S36" s="257"/>
      <c r="T36" s="258"/>
      <c r="U36" s="259"/>
      <c r="V36" s="257"/>
      <c r="W36" s="258"/>
      <c r="X36" s="292"/>
    </row>
    <row r="37" spans="1:24" s="13" customFormat="1" ht="20.100000000000001" customHeight="1" thickTop="1" thickBot="1" x14ac:dyDescent="0.3">
      <c r="A37" s="360" t="s">
        <v>62</v>
      </c>
      <c r="B37" s="352"/>
      <c r="C37" s="357"/>
      <c r="D37" s="250">
        <v>0.5</v>
      </c>
      <c r="E37" s="250"/>
      <c r="F37" s="252"/>
      <c r="G37" s="250" t="s">
        <v>79</v>
      </c>
      <c r="H37" s="250"/>
      <c r="I37" s="250"/>
      <c r="J37" s="250"/>
      <c r="K37" s="250"/>
      <c r="L37" s="252"/>
      <c r="M37" s="318">
        <f>T32-P37</f>
        <v>52655.3</v>
      </c>
      <c r="N37" s="250"/>
      <c r="O37" s="252"/>
      <c r="P37" s="331">
        <f>Hoja1!M54</f>
        <v>19.7</v>
      </c>
      <c r="Q37" s="332"/>
      <c r="R37" s="333"/>
      <c r="S37" s="326">
        <f>100-V37</f>
        <v>99.962600854295204</v>
      </c>
      <c r="T37" s="250"/>
      <c r="U37" s="252"/>
      <c r="V37" s="260">
        <f>P37*100/T32</f>
        <v>3.7399145704793545E-2</v>
      </c>
      <c r="W37" s="261"/>
      <c r="X37" s="262"/>
    </row>
    <row r="38" spans="1:24" s="13" customFormat="1" ht="20.100000000000001" customHeight="1" thickBot="1" x14ac:dyDescent="0.3">
      <c r="A38" s="329" t="s">
        <v>63</v>
      </c>
      <c r="B38" s="329"/>
      <c r="C38" s="330"/>
      <c r="D38" s="359">
        <v>6.3E-2</v>
      </c>
      <c r="E38" s="329"/>
      <c r="F38" s="330"/>
      <c r="G38" s="329" t="s">
        <v>80</v>
      </c>
      <c r="H38" s="329"/>
      <c r="I38" s="329"/>
      <c r="J38" s="329"/>
      <c r="K38" s="329"/>
      <c r="L38" s="330"/>
      <c r="M38" s="320">
        <f>T32-P38</f>
        <v>52661.8</v>
      </c>
      <c r="N38" s="321"/>
      <c r="O38" s="322"/>
      <c r="P38" s="323">
        <f>Hoja1!M56</f>
        <v>13.2</v>
      </c>
      <c r="Q38" s="324"/>
      <c r="R38" s="325"/>
      <c r="S38" s="326">
        <f>100-V38</f>
        <v>99.974940673943991</v>
      </c>
      <c r="T38" s="250"/>
      <c r="U38" s="252"/>
      <c r="V38" s="260">
        <f>P38*100/T32</f>
        <v>2.5059326056003795E-2</v>
      </c>
      <c r="W38" s="261"/>
      <c r="X38" s="262"/>
    </row>
    <row r="39" spans="1:24" ht="8.25" customHeight="1" thickTop="1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  <c r="N39" s="18"/>
      <c r="O39" s="18"/>
      <c r="P39" s="19"/>
      <c r="Q39" s="19"/>
      <c r="R39" s="19"/>
      <c r="S39" s="17"/>
      <c r="T39" s="17"/>
      <c r="U39" s="17"/>
      <c r="V39" s="73"/>
      <c r="W39" s="73"/>
      <c r="X39" s="73"/>
    </row>
    <row r="40" spans="1:24" ht="20.100000000000001" customHeight="1" x14ac:dyDescent="0.25">
      <c r="A40" s="5" t="s">
        <v>111</v>
      </c>
      <c r="B40" s="8"/>
      <c r="C40" s="11"/>
      <c r="D40" s="11"/>
      <c r="E40" s="11"/>
      <c r="F40" s="11"/>
      <c r="G40" s="8"/>
      <c r="H40" s="8"/>
      <c r="I40" s="8"/>
      <c r="J40" s="10"/>
      <c r="K40" s="10"/>
      <c r="L40" s="10"/>
      <c r="M40" s="8"/>
      <c r="N40" s="8"/>
      <c r="O40" s="8"/>
      <c r="P40" s="8"/>
      <c r="Q40" s="21"/>
      <c r="R40" s="21"/>
      <c r="S40" s="21"/>
      <c r="T40" s="21"/>
      <c r="U40" s="21"/>
      <c r="V40" s="70" t="str">
        <f>Hoja1!E10</f>
        <v>BL-168</v>
      </c>
      <c r="W40" s="21" t="s">
        <v>163</v>
      </c>
      <c r="X40" s="21"/>
    </row>
    <row r="41" spans="1:24" ht="8.25" customHeight="1" thickBot="1" x14ac:dyDescent="0.3">
      <c r="A41" s="8"/>
      <c r="B41" s="8"/>
      <c r="C41" s="8"/>
      <c r="D41" s="8"/>
      <c r="E41" s="8"/>
      <c r="F41" s="8"/>
      <c r="G41" s="8"/>
      <c r="H41" s="8"/>
      <c r="I41" s="8"/>
      <c r="J41" s="11"/>
      <c r="K41" s="11"/>
      <c r="L41" s="11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25.5" customHeight="1" thickTop="1" thickBot="1" x14ac:dyDescent="0.3">
      <c r="A42" s="348" t="s">
        <v>39</v>
      </c>
      <c r="B42" s="349"/>
      <c r="C42" s="350"/>
      <c r="D42" s="354" t="s">
        <v>40</v>
      </c>
      <c r="E42" s="349"/>
      <c r="F42" s="355"/>
      <c r="G42" s="356" t="s">
        <v>41</v>
      </c>
      <c r="H42" s="352"/>
      <c r="I42" s="352"/>
      <c r="J42" s="352"/>
      <c r="K42" s="352"/>
      <c r="L42" s="357"/>
      <c r="M42" s="356" t="s">
        <v>42</v>
      </c>
      <c r="N42" s="352"/>
      <c r="O42" s="352"/>
      <c r="P42" s="352"/>
      <c r="Q42" s="352"/>
      <c r="R42" s="352"/>
      <c r="S42" s="352"/>
      <c r="T42" s="352"/>
      <c r="U42" s="357"/>
      <c r="V42" s="351" t="s">
        <v>81</v>
      </c>
      <c r="W42" s="352"/>
      <c r="X42" s="353"/>
    </row>
    <row r="43" spans="1:24" ht="20.100000000000001" customHeight="1" thickBot="1" x14ac:dyDescent="0.3">
      <c r="A43" s="315"/>
      <c r="B43" s="258"/>
      <c r="C43" s="258"/>
      <c r="D43" s="258"/>
      <c r="E43" s="258"/>
      <c r="F43" s="259"/>
      <c r="G43" s="318">
        <v>40</v>
      </c>
      <c r="H43" s="250"/>
      <c r="I43" s="251"/>
      <c r="J43" s="250">
        <v>31.5</v>
      </c>
      <c r="K43" s="250"/>
      <c r="L43" s="252"/>
      <c r="M43" s="318" t="s">
        <v>108</v>
      </c>
      <c r="N43" s="250"/>
      <c r="O43" s="251"/>
      <c r="P43" s="249" t="s">
        <v>43</v>
      </c>
      <c r="Q43" s="250"/>
      <c r="R43" s="251"/>
      <c r="S43" s="250" t="s">
        <v>44</v>
      </c>
      <c r="T43" s="250"/>
      <c r="U43" s="252"/>
      <c r="V43" s="250" t="s">
        <v>52</v>
      </c>
      <c r="W43" s="250"/>
      <c r="X43" s="253"/>
    </row>
    <row r="44" spans="1:24" ht="20.100000000000001" customHeight="1" x14ac:dyDescent="0.25">
      <c r="A44" s="316" t="s">
        <v>64</v>
      </c>
      <c r="B44" s="269"/>
      <c r="C44" s="269"/>
      <c r="D44" s="269"/>
      <c r="E44" s="269"/>
      <c r="F44" s="272"/>
      <c r="G44" s="268">
        <f>Hoja1!D59</f>
        <v>5003</v>
      </c>
      <c r="H44" s="269"/>
      <c r="I44" s="270"/>
      <c r="J44" s="269">
        <f>Hoja1!D63</f>
        <v>5001</v>
      </c>
      <c r="K44" s="269"/>
      <c r="L44" s="272"/>
      <c r="M44" s="268">
        <v>10000</v>
      </c>
      <c r="N44" s="269"/>
      <c r="O44" s="270"/>
      <c r="P44" s="271">
        <f>Hoja1!K59</f>
        <v>9272</v>
      </c>
      <c r="Q44" s="269"/>
      <c r="R44" s="270"/>
      <c r="S44" s="269">
        <f>M44-P44</f>
        <v>728</v>
      </c>
      <c r="T44" s="269"/>
      <c r="U44" s="272"/>
      <c r="V44" s="273">
        <f>S44/M44*100</f>
        <v>7.28</v>
      </c>
      <c r="W44" s="273"/>
      <c r="X44" s="274"/>
    </row>
    <row r="45" spans="1:24" ht="20.100000000000001" customHeight="1" thickBot="1" x14ac:dyDescent="0.3">
      <c r="A45" s="317" t="s">
        <v>65</v>
      </c>
      <c r="B45" s="264"/>
      <c r="C45" s="264"/>
      <c r="D45" s="264"/>
      <c r="E45" s="264"/>
      <c r="F45" s="266"/>
      <c r="G45" s="319"/>
      <c r="H45" s="264"/>
      <c r="I45" s="265"/>
      <c r="J45" s="264"/>
      <c r="K45" s="264"/>
      <c r="L45" s="266"/>
      <c r="M45" s="319"/>
      <c r="N45" s="264"/>
      <c r="O45" s="265"/>
      <c r="P45" s="263"/>
      <c r="Q45" s="264"/>
      <c r="R45" s="265"/>
      <c r="S45" s="264"/>
      <c r="T45" s="264"/>
      <c r="U45" s="266"/>
      <c r="V45" s="264"/>
      <c r="W45" s="264"/>
      <c r="X45" s="267"/>
    </row>
    <row r="46" spans="1:24" ht="8.25" customHeight="1" thickTop="1" thickBot="1" x14ac:dyDescent="0.3"/>
    <row r="47" spans="1:24" ht="20.100000000000001" customHeight="1" thickBot="1" x14ac:dyDescent="0.3">
      <c r="A47" s="149" t="s">
        <v>30</v>
      </c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1"/>
    </row>
    <row r="48" spans="1:24" ht="20.100000000000001" customHeight="1" x14ac:dyDescent="0.25">
      <c r="A48" s="128" t="s">
        <v>93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30"/>
      <c r="M48" s="137" t="s">
        <v>54</v>
      </c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4"/>
    </row>
    <row r="49" spans="1:24" ht="20.100000000000001" customHeight="1" x14ac:dyDescent="0.25">
      <c r="A49" s="131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/>
    </row>
    <row r="50" spans="1:24" ht="20.100000000000001" customHeight="1" x14ac:dyDescent="0.25">
      <c r="A50" s="131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/>
    </row>
    <row r="51" spans="1:24" ht="20.100000000000001" customHeight="1" thickBot="1" x14ac:dyDescent="0.3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6"/>
      <c r="M51" s="141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3"/>
    </row>
  </sheetData>
  <mergeCells count="146">
    <mergeCell ref="Z25:AB26"/>
    <mergeCell ref="AO27:AQ27"/>
    <mergeCell ref="Z28:AB28"/>
    <mergeCell ref="AC28:AE28"/>
    <mergeCell ref="AI28:AK28"/>
    <mergeCell ref="AO28:AQ28"/>
    <mergeCell ref="AC25:AE26"/>
    <mergeCell ref="AL27:AN27"/>
    <mergeCell ref="Z31:AB31"/>
    <mergeCell ref="A48:L51"/>
    <mergeCell ref="M48:X51"/>
    <mergeCell ref="A47:X47"/>
    <mergeCell ref="Q8:X8"/>
    <mergeCell ref="A4:K8"/>
    <mergeCell ref="M4:P4"/>
    <mergeCell ref="Q4:X4"/>
    <mergeCell ref="M5:P5"/>
    <mergeCell ref="Q5:X5"/>
    <mergeCell ref="M6:P6"/>
    <mergeCell ref="Q6:X6"/>
    <mergeCell ref="M7:P7"/>
    <mergeCell ref="Q7:X7"/>
    <mergeCell ref="M8:P8"/>
    <mergeCell ref="A42:C42"/>
    <mergeCell ref="V42:X42"/>
    <mergeCell ref="D42:F42"/>
    <mergeCell ref="G42:L42"/>
    <mergeCell ref="M42:U42"/>
    <mergeCell ref="D35:F36"/>
    <mergeCell ref="D37:F37"/>
    <mergeCell ref="D38:F38"/>
    <mergeCell ref="A37:C37"/>
    <mergeCell ref="A38:C38"/>
    <mergeCell ref="A3:J3"/>
    <mergeCell ref="H32:J32"/>
    <mergeCell ref="H33:J33"/>
    <mergeCell ref="T33:X33"/>
    <mergeCell ref="AO31:AQ31"/>
    <mergeCell ref="Z32:AB32"/>
    <mergeCell ref="AC32:AE32"/>
    <mergeCell ref="AF32:AH32"/>
    <mergeCell ref="AI32:AK32"/>
    <mergeCell ref="AL32:AN32"/>
    <mergeCell ref="AO32:AQ32"/>
    <mergeCell ref="AF25:AH26"/>
    <mergeCell ref="AI25:AK26"/>
    <mergeCell ref="AL25:AN26"/>
    <mergeCell ref="T13:X13"/>
    <mergeCell ref="Z27:AB27"/>
    <mergeCell ref="AC27:AE27"/>
    <mergeCell ref="AF27:AH27"/>
    <mergeCell ref="AI27:AK27"/>
    <mergeCell ref="Z30:AB30"/>
    <mergeCell ref="AC30:AE30"/>
    <mergeCell ref="AF30:AH30"/>
    <mergeCell ref="G18:K18"/>
    <mergeCell ref="AL30:AN30"/>
    <mergeCell ref="M38:O38"/>
    <mergeCell ref="P38:R38"/>
    <mergeCell ref="S38:U38"/>
    <mergeCell ref="V38:X38"/>
    <mergeCell ref="G35:L36"/>
    <mergeCell ref="G37:L37"/>
    <mergeCell ref="G38:L38"/>
    <mergeCell ref="V35:X36"/>
    <mergeCell ref="M37:O37"/>
    <mergeCell ref="P37:R37"/>
    <mergeCell ref="S37:U37"/>
    <mergeCell ref="A43:C43"/>
    <mergeCell ref="D43:F43"/>
    <mergeCell ref="A44:F44"/>
    <mergeCell ref="A45:F45"/>
    <mergeCell ref="G43:I43"/>
    <mergeCell ref="G44:I44"/>
    <mergeCell ref="G45:I45"/>
    <mergeCell ref="J45:L45"/>
    <mergeCell ref="M45:O45"/>
    <mergeCell ref="J43:L43"/>
    <mergeCell ref="M43:O43"/>
    <mergeCell ref="J44:L44"/>
    <mergeCell ref="AR25:AT26"/>
    <mergeCell ref="AR27:AT27"/>
    <mergeCell ref="AR28:AT28"/>
    <mergeCell ref="AR29:AT29"/>
    <mergeCell ref="AR30:AT30"/>
    <mergeCell ref="AR31:AT31"/>
    <mergeCell ref="AR32:AT32"/>
    <mergeCell ref="P35:R36"/>
    <mergeCell ref="S35:U36"/>
    <mergeCell ref="AI30:AK30"/>
    <mergeCell ref="AF28:AH28"/>
    <mergeCell ref="AL28:AN28"/>
    <mergeCell ref="AC31:AE31"/>
    <mergeCell ref="AF31:AH31"/>
    <mergeCell ref="AI31:AK31"/>
    <mergeCell ref="AL31:AN31"/>
    <mergeCell ref="AO29:AQ29"/>
    <mergeCell ref="AO30:AQ30"/>
    <mergeCell ref="Z29:AB29"/>
    <mergeCell ref="AC29:AE29"/>
    <mergeCell ref="AF29:AH29"/>
    <mergeCell ref="AI29:AK29"/>
    <mergeCell ref="AL29:AN29"/>
    <mergeCell ref="AO25:AQ26"/>
    <mergeCell ref="P43:R43"/>
    <mergeCell ref="S43:U43"/>
    <mergeCell ref="V43:X43"/>
    <mergeCell ref="M35:O36"/>
    <mergeCell ref="V37:X37"/>
    <mergeCell ref="T32:X32"/>
    <mergeCell ref="T18:X18"/>
    <mergeCell ref="P45:R45"/>
    <mergeCell ref="S45:U45"/>
    <mergeCell ref="V45:X45"/>
    <mergeCell ref="M44:O44"/>
    <mergeCell ref="P44:R44"/>
    <mergeCell ref="S44:U44"/>
    <mergeCell ref="V44:X44"/>
    <mergeCell ref="W20:X21"/>
    <mergeCell ref="Q22:R22"/>
    <mergeCell ref="S22:T22"/>
    <mergeCell ref="U22:V22"/>
    <mergeCell ref="W22:X22"/>
    <mergeCell ref="Q23:R23"/>
    <mergeCell ref="S23:T23"/>
    <mergeCell ref="U23:V23"/>
    <mergeCell ref="W23:X23"/>
    <mergeCell ref="Q20:R21"/>
    <mergeCell ref="S20:T21"/>
    <mergeCell ref="U20:V21"/>
    <mergeCell ref="W27:X27"/>
    <mergeCell ref="W24:X24"/>
    <mergeCell ref="Q25:R25"/>
    <mergeCell ref="S25:T25"/>
    <mergeCell ref="U25:V25"/>
    <mergeCell ref="W25:X25"/>
    <mergeCell ref="Q26:R26"/>
    <mergeCell ref="S26:T26"/>
    <mergeCell ref="U26:V26"/>
    <mergeCell ref="W26:X26"/>
    <mergeCell ref="Q24:R24"/>
    <mergeCell ref="S24:T24"/>
    <mergeCell ref="U24:V24"/>
    <mergeCell ref="Q27:R27"/>
    <mergeCell ref="S27:T27"/>
    <mergeCell ref="U27:V27"/>
  </mergeCells>
  <pageMargins left="0.7817708333333333" right="0.7" top="0.296875" bottom="0.26718750000000002" header="0.3" footer="0.3"/>
  <pageSetup paperSize="9" scale="87" orientation="portrait" r:id="rId1"/>
  <rowBreaks count="1" manualBreakCount="1">
    <brk id="51" max="2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51"/>
  <sheetViews>
    <sheetView tabSelected="1" view="pageBreakPreview" topLeftCell="A25" zoomScaleNormal="100" zoomScaleSheetLayoutView="100" workbookViewId="0">
      <selection activeCell="S31" sqref="S31"/>
    </sheetView>
  </sheetViews>
  <sheetFormatPr baseColWidth="10" defaultColWidth="3.7109375" defaultRowHeight="20.100000000000001" customHeight="1" x14ac:dyDescent="0.25"/>
  <cols>
    <col min="3" max="3" width="5" customWidth="1"/>
    <col min="9" max="9" width="6" customWidth="1"/>
    <col min="16" max="16" width="4.85546875" customWidth="1"/>
    <col min="23" max="23" width="5.140625" customWidth="1"/>
    <col min="24" max="24" width="4.7109375" customWidth="1"/>
  </cols>
  <sheetData>
    <row r="3" spans="1:24" ht="27" customHeight="1" thickBot="1" x14ac:dyDescent="0.3">
      <c r="A3" s="104" t="s">
        <v>35</v>
      </c>
      <c r="B3" s="104"/>
      <c r="C3" s="104"/>
      <c r="D3" s="104"/>
      <c r="E3" s="104"/>
      <c r="F3" s="104"/>
      <c r="G3" s="104"/>
      <c r="H3" s="104"/>
      <c r="I3" s="104"/>
      <c r="J3" s="104"/>
    </row>
    <row r="4" spans="1:24" ht="20.100000000000001" customHeight="1" thickTop="1" x14ac:dyDescent="0.25">
      <c r="A4" s="203" t="s">
        <v>94</v>
      </c>
      <c r="B4" s="204"/>
      <c r="C4" s="204"/>
      <c r="D4" s="204"/>
      <c r="E4" s="204"/>
      <c r="F4" s="204"/>
      <c r="G4" s="204"/>
      <c r="H4" s="204"/>
      <c r="I4" s="204"/>
      <c r="J4" s="204"/>
      <c r="K4" s="205"/>
      <c r="L4" s="22"/>
      <c r="M4" s="118" t="s">
        <v>0</v>
      </c>
      <c r="N4" s="119"/>
      <c r="O4" s="119"/>
      <c r="P4" s="119"/>
      <c r="Q4" s="120" t="s">
        <v>49</v>
      </c>
      <c r="R4" s="120"/>
      <c r="S4" s="120"/>
      <c r="T4" s="120"/>
      <c r="U4" s="120"/>
      <c r="V4" s="120"/>
      <c r="W4" s="120"/>
      <c r="X4" s="121"/>
    </row>
    <row r="5" spans="1:24" ht="20.100000000000001" customHeight="1" x14ac:dyDescent="0.25">
      <c r="A5" s="206"/>
      <c r="B5" s="207"/>
      <c r="C5" s="207"/>
      <c r="D5" s="207"/>
      <c r="E5" s="207"/>
      <c r="F5" s="207"/>
      <c r="G5" s="207"/>
      <c r="H5" s="207"/>
      <c r="I5" s="207"/>
      <c r="J5" s="207"/>
      <c r="K5" s="208"/>
      <c r="L5" s="22"/>
      <c r="M5" s="191" t="s">
        <v>1</v>
      </c>
      <c r="N5" s="192"/>
      <c r="O5" s="192"/>
      <c r="P5" s="192"/>
      <c r="Q5" s="122" t="s">
        <v>51</v>
      </c>
      <c r="R5" s="122"/>
      <c r="S5" s="122"/>
      <c r="T5" s="122"/>
      <c r="U5" s="122"/>
      <c r="V5" s="122"/>
      <c r="W5" s="122"/>
      <c r="X5" s="123"/>
    </row>
    <row r="6" spans="1:24" ht="20.100000000000001" customHeight="1" x14ac:dyDescent="0.25">
      <c r="A6" s="206"/>
      <c r="B6" s="207"/>
      <c r="C6" s="207"/>
      <c r="D6" s="207"/>
      <c r="E6" s="207"/>
      <c r="F6" s="207"/>
      <c r="G6" s="207"/>
      <c r="H6" s="207"/>
      <c r="I6" s="207"/>
      <c r="J6" s="207"/>
      <c r="K6" s="208"/>
      <c r="L6" s="22"/>
      <c r="M6" s="191" t="s">
        <v>2</v>
      </c>
      <c r="N6" s="192"/>
      <c r="O6" s="192"/>
      <c r="P6" s="192"/>
      <c r="Q6" s="122" t="str">
        <f>'Pag 2 de 3'!Q6:X6</f>
        <v>BL-168</v>
      </c>
      <c r="R6" s="122"/>
      <c r="S6" s="122"/>
      <c r="T6" s="122"/>
      <c r="U6" s="122"/>
      <c r="V6" s="122"/>
      <c r="W6" s="122"/>
      <c r="X6" s="123"/>
    </row>
    <row r="7" spans="1:24" ht="20.100000000000001" customHeight="1" x14ac:dyDescent="0.25">
      <c r="A7" s="206"/>
      <c r="B7" s="207"/>
      <c r="C7" s="207"/>
      <c r="D7" s="207"/>
      <c r="E7" s="207"/>
      <c r="F7" s="207"/>
      <c r="G7" s="207"/>
      <c r="H7" s="207"/>
      <c r="I7" s="207"/>
      <c r="J7" s="207"/>
      <c r="K7" s="208"/>
      <c r="L7" s="22"/>
      <c r="M7" s="191" t="s">
        <v>3</v>
      </c>
      <c r="N7" s="192"/>
      <c r="O7" s="192"/>
      <c r="P7" s="192"/>
      <c r="Q7" s="124">
        <f>'Pag 2 de 3'!Q7:X7</f>
        <v>41759</v>
      </c>
      <c r="R7" s="122"/>
      <c r="S7" s="122"/>
      <c r="T7" s="122"/>
      <c r="U7" s="122"/>
      <c r="V7" s="122"/>
      <c r="W7" s="122"/>
      <c r="X7" s="123"/>
    </row>
    <row r="8" spans="1:24" ht="20.100000000000001" customHeight="1" thickBot="1" x14ac:dyDescent="0.3">
      <c r="A8" s="209"/>
      <c r="B8" s="210"/>
      <c r="C8" s="210"/>
      <c r="D8" s="210"/>
      <c r="E8" s="210"/>
      <c r="F8" s="210"/>
      <c r="G8" s="210"/>
      <c r="H8" s="210"/>
      <c r="I8" s="210"/>
      <c r="J8" s="210"/>
      <c r="K8" s="211"/>
      <c r="L8" s="22"/>
      <c r="M8" s="226" t="s">
        <v>55</v>
      </c>
      <c r="N8" s="227"/>
      <c r="O8" s="227"/>
      <c r="P8" s="227"/>
      <c r="Q8" s="125">
        <f>'Pag 2 de 3'!Q8:X8</f>
        <v>41760</v>
      </c>
      <c r="R8" s="126"/>
      <c r="S8" s="126"/>
      <c r="T8" s="126"/>
      <c r="U8" s="126"/>
      <c r="V8" s="126"/>
      <c r="W8" s="126"/>
      <c r="X8" s="127"/>
    </row>
    <row r="9" spans="1:24" ht="8.25" customHeight="1" thickTop="1" x14ac:dyDescent="0.25"/>
    <row r="10" spans="1:24" ht="20.100000000000001" customHeight="1" x14ac:dyDescent="0.25">
      <c r="A10" t="s">
        <v>4</v>
      </c>
      <c r="E10" s="3"/>
      <c r="F10" s="3" t="str">
        <f>'Pag 2 de 3'!F10</f>
        <v>OHL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0.100000000000001" customHeight="1" x14ac:dyDescent="0.25">
      <c r="A11" t="s">
        <v>5</v>
      </c>
      <c r="D11" s="3"/>
      <c r="E11" s="3"/>
      <c r="F11" s="3" t="s">
        <v>50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0.100000000000001" customHeight="1" x14ac:dyDescent="0.3">
      <c r="A12" s="4" t="s">
        <v>6</v>
      </c>
    </row>
    <row r="13" spans="1:24" ht="20.100000000000001" customHeight="1" x14ac:dyDescent="0.25">
      <c r="A13" t="s">
        <v>7</v>
      </c>
      <c r="D13" s="3"/>
      <c r="E13" s="3"/>
      <c r="F13" s="3" t="str">
        <f>'Pag 2 de 3'!F13</f>
        <v>OHL (Stock Nº 14)</v>
      </c>
      <c r="G13" s="3"/>
      <c r="H13" s="3"/>
      <c r="I13" s="3"/>
      <c r="J13" s="3"/>
      <c r="K13" s="3"/>
      <c r="L13" s="3"/>
      <c r="M13" s="3"/>
      <c r="N13" s="3"/>
      <c r="O13" t="s">
        <v>56</v>
      </c>
      <c r="T13" s="180">
        <f>Q7</f>
        <v>41759</v>
      </c>
      <c r="U13" s="180"/>
      <c r="V13" s="180"/>
      <c r="W13" s="180"/>
      <c r="X13" s="180"/>
    </row>
    <row r="14" spans="1:24" ht="20.100000000000001" customHeight="1" x14ac:dyDescent="0.25">
      <c r="A14" t="s">
        <v>8</v>
      </c>
      <c r="C14" s="3"/>
      <c r="D14" s="3"/>
      <c r="E14" s="3"/>
      <c r="F14" s="3" t="str">
        <f>'Pag 2 de 3'!F14</f>
        <v>Ballast in Stock for R.F.I. with D.B.I.</v>
      </c>
      <c r="G14" s="3"/>
      <c r="H14" s="3"/>
      <c r="I14" s="3"/>
      <c r="J14" s="3"/>
      <c r="K14" s="2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9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0.100000000000001" customHeight="1" x14ac:dyDescent="0.25">
      <c r="A16" s="5" t="s">
        <v>95</v>
      </c>
      <c r="J16" s="21"/>
      <c r="K16" s="21"/>
      <c r="L16" s="21"/>
      <c r="M16" s="21"/>
      <c r="U16" s="21"/>
      <c r="V16" s="70" t="str">
        <f>Hoja1!E10</f>
        <v>BL-168</v>
      </c>
      <c r="W16" s="21" t="s">
        <v>168</v>
      </c>
      <c r="X16" s="21"/>
    </row>
    <row r="17" spans="1:24" ht="20.100000000000001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8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20.100000000000001" customHeight="1" x14ac:dyDescent="0.25">
      <c r="A19" s="8"/>
      <c r="B19" s="25" t="s">
        <v>96</v>
      </c>
      <c r="C19" s="8"/>
      <c r="D19" s="8"/>
      <c r="E19" s="8"/>
      <c r="F19" s="8"/>
      <c r="G19" s="10"/>
      <c r="H19" s="10"/>
      <c r="I19" s="10"/>
      <c r="J19" s="10"/>
      <c r="K19" s="10"/>
      <c r="L19" s="8"/>
      <c r="M19" s="8"/>
      <c r="N19" s="8"/>
      <c r="O19" s="8"/>
      <c r="P19" s="8"/>
      <c r="Q19" s="8"/>
      <c r="R19" s="8"/>
      <c r="S19" s="8"/>
      <c r="T19" s="10"/>
      <c r="U19" s="10"/>
      <c r="V19" s="10"/>
      <c r="W19" s="10"/>
      <c r="X19" s="10"/>
    </row>
    <row r="20" spans="1:24" ht="9.9499999999999993" customHeight="1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0.100000000000001" customHeight="1" x14ac:dyDescent="0.25">
      <c r="A21" s="5" t="s">
        <v>97</v>
      </c>
      <c r="J21" s="26"/>
      <c r="K21" s="26"/>
      <c r="L21" s="26"/>
      <c r="M21" s="26"/>
      <c r="U21" s="26"/>
      <c r="V21" s="72" t="str">
        <f>Hoja1!E10</f>
        <v>BL-168</v>
      </c>
      <c r="W21" s="26" t="s">
        <v>169</v>
      </c>
      <c r="X21" s="26"/>
    </row>
    <row r="22" spans="1:24" ht="15.75" thickBot="1" x14ac:dyDescent="0.3">
      <c r="A22" s="8"/>
      <c r="B22" s="8"/>
      <c r="C22" s="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20.100000000000001" customHeight="1" thickBot="1" x14ac:dyDescent="0.3">
      <c r="A23" s="8"/>
      <c r="B23" s="8"/>
      <c r="C23" t="s">
        <v>57</v>
      </c>
      <c r="G23" s="115">
        <v>13369</v>
      </c>
      <c r="H23" s="116"/>
      <c r="I23" s="116"/>
      <c r="J23" s="116"/>
      <c r="K23" s="117"/>
      <c r="M23" t="s">
        <v>58</v>
      </c>
      <c r="T23" s="115">
        <f>'Pag 2 de 3'!T18:X18</f>
        <v>52675</v>
      </c>
      <c r="U23" s="116"/>
      <c r="V23" s="116"/>
      <c r="W23" s="116"/>
      <c r="X23" s="117"/>
    </row>
    <row r="24" spans="1:24" ht="20.100000000000001" customHeight="1" thickBot="1" x14ac:dyDescent="0.3">
      <c r="A24" s="8"/>
      <c r="B24" s="8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8"/>
      <c r="N24" s="28"/>
      <c r="O24" s="28"/>
      <c r="P24" s="29"/>
      <c r="Q24" s="30"/>
      <c r="R24" s="30"/>
      <c r="S24" s="27"/>
      <c r="T24" s="27"/>
      <c r="U24" s="27"/>
      <c r="V24" s="27"/>
      <c r="W24" s="27"/>
      <c r="X24" s="27"/>
    </row>
    <row r="25" spans="1:24" ht="20.100000000000001" customHeight="1" thickTop="1" x14ac:dyDescent="0.25">
      <c r="C25" s="358" t="s">
        <v>60</v>
      </c>
      <c r="D25" s="255"/>
      <c r="E25" s="256"/>
      <c r="F25" s="254" t="s">
        <v>13</v>
      </c>
      <c r="G25" s="255"/>
      <c r="H25" s="256"/>
      <c r="I25" s="254" t="s">
        <v>33</v>
      </c>
      <c r="J25" s="255"/>
      <c r="K25" s="256"/>
      <c r="L25" s="254" t="s">
        <v>59</v>
      </c>
      <c r="M25" s="255"/>
      <c r="N25" s="256"/>
      <c r="O25" s="290" t="s">
        <v>61</v>
      </c>
      <c r="P25" s="255"/>
      <c r="Q25" s="291"/>
      <c r="U25" s="8"/>
      <c r="V25" s="27"/>
      <c r="W25" s="27"/>
      <c r="X25" s="27"/>
    </row>
    <row r="26" spans="1:24" ht="20.100000000000001" customHeight="1" thickBot="1" x14ac:dyDescent="0.3">
      <c r="A26" s="8"/>
      <c r="B26" s="8"/>
      <c r="C26" s="315"/>
      <c r="D26" s="258"/>
      <c r="E26" s="259"/>
      <c r="F26" s="257"/>
      <c r="G26" s="258"/>
      <c r="H26" s="259"/>
      <c r="I26" s="257"/>
      <c r="J26" s="258"/>
      <c r="K26" s="259"/>
      <c r="L26" s="257"/>
      <c r="M26" s="258"/>
      <c r="N26" s="259"/>
      <c r="O26" s="258"/>
      <c r="P26" s="258"/>
      <c r="Q26" s="292"/>
      <c r="X26" s="31"/>
    </row>
    <row r="27" spans="1:24" ht="20.100000000000001" customHeight="1" thickBot="1" x14ac:dyDescent="0.3">
      <c r="A27" s="8"/>
      <c r="B27" s="8"/>
      <c r="C27" s="317" t="s">
        <v>34</v>
      </c>
      <c r="D27" s="264"/>
      <c r="E27" s="266"/>
      <c r="F27" s="319">
        <f>'Pag 2 de 3'!AC29+'Pag 2 de 3'!AC30</f>
        <v>32449</v>
      </c>
      <c r="G27" s="264"/>
      <c r="H27" s="266"/>
      <c r="I27" s="371">
        <f>F27/T23*100</f>
        <v>61.602278120550544</v>
      </c>
      <c r="J27" s="372"/>
      <c r="K27" s="373"/>
      <c r="L27" s="374">
        <f>100-I27</f>
        <v>38.397721879449456</v>
      </c>
      <c r="M27" s="264"/>
      <c r="N27" s="266"/>
      <c r="O27" s="367" t="s">
        <v>78</v>
      </c>
      <c r="P27" s="264"/>
      <c r="Q27" s="267"/>
      <c r="U27" s="27"/>
      <c r="V27" s="27"/>
      <c r="W27" s="27"/>
      <c r="X27" s="27"/>
    </row>
    <row r="28" spans="1:24" ht="20.100000000000001" customHeight="1" thickTop="1" x14ac:dyDescent="0.25">
      <c r="A28" s="8"/>
      <c r="B28" s="8"/>
      <c r="C28" s="23"/>
      <c r="D28" s="23"/>
      <c r="E28" s="23"/>
      <c r="F28" s="23"/>
      <c r="G28" s="23"/>
      <c r="H28" s="23"/>
      <c r="I28" s="24"/>
      <c r="J28" s="24"/>
      <c r="K28" s="24"/>
      <c r="L28" s="24"/>
      <c r="M28" s="23"/>
      <c r="N28" s="23"/>
      <c r="O28" s="32"/>
      <c r="P28" s="23"/>
      <c r="Q28" s="23"/>
      <c r="U28" s="27"/>
      <c r="V28" s="27"/>
      <c r="W28" s="27"/>
      <c r="X28" s="27"/>
    </row>
    <row r="29" spans="1:24" ht="8.25" customHeight="1" thickBot="1" x14ac:dyDescent="0.3">
      <c r="A29" s="1"/>
      <c r="B29" s="1"/>
      <c r="C29" s="1"/>
      <c r="D29" s="33"/>
      <c r="E29" s="33"/>
      <c r="F29" s="33"/>
      <c r="G29" s="33"/>
      <c r="H29" s="33"/>
      <c r="I29" s="33"/>
      <c r="J29" s="33"/>
      <c r="K29" s="33"/>
      <c r="L29" s="33"/>
      <c r="M29" s="34"/>
      <c r="N29" s="34"/>
      <c r="O29" s="34"/>
      <c r="P29" s="35"/>
      <c r="Q29" s="36"/>
      <c r="R29" s="36"/>
      <c r="S29" s="33"/>
      <c r="T29" s="33"/>
      <c r="U29" s="33"/>
      <c r="V29" s="33"/>
      <c r="W29" s="33"/>
      <c r="X29" s="33"/>
    </row>
    <row r="30" spans="1:24" ht="20.100000000000001" customHeight="1" x14ac:dyDescent="0.25">
      <c r="A30" s="5" t="s">
        <v>98</v>
      </c>
      <c r="J30" s="26"/>
      <c r="K30" s="26"/>
      <c r="L30" s="26"/>
      <c r="M30" s="26"/>
      <c r="U30" s="26"/>
      <c r="V30" s="72" t="str">
        <f>Hoja1!E10</f>
        <v>BL-168</v>
      </c>
      <c r="W30" s="26" t="s">
        <v>175</v>
      </c>
      <c r="X30" s="26"/>
    </row>
    <row r="31" spans="1:24" ht="8.2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20.100000000000001" customHeight="1" x14ac:dyDescent="0.25">
      <c r="A32" s="37" t="s">
        <v>99</v>
      </c>
      <c r="B32" s="8"/>
      <c r="C32" s="8"/>
      <c r="D32" s="8"/>
      <c r="E32" s="8"/>
      <c r="F32" s="8"/>
      <c r="G32" s="8"/>
      <c r="H32" s="8"/>
      <c r="I32" s="8"/>
      <c r="J32" s="26"/>
      <c r="K32" s="26"/>
      <c r="L32" s="26"/>
      <c r="M32" s="26"/>
      <c r="N32" s="8"/>
      <c r="O32" s="8"/>
      <c r="P32" s="8"/>
      <c r="Q32" s="8"/>
      <c r="R32" s="8"/>
      <c r="S32" s="8"/>
      <c r="T32" s="8"/>
      <c r="U32" s="26"/>
      <c r="V32" s="26"/>
      <c r="W32" s="26"/>
      <c r="X32" s="26"/>
    </row>
    <row r="33" spans="1:50" ht="20.100000000000001" customHeight="1" thickBot="1" x14ac:dyDescent="0.35">
      <c r="A33" s="8"/>
      <c r="B33" s="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8"/>
      <c r="Q33" s="8"/>
      <c r="R33" s="8"/>
      <c r="S33" s="8"/>
      <c r="T33" s="8"/>
      <c r="U33" s="8"/>
      <c r="V33" s="8"/>
      <c r="W33" s="8"/>
      <c r="X33" s="8"/>
      <c r="AA33" s="39"/>
      <c r="AB33" s="40"/>
      <c r="AC33" s="40"/>
      <c r="AD33" s="41"/>
      <c r="AE33" s="41"/>
      <c r="AF33" s="41"/>
      <c r="AG33" s="41"/>
      <c r="AH33" s="41"/>
      <c r="AI33" s="41"/>
      <c r="AJ33" s="42"/>
      <c r="AK33" s="42"/>
      <c r="AL33" s="42"/>
      <c r="AM33" s="42"/>
      <c r="AN33" s="42"/>
      <c r="AO33" s="43"/>
      <c r="AP33" s="43"/>
      <c r="AQ33" s="43"/>
      <c r="AR33" s="43"/>
      <c r="AS33" s="43"/>
      <c r="AT33" s="40"/>
      <c r="AU33" s="40"/>
      <c r="AV33" s="40"/>
      <c r="AW33" s="43"/>
    </row>
    <row r="34" spans="1:50" ht="20.100000000000001" customHeight="1" thickTop="1" thickBot="1" x14ac:dyDescent="0.35">
      <c r="A34" s="10"/>
      <c r="B34" s="44"/>
      <c r="C34" s="360" t="s">
        <v>100</v>
      </c>
      <c r="D34" s="357"/>
      <c r="E34" s="352" t="s">
        <v>101</v>
      </c>
      <c r="F34" s="352"/>
      <c r="G34" s="352"/>
      <c r="H34" s="352"/>
      <c r="I34" s="352"/>
      <c r="J34" s="357"/>
      <c r="K34" s="362">
        <f>Hoja1!H70</f>
        <v>1955.9</v>
      </c>
      <c r="L34" s="362"/>
      <c r="M34" s="362"/>
      <c r="N34" s="362"/>
      <c r="O34" s="363"/>
      <c r="P34" s="358" t="s">
        <v>102</v>
      </c>
      <c r="Q34" s="255"/>
      <c r="R34" s="291"/>
      <c r="S34" s="8"/>
      <c r="T34" s="10"/>
      <c r="U34" s="10"/>
      <c r="V34" s="10"/>
      <c r="W34" s="10"/>
      <c r="X34" s="10"/>
      <c r="AA34" s="40"/>
      <c r="AB34" s="40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8"/>
    </row>
    <row r="35" spans="1:50" ht="20.100000000000001" customHeight="1" thickBot="1" x14ac:dyDescent="0.35">
      <c r="A35" s="10"/>
      <c r="B35" s="44"/>
      <c r="C35" s="315" t="s">
        <v>103</v>
      </c>
      <c r="D35" s="259"/>
      <c r="E35" s="258" t="s">
        <v>104</v>
      </c>
      <c r="F35" s="258"/>
      <c r="G35" s="258"/>
      <c r="H35" s="258"/>
      <c r="I35" s="258"/>
      <c r="J35" s="259"/>
      <c r="K35" s="364">
        <f>Hoja1!L70</f>
        <v>1953.2</v>
      </c>
      <c r="L35" s="364"/>
      <c r="M35" s="364"/>
      <c r="N35" s="364"/>
      <c r="O35" s="365"/>
      <c r="P35" s="315"/>
      <c r="Q35" s="258"/>
      <c r="R35" s="292"/>
      <c r="S35" s="10"/>
      <c r="T35" s="10"/>
      <c r="U35" s="10"/>
      <c r="V35" s="10"/>
      <c r="W35" s="10"/>
      <c r="X35" s="10"/>
      <c r="AA35" s="42"/>
      <c r="AB35" s="40"/>
      <c r="AC35" s="40"/>
      <c r="AD35" s="43"/>
      <c r="AE35" s="45"/>
      <c r="AF35" s="45"/>
      <c r="AG35" s="46"/>
      <c r="AH35" s="46"/>
      <c r="AI35" s="46"/>
      <c r="AJ35" s="46"/>
      <c r="AK35" s="46"/>
      <c r="AL35" s="46"/>
      <c r="AM35" s="46"/>
      <c r="AN35" s="46"/>
      <c r="AO35" s="46"/>
      <c r="AP35" s="47"/>
      <c r="AQ35" s="47"/>
      <c r="AR35" s="47"/>
      <c r="AS35" s="47"/>
      <c r="AT35" s="47"/>
      <c r="AU35" s="40"/>
      <c r="AV35" s="40"/>
      <c r="AW35" s="43"/>
      <c r="AX35" s="8"/>
    </row>
    <row r="36" spans="1:50" ht="20.100000000000001" customHeight="1" thickBot="1" x14ac:dyDescent="0.35">
      <c r="A36" s="10"/>
      <c r="B36" s="44"/>
      <c r="C36" s="366" t="s">
        <v>105</v>
      </c>
      <c r="D36" s="367"/>
      <c r="E36" s="367"/>
      <c r="F36" s="367"/>
      <c r="G36" s="367"/>
      <c r="H36" s="367"/>
      <c r="I36" s="367"/>
      <c r="J36" s="368"/>
      <c r="K36" s="369">
        <f>(K34-K35)*100/K35</f>
        <v>0.13823469178783768</v>
      </c>
      <c r="L36" s="369"/>
      <c r="M36" s="369"/>
      <c r="N36" s="369"/>
      <c r="O36" s="370"/>
      <c r="P36" s="317" t="s">
        <v>106</v>
      </c>
      <c r="Q36" s="264"/>
      <c r="R36" s="267"/>
      <c r="S36" s="10"/>
      <c r="T36" s="10"/>
      <c r="U36" s="10"/>
      <c r="V36" s="10"/>
      <c r="W36" s="10"/>
      <c r="X36" s="10"/>
      <c r="AA36" s="40"/>
      <c r="AB36" s="40"/>
      <c r="AC36" s="40"/>
      <c r="AD36" s="43"/>
      <c r="AE36" s="45"/>
      <c r="AF36" s="40"/>
      <c r="AG36" s="40"/>
      <c r="AH36" s="43"/>
      <c r="AI36" s="45"/>
      <c r="AJ36" s="40"/>
      <c r="AK36" s="40"/>
      <c r="AL36" s="43"/>
      <c r="AM36" s="45"/>
      <c r="AN36" s="40"/>
      <c r="AO36" s="46"/>
      <c r="AP36" s="47"/>
      <c r="AQ36" s="47"/>
      <c r="AR36" s="47"/>
      <c r="AS36" s="47"/>
      <c r="AT36" s="47"/>
      <c r="AU36" s="43"/>
      <c r="AV36" s="43"/>
      <c r="AW36" s="43"/>
      <c r="AX36" s="8"/>
    </row>
    <row r="37" spans="1:50" s="13" customFormat="1" ht="20.100000000000001" customHeight="1" thickTop="1" x14ac:dyDescent="0.3">
      <c r="A37" s="12"/>
      <c r="B37" s="12"/>
      <c r="C37" s="12"/>
      <c r="D37" s="48"/>
      <c r="E37" s="27"/>
      <c r="F37" s="27"/>
      <c r="G37" s="27"/>
      <c r="H37" s="27"/>
      <c r="I37" s="27"/>
      <c r="J37" s="27"/>
      <c r="K37" s="27"/>
      <c r="L37" s="27"/>
      <c r="M37" s="48"/>
      <c r="N37" s="27"/>
      <c r="O37" s="27"/>
      <c r="P37" s="48"/>
      <c r="Q37" s="27"/>
      <c r="R37" s="27"/>
      <c r="S37" s="48"/>
      <c r="T37" s="27"/>
      <c r="U37" s="27"/>
      <c r="V37" s="48"/>
      <c r="W37" s="27"/>
      <c r="X37" s="27"/>
      <c r="AA37" s="40"/>
      <c r="AB37" s="40"/>
      <c r="AC37" s="40"/>
      <c r="AD37" s="49"/>
      <c r="AE37" s="45"/>
      <c r="AF37" s="40"/>
      <c r="AG37" s="40"/>
      <c r="AH37" s="49"/>
      <c r="AI37" s="45"/>
      <c r="AJ37" s="40"/>
      <c r="AK37" s="40"/>
      <c r="AL37" s="49"/>
      <c r="AM37" s="45"/>
      <c r="AN37" s="40"/>
      <c r="AO37" s="46"/>
      <c r="AP37" s="47"/>
      <c r="AQ37" s="47"/>
      <c r="AR37" s="47"/>
      <c r="AS37" s="47"/>
      <c r="AT37" s="47"/>
      <c r="AU37" s="49"/>
      <c r="AV37" s="49"/>
      <c r="AW37" s="43"/>
      <c r="AX37" s="12"/>
    </row>
    <row r="38" spans="1:50" s="13" customFormat="1" ht="20.100000000000001" customHeight="1" x14ac:dyDescent="0.3">
      <c r="A38" s="37" t="s">
        <v>107</v>
      </c>
      <c r="B38" s="12"/>
      <c r="C38" s="1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AA38" s="40"/>
      <c r="AB38" s="40"/>
      <c r="AC38" s="40"/>
      <c r="AD38" s="42"/>
      <c r="AE38" s="45"/>
      <c r="AF38" s="40"/>
      <c r="AG38" s="40"/>
      <c r="AH38" s="42"/>
      <c r="AI38" s="45"/>
      <c r="AJ38" s="40"/>
      <c r="AK38" s="40"/>
      <c r="AL38" s="42"/>
      <c r="AM38" s="45"/>
      <c r="AN38" s="40"/>
      <c r="AO38" s="46"/>
      <c r="AP38" s="47"/>
      <c r="AQ38" s="47"/>
      <c r="AR38" s="47"/>
      <c r="AS38" s="47"/>
      <c r="AT38" s="47"/>
      <c r="AU38" s="45"/>
      <c r="AV38" s="43"/>
      <c r="AW38" s="43"/>
      <c r="AX38" s="12"/>
    </row>
    <row r="39" spans="1:50" s="13" customFormat="1" ht="20.100000000000001" customHeight="1" thickBot="1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50"/>
      <c r="T39" s="27"/>
      <c r="U39" s="27"/>
      <c r="V39" s="50"/>
      <c r="W39" s="50"/>
      <c r="X39" s="50"/>
      <c r="AA39" s="51"/>
      <c r="AB39" s="51"/>
      <c r="AC39" s="51"/>
      <c r="AD39" s="42"/>
      <c r="AE39" s="45"/>
      <c r="AF39" s="51"/>
      <c r="AG39" s="51"/>
      <c r="AH39" s="42"/>
      <c r="AI39" s="45"/>
      <c r="AJ39" s="51"/>
      <c r="AK39" s="51"/>
      <c r="AL39" s="42"/>
      <c r="AM39" s="45"/>
      <c r="AN39" s="51"/>
      <c r="AO39" s="52"/>
      <c r="AP39" s="53"/>
      <c r="AQ39" s="53"/>
      <c r="AR39" s="53"/>
      <c r="AS39" s="53"/>
      <c r="AT39" s="53"/>
      <c r="AU39" s="54"/>
      <c r="AV39" s="54"/>
      <c r="AW39" s="54"/>
      <c r="AX39" s="12"/>
    </row>
    <row r="40" spans="1:50" s="13" customFormat="1" ht="20.100000000000001" customHeight="1" thickTop="1" thickBot="1" x14ac:dyDescent="0.35">
      <c r="A40" s="27"/>
      <c r="B40" s="27"/>
      <c r="C40" s="360" t="s">
        <v>100</v>
      </c>
      <c r="D40" s="357"/>
      <c r="E40" s="352" t="s">
        <v>101</v>
      </c>
      <c r="F40" s="352"/>
      <c r="G40" s="352"/>
      <c r="H40" s="352"/>
      <c r="I40" s="352"/>
      <c r="J40" s="357"/>
      <c r="K40" s="362">
        <f>Hoja1!H67</f>
        <v>2415.6</v>
      </c>
      <c r="L40" s="362"/>
      <c r="M40" s="362"/>
      <c r="N40" s="362"/>
      <c r="O40" s="363"/>
      <c r="P40" s="358" t="s">
        <v>102</v>
      </c>
      <c r="Q40" s="255"/>
      <c r="R40" s="291"/>
      <c r="S40" s="27"/>
      <c r="T40" s="27"/>
      <c r="U40" s="27"/>
      <c r="V40" s="27"/>
      <c r="W40" s="27"/>
      <c r="X40" s="27"/>
      <c r="AA40" s="42"/>
      <c r="AB40" s="45"/>
      <c r="AC40" s="45"/>
      <c r="AD40" s="42"/>
      <c r="AE40" s="45"/>
      <c r="AF40" s="45"/>
      <c r="AG40" s="52"/>
      <c r="AH40" s="52"/>
      <c r="AI40" s="52"/>
      <c r="AJ40" s="52"/>
      <c r="AK40" s="52"/>
      <c r="AL40" s="52"/>
      <c r="AM40" s="52"/>
      <c r="AN40" s="52"/>
      <c r="AO40" s="52"/>
      <c r="AP40" s="53"/>
      <c r="AQ40" s="53"/>
      <c r="AR40" s="53"/>
      <c r="AS40" s="53"/>
      <c r="AT40" s="53"/>
      <c r="AU40" s="54"/>
      <c r="AV40" s="54"/>
      <c r="AW40" s="54"/>
      <c r="AX40" s="12"/>
    </row>
    <row r="41" spans="1:50" ht="20.100000000000001" customHeight="1" thickBot="1" x14ac:dyDescent="0.35">
      <c r="A41" s="8"/>
      <c r="B41" s="8"/>
      <c r="C41" s="315" t="s">
        <v>103</v>
      </c>
      <c r="D41" s="259"/>
      <c r="E41" s="258" t="s">
        <v>104</v>
      </c>
      <c r="F41" s="258"/>
      <c r="G41" s="258"/>
      <c r="H41" s="258"/>
      <c r="I41" s="258"/>
      <c r="J41" s="259"/>
      <c r="K41" s="364">
        <f>Hoja1!L67</f>
        <v>2413.1</v>
      </c>
      <c r="L41" s="364"/>
      <c r="M41" s="364"/>
      <c r="N41" s="364"/>
      <c r="O41" s="365"/>
      <c r="P41" s="315"/>
      <c r="Q41" s="258"/>
      <c r="R41" s="292"/>
      <c r="S41" s="8"/>
      <c r="T41" s="8"/>
      <c r="U41" s="8"/>
      <c r="V41" s="8"/>
      <c r="W41" s="8"/>
      <c r="X41" s="8"/>
      <c r="AA41" s="42"/>
      <c r="AB41" s="55"/>
      <c r="AC41" s="55"/>
      <c r="AD41" s="42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55"/>
      <c r="AW41" s="55"/>
      <c r="AX41" s="8"/>
    </row>
    <row r="42" spans="1:50" ht="20.100000000000001" customHeight="1" thickBot="1" x14ac:dyDescent="0.35">
      <c r="A42" s="5"/>
      <c r="B42" s="8"/>
      <c r="C42" s="366" t="s">
        <v>105</v>
      </c>
      <c r="D42" s="367"/>
      <c r="E42" s="367"/>
      <c r="F42" s="367"/>
      <c r="G42" s="367"/>
      <c r="H42" s="367"/>
      <c r="I42" s="367"/>
      <c r="J42" s="368"/>
      <c r="K42" s="369">
        <f>(K40-K41)*100/K41</f>
        <v>0.10360117690936969</v>
      </c>
      <c r="L42" s="369"/>
      <c r="M42" s="369"/>
      <c r="N42" s="369"/>
      <c r="O42" s="370"/>
      <c r="P42" s="317" t="s">
        <v>106</v>
      </c>
      <c r="Q42" s="264"/>
      <c r="R42" s="267"/>
      <c r="S42" s="26"/>
      <c r="T42" s="26"/>
      <c r="U42" s="26"/>
      <c r="V42" s="26"/>
      <c r="W42" s="26"/>
      <c r="X42" s="26"/>
      <c r="AA42" s="39"/>
      <c r="AB42" s="56"/>
      <c r="AC42" s="56"/>
      <c r="AD42" s="56"/>
      <c r="AE42" s="56"/>
      <c r="AF42" s="56"/>
      <c r="AG42" s="56"/>
      <c r="AH42" s="56"/>
      <c r="AI42" s="56"/>
      <c r="AJ42" s="57"/>
      <c r="AK42" s="57"/>
      <c r="AL42" s="57"/>
      <c r="AM42" s="45"/>
      <c r="AN42" s="45"/>
      <c r="AO42" s="45"/>
      <c r="AP42" s="45"/>
      <c r="AQ42" s="45"/>
      <c r="AR42" s="57"/>
      <c r="AS42" s="57"/>
      <c r="AT42" s="56"/>
      <c r="AU42" s="56"/>
      <c r="AV42" s="56"/>
      <c r="AW42" s="57"/>
      <c r="AX42" s="8"/>
    </row>
    <row r="43" spans="1:50" ht="8.25" customHeight="1" thickTop="1" x14ac:dyDescent="0.3">
      <c r="A43" s="8"/>
      <c r="B43" s="8"/>
      <c r="C43" s="8"/>
      <c r="D43" s="8"/>
      <c r="E43" s="8"/>
      <c r="F43" s="8"/>
      <c r="G43" s="8"/>
      <c r="H43" s="8"/>
      <c r="I43" s="8"/>
      <c r="J43" s="11"/>
      <c r="K43" s="11"/>
      <c r="L43" s="11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AA43" s="56"/>
      <c r="AB43" s="56"/>
      <c r="AC43" s="56"/>
      <c r="AD43" s="56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57"/>
      <c r="AT43" s="56"/>
      <c r="AU43" s="56"/>
      <c r="AV43" s="56"/>
      <c r="AW43" s="58"/>
      <c r="AX43" s="8"/>
    </row>
    <row r="44" spans="1:50" ht="25.5" customHeight="1" x14ac:dyDescent="0.3">
      <c r="A44" s="48"/>
      <c r="B44" s="27"/>
      <c r="C44" s="27"/>
      <c r="D44" s="48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48"/>
      <c r="W44" s="27"/>
      <c r="X44" s="27"/>
      <c r="AA44" s="57"/>
      <c r="AB44" s="57"/>
      <c r="AC44" s="57"/>
      <c r="AD44" s="57"/>
      <c r="AE44" s="45"/>
      <c r="AF44" s="45"/>
      <c r="AG44" s="46"/>
      <c r="AH44" s="46"/>
      <c r="AI44" s="46"/>
      <c r="AJ44" s="46"/>
      <c r="AK44" s="46"/>
      <c r="AL44" s="46"/>
      <c r="AM44" s="46"/>
      <c r="AN44" s="46"/>
      <c r="AO44" s="46"/>
      <c r="AP44" s="47"/>
      <c r="AQ44" s="47"/>
      <c r="AR44" s="47"/>
      <c r="AS44" s="47"/>
      <c r="AT44" s="47"/>
      <c r="AU44" s="57"/>
      <c r="AV44" s="57"/>
      <c r="AW44" s="59"/>
      <c r="AX44" s="8"/>
    </row>
    <row r="45" spans="1:50" ht="20.100000000000001" customHeight="1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AA45" s="57"/>
      <c r="AB45" s="57"/>
      <c r="AC45" s="57"/>
      <c r="AD45" s="57"/>
      <c r="AE45" s="45"/>
      <c r="AF45" s="45"/>
      <c r="AG45" s="46"/>
      <c r="AH45" s="46"/>
      <c r="AI45" s="46"/>
      <c r="AJ45" s="46"/>
      <c r="AK45" s="46"/>
      <c r="AL45" s="46"/>
      <c r="AM45" s="46"/>
      <c r="AN45" s="46"/>
      <c r="AO45" s="46"/>
      <c r="AP45" s="47"/>
      <c r="AQ45" s="47"/>
      <c r="AR45" s="47"/>
      <c r="AS45" s="47"/>
      <c r="AT45" s="47"/>
      <c r="AU45" s="57"/>
      <c r="AV45" s="57"/>
      <c r="AW45" s="59"/>
      <c r="AX45" s="8"/>
    </row>
    <row r="46" spans="1:50" ht="8.25" customHeight="1" thickBot="1" x14ac:dyDescent="0.35">
      <c r="AA46" s="57"/>
      <c r="AB46" s="57"/>
      <c r="AC46" s="57"/>
      <c r="AD46" s="57"/>
      <c r="AE46" s="45"/>
      <c r="AF46" s="45"/>
      <c r="AG46" s="52"/>
      <c r="AH46" s="52"/>
      <c r="AI46" s="52"/>
      <c r="AJ46" s="52"/>
      <c r="AK46" s="52"/>
      <c r="AL46" s="52"/>
      <c r="AM46" s="52"/>
      <c r="AN46" s="52"/>
      <c r="AO46" s="52"/>
      <c r="AP46" s="53"/>
      <c r="AQ46" s="53"/>
      <c r="AR46" s="53"/>
      <c r="AS46" s="53"/>
      <c r="AT46" s="53"/>
      <c r="AU46" s="54"/>
      <c r="AV46" s="54"/>
      <c r="AW46" s="54"/>
      <c r="AX46" s="8"/>
    </row>
    <row r="47" spans="1:50" ht="20.100000000000001" customHeight="1" thickBot="1" x14ac:dyDescent="0.35">
      <c r="A47" s="149" t="s">
        <v>30</v>
      </c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1"/>
      <c r="AA47" s="57"/>
      <c r="AB47" s="57"/>
      <c r="AC47" s="57"/>
      <c r="AD47" s="57"/>
      <c r="AE47" s="45"/>
      <c r="AF47" s="45"/>
      <c r="AG47" s="52"/>
      <c r="AH47" s="52"/>
      <c r="AI47" s="52"/>
      <c r="AJ47" s="52"/>
      <c r="AK47" s="52"/>
      <c r="AL47" s="52"/>
      <c r="AM47" s="52"/>
      <c r="AN47" s="52"/>
      <c r="AO47" s="52"/>
      <c r="AP47" s="53"/>
      <c r="AQ47" s="53"/>
      <c r="AR47" s="53"/>
      <c r="AS47" s="53"/>
      <c r="AT47" s="53"/>
      <c r="AU47" s="54"/>
      <c r="AV47" s="54"/>
      <c r="AW47" s="54"/>
      <c r="AX47" s="8"/>
    </row>
    <row r="48" spans="1:50" ht="20.100000000000001" customHeight="1" x14ac:dyDescent="0.25">
      <c r="A48" s="128" t="s">
        <v>93</v>
      </c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30"/>
      <c r="M48" s="137" t="s">
        <v>54</v>
      </c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4"/>
      <c r="AA48" s="60"/>
      <c r="AB48" s="60"/>
      <c r="AC48" s="60"/>
      <c r="AD48" s="60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8"/>
    </row>
    <row r="49" spans="1:50" ht="20.100000000000001" customHeight="1" x14ac:dyDescent="0.25">
      <c r="A49" s="131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3"/>
      <c r="M49" s="138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</row>
    <row r="50" spans="1:50" ht="20.100000000000001" customHeight="1" x14ac:dyDescent="0.25">
      <c r="A50" s="131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3"/>
      <c r="M50" s="138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</row>
    <row r="51" spans="1:50" ht="20.100000000000001" customHeight="1" thickBot="1" x14ac:dyDescent="0.3">
      <c r="A51" s="134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6"/>
      <c r="M51" s="141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3"/>
    </row>
  </sheetData>
  <mergeCells count="48">
    <mergeCell ref="C42:J42"/>
    <mergeCell ref="K42:O42"/>
    <mergeCell ref="P42:R42"/>
    <mergeCell ref="A47:X47"/>
    <mergeCell ref="A48:L51"/>
    <mergeCell ref="M48:X51"/>
    <mergeCell ref="C27:E27"/>
    <mergeCell ref="C36:J36"/>
    <mergeCell ref="K36:O36"/>
    <mergeCell ref="P36:R36"/>
    <mergeCell ref="C40:D40"/>
    <mergeCell ref="E40:J40"/>
    <mergeCell ref="K40:O40"/>
    <mergeCell ref="P40:R41"/>
    <mergeCell ref="C41:D41"/>
    <mergeCell ref="E41:J41"/>
    <mergeCell ref="K41:O41"/>
    <mergeCell ref="F27:H27"/>
    <mergeCell ref="I27:K27"/>
    <mergeCell ref="L27:N27"/>
    <mergeCell ref="O27:Q27"/>
    <mergeCell ref="C34:D34"/>
    <mergeCell ref="C25:E26"/>
    <mergeCell ref="F25:H26"/>
    <mergeCell ref="I25:K26"/>
    <mergeCell ref="L25:N26"/>
    <mergeCell ref="O25:Q26"/>
    <mergeCell ref="E34:J34"/>
    <mergeCell ref="K34:O34"/>
    <mergeCell ref="P34:R35"/>
    <mergeCell ref="C35:D35"/>
    <mergeCell ref="E35:J35"/>
    <mergeCell ref="K35:O35"/>
    <mergeCell ref="T13:X13"/>
    <mergeCell ref="G23:K23"/>
    <mergeCell ref="T23:X23"/>
    <mergeCell ref="A3:J3"/>
    <mergeCell ref="A4:K8"/>
    <mergeCell ref="M4:P4"/>
    <mergeCell ref="Q4:X4"/>
    <mergeCell ref="M5:P5"/>
    <mergeCell ref="Q5:X5"/>
    <mergeCell ref="M6:P6"/>
    <mergeCell ref="Q6:X6"/>
    <mergeCell ref="M7:P7"/>
    <mergeCell ref="Q7:X7"/>
    <mergeCell ref="M8:P8"/>
    <mergeCell ref="Q8:X8"/>
  </mergeCells>
  <pageMargins left="0.7817708333333333" right="0.7" top="0.296875" bottom="0.26718750000000002" header="0.3" footer="0.3"/>
  <pageSetup paperSize="9" scale="86" orientation="portrait" r:id="rId1"/>
  <rowBreaks count="1" manualBreakCount="1">
    <brk id="51" max="2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"/>
  <sheetViews>
    <sheetView view="pageBreakPreview" topLeftCell="A49" zoomScale="85" zoomScaleNormal="70" zoomScaleSheetLayoutView="85" workbookViewId="0">
      <selection activeCell="H70" sqref="H70:I72"/>
    </sheetView>
  </sheetViews>
  <sheetFormatPr baseColWidth="10" defaultColWidth="9.140625" defaultRowHeight="15" x14ac:dyDescent="0.25"/>
  <cols>
    <col min="1" max="8" width="9.140625" style="62"/>
    <col min="9" max="9" width="9.140625" style="62" customWidth="1"/>
    <col min="10" max="16384" width="9.140625" style="62"/>
  </cols>
  <sheetData>
    <row r="2" spans="1:15" ht="15" customHeight="1" thickBot="1" x14ac:dyDescent="0.3"/>
    <row r="3" spans="1:15" ht="15.75" customHeight="1" thickBot="1" x14ac:dyDescent="0.3">
      <c r="A3" s="383"/>
      <c r="B3" s="383"/>
      <c r="C3" s="383"/>
      <c r="D3" s="401"/>
      <c r="E3" s="402" t="s">
        <v>112</v>
      </c>
      <c r="F3" s="403"/>
      <c r="G3" s="404"/>
      <c r="H3" s="411" t="s">
        <v>113</v>
      </c>
      <c r="I3" s="411"/>
      <c r="J3" s="412" t="s">
        <v>114</v>
      </c>
      <c r="K3" s="413"/>
      <c r="L3" s="413"/>
      <c r="M3" s="413"/>
      <c r="N3" s="414"/>
      <c r="O3" s="63"/>
    </row>
    <row r="4" spans="1:15" ht="15.75" customHeight="1" thickBot="1" x14ac:dyDescent="0.3">
      <c r="A4" s="383"/>
      <c r="B4" s="383"/>
      <c r="C4" s="383"/>
      <c r="D4" s="401"/>
      <c r="E4" s="405"/>
      <c r="F4" s="406"/>
      <c r="G4" s="407"/>
      <c r="H4" s="411"/>
      <c r="I4" s="411"/>
      <c r="J4" s="412" t="s">
        <v>115</v>
      </c>
      <c r="K4" s="413"/>
      <c r="L4" s="413"/>
      <c r="M4" s="413"/>
      <c r="N4" s="414"/>
      <c r="O4" s="63"/>
    </row>
    <row r="5" spans="1:15" ht="15.75" thickBot="1" x14ac:dyDescent="0.3">
      <c r="A5" s="383"/>
      <c r="B5" s="383"/>
      <c r="C5" s="383"/>
      <c r="D5" s="401"/>
      <c r="E5" s="405"/>
      <c r="F5" s="406"/>
      <c r="G5" s="407"/>
      <c r="H5" s="411"/>
      <c r="I5" s="411"/>
      <c r="J5" s="412" t="s">
        <v>116</v>
      </c>
      <c r="K5" s="413"/>
      <c r="L5" s="413"/>
      <c r="M5" s="413"/>
      <c r="N5" s="414"/>
      <c r="O5" s="63"/>
    </row>
    <row r="6" spans="1:15" ht="15.75" thickBot="1" x14ac:dyDescent="0.3">
      <c r="A6" s="383"/>
      <c r="B6" s="383"/>
      <c r="C6" s="383"/>
      <c r="D6" s="401"/>
      <c r="E6" s="405"/>
      <c r="F6" s="406"/>
      <c r="G6" s="407"/>
      <c r="H6" s="411"/>
      <c r="I6" s="411"/>
      <c r="J6" s="412" t="s">
        <v>117</v>
      </c>
      <c r="K6" s="413"/>
      <c r="L6" s="413"/>
      <c r="M6" s="413"/>
      <c r="N6" s="414"/>
      <c r="O6" s="63"/>
    </row>
    <row r="7" spans="1:15" ht="15.75" thickBot="1" x14ac:dyDescent="0.3">
      <c r="A7" s="383"/>
      <c r="B7" s="383"/>
      <c r="C7" s="383"/>
      <c r="D7" s="401"/>
      <c r="E7" s="408"/>
      <c r="F7" s="409"/>
      <c r="G7" s="410"/>
      <c r="H7" s="411"/>
      <c r="I7" s="411"/>
      <c r="J7" s="412" t="s">
        <v>118</v>
      </c>
      <c r="K7" s="413"/>
      <c r="L7" s="413"/>
      <c r="M7" s="413"/>
      <c r="N7" s="414"/>
      <c r="O7" s="63"/>
    </row>
    <row r="9" spans="1:15" ht="15.75" thickBot="1" x14ac:dyDescent="0.3"/>
    <row r="10" spans="1:15" x14ac:dyDescent="0.25">
      <c r="C10" s="393" t="s">
        <v>119</v>
      </c>
      <c r="D10" s="393"/>
      <c r="E10" s="396" t="s">
        <v>176</v>
      </c>
      <c r="F10" s="396"/>
      <c r="G10" s="393" t="s">
        <v>120</v>
      </c>
      <c r="H10" s="393"/>
      <c r="I10" s="415">
        <v>41759</v>
      </c>
      <c r="J10" s="396"/>
      <c r="K10" s="393" t="s">
        <v>121</v>
      </c>
      <c r="L10" s="393"/>
      <c r="M10" s="415">
        <v>41760</v>
      </c>
      <c r="N10" s="396"/>
    </row>
    <row r="11" spans="1:15" ht="15" customHeight="1" thickBot="1" x14ac:dyDescent="0.3">
      <c r="C11" s="395"/>
      <c r="D11" s="395"/>
      <c r="E11" s="398"/>
      <c r="F11" s="398"/>
      <c r="G11" s="395"/>
      <c r="H11" s="395"/>
      <c r="I11" s="398"/>
      <c r="J11" s="398"/>
      <c r="K11" s="395"/>
      <c r="L11" s="395"/>
      <c r="M11" s="398"/>
      <c r="N11" s="398"/>
    </row>
    <row r="12" spans="1:15" ht="15" customHeight="1" thickBot="1" x14ac:dyDescent="0.3"/>
    <row r="13" spans="1:15" x14ac:dyDescent="0.25">
      <c r="C13" s="393" t="s">
        <v>122</v>
      </c>
      <c r="D13" s="393"/>
      <c r="E13" s="396" t="s">
        <v>177</v>
      </c>
      <c r="F13" s="396"/>
      <c r="G13" s="393" t="s">
        <v>123</v>
      </c>
      <c r="H13" s="393"/>
      <c r="I13" s="396" t="s">
        <v>174</v>
      </c>
      <c r="J13" s="396"/>
      <c r="K13" s="393" t="s">
        <v>124</v>
      </c>
      <c r="L13" s="393"/>
      <c r="M13" s="396"/>
      <c r="N13" s="396"/>
    </row>
    <row r="14" spans="1:15" ht="15.75" thickBot="1" x14ac:dyDescent="0.3">
      <c r="C14" s="395"/>
      <c r="D14" s="395"/>
      <c r="E14" s="398"/>
      <c r="F14" s="398"/>
      <c r="G14" s="395"/>
      <c r="H14" s="395"/>
      <c r="I14" s="398"/>
      <c r="J14" s="398"/>
      <c r="K14" s="395"/>
      <c r="L14" s="395"/>
      <c r="M14" s="398"/>
      <c r="N14" s="398"/>
    </row>
    <row r="15" spans="1:15" ht="15.75" thickBot="1" x14ac:dyDescent="0.3"/>
    <row r="16" spans="1:15" x14ac:dyDescent="0.25">
      <c r="C16" s="387" t="s">
        <v>125</v>
      </c>
      <c r="D16" s="388"/>
      <c r="E16" s="377">
        <v>0</v>
      </c>
      <c r="F16" s="399"/>
      <c r="G16" s="378"/>
      <c r="J16" s="387" t="s">
        <v>126</v>
      </c>
      <c r="K16" s="388"/>
      <c r="L16" s="377" t="s">
        <v>160</v>
      </c>
      <c r="M16" s="399"/>
      <c r="N16" s="378"/>
    </row>
    <row r="17" spans="1:15" ht="15.75" thickBot="1" x14ac:dyDescent="0.3">
      <c r="C17" s="391"/>
      <c r="D17" s="392"/>
      <c r="E17" s="379"/>
      <c r="F17" s="400"/>
      <c r="G17" s="380"/>
      <c r="J17" s="391"/>
      <c r="K17" s="392"/>
      <c r="L17" s="379"/>
      <c r="M17" s="400"/>
      <c r="N17" s="380"/>
    </row>
    <row r="19" spans="1:15" ht="15.75" thickBot="1" x14ac:dyDescent="0.3"/>
    <row r="20" spans="1:15" ht="15" customHeight="1" thickBot="1" x14ac:dyDescent="0.3">
      <c r="A20" s="375" t="s">
        <v>127</v>
      </c>
      <c r="B20" s="375"/>
      <c r="C20" s="381" t="s">
        <v>128</v>
      </c>
      <c r="D20" s="382">
        <v>18816</v>
      </c>
      <c r="E20" s="382"/>
      <c r="F20" s="381" t="s">
        <v>130</v>
      </c>
      <c r="G20" s="382">
        <v>18904</v>
      </c>
      <c r="H20" s="382"/>
      <c r="I20" s="381" t="s">
        <v>130</v>
      </c>
      <c r="J20" s="382">
        <v>940</v>
      </c>
      <c r="K20" s="382"/>
      <c r="L20" s="381" t="s">
        <v>131</v>
      </c>
      <c r="M20" s="384">
        <f>J20+G20+D20</f>
        <v>38660</v>
      </c>
      <c r="N20" s="386"/>
      <c r="O20" s="381" t="s">
        <v>29</v>
      </c>
    </row>
    <row r="21" spans="1:15" ht="15.75" thickBot="1" x14ac:dyDescent="0.3">
      <c r="A21" s="375"/>
      <c r="B21" s="375"/>
      <c r="C21" s="381"/>
      <c r="D21" s="382"/>
      <c r="E21" s="382"/>
      <c r="F21" s="381"/>
      <c r="G21" s="382"/>
      <c r="H21" s="382"/>
      <c r="I21" s="381"/>
      <c r="J21" s="382"/>
      <c r="K21" s="382"/>
      <c r="L21" s="381"/>
      <c r="M21" s="384"/>
      <c r="N21" s="386"/>
      <c r="O21" s="381"/>
    </row>
    <row r="22" spans="1:15" ht="15.75" thickBot="1" x14ac:dyDescent="0.3">
      <c r="A22" s="375"/>
      <c r="B22" s="375"/>
      <c r="C22" s="381" t="s">
        <v>132</v>
      </c>
      <c r="D22" s="382">
        <v>13650</v>
      </c>
      <c r="E22" s="382"/>
      <c r="F22" s="381" t="s">
        <v>130</v>
      </c>
      <c r="G22" s="382"/>
      <c r="H22" s="382"/>
      <c r="I22" s="381" t="s">
        <v>130</v>
      </c>
      <c r="J22" s="382"/>
      <c r="K22" s="382"/>
      <c r="L22" s="381" t="s">
        <v>131</v>
      </c>
      <c r="M22" s="384">
        <f>J22+G22+D22</f>
        <v>13650</v>
      </c>
      <c r="N22" s="386"/>
      <c r="O22" s="381" t="s">
        <v>29</v>
      </c>
    </row>
    <row r="23" spans="1:15" ht="15.75" thickBot="1" x14ac:dyDescent="0.3">
      <c r="A23" s="375"/>
      <c r="B23" s="375"/>
      <c r="C23" s="381"/>
      <c r="D23" s="382"/>
      <c r="E23" s="382"/>
      <c r="F23" s="381"/>
      <c r="G23" s="382"/>
      <c r="H23" s="382"/>
      <c r="I23" s="381"/>
      <c r="J23" s="382"/>
      <c r="K23" s="382"/>
      <c r="L23" s="381"/>
      <c r="M23" s="384"/>
      <c r="N23" s="386"/>
      <c r="O23" s="381"/>
    </row>
    <row r="24" spans="1:15" ht="15.75" thickBot="1" x14ac:dyDescent="0.3">
      <c r="A24" s="375"/>
      <c r="B24" s="375"/>
      <c r="C24" s="381" t="s">
        <v>133</v>
      </c>
      <c r="D24" s="382">
        <v>422</v>
      </c>
      <c r="E24" s="382"/>
      <c r="F24" s="381" t="s">
        <v>130</v>
      </c>
      <c r="G24" s="382"/>
      <c r="H24" s="382"/>
      <c r="I24" s="381" t="s">
        <v>130</v>
      </c>
      <c r="J24" s="382"/>
      <c r="K24" s="382"/>
      <c r="L24" s="381" t="s">
        <v>131</v>
      </c>
      <c r="M24" s="384">
        <f>J24+G24+D24</f>
        <v>422</v>
      </c>
      <c r="N24" s="386"/>
      <c r="O24" s="381" t="s">
        <v>29</v>
      </c>
    </row>
    <row r="25" spans="1:15" ht="15.75" thickBot="1" x14ac:dyDescent="0.3">
      <c r="A25" s="375"/>
      <c r="B25" s="375"/>
      <c r="C25" s="381"/>
      <c r="D25" s="382"/>
      <c r="E25" s="382"/>
      <c r="F25" s="381"/>
      <c r="G25" s="382"/>
      <c r="H25" s="382"/>
      <c r="I25" s="381"/>
      <c r="J25" s="382"/>
      <c r="K25" s="382"/>
      <c r="L25" s="381"/>
      <c r="M25" s="384"/>
      <c r="N25" s="386"/>
      <c r="O25" s="381"/>
    </row>
    <row r="26" spans="1:15" ht="15.75" thickBot="1" x14ac:dyDescent="0.3"/>
    <row r="27" spans="1:15" ht="15.75" thickBot="1" x14ac:dyDescent="0.3">
      <c r="A27" s="375" t="s">
        <v>134</v>
      </c>
      <c r="B27" s="375"/>
      <c r="C27" s="381" t="s">
        <v>128</v>
      </c>
      <c r="D27" s="382">
        <v>894</v>
      </c>
      <c r="E27" s="382"/>
      <c r="F27" s="381" t="s">
        <v>129</v>
      </c>
      <c r="G27" s="384">
        <v>5</v>
      </c>
      <c r="H27" s="386"/>
      <c r="I27" s="381" t="s">
        <v>135</v>
      </c>
    </row>
    <row r="28" spans="1:15" ht="15.75" thickBot="1" x14ac:dyDescent="0.3">
      <c r="A28" s="375"/>
      <c r="B28" s="375"/>
      <c r="C28" s="381"/>
      <c r="D28" s="382"/>
      <c r="E28" s="382"/>
      <c r="F28" s="381"/>
      <c r="G28" s="384"/>
      <c r="H28" s="386"/>
      <c r="I28" s="381"/>
    </row>
    <row r="29" spans="1:15" ht="15.75" thickBot="1" x14ac:dyDescent="0.3">
      <c r="A29" s="375"/>
      <c r="B29" s="375"/>
      <c r="C29" s="381" t="s">
        <v>132</v>
      </c>
      <c r="D29" s="382">
        <v>1835</v>
      </c>
      <c r="E29" s="382"/>
      <c r="F29" s="381" t="s">
        <v>129</v>
      </c>
      <c r="G29" s="384">
        <v>22</v>
      </c>
      <c r="H29" s="386"/>
      <c r="I29" s="381" t="s">
        <v>135</v>
      </c>
    </row>
    <row r="30" spans="1:15" ht="15.75" thickBot="1" x14ac:dyDescent="0.3">
      <c r="A30" s="375"/>
      <c r="B30" s="375"/>
      <c r="C30" s="381"/>
      <c r="D30" s="382"/>
      <c r="E30" s="382"/>
      <c r="F30" s="381"/>
      <c r="G30" s="384"/>
      <c r="H30" s="386"/>
      <c r="I30" s="381"/>
    </row>
    <row r="31" spans="1:15" ht="15.75" thickBot="1" x14ac:dyDescent="0.3">
      <c r="A31" s="375"/>
      <c r="B31" s="375"/>
      <c r="C31" s="381" t="s">
        <v>136</v>
      </c>
      <c r="D31" s="382">
        <v>122</v>
      </c>
      <c r="E31" s="382"/>
      <c r="F31" s="381" t="s">
        <v>129</v>
      </c>
      <c r="G31" s="384">
        <v>3</v>
      </c>
      <c r="H31" s="386"/>
      <c r="I31" s="381" t="s">
        <v>135</v>
      </c>
    </row>
    <row r="32" spans="1:15" ht="15.75" thickBot="1" x14ac:dyDescent="0.3">
      <c r="A32" s="375"/>
      <c r="B32" s="375"/>
      <c r="C32" s="381"/>
      <c r="D32" s="382"/>
      <c r="E32" s="382"/>
      <c r="F32" s="381"/>
      <c r="G32" s="384"/>
      <c r="H32" s="386"/>
      <c r="I32" s="381"/>
    </row>
    <row r="33" spans="1:15" ht="15.75" thickBot="1" x14ac:dyDescent="0.3">
      <c r="C33" s="64"/>
      <c r="D33" s="64"/>
    </row>
    <row r="34" spans="1:15" ht="15.75" thickBot="1" x14ac:dyDescent="0.3">
      <c r="A34" s="375" t="s">
        <v>137</v>
      </c>
      <c r="B34" s="375"/>
      <c r="C34" s="381" t="s">
        <v>128</v>
      </c>
      <c r="D34" s="384">
        <v>0</v>
      </c>
      <c r="E34" s="386"/>
      <c r="F34" s="381" t="s">
        <v>138</v>
      </c>
      <c r="G34" s="381" t="s">
        <v>130</v>
      </c>
      <c r="H34" s="384">
        <v>729</v>
      </c>
      <c r="I34" s="386"/>
      <c r="J34" s="381" t="s">
        <v>73</v>
      </c>
      <c r="K34" s="381" t="s">
        <v>131</v>
      </c>
      <c r="L34" s="381">
        <f>H34+D34</f>
        <v>729</v>
      </c>
      <c r="M34" s="381"/>
      <c r="N34" s="381" t="s">
        <v>29</v>
      </c>
    </row>
    <row r="35" spans="1:15" ht="15.75" thickBot="1" x14ac:dyDescent="0.3">
      <c r="A35" s="375"/>
      <c r="B35" s="375"/>
      <c r="C35" s="381"/>
      <c r="D35" s="384"/>
      <c r="E35" s="386"/>
      <c r="F35" s="381"/>
      <c r="G35" s="381"/>
      <c r="H35" s="384"/>
      <c r="I35" s="386"/>
      <c r="J35" s="381"/>
      <c r="K35" s="381"/>
      <c r="L35" s="381"/>
      <c r="M35" s="381"/>
      <c r="N35" s="381"/>
    </row>
    <row r="36" spans="1:15" ht="15.75" thickBot="1" x14ac:dyDescent="0.3">
      <c r="A36" s="375"/>
      <c r="B36" s="375"/>
      <c r="C36" s="381" t="s">
        <v>132</v>
      </c>
      <c r="D36" s="384">
        <v>0</v>
      </c>
      <c r="E36" s="386"/>
      <c r="F36" s="381" t="s">
        <v>138</v>
      </c>
      <c r="G36" s="381" t="s">
        <v>130</v>
      </c>
      <c r="H36" s="384">
        <v>0</v>
      </c>
      <c r="I36" s="386"/>
      <c r="J36" s="381" t="s">
        <v>73</v>
      </c>
      <c r="K36" s="381" t="s">
        <v>131</v>
      </c>
      <c r="L36" s="381">
        <f>H36+D36</f>
        <v>0</v>
      </c>
      <c r="M36" s="381"/>
      <c r="N36" s="381" t="s">
        <v>29</v>
      </c>
    </row>
    <row r="37" spans="1:15" ht="15.75" thickBot="1" x14ac:dyDescent="0.3">
      <c r="A37" s="375"/>
      <c r="B37" s="375"/>
      <c r="C37" s="381"/>
      <c r="D37" s="384"/>
      <c r="E37" s="386"/>
      <c r="F37" s="381"/>
      <c r="G37" s="381"/>
      <c r="H37" s="384"/>
      <c r="I37" s="386"/>
      <c r="J37" s="381"/>
      <c r="K37" s="381"/>
      <c r="L37" s="381"/>
      <c r="M37" s="381"/>
      <c r="N37" s="381"/>
    </row>
    <row r="38" spans="1:15" ht="15.75" thickBot="1" x14ac:dyDescent="0.3">
      <c r="A38" s="375"/>
      <c r="B38" s="375"/>
      <c r="C38" s="381" t="s">
        <v>19</v>
      </c>
      <c r="D38" s="384">
        <v>0</v>
      </c>
      <c r="E38" s="386"/>
      <c r="F38" s="381" t="s">
        <v>138</v>
      </c>
      <c r="G38" s="381" t="s">
        <v>130</v>
      </c>
      <c r="H38" s="384">
        <v>0</v>
      </c>
      <c r="I38" s="386"/>
      <c r="J38" s="381" t="s">
        <v>73</v>
      </c>
      <c r="K38" s="381" t="s">
        <v>131</v>
      </c>
      <c r="L38" s="381">
        <f>H38+D38</f>
        <v>0</v>
      </c>
      <c r="M38" s="381"/>
      <c r="N38" s="381" t="s">
        <v>29</v>
      </c>
    </row>
    <row r="39" spans="1:15" ht="15.75" thickBot="1" x14ac:dyDescent="0.3">
      <c r="A39" s="375"/>
      <c r="B39" s="375"/>
      <c r="C39" s="381"/>
      <c r="D39" s="384"/>
      <c r="E39" s="386"/>
      <c r="F39" s="381"/>
      <c r="G39" s="381"/>
      <c r="H39" s="384"/>
      <c r="I39" s="386"/>
      <c r="J39" s="381"/>
      <c r="K39" s="381"/>
      <c r="L39" s="381"/>
      <c r="M39" s="381"/>
      <c r="N39" s="381"/>
    </row>
    <row r="40" spans="1:15" ht="15.75" thickBot="1" x14ac:dyDescent="0.3">
      <c r="J40" s="64"/>
      <c r="K40" s="64"/>
    </row>
    <row r="41" spans="1:15" ht="15" customHeight="1" thickBot="1" x14ac:dyDescent="0.3">
      <c r="A41" s="375" t="s">
        <v>139</v>
      </c>
      <c r="B41" s="375"/>
      <c r="C41" s="381" t="s">
        <v>140</v>
      </c>
      <c r="D41" s="382">
        <v>0</v>
      </c>
      <c r="E41" s="382"/>
      <c r="F41" s="381" t="s">
        <v>130</v>
      </c>
      <c r="G41" s="382">
        <v>0</v>
      </c>
      <c r="H41" s="382"/>
      <c r="I41" s="381" t="s">
        <v>130</v>
      </c>
      <c r="J41" s="382">
        <v>0</v>
      </c>
      <c r="K41" s="382"/>
      <c r="L41" s="381" t="s">
        <v>131</v>
      </c>
      <c r="M41" s="384">
        <f>J41+G41+D41</f>
        <v>0</v>
      </c>
      <c r="N41" s="386"/>
      <c r="O41" s="381" t="s">
        <v>29</v>
      </c>
    </row>
    <row r="42" spans="1:15" ht="15.75" thickBot="1" x14ac:dyDescent="0.3">
      <c r="A42" s="375"/>
      <c r="B42" s="375"/>
      <c r="C42" s="381"/>
      <c r="D42" s="382"/>
      <c r="E42" s="382"/>
      <c r="F42" s="381"/>
      <c r="G42" s="382"/>
      <c r="H42" s="382"/>
      <c r="I42" s="381"/>
      <c r="J42" s="382"/>
      <c r="K42" s="382"/>
      <c r="L42" s="381"/>
      <c r="M42" s="384"/>
      <c r="N42" s="386"/>
      <c r="O42" s="381"/>
    </row>
    <row r="43" spans="1:15" ht="15.75" thickBot="1" x14ac:dyDescent="0.3">
      <c r="A43" s="375"/>
      <c r="B43" s="375"/>
      <c r="C43" s="381" t="s">
        <v>141</v>
      </c>
      <c r="D43" s="382">
        <v>10747</v>
      </c>
      <c r="E43" s="382"/>
      <c r="F43" s="381" t="s">
        <v>130</v>
      </c>
      <c r="G43" s="382">
        <v>0</v>
      </c>
      <c r="H43" s="382"/>
      <c r="I43" s="381" t="s">
        <v>130</v>
      </c>
      <c r="J43" s="382">
        <v>0</v>
      </c>
      <c r="K43" s="382"/>
      <c r="L43" s="381" t="s">
        <v>131</v>
      </c>
      <c r="M43" s="384">
        <f t="shared" ref="M43" si="0">J43+G43+D43</f>
        <v>10747</v>
      </c>
      <c r="N43" s="386"/>
      <c r="O43" s="381" t="s">
        <v>29</v>
      </c>
    </row>
    <row r="44" spans="1:15" ht="15.75" thickBot="1" x14ac:dyDescent="0.3">
      <c r="A44" s="375"/>
      <c r="B44" s="375"/>
      <c r="C44" s="381"/>
      <c r="D44" s="382"/>
      <c r="E44" s="382"/>
      <c r="F44" s="381"/>
      <c r="G44" s="382"/>
      <c r="H44" s="382"/>
      <c r="I44" s="381"/>
      <c r="J44" s="382"/>
      <c r="K44" s="382"/>
      <c r="L44" s="381"/>
      <c r="M44" s="384"/>
      <c r="N44" s="386"/>
      <c r="O44" s="381"/>
    </row>
    <row r="45" spans="1:15" ht="15.75" thickBot="1" x14ac:dyDescent="0.3">
      <c r="A45" s="375"/>
      <c r="B45" s="375"/>
      <c r="C45" s="381" t="s">
        <v>142</v>
      </c>
      <c r="D45" s="382">
        <v>17570</v>
      </c>
      <c r="E45" s="382"/>
      <c r="F45" s="381" t="s">
        <v>130</v>
      </c>
      <c r="G45" s="382">
        <v>0</v>
      </c>
      <c r="H45" s="382"/>
      <c r="I45" s="381" t="s">
        <v>130</v>
      </c>
      <c r="J45" s="382">
        <v>0</v>
      </c>
      <c r="K45" s="382"/>
      <c r="L45" s="381" t="s">
        <v>131</v>
      </c>
      <c r="M45" s="384">
        <f t="shared" ref="M45" si="1">J45+G45+D45</f>
        <v>17570</v>
      </c>
      <c r="N45" s="386"/>
      <c r="O45" s="381" t="s">
        <v>29</v>
      </c>
    </row>
    <row r="46" spans="1:15" ht="15.75" thickBot="1" x14ac:dyDescent="0.3">
      <c r="A46" s="375"/>
      <c r="B46" s="375"/>
      <c r="C46" s="381"/>
      <c r="D46" s="382"/>
      <c r="E46" s="382"/>
      <c r="F46" s="381"/>
      <c r="G46" s="382"/>
      <c r="H46" s="382"/>
      <c r="I46" s="381"/>
      <c r="J46" s="382"/>
      <c r="K46" s="382"/>
      <c r="L46" s="381"/>
      <c r="M46" s="384"/>
      <c r="N46" s="386"/>
      <c r="O46" s="381"/>
    </row>
    <row r="47" spans="1:15" ht="15.75" thickBot="1" x14ac:dyDescent="0.3">
      <c r="A47" s="375"/>
      <c r="B47" s="375"/>
      <c r="C47" s="381" t="s">
        <v>143</v>
      </c>
      <c r="D47" s="382">
        <v>14879</v>
      </c>
      <c r="E47" s="382"/>
      <c r="F47" s="381" t="s">
        <v>130</v>
      </c>
      <c r="G47" s="382">
        <v>0</v>
      </c>
      <c r="H47" s="382"/>
      <c r="I47" s="381" t="s">
        <v>130</v>
      </c>
      <c r="J47" s="382">
        <v>0</v>
      </c>
      <c r="K47" s="382"/>
      <c r="L47" s="381" t="s">
        <v>131</v>
      </c>
      <c r="M47" s="384">
        <f t="shared" ref="M47" si="2">J47+G47+D47</f>
        <v>14879</v>
      </c>
      <c r="N47" s="386"/>
      <c r="O47" s="381" t="s">
        <v>29</v>
      </c>
    </row>
    <row r="48" spans="1:15" ht="15.75" thickBot="1" x14ac:dyDescent="0.3">
      <c r="A48" s="375"/>
      <c r="B48" s="375"/>
      <c r="C48" s="381"/>
      <c r="D48" s="382"/>
      <c r="E48" s="382"/>
      <c r="F48" s="381"/>
      <c r="G48" s="382"/>
      <c r="H48" s="382"/>
      <c r="I48" s="381"/>
      <c r="J48" s="382"/>
      <c r="K48" s="382"/>
      <c r="L48" s="381"/>
      <c r="M48" s="384"/>
      <c r="N48" s="386"/>
      <c r="O48" s="381"/>
    </row>
    <row r="49" spans="1:15" ht="15.75" thickBot="1" x14ac:dyDescent="0.3">
      <c r="A49" s="375"/>
      <c r="B49" s="375"/>
      <c r="C49" s="381" t="s">
        <v>144</v>
      </c>
      <c r="D49" s="382">
        <v>9096</v>
      </c>
      <c r="E49" s="382"/>
      <c r="F49" s="381" t="s">
        <v>130</v>
      </c>
      <c r="G49" s="382">
        <v>0</v>
      </c>
      <c r="H49" s="382"/>
      <c r="I49" s="381" t="s">
        <v>130</v>
      </c>
      <c r="J49" s="382">
        <v>0</v>
      </c>
      <c r="K49" s="382"/>
      <c r="L49" s="381" t="s">
        <v>131</v>
      </c>
      <c r="M49" s="384">
        <f t="shared" ref="M49" si="3">J49+G49+D49</f>
        <v>9096</v>
      </c>
      <c r="N49" s="386"/>
      <c r="O49" s="381" t="s">
        <v>29</v>
      </c>
    </row>
    <row r="50" spans="1:15" ht="15.75" thickBot="1" x14ac:dyDescent="0.3">
      <c r="A50" s="375"/>
      <c r="B50" s="375"/>
      <c r="C50" s="381"/>
      <c r="D50" s="382"/>
      <c r="E50" s="382"/>
      <c r="F50" s="381"/>
      <c r="G50" s="382"/>
      <c r="H50" s="382"/>
      <c r="I50" s="381"/>
      <c r="J50" s="382"/>
      <c r="K50" s="382"/>
      <c r="L50" s="381"/>
      <c r="M50" s="384"/>
      <c r="N50" s="386"/>
      <c r="O50" s="381"/>
    </row>
    <row r="51" spans="1:15" ht="15.75" thickBot="1" x14ac:dyDescent="0.3">
      <c r="A51" s="375"/>
      <c r="B51" s="375"/>
      <c r="C51" s="381" t="s">
        <v>136</v>
      </c>
      <c r="D51" s="382">
        <v>383</v>
      </c>
      <c r="E51" s="382"/>
      <c r="F51" s="381" t="s">
        <v>130</v>
      </c>
      <c r="G51" s="382">
        <v>0</v>
      </c>
      <c r="H51" s="382"/>
      <c r="I51" s="381" t="s">
        <v>130</v>
      </c>
      <c r="J51" s="382">
        <v>0</v>
      </c>
      <c r="K51" s="382"/>
      <c r="L51" s="381" t="s">
        <v>131</v>
      </c>
      <c r="M51" s="384">
        <f t="shared" ref="M51" si="4">J51+G51+D51</f>
        <v>383</v>
      </c>
      <c r="N51" s="386"/>
      <c r="O51" s="381" t="s">
        <v>29</v>
      </c>
    </row>
    <row r="52" spans="1:15" ht="15.75" thickBot="1" x14ac:dyDescent="0.3">
      <c r="A52" s="375"/>
      <c r="B52" s="375"/>
      <c r="C52" s="381"/>
      <c r="D52" s="382"/>
      <c r="E52" s="382"/>
      <c r="F52" s="381"/>
      <c r="G52" s="382"/>
      <c r="H52" s="382"/>
      <c r="I52" s="381"/>
      <c r="J52" s="382"/>
      <c r="K52" s="382"/>
      <c r="L52" s="381"/>
      <c r="M52" s="384"/>
      <c r="N52" s="386"/>
      <c r="O52" s="381"/>
    </row>
    <row r="53" spans="1:15" ht="15.75" thickBot="1" x14ac:dyDescent="0.3">
      <c r="C53" s="65"/>
      <c r="D53" s="64"/>
    </row>
    <row r="54" spans="1:15" ht="15" customHeight="1" x14ac:dyDescent="0.25">
      <c r="A54" s="393" t="s">
        <v>145</v>
      </c>
      <c r="B54" s="393"/>
      <c r="C54" s="396"/>
      <c r="D54" s="396"/>
      <c r="E54" s="396"/>
      <c r="F54" s="396" t="s">
        <v>129</v>
      </c>
      <c r="J54" s="387" t="s">
        <v>146</v>
      </c>
      <c r="K54" s="388"/>
      <c r="L54" s="396" t="s">
        <v>147</v>
      </c>
      <c r="M54" s="377">
        <v>19.7</v>
      </c>
      <c r="N54" s="378"/>
      <c r="O54" s="396" t="s">
        <v>129</v>
      </c>
    </row>
    <row r="55" spans="1:15" ht="15.75" thickBot="1" x14ac:dyDescent="0.3">
      <c r="A55" s="394"/>
      <c r="B55" s="394"/>
      <c r="C55" s="397"/>
      <c r="D55" s="397"/>
      <c r="E55" s="397"/>
      <c r="F55" s="397"/>
      <c r="J55" s="391"/>
      <c r="K55" s="392"/>
      <c r="L55" s="398"/>
      <c r="M55" s="379"/>
      <c r="N55" s="380"/>
      <c r="O55" s="398"/>
    </row>
    <row r="56" spans="1:15" ht="15.75" thickBot="1" x14ac:dyDescent="0.3">
      <c r="A56" s="395"/>
      <c r="B56" s="395"/>
      <c r="C56" s="398"/>
      <c r="D56" s="398"/>
      <c r="E56" s="398"/>
      <c r="F56" s="398"/>
      <c r="J56" s="393" t="s">
        <v>148</v>
      </c>
      <c r="K56" s="393"/>
      <c r="L56" s="396" t="s">
        <v>149</v>
      </c>
      <c r="M56" s="396">
        <v>13.2</v>
      </c>
      <c r="N56" s="396"/>
      <c r="O56" s="396" t="s">
        <v>129</v>
      </c>
    </row>
    <row r="57" spans="1:15" ht="15" customHeight="1" thickBot="1" x14ac:dyDescent="0.3">
      <c r="A57" s="64"/>
      <c r="B57" s="64"/>
      <c r="J57" s="395"/>
      <c r="K57" s="395"/>
      <c r="L57" s="398"/>
      <c r="M57" s="398"/>
      <c r="N57" s="398"/>
      <c r="O57" s="398"/>
    </row>
    <row r="58" spans="1:15" ht="15.75" thickBot="1" x14ac:dyDescent="0.3"/>
    <row r="59" spans="1:15" ht="15.75" customHeight="1" thickBot="1" x14ac:dyDescent="0.3">
      <c r="A59" s="375" t="s">
        <v>150</v>
      </c>
      <c r="B59" s="377" t="s">
        <v>151</v>
      </c>
      <c r="C59" s="378"/>
      <c r="D59" s="377">
        <v>5003</v>
      </c>
      <c r="E59" s="378"/>
      <c r="F59" s="381" t="s">
        <v>131</v>
      </c>
      <c r="G59" s="381">
        <f>D63+D59</f>
        <v>10004</v>
      </c>
      <c r="H59" s="381"/>
      <c r="I59" s="381" t="s">
        <v>152</v>
      </c>
      <c r="J59" s="381"/>
      <c r="K59" s="381">
        <v>9272</v>
      </c>
      <c r="L59" s="381"/>
      <c r="M59" s="381" t="s">
        <v>153</v>
      </c>
      <c r="N59" s="381"/>
    </row>
    <row r="60" spans="1:15" ht="15.75" thickBot="1" x14ac:dyDescent="0.3">
      <c r="A60" s="375"/>
      <c r="B60" s="379"/>
      <c r="C60" s="380"/>
      <c r="D60" s="379"/>
      <c r="E60" s="380"/>
      <c r="F60" s="381"/>
      <c r="G60" s="381"/>
      <c r="H60" s="381"/>
      <c r="I60" s="381"/>
      <c r="J60" s="381"/>
      <c r="K60" s="381"/>
      <c r="L60" s="381"/>
      <c r="M60" s="381"/>
      <c r="N60" s="381"/>
    </row>
    <row r="61" spans="1:15" ht="15.75" thickBot="1" x14ac:dyDescent="0.3">
      <c r="A61" s="376"/>
      <c r="B61" s="66"/>
      <c r="C61" s="67"/>
      <c r="D61" s="377" t="s">
        <v>130</v>
      </c>
      <c r="E61" s="378"/>
      <c r="F61" s="381"/>
      <c r="G61" s="381"/>
      <c r="H61" s="381"/>
      <c r="I61" s="381"/>
      <c r="J61" s="381"/>
      <c r="K61" s="381"/>
      <c r="L61" s="381"/>
      <c r="M61" s="381"/>
      <c r="N61" s="381"/>
    </row>
    <row r="62" spans="1:15" ht="15.75" thickBot="1" x14ac:dyDescent="0.3">
      <c r="A62" s="376"/>
      <c r="B62" s="68"/>
      <c r="C62" s="69"/>
      <c r="D62" s="379"/>
      <c r="E62" s="380"/>
      <c r="F62" s="381"/>
      <c r="G62" s="381"/>
      <c r="H62" s="381"/>
      <c r="I62" s="381"/>
      <c r="J62" s="381"/>
      <c r="K62" s="381"/>
      <c r="L62" s="381"/>
      <c r="M62" s="381"/>
      <c r="N62" s="381"/>
    </row>
    <row r="63" spans="1:15" ht="15.75" customHeight="1" thickBot="1" x14ac:dyDescent="0.3">
      <c r="A63" s="375"/>
      <c r="B63" s="377" t="s">
        <v>154</v>
      </c>
      <c r="C63" s="378"/>
      <c r="D63" s="377">
        <v>5001</v>
      </c>
      <c r="E63" s="378"/>
      <c r="F63" s="381"/>
      <c r="G63" s="381"/>
      <c r="H63" s="381"/>
      <c r="I63" s="381"/>
      <c r="J63" s="381"/>
      <c r="K63" s="381"/>
      <c r="L63" s="381"/>
      <c r="M63" s="381"/>
      <c r="N63" s="381"/>
    </row>
    <row r="64" spans="1:15" ht="15.75" thickBot="1" x14ac:dyDescent="0.3">
      <c r="A64" s="375"/>
      <c r="B64" s="379"/>
      <c r="C64" s="380"/>
      <c r="D64" s="379"/>
      <c r="E64" s="380"/>
      <c r="F64" s="381"/>
      <c r="G64" s="381"/>
      <c r="H64" s="381"/>
      <c r="I64" s="381"/>
      <c r="J64" s="381"/>
      <c r="K64" s="381"/>
      <c r="L64" s="381"/>
      <c r="M64" s="381"/>
      <c r="N64" s="381"/>
    </row>
    <row r="66" spans="1:16" ht="15.75" thickBot="1" x14ac:dyDescent="0.3"/>
    <row r="67" spans="1:16" ht="15.75" thickBot="1" x14ac:dyDescent="0.3">
      <c r="A67" s="387" t="s">
        <v>155</v>
      </c>
      <c r="B67" s="388"/>
      <c r="C67" s="384" t="s">
        <v>156</v>
      </c>
      <c r="D67" s="385"/>
      <c r="E67" s="386"/>
      <c r="F67" s="384" t="s">
        <v>157</v>
      </c>
      <c r="G67" s="386"/>
      <c r="H67" s="384">
        <v>2415.6</v>
      </c>
      <c r="I67" s="386"/>
      <c r="J67" s="384" t="s">
        <v>158</v>
      </c>
      <c r="K67" s="386"/>
      <c r="L67" s="384">
        <v>2413.1</v>
      </c>
      <c r="M67" s="386"/>
      <c r="N67" s="64"/>
      <c r="O67" s="383"/>
      <c r="P67" s="383"/>
    </row>
    <row r="68" spans="1:16" ht="15.75" thickBot="1" x14ac:dyDescent="0.3">
      <c r="A68" s="389"/>
      <c r="B68" s="390"/>
      <c r="C68" s="384"/>
      <c r="D68" s="385"/>
      <c r="E68" s="386"/>
      <c r="F68" s="384"/>
      <c r="G68" s="386"/>
      <c r="H68" s="384"/>
      <c r="I68" s="386"/>
      <c r="J68" s="384"/>
      <c r="K68" s="386"/>
      <c r="L68" s="384"/>
      <c r="M68" s="386"/>
      <c r="N68" s="64"/>
      <c r="O68" s="383"/>
      <c r="P68" s="383"/>
    </row>
    <row r="69" spans="1:16" ht="15.75" thickBot="1" x14ac:dyDescent="0.3">
      <c r="A69" s="389"/>
      <c r="B69" s="390"/>
      <c r="C69" s="384"/>
      <c r="D69" s="385"/>
      <c r="E69" s="386"/>
      <c r="F69" s="384"/>
      <c r="G69" s="386"/>
      <c r="H69" s="384"/>
      <c r="I69" s="386"/>
      <c r="J69" s="384"/>
      <c r="K69" s="386"/>
      <c r="L69" s="384"/>
      <c r="M69" s="386"/>
      <c r="N69" s="64"/>
      <c r="O69" s="383"/>
      <c r="P69" s="383"/>
    </row>
    <row r="70" spans="1:16" ht="15.75" thickBot="1" x14ac:dyDescent="0.3">
      <c r="A70" s="389"/>
      <c r="B70" s="390"/>
      <c r="C70" s="384" t="s">
        <v>159</v>
      </c>
      <c r="D70" s="385"/>
      <c r="E70" s="386"/>
      <c r="F70" s="384" t="s">
        <v>157</v>
      </c>
      <c r="G70" s="386"/>
      <c r="H70" s="384">
        <v>1955.9</v>
      </c>
      <c r="I70" s="386"/>
      <c r="J70" s="384" t="s">
        <v>158</v>
      </c>
      <c r="K70" s="386"/>
      <c r="L70" s="384">
        <v>1953.2</v>
      </c>
      <c r="M70" s="386"/>
      <c r="N70" s="64"/>
      <c r="O70" s="383"/>
      <c r="P70" s="383"/>
    </row>
    <row r="71" spans="1:16" ht="15.75" thickBot="1" x14ac:dyDescent="0.3">
      <c r="A71" s="389"/>
      <c r="B71" s="390"/>
      <c r="C71" s="384"/>
      <c r="D71" s="385"/>
      <c r="E71" s="386"/>
      <c r="F71" s="384"/>
      <c r="G71" s="386"/>
      <c r="H71" s="384"/>
      <c r="I71" s="386"/>
      <c r="J71" s="384"/>
      <c r="K71" s="386"/>
      <c r="L71" s="384"/>
      <c r="M71" s="386"/>
    </row>
    <row r="72" spans="1:16" ht="15.75" thickBot="1" x14ac:dyDescent="0.3">
      <c r="A72" s="391"/>
      <c r="B72" s="392"/>
      <c r="C72" s="384"/>
      <c r="D72" s="385"/>
      <c r="E72" s="386"/>
      <c r="F72" s="384"/>
      <c r="G72" s="386"/>
      <c r="H72" s="384"/>
      <c r="I72" s="386"/>
      <c r="J72" s="384"/>
      <c r="K72" s="386"/>
      <c r="L72" s="384"/>
      <c r="M72" s="386"/>
    </row>
  </sheetData>
  <mergeCells count="185">
    <mergeCell ref="A3:D7"/>
    <mergeCell ref="E3:G7"/>
    <mergeCell ref="H3:I7"/>
    <mergeCell ref="J3:N3"/>
    <mergeCell ref="J4:N4"/>
    <mergeCell ref="J5:N5"/>
    <mergeCell ref="J6:N6"/>
    <mergeCell ref="J7:N7"/>
    <mergeCell ref="C13:D14"/>
    <mergeCell ref="E13:F14"/>
    <mergeCell ref="G13:H14"/>
    <mergeCell ref="I13:J14"/>
    <mergeCell ref="K13:L14"/>
    <mergeCell ref="M13:N14"/>
    <mergeCell ref="C10:D11"/>
    <mergeCell ref="E10:F11"/>
    <mergeCell ref="G10:H11"/>
    <mergeCell ref="I10:J11"/>
    <mergeCell ref="K10:L11"/>
    <mergeCell ref="M10:N11"/>
    <mergeCell ref="C16:D17"/>
    <mergeCell ref="E16:G17"/>
    <mergeCell ref="J16:K17"/>
    <mergeCell ref="L16:N17"/>
    <mergeCell ref="A20:B25"/>
    <mergeCell ref="C20:C21"/>
    <mergeCell ref="D20:E21"/>
    <mergeCell ref="F20:F21"/>
    <mergeCell ref="G20:H21"/>
    <mergeCell ref="I20:I21"/>
    <mergeCell ref="J20:K21"/>
    <mergeCell ref="L20:L21"/>
    <mergeCell ref="M20:N21"/>
    <mergeCell ref="C24:C25"/>
    <mergeCell ref="D24:E25"/>
    <mergeCell ref="F24:F25"/>
    <mergeCell ref="G24:H25"/>
    <mergeCell ref="I24:I25"/>
    <mergeCell ref="J24:K25"/>
    <mergeCell ref="L24:L25"/>
    <mergeCell ref="O20:O21"/>
    <mergeCell ref="C22:C23"/>
    <mergeCell ref="D22:E23"/>
    <mergeCell ref="F22:F23"/>
    <mergeCell ref="G22:H23"/>
    <mergeCell ref="I22:I23"/>
    <mergeCell ref="J22:K23"/>
    <mergeCell ref="L22:L23"/>
    <mergeCell ref="M22:N23"/>
    <mergeCell ref="O22:O23"/>
    <mergeCell ref="O24:O25"/>
    <mergeCell ref="A27:B32"/>
    <mergeCell ref="C27:C28"/>
    <mergeCell ref="D27:E28"/>
    <mergeCell ref="F27:F28"/>
    <mergeCell ref="G27:H28"/>
    <mergeCell ref="I27:I28"/>
    <mergeCell ref="C29:C30"/>
    <mergeCell ref="D29:E30"/>
    <mergeCell ref="F29:F30"/>
    <mergeCell ref="G29:H30"/>
    <mergeCell ref="I29:I30"/>
    <mergeCell ref="C31:C32"/>
    <mergeCell ref="D31:E32"/>
    <mergeCell ref="F31:F32"/>
    <mergeCell ref="G31:H32"/>
    <mergeCell ref="I31:I32"/>
    <mergeCell ref="M24:N25"/>
    <mergeCell ref="L34:M35"/>
    <mergeCell ref="N34:N35"/>
    <mergeCell ref="C36:C37"/>
    <mergeCell ref="D36:E37"/>
    <mergeCell ref="F36:F37"/>
    <mergeCell ref="G36:G37"/>
    <mergeCell ref="H36:I37"/>
    <mergeCell ref="J36:J37"/>
    <mergeCell ref="C34:C35"/>
    <mergeCell ref="D34:E35"/>
    <mergeCell ref="F34:F35"/>
    <mergeCell ref="G34:G35"/>
    <mergeCell ref="H34:I35"/>
    <mergeCell ref="K36:K37"/>
    <mergeCell ref="L36:M37"/>
    <mergeCell ref="N36:N37"/>
    <mergeCell ref="C51:C52"/>
    <mergeCell ref="D51:E52"/>
    <mergeCell ref="F51:F52"/>
    <mergeCell ref="G51:H52"/>
    <mergeCell ref="I51:I52"/>
    <mergeCell ref="J51:K52"/>
    <mergeCell ref="L51:L52"/>
    <mergeCell ref="C38:C39"/>
    <mergeCell ref="D38:E39"/>
    <mergeCell ref="F38:F39"/>
    <mergeCell ref="G38:G39"/>
    <mergeCell ref="H38:I39"/>
    <mergeCell ref="J38:J39"/>
    <mergeCell ref="K38:K39"/>
    <mergeCell ref="L38:M39"/>
    <mergeCell ref="M41:N42"/>
    <mergeCell ref="N38:N39"/>
    <mergeCell ref="F47:F48"/>
    <mergeCell ref="G47:H48"/>
    <mergeCell ref="C49:C50"/>
    <mergeCell ref="D49:E50"/>
    <mergeCell ref="A34:B39"/>
    <mergeCell ref="C45:C46"/>
    <mergeCell ref="D45:E46"/>
    <mergeCell ref="F45:F46"/>
    <mergeCell ref="G45:H46"/>
    <mergeCell ref="I45:I46"/>
    <mergeCell ref="J45:K46"/>
    <mergeCell ref="J34:J35"/>
    <mergeCell ref="K34:K35"/>
    <mergeCell ref="O49:O50"/>
    <mergeCell ref="O41:O42"/>
    <mergeCell ref="C43:C44"/>
    <mergeCell ref="D43:E44"/>
    <mergeCell ref="F43:F44"/>
    <mergeCell ref="G43:H44"/>
    <mergeCell ref="I43:I44"/>
    <mergeCell ref="J43:K44"/>
    <mergeCell ref="L43:L44"/>
    <mergeCell ref="M43:N44"/>
    <mergeCell ref="O43:O44"/>
    <mergeCell ref="C41:C42"/>
    <mergeCell ref="D41:E42"/>
    <mergeCell ref="F41:F42"/>
    <mergeCell ref="G41:H42"/>
    <mergeCell ref="I41:I42"/>
    <mergeCell ref="J41:K42"/>
    <mergeCell ref="L41:L42"/>
    <mergeCell ref="J49:K50"/>
    <mergeCell ref="L49:L50"/>
    <mergeCell ref="C47:C48"/>
    <mergeCell ref="D47:E48"/>
    <mergeCell ref="L45:L46"/>
    <mergeCell ref="C67:E69"/>
    <mergeCell ref="F67:G69"/>
    <mergeCell ref="I47:I48"/>
    <mergeCell ref="J47:K48"/>
    <mergeCell ref="M49:N50"/>
    <mergeCell ref="M51:N52"/>
    <mergeCell ref="O51:O52"/>
    <mergeCell ref="A54:B56"/>
    <mergeCell ref="C54:E56"/>
    <mergeCell ref="F54:F56"/>
    <mergeCell ref="J54:K55"/>
    <mergeCell ref="L54:L55"/>
    <mergeCell ref="M54:N55"/>
    <mergeCell ref="O54:O55"/>
    <mergeCell ref="J56:K57"/>
    <mergeCell ref="L56:L57"/>
    <mergeCell ref="A41:B52"/>
    <mergeCell ref="M56:N57"/>
    <mergeCell ref="O56:O57"/>
    <mergeCell ref="M45:N46"/>
    <mergeCell ref="O45:O46"/>
    <mergeCell ref="L47:L48"/>
    <mergeCell ref="M47:N48"/>
    <mergeCell ref="O47:O48"/>
    <mergeCell ref="A59:A64"/>
    <mergeCell ref="B59:C60"/>
    <mergeCell ref="F49:F50"/>
    <mergeCell ref="G49:H50"/>
    <mergeCell ref="I49:I50"/>
    <mergeCell ref="O67:P70"/>
    <mergeCell ref="C70:E72"/>
    <mergeCell ref="F70:G72"/>
    <mergeCell ref="H70:I72"/>
    <mergeCell ref="D59:E60"/>
    <mergeCell ref="F59:F64"/>
    <mergeCell ref="G59:H64"/>
    <mergeCell ref="I59:J64"/>
    <mergeCell ref="K59:L64"/>
    <mergeCell ref="M59:N64"/>
    <mergeCell ref="H67:I69"/>
    <mergeCell ref="J67:K69"/>
    <mergeCell ref="L67:M69"/>
    <mergeCell ref="J70:K72"/>
    <mergeCell ref="L70:M72"/>
    <mergeCell ref="D61:E62"/>
    <mergeCell ref="B63:C64"/>
    <mergeCell ref="D63:E64"/>
    <mergeCell ref="A67:B72"/>
  </mergeCells>
  <pageMargins left="0.7" right="0.7" top="0.75" bottom="0.75" header="0.3" footer="0.3"/>
  <pageSetup paperSize="9" scale="63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Pag 1 de 3</vt:lpstr>
      <vt:lpstr>Pag 2 de 3</vt:lpstr>
      <vt:lpstr>Pag 3 de 3</vt:lpstr>
      <vt:lpstr>Hoja1</vt:lpstr>
      <vt:lpstr>Hoja1!Área_de_impresión</vt:lpstr>
      <vt:lpstr>'Pag 1 de 3'!Área_de_impresión</vt:lpstr>
      <vt:lpstr>'Pag 2 de 3'!Área_de_impresión</vt:lpstr>
      <vt:lpstr>'Pag 3 de 3'!Área_de_impresión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Diaz Gil</dc:creator>
  <cp:lastModifiedBy>Ruben Diaz Gil</cp:lastModifiedBy>
  <cp:lastPrinted>2014-05-04T07:20:43Z</cp:lastPrinted>
  <dcterms:created xsi:type="dcterms:W3CDTF">2013-07-30T10:23:12Z</dcterms:created>
  <dcterms:modified xsi:type="dcterms:W3CDTF">2014-05-04T17:10:32Z</dcterms:modified>
</cp:coreProperties>
</file>