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3" activeTab="3"/>
  </bookViews>
  <sheets>
    <sheet name="_@RISKFitInformation" sheetId="2" state="hidden" r:id="rId1"/>
    <sheet name="rsklibSimData" sheetId="33" state="hidden" r:id="rId2"/>
    <sheet name="RiskSerializationData8" sheetId="34" state="hidden" r:id="rId3"/>
    <sheet name="Sheet1" sheetId="1" r:id="rId4"/>
    <sheet name="ro_HiddenInfo" sheetId="4" state="hidden" r:id="rId5"/>
    <sheet name="_PalUtilTempWorksheet" sheetId="3" state="hidden" r:id="rId6"/>
  </sheets>
  <definedNames>
    <definedName name="_AtRisk_FitDataRange_FIT_C5D69_81C4C" hidden="1">Sheet1!$M$5:$P$91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4</definedName>
    <definedName name="_AtRisk_SimSetting_MultipleCPUManualCount" hidden="1">4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001" hidden="1">"Opción 1"</definedName>
    <definedName name="_AtRisk_SimSetting_SimName002" hidden="1">"Opción 2"</definedName>
    <definedName name="_AtRisk_SimSetting_SimName003" hidden="1">"Opción 3"</definedName>
    <definedName name="_AtRisk_SimSetting_SimNameCount" hidden="1">3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_PalDV_1110459037" hidden="1">Sheet1!$N$6:$N$91</definedName>
    <definedName name="_PalDV_1578758724" hidden="1">Sheet1!$M$6:$M$91</definedName>
    <definedName name="_PalDV_796595105" hidden="1">Sheet1!$P$6:$P$91</definedName>
    <definedName name="_PalDV_822727254" hidden="1">Sheet1!$O$6:$O$91</definedName>
    <definedName name="_RiskCorrMatrix_NewMatrix1" hidden="1">1</definedName>
    <definedName name="_RiskCorrMatrixFormatted_NewMatrix1" hidden="1">1</definedName>
    <definedName name="BrowseRecords" localSheetId="2">RiskSerializationData8!$6:$6</definedName>
    <definedName name="NewMatrix1">Sheet1!$Z$23:$AC$26</definedName>
    <definedName name="OptimizationAdjustableCellAddresses" hidden="1">ro_HiddenInfo!$H$16</definedName>
    <definedName name="Pal_Workbook_GUID" hidden="1">"B2K7I39E55PIWMMA3E61VI5P"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666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RskLibSimDataGUID" localSheetId="1" hidden="1">"ZD6TC6NU"</definedName>
    <definedName name="SerializationHeader" localSheetId="2">RiskSerializationData8!$A$1:$B$3</definedName>
  </definedNames>
  <calcPr calcId="152511"/>
</workbook>
</file>

<file path=xl/calcChain.xml><?xml version="1.0" encoding="utf-8"?>
<calcChain xmlns="http://schemas.openxmlformats.org/spreadsheetml/2006/main">
  <c r="C11" i="2" l="1"/>
  <c r="BD17" i="4"/>
  <c r="BD16" i="4"/>
  <c r="H16" i="4"/>
  <c r="AC9" i="1"/>
  <c r="K8" i="1"/>
  <c r="P8" i="1" s="1"/>
  <c r="K9" i="1"/>
  <c r="P9" i="1"/>
  <c r="K10" i="1"/>
  <c r="P10" i="1" s="1"/>
  <c r="K11" i="1"/>
  <c r="P11" i="1" s="1"/>
  <c r="K12" i="1"/>
  <c r="P12" i="1" s="1"/>
  <c r="K13" i="1"/>
  <c r="P13" i="1"/>
  <c r="K14" i="1"/>
  <c r="P14" i="1" s="1"/>
  <c r="K15" i="1"/>
  <c r="P15" i="1" s="1"/>
  <c r="K16" i="1"/>
  <c r="P16" i="1" s="1"/>
  <c r="K17" i="1"/>
  <c r="P17" i="1"/>
  <c r="K18" i="1"/>
  <c r="P18" i="1" s="1"/>
  <c r="K19" i="1"/>
  <c r="P19" i="1" s="1"/>
  <c r="K20" i="1"/>
  <c r="P20" i="1" s="1"/>
  <c r="K21" i="1"/>
  <c r="P21" i="1"/>
  <c r="K22" i="1"/>
  <c r="P22" i="1" s="1"/>
  <c r="K23" i="1"/>
  <c r="P23" i="1" s="1"/>
  <c r="K24" i="1"/>
  <c r="P24" i="1" s="1"/>
  <c r="K25" i="1"/>
  <c r="P25" i="1"/>
  <c r="K26" i="1"/>
  <c r="P26" i="1" s="1"/>
  <c r="K27" i="1"/>
  <c r="P27" i="1" s="1"/>
  <c r="K28" i="1"/>
  <c r="P28" i="1" s="1"/>
  <c r="K29" i="1"/>
  <c r="P29" i="1"/>
  <c r="K30" i="1"/>
  <c r="P30" i="1" s="1"/>
  <c r="K31" i="1"/>
  <c r="P31" i="1" s="1"/>
  <c r="K32" i="1"/>
  <c r="P32" i="1" s="1"/>
  <c r="K33" i="1"/>
  <c r="P33" i="1"/>
  <c r="K34" i="1"/>
  <c r="P34" i="1" s="1"/>
  <c r="K35" i="1"/>
  <c r="P35" i="1" s="1"/>
  <c r="K36" i="1"/>
  <c r="P36" i="1" s="1"/>
  <c r="K37" i="1"/>
  <c r="P37" i="1"/>
  <c r="K38" i="1"/>
  <c r="P38" i="1" s="1"/>
  <c r="K39" i="1"/>
  <c r="P39" i="1" s="1"/>
  <c r="K40" i="1"/>
  <c r="P40" i="1" s="1"/>
  <c r="K41" i="1"/>
  <c r="P41" i="1"/>
  <c r="K42" i="1"/>
  <c r="P42" i="1" s="1"/>
  <c r="K43" i="1"/>
  <c r="P43" i="1" s="1"/>
  <c r="K44" i="1"/>
  <c r="P44" i="1" s="1"/>
  <c r="K45" i="1"/>
  <c r="P45" i="1"/>
  <c r="K46" i="1"/>
  <c r="P46" i="1" s="1"/>
  <c r="K47" i="1"/>
  <c r="P47" i="1" s="1"/>
  <c r="K48" i="1"/>
  <c r="P48" i="1" s="1"/>
  <c r="K49" i="1"/>
  <c r="P49" i="1"/>
  <c r="K50" i="1"/>
  <c r="P50" i="1" s="1"/>
  <c r="K51" i="1"/>
  <c r="P51" i="1" s="1"/>
  <c r="K52" i="1"/>
  <c r="P52" i="1" s="1"/>
  <c r="K53" i="1"/>
  <c r="P53" i="1"/>
  <c r="K54" i="1"/>
  <c r="P54" i="1" s="1"/>
  <c r="K55" i="1"/>
  <c r="P55" i="1" s="1"/>
  <c r="K56" i="1"/>
  <c r="P56" i="1" s="1"/>
  <c r="K57" i="1"/>
  <c r="P57" i="1"/>
  <c r="K58" i="1"/>
  <c r="P58" i="1" s="1"/>
  <c r="K59" i="1"/>
  <c r="P59" i="1" s="1"/>
  <c r="K60" i="1"/>
  <c r="P60" i="1" s="1"/>
  <c r="K61" i="1"/>
  <c r="P61" i="1"/>
  <c r="K62" i="1"/>
  <c r="P62" i="1" s="1"/>
  <c r="K63" i="1"/>
  <c r="P63" i="1" s="1"/>
  <c r="K64" i="1"/>
  <c r="P64" i="1" s="1"/>
  <c r="K65" i="1"/>
  <c r="P65" i="1"/>
  <c r="K66" i="1"/>
  <c r="P66" i="1" s="1"/>
  <c r="K67" i="1"/>
  <c r="P67" i="1" s="1"/>
  <c r="K68" i="1"/>
  <c r="P68" i="1" s="1"/>
  <c r="K69" i="1"/>
  <c r="P69" i="1"/>
  <c r="K70" i="1"/>
  <c r="P70" i="1" s="1"/>
  <c r="K71" i="1"/>
  <c r="P71" i="1" s="1"/>
  <c r="K72" i="1"/>
  <c r="P72" i="1" s="1"/>
  <c r="K73" i="1"/>
  <c r="P73" i="1"/>
  <c r="K74" i="1"/>
  <c r="P74" i="1" s="1"/>
  <c r="K75" i="1"/>
  <c r="P75" i="1" s="1"/>
  <c r="K76" i="1"/>
  <c r="P76" i="1" s="1"/>
  <c r="K77" i="1"/>
  <c r="P77" i="1"/>
  <c r="K78" i="1"/>
  <c r="P78" i="1" s="1"/>
  <c r="K79" i="1"/>
  <c r="P79" i="1"/>
  <c r="K80" i="1"/>
  <c r="P80" i="1" s="1"/>
  <c r="K81" i="1"/>
  <c r="P81" i="1"/>
  <c r="K82" i="1"/>
  <c r="P82" i="1" s="1"/>
  <c r="K83" i="1"/>
  <c r="P83" i="1"/>
  <c r="K84" i="1"/>
  <c r="P84" i="1" s="1"/>
  <c r="K85" i="1"/>
  <c r="P85" i="1"/>
  <c r="K86" i="1"/>
  <c r="P86" i="1" s="1"/>
  <c r="K87" i="1"/>
  <c r="P87" i="1"/>
  <c r="K88" i="1"/>
  <c r="P88" i="1" s="1"/>
  <c r="K89" i="1"/>
  <c r="P89" i="1"/>
  <c r="K90" i="1"/>
  <c r="P90" i="1" s="1"/>
  <c r="K91" i="1"/>
  <c r="P91" i="1"/>
  <c r="J8" i="1"/>
  <c r="O8" i="1" s="1"/>
  <c r="J9" i="1"/>
  <c r="O9" i="1"/>
  <c r="J10" i="1"/>
  <c r="O10" i="1" s="1"/>
  <c r="J11" i="1"/>
  <c r="O11" i="1"/>
  <c r="J12" i="1"/>
  <c r="O12" i="1" s="1"/>
  <c r="J13" i="1"/>
  <c r="O13" i="1"/>
  <c r="J14" i="1"/>
  <c r="O14" i="1" s="1"/>
  <c r="J15" i="1"/>
  <c r="O15" i="1"/>
  <c r="J16" i="1"/>
  <c r="O16" i="1" s="1"/>
  <c r="J17" i="1"/>
  <c r="O17" i="1"/>
  <c r="J18" i="1"/>
  <c r="O18" i="1" s="1"/>
  <c r="J19" i="1"/>
  <c r="O19" i="1"/>
  <c r="J20" i="1"/>
  <c r="O20" i="1" s="1"/>
  <c r="J21" i="1"/>
  <c r="O21" i="1"/>
  <c r="J22" i="1"/>
  <c r="O22" i="1" s="1"/>
  <c r="J23" i="1"/>
  <c r="O23" i="1"/>
  <c r="J24" i="1"/>
  <c r="O24" i="1" s="1"/>
  <c r="J25" i="1"/>
  <c r="O25" i="1"/>
  <c r="J26" i="1"/>
  <c r="O26" i="1" s="1"/>
  <c r="J27" i="1"/>
  <c r="O27" i="1"/>
  <c r="J28" i="1"/>
  <c r="O28" i="1" s="1"/>
  <c r="J29" i="1"/>
  <c r="O29" i="1"/>
  <c r="J30" i="1"/>
  <c r="O30" i="1" s="1"/>
  <c r="J31" i="1"/>
  <c r="O31" i="1"/>
  <c r="J32" i="1"/>
  <c r="O32" i="1" s="1"/>
  <c r="J33" i="1"/>
  <c r="O33" i="1"/>
  <c r="J34" i="1"/>
  <c r="O34" i="1" s="1"/>
  <c r="J35" i="1"/>
  <c r="O35" i="1"/>
  <c r="J36" i="1"/>
  <c r="O36" i="1" s="1"/>
  <c r="J37" i="1"/>
  <c r="O37" i="1"/>
  <c r="J38" i="1"/>
  <c r="O38" i="1" s="1"/>
  <c r="J39" i="1"/>
  <c r="O39" i="1"/>
  <c r="J40" i="1"/>
  <c r="O40" i="1" s="1"/>
  <c r="J41" i="1"/>
  <c r="O41" i="1"/>
  <c r="J42" i="1"/>
  <c r="O42" i="1" s="1"/>
  <c r="J43" i="1"/>
  <c r="O43" i="1"/>
  <c r="J44" i="1"/>
  <c r="O44" i="1" s="1"/>
  <c r="J45" i="1"/>
  <c r="O45" i="1"/>
  <c r="J46" i="1"/>
  <c r="O46" i="1" s="1"/>
  <c r="J47" i="1"/>
  <c r="O47" i="1"/>
  <c r="J48" i="1"/>
  <c r="O48" i="1" s="1"/>
  <c r="J49" i="1"/>
  <c r="O49" i="1"/>
  <c r="J50" i="1"/>
  <c r="O50" i="1" s="1"/>
  <c r="J51" i="1"/>
  <c r="O51" i="1"/>
  <c r="J52" i="1"/>
  <c r="O52" i="1" s="1"/>
  <c r="J53" i="1"/>
  <c r="O53" i="1"/>
  <c r="J54" i="1"/>
  <c r="O54" i="1" s="1"/>
  <c r="J55" i="1"/>
  <c r="O55" i="1"/>
  <c r="J56" i="1"/>
  <c r="O56" i="1" s="1"/>
  <c r="J57" i="1"/>
  <c r="O57" i="1"/>
  <c r="J58" i="1"/>
  <c r="O58" i="1" s="1"/>
  <c r="J59" i="1"/>
  <c r="O59" i="1"/>
  <c r="J60" i="1"/>
  <c r="O60" i="1" s="1"/>
  <c r="J61" i="1"/>
  <c r="O61" i="1"/>
  <c r="J62" i="1"/>
  <c r="O62" i="1" s="1"/>
  <c r="J63" i="1"/>
  <c r="O63" i="1"/>
  <c r="J64" i="1"/>
  <c r="O64" i="1" s="1"/>
  <c r="J65" i="1"/>
  <c r="O65" i="1"/>
  <c r="J66" i="1"/>
  <c r="O66" i="1" s="1"/>
  <c r="J67" i="1"/>
  <c r="O67" i="1"/>
  <c r="J68" i="1"/>
  <c r="O68" i="1" s="1"/>
  <c r="J69" i="1"/>
  <c r="O69" i="1"/>
  <c r="J70" i="1"/>
  <c r="O70" i="1" s="1"/>
  <c r="J71" i="1"/>
  <c r="O71" i="1"/>
  <c r="J72" i="1"/>
  <c r="O72" i="1" s="1"/>
  <c r="J73" i="1"/>
  <c r="O73" i="1"/>
  <c r="J74" i="1"/>
  <c r="O74" i="1" s="1"/>
  <c r="J75" i="1"/>
  <c r="O75" i="1"/>
  <c r="J76" i="1"/>
  <c r="O76" i="1" s="1"/>
  <c r="J77" i="1"/>
  <c r="O77" i="1"/>
  <c r="J78" i="1"/>
  <c r="O78" i="1" s="1"/>
  <c r="J79" i="1"/>
  <c r="O79" i="1"/>
  <c r="J80" i="1"/>
  <c r="O80" i="1" s="1"/>
  <c r="J81" i="1"/>
  <c r="O81" i="1"/>
  <c r="J82" i="1"/>
  <c r="O82" i="1" s="1"/>
  <c r="J83" i="1"/>
  <c r="O83" i="1"/>
  <c r="J84" i="1"/>
  <c r="O84" i="1" s="1"/>
  <c r="J85" i="1"/>
  <c r="O85" i="1"/>
  <c r="J86" i="1"/>
  <c r="O86" i="1" s="1"/>
  <c r="J87" i="1"/>
  <c r="O87" i="1"/>
  <c r="J88" i="1"/>
  <c r="O88" i="1" s="1"/>
  <c r="J89" i="1"/>
  <c r="O89" i="1"/>
  <c r="J90" i="1"/>
  <c r="O90" i="1" s="1"/>
  <c r="J91" i="1"/>
  <c r="O91" i="1"/>
  <c r="I8" i="1"/>
  <c r="I94" i="1" s="1"/>
  <c r="I9" i="1"/>
  <c r="N9" i="1" s="1"/>
  <c r="I10" i="1"/>
  <c r="N10" i="1"/>
  <c r="I11" i="1"/>
  <c r="N11" i="1" s="1"/>
  <c r="I12" i="1"/>
  <c r="N12" i="1" s="1"/>
  <c r="I13" i="1"/>
  <c r="N13" i="1" s="1"/>
  <c r="I14" i="1"/>
  <c r="N14" i="1"/>
  <c r="I15" i="1"/>
  <c r="N15" i="1" s="1"/>
  <c r="I16" i="1"/>
  <c r="N16" i="1" s="1"/>
  <c r="I17" i="1"/>
  <c r="N17" i="1" s="1"/>
  <c r="I18" i="1"/>
  <c r="N18" i="1"/>
  <c r="I19" i="1"/>
  <c r="N19" i="1" s="1"/>
  <c r="I20" i="1"/>
  <c r="N20" i="1" s="1"/>
  <c r="I21" i="1"/>
  <c r="N21" i="1" s="1"/>
  <c r="I22" i="1"/>
  <c r="N22" i="1"/>
  <c r="I23" i="1"/>
  <c r="N23" i="1" s="1"/>
  <c r="I24" i="1"/>
  <c r="N24" i="1" s="1"/>
  <c r="I25" i="1"/>
  <c r="N25" i="1" s="1"/>
  <c r="I26" i="1"/>
  <c r="N26" i="1"/>
  <c r="I27" i="1"/>
  <c r="N27" i="1" s="1"/>
  <c r="I28" i="1"/>
  <c r="N28" i="1" s="1"/>
  <c r="I29" i="1"/>
  <c r="N29" i="1" s="1"/>
  <c r="I30" i="1"/>
  <c r="N30" i="1"/>
  <c r="I31" i="1"/>
  <c r="N31" i="1" s="1"/>
  <c r="I32" i="1"/>
  <c r="N32" i="1" s="1"/>
  <c r="I33" i="1"/>
  <c r="N33" i="1" s="1"/>
  <c r="I34" i="1"/>
  <c r="N34" i="1"/>
  <c r="I35" i="1"/>
  <c r="N35" i="1" s="1"/>
  <c r="I36" i="1"/>
  <c r="N36" i="1" s="1"/>
  <c r="I37" i="1"/>
  <c r="N37" i="1" s="1"/>
  <c r="I38" i="1"/>
  <c r="N38" i="1"/>
  <c r="I39" i="1"/>
  <c r="N39" i="1" s="1"/>
  <c r="I40" i="1"/>
  <c r="N40" i="1" s="1"/>
  <c r="I41" i="1"/>
  <c r="N41" i="1" s="1"/>
  <c r="I42" i="1"/>
  <c r="N42" i="1"/>
  <c r="I43" i="1"/>
  <c r="N43" i="1" s="1"/>
  <c r="I44" i="1"/>
  <c r="N44" i="1" s="1"/>
  <c r="I45" i="1"/>
  <c r="N45" i="1" s="1"/>
  <c r="I46" i="1"/>
  <c r="N46" i="1"/>
  <c r="I47" i="1"/>
  <c r="N47" i="1" s="1"/>
  <c r="I48" i="1"/>
  <c r="N48" i="1" s="1"/>
  <c r="I49" i="1"/>
  <c r="N49" i="1" s="1"/>
  <c r="I50" i="1"/>
  <c r="N50" i="1"/>
  <c r="I51" i="1"/>
  <c r="N51" i="1" s="1"/>
  <c r="I52" i="1"/>
  <c r="N52" i="1" s="1"/>
  <c r="I53" i="1"/>
  <c r="N53" i="1" s="1"/>
  <c r="I54" i="1"/>
  <c r="N54" i="1"/>
  <c r="I55" i="1"/>
  <c r="N55" i="1" s="1"/>
  <c r="I56" i="1"/>
  <c r="N56" i="1" s="1"/>
  <c r="I57" i="1"/>
  <c r="N57" i="1" s="1"/>
  <c r="I58" i="1"/>
  <c r="N58" i="1"/>
  <c r="I59" i="1"/>
  <c r="N59" i="1" s="1"/>
  <c r="I60" i="1"/>
  <c r="N60" i="1" s="1"/>
  <c r="I61" i="1"/>
  <c r="N61" i="1" s="1"/>
  <c r="I62" i="1"/>
  <c r="N62" i="1"/>
  <c r="I63" i="1"/>
  <c r="N63" i="1" s="1"/>
  <c r="I64" i="1"/>
  <c r="N64" i="1" s="1"/>
  <c r="I65" i="1"/>
  <c r="N65" i="1" s="1"/>
  <c r="I66" i="1"/>
  <c r="N66" i="1"/>
  <c r="I67" i="1"/>
  <c r="N67" i="1" s="1"/>
  <c r="I68" i="1"/>
  <c r="N68" i="1" s="1"/>
  <c r="I69" i="1"/>
  <c r="N69" i="1" s="1"/>
  <c r="I70" i="1"/>
  <c r="N70" i="1"/>
  <c r="I71" i="1"/>
  <c r="N71" i="1" s="1"/>
  <c r="I72" i="1"/>
  <c r="N72" i="1" s="1"/>
  <c r="I73" i="1"/>
  <c r="N73" i="1" s="1"/>
  <c r="I74" i="1"/>
  <c r="N74" i="1"/>
  <c r="I75" i="1"/>
  <c r="N75" i="1" s="1"/>
  <c r="I76" i="1"/>
  <c r="N76" i="1" s="1"/>
  <c r="I77" i="1"/>
  <c r="N77" i="1" s="1"/>
  <c r="I78" i="1"/>
  <c r="N78" i="1"/>
  <c r="I79" i="1"/>
  <c r="N79" i="1" s="1"/>
  <c r="I80" i="1"/>
  <c r="N80" i="1" s="1"/>
  <c r="I81" i="1"/>
  <c r="N81" i="1" s="1"/>
  <c r="I82" i="1"/>
  <c r="N82" i="1"/>
  <c r="I83" i="1"/>
  <c r="N83" i="1" s="1"/>
  <c r="I84" i="1"/>
  <c r="N84" i="1" s="1"/>
  <c r="I85" i="1"/>
  <c r="N85" i="1" s="1"/>
  <c r="I86" i="1"/>
  <c r="N86" i="1"/>
  <c r="I87" i="1"/>
  <c r="N87" i="1" s="1"/>
  <c r="I88" i="1"/>
  <c r="N88" i="1" s="1"/>
  <c r="I89" i="1"/>
  <c r="N89" i="1" s="1"/>
  <c r="I90" i="1"/>
  <c r="N90" i="1"/>
  <c r="I91" i="1"/>
  <c r="N91" i="1" s="1"/>
  <c r="K7" i="1"/>
  <c r="P7" i="1" s="1"/>
  <c r="J7" i="1"/>
  <c r="I7" i="1"/>
  <c r="N7" i="1"/>
  <c r="H8" i="1"/>
  <c r="M8" i="1" s="1"/>
  <c r="H9" i="1"/>
  <c r="M9" i="1"/>
  <c r="H10" i="1"/>
  <c r="M10" i="1" s="1"/>
  <c r="H11" i="1"/>
  <c r="M11" i="1"/>
  <c r="H12" i="1"/>
  <c r="M12" i="1" s="1"/>
  <c r="H13" i="1"/>
  <c r="M13" i="1"/>
  <c r="H14" i="1"/>
  <c r="M14" i="1" s="1"/>
  <c r="H15" i="1"/>
  <c r="M15" i="1"/>
  <c r="H16" i="1"/>
  <c r="M16" i="1" s="1"/>
  <c r="H17" i="1"/>
  <c r="M17" i="1"/>
  <c r="H18" i="1"/>
  <c r="M18" i="1" s="1"/>
  <c r="H19" i="1"/>
  <c r="M19" i="1"/>
  <c r="H20" i="1"/>
  <c r="M20" i="1" s="1"/>
  <c r="H21" i="1"/>
  <c r="M21" i="1"/>
  <c r="H22" i="1"/>
  <c r="M22" i="1" s="1"/>
  <c r="H23" i="1"/>
  <c r="M23" i="1"/>
  <c r="H24" i="1"/>
  <c r="M24" i="1" s="1"/>
  <c r="H25" i="1"/>
  <c r="M25" i="1"/>
  <c r="H26" i="1"/>
  <c r="M26" i="1" s="1"/>
  <c r="H27" i="1"/>
  <c r="M27" i="1"/>
  <c r="H28" i="1"/>
  <c r="M28" i="1" s="1"/>
  <c r="H29" i="1"/>
  <c r="M29" i="1"/>
  <c r="H30" i="1"/>
  <c r="M30" i="1" s="1"/>
  <c r="H31" i="1"/>
  <c r="M31" i="1"/>
  <c r="H32" i="1"/>
  <c r="M32" i="1" s="1"/>
  <c r="H33" i="1"/>
  <c r="M33" i="1"/>
  <c r="H34" i="1"/>
  <c r="M34" i="1" s="1"/>
  <c r="H35" i="1"/>
  <c r="M35" i="1"/>
  <c r="H36" i="1"/>
  <c r="M36" i="1" s="1"/>
  <c r="H37" i="1"/>
  <c r="M37" i="1"/>
  <c r="H38" i="1"/>
  <c r="M38" i="1" s="1"/>
  <c r="H39" i="1"/>
  <c r="M39" i="1"/>
  <c r="H40" i="1"/>
  <c r="M40" i="1" s="1"/>
  <c r="H41" i="1"/>
  <c r="M41" i="1"/>
  <c r="H42" i="1"/>
  <c r="M42" i="1" s="1"/>
  <c r="H43" i="1"/>
  <c r="M43" i="1"/>
  <c r="H44" i="1"/>
  <c r="M44" i="1" s="1"/>
  <c r="H45" i="1"/>
  <c r="M45" i="1"/>
  <c r="H46" i="1"/>
  <c r="M46" i="1" s="1"/>
  <c r="H47" i="1"/>
  <c r="M47" i="1"/>
  <c r="H48" i="1"/>
  <c r="M48" i="1" s="1"/>
  <c r="H49" i="1"/>
  <c r="M49" i="1"/>
  <c r="H50" i="1"/>
  <c r="M50" i="1" s="1"/>
  <c r="H51" i="1"/>
  <c r="M51" i="1"/>
  <c r="H52" i="1"/>
  <c r="M52" i="1" s="1"/>
  <c r="H53" i="1"/>
  <c r="M53" i="1"/>
  <c r="H54" i="1"/>
  <c r="M54" i="1" s="1"/>
  <c r="H55" i="1"/>
  <c r="M55" i="1"/>
  <c r="H56" i="1"/>
  <c r="M56" i="1" s="1"/>
  <c r="H57" i="1"/>
  <c r="M57" i="1"/>
  <c r="H58" i="1"/>
  <c r="M58" i="1" s="1"/>
  <c r="H59" i="1"/>
  <c r="M59" i="1"/>
  <c r="H60" i="1"/>
  <c r="M60" i="1" s="1"/>
  <c r="H61" i="1"/>
  <c r="M61" i="1"/>
  <c r="H62" i="1"/>
  <c r="M62" i="1" s="1"/>
  <c r="H63" i="1"/>
  <c r="M63" i="1"/>
  <c r="H64" i="1"/>
  <c r="M64" i="1" s="1"/>
  <c r="H65" i="1"/>
  <c r="M65" i="1"/>
  <c r="H66" i="1"/>
  <c r="M66" i="1" s="1"/>
  <c r="H67" i="1"/>
  <c r="M67" i="1"/>
  <c r="H68" i="1"/>
  <c r="M68" i="1" s="1"/>
  <c r="H69" i="1"/>
  <c r="M69" i="1"/>
  <c r="H70" i="1"/>
  <c r="M70" i="1" s="1"/>
  <c r="H71" i="1"/>
  <c r="M71" i="1"/>
  <c r="H72" i="1"/>
  <c r="M72" i="1" s="1"/>
  <c r="H73" i="1"/>
  <c r="M73" i="1"/>
  <c r="H74" i="1"/>
  <c r="M74" i="1" s="1"/>
  <c r="H75" i="1"/>
  <c r="M75" i="1"/>
  <c r="H76" i="1"/>
  <c r="M76" i="1" s="1"/>
  <c r="H77" i="1"/>
  <c r="M77" i="1"/>
  <c r="H78" i="1"/>
  <c r="M78" i="1" s="1"/>
  <c r="H79" i="1"/>
  <c r="M79" i="1"/>
  <c r="H80" i="1"/>
  <c r="M80" i="1" s="1"/>
  <c r="H81" i="1"/>
  <c r="M81" i="1"/>
  <c r="H82" i="1"/>
  <c r="M82" i="1" s="1"/>
  <c r="H83" i="1"/>
  <c r="M83" i="1"/>
  <c r="H84" i="1"/>
  <c r="M84" i="1" s="1"/>
  <c r="H85" i="1"/>
  <c r="M85" i="1"/>
  <c r="H86" i="1"/>
  <c r="M86" i="1" s="1"/>
  <c r="H87" i="1"/>
  <c r="M87" i="1"/>
  <c r="H88" i="1"/>
  <c r="M88" i="1" s="1"/>
  <c r="H89" i="1"/>
  <c r="M89" i="1"/>
  <c r="H90" i="1"/>
  <c r="M90" i="1" s="1"/>
  <c r="H91" i="1"/>
  <c r="M9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7" i="1"/>
  <c r="H95" i="1" s="1"/>
  <c r="G7" i="1"/>
  <c r="J94" i="1"/>
  <c r="M7" i="1"/>
  <c r="J93" i="1"/>
  <c r="O7" i="1"/>
  <c r="J95" i="1"/>
  <c r="N8" i="1"/>
  <c r="A6" i="34"/>
  <c r="T8" i="1"/>
  <c r="U8" i="1"/>
  <c r="V8" i="1"/>
  <c r="S8" i="1"/>
  <c r="Z8" i="1" l="1"/>
  <c r="AC8" i="1"/>
  <c r="AB8" i="1"/>
  <c r="AA8" i="1"/>
  <c r="K95" i="1"/>
  <c r="K94" i="1"/>
  <c r="I93" i="1"/>
  <c r="H94" i="1"/>
  <c r="I95" i="1"/>
  <c r="H93" i="1"/>
  <c r="K93" i="1"/>
  <c r="AA12" i="1"/>
  <c r="BD18" i="4" l="1"/>
  <c r="B1" i="4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10"/>
            <color indexed="81"/>
            <rFont val="Arial"/>
            <family val="2"/>
          </rPr>
          <t>=100*LN(B7/B6)</t>
        </r>
      </text>
    </comment>
    <comment ref="I7" authorId="0" shapeId="0">
      <text>
        <r>
          <rPr>
            <b/>
            <sz val="10"/>
            <color indexed="81"/>
            <rFont val="Arial"/>
            <family val="2"/>
          </rPr>
          <t>=100*LN(C7/C6)</t>
        </r>
      </text>
    </comment>
    <comment ref="J7" authorId="0" shapeId="0">
      <text>
        <r>
          <rPr>
            <b/>
            <sz val="10"/>
            <color indexed="81"/>
            <rFont val="Arial"/>
            <family val="2"/>
          </rPr>
          <t>=100*LN(D7/D6)</t>
        </r>
      </text>
    </comment>
    <comment ref="K7" authorId="0" shapeId="0">
      <text>
        <r>
          <rPr>
            <b/>
            <sz val="10"/>
            <color indexed="81"/>
            <rFont val="Arial"/>
            <family val="2"/>
          </rPr>
          <t>=100*LN(E7/E6)</t>
        </r>
      </text>
    </comment>
    <comment ref="M7" authorId="0" shapeId="0">
      <text>
        <r>
          <rPr>
            <b/>
            <sz val="10"/>
            <color indexed="81"/>
            <rFont val="Arial"/>
            <family val="2"/>
          </rPr>
          <t>=1+H7/100</t>
        </r>
      </text>
    </comment>
    <comment ref="N7" authorId="0" shapeId="0">
      <text>
        <r>
          <rPr>
            <b/>
            <sz val="10"/>
            <color indexed="81"/>
            <rFont val="Arial"/>
            <family val="2"/>
          </rPr>
          <t>=1+I7/100</t>
        </r>
      </text>
    </comment>
    <comment ref="O7" authorId="0" shapeId="0">
      <text>
        <r>
          <rPr>
            <b/>
            <sz val="10"/>
            <color indexed="81"/>
            <rFont val="Arial"/>
            <family val="2"/>
          </rPr>
          <t>=1+J7/100</t>
        </r>
      </text>
    </comment>
    <comment ref="P7" authorId="0" shapeId="0">
      <text>
        <r>
          <rPr>
            <b/>
            <sz val="10"/>
            <color indexed="81"/>
            <rFont val="Arial"/>
            <family val="2"/>
          </rPr>
          <t>=1+K7/100</t>
        </r>
      </text>
    </comment>
    <comment ref="S8" authorId="0" shapeId="0">
      <text>
        <r>
          <rPr>
            <b/>
            <sz val="10"/>
            <color indexed="81"/>
            <rFont val="Arial"/>
            <family val="2"/>
          </rPr>
          <t>=RiskNormal(1.11627,0.20871,RiskCorrmat($S$19:$V$22,1))</t>
        </r>
      </text>
    </comment>
    <comment ref="T8" authorId="0" shapeId="0">
      <text>
        <r>
          <rPr>
            <b/>
            <sz val="10"/>
            <color indexed="81"/>
            <rFont val="Arial"/>
            <family val="2"/>
          </rPr>
          <t>=RiskNormal(1.16518,0.35509,RiskCorrmat($S$19:$V$22,2))</t>
        </r>
      </text>
    </comment>
    <comment ref="U8" authorId="0" shapeId="0">
      <text>
        <r>
          <rPr>
            <b/>
            <sz val="10"/>
            <color indexed="81"/>
            <rFont val="Arial"/>
            <family val="2"/>
          </rPr>
          <t>=RiskLognorm(0.2858,0.076774,RiskShift(0.77216),RiskCorrmat($S$19:$V$22,3))</t>
        </r>
      </text>
    </comment>
    <comment ref="V8" authorId="0" shapeId="0">
      <text>
        <r>
          <rPr>
            <b/>
            <sz val="10"/>
            <color indexed="81"/>
            <rFont val="Arial"/>
            <family val="2"/>
          </rPr>
          <t>=RiskLognorm(0.16525,0.063941,RiskShift(0.88956),RiskCorrmat($S$19:$V$22,4))</t>
        </r>
      </text>
    </comment>
    <comment ref="AC8" authorId="0" shapeId="0">
      <text>
        <r>
          <rPr>
            <b/>
            <sz val="10"/>
            <color indexed="81"/>
            <rFont val="Arial"/>
            <family val="2"/>
          </rPr>
          <t>=V8</t>
        </r>
      </text>
    </comment>
    <comment ref="AC9" authorId="0" shapeId="0">
      <text>
        <r>
          <rPr>
            <b/>
            <sz val="10"/>
            <color indexed="81"/>
            <rFont val="Arial"/>
            <family val="2"/>
          </rPr>
          <t>=1-Z9-AA9-AB9</t>
        </r>
      </text>
    </comment>
    <comment ref="AA12" authorId="0" shapeId="0">
      <text>
        <r>
          <rPr>
            <b/>
            <sz val="10"/>
            <color indexed="81"/>
            <rFont val="Arial"/>
            <family val="2"/>
          </rPr>
          <t>=AA4*SUMPRODUCT(Z8:AC8,Z9:AC9)</t>
        </r>
      </text>
    </comment>
  </commentList>
</comments>
</file>

<file path=xl/sharedStrings.xml><?xml version="1.0" encoding="utf-8"?>
<sst xmlns="http://schemas.openxmlformats.org/spreadsheetml/2006/main" count="402" uniqueCount="254">
  <si>
    <t>Indices of asset classes (1925 = 1.00)</t>
  </si>
  <si>
    <r>
      <t xml:space="preserve">Note: The indices below were constructed by the author to be used only for examples in </t>
    </r>
    <r>
      <rPr>
        <b/>
        <i/>
        <sz val="8"/>
        <rFont val="Arial"/>
        <family val="2"/>
      </rPr>
      <t>Financial Modeling with Crystal Ball and Excel</t>
    </r>
    <r>
      <rPr>
        <b/>
        <sz val="8"/>
        <rFont val="Arial"/>
        <family val="2"/>
      </rPr>
      <t>. For more specific data on returns available to investors during the period 1926-2011, see the Center for Research in Security Prices (www.crsp.com), Ibbotson (2011), Bodie, Kane, and Marcus (2008), or the website finance.yahoo.com.</t>
    </r>
  </si>
  <si>
    <t>Year</t>
  </si>
  <si>
    <t>Large Company Stocks</t>
  </si>
  <si>
    <t>Small Company Stocks</t>
  </si>
  <si>
    <t>Corporate Bonds</t>
  </si>
  <si>
    <t>Government Bonds</t>
  </si>
  <si>
    <t>1. Raw Index Data</t>
  </si>
  <si>
    <t>&gt;&gt;</t>
  </si>
  <si>
    <t>2. Calculate Return</t>
  </si>
  <si>
    <t>4. @Risk Stochastic Model Setup</t>
  </si>
  <si>
    <t>LCS</t>
  </si>
  <si>
    <t>SCS</t>
  </si>
  <si>
    <t>CB</t>
  </si>
  <si>
    <t>GB</t>
  </si>
  <si>
    <t>Historical Returns</t>
  </si>
  <si>
    <t>Mean</t>
  </si>
  <si>
    <t>Std. Dev</t>
  </si>
  <si>
    <t>Autocorr.</t>
  </si>
  <si>
    <t>Return</t>
  </si>
  <si>
    <t>Allocation</t>
  </si>
  <si>
    <t>Initial Investment:</t>
  </si>
  <si>
    <t>Portfolio Value:</t>
  </si>
  <si>
    <t>Name</t>
  </si>
  <si>
    <t>Range</t>
  </si>
  <si>
    <t>Sheet1!M5:M91</t>
  </si>
  <si>
    <t>Sheet1!N5:N91</t>
  </si>
  <si>
    <t>Sheet1!O5:O91</t>
  </si>
  <si>
    <t>Sheet1!P5:P91</t>
  </si>
  <si>
    <t>RiskNormal(1.11627,0.20871)</t>
  </si>
  <si>
    <t>RiskLognorm(0.28580,0.076774,RiskShift(0.77216))</t>
  </si>
  <si>
    <t>RiskLognorm(0.16525,0.063941,RiskShift(0.88956))</t>
  </si>
  <si>
    <t>Function</t>
  </si>
  <si>
    <t>Minimum</t>
  </si>
  <si>
    <t>−∞</t>
  </si>
  <si>
    <t>Maximum</t>
  </si>
  <si>
    <t>+∞</t>
  </si>
  <si>
    <t>Mode</t>
  </si>
  <si>
    <t>Median</t>
  </si>
  <si>
    <t>Std. Deviation</t>
  </si>
  <si>
    <t>Correlation</t>
  </si>
  <si>
    <t>Created By Version</t>
  </si>
  <si>
    <t>8.2.2</t>
  </si>
  <si>
    <t>Required Version</t>
  </si>
  <si>
    <t>5.0.0</t>
  </si>
  <si>
    <t>Recommended Version</t>
  </si>
  <si>
    <t>Modified By Version</t>
  </si>
  <si>
    <t>Count</t>
  </si>
  <si>
    <t>GUID</t>
  </si>
  <si>
    <t>CRC</t>
  </si>
  <si>
    <t>Options</t>
  </si>
  <si>
    <t>Comp. Graph Serialization</t>
  </si>
  <si>
    <t>PP Graph Serialization</t>
  </si>
  <si>
    <t>QQ Graph Serialization</t>
  </si>
  <si>
    <t>Unsued</t>
  </si>
  <si>
    <t>Fixed Params</t>
  </si>
  <si>
    <t>Bootstrap Options</t>
  </si>
  <si>
    <t>BootstrapParamGraphSerialization</t>
  </si>
  <si>
    <t>BatchFit Options</t>
  </si>
  <si>
    <t>BootstrapGOFGraphSerialization</t>
  </si>
  <si>
    <t>FitSelector</t>
  </si>
  <si>
    <t>6.0.0</t>
  </si>
  <si>
    <t>FIT_C5D69_81C4C</t>
  </si>
  <si>
    <t>Batch Fit 1</t>
  </si>
  <si>
    <t>F4	1	0	0	-1E+300	1E+300	1	0	0	0	0	0	1	7	Binomial	Geomet	IntUniform	Lognorm	NegBin	Normal	Poisson	0	0	1	-1	1	0	1	0	0	0</t>
  </si>
  <si>
    <t xml:space="preserve">0	8								</t>
  </si>
  <si>
    <t>F1	FALSE	1000	.95</t>
  </si>
  <si>
    <t>F2	0	TRUE	TRUE	TRUE</t>
  </si>
  <si>
    <t>UNUSED</t>
  </si>
  <si>
    <t>Method + #Operators(Legacy)</t>
  </si>
  <si>
    <t>Mutation Rate (Legacy)</t>
  </si>
  <si>
    <t>Crossover Rate (Legacy)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</si>
  <si>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</si>
  <si>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</si>
  <si>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</si>
  <si>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</si>
  <si>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</si>
  <si>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</si>
  <si>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</si>
  <si>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</si>
  <si>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</si>
  <si>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</si>
  <si>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</si>
  <si>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</si>
  <si>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</si>
  <si>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</si>
  <si>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</si>
  <si>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</si>
  <si>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</si>
  <si>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</si>
  <si>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</si>
  <si>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</si>
  <si>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</si>
  <si>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</si>
  <si>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Is Disabled</t>
  </si>
  <si>
    <t>Use for EF</t>
  </si>
  <si>
    <t>EF Settings Have Been Defined</t>
  </si>
  <si>
    <t>EF Location of Constraining Values</t>
  </si>
  <si>
    <t>EF Min Constraining Value</t>
  </si>
  <si>
    <t>EF Max Constraining Value</t>
  </si>
  <si>
    <t>EF # of Constraining Values Between Min and Max</t>
  </si>
  <si>
    <t>EF Range with Constraining Values</t>
  </si>
  <si>
    <t>EF # of Constraining Values Listed</t>
  </si>
  <si>
    <t>Formula Conversion Cell (not used in v5)</t>
  </si>
  <si>
    <t>Number Formatting Cell (introduced in v5)</t>
  </si>
  <si>
    <t>Out Stats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</si>
  <si>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</si>
  <si>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</si>
  <si>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</si>
  <si>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</si>
  <si>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</si>
  <si>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</si>
  <si>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</si>
  <si>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</si>
  <si>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Last Modified by Version</t>
  </si>
  <si>
    <t>Genetic Algorithm - Discrete Variable Warning Shown</t>
  </si>
  <si>
    <t>ColorOptimizationCells Called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</si>
  <si>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</si>
  <si>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</si>
  <si>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</si>
  <si>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</si>
  <si>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</si>
  <si>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</si>
  <si>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</si>
  <si>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</si>
  <si>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</si>
  <si>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</si>
  <si>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Population Size</t>
  </si>
  <si>
    <t>Seed (Is Auto, Value)</t>
  </si>
  <si>
    <t>Same Seed Each Simulation (this was used in RISKOptimizer version 5 and earlier)</t>
  </si>
  <si>
    <t>Sampling Type (this was used in RISKOptimizer version 5 and earlier)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</si>
  <si>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</si>
  <si>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</si>
  <si>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</si>
  <si>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</si>
  <si>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</si>
  <si>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Version 8 Settings</t>
  </si>
  <si>
    <t>Optimization Multi-CPU Mode</t>
  </si>
  <si>
    <t>CPU Count</t>
  </si>
  <si>
    <t>EF Stopping Conditions</t>
  </si>
  <si>
    <t>EF Stop on Trials</t>
  </si>
  <si>
    <t>EF Trial Count</t>
  </si>
  <si>
    <t>EF Stop on Time</t>
  </si>
  <si>
    <t>EF Time Duration</t>
  </si>
  <si>
    <t>EF Time Unit</t>
  </si>
  <si>
    <t>EF Stop on Progress</t>
  </si>
  <si>
    <t>EF Trials (Progress)</t>
  </si>
  <si>
    <t>EF Max. Change (Progress)</t>
  </si>
  <si>
    <t>EF Max. Change is Percent (Progress)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</si>
  <si>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</si>
  <si>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</si>
  <si>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</si>
  <si>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</si>
  <si>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</si>
  <si>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</si>
  <si>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</si>
  <si>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</si>
  <si>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</si>
  <si>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macro), starting with v6 RISKOptimizer uses corresponding @RISK macro</t>
  </si>
  <si>
    <t>After Recalc (enabled, macro), starting with v6 RISKOptimizer uses corresponding @RISK macro</t>
  </si>
  <si>
    <t>After Storage (enabled, macro)</t>
  </si>
  <si>
    <t>Finish (enabled, macro)</t>
  </si>
  <si>
    <t>Macro Before Simulation (enabled, macro), starting with v6, this is legacy setting</t>
  </si>
  <si>
    <t>Macro After Simulation (enabled, macro), starting with v6, this is legacy setting</t>
  </si>
  <si>
    <t>EFFICIENT FRONTIER</t>
  </si>
  <si>
    <t>Analysis Type (Standard vs. Efficient Frontier)</t>
  </si>
  <si>
    <t>EF Item to Constrain</t>
  </si>
  <si>
    <t>EF Constraint Minimum</t>
  </si>
  <si>
    <t>EF Constraint Maximum</t>
  </si>
  <si>
    <t>EF Formula for Dtools</t>
  </si>
  <si>
    <t>1,1,1,1,1,1,1,1,1,1,1</t>
  </si>
  <si>
    <t>8.2.0</t>
  </si>
  <si>
    <t>1.0.0</t>
  </si>
  <si>
    <t>DEFAULT PARENT SELECTION</t>
  </si>
  <si>
    <t>DEFAULT MUTATION</t>
  </si>
  <si>
    <t>DEFAULT CROSSOVER</t>
  </si>
  <si>
    <t>DEFAULT BACKTRACK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</si>
  <si>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</si>
  <si>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</si>
  <si>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</si>
  <si>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</si>
  <si>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</si>
  <si>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</si>
  <si>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</si>
  <si>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</si>
  <si>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/>
  </si>
  <si>
    <t>False,False,False</t>
  </si>
  <si>
    <t>7.0.0</t>
  </si>
  <si>
    <t>Graph</t>
  </si>
  <si>
    <t>BIC</t>
  </si>
  <si>
    <t>RiskNormal(1.16518,0.35509)</t>
  </si>
  <si>
    <t>Best Fit (Ranked by BIC)</t>
  </si>
  <si>
    <t>N/A</t>
  </si>
  <si>
    <t>P-Value*</t>
  </si>
  <si>
    <t>Statistic</t>
  </si>
  <si>
    <t>Kolmogorov-Smirnov Test - [* Values unavailable without running a bootstrap.]</t>
  </si>
  <si>
    <t>Anderson-Darling Test - [* Values unavailable without running a bootstrap.]</t>
  </si>
  <si>
    <t>Chi-Squared Test - [* Values unavailable without running a bootstrap.]</t>
  </si>
  <si>
    <t>Average Log-Likelihood</t>
  </si>
  <si>
    <t>Bayesian (BIC)</t>
  </si>
  <si>
    <t>Akaike (AIC)</t>
  </si>
  <si>
    <t>Information Criteria</t>
  </si>
  <si>
    <t>Percentiles</t>
  </si>
  <si>
    <t>Kurtosis</t>
  </si>
  <si>
    <t>Skewness</t>
  </si>
  <si>
    <t>Distribution Statistics</t>
  </si>
  <si>
    <t>Conf. Interval Width*</t>
  </si>
  <si>
    <t>N/A Upper Limit*</t>
  </si>
  <si>
    <t>N/A Lower Limit*</t>
  </si>
  <si>
    <t>Fitted Value</t>
  </si>
  <si>
    <t>Shift Factor</t>
  </si>
  <si>
    <t>Fitted Parameter #3</t>
  </si>
  <si>
    <t>sigma</t>
  </si>
  <si>
    <t>Fitted Parameter #2</t>
  </si>
  <si>
    <t>mu</t>
  </si>
  <si>
    <t>Fitted Parameter #1</t>
  </si>
  <si>
    <t>Num. Est. Parameters</t>
  </si>
  <si>
    <t>Parameters - [* Values unavailable without running a bootstrap.]</t>
  </si>
  <si>
    <t>#1</t>
  </si>
  <si>
    <t>#2</t>
  </si>
  <si>
    <t>A-D Statistic</t>
  </si>
  <si>
    <t>K-S Statistic</t>
  </si>
  <si>
    <t>Chi-Sq Statistic</t>
  </si>
  <si>
    <t>Ranking by Fit Statistic (2 Valid Fits)</t>
  </si>
  <si>
    <t>MLE (Modified)</t>
  </si>
  <si>
    <t>MLE (Bias Corrected)</t>
  </si>
  <si>
    <t>Method</t>
  </si>
  <si>
    <t>Lognorm</t>
  </si>
  <si>
    <t>Normal</t>
  </si>
  <si>
    <t>3. Batch Fit by @Risk</t>
  </si>
  <si>
    <t>Written By Version</t>
  </si>
  <si>
    <t>Serialization Major Version</t>
  </si>
  <si>
    <t>Serialization Minor Version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</si>
  <si>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</si>
  <si>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</si>
  <si>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</si>
  <si>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</si>
  <si>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</si>
  <si>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</si>
  <si>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</si>
  <si>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</si>
  <si>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</si>
  <si>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</si>
  <si>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</si>
  <si>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</si>
  <si>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</si>
  <si>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</si>
  <si>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</si>
  <si>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</si>
  <si>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</si>
  <si>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</si>
  <si>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d01f8ba38a6029486da1064bb8c7f061_x0004__x0005_ÐÏ_x0011_à¡±_x001A_á_x0004__x0004__x0004__x0004__x0004__x0004__x0004__x0004__x0004__x0004__x0004__x0004__x0004__x0004__x0004__x0004_&gt;_x0004__x0003__x0004_þÿ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þ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À_x000D_æú`ÝÙ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ãë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Ü_x0018_¸2ïò?I_x0001__x0013_ð?*GÀ{±&gt;õ?_x000D__x0008_i£Èó?®xR_x001E_(ù?ÿ _x0016_D/í?}Iè+fò?}_x001B_ãaTî?iüÚuÚô?vvOÖæfö?_x0015_#qÊ.÷?]À_x0003_}÷ ö?	îIkð?(è®_x001E_@ê?ËÓ_x0018__x001D_ðò?í19Þhî?G Z_x001D_ç±ã?)NEIâñ?­¬wUyð?_x000B_ÍÔéèò?Ø±gå³÷è?¼Û_x0002_mÏú?b%¹Ï¥Â÷?lß´dªò?ZòÅê_x0007_ö?	¤:ØÍ³î?fÉvZ¤Öð?Älèï_x0003__x0004_­{è? ÂÅwÎjØ?}ÙçÜ¾0ù?àAP)ç?%¥=ä?hZÉøêô?&gt;½¶¨að?hT8%ö?_x0001_Kå¢ðèõ?þ×æüÒò?ÍîoJAç?å3Èch)ö?ànøþ/_x001D_õ?sî$Mð?ti:8Êñ?Ñ_x0004__x0013_ªmdõ?_x0016_ö	å´ï?r^ÙP_x0013_$û?¾	¢%%ð?,x²_x0016_Ê÷?b[_x001A__x0012_Ý?B5_x0003_Pñ?¹PÐþ_x001B_ó?J_x0012_ÐÉôò?çÓaô\}ý?jXIØ¢=å?bÑ:lÝ^Ý?ýPÄNò?ZF5Hþô?ã_x000C_Ñ v;ð?_x0002_2_x000E__x000C_L±á?¢ÃÒÊo.Ñ?_x0006_	Ld!Ä_x0013_çñ?SAÝXö?"lûèiñ?ª0`Ñ9*ò?_x0010__x0008_6Q-zö?_x0001__x0006__x0006__x0007__x0006__x0006_ü_x0006__x0006__x0006__x0001__x0006__x0006__x0006__x0001__x0006__x0006__x0006_è_x0003__x0006__x0006_è_x0003__x0006__x0006_è_x0003__x0006__x0006__x0003__x0006__x0006__x0006__x0002__x0006__x0006__x0006__x0004__x0006__x0006__x0006__x0006__x0006__x0006__x0006__x0004__x0006__x0006__x0006__x0001__x0006__x0006__x0006__x0002__x0006__x0006__x0001__x0006__x0006__x0006__x0002__x0006__x0006__x0006__x0006__x0006__x0006__x0006_*_x0008_[ô_x000B_ô?cÿø±_x0014_òñ? ñûö³ê?_x0016_´_x001A_ÌýUç?Q$Ù/_x001B__x0005_ñ?|ò_x0006__x0019_ö?b_x000B_hCJ_x0006_ó?_x001C_Ü\ó?J}Àx¬#å?é¼Z®Áõ?eïè²|rõ?_x000B__x001D_jÂ1¢õ?h6v[wRí?Gñ/±@¶é?ü[z)IÖé?j·$Zsñ?	a&gt;Eôð?ü_x001C_._x0001__x0004_Ô:õ?j_Í¥ÿõò?_x0001_,	_x001E_C2ô?êxuû	@ò?Ú=_x0012_ÜÅ¦í?|b)4ý³ó?qLE~tBô?Ñv¦¶âô?s4¸¨qô?_x001C__x0016_#ó?×(Ã£îÚò?hd8«_x0006_¢ð?&gt;Ô&lt;- ó?]µ&gt;Qlñ?wvlÈ_x0012_sî?ÍEÙÙò?§¶_x001E_¦1µï?+i&gt;s'ñ?ûtçX`ï?aÍ_x000E_ÔXô?_x0003__x001C_&gt;Ì¬¯õ?ª_x0011_âÞêhò?r·álvµò?çöê[ò?ÔÃ´Õ2ñ?ÚvÝø_ð?_x0011_x³TèIì?_x000E_¡ÃW_x0011_÷?¡n0µ½Çð?_x0005_¦8_}?ð? 3_x0016__x0016___x0007_ô?y%_x0002_­4ñð?_x0004__x0008_2´aÜ_x0008_¨ô?n_x000B_ñoïó?V/µ­ð?õÇÔõ_x0005_}ð?6÷0-è#ï?_st´2ñ?Ó_x0007_Ó«Ð_x001C_ì?ñ£³ßsð?B "¨fô?×ÜØÔ£þì?ÖÄ;_x0008_Z§ó?àJÓ_x001B_²Xð?oï&gt;¶Nõ?¾TÜÆzæ?ìhÜøãð?j&lt;Hvî?JB`²_x001F_åò?@{_x001E__x0001_;ô?}Öì_x0003_A_x0012_î?ªÍm¯yë?ÜÁÒa_x001C_uì?O,ZxMó?ïªÞ92ví?CA&amp;\|%á?¬¹aA;é?Ï&gt;VÃì·ô?Q_x000D__x0003_xäYñ?¯ÅkQð?hÂØ_x0011_c_x0002_ò?rÑÎ¾×Óñ?"_x0006__x001F_°=ºð?9¶:ï_x0003__x0008_­áò?p5É_x0012_°Jò?ßÙ_x0004_²Êñ?Hñ{íæõ?¾U9ÜQñ?Ý¼¨$ÊÚô?&gt;ÐÔa{_x000C_ó?!a$^N£õ?é"{ãzªô?¸ýÆ|_x0010_ñ?Gfü·}°ð?_x0002_Ü_x0001_¨_x0004_§ï?þtáÖMõè?yúQ{y;ñ?NsèD¤î?_x0007_ë©M²ñ?nø_x001A_Þ;&lt;ó?þeg_x0007_÷?¢ «æ_x0006__x001B_ó?··+Á&amp;_x0007_ð?	%_x001E_nÈô?ÄQð_x0013_Lô?_x0017_;Ì0_x0013_ì?Z§§º}Øõ?._x001C_I&lt;Rò?;+_x0005__x0003__x0010_áî?èC_x0004_&lt;cxó?ÕÇ/ø­ð?û&amp;T_x0019_só?_x0001_Þ_x0007_Âò?0µ¼&lt;u_x0002_ó?Ð_x0002_L»Î3ï?_x0007__x000D_äR_x001B__x0003_EOò?Ïµ\_x001D_C÷?(½%¨²î?^í7ï9£ò?È\_x0004_{ÌÜñ?îOPJVlô?TáPÂ_x000F_ï?Xjüô?._x0019_t]¤ð?_x001E__x000C__x001A_ik0ó?I_x0003_Ü_x0011_Ìèô?Ø_x000E_[¢¬í?¬ä_x0007_&lt;a¦ç?_x000B_'n´_x001B_Öì?µ*z»í?Ù2»­6ó?²ª_x0018_£«_x0017_ñ?	ý¢ûãô?_x0001_9¸Ïï?O_x001D__x0005_Úåí?Bý__x0008_B¸ð?OxÝá$eò?/|M­õ?_x0006_$åí^ñ?öS1,ë?OåïèîÝì?êìi_x0007_Åqï?ú¾"S_x0015_é?¼»äµøÉð?ÿK_x0012_!³_x001B_à?&lt;Å+_x000B_]ë?å_x0002_.=_x0004__x0005_Öó?$½"&lt;[ò?]µNÞÊ0ò?_x0003_¾Bn×ò?ï&amp;_x0011_´Uï?íÄV_x0001_]ô?hqßX·øö?YÎzçð?{Äm_x000E_À,ð?_oVÉ~ù?Aâ¹ø?úL_x0008_áçî?d_x001D_Çì?ß_x0016_Ú3Úþí?S_ËpÊêð?Ú_x0008_^.cFð?­âDÍ_x0001_é?ÅPí_x001F_¿[ô?à¯Ý·Ù÷?6JE¼_x001F_Dò?Fü©q?Õí?t0_x001B_wð?~°u=ÿ=ñ?Ï	«ó?ÿTf®û_x0015_ô? tø&lt;ñäð?rzn;Uºñ?h¨ZµwÇò?_x0002_LÛÚi¥ø?FääVØ.õ?Ð½jëö?0Oc×|Pô?_x0002__x0003_»UÜú_x001F_â?»7dröWò?F«ë_x000F_?ñ?ª_x0002__x0002_Æ¸_x0001_ñ?Ä°_x000F_Usó?ï¢_x0002_¯$_x000C_ñ?u­6Nùe÷?%&lt;_x0002__x0012_*ô?ðcöDp`ñ?_x0008__x0008_B~_x000F_ñ?M_x0005_3sh_x0008_ò?^_x0005_ï,æ?Ùùázô?¿OÂ_x0012_òÍô?¾o¥Äëô?#ðµÆ¸ö?_x000F_|_x001E_ëï?u_x001C_ÙjÖ_í?Z'Åvð?_x0012_VdR©î?ÌìÒòî?x¿æqð?_x001E_õb;Þ÷?LÐ×_x000D_Òñ?Â2aqÔî?)­þJõ&gt;ë?_x001D_¶LÈW±ð?_x0013_ ½_x001C_ý_x000E_ð?ÿ_x000C_ewácö?©?RÐî?Æßy^U®ñ?FO¶ä_x0002__x0003_.Uô?*Ú¿ÅY«ï?1Ïr¸6ýò?ØÑLj_x0011_ì?jH_x0014_`æÉõ?pA½ä÷?_x0019__x0019__x0018_÷Ôò?&lt;¼	#_x0011_ñ?µ sîµó?tÚ¾cà_x001D_ó?hG£cùé?ëøU_x001A_&lt;Úö?Ê¯:¾HÅð?ðVèúó?_x0018_©(í-ì?¸Ïô ò?ÿ_x0014_x#awñ?ü_x0015_s×QÂï?îÁÚÄó?Þ¸øÙ_x0007_=ø?_x0013_ùè,wIñ?¦Ó¡À_x0004_î?©çõ_x0019_ ÷?ùd_x001C_8_x0007__x0017_ñ?¨TzK]áó?!Âwó^£ï?J_x000C_E	/ñ?é_x0001_A_x000C_ð?ÍÂÚæLð?)¿gið?ý7ÿ!éî?DQÔ©ñ?_x0001__x0004_¤2þ UBñ?¥_x0011_¸_x0002_Â³ð?S8_x001C_Óò?Æ×Iâäzñ?ëG_3iEó?øA¹æÅö?£_x001F__x0017__x0010__x000F_ø?0ü6_x0018_K_x001A_ô?ø¢È/ÝÓô?_x001A_N_x0008_:Ýó?©wÈÓ#_x001E_ô?$oñËø?¿~_x0011__õ?t§´]ö?ßM_x001A_c_x0019_¤ð?øùçë¾ø?)Â×fõ?«:"Ã»ó?$ô¦÷s_x0006_õ?_x0006_êgÊaì?ÍúNz+ö?`C_x0003_Í$5ð?ô\¼øÖ_x0017_ê?BÌÌ½á_x0007_ó? Ì	A8Zó?â_x0011_ñ?_x000C_¸_x0014_"?Ñð?À;¬õ!ò?_x0015_ß9ªYö?LCkçï?½ß_ö¥ò?é\_x0007_U_x0001__x0002_Ékì?þ½0#ð?;Äô_x001E__x0005_bó?_x001E_A²v-ô?ÙÇÖ_x001F_Ú_x001F_ï?_x0011_ô¸úAaõ?ü_x0006_Í_x001A__x001F_¼í?nÙÑþÍKð?mb_x0017_âÎì?¦«ª°¾ñ?³ùåúæ¸ò?pÕOx å?Þ#Ü%_x000C_½ò?]BÄØ-¹ô?À ¦é¿së?æpãÒÖ]÷?_x0010_`Ýk÷?âÿ^ÒòDñ?_x000C_NÕ¾Ñõ?)*_x0004_H¿_x0007_ó?:ÂÝ«_x0015_î?Nk¤ü_x0007_¤ô?ZKí§Âó?Y2Ìe"ê?:¤Wê_x001B_Dð?ìg¾Iò?ðý_x000D__x000E_ô?aqÉD_x0018_ô?Ëü_x001D_&gt;/ò?ùÀÁky[ò?~¹ék_x001F_½ð?_x0008_¾ÜÏ÷?_x0002__x0005__x000F_¬¤¨Óó?Z`ÀÄx@ø?nAvNå?_x001E_R¶ÉÎö?@¹ßµâë?º_x0013_¨8{é?Ã_x001A__x001F_²_x0013_ò?À_x001F_lUëâ?¯b;s_x0007_ï?£|!._x000C_ò?_x0005_jÚñ?)&gt;²ÖmBó?Ç`_x0011_j¬Vò?	£ß¹Tíò?R_x0001_ä_x000D_þîî?ºó5_x000D__x0003_5î?z*#Wiî?ôùó?·H4}ð?yD_x0019__x001B_÷?^j_x001C_ï:àð?ÞÖ+0÷?_x0018_à"_è?¹_x001B_ºl¢ò?¿A_x0002_ë? «3âhí?_x0007_ÿGÝ_x0012_-ï?RLB²iñ?Ôã¡sÂ_x0018_í?_x0004_`@ú¿®è?1¤t2&lt;ò?%L7j_x0001__x0002__x0005_Ló?_x001E_Bò_x0006_9ð?I¥³[×ó?1ñ_x0004_|*Ñò?©ÌPÏBCô?x_x0004_èø§ñ?&lt;W_x0015_dèö?¼w9ö?Õ¼©À"vò?¯ç_x001F_³¿î?÷`&gt;Õdxò?G_x001D_N_x0013_©é?ârW._x001F_ó?¥»=Ìù_x0003_ò? EI_x0019_Ï_x0011_ó?Ã·Þ.fï?ü/_x0011_ð?kEÔ_|ó?¨¶&gt;? ñ?jL+Vp_x001E_ð?íw{c.¾ñ?_x001B_}_x0010_µó?YyKþõ?Nl_x0004__x0007_Êì?ÃYü{.,ñ?t_x0010_X{¹Mò?t_x000E__x000C_Oë?_x001F_&amp;Ú7Ëuè?8_x0017__x0005_^÷ö?Î§ÙXS_x0015_ö?i}7w¼ô?Ls8ÏZ«ø?_x0001__x0004_ÕI59NÇæ?h_x000E__x0010__x0006_ÛPò?Ê·¾lïç?=Ëö¾2àé?ÍÓ a_x001A_ò?#¢¹%s°ñ?¶Ý£þ·ö?·Æôøpö?¾=2S¬ó?õÌ¶º_x0012_ô?úavx@¦ó?&gt;®àÌñ?UÔ4ÝèFï?µgË¦G}ó?Õ:£ÝÀíê?½V=ÓX ì?pGo«ôï?h+=¸!õ?!cmÔ	#ñ?ß¿ß_x0008_[õ?L=º_x0018_6ç?óæ-_x0013_×ï?Ë5îr_x0003_ó?°¢ÎRô?n_x0010_=#£ó?_x0001__x0003_'Fñ_x0002_ð?ÆIÝ=iõ?¬àXv@/î?1_x0013_úz:ëñ?øWÈÎñ?\sÝ\û?lÓ_x0001__x0002__x001E_Hô?(¼_x0016_)\_x0002_õ?»Rø'ù?ð$3^_x0019_Áô?\_x0012_Ú_x0015__x001C_óò?ZÜ_x0015_§,ê?õaËË{õ?g:ÝF_x0006_§÷?ßåqÉHô?8__x000B_uÚ=è?_x000B_Ö.X?Ñí?D¬{j ní?D_x001B_oã_x001C_ë÷?¤ø#·ï?	õNz$&amp;ð?@ôix_x0008_ù?{#v4·õ?ÖÓ(_x0018_EOð?tow|_x0004_ì?ùæ/°kKñ?{e}ç_x001B_aò?Á½ßIîñ?,¡_x001F_©¼Äì?¸a?¶äÏð?f_x0019_mWW_x001F_æ?|áeH^çô?_x000C_Èû_x0016_p§ö?,_x000C_Âå_x0001_ô?¸·9tõ?È¿wÏNÿì?E'w_x0015_}ò?5-ZmâX÷?_x0001__x0006_×_x0012_÷TIð?6_x0017_Íª.íê?W_x0002_¼¢ó?_x0007__x0001_}nñ?äq_x0003_hò?§ -±_x001A_ñ?¤Kñx_ö?)Ø;_x0001_¯¡ô?#¶ÿZ~´ò?&gt;_x0002__x0019__x0018_mð?ty@Tò4÷?ÝØ_x0007_ÛÆ­ò?¤_x0013_³KÇô?_x0012_Ê½½s÷ó?Ñµf+Áñ?$ï_x0010_¢ekò?)´eîyÝð?éäâ»Ãô?ô_x001F_XÊ{ªò?¬Uº£#ò?_x0003_ÿö_x0008_ð?@Æáôí?__x0011_döë?9÷$mË4ñ?èwúgË²÷?®äÑ_x0004_wñö?õ{_x0010_Eçò?_x0004__x0010_Æ@(Hõ?_x0007_õ\µ_x0006_0ñ?ZªåÏÜï?eòE_x0005_äó?_x0010__x000B_&lt;¬_x0001__x0003_Öô?·_x0007_©úô?Þæ#¢3pò?¨êà_x0013_n_x001C_ë?dùº{Ìî?ïz_x0004_´+ê?_x001E_ó_x0003_4_x0004_ûð?æ_x0001_¾Yë±ò?é ñàè?·å¢Ú½·ñ?LÁf´#­ì?ir$_x0012_Ëó?_x001D_¢¬Ò/[ð? ¡*¬Õàï?û_x0016_R_x0013_vö?\Ø¨ÝØô?ÌþÐõ_x0014_Hó?± 'LØkó?ûeë¦äó?_x0006_¹&amp;ý_x0016_õ?÷L_x0001_úñ?£w_x0010_øóêó?_x0004_ë£¤jló?êã0¨ _x0016_õ?ìC7_x0013_õ?¨¢W´ñ?ýÔ_x001A_T2õ?ÂüãÃ_x0002_Rô?´ÝÒ;§ë?ÚÝ x|hø?3nQÿï?_x0007_Þ_x000B_¿_x0007_ô?_x0001__x0003_»fy_x001B_hò?ôÆ_x001C_S»ð?¤ü¹wï?ù¼JZ¤ñ?ïZv_x0004_¢vï?ª$_x0002_»q_x0011_í?¼1:Êó?¿xB[Ìó?É1zzô?7&amp;£Kæ?@²êuÊñô?ñÚ½^ì? °þÓò?_x0019_B(w ê?"|XGAð?ðxçQAê?n OÚê?¤*{_x001E_Æ+ô?Fôc_x000F_íï?j¹ù_x0012_h®ê?Ål&amp;í?ä#T-±¸ñ?cìú}.+õ?,_x001A_QÂð?öõÌW÷gð?PÅ\_x001C_pó?åfÛç4_x0019_ð?Íë³dÚð?_x0017_ühyrHï?g¾Ñ#ì?ºãòìmð?2q«_x0001__x0002_Ðí?ëÉ¿Fõ?Ùú.â_x001C_Ôï?®b2®Òóì?5Ä.eÐñ?_x0014_ÜÒVT^ô?&gt;_x000B_(ÒÍì?Ò°;mGñ?_x001C_ ô?]Ñ_x0019_huûñ?V[×(½Qï?½gºL¹qò?¶ö_x000E__c_x0010_ë?\I$©sé?hü`Zø?ÄÅsÿð?Î'är~ö?ÿ_x000C_í?4Áî?&amp;©&gt;û9ò?é:_x001A_¾gÙñ?"ç})õ?_x001E_%×.þÊô?_x001E_]ÀÑÌì?*_x000D_ªÍé?Ú_x001E_ï	_x000C_í?£°M_x0013_õ_x0018_ó?,7¢_x0002__x0011_ô?ürÌ æZï?/"6_x0016_ó?&amp;ÐH@õ?3Ý[~_x000B_è?"	Õý,_x0004_÷?_x0001__x0003_y0_x001F_.õ?v_x0007_ªOÅþô?FÅñ_x0001__x001A_ð?[ïprÕð?Ú%¼G)ó?_x0014_ë³^_x0007_kê?·kQ½dô?²[ª.#Ãñ?^&gt;óòÅØó?È_x0001__x001E__x0003_ô?dÜÁ=4ó?¦_x0001__x0001_nÎë?!_x000F_¤øð?çdcCã?^vî5é?.SúÔÊuó?äwÈ_x001B_é´ë?_x0015_»|_x0010_Téó?»àk½º?ô?_x0016_qÕjô?_x0019_4aÀ_x0001_ïò?ø_x0007_}"âä?Ë÷@âõ?_x0002_)à_x000E_xÝò?`m®~Å(ò?9Âë/ ô?m®_x0011_¸_x0004_¨õ?1â&lt;=í?Ôµ&gt;Ø_x000F_Oê?+¶VAù~ë?L_x0002_VÞö?a¢_x0003__x0005_Åbë?O\Ðßð?&lt;Ò®é rô?LlÉ_x0014_ð?%éª®_x000C_ð?¢¥3_x0019_¯ì?_x0002_^©÷4¯æ?Lú5V_x0005_[ù?_x000B_GÜÎjö?A,"ÞúWñ?nH¸JÌûî?l(_x0005_¤;ð?Äè½SÜbñ?I_x000C_q4M·ð? X»í!ø?9¸4I¬®î?HÒ7ùÛ_x0010_ó?Z¼ú©L¨ò?f³±¸7üï? ½Ñ_x0006_Eö?_x0001_óx(Åò?Ã__x000D_BÂí?¾_x0001_þy6ñ?_x0004_*òùR_x001B_í?_x0006_ÚÆh_x0010__x001F_÷?OÄU_î?"_x0003__x001C_Lñ?çhô~Êò?£ÛÑJö?çcts5ö?å_x000B_Îyò?_x001D_×¹¹Dí?_x0002__x0005_Ý%ÌCò_x0004_ð?~_x0001_üËç?ÙeÀFßñ?û%`ª£õò?Py_x0007__x0008_ð?_x0014_a_x0002_ºq(ð?Á_x0002_"._x001E_ð? èëºî?"ã8ÿ§Qñ?¦æ7_x000F_ðñ?à`_x0011_­_x0006_ø?_x0002__x0002_à_x0016_¥øð?_x000D_ó6&amp;ô?Ø¶úqñ?Ô[[úió?þîur_x0006_ôõ?_x000F_ýI*èõ?_x000B__x0010_r_x0013_µTñ?:n_x001C_oõ2ó?ÕJ_x0011_uó?O_x001E_Ñòë?%9­7é]ó?_x0016_;Q¯koñ?³únÒV_x001E_õ?@ Ó,,|ñ?ü7Y½ò?0a_x0003_½½ó?T~_x001D_.¢ä?EØ_x0005_£Áó?ºoLÛ_3ô?à¶8ßëñ?ÔÆÄf_x0004__x0006_¤_x0013_ò?2_x0014_glò?³_x0008_^_x0001_B÷?6&gt;î_x0014_$ï?ì¢!¦ªð?öîö£1Ãð?Æô_x000B_ð?FkÛòý÷?D%_x0002_	_x000E__x0002_ù?_x0019__x001F__x0017_Øï?6ÎE;£ñ?ñ`e_x0003_(î?_x000C_~_x0013__x001D__x001B_½ì?cOúO_x0005_ó?vüím×¾õ?&lt;_x000E_+{_x0018_äñ?uÁhþñ?ÀÝu íé?Et_ÜRsò?Àq¨H!î?Óáañ/_x0006_ò?Ýû_x0002_pô?³_x0013_¹ _x0016_ò?Òÿ_x0006_"¡Ìð?_x0004_M_x001A_¦UVó?_x001E_¼õ¸ò?_x001C_¾\h#ó?î:©½È*ñ?È"Æõ$ë?_x000F_"Ü[éò?×¿m_x0010_)Óó?#èÍj´í?_x0001__x0003_LÐõèK¼ï?ø9"_x000D_Íç?jP©zó?+J?_x0002_Êú?_x0015_ïoùÝ_x0002_õ?_x001D_ÝÆu{í?UÁ¹0ºí?÷Ëñ_x000E_·ã?_x001F_ÞT¦OLî?Çéü_x001C_òñ?Îil;î?ù_x0002_3S9ô?)ÕÞ¦8¬ñ?Ö/®_x0017_ö@ó?_x0017_ß_x001D_ôé?ú£©_x0007_Cò?ðW/£7ë?Ù! ó?.sÝùð?ïP¾°_x0013_ò?¦ø~íP7õ? ¥ÿìtô?Æ_x0018__¢¨Îõ?d7OS]³ô?ò_x001B__x000C_ê7Åï?áþcôW4ò?uÎD\&gt;¼è?VßØ8_x001A_%ñ?_x000C_Ãsf_x0008_ë?SNQ`_x0018_Á÷?Ì¶_x0005__x0010_ºã?¤Ø_x001D__x0001__x0002_ôó?a£ÈCPTð? ;q_x001C_Xî?®èòÉ_x0006_¼ä?ö´_x0005_ßúò?M&lt;D¥:áõ?@wt'UÌò?%NðÙî?dM"jñ?øX¬uwcð?3hþKSó?ª_x0014_UËµ_x0005_ö?Ý­acûõ?Ú_x0002__x0013_5d9ó?ÇÙZ_x000C_îó?E¸_x0003_f!ñ?EÏWwXó?Ly_x001A_áÇ8ù?BòÜe:ö?,¼V_x001F_Ó_x0014_ò?&gt;ºåÄä/í?1·Üíª*ø?&lt;ß^2\ñ?Wó«¬#Oñ?ÖÂü-N_x0013_ä?_x0003_¤ó_µÞî?_Nn_x0015_ò_x0018_ò?Uñðó?Ä¹ã!eó?E¢¨¸2ßò?q¤_x0014__x000F_ô?©îWN÷ñ?_x0002__x0003_&gt;DïÊ_x001C_õ?ËYsL$ð?_x0004_- §­ë?¨O_x000E_Y¾ë?_x0016_Óâ_x000C_òÞó?_x000C_ÎÃFí?	Úª_x0006_Âø?\g¾Ò®ö?óeq4H_x000E_ò?_Î·Gcò?_x001F__x000C_¨óUóð?_x0005_ªh_x000B_ùgó?w_x000E_9ÆIó?·ÕÁ~{gò?¶m®_x000F_¿ï?_x0012_x._x0013_Dî?îåÊÍ_x0016_cé?*_x0011__x0002_)'&gt;ï?FxR,F0ð?7Éo_x000D_Qïð?ÛfC_x0017_Tó?PEO!ýAè?_x0010_h_x0001_xQñ?Àm_x0007_Û.Ìí?¾þÔËùøò?°.¥Kîô?'ÅLg_x0003_ú?_x001A_;ÔÓ5Þô?~Íá^ò?¤Ç?_x0006_ò?¸è¾;öyð?_x001A_ã_x001A_d_x0001__x0005_î?_x0002_Úú_x001D_=9ê?WqX_x0018_`¿ð?_x001B_9Â_x0006_9_x0015_ó?íÄ°û£*ó?âËØêþö?$ýõ¼Î¡ö?Pp¦&gt;Èñ?¬{]_x0006_Óö?â[5ëæ?¸âÆzõ?_x0005_îÿjìÏó?_x0006_S 4_x0017_xê?&amp;kÿ¥ è?RrNOé?_x000C_Åøõð?d|Érk_x001A_ú?ÿ_x0005_7u_x001E_ò?_x0004_ÍÛ=_x001F_ñ?¬Ù5µ8ù?cémr½Ýõ?6Ãã½K°ù?_x0012_Ï4ëÓOó?&gt;_x0004__x000E_~L^ð?c%PR»þð?¦qð©6ú?ò«_x0014_0Mô?þÑ_x001C_¶~_x0003_ç?NüóéLø?Ñ`?ªº&gt;ò?å³eí?_x0012_ÓêÙ*ò?_x0001__x0002__x001F__x0004_&amp;_x001F_Àê?é_x001A_ pºfî?1é¥_x0016_ï?ÃËÐ¼ ³î?ÆA]_x0001_\ñ?A9WBùñ?n»¯_x001D_aýç?z:_x001C_ü_x001F_*ï?=!Ç§Ïñ?`OB8/Þë?i±vî©_x0013_ñ?ÁF±_x000B_^ò?ÌÖÍ%P	ö?ÝO_x0011_7ô?Üø½cò?©¹é{Äò?_x0014_yñ_x000D_w(÷?²U'ÁH2ð?5ä0_x0012__x0015_Lö?sgÏMí?6wÒwk»ò?íeUN¯åñ?HÒ8_x000F_Çó?Evî)	_x0014_ð?¼v¾ä+&lt;ð?¯§tÇ¯%ö?3ËIùï?ÜåÏÖI¸õ?õo¥tñ?#xK¤_x001D_ö?&amp;úrKÁÈê?_x0012_ëÒ_x0001__x0002_çó?(ÙGÈöõ?_x0011_ßýàÄõ?äÓüÊï?S@q_x0013__x000C_õ?`ÑÒÜwô?K¸Ð¨±Të?×õË[þ@ì?ìz_x0014_¸fä?zCµ¿_x000B__x0014_è?ý:_x0018__x0011_ò?.óºìJýñ?Z+ñ¹?õ?7ÃÏ_x000D_âù?Ö½_x0019_j_x0014_'ò?öZ_x0017_UHïõ?Z©øóí?_x0001_^ÿ!NÏò?n:Èê	î?rÃÇe©ëð?YJ-_x0005_àð?5@y2Â ò?_x0016_3_x0012_jVTñ?Fó;zzô?¤TúÁì?_x0013_`ÞKçYò?`×ûêçå?#«Ý8¢éí?ßÚä_x0002_dç?_x001F__x0001_Sñ?_x0007_B¬Ï5®ó?/J/°_x0002_ó?_x0001__x0002_&amp;·Re_x0005_õñ?øOËG7ï?m	 ÇGò?LÎRÈî?Nmçæð?øñÈáÌ;æ?_x000F__x0015_Ñ48ò?·TÈGC×ñ?0_x0015_ñ_x001D_ñ?*©_x0006_Á½÷?äÉ97¬ô?®â_x0017_êÔìì?pþ_x001D_÷î?_x000B_ö_x0013_VÞø?0/Pîë?_x0010_StJ_x000B_vñ?A¬_x001B_ÐÑªð?_x0014_°}Ì_x0013_ç?Gö_x000B_ëdñ?þ%æ_x001D_§¸ó?_x001A_ngÞí?´?$«_x001A_¾ö?;£#_¨mò?ÿfìá?¶_x001A__x0008_ñdÉë?!õ6\ì}è?Öá¢ê?ÿÏ·Ô§ò?ru&lt;ý_x0007_´ö?_x0015_._x0001_¯ß-ð?P×ÝÂDò?®4Q_x0001__x0002_"ô?"ö)rzõ?_x0002_ó9çÇ¯ò?ÔA48Ý?ÈUÐê?Þ_x000B_v££ié?.(ú_x000E_fð?@÷60ôÅõ?7Í_x000E_Ë-ó?1ô«_x0008_Yòï?³òþx&amp;õ?¼N'oWì?î_x0010__x0017_Q_ê?qÄÐÑô?f_x0004_	Ìxlõ?¤Î-;ü?^_x0018__x000D_àuß÷?x¸ª&gt;dñ?±þ	Võ?dÓ{[!_x0008_ñ?{q@¶2ö?_s_x001B_c÷?Õ?Þ.úÄñ?_x0005_ézê}ô?\ß_x0002__x000D_»ï?­Öð_x001F_è&lt;ö?ßÞàAî?tc?q_x000F_õ?jÇW_x0006_FYõ?vpfï_x0019_Áå?*4_x0011_'Qõ?Í_x0008_ù×ð?_x0001__x0003__x0004_è_x0018__x0012_¼!ö? _x0005_zUÏïë?¤¤;Ñeì?ìË]ÉÀò?zÝ9¡Qµç?_x000F__x0002_&gt;$ é?Æ»û&gt;ó?D®÷T~Óð?W6Vfð?:_x001B__x0016_ð?¦þ;_x0003_Q÷?çp]'u ñ?cÀu=Uõ?Y_x0015_¢§|Vð?Ü8_x001B_åóv÷?ëòÐÛâì?±Ù0Y[_x000E_ñ?º½õäÚ_x000E_ö?ïÙÙè?_x0012_sà_x0018__x001F_2ò?åí»Lþûë?³&gt; ËXdó?ÎßÜÑiÿó?¶Z|rë?0PBo8ñ?R¼ñMÚ_x0016_ï?ý_x0002_tì_x0017_§ð?³×ÄË_x0007_ñ?ÏÊ_x000D__x0005_»Lú?ªÏ#wÉ{å?_x0005_é¦Å&gt;±ô?ýUÙÕ_x0001__x0005_É4í? cAÓñ?µ=-ªëò?å	Ó_x0011__x000B_3ì?yè!_x0010_ð?P×öd®_x001C_î?_x0010_Ôc~î?y¼T_x0003_ï?_x0007_FÑÞçñ?_x0015_äð_x0004_Qî?\Z&lt;^Lõ?7kS!M_x001A_ü?ø_x0001_àÖT_x0008_ê?ñõÔ_x001C_þ_x0002_ô?UsEë·î?¤ìgô¸é?í_x000D_Bf_x0006_÷ô?Û}m_x000F_,ò?cê_x001A_ÝBí?+_x0011_Ïù_x001D_è?pm_x0018_£²ó?_x0004_ì±b(õ?_x0019_âdé/âñ?WKjjêgï?=¬¿e!ó?I$æÀ_x0013_|ö?_x0006_¨}u'ó?ÌOR_x001A_\¿ò?®" ç?²¿y#ñ?¼_x001A_ñØê?ÁMx`ô?_x0002__x0006_G.Çôí?8fx³³Kì?Rço-fñ?¢:Î`í?uÅ3¶§ð?_x001E_uß-Rö?B_x0011_Óç³ò?uR_x0004_K¬ô?"Õë5Ïòç?%_x0006__x0014_	_x001E_Å?_x001B_§;¤Õñ?,èò_x001A_OÙý?¥ù§ØNMó?_x0002_ØÃCû?_x0014_zRçtêÊ?_x000E__x0011_o7	Tù?æËk¥'~ø?A¦+ÅÐâó?®_x0010_0DÁç?~_x0019_Ø¨Dµì?ô_x0001_* ´ê?h_x0017_S}xñ?7¢2Í±ô?·Dò\nô?_x000D_úÐL_x0018_ñ?BüëÈáR÷?úzÌôéî?Wø_x0005_1_x0011_ö?ñqr_x0006_v÷?;ÞáÕn_x0003_ú?_x0017__x0002__x0012__x0005_Îò?_x0005_iü1_x0003__x0004_ó?`O]àó?öV(å©î?°áKÊ_x0013_Ûë?_x0005_ý;mÆõ?_x001D__x0017_@_x0001__x001C_*ï?ò_x0019_¯,ð?¿«ºÒö?*#±@Lû?Ð¹_x0015_X_x0019_ò? ù¹Yfð?¢BK:ßÍ÷?R©&lt;ó?_x0004_å«Üï?»_x001A_µvÿ?Ö_x001A_+ÁÕø?]Úí_x001E_(ò?úÀÖxõ?b_x0007__x0017_§_x0017_?í?ÅB*Hú? Ýª9 ð?_x0002_a\9ò_x0006_ó?_x0008_Ýë_x001F__x0004__x0017_å?_x0006__x001B_`Ì_x001B__x0015_ð?$ö_x0017_ÊG_x0003_@¾f½ê?¢ûXd.½ñ?_x0010_¦y»Wñ?-ÐÙ_x0002_xù?ä4ô&amp;àMî?ïî/)_x001E_Âù?MR_x0002_Øö?_x0004__x0006_7hÐÙ¹ø?M;sMq_x0012_ú?¹» ¹EZï?î²f{Áeâ?I§söà?+ö_x0003_ó?_x001E_gMªd¾ö?31_x0010_{_x0011_&lt;ñ?OÅ_x0016_XYú?$ÇÜîbó?_x000B_W_x000E_`Ké?_x0006_7Ý	L¬÷?_x0015_ /¸ðñ?DÄ¤¶û÷?_x0012_r_x0016_Íù?ÉdÉ¢¾dã?ÀÃ_x0008_ú_x0011_í?_x0007_*¼Ê×ô?6GDpGHì?­¿_x0001_S_x0004_nð?üÿ2ñÉ_x0013_Ö?ºkkô+áæ?¤¥iÅ8Jô?ëä&lt;Éóõ?_x0001_~N_x000B_¿õ?+`Ñ(Xñ?&gt;_x0005_{cñ?¾_x0002_ý_x001F_ùñ?èÌ_x0006__x000B_]û?q£®_x001A_hÖò?è7ÙM]_x0005_ö?Lt¥á_x0003__x0005__x000D_uù?_x0004_-T3û?UÌ_x000E_ïð?_x0004__x0012_Æ_x0011_ä?O'B©Xð?_x000E_§O ÷ì?IòhÑRð?³ÕÌMMþæ?|Å N^õ?ZÐ;Ü_x0016_÷?n.I^@1î?é[~D2rî?i_x001F_k(ôTð?vÀ_x0011_S	úñ?Ò·²Ê{Òù?_x0002_(_x0019__x000C_2ió?,7óá%åò?öZÖgW3ò?Ô'1÷?Ï_x0001_1I3ú?.\×­ô?@qÎ¾,Ýú?N*¾_x000D_ø?D.x-;â?4ÑlQ_÷?_x0005_âs°ùê?Ö`Ø_x001B_åÚê?þ3±g	~÷?¸ù_¢(Ôð?Y£&lt;ÙÅ#÷?dÅ	_x001F_mò?5dî,ØÝò?_x0001__x0003_6Vì_x001F_2&amp;ñ?PVjü®ì?àïÙ_x0014_!OÚ?6_x0006_×_x0015_ýõ?_x001E_'äµ_x0002_ò?Ù_x0013_«_x0010_¶õ?oñç3D¶ý?Ê­Ój_x001A_æ?_x000C_hÔ'&amp;ðî?õ8ìÍBð?c¬·ýë?4=3°úSì?vµ&amp;Êð?ºs'ëLÛú?/ºWÄ_x0011__x000E_ô?y¼o) Õï?h_x0006_l_x0003_ÂÒÞ?!Ë¾êûô?*òbymé?1"»½.oö??µCuãëñ?;Ó_x000D_Xö	ò?_x0005_`¡_x001B_ù?öäq¾î?8¸üÅó?4ÿ¸´ñÿå?§ºAWÄ8ó?zXØ_x0010_ø?ÙoF¢Çó?{ª`ø?os6Ü¸ò?ãÁÁ½_x0002__x0003_½°ð?üLö·é?ð¤µ´ü_x000D_û?á|e¡Àð?X*_x0011_ÕDù?Ù¬À_x0007__x0001_÷?8,Bö4ñì?[üM~è`ó?Àº7»oÖô?_x0006_nh_x0003_z`ç?æ¢²¨÷?_x000C_×_x0008_.é¶ô?óÆð_x0010_ÿò?_x0015_2_x0012_©6ø?l|{Ù_x001B_ì?ûhÌåõ?¦_x0018_~¹Üåí?&lt;Ý_x001F_qñ?´¤_x001E_=_x0002_Ïî?Zy_x0004_·¥ó?Z§äúÖ_x0001_ð?â¨¶_x001A_õZñ?_x000E_vØÈê_x0011_ò?ÚÁ·¢32ç?UjºßÿÄø?á _x000B_kôÑó?L×é­ð?_x0008_K:_x000D_û?_x0014_dÞD°õ?ýµú?XòÉ#Ëò?XÊÁs¶ð?_x0001__x0002_Ì_x0016_&gt;ë? J_x0005_Î§Yô?}Ô0Sîý?ÀùÕ¿Écü?ÿ2JU¥£õ?FùOYï¢ó?!¿L'Ú×û?¨_x000C_Ì[7ü?2§-_x000C_ù?Ë&amp;9ÀV_x0014_õ?_x0002_ôÌÆì?wYe|èÒô?_x0018_M7«J_x0019_î?ÕÈ_x0017__x0016_9ã?%Ú_x0003_Q¢Tô?Derh5ô?F'©r_x0014_í?_x0001_j°S_x0005_Gõ?·`Õ_x0013__x000D_ö?	T#&gt;-Çõ?Å_x0007_U_x0002_Hiò?þ_x0011_9]fõ?ÒÄ÷_x0015_ÀQæ?§ª_x001D_ý7ï?bj^_x000C_÷?_x0012_BÊ_x0001_äû?Àe^mç©ï?¶Xu_x0019_Ü¹ö?Óè_x0013_+ó?|&gt;_x0017_ÈOÄð?Å_fû¾í?}¬j_x0007__x0003__x0004_wøò?ÐÊµ¨é¯ò?x^¼ÑØÐà?ÈbW_x000C_~+õ?Ëyt_x0010_g¦ù?4_x0014_ÃðÊ«Ô?h3|ZÎ]÷?ª_x0010_[ã|þ?ªÀà6[äó?"É_x0019_D°ö?_x0003_¦\©,ô?ô°ñ¤¢@ã?â¬µ_x000F_iù?Ë¯ãgd9ô?oV_x0002_«_x0012_í?_x000E_³_x001E_ìDê?úPQ@Aó?æù_x000B_3_x0010_º÷?_x0012_DÉÉ¢ºù?pYÆ_x0017_újó?_x000F_çMÉOø?ÉI_x000C_)bò?01¡Ó÷?eé¾2T ó?z¨Ê¬_x001C_9û?ôæ°+\qÛ?jr«NOù?_x0014_2û¶u·å?0qnûiì?¡ýBß'ð?òuÿ°Éè?ÿÐã_x0001_®ßô?_x0001__x0003_ø.»üó?4i0Ñ_x001D_÷?½­s¼_x0017_|ó?_x0002_B©_x001A_=Eó?_x0004_)©(_x0005_ ó?ÆwÅRííë?ä³ú¢¡ç?&gt;GEôWê?_x0011_ì5ËO¹õ?,´_x0018_ó?_x001C_þ"¤_x0013_ü?²7_x0006_'±ñ?íldÉv_x001E_ú?b@³eaæ?Ïræüsò?ÛfzQ¿ð?:iDw_x001E_cï?&gt;âO¢Èxë?Émþ[î?sEÝ_x001C_9ö?Ø®Ô?îØ?¦ev_x0002_k÷?'%ò_x0008_¡ò?=Ù~êë?þ?æÉÈÚ÷?ÂE_x001C_Ò|ñ?®À@ú(_x0002_ù?ßéM`@Nõ?òñi_x001E_ÔÌõ?¿³lÄ{òü?mLq£î?ë-æC_x0001__x0005_Þð?Bsùô?ÆÕ/§çâ?w¼B²w¹ó?IñÓñô?IlbÉ¶õ?ñIÊ=¹Ââ?Ï_x001A__x000F_îAò?öåè_x0016_Fø?¼µóíeï?Uÿ$ðó?ÅA_x0002_ý@é?Æ©´vã¢ù?³PÃÀú?_x001D_øG,lñ?{à·l#Yò?/Ì¥_x001B__x0016_õ?;À#È"Ãé?îç´ÉÌâ?Î,lúÂxø?º·)Í8õ?£-vÀø?C¤|u¢ò_x0001_@_x0006_]8WÑ?ïGk#8_x0014_ô?Ê=Äwß?N_x0013_|ßëfí?_x0005__x0014_BqP_x0003_õ?÷ñP!Tó?Ëû__x0018_ó@ú?BÊ±+_x0004_û?yÙ¾%áõ?_x0005__x0006_Üx¼_x0012__x0011_ññ?_x000E_+_x0004_©gõ?.u_x0015_¾×Àò?ÏW_x0004__è?E@_x000C_ð?©P"-$_x001C_à?þÀ[_x0008_Úî?í_x000B_º£ºAñ?ò\rÞÌø?;_x001E_D ïï?ÜMe_x001E_fõô?æ¬ÐåÅRâ?UÙ_x0012_åÿ&gt;ô?ão½Å3uñ?_x001D__x000D_düiÞø?ÔZ_x001C_ìççø?D.W±×ã?|Ñ_x0010_sø?#ÿ|ë,æ?¸mZìè?Ê_x0016_3}ô?_x0004_P_x0001_d`úû?_x0018_~!F_x0011__x000B_ô?Ä6¶_x0003_\°ù?üçó#ü?_x0015_Ä:L¼÷õ?a`_x0004_Âa-ó?N'-{¤ë?BG¸ñ_x0002_ú?yX_x0006_¼ö?&amp;6_x0007__x0014_÷î?É_x0012_ã_x0001__x0002_ ê?ö¿ô5¸øò?Xh©¹Lò? &lt;vMý¬û?x[9úí?¥¬_x0004_)÷?@Å7Rû_x0019_û?îÁ_x0005__x000E_F«ø?&amp;-"r«_x000D_õ?ß«®í?îhù_x0006_ÓÉì?ýw_x0002_ÀQ_x0015_ô?ÈÀ¡% Bî?¼/ ÂÕñâ?W]Ù¢¡ñ?nßøêMå?ïä§5sßö?m18Öú?¼_x0012_ª ^2ô?´±_x000B__x0003_c÷?|0N¾Òí?qÍ×,_x0015__x0019_õ?	Ð&amp;3Ôø?_x0002_Ñ_x001B_ë[mï?ìÚ_x000F_þËå?Íµ_x0017_;wó?)û¾_x0004_ñ?ÐOýwõö?/·âR}Bô?¿äè	ù?¼6	rú?bº/Îi!î?_x0003__x0004_S®$ñö?ÎL&amp;½_x0017_[ý?ÉlÚ'_x0002_ï?_x001F_Ò_x0016_I®õ?¼0V_x0017__x001D_ø?øê3þggñ?ÿhöññ?àTÇ-Ä4÷?4Ôü_x0016_8_x0001_ø?Z«û_x000F_VÙñ?FïÅ8_x0019_ð?	_x0015_úÇ_x0019_è?"`?_x001D_6ð?.Á¾	bë?ø=ÉrQô?yÝ"éWõ?*&lt;CÐJ,ÿ?Vk_x000F__x0002_Yé?4_x0010_ìÇ]_x001E_þ?fëFôÿ¶ä?üRÇç?2îô?ûµ_x001F_§_x0002_þñ?CD_x0004_á)ô?ìØáëõ?Fðdp6Çë?6½ræï?éqÅ_x001B_0.ë?4ä7Ú[îó?¼î.Ç_x001C_ô?üc_x0014_ºÂ´æ?`¶_x001A_h_x0001__x0004_~Ëæ?êz_x001A_þä?å!I®Wí?h_x0007__x0001_Î22ë?Þ(¯Óè?5_x0005_¹òù?ZqUwýpü?·~_x0019_ÖÜõ?}_x0017_;_x001A_tó?Ih[_x000D_¦ö?Å_x0006_Fq&amp;üõ?³_x000B_ÌFøð?#_x000C_`)ýÕó?êÎ_x0010_Ã-õ?Çß?`@ù?½'_x0002_¢ÉCõ?_x0004_ÔÏ_x000E_u_x000D_ò?¬)X»Þ÷?_x0006_pbÅù?~._x0018_:é?æEÏa_x0001_@ûéÚk"ñ?ùû_x001F_¶2_x0013_ù?ÓÈÍóó?v_x0005_ÂxQKñ?Ùê³å=ò?£zÙr_x0003_Rï?öJê?±·ïn]ê?ï§Î_x0013_3ó?·¬_x0010_/ô?¿9_x000D_zñð?_x0001__x0002__x0018_³óó¯Uå?_x001D__x000B_DfÉíø?æ¸Jë?_x001D__x001D_jVTö?B:_x0006_¦ç?°xq(ÍÍï?{´Ð á?-wK¡m2é?Ýp0B¿G÷?_x0008_¹þÝI_x0008_ó?áÊ_x0014__x001B_Á{î?unñÙâë??ôÆï õ?÷ï.ÊÐqõ?¤_x0001_Â4_x001C__x000D_ó?s$¢{w,î?_x0005_âz3yTò?úE^NIð?¸±~=åçô?ÌJÉÀ&lt;ä?Ü?â_x0014_xÚ?Q°üÅô?_x001E_·_x001C_Gñ?ÿ_x0007_¡'Yô?V9_x001D_Êå?Lú¥²cÈñ?¢Ø¶oñ?_x001B_³6Ç9ò?zÄ\îåé?åÙ_x0008_z^ñ?9Â¥!ú?)77M_x0002__x0003_:´õ?_x0015__x0015_ÁEµ´í?B/ÿvé÷?xÞÉ4ªð?õíÈf_x0003_aä?t|Ï4gwü?çoX#ó?LÎèhhú?Å{Ò_x000C_¯Íð?ôò`"Ú5õ?Ãúpu_x0013_&amp;ó?, j¥yø?)h·,ø?í2ñ_x000F__x001E_òæ?9ý_x0001_UY2ê?âç¯Ãùfé?¯jViF_x0004_ò?f=AcÎùú?ÑHG_x0003_§àð?hfÐ±òÍó?'ð§"_x0008_þ?ea|mª_x0016_ä?â:Æ_x001E_Kö?ÊsEW_x0011_!õ?ê-Fìù ý?,»&lt;5+ñ?r_x0017__x0011_ü6/ò?g_x0002_xí©ìò?N!Å$ë?ê_x0010_7w¢ò?Ú²Ê¿P_x0017_ö?N=ú¯Ioí?_x0003__x0005_&lt; ¤vô?m\¡_x0016_~´ô?iZU~ë_x001C_ï?Î_x0004_¯­_x0006_ð?|IÀV¾Ö?3_x0018_XÏÏê?ôèDÑ_x001B_kö?ÂÇ±_x0008_;ì?ÈÌ[Ïõ?iW  _x0001_íö?A`zÚù?F8~_x0011_Òö?PücÆEè?À2ùÊ[ø?I¬þo_x001D__x0018_ï?Ï6ýë?OAW_x0019_Hô?rÖX×nw÷?¼z_x0003_©_x0010_}ï?ÙÍÊÂè7ä?öÑ_x0002_ë2ñ?{ÿ_x0019__x0006_Çü?8!_x000E_6\yÞ?û$Îagë?Î²ö}_x0003_@×cÛ¹Ø_x0018_ç?_x0007_ÜZgÐÌñ?$ßÓÝðê?\Cß4Ï?«t*_x0008__x0001_@#6Ò±Zö?´à×u_x0001__x0004__x0003_&amp;ô?ú¨ÑYï?ò_x0011_ô(ß°å?NüÂIÎ&amp;õ? }×@_x000C_î?_x001A_ eaø?tÛª+¡©ñ?s´_x001D_/ó?VHÇ6 fù?|­Rx_x0004_Éð?_x0002_}¢_x000D_­_x000F_÷?qÀ¨6á_x000D_ì?UY!«òò?wÓÕ~Êô?6­ÑE`Îç?øÈ6ü?bdnå¿ë?°4ö.ùô?ÃBûPÉ:ï?RS©N$_x0001_@yBP&lt;]ù?te_x0005_ÎûB÷?Äèo_x000F_Eåê?÷¥_x001A_]ó?Ý'ÖZð?R_x0008__x001F_Ì_x0007_õ?V£ùô?ã	Ef¿Tñ?üüÚ_x0004_ì?!Æ_Píì?p_x000E__x0003_{Üí?Ü£8_x0011__x0004_ê?_x0001__x0003__x0016__x0007_Âsñ?ÍÊQ_x0006__x0019_Çÿ?_x001F_}.:bè?Ü4_x0007_.Ô¾ó?ß#_x0002_Sø?\O±V³¾ô?Ø_x000F__x001E_Í¾ü?=v¤I÷?_x0019_¾_x0017_(_x0006_£ò?Äÿ_x001B_×ó?Xxê_x000B_Èò?FöÐüÇ%ê?%Jûµ}Aì?g@~{þ×ì?\&gt;vRõ?%§Í¯î?_x000C_:¨¶[ì?¬Ô]._x000C_¥ô?ÈZKÑä?îè_x001B_ï5ö?-Ð_x001E_ óø?¾î¶_x0014_²é?ó(}Kòí?±«¿t_x0005_ô?_x000D_Ìógwæù?Ýî2ÎLö?Î)iúÐ4ñ?Mqº_x0006__x001B_ñ?ÛRÁqõ?aìµjù?_x000F_»ë"#½û?Díð_x0001__x0003_MÊö?gÛ ugø?_x0002_â}d·ë?Xk¹áìæ?ü¶î`_x001E_ßó?ÕÄ¹F²ú?im?½ò?	)±£ò?B_x0012_$ñ§ºð?ÔWoüÙõ?ÌJ_x0012_Wëó?k¬#öá?_x0003_wð«õ?FÏêêñZó?_x0013_{_x0017_	_x0002_ó??;-e[;ñ?_x0011__x0002__x0011_Êÿü?$_x0015_£/ð?ö­­¼Cñ?ZÝ÷¸ð?¶$M_x0001_Åõ?ÕDýa¹ò?_x001E_/XT;_x0004_ê?²c_x0018_KÖyê?vñu§Äì?ÃÍ¦¹?:÷?T¥Âú§_x0005_ÿ?_x0003_t*_x000B_¿÷?ç_x000E_ï?ºÆP¤+âò?Vú÷o?	â?ºi«F¬ö?_x0002__x0003_ªuSPY÷?_x001D_éq:`Ní?ÃÈ_x001D_r¯ò?_x0012__x0012_hÐ¤ð?hdf'T_x0005_÷?l1ãKÜ?_x001B_Á§üÕõ?ò_x001E_Rfì?î_x0003_Û·)¿ó?8À_x001C_bô?¹Yí÷æ?b-kþ?_x0005_b´_x000F_ò?ÊwÁË¶Uü?Úd¦Â_x000B__x000C_õ?_x0004_Ç©/ùï?_x0008__x0012_=_x0003_Ékê?¬ÇÌÜ"è?,_x0013_½rîèé?ÊÎ¥b_x0015_ë?Ös0Øö?T.õðè?¦,¡a÷?_x000E_eV=±çå?×U_x000E_Z?_x0010_ñ?J_x0011_kA"_x0003_á?nÈèÊ0õ?ÞÚY2&gt;ô?G¾Ê¦ñ?RoD_x000C_÷é?Y¸M&gt;_x000C__x0001_ñ?¶ýM&gt;_x0002__x0003__x000E_å?_x001E__x0012_È6Îô?8_x001C_Ã_x001B_ÏGö?bC67e²÷?!;àb_x0002_#ø?Býi¢4ý?_x001A_¬¡f"Ûð?J`ÉÈ;Òñ?_x0010_@rNJ¨ü?L§Ëö&lt;_x0003_ü?ü²¨&lt;2©ô?2jU_x0018_ Lè?X¤eîÿ?_x0004_õ½JSó?O7Å.îí?@Ø	×_x001E_Â¡?ùoãzò?°x×.mwí?_x000C__x0005_æÏàô?_x0005_Gs)6rö?ó_x001D_Ûuñ?&gt;Ç_x0012_ÍCò?¶óJRÑë?_x0004_ Ê©Ç-ø?Á_òàEò??_x0005_z¦5væ?_x001D_â´½d_x001D_ð?)»_x0003_evLõ?ë_x001F_;«Z¬í?vå§êA4÷?_x0001_¯}É0ù?%ÎVôåñ?_x0003__x0004_\õ Ù_x000F_lø?_x0001__x0005__x001E_Jkq÷?Æ_x0016_Ub_x0006__x0012_÷?Rs/©ö_x0019_ô?^°íÀæð?_x0001_qªhÙé?_x000C_h0ªkç?Ó¸Îö¿æ?d_x001F_@/ôð?ñ-MâîLê?_x0010_:Õ_x0016_¸ï?_x0002_ÖGCÙ_x0007_ø?¸ç¥0®Õ?ÂÝè%_x000C_ë?¸T­÷_x000B_ð?I,zÕ´ó?îé«¼Ñü?&lt;éR_x0011_ÿ?&lt;_x0006_Gb+ø?T3_x0011_!_x0013_ö?_x0003__x001A__x000D_X]ñö?Ëîæ¼BLà?_x0004_ä¼Èî?Ö±|áä?¥sÆø_x0010_¯ñ?$Û½_x000D_(õ?_x0004_¦§¬d2ð?vXxÖ¦ø?X_x0006_ù~Mú?Ô_x0011_§ÌÝbî?æ ¨¾Ó_x0014_ý?­!h_x0002__x0003_ÒT×?Ö¿,ú]Kû? ã_x001D_ò?í_x0015_ä?¾*ÐûÒ?À´_x0005_î¹Üì?òe«A_x0004_í?9hsòÑþ?_x0005_¡7¶S_x0010_ó?öG³6!í?ÑK´K_x000F_¤ú?K"cêÒö?/_x0014_Çïfüù?ü_x0001_òEVÂô?»ÎýEYð?ð¥Ez_x000C_Àè?Îe&amp;¼aþ?µUÆ¼9ø?JÂéi	à?À¡ã}Xú?½Ìk ëzõ?´MØ_x0015_8é?8pUÎÉºô?&amp;Òìßã?òü_x0010__x0002_mÏè?_x0016_9þ`_x001C_ò?VPªãwò?ÄÔõç¹_x000E_ï?_x000E_Fõ|þÌó?ú¸äzFß?Ò8dÿf¡ô?¯_x0002_f½¹ñ?_x0001__x0002_Ë8^ºkçè?/?îùr÷ï?m©Éâ~î?Tû¨;_x0006_¿_x0001_@t×S|_x000E_Öö?_x001A_ç£;õ?_x001E__x001B_^¼b­ó?Á~`Ðö÷?pÝ_x000F_Ï»ð?CÔn{6ù?V $¡_x001A_ê?8CÀÝ¬oò?"ø_x000F__x0003_/¢ñ?çÏ_x000D_JÓqô?ee0,¤£í?ð¡¶_x0018_w/ñ?5Lkb0±ó?F_x000E_Wj¾ê?{:9]Æûö?0èÉ×	_x001F_ñ?ÔÍ¸^_x001A_Kó?RÄ+*_x0007_Þ?¨I8&amp;Cõñ?üyÞý?Ìóyv%ú?R_x001D_EIÁñ?×L£±Ë_x0013_ó?@UîÖÁö?}°u_x000D_k³ð?Åª=_x000C_ð"ð?|Ô6ó±¬Ü?V]Ë_x0003__x0005_fÞ?S]_x0001_°mñ?'ýßU_x0004__x0014_ñ?øA¶Mý?Û_Áêýãù?&amp;±4,û?:(;³´-ö?tOTéå?P_x001C_ØEð?v_x0011_.ë?_x0011_ÉP_x0002_Çö?&gt;*_x0017_ d£ì?6×¥V³ö?_x000E_UÂï?×WOpîâö?lç^CeÙ?_x0018_¸ìÙó?NüßJâÅê?u_x000B_dNÓHí?ð^8çTë?{&lt;_x0018_¿Ãó?£aHÁ@ö?(×¡Ëù?å¸Ï°ëð?cò{'ûð?_x0003_mT¿(ú?/¤_x0003_|;_x000F_ð?hÂ]ôò=î?è·»BzÕé?ý/=_x0003_ý\õ?ãX_x000D_´Eï?ÿYA õÜñ?_x0001__x0004_®ÝÊsL@þ?ê_x0013_sBhô?pÝ¤4_x0002_è?èezØïWç?F0_x000B_M5àü?åI]pð?Díáf_x001A_þð?=~`þðò?-Î_x0001_ýZá?ÖÿV)Ûï?õú Xø?_x001F_Úû_x000E_úQñ?ýq_x0002_:¨_x001E_ö?ÊÚ£!§ò?_x0015__x001E_]þ}â?°_x001E_4½,:æ?_x0004_`_x0001_Ö/í?ÃÞ_x0003_Ê£à? _x0016_pø¢ö?çÑ¶¢÷?ü1j8Wsæ?1K_x001D__x0004_ñ÷?^ï-ìúEó?_x001A_RÐb_x0006_`ú?¦}å&lt;ô?P_x0010_Tõý½?n_x001B_ì!êç?x£àPä?QZaZ_x000F__x001D_ë?¤_x0005_ôdó?g°­¡ï?x,J_x0001__x0002_¹hô?_x0004_ã_x0011_înzô?CÎ&gt;Ñ_x0017_ã?_x001E_ü7_x000B_Äí?dÀäs!aö?º&gt;pÍá÷?Pj¤ý?_x0001_\_x0019_îiCø?ØáxJ_ð?ï_x000C_ñ¤,gû?_x001E_ejµ_x0003_Sò?_x0006_eP;ö?×/úéö?¡_x001E__x000C_÷_x0007_©ó?R_x000B_éÐ.ïú?i/ç_x0001__x0007_íã? MãÛþ?Iø­îiyà?_x0001_g½ÑÊ¢ð?_x0017__x001E_k&lt;ö?ª«_x0014_$få?Á_x000C_é_x0001_b ù?_x0017__x000E_É_x001C_Gðó?&gt;¡ÿËqû?3³$7¢á?_x0012_Oò¬^ò?X×_x001B_Fµäî?¾£_x0004__x000E__x0004_Û?%é_x0013_7Åã?éqv¼!ó?Òøò 3í?_x0001_?`W&gt;è?_x0003__x0004_´ÚÂ_x000B_y	ñ?_x0013_]e±F_x0001_@£ç^5ò?ïe_x001A_	þ_x000C_ú?hÄ¢_x001E__x000E_ñ?:,÷?XÇû?hÖJQ	ô?O¥V%ï?\·_x0014__x000F_=_x001B_ø?sÇíb]_x0010_é?ðÔ.ã6ø?v²8±×1ì?PàÐóÙÒ÷?L;í¤_x001F_"ò?´38%Pã?Éì8°ð×ò?_x0014_á4Oúó?__x001A_²k_x0004_ö?_x0001_ê_x0008_ÛÄò?Ûößïiõ?[Ñú¯Îá?[_G:múø?_x0016_Þ4ºToó?e¬Ù[Î_x0012_ò?¯\º¢x~ò?&gt;_x0002_Ìå?6Î,ÿó?x÷7_x000E__x0010_sì?p0®hÿ°è?ÔËLýò?_x0007_@s_x0004_Ë#ô?/_x0001__x0004_D(é?¦é_x0018_]|vö?®eò£ª_x0002_@hLÀ4è?2°Ø_x0003_T÷?ñG_x0013_¦8&gt;ð?v¨#	î?29âÆtð? _x0010_íÿ^ô?_x0010_}_x0016_Ucï?ÊJu¦Ý&amp;ì?Ñ)cvj´ñ?&gt;¨_x0004_Z_x0016_Qõ?ÙÊJ·¨õ?_x0012_ï_x000F_¾Â±ì?uä|è¿ç÷?bØ_x001E_;Ö÷?dâ_x0019_|xé?¼úBÌç_x001F_ô?&lt;DtÖSá?"ÿ0¹ò}ì?¯§¡Øç?Üp¤A_x0001_±ø?_x0010__x0011_ñ_x000C_L_x0007_é?_x001B_ÑTç?%µ)Ú¾Âñ?Oì_x0005_kÒî?ä;õÐ_x0019_¾í?_x0002_û§â£û?{çd&gt;}gó?¤biÕï?_n»ú`0ñ?_x0001__x0003_;àÃ_x000F_Ç&gt;ð?LC_x001F_g!óî?§J_x000D_E$ô?¢cÅ@_x000B__x000D_ñ?ì|i £\ò?F_x001B_W1ìÛð?jád"`ò?ß2½Øð?c_x0012_ ò?,B76mJñ?NK0_x001C_Mð?t_x0012_ÊÐ°ð?d:_x0017_fFað?_x001F_Ìÿï?fÔUæð?V Ç_x000D_ï7ð?R._x0006_Jýfñ?Î}}o_x0019_ò?÷Z_x0004_ð?éâ°ÕÝ_x0002_ñ?±¹]øÒzñ?þìL_x001F_;ò?Î(í"Úó?ìYhþQñ?xaG=Ùñð?¢Q&lt;ÖOñ?tóØÒró?Y_x0001_C_x001A_ð?¼*:*g*ñ?rÒÿ·3ñ?_x0002_¤X^®î?©e1~_x0002__x0003_¼Bô?8£awð?ðiåÝ·_x0001_ð?ÌêÚ&amp;Åñ?wh"gö_x0003_ñ?_x001E_n_x000D_²ò?ðÿ2ß_x001C_©î?JÎ0-ñ?¼Ø¤Ö*ò?¼i¸¾j(ñ?»~Z_x0017_êçð?_x0010_E]wið?õ°{þÏ§ñ?_x0018_²\pñð?nµ¢ï?Ýÿ~ÔøVï?b]Åx8àñ?²¡_x0013_ß_x000B_®ð?ÜLÞÔ?Uñ?ÌýRy}Øñ?ê_x0011__x000D_+Äð?xk-õî?F%äYðð?Â+&lt;Çàò?_x001A_g_x0012_§YÌñ?_x001C_½ø_x000D__x001F_µð?_x0014_¿ú#/ï?Z_x000D_cMçð?îÁ¶'î?ùÌäô:ð?_x000C_*WK¤;î?´_x001A_°8q³ð?_x0001__x0002_Ã_x0017_³Qvð?êQ_x0019_jñ?__x0004__x0015_Øð?_x0008__x0016_æÇúð?©ÀÞ·ð?_x001E_À{±Çï?¦Höãï?p_x0012_iÁ`Ñó?È_x0003_sÞË_x0006_ð?__x000E_BæBPð?_x001A__x0004__x000E_Ðë÷ð?8Ýl¦r§ð?$Ô_x000D_ó?*JÆ­ÚÆð?èr_x0003__x0017_©0ð?Xâ{[ïÇî?PÊ'D_x0015_ò?QÛ»1_x0017_ó?_x0010_¾0|ð?#DDÎò?t_x0006_.Vñ?_x001A_@_x0006_O|,ð?5p}?)ð?e,SÆð?_x001B_¿Æ\_x000B_sð?_x0016_,`_x001D_Dï?þ_x001C_û¦³ï?åh%]¬ñ?Þ(æp&lt;î?bN"ð?µ\'%hô?_x0001_¼_x0001__x0002_?&gt;ï?kÝ)pIfð?ï~0q1ò?'½¼¡Ñ5ñ?_§§ÞôÈó?_x0016_zL¦%ð?áµJ9"'ð?_x001A_©g_x0012_ÒÅð?¥4_x0002_Ý§í?)'ã_x0012_ñ?h©_x001A__x000E_zò?:ª¿]ð?!Fdð?D_x0016_0­ îð?EoRUÜ¾ó?t«'2*áï?&gt;QÀ¿Kíð?½¥ïãð?ì è¬ìñ?&amp;`_x0016_aÄï?_x0006_:0ÖHð?9Íp_x0005_êò?_x001C_å3_x0016_ïï?À}_x0012_½"ºð?ÄJ_x001A_nQï?.b_x0016_¥6õ?_x000C_wÕG_Óð?I]¨Ñtð?§+ï÷_x000F_ñ?þÛ_x0007_Ãð?Æ¯Áªð?Þbgeñ?_x0005__x0007__x0013_í¿Hg[ð?ê_x0013_F £ð?¨[Höï?Û8uñ?h_x001D__x0002_s_x0014_ñ?×¦¬¸Íÿð?X~A`_x001F_Añ?¹¹¹h_x001B_ð?ð-N]î? æ¬_x0001_¡Vð?_x001F_¿XÐñ?{©Rµ1Cñ?_x000D_÷S_x0002_Þ_x000C_î?_x0015_L_x0012__x0005_Í0ï?D¡_x000E_Ã}îï?_x0006_ìILÉï?ògA4¹ ñ?äÑ\_x001D_ññ?_x0003_:n¬íCñ?¼3_x001F_Éûñ?,ð÷ÂÓÝð?²F\¹ã+ó?ð«ê:_x0007_ð?	_x000B_½gï?S6Â{l_x0016_ò?}÷è¼î?K&amp;8üí?ðóÑz_x001F_ó?¡ù/^Nêð?ÚÎæ	}Ïð?N_x001F__x0004__x000F_ãñ?Îb_x0001__x0002_%î?K®_x0019_{êÖñ?²ká-ñ?¯î;âï?·ÌÀ+,ð?V_x0019__x000D_ºxñ?ÖPôÑéð?_x0015_î2ñAð?_x0001_Ð_x0001_JM²ñ?$Ä=_x000B_ùVñ?_x000D_©EAåSð?Äë8|ãÒò?Ò_x0007_FG£ò?æ¤»_x000C__ð?m_x001A__x0010_¬ò?XþñPxTî?3Ú_x0016_Y&gt;Êð?8vP_x0015_~sñ?¿_x001B_ÇÏçó?ÄÚ8È§qñ?_x0017_cÄ_x0010_,_x001C_ñ?_x001A_._x001E_Rûñ?_x000D__x0003_D£w_x001B_ò?ÀÈQ7ò?ÌR¹øï?FÁy)Zð?ðtõwôï?YÒ'_x000D_ûò?xÆ~O¸ð?ü	#,$ò?lBmùp:ñ?Úý:P*_x0003_ð?_x0002__x0003_j\_x0001_·%êñ?hL_x0002_2_x0007_õ?PöîÐ_x0014_]ñ?Âö¬Gð?.ûüãräð?WezA´ßî?Í ápØõì?ÌÖ}öÙð?6/³ÿ_x0005_ò?{Ò}Û¼ñ?_x000D_Q_x001A_!¢î?I±~&amp;Mò?Î_x0005_Ø1Âî?_x0008_Üi´ùXî?Ä¥êç/Ûò?Iµ_x000F_TÑî?ckÄE?_x0011_ó?~&gt;A±©³ð?_x0003_ùîåD_x0006_ð?{þu_x000F_®ñ?õæö_x0008_Wsò?ÞsÜÔ_x0016_î?\9ûÂOò?hñCW_x000E_Eñ?Wuhgßð?À÷)aµ|ð?*UdÄNïñ?q¦_x0007__x000B_&gt;6î?b£ G'~ñ?A6Ë£¼Îñ?¹3&lt;Ãägð?nQ/@_x0001__x0002_AÂð?ûJ;à;Gñ?¤óQD!¯ñ?¯Éä:_Ãò?8ùüyhñ?t$Â=æ¾ð?C×¢Fûñ?,O÷3ï?ùíì¾ò?¡f%¡dð?äÁPýX_x001C_ó?ÓßyÙñ?æÏ±ßKð?0µIL9§ñ?À_x0005_ÈZuñ?yM;©Gð?¥_x0006_ã*Goð?&amp;¶Üóîò?£Ë­¬ÊLó?*FóÃ5ò?vGfË_x000B_­ð?µ7Þ³Æò?¬_x0016_=èÑ_x0013_ð?)ßÜ_x000F_C'ñ?;3-ßâ%ð?ê¼DËÃ_x0016_ð?H ¬_x0005_Ñåï?vU_x000E_A2ó?&gt;oôêgñ?ý«yá`_x001A_ñ?(dØµ_x0017_ð?®æh©ï?_x0002__x0003_ÜßH#d_x0003_î?´_x0010_"_x0002_ð?GÂA`3Úï?ãðÀØ5÷ñ?&gt;áBÀð?g_x0015_eC²ñ?4R"_x001A_ï?Ø_x001F_4_x0014_¡ð?riDÏÂð?Ì_x0013__x0016_Éòð?4G~·hð?WcçWAMñ?öiX´#Áï?_x001C_Òº¯ñ?_x0018__x0019__x0011_ì_x0004__x0008_ò?ó4·¯ð?_x000B_3@e	ð?ïùG_x001A_Òð?Æ_x0017__x0004_n×¦ó?µvÜ_x001A_É*ï?_x0011_W°í?úÝC´+gî?Þ §ø'yò?ðÞÊ/ñ?_x0001_ÜH&gt;n1ð?è¿±2!ð?Ö;Uàþñ?ÙÜQåáð?_x001C_TOÐÝÒõ?ÅøÛ_x001E_Êgò?º³vUßò?¸t!_x0002__x0003_2Eò?ëòì{üð?À³«ð?åQFÖ½ò?Ht_x0012_Ò[qð?v¹p¡ð?:ÜËñ]2ñ?0ý%ëNï?¥Å_x0010_«{_x0019_ð?í´Õáàð?sFü=_x000E__x0004_ñ?Nö}£Ìð?ö/_x000D_£ÐOð?j®Ê&lt;Oeð?F8þ,Òð?/Â~y¾ñ?êZ»¯ð?|{Ç»)ñ?%Æ-²Lî?;RÛªBñ?K¥=Ó_x001B_ñ?T_x0019_\¯|æð?¶&amp;k¯¤ð?Ê·äÝ_x0017_ñ?uÌV_x0018_ñ?ì_x0006_X¸mñ?H_x0008_$_x0019_(ï?ö%_x000E_¡_x000B_ñ?ÖN_x000E_N_x0001_ñ?R,E3_x0013_ï?¡wõ°jî?ùÄ_x0011_iÇ.ñ?_x0001__x0003_Þ_x0014_/Ý·ï?_x001C__x001F_ÝÈ_x0001_ñ?8Á,D_x0018_ð?¬Ö_x0014__x0008__x0003_%ï?CUMÖrñ?_x0014_ÿ°Ï* ð?_x0016_}ÝÖ_x0012_ð?¾ºúïWð?Î_x001E__x000E_²Åì?_x001C_Õ¬M'ð?úÕÂI_x0015_ð?"_x001C_ûL_x0001_ðí?ôEí_x000D_Åð?m¼Î}øêó?^#Ô©Õð?¸¤_x0002__x0003_6Çï?äj8ê1ñ?û2Ó½ýï?&gt;½Í¦&lt;ó?÷Àq_x000C_Dð?Î _x000E__x000F_^ð?e_x0008_þ\ºéî?ø5îËIßñ?hJÆàÿ"í?¯¨_x0004_i,¥î?_x0018_ú_x001E_Çð?_x0004_­3Ùýñ?qû_x0002_×_x0014_=ð?=à¤K;Øò?k_x0012_©ìÍkñ?y_x0007_\Cæ&gt;ï?³*_x0008_	p_x001D_ñ?+_x0015_&amp;_x000D_Êï?ç^µ	ÿî?Ø_x000E__x0007_/_x0017_ò?ÊÔY¦ëñ?·_x0013_Ö_x0016__x000D_ð?IªU_x001B_ÐLð?_x0001_YI.A'ð?_x0003_hfó_x0004_Jî?_x0006_@._x0016__x0002_½î?§·	ÿï_ð?_x0002__x001E_\¼_x0012_í?mû®£µï?¦8E5?_x0017_ñ?Ë£ó_x001F__x0001_Úî?_x001D_ Ö¥#_x0007_ò?_x0012_ÇR_x001C_ò?¼ÿ2ÒõBð?¼ª0WéÌï?â_x000C_HÏº¸ï?"ê·K¿ð?à_x001B_ïÖòKð?6Pcsï?Z_x0005_öÃ½êð?¶N®	óyð?X½ ,î?Ö_x001F_*zZð?9_x001D_A_x000F_20ñ?@_x0014_B_x0012_Rò?X¬/±Ú|ò?²_x000E_©È_x000C_ï?ÆþÛUð?_x0001__x0003_.qUGWó?_x0019_IJ~Oñ?ÛÎ_x0017_roò?_x000D_dÙó$ï?bA¨!îï?ùb&amp;d_x001B_ð?#v6-Ûñ?Zv?_x0007_J	ñ?2ÈZG_x0004_Pî?ú·ÿççóð?ÇÁ%Û_x0004_ñ?µõT¸^ñ?_x001E_ç3«_x001E_ð?{AY$ú½ï?âÐÂ_x000B__x0012_ñ?_x0006_	4Íñ?³FU_x0010_Ü©ð?«¥?	/ð?O°_x0008_ð?_x0005_&gt;âA¿ñ?_x000D__x0013_»SF*ð?²áJª1`ñ?n_x0012_Öa¥ð?.å_x000D__x001D_zð?Í&amp; ÷nò?Äá¨âsð?_x0004_´;·Ýï?jrÃ_ö¦ð?J_x0004_!t¦{î?°zæb_x0002_Öò?_x0008_×\o«ï?/N¦÷_x0001__x0002_kÎï?0w_x0005_Vó_x000E_ò?FõW$s¾ð?¸p=ÐV_x0002_ñ?ó_x0011_Á:_x000D_ò?xðJÍu½ð?uLÍK»/ð?á£Ðvð?`_x0011_$O«\ð?VÝ½Æ~ñ?¤_x000D_Y/¬ó?2Êø§úñ?ìGf(4ï?Üz_x0018_fä(ð?ýWN=ð?·££b;¶ñ?ñéûüÑ+ñ?Kb³ò_x0014__x0007_ñ?ÂpÎ\_x001C_Öñ?_x0008__x0013_hó?\þ¨}ªð?_x0013_É»ßGñ?Ð_x0008_?_x0004_%ó?ö7	bî?ER&gt;_x000E_ßð?¨_x0003_ûð?m(&lt;u`í?2®Qu_x001F_£ó?GñËÛªñ?dL£, ²ð?_x0014_ï+äfÜð?â:à5Sð?_x0004__x000B_C_x001B_O°ï?ÌÔºèâÍð?¢Å`	ûï?4_x0001__x0017_ëí?vs`Øîñ?+Æ¨?ï?Ç*¸_x0007_7Ûï?Üóó_x0002_õDó?N0¦&amp;Óñ?_x001D_ß)Õ­î?ZkT_x0005_?¹î?YÆñ_x000E_ó?&amp;_x0002_ìoÌð?4Ú3ï?ð?;ªªdUð?î½Ö_x000F_Í¨ñ?_x0002__x0012_s=¼Hñ?Óbx'9ð?g~SLµ¿ð?5ØÀ´cò?£}3_x0018_ï?v_x0002_sGcð?ô|_x0012_¹ñ?®C_x0008__x000B_×ï?_x0012_¹úmûî?_x0003_-»~Ðï?!Ðñ_x000C_G½ï?RñS?ôð?_x0006_z×¾"_x0014_ð?)®Hð&lt;_x0005_ð?zDt®yñ?ÖÛ2_x0002__x0005_[®ò?©k_x0010_¢MTñ?¼Å_x0019_ÜÛ_x001B_ï?_x0003_WL§ï?¨&gt;á¥nñ?Ð½_x001C_µÛ_x0019_ñ?_x0016_Í±Í{Ãõ?ñ:T9(ï?¤td5Êï?.0Ö_x000E_³î?ãpÖÚ ï?n^ ¬¿6ò?*}aqÞ¶ð?Q{,Æ&gt;í?¬ß»EÁð?î¡jQ¨ò?©òÙãmmï?Õ&gt;çNZ$ð?}»X_x0012_ò?_x0004_¹&lt;ã[ò?xÏ2^_x001D__x0014_ñ?_x001C__x0007_	Ìôí?&lt;ÕzZï?_x001D_ÚcdØüð?s%iÝ7ó?|ÉÎÏð?_x0008_DÃ¹Ûlð?òØîÜò?k¯ s_x0016_]ð?»ænc_x0001_îð?¹E°¹Äî?/3Úh¾"ð?_x0003__x0004_8Î¯.Bð?²¢~ð?öÃE_x0018_Ý¡í?úþc_x0011__x0002_ð?j3L|÷ï?#Þ¹ñ?&lt;M!n Pñ?ö_x0018_¹Ñ_x0014_uñ?êÑ_x001E_Ô!9ñ?ö§ß,_x0011_î?Èz\)Aò?m!ÂNvmï?­_oÏ-_x0016_ñ?_x0015_û[_x0001_¥ò?üÃÖýèï?_x0004_Ô~ºð?v\É'#¤ï?=WFÚó_x0007_ñ?¼|ÃÌcLï?Ä_x0006_g|mò?Þù_x0013_ðòð?]t5_x0003_ò?ð_x000F_2A_x0012_ï?ûÄ"´ðï?»N_x0014_ð?_x0002_Ùtvbð?fíã_x0004_ð?dV@IÝýð?0$bÜßóñ?ÔÎFHaï?ÿz_fY?ñ?_x0007_J_x000E__x0001__x0002_~ð?_x0006_«bà;ñ?tú_x0004_JÉ_x0010_ð?_x000E_ÝrÃ_x0019_5ð?ë3ÙÙÂñ?_x0014_/_x0012_ç /ó?¯ãXKñ?{Ä^¸Á~ò?§jïï?tsÖÏ_x0012_´ñ?ÖÆkÑ_x0016_jï?)ðè»Sñ?n¥&gt;¨½Úð?ª_x0008_o6;ö?,:÷¢õ&amp;ï?$_x001C_ÂÌ_x0015_!ñ?Â_x001C_ip_x0006_î?_x0017_¤Vgñmí?._x0007_v@@_x000F_ð?ã}Ü¸ò?fl·ÕÖCí?_x000C_­ç¡ð?®F-¬_x0011_î?(õÓIyð?Ý_x0012_´÷¨Xð?¥@W_x0008_Nüï?+ËÝÊ_x0012_ó?Éâ_x0012_G&lt;ï?ÎLfF±3ñ?v_x0019_Sj_x0007_ð?^oML_x0006_Éñ?_x000C_Vþ³Ëpñ?_x0003__x0005__x0014_E_x0002_C?ò?é¶_x0006_÷ð?]äöÅð?9Àò$Ðñ?7wAãñ?á_x0019_Ó_x000B_[_x0019_ð?-¯,_x000C_ÂFð?zïl5PVò?lb¯_x0018__x000F_ô?Q_x0014_Ôìeï?Äyó!ñ?6ôÌóâ6ñ?_x0001_ÔÙQØ4ò?"r7$_x0018_ñ?$lá­Ñ±ð?ãÂ¬Û_x001F_î?ÿ_x0007_m_x0003__x0004__x001F_ñ?Ö¢&gt;_x0010_)ñ?a³ßº=ñ?qP)î1ï?Ý_x0013_¨_x000C_ñ?_x0005__x0012__x0017_ _x0005__x0012_ð?ÜÁB_x001E_ò?'_x001E_ñ¸_x0011_Ëò?:!Uý`ÿî?ÄÂåÂ»ð?Y_x0013_~ÊÊð?4_x0019_ì_x0005_î?5_x000C_Lã§vî?á/¶]]_x000C_ñ?ïnÌaO»ñ?_x0015_U_x0001__x0003_µ¼ð?¤lÖ_x0015_ó?@_x001F__x0015_]ÝIñ?#ÇQ¾kð?*TFñ?_x001B__x001D_)`ïKñ?ÁmÚK7ð?]vÏfS%ñ?_x0013_XáÓ~ï?"ÀA)(ò?ê`çPÌçñ?½FpiÉð?d_x000F_ì\U_x000C_ð?Å/B½í? A-&lt;_x0007_Íð?~_x001A_1Å#oð?_x0007_ly|_x001C_Hð?"v$¬ð?Kë¡_x0010__x0016_ð?_x000E__x000F_*_x0018_nYñ?/=_x0012_y_x001D_!ò?³T_x0007__x0002_Ìð?ux5v9~ï?*._x0001__9ñ?|È0öNLò?¤ámétô?W+_x0019_ð?ÐÝÚo'î?ëBìõ_x001A_ð?ù_x0014_&lt;ò?;q¨éPð?Óä3_x0013__x0013_6ð?_x0001__x0002_µ-=k_x0016_Kð?0s1Nñ?fª_x0013__x0014_Âð?w_x0007_ê:_x0005_êí?ü1Áô?xÎ_x0012_ùb_x000E_ñ?¹õ^¢?àð?]¸£0oñ?ãù`L¸äñ?(x­ÉKï?Iúx`|ì?WP¯}«ð?À_x0011_ê_x0017_xñ?hR6Ó_x0005__x0003_ò?¨àzJÀGï?hB\ÁÈð?É³Iï ò?ÛáÛ|_x0010__x000F_ñ?/¯_x0017_TÑð?ëêo`8ð?_x0010_Þ_x0015_Rlñ?R_x000F__x000D_&amp;Vð?lôZ£®¡ñ?5ËOd{_x001F_ñ?½¹fË)òî?_x0010_á©IGeñ?ó¯¯ò1ò?÷mdA%Að?CÕªK2Uð?ÊC³çOwò?_x001F_AÈõð?»îD/_x0001__x0003_^¢ô?&amp;Ø²_x000F_Þð?ÍÍ'Ìî?MiÔþúIð?\ò¤I_x001B_ÿñ?å}Î¾­/ò?9^Åb;cñ?_x001B_°!Åeñ?âG_x0010_ÏÓî?_x0008_Ð_x0016_õð?*¾_x0006_íSï?¢:¤ö_x0017__x0007_ï?0çex7¶ð?uÂe?ó?çòÉ4¶çî?ß2²NÊ1ñ?_x0002_iHÈñ?ý¬ø&gt;Çó?6&gt;A_x000B_iò?Íàl¸ï?_x001E_ÃÒañ?Ô©Íhð?Öú_x0010_.ß_x001B_ð? [TûÃñ?&gt;_x0015_â= ò?_x0012__x0018_4ý%Ýð?NÐÅ}cêô?fùó@Óaó?Ø_x001C_:ömTð?sÒúÏuï?¯©_x000F_ê,Éî?U+³ïÓï?_x0002__x0003__x0003_oîó®ï?àÓP´øÕð?ºóHkö7ñ?L¹º»Þï?:Â¹;"³ñ?ï¯d_x0004_³î?þÊU_x0011__x0010_ò?í¼_x0002_Eëï?êMIéG6ð?Æ÷Ñ_x0011_Ø2ð?^JNgJò?*mn¥_x0011_ñ?VÕ´#|ñ?ÿ_x0008_`Ú~®ð?­õ¡ÄL_x000E_ï?^çöæ&amp;[ô?s.Bî?Ës_x0019_U¤¿ñ?_x001E__x0017_X©^_x0012_ï?Ò0@õò?¤EÏÛñ?Æ^¯èlò?Ó'ËÂõð?yÕ_x0001__x001C_ÙÝñ?_x0015_c_x0012_/4\ñ?g_x001C_õ&amp; ô?Ø/Y_x0007_Ç_x000B_ð?Þ,¾UÑÀñ?Æn;å¯jð?_x001F_»ú[-ð?Km_x0012_°&lt;ñ?Òpê¢_x0002__x000C_î_x000B_ò?_x0003_áÔH_x0002_¨ð?_x0001_+þóað?_x0017_ÓawNï?ÖV_x001E_Ybñ?·_x0007_*ý_x0005_ï?É¹ÍÕåî?fÐ_x0011_Ó;ùî?,_8½ÓÐï?Òi_x0011_`ð?qð"Sñ?ÒP|`j_x0004_ó?D#¯_x001C__x0007_5ñ?U¹I&amp;°ñ?8@_x0006__x0006_dð?¶ö_x0019_Az+ï??òÿüiñ?föÉÝÅï?Xw²±JÊñ?úápú]Âô?Î	Ø_x0017_y~î?Î_x000D__x0008_|ñþð?vP|&lt;ò?¿_x0014_ÀtYï?+_x0004_¤_x000F_;_x0008_ñ?ïåîº_x0003_ð?Sî±áÓìð?øMånMxð?G=b.É\ï?_x001A_|s0Kò?ì61_x000D_S|ñ?GË¨ùÁï?_x0001__x0005_g^:ð?-kGYò?*=hfAÔñ?`P×_x001B_¦ï?_x001D__x000C__x0003__x001D_´)ñ?_x001F__x001A_W3|åð?Jjµë£Ýî?Ù/p_x0016_Kï?_x0015_Ü"Ïîbò?µÖÙ4Æ_x0015_ï?·RÇÐ_x0010_©ð?%_x001F_Q*Czï?¦â~Íí?³­O	uð?_x0011_oYXò?`»Ôî?Ç&gt;i1pð?¬_x0014_H`çåò?Að|.ð?ÐU_x0001_«_x0019_£ð?_x0007_Lødªñ?±ó+Ññ?=±8_x0004_Õð?ì}{£ìgï?c_x000B__x0003_é9ï?^ aÿétî?À5Ú_x0002_¸èò?õE;Û_x000F_(ð?l`róKçï?ñÒÁÝð?Þ«~ÿ#¶ò?_x0008_¼È_x0004__x0005_Ëèñ?DÒêmÏ_x0002_ó?_ãð?¤¢ëð4ô?H_x0007_Kcñò?_x0016_']_x0008_â;ð?Sæ1ð?ñXê+ò?õ&amp;»b®úð?X¹uÊF¡ï?º_x001C_óL_x001E__x001F_ð?E0#×ð?¤Ùqêpð?_x0014_ñÃ¿å_x0002_ô?8½{#²#ñ?z%_x0018_À½öð?ÐýZnmrð?&lt;íh¦N+ð?jç._x0001_×ï?`¼u_x0008_gð?¸_x0008_»4|ï?_x001B_J_x0016_§_x0019_îî?¾û0&gt;àùñ?`Ï¿ÛD_x0011_ð?&amp;|!½*_x000E_ð?Lc_x000C_HcWñ?LÛæ·Õüò?ªÃ¡_x0005_Ãí?=3Á_x0003_ï?:_x0019_Eñ?j­_x0005_]dï?_x001B_«Uñ?_x0004__x0005_8Hí`&gt;ñ?¹_x0007_±Qð?à_x0002_äü_x0001_î?mº]Sò?±_x000D_uÁcñ?éÁ_x001C_¹ð?Ï&lt;ª²Yó?köôèÁñ?«_x0013_ñ_x001F_nó?zlùå}ð?&amp;_x000F_VAwï?Âà@çIï?yàm_x000D_Ä9ò?¬¶_x0010_ÿ¡#ò?Î_x0013_L¥Gâî?O;Ó*Çò?	7Mu¶ð?ÚèÊl4ð?x_x0008_õ,rñ?9_x0004__x001F_±7ï?p5å_x0014_°Oï?bHZ_x000D_@ð?VÈ²@Ùð?ÜøgÅÀ_x0003_ñ?_x000E_¶Ò¤ñ?ÚÞ2p3ð?ÜõEÄr4ñ?ô  ó?ÿAsáï£ð?ºø [kð?V_kGß8ñ?´Ë5»_x0002__x0004_1ð?ÖR+C@î?_x0003_&lt;jDYð?_x0004__x000E_¶vñ?ÇhñæËNð?E?_x0005_]ØÊð?èò¡&gt;Ñ_x0001_ñ?Dvûp¼Þí?ä¹©©tòï?EÄ¸_x001B_ð?¢*ÚçJ¥ñ?1A0âR,ñ?³Ü%î?_x0010_WÅÅ,ðï?¯{}_x0004_Dð?¼C.)´Îî?4_x0013_c¸_x001D_ñ?&amp;d_x0013__x0006_Æñ?÷¤%èð?ÒÐ_x001C__x001D__x0004_ó?(AL.Mqï?¶#Çøð?¿.þT&amp;Xñ?õÈè¾Ìïð?ÿq_x0019__x0013_eEð?¹IÖ_x000E_ò?Ðv÷¾C¶î?r;²yó?,n3Òøð?û_x0019_@àÊñ?4_x000F_RÔð?/ÉÆüR ð?_x0001__x0003_iÉÑ=nð?ÛíÒÍ4ð?ßD.ð?=±Kh®[ð?7É¦â±"ñ?ó_x0012_Cõ÷ñ?Ñà_x001A_°ð?bJeFð?eCf&lt;ð?zÕÎZÛdò?¼_x0017_ZÌbî?:ì_x001F__x0015_÷ñ?³pDy÷ð?H_x0005_ÛU÷	ï?#_x0004_Yù@Jð?Jì¯à_x001C_ð?D_x001E_ï?_x0001_b¤øû¯ñ?$Áç=_x0004_óó?½_x0010_a¼%ò?¨_x0015_&lt;_Øî?±â6½÷#î?daäY´ó?_x0004__x0019_Ýþ¡ð?m_x0010_zÞ_x0014_Ïð?KAÚØ£ ñ?_x0010_úÆ×Zñ?ô_x0006_É¦_x0019_{ð?_x001A_*´Q_x0002_;ñ?jô$#wð?ZdR«ñ?ì&gt;\ _x0002__x0003_ä§ò?ô_x001E_Ø,ò?øu^ö@ï?Îi_x0001_ãð?\_x0012_3ëHò?ÏTK¹2î?nËüèÏð?ôµÍ¨Å&amp;ñ?]_x000B_£vð?«zø+¥ð?¥}ò?D{'gÏ_x0005_ñ?£BUÎ_x000C__x0010_ð?ìKHvÌáñ?_x000B_ÂrO¸ñ?:¿Ø{¶ñ?£â_x0013_®Åð?m+gØîMð?Ü¾Ær&gt;»ð?_x0005_0¸}DZñ?n_x0016__x000C_$_x0004_ò?¡±ôºñ?GD_x001B_å¨ð?ì·?!ØAò?ÇÄ1à_x001D_ñ?zHÝÚ;Fï?Ä*¿´ð?nSTb_x0003_ò?é*_x0016_³Áð?×Ý_x001A_eeåñ?Íw_-_x000E_íî?5âª¦&amp;¹í?_x0003__x0004_æ#Bßï?ÉÅG=Õí?øú#Xàí?ùÞ?!(£ñ?Úµ:pýò?kÞ_x0007__x000E_¼ï?&gt;§)_x000D_®ï?Ë!µÉNó?oiô¢!^ï?H[O~î¿î?¨ÉÜùñ?´L_x0002_ã%³ò?`,aøëð?æO?Rmð?Æw­_x000B_ÂRï?(kÅ14­ñ?Côg#	Añ?ïØt+ið?1ýðÇùð?8]ÒÞÃ_x0015_ñ?;ÎöLèõñ?_x0008_¿»_x0007_bò?Ô_x001E_F"ð?r)©¨$ñ?õY_x0001__x000F_Rõ?ÐÞÎè_x001D_ò?_x000B_r¿_x0010_sï?_x0001_ò­_x0015_$ð?ÆçÊ_x0018_ñ?j&gt;Ä1&lt;åð?_x000F_Ü´ÓORð?Güª_x0001__x0002_¬tò?UzsÀ¥Æñ?LP_x001C__x0003_)ð?/`Pañ?ØUä´Bìï?/d^_x0012_qî?_x0004_ª%6_x0019_Ýñ?ny¢ÞÇññ?}ØBkÉâð?±B?ï_x001D_ð?_x0004_.NÅð?¬L-^ñ?:_x0013__x0002_ÐÞ_x0012_ò?y_x001D_Î_x0010_ñ?)*:Ö&amp;³ï?tFgItí?kêhJcï?_x001E_9¾-ÔGò?Êkó'}ð?_x0016_G_x0018_¯åEò?_x0012_2ÌBðí?õþñ{ò?û_x0011_òÒé`ð?ks²ßí²ð?a­ÅøÙð?_x0007_9_Æ_x0015_»ï?á_x0005_d@uó?ÚÛ+Cñ?vt½~_x0016_Ññ?ÑNÆ5Çeñ?2ä¢_x0017_å[ò?@_x000E_lØ¯ñ?_x0002__x0004_)ßµ=Ýñ?0gõ°ð?)owßAð?j_søð?_x0008_¦õhÉ_x001B_ñ?}_^_¶ï?s~8½àÏï?_x000E_6ØRêï?£Ëû_x0008_:"ñ?_x001E_M&lt;¹_x0005_ò?_x0008_/_x0014_"ð?/-_x0015__x000F_«Rð? _x001E_¿²ñ?­öB_x001B_Ù:ñ?_x0004_ò¯yKgò?_x0003_·ÇX_x0002_ñ?Þ^+û_x0018_)ð?ÎºÂ·?cñ?¹_x001B_ÃZ(§ò?w_x0005_AÝq_x001A_ð?$_x001B_ÕÛ&lt;ñ?m[_x001E_¶Jºð?_x0013_âæ_x0001_ð?#ëø_x0019_û_x001F_ó?¾Ayãmð?ø_x000B_Ó9Tð?èª_x0013_ý_x0006_ñ?üTiÇJÅð?t|²PÊ_x001E_ò?4­ÕþÃï?a×-núð?Æ^çi_x0001__x0003_upò?¬¨?}÷õð?´æ.1ð??SRøÝð?M«¥]øñ?ßØ_x0016_5_x0015_ñ?¹A_x001F__x0013__x001B_ð?xñ_x0005_Ë¦ï?$_x001B_-%~ñ?_x001C_óR\ïð?ËN_x0016_9úFñ?E0à7ò?8Y]ÿ^ð?-_x001A_F!Ñ_x0006_ð?¾_x0016_Ö¯_x0011_ð?Ì_x0002__x000B_qqò?´ÏÐ3ñ?&lt;ä_x0012_ÂÜð? «.¹_x0004_ð?¾_x0006_ûñð?-_x0007_)«à_x000E_ð?ÁÑw*[ð?[7Íí_x0005_5ï?å_x000B_Øç_x001D_ð?_x001E__x001B_íö#ð?_x001D_ü«éeñð?ÂtØØ|îð?8Ü9=Zð?õu_x0019_Ãð?I#_x001F__x0018_`(ð?F_x0015_à,Vtð?×19ºô®ô?_x0002__x0004_B_x001B_Zï?{æ~Øå:ð?þ¢·ð#ñ?{}Âð/¬ð?R	Þöéñ?_x0014_³èøü_x001A_ñ?Q_x0019_£g_x0002_1ð?_x001F_Ã	E\ï?3Äê:hñ?UX(õè¢ò?Y_x001C_r_!ð?{_x0016_gb{ðñ?GìØ×'kð?lCànb_x0015_ð?· ¢Ûõ¢ð?Øz(0pvð?Pþ"I_x001B_ð?z£_x0017_øï?N$â9·©ð??_x001F_§õ'iñ?àË5r/sï?_x0013_G_x0007_Mbð?'_x0010_»Éjó?HpÊ~_x0001_ï?_x0003_d,~JÕð?)2¡]_x0004_öñ?ÍXM³0Ûð?æ"Q_x0007_¯Tó?À§ÂÇ_x0013_äð?_x0005_þO_x001C_°ï?_x0012_Û_x0011_³¡Ëð?vß÷_x000E__x0002__x0004_"ôî?^_x000D_¹qíÑð?§_x001E_Ð¿×ñ?Èsy¡xð?_x0010_è5;p\ð?,_x0012_Üáð?ÎNÃû^ó?Ëü,fíï?Øw+xµð?j8_x0003_¯sð?³+pk_x0001_&lt;ñ?&amp;_x0019_ì±_x0014_Òï?¨¦8"?ð?_x0014_f¹C_x0003__x0011_ò?&amp;%úÓãï?DvÎ¬ÅØð?bñïùMï?·ÈÃ_x0011_eô?Ý¨Åð?9_x0014_F_x001F_\ñ?ÎÒ ñ?uÖyÿ­^ñ?M©Xðð?®¹íÙÁð?8çÿ?Ä|ð?^ªV²Oð?æñê_x000C_ï?ã*Îñ?Ý=_x0011_éûð?3·#._x0001_ñ?úï®_x0017_/ñ?}m_x001D__x0001_òð?_x0001__x0006_P_x0015__x0013_«q'ï?_x0012_*E}_x000B_4ð?Æ_x000C_Ô-ò?¦Arg1ò?ºé)[CWï?¬_x0010_§D{ï?ùS6ö£/ð?tºß~muï?«MÍce1ñ?[_x0012_ø_x0019__x001D_ñ?_x0015_£_x0001_â#]ð?òO¾´_x000C_)ñ?ÒZÞÝ_x0006_ñ?«¶@¬_x0018_ò?Cö³3Óï?Ê[Íæ#·ï?ñYWåNñ?D_èA_x0001_=ð?_x0003_Ül×/åî?Ó(_x001D_m|ò?XPQ`_x0016_hð?[¾_x0002_XoÅñ?\÷Í_x0018_ùÝñ?4wÛßî?^L4i_x000E_Âñ?$J¹ì©_x001D_ñ?nç°lÉËï?Hk_x0004_x_x0003_ð?_x0007_J)3pxñ?Ð9&gt;}ð?_x0005_æ_x0008_òð?/_x0019__x0002__x0004_ñ?æ2µlG0ñ?Æ³_x0019_¯Xð?÷¸g¿ñ?L_x001A_©îbÒñ?ª­¬ë¶ð?ù©8¤Eò?ot'bv_x0002_ð?_x0002__x0015_®uTð?Kî5ZÀñ?ÂlW°½ò?o}\U.ò?þUdC=Kð?_x0002_Ï®Ê~ñ?¿?o5×_x0018_ñ?ë_x0018_ÿ»_x0012_Lò?_{s_x0006__x001B_Tð?_x0002_P5Eeð?jÉýáËð?_x0008_]_x0017_ñ?_x0006_nBË8ð?A_x000C_¶¿þåð?u_x0002_¤Þ_x0008_ñ?-$ÿûÙ_x000D_ð?_x0006_ C3Ë§ñ?«_J_x0001_ÈÇó?_x0008_É3_x0014_.ñ?äôÆ_x000D_ñ?0»Í_x000D_ìð?ÎºCÒûóï?kó_x0001_³î?_x0003__x0015__x001E_Ñt¯ð?_x0002__x0006_S_x0004_2m	_x0006_ò?A_x0005_5vòð?_x0005_¡_x0006_ _x0005_¢ï?ÚK£¬pñ?Ë¼Ô_x0002_þÈï?Ï_x0010_É|_x0004_ï? _x0004_Î_x001F_Éñ?ß¨±Mö»ï?Óþrg{Ãò?U _x001E_^*ð?ò _x000C_óï?¢vÊµôð?~åsÕÃªñ?îÞ_x0011_þj×î? _x0015_?Ömüñ?k.(ûáð?® ûð?`G2úÖð?b_x000B__x001A_3àµñ?_x0003__x0001__x001A_î?ÔònÃb_x0013_ò?LTÒT¥ñ?¦¬±&amp;ð?vá3_x0005_jð?º]ãé_x0005_(ñ?	ÓS=Byñ?H_x0017_Ù	_x0007_ó?ú!¶q_x001D_Yñ?±ÍªZÊð?Ó±æIç_x000C_ñ?*F*ÓïÌð?_x0016_~O_x0001__x0003_ÕRó?úb¤©ið?J&lt;'×ô?í¿f_x0015_!sñ?	9¨(Gð?ÜøWz0ñ?Ðõ§üÝûð?Õ¬419ñ?5¤vE|ð?Ó_x001E_l ò?y©,©_x0017_ô?ºé¥¥_x001D_ò?o¤ãÐI·ð?ï¿AómÎñ?ÒÛxÒ=ð?³¹J¤_x0007_õð?WR5.ð?ü¡![q´ï?_x001A_á_x000C_=àï?åi.Q±ñ?L\eÑümñ?_x0014_Ç­ÿßð?'t'$í\ï?»Õ¸ÇtÊï?åõY_x001B__x000E_{î?¹Cþ_x0015__x000B_ð?ûÝù4ð? ûh_x0002_ºñ?¤âg}Ô¼ð?_x001B_¢Z_x001D_^àñ?¤â_x0002_e®Hï?8ø|V_x0004_?ñ?_x0002__x0005_;_x0008__x0011__x0008_íøð?|/_x001B_I1ð?¬¥ÎÑÐÛð?_x0013_8iÐf_x0003_ñ?_x0012__x000E_Ç_x0015_@©ð?_x0013__x0019_éªð?C@¸îöñ?ä_½óTìð?J_x0005__x0013__x000B_ØNð?ñÖ`|û+ð?_x0010_-r¹æªò?9qPv_x000C__x001A_ï?º_x0005_=_x0001_Í/ï?Z4_x0007_¡ î?Dy¶øÁUò?gãß°¦©ñ?e_x0010_ð#&gt;ð?Ò?J\Hyð?«Êý2êð?¢_x0018_¿µktñ?ÜÈX´òGø?Îã-ñâêð?¡¾2½ëñ?Å^¼ð?5u·Ódñ?9Àsî_x0012_+ñ?Ù6&amp;Áò?@[B Ï³ð?]I¹_x0017_²ð?_x001A_·R}^kñ?A _x0018_x­ï?ê;_x0004_°_x0001__x0006_Õ¦ð?Õ°_x0004__x001B__x000E_¸ð?_x0003_TÙ|Ïð?b&amp;Á@ïqð?À£¬Ë_x0005_Êð?h}áSÀ{ð?÷_x001E_î.¾Äð?&gt;ÀâËbzñ?XvDÅ·ûï?(ñ_x0015_}*ò?_x0004_«ÅÇìî?æÜÝS_x0015_ûñ?_x0005_°r-hñ?hÂ¼_x0004_©Óð?Øz°)v¾ð?ÅèDN¹6ñ? î´_x0002_Âð?U:$xçð?vteæ½ï?W_x000D_6s_x0001_mð?õê.#Æð?_x0019_)ù	ð?^k_x001D_3Gï?Ñº_x0003_35ñ?Ö%w_x000F_3Pð?týô'Jßð?¸hñRbï?x3Uxþî?6Òl_x0011_¢ñ?_x0015_SÄc:ð?_x000B_òxÊÑðï?jÐë_x000D_ôÛï?_x0001__x0003__x000B_jáU%î?t_x0003_ñýBñ?¢Ì_x001E_að?$5£_x001F_ëî?ÅÓBXñ?_x0010_oÂ:Bó?¿æÿð?öq$ú_x0018_ð?@Á0ÅÀfñ?Ë_x0004_þ)rDð?Æ±BV-ñ?_x0008__x0006_ÉéÇ2ð?2« _x000E_ð?|¼&lt;&lt;xï?® Tnüïð?S_x000F_¸"¨î?â0~ç®î?ë_x0019_þð?!äç9_x0005__x001A_ñ?ì:fÛð?_x0013_Ëúò{Úò?WO2_x0007_ñ?*Lûæ_x001F_ð?_x0008_©¿èW_x0016_ñ?Úæp+ï? ßy¬Íï?!ÏÊÒ[_x0002_ò?4¬_x000B_¿ñ?hý¦Ñÿï?E:3Y$_x0013_ð?o_x0003_ÏlÂyð?j_x0004_hª_x0001__x0003_WËî?åV#_x0007_t_x000E_ð?_x0011__x000C_&gt;ÝË«ð?~_x001E_üÂfî?=ñ_x001B_@ïOï?ÞÃ«"_x0005_ñ?òÇã³ï?Ë_x001D__x000F_¡lÛñ?DZSpHQò?_x0014_g4J ð?õþÓU_x0014__x0004_ð?_x0008_À~ÁÀôï?6g®_x001C_@ð?æ;_x0002_µÒ,ð?_x0001_¨(ðï?_x001D_Ö_x001A_âð?ÙÇí!ÉÙï?¸¥_x0018_Ú/8ï?º[TYð?#¯@ñ?_x0007_?¨{_x0014_ñ?ñ©çâ_x001F_Üñ?¢À_x000C_m_x0011_ð?+à//Ãýð?{o,_x0006_ò?_x0006_	_x0010_,ñ?þI[C´¼ñ?a_x0002_©6Þï?5y_x0005__x000B_Ið?Bö_x0019_D_x0014_çï?È²D7Kñ?4á¹`_x000C_ñ?_x0004__x0005__x000E_u_x000C_Ñrï?J_x001A_Ù_x000D__x001F_ð?&lt;_x001F_iÿð?C² ¥_x0018_îð?Yÿc/ú_x0007_ð?%(¼eöï?iZ\_x0013_|¡ð?æóÃ_x0004_;÷ð?®_x0015__x0003_ê;ð?¤²ï?"kÞ_x001C_pÕï?&amp; Jñ¦àð?«_x0010_·©ï?Õ¿³80ð?Þ´/gð?óÍ0î®ð?â7_x0010_¤Ôcò?[üêl_x0013_pð?²ñD2_x0006_ð?MR_x0006__x001C_eð?©/¿%'ï?å÷%¦Ö_x0014_ò?.ÁY'_x001E_ð?	7vÐï?I[Pfåîò?GÑ5_x001C_ð?z7ÖÉÛ_x0001_ò?_x0008_ÑoÊ®Bò?[ç	«_x0002_ñ?±Ã3;¾_ð?u#@EH°ð?°Îº¬_x0001__x0004_HEð?IíÁzñ?ö§|¨ôò?1¦6ïVñ?&amp;þîdÑ_x0017_ð?_x0007_ï¢ð?'bÞÏ¬ð?ðÐ»_x000B_¼lñ?_x0019_ðh´dMñ?²½¾h_x0008_Wð?*Ó_x000C_Irñ?	K&amp;fò?uÈQ¸f_x0017_ñ?z_x0012_Þéð?Õ¶_x0003_ú£ó?²ÚR/Òî?dr»ÚÆð?w_x0015__x0016_b°Kð?,¦Ê¢_x000C_Éî?µì0%_x0001_)ó?¨RÚð\Dñ?âJó9BBð?5¢$_x0001__x000C_sð?,_x0004_AV_x0012_ð?_x0012_ªóLð?_x0002_÷_x000B_ÃÈJð?cÜØèøÎï?kL;qî?Zç§Ë^Ëñ?4&lt;¯'Cð?5L_x0016_)»Eï?å¸åü	ñ?_x0001__x0003_©0Ú1_x0014__x0005_ñ?|"R_x0014_ï?_x0019__x001D_a_x001C_ï?*_x000E_ö!ó?òû½¯8mð?Ï_x000B__x0012_{_x0016_ð?¦v7[á_x001A_ð?E1}&amp;Æìñ?bv©æË|ñ?´:_x001C_ê._x001E_ð?ÝTÖöü¥ð?·ûip;_x000B_ò?d+ðÚgï?âFáÎ5Cð?àS«]Xñ?¹ëñý$ð?{_x0002__x0013_#oZï?B­s@v#ï?Êw_x0019_×£ð?B­å~ð?_x0003_¾7|_x001E_§ï?e_g"ð?X_x0011_PÙöð?©_x001F_Ù?§äñ?h±_x0007__x000B_ñ?T_x000F_Qù5ï?i'¿yÖï?0þ!ý­ð?U©&gt;Çñ?y_x0019_xV(pô?ÙGÂÓlúï?_x001A_ôüe_x0005__x0007_þýï?@ËËá_x0016_ï?_x001D_ËTãRï?ö\&amp;_x0002_«ñ?º_x0016_êJb?ð?_yû_x000E_Zî?mÆÞÄbð?ÃÂr8ÿñ?3²ý Kï?X1¡Z_x0002_ð?0I¾Ö	óð?_x0003_G¿Ed_x000D_ò?÷	¹'HÎð?÷+1F¢ï?ÊK$lª_x000C_ð?¼óMÇ²ð?[«D_x000C_¾ó?_x0014_'¾_x000D_Ø2ñ?¦T©} qð?HÈ_x0013_«k[ñ?_x0011__x0001_Bô¯Èð?G5Ê!GÀð?æ n Qð?qá8´Õ)ð?°É ¢_x000C_Ûï?á_x0006_GA_x0012_ñ?YÚ_x0011_¨ gï?{£Óè7ð?__x001F_£¶I_x0004_ñ?_x001A_K¹$Ñð?þýI_x0011_Üð?2E2¿ð?_x0004__x0005_¡_x0014__x0015_8ñ?hVÌ_x000B_É@ï?&lt; añ?@?cÀqMð?7ø0¥Gñ?N8_x001E_¿´)ò?yjV;·zð?ß_x0019_u¿hð?N}[ø9ð?_Û¸'¨ð?_x0002_ùhþ_x0005_Fð?_x0017_½#_x000E_öiò?Îm¢³iñ?¿a_x0003_â_x0001_ñ?À®Ì¤kï?k¸ì¨Að?8_x0017_k¾ð?²n÷lÿ7ð?ÿO_x0001_wwð?_x0012_Ø&gt;2[ð?ßçjÇ¿ñ?Ù_-ð?±_x0004_°Zñ?0if=_Ið?n©"þð?dâHDüað?[;÷nö.ð?*:[Lið?=¤Vp¸Óò?_Ï_x0002__x000C__x0005_ëð?ÈóÈMYlò?ï_x001D_äç_x0001__x0002_µUð?Ø­Ø_x000E_­$ñ?=_x0004_bJéï?aÞ&lt;nääð?ý_x001A_qªNð?ë× \!õ?¹÷¼On_x001C_ð?Bª¥Nú´ð? Õ_x001A__x000E_ï?»Ù°ñí?å¸3 Gð?±_x0005__x0003_J?Aò?°Éå_x001F_Dï?wRn¡¯¤ð?ø6ìë¼_x0013_ð?Hö_x000C_ï¨ð?¸LÕWö]ð?øÉ0×óIð?Fº_x0010_ Wó?Ï"_x0001_+²áï?¡¸Rèñ?Ý_x0001_Õdkð?_x000D_v_x001C_^ ñ?©Üý_x000B_òñ?\7½yg³ñ?ËQÈ_x0008_&gt;®ð?ìiäeè;ð?9kº_x0010_Uñ?w0-&lt;¡ñ?~¼7Yä_x0001_ð?~i_x0018_höÃð?+ÉKÏ	ð?_x0001__x0002__x000C_Ü mßò?LDø-êCð?&amp;æ¡Ûþ?ñ?_x001C_ßðYU4ñ?4Q_x000C_._x001D_ò?ÔÅïâîð?_x001E_uù_x0003_Uð?T)9ëæî?vØ«H_x0004__x0016_ñ?FÅ¿Føæð?V_x001F_}_x0003_/_x0002_ñ?ÿ0´¾ï?ÎNgùyò?·µ¨Ù,¤ï?Ãañ'r_x0018_ó?L[;9Ññ?vÔ°_x0016_ð?þ×Õ_x0017_Í¸ð?ÓG_x0002_g_x0012_ð?&amp;jà÷ãî?'o¢øî?Ü_x0010__x000D_Áð?ì.Æ½_x000D_ßð?ë_x0010_ð?ÓòXñðó?6IÐ¾nð?lw\ÙÀ ð?nå_x0001_rÔ5ñ?_£_1üØð?¿_x0008_w§,ð?_x000F_Í¿ãið?;Á6¹_x0001__x0003_´ð?_x000B__x0003_Ly¸ñ?_öÏ¬pñ?¥Ód3_x0005_Ïð?Ê«%³_x0008_ð?À.Õø-ï?5ÁUåUñ?5kÚ Ið?_x0006_)ëÆµð?_x001F_Òp_x000D_®rð?ô6µåß_x0005_ð?º¿_x001E_6¯7ñ?_x001E_¥_x0018_Î_x001A_Fñ?_x001F_ù_x001C_/A½ð?J¾_x0005__x0005__x0017_0ð?ô_x0015_é!ñ?_x0003_I_x0004_]ûò?Øã·¬ó?_x000F_ðRÖð?_x001E_w%Æ¾î?ºø_x0007_Qtð?=T_x0008_nOÇò?ª²ÓiÆï?.ÒLé&gt; ð?r_¡õ*9ð?ÙÏ_x0002_åð?ào¤hSñ?Mºb*ï?Ë.KM:ô?/&gt;FÑ®ð?ì£°é&amp;ñ?_x0017___x0002_yþð?_x0001__x0002_d=Nx2ñ?yd&amp;4·ï?ÇÇÙG=&amp;î?Ûª¥ljÇð?_x0002_'o3Ùañ?­¡ÿAñ?&gt;r_x000D__x001D_ï?¢7Ã©MÔð?8_x0019_Êj­ñ?ÿ|uñ?¦SGð?¾0?Ð_x0018_ð?ýv°\ñ?_x0001_aû$ð?Æ×3ÊQíð?ÓÀ÷ð?aì-Pmï?_x001D_®ª_x0004__x0011_#ñ?ÝE&lt;bº_x001A_ò?tv¶cð?K[Ú¨­ï?pÙü5~áò?)t_x000F_oð?ý_x0011_ÝÚ¡þó?õ&amp;z;ð"ð?­AQ)ñÆï?_x0001_¶1_x0018_ã[ð?Ât#Ð®ñ?0¸kÆ_x001A_ïñ?Üþ¸ÐÕ_x001E_ñ?¸on©Þ)ñ?=s§{	_x000C__x0003__x0007_ï?xneöFð?±yM´ï?`x:dEð?Åá·V]_x0001_ð?«©Óñ?Õ?_x000C_Ý6åï?Xzí_x0004_õ½ð?ö`S_x0019_ñò?}Qo£«ò?_x0006_Uú7&gt;ñ?2Ò¼p×Áï?£^	&lt;Öñ?ië_x001B_äð?ß_x0012__x001F_Nð?råÂÍÕñ?­hT_x0015_Ñò?_x0005__x000B_o}Ù`ñ?¥Ì_x0004__x0010_3Aó?zý×o_x0002_ó?Ðt_x000E_øZ_x0008_ð?_x000F_ÃyCøï?_x0018_ÑX×Ç0ï?R_x0012_íËY±ï?{ÅÈ#©Vï?lçãhb_x0019_ñ?xh*Ö&amp;ñ?$÷E;#3ð?;:äª_x000B_=ñ?l³½Jò^ï?_x000C_scIñ?&gt;"_x0003_Õæï?_x0001__x0002_&amp;àLð?A_x000D_ÅÂßdð?üt_x0015_'ó?	í_x0017_Aõcð?õQ@þvñ?ø×`5m,ñ?Ú/\_x0019_ðëï?	©ÔCd#ô?ÏeÝçÁî?À_x000E_83]ò?ú?ñ'_x000C__x001A_ð?½_x001B_¨jÞèñ?¯eªÝð?©phÆ_x0004_6ò?ph®Âñ?µX_x000B_fÄtò?ð¢?Ô	¨ñ?Â¾_x0006_Ùã¹ó?l&gt;Ý5C_x000D_ð?`_x0008_AÇ_x0013_ñ?¬_YFF¥ð?Îtmÿ	ð?öü°µnñ?-¡1¬ð?ÀmB5ð?ÎÌ_x0013__x000E_ñ?¬\_x0004_À_x0011_ï?iï_x0006_ïùð?z¨Dy|ï?¶­_x0011_`ï?ø_x0018_UÛø©ï?¬II_x0001__x0005_Õ_x0011_ð?Îåh\­Ëð?hææâñ?F0ÐÐä¶ñ?Z&lt;:_x0010_ñ?:ÈvEkCñ?ÃÖÖØð??²_x0013_uT¯ï?_x001E_¥Rñ?¾X{Uç*ð?_x0002_³yß_x0011_ð?Ñ_x000E_¼®H9ó?þøÅó_x001B_?ï?¡_x001E_n­Sð?2»_x0002_&amp;ñSò?iË¾Hdï?)×¬¹ð?ïòÔr_x000F_Xð?_x001E__x0018_[Ìð?ºtÀ/(­ð?ù¢Ë¢Î	ð?Võ)º;ãñ?6¥,Ö4Ðñ?np_x0014__x0016_fð?©O¢Ãlfð?¼_x0004_~_x0003_~ò?buÒ_x0004_irñ?)ú)`]ð?¤l_x001C_UÖ÷ð?oÖ¬v±ð?1YNÞ_x0018__x000D_ï?qyNÅ»ð?</t>
  </si>
  <si>
    <t>3a6d53c8cc292eebd182401d4955618d_x0002__x0004_²cEOÃñ?®T_x0001_·¬_x001E_ï?W{÷´ð?¹D¤¼_x000F_ð?l&amp;¯|_x001B_Tî?Kþ°îtð?}Ïåq_x0018_4ò?[:G^çï?ãÂ.{ð?_x0003__x0006_/Ïò?_x0007_¤N;euñ?oU;×ãÀï?_x001C_Ô²2I_x0003_ñ?à¾Ã_x0010_åñ?¡Vwtð?ºh_x0014_Ç"üï?_x000C_&amp;d_x000D_ï?8B$Íûðî?KÀë_x0014_ó?_x001A__x0001_©Øað?d?»S+_x0005_ð?!'hò_x0010_Ãð?&lt;0_x0018_9ò?ì_x0004_-_x000F_ºò?b_x0004_:Í©wò?Ä_x0003__x000F__x001E_lð?È,»	_x0001_±ò?_x000D_µ´äzPñ?*_x001A__x0010_h~ð?&amp;­]ã÷Rð?YÇæ _x0008_ò?ª=nç_x0002__x0005_ð ð?ö·zD	Ýï?* #1­ªð?&amp;H7¾Qð?LªN´YHð?ËA¨kKó?4ïEijð?´_x0006_~_x0017_ñ?ë¼_x0006_D/áð?%=§ï_x0014_âï?4''_x001A_$Að?Ísc1Wð?ÞS¼×_x0010_ð?ÎÎè©)ð?W_x0006_QÖ_x0001_'ò?P«ò_x0001_çð?aë_x001B_CØï?0_x0004_Øð?Êô_x000D__x000D_ó?:_x000D_¶_x000C_\Àî?!æ¡c¤ï?Wp×$»ñ?uùSº'~ï?O»©ºð?'ð?+®ð?[?_x0004_uð?óäþ;ï?^ÜÙ	Íò?Ñ_x0018_Èn_x0003_0ñ?3_x000C_ËÃæ_x000E_ñ?_x0003_ctk¦3ó?Î·ðüð?_x0003__x0004_tn]Ïºò?]X_x001C_üGñ?_x0018_`bÓùjï?_x001C_5¬_x0014_ð?ÌtMé¼§ð?uì&amp;ø3bñ?F&gt;ºÌpï?20ùèÈò?ÿÌ{ôÖèð?4ñ÷Õ}@ð?SX2_x0017_m_x0006_ñ?ÿÃ7¢wï?=¡vmÀvð?ÎâjG.ð?»(IXZ^ñ?y&amp;Yñ?¿¹&lt;ò?B	1°ð?ÇáÜ_x0017_|ñ?JÕy_x0001_Nò?*m¼g_x000C_éð?_x0010_q¢à	7ð?!»Ñ¹ ò?6ó·M|ð?KQo8ï?à _x0002_®³%ñ?´±lþ_x0008_Öð?Ääi_x001D_Ó¸ï?#r(ivÄñ? #Ëc)¶ð?K_x001D_þÈQï?Ók&gt;)_x0001__x0003_Þ_x0003_ð?&gt;]c9ú_x001B_ð?,Mm¤À½ñ?1»=3Qñ?øØ_x0011_é~ï?©o×_x0011_Zð?®_C©6ð?µø_x0005_÷ï?$7p5Éñ?ê_x0002_½mJò?À/wþIñ?LÐlµéò?ÙcjÀMð?¬³àÕFò?Vs ªð?`L\Ã_x0011_ñ?j7K_x0014_Vð?§ãÈ_x001B_Qñ?»-ÒaÄï?®²Ä6ôò?Ø1´_x001C_uð?¤n¼ê­´ñ?¨=ñ?uuÅÇPîï?'%àîËÒð?ð7H6_x0012_ãð?{¸_x0006_@x3ð?Xè[çó_ð?_x000B_w­Zð?_x001A_þ_x0016_S_x000F_ò?)`¦S_x000E_Ðð?ÚZâNÌÑð?_x0003__x0004_Àò}Ü÷kð?_x0007_ù_x000B_^ò?³nA:ï?_2y3_x001F_ñ?vb¾b^ð?xt_x001B_îþÛî?pÍü¸ï?È÷ÂÐ_x0014_ð?C÷_x0001_-pðï?Ò¢­_x0010_Úð?*æ£¶õ?%1r_x0010_&gt;ò?ð#t¿ùî?ÓA'_x000F_¢­î?ªBãÜó?g7!6zð?¸Ä$¼¶¿ð?|ÉdH¹Ìñ?_x000D_Öð¶óð?5âÔ÷FÖð?_x0007_ïXÇÊñ?10_x0002_þ_x000B_ð?Ö_x001A_§#_x0006_4ñ?Á&gt;jYýñ?Ðÿ0,_x0010_ñ?géåtÕ5ð?_x0016_ZÉÿwð?Ùå_¬2ßñ?:_x0019_VU¡_x0001_ï?©æÅXð??ö_x000B__x0002_IHñ?æÏ¡í_x0003__x0005_U_x001D_ð?å_x0007_[Wñ?"r¨èÅXò?Èå_x0012_ñ?O^Á_x0006_"_x0017_ð?_x0005_¢¹Ò ñ?ªM_x0006_ÚÆ_x0016_ò?$n$kð?LOB_x001A_ð?6½_x0011__x0002_P¹ð?d¯©°(ñ?_x001A_ýF&gt;yLñ?í¬_x0014_$ò?1±ê&lt;lñ?Ufh,~Pð?Áoc4¥ñ?Q~ialÈð?ñ,_x0004_zß_x0007_ï?'ú^zÝÔð?A­$_x0008_ñ?³S.ýøpð?ô8ÀÂá9ñ?Jïþn'ð?Ê~y.ç)ï?Ï	__x0018_=ð?_x0001__x0002_ð_x001A__x0014_Õî?|½ÿ»cHî?éàäGÁuñ?ºRjÁç_ñ?°Î_x0010_p_x0012_2ð?IF_x0016_¥&amp;,ð?|Ý5¿³ò?_x0004__x0007_°¼JÈ%ð?Áõ?rï?~ú_x0013_Lñ?_x0001__x0002_ÁÊ4"ò?\«	0âð?{2¢	f+ð?þ¼i«ï?_x000C_´_x0011_ñ?]t_x001F_;c²ñ?Ä)l÷l}ð?&amp;Í_x000F_¼æð?lk(ÏL£ñ?Â_x001C__x0005__x001A_§gñ?,îìôñ?ÍÝ®ÉÍð?%X'B¡ð?_x001A_¶Ã$Åöô?_x001D_%_x0015_|æñ?*"_x0002__x001E_}ï?#áÝ_x0001_¬'ð?_x001E__x0013_Vµ¡Éð?O_x0007_DRñ?¹ø?ó_x001F_ï?n¡bV·ò?éÚ_x0006_É&lt;¦ð?jÿW»6oð?Ùáp6ùð?¶CÑ_x0003_6%ð?4ê_x000F_!ï?wO1¤oñ?ªP,jþDñ?G\î_x0006__x0001__x0002_y_x0010_ñ?«··C_x000D_ð?¢2ä4[¯ð?	Íc_x000C_µ_x001C_ñ?ÏíQÙñ?üÂ_x0012_¯¾Oñ?}c-T_x001E_¤ð?ªÛ¶î?e$8_x000F__x0017_~ð?y`Eui_ò?_x000B__x0016__x001E_0ð?º©: ñ?&lt;2`_x001F_¼î?"_x0016_7y_x0007_Ç@ä_x001C__x000B_#0Å@_x0018_$ÌµÂ@xxÃ&gt;nÀ@WßÕÀòþÃ@oÐ$_x0014_Ê@"ûrÒ_x0002_Æ@5@_x0018_%_x0018_È@9&gt;\bÇÀ@xbcÜåÈ@ _x001A_Ö¤ÁÇ@U$BùÜÆ@èW	¡éúÂ@R_x000F_TwÏáÂ@]¢¸;üÌÂ@:_x0002_¤2¸FÅ@!'ßW©§Ã@HË_x0011_ö¾Å@[M/p~éÄ@_x0001__x0002__x0019_LË_x0005_§FÇ@¢Îz_x0006_Þ`Å@_x000F__x0018__x0002_`æÝÃ@%Þæ_x001B_|Ä@ëÃ"_x0001_¾Æ@"2_x001B_»_x0012_ïÆ@_x0005_Þ N _x000E_È@KÐ!ógÆ@&gt;_x000B_dô¡pÄ@O3gq_x0018_+Ä@§Ú3Í	Ç@¦Ùt½ÂÃ@¤û âòMÃ@&gt;__x0008_«ð2Å@²OÐáÃ@3á¾_x0010__x0019_÷Æ@Tòü©_x0016_Ã@¢[¬ÎöÆ@_x001B_³_x0012__x0018__x0002_EÇ@ámAÁ¨?Å@Vy6_x0007__x001C_Ç@Å_x0016_ì*qÏÃ@ñ~ÿøÖÄ@_x0006_ht=í¾Ä@@FîÄbÙÁ@A*e±ë|Ç@õÇGöGoÃ@DGôÚîÃ@$o½-ÇHÆ@¿îàåÐàÃ@ÙhX_x0006_«­Å@_x000D_¥¨é_x0001__x0003_;×Æ@ÊÅ¦_x0007_nòÄ@?Â¼UØ¿Ã@½ªiqÆ@ï_x000C_27_x0018_/Å@H_x0003_Øq4$Ã@w_x0010_àRsÄ@1üi_x0004_åÇ@­¨X_x001C_tdÄ@B¶_x0018_z(QÇ@Ü_x000D_þ²Ã@_x001F_![CÂ_x001B_Ç@ë®XÄ¦À@¿ô¬öêQÄ@Dè~¿¦Ã@1-yQÍ@Å@ødðÑäeÇ@l¯_x0001_ÔÙýÂ@Û_x0006__x0016_K øÁ@Ö«"ÍÔ_x001B_Ä@í&gt;¸ñäÅ@=ôEdÃ@al_x0016__»À@o_x001C_ú46_x0001_Ä@q¢AÐÄ@_x0015_àPÀUÅ@¦á_x0002_ÜÉÍÄ@7maAôÄ@PfâXäÆ@[(¥fØÄ@p5*)VJÅ@j â_x0004_­Ä@_x0001__x000B_ÖÅà_x000C_CtÅ@çgzÈ@×øÎD_x000E_âÃ@=ÖÔÆGxÇ@d¶õá-Æ@_x000D_îh	ìÆ@Qöq_x0018_£Å@_x0014_M_x0008_õ8åÄ@Ð_x001F_9ÜÄ@±_x000C_ÞOÃ@×ù_x0003_WÄÈÂ@aûÅnD_x0018_Æ@½`tm¶_x000B_Ã@â#ºä£CÄ@¡Ö_x0018_ýcÈ@È(·K_x0019_GÇ@_x000D_çû/óEÅ@_x000B__x0002_y_x0005_&lt;2Å@W_x0005_½©LéÆ@¬¤¦ç.ÔÇ@%_x0001_pJ8²Ã@C_x000F_*XYíÇ@Q Æ8_x0015_Æ@U¡HÝbÃ@_x001A_«Yâ_x0005__x001A_Æ@Øü*BDéÄ@/Oß¦ÍÆ@uâs&amp;»Ä@÷5éê_x0007_RÅ@ x_x0015_ç³_x0004_Å@sÑöye_x0006_Ä@íbR_x000C__x0001__x0002__x000D_%É@_x000C__x0017_ÎÃ,Ã@ÑÌpüÅ@_x001C_='4Ä@ mBÕÁªÆ@àMUáöÄ@æn_x001A_1&amp;Æ@I_x001D_c¯Å@/¤tòÆÅ@fr*ÉÔAÊ@E)©ÞTÓÃ@Ú±ä_x000C_K4Â@æÂ©#VÂ@¸²Xù_x000B_Å@äá+ö[Æ@Ã¦Z[³Ä@"_x000D_*Ã_x0014_!Ç@*çf_x0018_ñÄ@_x0017_YkeövÂ@f©eì_x0010_Æ@$k\äÄ@,b;Ç@´|ÖÜÁÆ@=GYÆbjÂ@cÌþY«Â@Í_x0013_ñïÄ@)LÏ]_x0015_Ä@_x000C_4_x0014_MtÅ@ZyÙ¨e¾@uÚ$õ~ÛÁ@O0RÅ@WËð_x0017_$"Å@_x0001__x0002_`-H¨b%Æ@×0Õ5cÅ@Ô_x0006_¯_x001C_Ä@}ÙðØÅ@&amp;ÐA»;È@X÷g_x0014_ó_x0012_Æ@E ÍZÓÂÄ@_x0003_uauÇ@BÖ&amp;	§ØÈ@Cô	l®Ã@/J§_x000E_°oÁ@ÓÄ_x0003_öÙÅ@_x000F___x0014_²ÈÃ@%û_x001F_äjûÄ@ÍELö,IÃ@:]Ê`$Å@Wø_x001F_?	!È@phÐh»Ä@±_x0018_ÏÞ_x0008__x000E_Ã@_x0011_D5ð_x0007_ºÃ@L_x0005_=ªaÅ@DåBMµÙÆ@/&lt;(+Å@)W·åÄÅ@tH×ÕRÅ@Ø_x0015_m_÷ùÅ@®ç?¿âÈ@µ;p¿!Ç@£[áWÈ×Ç@5×¤ÁüÇ@6ÖC_x000C__x0017_À@m_x0001__x0002_	_x0019_Æ@§Åí¢_x000B_¦Ä@ø_x0007_¦,~Å@ÂL_x0011_ñòÇ@Z _x000B_b&lt;Ä@{_x001A_ÓÝÇ@_x000B_¬æG,èÅ@Û±r&gt;Æ@&lt;a5VÄ@_x0003_Á£fÂïÃ@_x000B__x0011_üXóÀ@d§ã_x0019_)_x001D_Ç@õØÎý8Å@óüËÿ]Æ@^_x000F__x001E_0ªÈ@»÷d&lt;æÂ@~_x000D_ûàwÄ@MÐá³_x0017_ËÆ@_x0019_µYvëÃ@_x0006_×°[ÛÒÃ@øJ Ä@ör´s5bÇ@ùÛL_x0016_æ Ä@Íà3}ñÃ@µ¾ÀÓ}çÂ@@êe|É Å@¿_x000B_¬Â@1mé_x000D_Ç@P0E/Ø£Ã@ëÀ_x0008_YÃçÃ@O{¥_x0005_âÇ@ZÒ_x0017_HT8Ã@_x0001__x0003_\_x0008_¼³0Ç@±)q³Â@×ï%_x0015_¸tÅ@j?ï\8ªÇ@!á­_x000E_ÛSÆ@²g5_x001D_p_x001C_Å@¡G_x000F__x0003_yÆ@»ý_x0014_Ã_x0017_Å@C&gt;rÕüÂ@ádØ³÷Ç@Ã22ª;Å@dÅÀ»Å@c ñ½)Æ@Í×W_x0018_Å@zS; #²Ä@â{_x0010_Ñ_x001C_ôÄ@,R¹qdÄ@_x000E_YÌ1_x001E_È@Ó_x0006_­r[,Ç@P)þµ_x0002_Å@ÊBÈ(Ç@À_x0015_°Ðð&gt;Ä@cÝQ&gt;(Æ@Æ-ØrÜÅ@zW_x0012__x0012_jÄ@_x0007_=áºW:Ç@Àº+·ÝÅ@ wpãÞÃ@¬¸XñÄ@§ÈÇÂ%Å@ÑÕ9C_x001D_ÉÃ@Ó¤p]_x0002__x0008_ßâÅ@ß"30ñÆ@/`;H-Ç@¹éfEt¥È@ËdÑEy¿Æ@¾Þ_x0006_Z_x0008_É@Ç_x0015_tº0Å@yTÄxÅ@_x0001_ÑhLþ_x0006_Ä@_x0005_íÊíì=Å@$eºrNÈ@¤ëÍã_x000E_ÁÈ@;Þ%&amp;CÇ@_x0015_}L÷#Å@~êj±Ç@^ðsS.*Ç@Z_x001F_Å@°è&lt;Qj¸Å@¸1_x0018_wRëÂ@tf:"DGÇ@_x0014_ûGL÷Ã@÷_x0007_­¢è_x0004_Ã@\qé_x001C_ÔÍÄ@çÉ_x0013_Æ@_x001B_úÎà1Ä@ÀKÒcsýÄ@ôøÿøÉ_x0001_Æ@¥°_x001D_´DôÆ@_x0003_ ßÑzÄ@ÓìÄà_x001A_ÎÅ@öÝ®»l²Ã@NÔRµ.Ä@_x0003__x0005_´ZõÅ@üYËÅ_x001B_Ç@_x0014_D[mÒÅ@_x0011_£_x0017_-mÁÅ@¿óÛ3~Ã@_x0012_Bèg3Ã@{K_x0007_ ÌÄ@Ñ|+8ØÅ@&lt;óíZàÄ@¶Eg¡)Á@¬G&lt;ýÅ@KÖM6S­Ç@Ô°5_ö$Ç@&amp;I_x0002_y¡Ç@_x0001_ÅPÍöÅÉ@_x000E_1UÅ@¦wj¨DÇ@è°×TðÅ@2©"-».Ä@áï ö	Ç@Y_x001D__x0004_ÓÇÅ@H@Áº¹°Ã@ù¼½FÓÂ@:S³ý-Å@Ô]Tx_x001A_Æ@uÑçb_x001C_Ç@ôCfJ_x0015__x0016_Å@.¡¢_x0002_\Æ@ª"ØürÄ@m	øÀãpÇ@q·Â[ôQÆ@,¸²o_x0001__x0003_à¹Ç@^ÀÎ®L_x001F_Â@_x0004_Ú_x001A_~Æ@ª¬f³Ã@º½YÃ@_x0014_ÛÀ?ÆÄ@ Z÷oíÁ@ù!&lt;*lÅ@+°¸ßyÅ@Nk¾_x0006_-Æ@_x000C_p(úþÛÄ@T-_x001E_¥T_x001D_Å@_x0006_XäïtÅ@_x0008_»ÖzvWÃ@RBþ_x000E_$Â@Úé-Ø¹Ã@H6[ÍÅ@_x0018_ÖÑq|þÄ@¥V¬ZcÇ@S´O£¢®Ã@_x001E_'ø°È@g|_x0005_ÞÁ@?_x001A_S¥Ä@½§A_x0016_Ã@ÌËq	ËaÂ@¾òèÃ@%BóÊRøÃ@_x001C_i_x0002_3u_x0008_Ä@äiÔÁ_x000D_¸Á@%3ÍZpÈ@E&lt;_x001B_­7Å@Õî_x0004_N7Ã@_x0001__x0002__x000E_xØ'u!Ç@|J«eÊ¥Ä@_x0002_ucu²rÇ@Ñ_x0016_Q_x0014_Ê(Å@cb_x0006_®¥­Æ@²Ø\ÎiÇ@¤¸OÀÄ@×fuWáõÂ@ÝÀ«Ä@pð @ÞæÁ@"_x001C_$_x0008_´ðÅ@½©&lt;­³uÅ@AÙ¹¢§Ç@½¢ºíHÃ@»%v@.Ä@._x001B_K_x0015_áÆ@Õª­^q¤Ã@Ï6)_x0001_-Ä@xÓ©¾ÐÄ@ÊøÇ@©_x0015_ß¯Y_x0015_Ç@·WIzbÃ@Íõ_x000B_JD Ä@TqûüÏÄ@Q«w@ÜZÂ@&gt;åk_x0017_ÐÁ@&lt;Ü_x0003_ÆÞ	Æ@¤Ý¥_x000D_²Å@_x0002__x0007__x0002_@q4Ç@ÜÝ_x0018_ÙþÈ@_x0013_.AÛXÁ@ÖpM_x0005__x0006_3µÆ@ÜÏØaø_x0012_Á@d)_x0006_tÂ@»_x000F_¯D¡_x0001_Å@C_x0012_	¾¬ÐÄ@_x0003_pº®áHÇ@Ùi²{b_x000F_Ç@_x0017_Yâä¤_x0004_Æ@cWÚ©(ÑÄ@ _x0019__x0004_&gt;_x001F_Å@ÓÁm°ÆÄ@&amp;Þ2Î_x0010_¦Ã@(_x0001_o5bÅ@Bæ_x0014_ÏÚÂ@ÁÈé­_x000C_Ã@AäCw}Ä@ks"a4È@èIûöO·Ä@ÙHÏ,Ç@ZJ2_x0010_Á@Ç%uHÄ@Wº_x0006_Ã_x001A_Ä@W&amp;FªxvÇ@&amp;Eä-g_x0002_Ç@_x0004_(_x000E_É_x0007_Â@Wé9©)¤Æ@Î¤ ä_x0019__x001B_Ã@`_x001A_àµþÃ@á¨_x001A_ÓläÄ@0o_x0006_D}È@"DdÙÅ@_x0010_|©R»|Ç@_x0002__x0003__x0010_NôôHÈ@Ô_x0017_p¨Å@&amp;n®`ÈÄ@*q_x0018_%0Ã@z+zÔ)ÐÆ@LkõÂ(_x0016_Ç@_x0015_µ´Ä@¯î	Â@\ÃÒúãÎÅ@!/#4_x0013_Ä@3 þÕ´Ç@»_x0010_ç Ã@N_x001C_)¯Ä@:î:ï,É@ÓôÍ©ß§Æ@_x0005_d¼}úÄ@KÊõ±á_x0017_Å@õågøÃ@|¤I_x0002_ViÆ@«§çÓïÅ@p-Ä_x0001_©Â@íY{,SÄ@_x0019_"h_x0005_ÝÁ@_x0002_R_x0017_îAÆ@_x0019_é_x0005_ÜXÈ@ªú=,5°Ç@´"yºWÇ@üÚ_x001C_âá_x0001_Ã@õ1_x001B_Å@ñ_x0004_ú_x0006_ïyÇ@_x0010_&lt;Z;°Ä@_x0010__x0004_9k_x0003__x0006_óïÂ@Ùý¡|ýZÅ@_x000E_µÄ?lTÅ@àhÍ¯ÆÇ@¢ÉÚÄ|Å@yÈ}±MÇ@étïo_x0013_É@L,\øqÃ@)_x000B__x0019_Z_x001F_Å@·í±&amp;ÿ-È@UOyÃ@ÆóÝ,vEÈ@ÉV7µ\_x001D_Ç@ÚD_x0011_tsÄ@&lt;ÊAÊ¢ÛÄ@Óc¼6d¬Å@rûD(_x0016_pÆ@&amp;_x0002__x0017_ºÆÄ@Yë_x0008_ª_x0004_ôÃ@n__x0005_U0Â@_x0015_M°?ÉÄ@^cZÿ_x001B_¼Â@]U_x001D_ÂmÄ@U&lt;ãÿiXÇ@±àóåb_x0015_É@ö1Ñ_x0018_Ã@"µ½_x0010_@Ç@²éûßgÅ@_x001B_þ_x001C_ÇÚ_x0001_Ã@jç0~Å@_x001F_À_x0015_ã!Å@_x001B_Òq&gt;pþÆ@_x0002__x0004_Ï7ëøluÆ@R§$¨Â@_x000C_¿Å{éÃ@®q%s_x0018_Ä@oà9ê:PÄ@ísú¢ïKÅ@u~QÆ_x0005_Ã@ô9_x000C_Ã@JyBÆdÀÁ@®Ó7«ÆÃ@G¬²ËmÃ@¶-*CV.Ã@_x001F_TÅ%2æÆ@5Õ²gFÇ@_x0001_Û¤_x0005_GÆ@T=­³Æ@&lt;v¾jÒÆ@@¶ÄêãÅ@^|I_x0007__x0003_Ä@y ¯Å@î_x0004_6_x0018_¶Æ@Ô_x0018_z_x001F_4Ê@`¶_x001E_?µÒÅ@MÖ«®«OÄ@è ¼§íÅ@yÔÙ-Æ@_x0012_ÚÇ_x001F_iÁÃ@ÜA9_x000E__x0018_É@¶&lt;¿±_x0010_Ã@1ã|_x0017_A£Æ@µ´Q_x0012_Æ@)âà_x0003__x0004__x0005_¨Ã@Y\Ao_x000E_õÃ@{[_x0002_ð»«Ä@r­|ZÃÄ@UMÿIÃ@õö;#¥¿Ä@µøÛ-QÅ@Éÿ	4LMÅ@6_x0010_ç¦ÐHÄ@_x001C_}ÐÛ_x001E__Ç@MaLÔ_x0001_Ã@$_x0008_v¦Æ@åû_x0015_©Â@MÍ¿A-Ä@éä_x001E_Á@_x001B_\À_x0010__x001E_cÂ@¯þÐÜýíÅ@	_x001B_Þ¾¶öÄ@ÇÔ-_x0004_JzÂ@b_x001C_úÙ2ëÂ@ú«[ÇËÅ@ÑGim³Æ@¸8i_x000D_Å@"@ôù_x0015_Ä@_x000B_*ç@½Å@ËéIëCÃ@ÿÚÌ,_x0014_Æ@Z;Ë_x0008_+sÂ@JïÜÍ*Â@'wì_x0005_]Æ@kDÇÛÃ@ñP_x001A_¿ñÅ@_x0004__x0005_ßs¶ÈÂ@­Þ_x0008_0_x001E_Ä@"ÀI-NdÄ@_x001C_*_x000F_páÆ@Í_x0019_ô_x0013__x001F_Ã@¦f_x0003__x000E_ûÄ@WDozÆ@´­;±\TÅ@%øµä1µÃ@ÄN%CßåÅ@éºhz_x000B_vÃ@³4S;"Â@Ú$~Ëá[É@¢UÌÙPÄ@;EÊÂX4È@[n@kÎÃ@#[_x000B_ÉFéÅ@¬_x001C_Ðã_x001A_ÞÄ@­ª_x0001_*­Æ@_x0005_É8ÕªÍÆ@¢¾Zd{Ä@ÞfoÂJ_x0002_Ã@Ì¶é|sÄ@­Á2E	ÙÄ@±jtím¨Ç@®&gt;£	Ã@z6ÜÚÔ¾Å@GË_x0013_GãÇ@ê«Å[ë«Å@AòCÞÜkÆ@_x0001_EÌè~hÆ@öiÄD_x0005__x0007_HõÆ@ÙÐ_x0001_âNõÂ@_x001C__x0011_¸ö^Ä@÷¤üÞe©Æ@{ÕuØ_x0005__x0014_Â@E¶x#Å@#_x000C_"Àe-Å@¢_(_x000C_èÄ@_x0016_¦[*Ý¿Å@Í_x0019_ÍµbjÅ@ã&amp;_x001B_¯/»Å@ª`Ué¬Ã@é_x000F_@ûò8Á@Ý__x0004_ÖÝ­Â@4_x0002_ÔÆ@WB+Ä@¨G÷*þÆ@_x000F_Q#rnÆ@p_x0001_­_x0005_KÁÆ@dqì_x000B_°Æ@¾§=z+ÙÂ@BÜß²ÉÆ@ì719ä¡Ä@_x0006_-£G$Ä@¦¯÷_x0016__x0003_µÇ@oÙ=ET|Æ@yÞ¿0_x001A_(Ä@_x000B_üÚÆÚ£Â@n	ZqøÄ@Ò4_x0010_·Ý_x0019_È@Q¡Õ¡XÁ@âÇ:Â@_x0001__x0002_¯EùB%ñÈ@ôßÚØþ\Ã@Kià;_x0006_ÂÄ@js[_x001D_dÂ@]cw:øÁ@s_x001B_'ìiÉ@®±s_x000D_¬È@O[_x0001_Æ@_x000E_Ì¡eÃ@7:½#_x0016_Ã@§¾`ÿÄ@_x0007__x0015_¾h_x0008_Ã@Ç¡ÿ·¨Æ@îÕL:áZÄ@$I¡Å@gÛL·,Æ@_x0017_ñÏÈÆ@Mg÷bJÊÆ@_x0011_­,Ä@6_x000F__x0007_ÈÄ@,©ÌLÆÅ@ùíÒS¾»Â@«Ê×z_x0005_È@ÿ²fàTÃ@ßüBÁB@Æ@ôb_x0003_ñ&gt;?Å@ë}"`¿îÈ@ìÒCdîÝÆ@ªKuÞÒ1Å@Uì4õ¶Ã@ÎØ_x001C_O©Ä@_x0012_~Ép_x0001__x0002_y_x0011_Ã@XõVÊ\Å@_x0006_=_x0016_Ö_x0002_(Å@¹d_x001F_oÅÊÄ@_x0016_ /Ó0=Ä@ã_x001C_snÔÃ@ãúxúGÃ@BgÜqa"Ä@_x0006_ºsibÆ@_x001C_9gvË@ëG?+oÃ@º3õÄ[¥Ä@k_x0019_çH_x0003_Æ@XÿrzÇ@¡ëpnÇ@+$Ñ÷ÞrÆ@u_x0018_j¥ÕÄ@Z^Ã$¶Å@Ï-kßÅ@wö_x0014_q_x0006_?Â@_x0019_g|DÇ@·Y©ûäþÃ@ÜÀzý±Æ@Y_x001F_._x000B_-Ä@%¢ìrÁ·Ä@RDá» Å@f_x000F_»_x0007_+RÀ@nõ÷_x0012_AÆ@)#_x001E_jÇ@*z_\Ä@4Æ_x0004_Ã@A¸´1²Å@_x0005__x0008_Äkð¨È@NÅ}ñÅ@=²wìYÄ@mÁ_x0014_Á_x0004__x0004_Ä@·o_x0003_ÓcàÅ@­_x001E_édhÇ@	~¸t_x0008_¾È@ÖÆeÏùbÅ@u}U¡=cÅ@Y/Ã_x0005_øÎÃ@_x000C_Áç¾õßÃ@_x001C__x0016_hlÅ@_x001C_f¸UíÆ@Ç_x0015__x000D_ÄÆ@([r"[çÄ@*_x001A_¯\=Æ@½©:§ÁnÅ@q6_x001F_I_x0002_Ä@_x000E_þ6CCÍÂ@(õW*r_x000B_Ç@_x0002__x000E_\ç_x0014_&gt;Æ@&lt;_x0006_Ò_x001F_2&gt;Å@\¶ÑÆ vÅ@¸ûÚhÂJÆ@3ª_x0001_Ä@¥GºÝÃ@r_x000E_ø:LÃ@G40rÑnÅ@ì1_x0007_Æ@/gM_x0010_Â@RVY_x0006_sÃ@_x000F_bÛ«_x0007_	;GÄ@X^¥_x0002_È@Ëÿ_x0004__x0014__x001B_Ê@P:ë¿_x0006_#Æ@þäå Ä@o_x001A_TMÄ@¥K"£Þ_x001C_Á@m_x0007_@Ô¹-Æ@¹wê_x001C_Ç@&lt;I/Ñt_x001B_Ä@²ú´½Ç@Ñ£ÀsÆ@_x0005_ëv"ÁÅ@_x0008_Z_x001F__x0010_ÝðÀ@q_x0015_wæÄ@æ_x0013_Z%Â@&gt;³âÿèÚÄ@þw_x0001_iÅ@÷½_x0017_mZ_x000C_Ä@_x0013_î/_x0003_ÙÇ@f§_x0013_Å_x001C__x0011_Æ@_x0016_`kÀ_x0015_Ç@E¿Jü_x0008_³Æ@[ö_x000B_ù]Ã@³ãÖ°ªÃ@_x0005_æ_x0006__x0006_6Â@ËêAÔ)Å@Ù¼QÚ×Â@t)Ó6ÚÑÇ@_x0002_x_x000D_¼QNÂ@nZ_x0012_JæÅ@vÆÔ¦¹ÛÅ@_x0001_	_x0002__x001D_Ë_x0012_J_x000E_Ã@xQ_x000F__x001B_Â@_x001D_ß°Â©KÅ@û_x0017_L_x0012_¶\Ç@_x0010_¥"Û&lt;Å@xS_x001F_Ä@$¯W_x001E_JÅ@ÝF&amp;C-aÄ@]i.aRÆ@cgãê_x0003_&amp;É@|,[Ç{Æ@Û_x0005_-o:×Æ@_x001D_p°_x0007_Ç@D_x000E_)_x0004__x0001_Ä@È_x000E_(¢ÃÅ@tr_x0013_ý#ÅÈ@ÂCó_x0008_GÇ@ßß5_x0006_F¼Å@1!m2O_x0013_Â@ª£iÇsÉ@¾-S|XÄ@þCä&amp;VÃ@_x001D_îóå×´½@_x0007_=KEöÃ@¿çä"SÄ@ _x0006__x0008_²Æ@D[¢BD_x0016_Ç@ØF	¹¹Å@úÇMÈG_x0008_Æ@_x001E_`NûÃ@è°Vup4Æ@òVÕT_x0005__x0006_l_x0017_Å@©×b÷,Â@üs_x0001_Z£Ã@Å»&gt;¥+È@	%hdÐ¨Â@EÉ_x0003__x0019_³6Ç@5ÙgqÓÈ@_x001B_!_&gt;"Ä@Ym»µgÆ@YâºÅ@À*qFdÆ@ëÜ_x0012_±­Å@´]_x001B__x0011__x0018_?Ä@V\ßgÄ@bÇ©ÜÃ@ð_x001F_7+G_x001E_Â@uÁáòÃ@%ð_x0002_WòÄ@ÛÜý^cãÄ@¸+Ô½6Æ@óI_x001E_EÁ@Í%XXìÃ@Kò&lt;%êÂ@&gt;ì*ÊtÅ@ee_x0004_PºÈ@Ûß_x001D_WKÈ@~Ì×a_x0018_ÚÆ@X_x000D__x0019_`Å@­¬0E»Ä@pp_x0017_^Â@=_x0018_Ïì_x0005_Å@1_x000B_Núç¥Á@_x0003__x0004_µ WNlÄ@ì^\Í³kÇ@Ø^XÅ@DïÁÑºÆ@~n]iüÇ@é#p~@Å@;c_x0011_#È@®ô$CdÀ@B]_x000B_¢_x000E_éÆ@FU_x0015_Ä_x0002_^Ä@áPòH«+Ä@÷_°RæÃÀ@Am¤ñ_x001F_{Â@ãÚ×_x0018__x000C_ëÃ@¬¦®Ü¡Ê@I§Å1Æ@ñý_x0006_ö{Å@_x000F_øÝ_x0018_2È@OÁW¨sÈ@²qß_x0018_êÈ@fVç5Å@RÕui\öÃ@]F-CÄ@Ù$?^É@K_x0001_16/Æ@qð.¼^Á@Ü_x000B_RÙÇ@äöe_x001A_JfÅ@¢Áh2DÅ@'L_x0011_dqaÅ@PÆ[RÂ@æ%©Ë_x0003__x0006_DEÃ@#çÚk×Ã@§×¾ó_x0012_Ä@µ:XÏ÷_x0001_Ä@_x0002_nÅ8:ÇÄ@g\ì×á_x0005_Á@xY×_x0017_Æ@!yÐ^~¨Ä@l®ß5JÂ@à1Ö÷yÄ@_x0019_Ë0YOÆ@}µG7óÇ@Í&gt;_x0015_¨¬Å@n»ièÆ@,Ñlái²Ä@M hÃ¬gÇ@Ic_x0014_=ÏGÄ@Âf0_x0010_&gt;Ç@øÚ« bDÂ@=! _x0005__x0003_ÒÆ@#«\$?Å@.åñB:_x0018_Æ@_x000C_~,tMÛÅ@~³[u­Ä@ÇZ_x0006_"ËÇ@ùCÖ	_x0016_Ä@_x0010_ÿÚ"(_x0002_Æ@Ù¼Ç¡_x0008_%Ä@_x0004__x001A_QSk6Æ@Ii'°[Â@ó¿ä°Ä@Áè´P±É@_x0001__x0003__x0016_]àOÇ@`òRõ_x0011_Ä@_x0010_õû&gt;Ñ Æ@_x001D_Þ3w±Å@ Ã;ïtvÃ@w¸0[LÃ@,ã8~&lt;wÁ@®_x001D_±Z_x0016_Â@û_x001C__x0013_P°	Æ@q·(æqÄ@_x0013_Ë_x000C_pÈ@S®|¢"°É@ÇØ_x0006_ÅF_x0017_Ç@D|³7NÆ@wHi#ÛÞÃ@¬cÌ¥l Ä@_x001F_cÝílÂ@F((fûÅ@_x0005_¯ð{_x0017_Ä@uþTo3QÅ@â,Ô_x0010__x0010__x001E_Å@_x0015_µÁÆ@_x001F_Ò¼¢%ÓÀ@~ØäßÄ@Ü'a[_x0008__x0002_Â@&amp;ÃKÊÁdÄ@L_x0008_w_x0005_bDÃ@h_x0005_HI-_Ä@Ù¢FGâÅ@_x0003_$Õ	hÆ@_x0018_~zæóÃ@%9,,_x0004__x0005_ñóÄ@O+lð~åÇ@FE{´mfÄ@Ï_x0017_}ðÊÅ@¶aX_x0019_|_x0002_Â@ú®®ÓÆ@z_x0011_`TrÄ@ôÌÅtûÿÄ@ñÖ~hisÈ@Î1_x0014_½Æ@uk_x0003__x000E__x000E_:Â@PõÕ	pèÄ@_x0001_}þÓdÈ@Öæ¦zÄ@ìæÎç_x0001_Å@òÕl¥4Ä@¨µá"¸¦Á@vOÃH_x0018_Ä@¢§î|ùEÆ@T&amp;¸_x001A_÷ÝÃ@´QIl¡Æ@]»\y_x0011_&gt;Æ@ _x0002__x001B_X:Á@%õIw¨Â@¯¨B°»Â@­:Ú¤&lt;cÃ@_x0014_ã\!Å@¢Ý_x0005_wÙÇ@QÆ±¢ãÂ@¯_x001E_yõäJÅ@S¤eÿÄ@ôréûyúÆ@_x0001__x0003__x0013_rÛ^_x000D_ñÄ@ô²Zûß¾@¡®_x0014_RÆ@VB&amp;$Ê]Ã@I,HÏ`¼Â@ÍÓ_x000B_óôÄ@È©)ï=Ç@ì¨%ö_x0019_ÕÄ@1yJ_x0003_1Æ@_x0002_©kô_x000F_4Ã@b#&lt;xÃ@7^à®pzÆ@âõJ_x0001_Ç@«_x0012_s¥t_x001F_É@_x0006_ _x0010_$uøÇ@O©©_x0003_«Å@×#TÒÎ_x0010_È@I5_x000E_aw[Ä@_x0018_rÕ_x0004_Æ@§&amp;M_x001E_'È@F@nG:@Ä@ùÂ¹+_x001A_Ç@ªZVç;Ã@Xµ7æJ_x001D_È@ÖN_x0014__x000D_ù»Â@Z{*Óß§Æ@|ëçìéÆ@Bw_x0015_i_x0003_`Á@nÅa_x0014_×Ç@`?Rkñ(Æ@bÏÌÇ@Jl_x001F_q_x0002__x0003_8_x0004_Â@ GQi*Ä@Ë{$XçÄ@á\ã¼Á@5±_x0014__2Ã@»_x0008_c Æ@å@«$·°Ã@UT©_x0011__x000C_,Ä@o´©Ä@*±MK_È@éÃ²ª_x0008_ÿÄ@odF¨±Ç@_x0013_ñÊ/Ä@TªhV¥È@_x0018_3þ_x0016_Ä@ùÙé_x0005_HÃ@_x001A_û_x0010__x0002_¶±Æ@fr_x000F_'#Á@_x0015_Iù_x000E__x0005_Å@ò¸gkÞÃ@°9_x001E_Û%_x0018_Ç@*zÄ8ÀúÄ@R_x000C_¢_x001E_ÛÁ@0âÔÆ@AqÐËUÄ@·Û3Xæ­Ä@}º_x0011_'bÅ@ãú2®¾¨È@ß¨_x001B__x0001_ÂÁ@;;_x0002_Æ@~	_x0014_ÊÃ@Lq¢âÅ@_x0003__x0004_í,ÊVÂÿÅ@_x0014_Ñ&lt;¡iÂ@¶e¢0_x0018_Å@Êä¦A15Ä@´tww_x0006_ÅÃ@sÈ_x0007_ôÅ@È~ôÀcÅ@Í_x0010_l$Ã@¨&lt;`lx_x0001_Ê@ÔT`ÕÔ$Ì@j-ç¾tàÁ@O_x0017_¯u#_x000E_Æ@º)"Ø_x0013_Ä@-_x001E_g+Z¦Ã@hOÑ&amp;Ä@uáõQk_x000C_Ç@í²4_x001A_WÒÃ@ºp}a^Â@ìÞ{ÒiÅ@âx-_x001C_ÞÅ@	ÜzÓÍ¾Ä@_x0008_p3íLÄ@¾ºDc°ìÆ@7ñY_x0012__x0006_\Ç@pñjÔ/øÃ@ÈÆL&amp;àÅ@ZÑ@î _x0002_Â@È_x0014__x0014_gÿÄ@?ÕT_x001C_Ã@®gÞ¼Æ@bW`ûÁ@fÆÝ_x0001__x0003_Â@4_x0002_._x0014_Æ@Ò'É6Ã@ø\}hFÄÄ@îò½|=ÈÆ@"_x0016_7y_x0007_Ç@ä_x001C__x000B_#0Å@_x0018_$ÌµÂ@xxÃ&gt;nÀ@WßÕÀòþÃ@oÐ$_x0014_Ê@"ûrÒ_x0003_Æ@5@_x0018_%_x0018_È@9&gt;\bÇÀ@xbcÜåÈ@ _x001A_Ö¤ÁÇ@U$BùÜÆ@èW	¡éúÂ@R_x000F_TwÏáÂ@]¢¸;üÌÂ@:_x0003_¤2¸FÅ@!'ßW©§Ã@HË_x0011_ö¾Å@[M/p~éÄ@_x0019_LË_x0005_§FÇ@¢Îz_x0006_Þ`Å@_x000F__x0018__x0003_`æÝÃ@%Þæ_x001B_|Ä@ëÃ"_x0001_¾Æ@"2_x001B_»_x0012_ïÆ@_x0005_Þ N _x000E_È@KÐ!ógÆ@_x0001__x0002_&gt;_x000B_dô¡pÄ@O3gq_x0018_+Ä@§Ú3Í	Ç@¦Ùt½ÂÃ@¤û âòMÃ@&gt;__x0008_«ð2Å@²OÐáÃ@3á¾_x0010__x0019_÷Æ@Tòü©_x0016_Ã@¢[¬ÎöÆ@_x001B_³_x0012__x0018__x0002_EÇ@ámAÁ¨?Å@Vy6_x0007__x001C_Ç@Å_x0016_ì*qÏÃ@ñ~ÿøÖÄ@_x0006_ht=í¾Ä@@FîÄbÙÁ@A*e±ë|Ç@õÇGöGoÃ@DGôÚîÃ@$o½-ÇHÆ@¿îàåÐàÃ@ÙhX_x0006_«­Å@_x000D_¥¨é;×Æ@ÊÅ¦_x0007_nòÄ@?Â¼UØ¿Ã@½ªiqÆ@ï_x000C_27_x0018_/Å@H_x0002_Øq4$Ã@w_x0010_àRsÄ@1üi_x0004_åÇ@­¨X_x001C__x0001__x0003_tdÄ@B¶_x0018_z(QÇ@Ü_x000D_þ²Ã@_x001F_![CÂ_x001B_Ç@ë®XÄ¦À@¿ô¬öêQÄ@Dè~¿¦Ã@1-yQÍ@Å@ødðÑäeÇ@l¯_x0001_ÔÙýÂ@Û_x0006__x0016_K øÁ@Ö«"ÍÔ_x001B_Ä@í&gt;¸ñäÅ@=ôEdÃ@al_x0016__»À@o_x001C_ú46_x0001_Ä@q¢AÐÄ@_x0015_àPÀUÅ@¦á_x0002_ÜÉÍÄ@7maAôÄ@PfâXäÆ@[(¥fØÄ@p5*)VJÅ@j â_x0004_­Ä@ÖÅà_x000C_CtÅ@çgzÈ@×øÎD_x000E_âÃ@=ÖÔÆGxÇ@d¶õá-Æ@_x000D_îh	ìÆ@Qöq_x0018_£Å@_x0014_M_x0008_õ8åÄ@_x0001__x0008_Ð_x001F_9ÜÄ@±_x000C_ÞOÃ@×ù_x0003_WÄÈÂ@aûÅnD_x0018_Æ@½`tm¶_x0008_Ã@â#ºä£CÄ@¡Ö_x0018_ýcÈ@È(·K_x0019_GÇ@_x000D_çû/óEÅ@_x0008__x0002_y_x0005_&lt;2Å@W_x0005_½©LéÆ@¬¤¦ç.ÔÇ@%_x0001_pJ8²Ã@C_x000F_*XYíÇ@Q Æ8_x0015_Æ@U¡HÝbÃ@_x001A_«Yâ_x0005__x001A_Æ@Øü*BDéÄ@/Oß¦ÍÆ@uâs&amp;»Ä@÷5éê_x0007_RÅ@ x_x0015_ç³_x0004_Å@sÑöye_x0006_Ä@íbR_x000C__x000D_%É@_x000C__x0017_ÎÃ,Ã@ÑÌpüÅ@_x001C_='4Ä@ mBÕÁªÆ@àMUáöÄ@æn_x001A_1&amp;Æ@I_x001D_c¯Å@/¤tò_x0001__x0002_ÆÅ@fr*ÉÔAÊ@E)©ÞTÓÃ@Ú±ä_x000C_K4Â@æÂ©#VÂ@¸²Xù_x000B_Å@äá+ö[Æ@Ã¦Z[³Ä@"_x000D_*Ã_x0014_!Ç@*çf_x0018_ñÄ@_x0017_YkeövÂ@f©eì_x0010_Æ@$k\äÄ@,b;Ç@´|ÖÜÁÆ@=GYÆbjÂ@cÌþY«Â@Í_x0013_ñïÄ@)LÏ]_x0015_Ä@_x000C_4_x0014_MtÅ@ZyÙ¨e¾@uÚ$õ~ÛÁ@O0RÅ@WËð_x0017_$"Å@`-H¨b%Æ@×0Õ5cÅ@Ô_x0006_¯_x001C_Ä@}ÙðØÅ@&amp;ÐA»;È@X÷g_x0014_ó_x0012_Æ@E ÍZÓÂÄ@_x0003_uauÇ@_x0001__x0002_BÖ&amp;	§ØÈ@Cô	l®Ã@/J§_x000E_°oÁ@ÓÄ_x0003_öÙÅ@_x000F___x0014_²ÈÃ@%û_x001F_äjûÄ@ÍELö,IÃ@:]Ê`$Å@Wø_x001F_?	!È@phÐh»Ä@±_x0018_ÏÞ_x0008__x000E_Ã@_x0011_D5ð_x0007_ºÃ@L_x0005_=ªaÅ@DåBMµÙÆ@/&lt;(+Å@)W·åÄÅ@tH×ÕRÅ@Ø_x0015_m_÷ùÅ@®ç?¿âÈ@µ;p¿!Ç@£[áWÈ×Ç@5×¤ÁüÇ@6ÖC_x000C__x0017_À@m	_x0019_Æ@§Åí¢_x000B_¦Ä@ø_x0007_¦,~Å@ÂL_x0011_ñòÇ@Z _x000B_b&lt;Ä@{_x001A_ÓÝÇ@_x000B_¬æG,èÅ@Û±r&gt;Æ@&lt;a_x0001__x0002_5VÄ@_x0003_Á£fÂïÃ@_x000B__x0011_üXóÀ@d§ã_x0019_)_x001D_Ç@õØÎý8Å@óüËÿ]Æ@^_x000F__x001E_0ªÈ@»÷d&lt;æÂ@~_x000D_ûàwÄ@MÐá³_x0017_ËÆ@_x0019_µYvëÃ@_x0006_×°[ÛÒÃ@øJ Ä@ör´s5bÇ@ùÛL_x0016_æ Ä@Íà3}ñÃ@µ¾ÀÓ}çÂ@@êe|É Å@¿_x000B_¬Â@1mé_x000D_Ç@P0E/Ø£Ã@ëÀ_x0008_YÃçÃ@O{¥_x0005_âÇ@ZÒ_x0017_HT8Ã@\_x0008_¼³0Ç@±)q³Â@×ï%_x0015_¸tÅ@j?ï\8ªÇ@!á­_x000E_ÛSÆ@²g5_x001D_p_x001C_Å@¡G_x000F__x0002_yÆ@»ý_x0014_Ã_x0017_Å@_x0003__x0004_C&gt;rÕüÂ@ádØ³÷Ç@Ã22ª;Å@dÅÀ»Å@c ñ½)Æ@Í×W_x0018_Å@zS; #²Ä@â{_x0010_Ñ_x001C_ôÄ@,R¹qdÄ@_x000E_YÌ1_x001E_È@Ó_x0006_­r[,Ç@P)þµ_x0002_Å@ÊBÈ(Ç@À_x0015_°Ðð&gt;Ä@cÝQ&gt;(Æ@Æ-ØrÜÅ@zW_x0012__x0012_jÄ@_x0007_=áºW:Ç@Àº+·ÝÅ@ wpãÞÃ@¬¸XñÄ@§ÈÇÂ%Å@ÑÕ9C_x001D_ÉÃ@Ó¤p]ßâÅ@ß"30ñÆ@/`;H-Ç@¹éfEt¥È@ËdÑEy¿Æ@¾Þ_x0006_Z_x0004_É@Ç_x0015_tº0Å@yTÄxÅ@_x0001_ÑhL_x0002__x0008_þ_x0006_Ä@_x0005_íÊíì=Å@$eºrNÈ@¤ëÍã_x000E_ÁÈ@;Þ%&amp;CÇ@_x0015_}L÷#Å@~êj±Ç@^ðsS.*Ç@Z_x001F_Å@°è&lt;Qj¸Å@¸1_x0018_wRëÂ@tf:"DGÇ@_x0014_ûGL÷Ã@÷_x0007_­¢è_x0004_Ã@\qé_x001C_ÔÍÄ@çÉ_x0013_Æ@_x001B_úÎà1Ä@ÀKÒcsýÄ@ôøÿøÉ_x0001_Æ@¥°_x001D_´DôÆ@_x0003_ ßÑzÄ@ÓìÄà_x001A_ÎÅ@öÝ®»l²Ã@NÔRµ.Ä@´ZõÅ@üYËÅ_x001B_Ç@_x0014_D[mÒÅ@_x0011_£_x0017_-mÁÅ@¿óÛ3~Ã@_x0012_Bèg3Ã@{K_x0007_ ÌÄ@Ñ|+8ØÅ@_x0003__x0005_&lt;óíZàÄ@¶Eg¡)Á@¬G&lt;ýÅ@KÖM6S­Ç@Ô°5_ö$Ç@&amp;I_x0002_y¡Ç@_x0001_ÅPÍöÅÉ@_x000E_1UÅ@¦wj¨DÇ@è°×TðÅ@2©"-».Ä@áï ö	Ç@Y_x001D__x0004_ÓÇÅ@H@Áº¹°Ã@ù¼½FÓÂ@:S³ý-Å@Ô]Tx_x001A_Æ@uÑçb_x001C_Ç@ôCfJ_x0015__x0016_Å@.¡¢_x0002_\Æ@ª"ØürÄ@m	øÀãpÇ@q·Â[ôQÆ@,¸²oà¹Ç@^ÀÎ®L_x001F_Â@_x0004_Ú_x001A_~Æ@ª¬f³Ã@º½YÃ@_x0014_ÛÀ?ÆÄ@ Z÷oíÁ@ù!&lt;*lÅ@+°¸_x0001__x0003_ßyÅ@Nk¾_x0006_-Æ@_x000C_p(úþÛÄ@T-_x001E_¥T_x001D_Å@_x0006_XäïtÅ@_x0008_»ÖzvWÃ@RBþ_x000E_$Â@Úé-Ø¹Ã@H6[ÍÅ@_x0018_ÖÑq|þÄ@¥V¬ZcÇ@S´O£¢®Ã@_x001E_'ø°È@g|_x0005_ÞÁ@?_x001A_S¥Ä@½§A_x0016_Ã@ÌËq	ËaÂ@¾òèÃ@%BóÊRøÃ@_x001C_i_x0002_3u_x0008_Ä@äiÔÁ_x000D_¸Á@%3ÍZpÈ@E&lt;_x001B_­7Å@Õî_x0004_N7Ã@_x000E_xØ'u!Ç@|J«eÊ¥Ä@_x0003_ucu²rÇ@Ñ_x0016_Q_x0014_Ê(Å@cb_x0006_®¥­Æ@²Ø\ÎiÇ@¤¸OÀÄ@×fuWáõÂ@_x0002__x0005_ÝÀ«Ä@pð @ÞæÁ@"_x001C_$_x0008_´ðÅ@½©&lt;­³uÅ@AÙ¹¢§Ç@½¢ºíHÃ@»%v@.Ä@._x001B_K_x0015_áÆ@Õª­^q¤Ã@Ï6)_x0002_-Ä@xÓ©¾ÐÄ@ÊøÇ@©_x0015_ß¯Y_x0015_Ç@·WIzbÃ@Íõ_x000B_JD Ä@TqûüÏÄ@Q«w@ÜZÂ@&gt;åk_x0017_ÐÁ@&lt;Ü_x0003_ÆÞ	Æ@¤Ý¥_x000D_²Å@_x0005__x0007__x0005_@q4Ç@ÜÝ_x0018_ÙþÈ@_x0013_.AÛXÁ@ÖpM3µÆ@ÜÏØaø_x0012_Á@d)_x0005_tÂ@»_x000F_¯D¡_x0001_Å@C_x0012_	¾¬ÐÄ@_x0003_pº®áHÇ@Ùi²{b_x000F_Ç@_x0017_Yâä¤_x0004_Æ@cWÚ©_x0003__x0005_(ÑÄ@ _x0019__x0004_&gt;_x001F_Å@ÓÁm°ÆÄ@&amp;Þ2Î_x0010_¦Ã@(_x0001_o5bÅ@Bæ_x0014_ÏÚÂ@ÁÈé­_x000C_Ã@AäCw}Ä@ks"a4È@èIûöO·Ä@ÙHÏ,Ç@ZJ2_x0010_Á@Ç%uHÄ@Wº_x0005_Ã_x001A_Ä@W&amp;FªxvÇ@&amp;Eä-g_x0002_Ç@_x0004_(_x000E_É_x0007_Â@Wé9©)¤Æ@Î¤ ä_x0019__x001B_Ã@`_x001A_àµþÃ@á¨_x001A_ÓläÄ@0o_x0005_D}È@"DdÙÅ@_x0010_|©R»|Ç@_x0010_NôôHÈ@Ô_x0017_p¨Å@&amp;n®`ÈÄ@*q_x0018_%0Ã@z+zÔ)ÐÆ@LkõÂ(_x0016_Ç@_x0015_µ´Ä@¯î	Â@_x0002__x0003_\ÃÒúãÎÅ@!/#4_x0013_Ä@3 þÕ´Ç@»_x0010_ç Ã@N_x001C_)¯Ä@:î:ï,É@ÓôÍ©ß§Æ@_x0005_d¼}úÄ@KÊõ±á_x0017_Å@õågøÃ@|¤I_x0002_ViÆ@«§çÓïÅ@p-Ä_x0001_©Â@íY{,SÄ@_x0019_"h_x0005_ÝÁ@_x0002_R_x0017_îAÆ@_x0019_é_x0005_ÜXÈ@ªú=,5°Ç@´"yºWÇ@üÚ_x001C_âá_x0001_Ã@õ1_x001B_Å@ñ_x0004_ú_x0006_ïyÇ@_x0010_&lt;Z;°Ä@_x0010__x0004_9kóïÂ@Ùý¡|ýZÅ@_x000E_µÄ?lTÅ@àhÍ¯ÆÇ@¢ÉÚÄ|Å@yÈ}±MÇ@étïo_x0013_É@L,\øqÃ@)_x000B__x0019_Z_x0003__x0006__x001F_Å@·í±&amp;ÿ-È@UOyÃ@ÆóÝ,vEÈ@ÉV7µ\_x001D_Ç@ÚD_x0011_tsÄ@&lt;ÊAÊ¢ÛÄ@Óc¼6d¬Å@rûD(_x0016_pÆ@&amp;_x0002__x0017_ºÆÄ@Yë_x0008_ª_x0004_ôÃ@n__x0005_U0Â@_x0015_M°?ÉÄ@^cZÿ_x001B_¼Â@]U_x001D_ÂmÄ@U&lt;ãÿiXÇ@±àóåb_x0015_É@ö1Ñ_x0018_Ã@"µ½_x0010_@Ç@²éûßgÅ@_x001B_þ_x001C_ÇÚ_x0001_Ã@jç0~Å@_x001F_À_x0015_ã!Å@_x001B_Òq&gt;pþÆ@Ï7ëøluÆ@R§$¨Â@_x000C_¿Å{éÃ@®q%s_x0018_Ä@oà9ê:PÄ@ísú¢ïKÅ@u~QÆ_x0005_Ã@ô9_x000C_Ã@_x0004__x0006_JyBÆdÀÁ@®Ó7«ÆÃ@G¬²ËmÃ@¶-*CV.Ã@_x001F_TÅ%2æÆ@5Õ²gFÇ@_x0001_Û¤_x0005_GÆ@T=­³Æ@&lt;v¾jÒÆ@@¶ÄêãÅ@^|I_x0007__x0003_Ä@y ¯Å@î_x0006_6_x0018_¶Æ@Ô_x0018_z_x001F_4Ê@`¶_x001E_?µÒÅ@MÖ«®«OÄ@è ¼§íÅ@yÔÙ-Æ@_x0012_ÚÇ_x001F_iÁÃ@ÜA9_x000E__x0018_É@¶&lt;¿±_x0010_Ã@1ã|_x0017_A£Æ@µ´Q_x0012_Æ@)âà_x0005_¨Ã@Y\Ao_x000E_õÃ@{[_x0002_ð»«Ä@r­|ZÃÄ@UMÿIÃ@õö;#¥¿Ä@µøÛ-QÅ@Éÿ	4LMÅ@6_x0010_ç¦_x0002__x0004_ÐHÄ@_x001C_}ÐÛ_x001E__Ç@MaLÔ_x0001_Ã@$_x0008_v¦Æ@åû_x0015_©Â@MÍ¿A-Ä@éä_x001E_Á@_x001B_\À_x0010__x001E_cÂ@¯þÐÜýíÅ@	_x001B_Þ¾¶öÄ@ÇÔ-_x0004_JzÂ@b_x001C_úÙ2ëÂ@ú«[ÇËÅ@ÑGim³Æ@¸8i_x000D_Å@"@ôù_x0015_Ä@_x000B_*ç@½Å@ËéIëCÃ@ÿÚÌ,_x0014_Æ@Z;Ë_x0008_+sÂ@JïÜÍ*Â@'wì_x0005_]Æ@kDÇÛÃ@ñP_x001A_¿ñÅ@ßs¶ÈÂ@­Þ_x0008_0_x001E_Ä@"ÀI-NdÄ@_x001C_*_x000F_páÆ@Í_x0019_ô_x0013__x001F_Ã@¦f_x0003__x000E_ûÄ@WDozÆ@´­;±\TÅ@_x0003__x0004_%øµä1µÃ@ÄN%CßåÅ@éºhz_x000B_vÃ@³4S;"Â@Ú$~Ëá[É@¢UÌÙPÄ@;EÊÂX4È@[n@kÎÃ@#[_x000B_ÉFéÅ@¬_x001C_Ðã_x001A_ÞÄ@­ª_x0001_*­Æ@_x0004_É8ÕªÍÆ@¢¾Zd{Ä@ÞfoÂJ_x0002_Ã@Ì¶é|sÄ@­Á2E	ÙÄ@±jtím¨Ç@®&gt;£	Ã@z6ÜÚÔ¾Å@GË_x0013_GãÇ@ê«Å[ë«Å@AòCÞÜkÆ@_x0001_EÌè~hÆ@öiÄDHõÆ@ÙÐ_x0001_âNõÂ@_x001C__x0011_¸ö^Ä@÷¤üÞe©Æ@{ÕuØ_x0003__x0014_Â@E¶x#Å@#_x000C_"Àe-Å@¢_(_x000C_èÄ@_x0016_¦[*_x0005__x0007_Ý¿Å@Í_x0019_ÍµbjÅ@ã&amp;_x001B_¯/»Å@ª`Ué¬Ã@é_x000F_@ûò8Á@Ý__x0004_ÖÝ­Â@4_x0002_ÔÆ@WB+Ä@¨G÷*þÆ@_x000F_Q#rnÆ@p_x0001_­_x0005_KÁÆ@dqì_x000B_°Æ@¾§=z+ÙÂ@BÜß²ÉÆ@ì719ä¡Ä@_x0006_-£G$Ä@¦¯÷_x0016__x0003_µÇ@oÙ=ET|Æ@yÞ¿0_x001A_(Ä@_x000B_üÚÆÚ£Â@n	ZqøÄ@Ò4_x0010_·Ý_x0019_È@Q¡Õ¡XÁ@âÇ:Â@¯EùB%ñÈ@ôßÚØþ\Ã@Kià;_x0006_ÂÄ@js[_x001D_dÂ@]cw:øÁ@s_x001B_'ìiÉ@®±s_x000D_¬È@O[_x0005_Æ@_x0001__x0002__x000E_Ì¡eÃ@7:½#_x0016_Ã@§¾`ÿÄ@_x0007__x0015_¾h_x0008_Ã@Ç¡ÿ·¨Æ@îÕL:áZÄ@$I¡Å@gÛL·,Æ@_x0017_ñÏÈÆ@Mg÷bJÊÆ@_x0011_­,Ä@6_x000F__x0007_ÈÄ@,©ÌLÆÅ@ùíÒS¾»Â@«Ê×z_x0005_È@ÿ²fàTÃ@ßüBÁB@Æ@ôb_x0003_ñ&gt;?Å@ë}"`¿îÈ@ìÒCdîÝÆ@ªKuÞÒ1Å@Uì4õ¶Ã@ÎØ_x001C_O©Ä@_x0012_~Épy_x0011_Ã@XõVÊ\Å@_x0006_=_x0016_Ö_x0002_(Å@¹d_x001F_oÅÊÄ@_x0016_ /Ó0=Ä@ã_x001C_snÔÃ@ãúxúGÃ@BgÜqa"Ä@_x0006_ºsi_x0001__x0002_bÆ@_x001C_9gvË@ëG?+oÃ@º3õÄ[¥Ä@k_x0019_çH_x0003_Æ@XÿrzÇ@¡ëpnÇ@+$Ñ÷ÞrÆ@u_x0018_j¥ÕÄ@Z^Ã$¶Å@Ï-kßÅ@wö_x0014_q_x0006_?Â@_x0019_g|DÇ@·Y©ûäþÃ@ÜÀzý±Æ@Y_x001F_._x000B_-Ä@%¢ìrÁ·Ä@RDá» Å@f_x000F_»_x0007_+RÀ@nõ÷_x0012_AÆ@)#_x001E_jÇ@*z_\Ä@4Æ_x0004_Ã@A¸´1²Å@Äkð¨È@NÅ}ñÅ@=²wìYÄ@mÁ_x0014_Á_x0004__x0004_Ä@·o_x0003_ÓcàÅ@­_x001E_édhÇ@	~¸t_x0002_¾È@ÖÆeÏùbÅ@_x0003__x0005_u}U¡=cÅ@Y/Ã_x0003_øÎÃ@_x000C_Áç¾õßÃ@_x001C__x0016_hlÅ@_x001C_f¸UíÆ@Ç_x0015__x000D_ÄÆ@([r"[çÄ@*_x001A_¯\=Æ@½©:§ÁnÅ@q6_x001F_I_x0002_Ä@_x000E_þ6CCÍÂ@(õW*r_x000B_Ç@_x0002__x000E_\ç_x0014_&gt;Æ@&lt;_x0006_Ò_x001F_2&gt;Å@\¶ÑÆ vÅ@¸ûÚhÂJÆ@3ª_x0001_Ä@¥GºÝÃ@r_x000E_ø:LÃ@G40rÑnÅ@ì1_x0007_Æ@/gM_x0010_Â@RVY_x0006_sÃ@_x000F_bÛ«;GÄ@X^¥_x0002_È@Ëÿ_x0004__x0014__x001B_Ê@P:ë¿_x0006_#Æ@þäå Ä@o_x001A_TMÄ@¥K"£Þ_x001C_Á@m_x0003_@Ô¹-Æ@¹wê_x0004__x0007__x001C_Ç@&lt;I/Ñt_x001B_Ä@²ú´½Ç@Ñ£ÀsÆ@_x0005_ëv"ÁÅ@_x0008_Z_x001F__x0010_ÝðÀ@q_x0015_wæÄ@æ_x0013_Z%Â@&gt;³âÿèÚÄ@þw_x0001_iÅ@÷½_x0017_mZ_x000C_Ä@_x0013_î/_x0003_ÙÇ@f§_x0013_Å_x001C__x0011_Æ@_x0016_`kÀ_x0015_Ç@E¿Jü_x0008_³Æ@[ö_x000B_ù]Ã@³ãÖ°ªÃ@_x0005_æ_x0006__x0006_6Â@ËêAÔ)Å@Ù¼QÚ×Â@t)Ó6ÚÑÇ@_x0002_x_x000D_¼QNÂ@nZ_x0012_JæÅ@vÆÔ¦¹ÛÅ@_x0002__x001D_Ë_x0012_J_x000E_Ã@xQ_x000F__x001B_Â@_x001D_ß°Â©KÅ@û_x0017_L_x0012_¶\Ç@_x0010_¥"Û&lt;Å@xS_x001F_Ä@$¯W_x001E_JÅ@ÝF&amp;C-aÄ@_x0002__x000B_]i.aRÆ@cgãê_x0003_&amp;É@|,[Ç{Æ@Û_x0005_-o:×Æ@_x001D_p°_x0007_Ç@D_x000E_)_x0004__x0002_Ä@È_x000E_(¢ÃÅ@tr_x0013_ý#ÅÈ@ÂCó_x0008_GÇ@ßß5_x0006_F¼Å@1!m2O_x0013_Â@ª£iÇsÉ@¾-S|XÄ@þCä&amp;VÃ@_x001D_îóå×´½@_x0007_=KEöÃ@¿çä"SÄ@ _x0006__x0008_²Æ@D[¢BD_x0016_Ç@ØF_x000B_¹¹Å@úÇMÈG_x0008_Æ@_x001E_`NûÃ@è°Vup4Æ@òVÕTl_x0017_Å@©×b÷,Â@üs_x0001_Z£Ã@Å»&gt;¥+È@	%hdÐ¨Â@EÉ_x0003__x0019_³6Ç@5ÙgqÓÈ@_x001B_!_&gt;"Ä@Ym»_x0001__x0003_µgÆ@YâºÅ@À*qFdÆ@ëÜ_x0012_±­Å@´]_x001B__x0011__x0018_?Ä@V\ßgÄ@bÇ©ÜÃ@ð_x001F_7+G_x001E_Â@uÁáòÃ@%ð_x0002_WòÄ@ÛÜý^cãÄ@¸+Ô½6Æ@óI_x001E_EÁ@Í%XXìÃ@Kò&lt;%êÂ@&gt;ì*ÊtÅ@ee_x0004_PºÈ@Ûß_x001D_WKÈ@~Ì×a_x0018_ÚÆ@X_x000D__x0019_`Å@­¬0E»Ä@pp_x0017_^Â@=_x0018_Ïì_x0001_Å@1_x000B_Núç¥Á@µ WNlÄ@ì^\Í³kÇ@Ø^XÅ@DïÁÑºÆ@~n]iüÇ@é#p~@Å@;c_x0011_#È@®ô$CdÀ@_x0003__x0004_B]_x000B_¢_x000E_éÆ@FU_x0015_Ä_x0002_^Ä@áPòH«+Ä@÷_°RæÃÀ@Am¤ñ_x001F_{Â@ãÚ×_x0018__x000C_ëÃ@¬¦®Ü¡Ê@I§Å1Æ@ñý_x0006_ö{Å@_x000F_øÝ_x0018_2È@OÁW¨sÈ@²qß_x0018_êÈ@fVç5Å@RÕui\öÃ@]F-CÄ@Ù$?^É@K_x0001_16/Æ@qð.¼^Á@Ü_x000B_RÙÇ@äöe_x001A_JfÅ@¢Áh2DÅ@'L_x0011_dqaÅ@PÆ[RÂ@æ%©ËDEÃ@#çÚk×Ã@§×¾ó_x0012_Ä@µ:XÏ÷_x0001_Ä@_x0002_nÅ8:ÇÄ@g\ì×á_x0005_Á@xY×_x0017_Æ@!yÐ^~¨Ä@l®ß5_x0001__x0003_JÂ@à1Ö÷yÄ@_x0019_Ë0YOÆ@}µG7óÇ@Í&gt;_x0015_¨¬Å@n»ièÆ@,Ñlái²Ä@M hÃ¬gÇ@Ic_x0014_=ÏGÄ@Âf0_x0010_&gt;Ç@øÚ« bDÂ@=! _x0005__x0001_ÒÆ@#«\$?Å@.åñB:_x0018_Æ@_x000C_~,tMÛÅ@~³[u­Ä@ÇZ_x0003_"ËÇ@ùCÖ	_x0016_Ä@_x0010_ÿÚ"(_x0002_Æ@Ù¼Ç¡_x0008_%Ä@_x0004__x001A_QSk6Æ@Ii'°[Â@ó¿ä°Ä@Áè´P±É@_x0016_]àOÇ@`òRõ_x0011_Ä@_x0010_õû&gt;Ñ Æ@_x001D_Þ3w±Å@ Ã;ïtvÃ@w¸0[LÃ@,ã8~&lt;wÁ@®_x001D_±Z_x0016_Â@_x0001__x0003_û_x001C__x0013_P°	Æ@q·(æqÄ@_x0013_Ë_x000C_pÈ@S®|¢"°É@ÇØ_x0006_ÅF_x0017_Ç@D|³7NÆ@wHi#ÛÞÃ@¬cÌ¥l Ä@_x001F_cÝílÂ@F((fûÅ@_x0005_¯ð{_x0017_Ä@uþTo3QÅ@â,Ô_x0010__x0010__x001E_Å@_x0015_µÁÆ@_x001F_Ò¼¢%ÓÀ@~ØäßÄ@Ü'a[_x0008__x0002_Â@&amp;ÃKÊÁdÄ@L_x0008_w_x0005_bDÃ@h_x0005_HI-_Ä@Ù¢FGâÅ@_x0003_$Õ	hÆ@_x0018_~zæóÃ@%9,,ñóÄ@O+lð~åÇ@FE{´mfÄ@Ï_x0017_}ðÊÅ@¶aX_x0019_|_x0002_Â@ú®®ÓÆ@z_x0011_`TrÄ@ôÌÅtûÿÄ@ñÖ~h_x0004__x0005_isÈ@Î1_x0014_½Æ@uk_x0003__x000E__x000E_:Â@PõÕ	pèÄ@_x0001_}þÓdÈ@Öæ¦zÄ@ìæÎç_x0001_Å@òÕl¥4Ä@¨µá"¸¦Á@vOÃH_x0018_Ä@¢§î|ùEÆ@T&amp;¸_x001A_÷ÝÃ@´QIl¡Æ@]»\y_x0011_&gt;Æ@ _x0002__x001B_X:Á@%õIw¨Â@¯¨B°»Â@­:Ú¤&lt;cÃ@_x0014_ã\!Å@¢Ý_x0005_wÙÇ@QÆ±¢ãÂ@¯_x001E_yõäJÅ@S¤eÿÄ@ôréûyúÆ@_x0013_rÛ^_x000D_ñÄ@ô²Zûß¾@¡®_x0014_RÆ@VB&amp;$Ê]Ã@I,HÏ`¼Â@ÍÓ_x000B_óôÄ@È©)ï=Ç@ì¨%ö_x0019_ÕÄ@_x0001__x0003_1yJ_x0003_1Æ@_x0002_©kô_x000F_4Ã@b#&lt;xÃ@7^à®pzÆ@âõJ_x0001_Ç@«_x0012_s¥t_x001F_É@_x0006_ _x0010_$uøÇ@O©©_x0003_«Å@×#TÒÎ_x0010_È@I5_x000E_aw[Ä@_x0018_rÕ_x0004_Æ@§&amp;M_x001E_'È@F@nG:@Ä@ùÂ¹+_x001A_Ç@ªZVç;Ã@Xµ7æJ_x001D_È@ÖN_x0014__x000D_ù»Â@Z{*Óß§Æ@|ëçìéÆ@Bw_x0015_i_x0003_`Á@nÅa_x0014_×Ç@`?Rkñ(Æ@bÏÌÇ@Jl_x001F_q8_x0004_Â@ GQi*Ä@Ë{$XçÄ@á\ã¼Á@5±_x0014__2Ã@»_x0008_c Æ@å@«$·°Ã@UT©_x0011__x000C_,Ä@o´_x0002__x0003_©Ä@*±MK_È@éÃ²ª_x0008_ÿÄ@odF¨±Ç@_x0013_ñÊ/Ä@TªhV¥È@_x0018_3þ_x0016_Ä@ùÙé_x0005_HÃ@_x001A_û_x0010__x0002_¶±Æ@fr_x000F_'#Á@_x0015_Iù_x000E__x0005_Å@ò¸gkÞÃ@°9_x001E_Û%_x0018_Ç@*zÄ8ÀúÄ@R_x000C_¢_x001E_ÛÁ@0âÔÆ@AqÐËUÄ@·Û3Xæ­Ä@}º_x0011_'bÅ@ãú2®¾¨È@ß¨_x001B__x0001_ÂÁ@;;_x0002_Æ@~	_x0014_ÊÃ@Lq¢âÅ@í,ÊVÂÿÅ@_x0014_Ñ&lt;¡iÂ@¶e¢0_x0018_Å@Êä¦A15Ä@´tww_x0006_ÅÃ@sÈ_x0007_ôÅ@È~ôÀcÅ@Í_x0010_l$Ã@_x0003__x0004_¨&lt;`lx_x0001_Ê@ÔT`ÕÔ$Ì@j-ç¾tàÁ@O_x0017_¯u#_x000E_Æ@º)"Ø_x0013_Ä@-_x001E_g+Z¦Ã@hOÑ&amp;Ä@uáõQk_x000C_Ç@í²4_x001A_WÒÃ@ºp}a^Â@ìÞ{ÒiÅ@âx-_x001C_ÞÅ@	ÜzÓÍ¾Ä@_x0008_p3íLÄ@¾ºDc°ìÆ@7ñY_x0012__x0006_\Ç@pñjÔ/øÃ@ÈÆL&amp;àÅ@ZÑ@î _x0002_Â@È_x0014__x0014_gÿÄ@?ÕT_x001C_Ã@®gÞ¼Æ@bW`ûÁ@fÆÝÂ@4_x0002_._x0014_Æ@Ò'É6Ã@ø\}hFÄÄ@îò½|=ÈÆ@"_x0016_7y_x0007_Ç@ä_x001C__x000B_#0Å@_x0018_$ÌµÂ@xxÃ_x0001__x0002_&gt;nÀ@WßÕÀòþÃ@oÐ$_x0014_Ê@"ûrÒ_x0002_Æ@5@_x0018_%_x0018_È@9&gt;\bÇÀ@xbcÜåÈ@ _x001A_Ö¤ÁÇ@U$BùÜÆ@èW	¡éúÂ@R_x000F_TwÏáÂ@]¢¸;üÌÂ@:_x0002_¤2¸FÅ@!'ßW©§Ã@HË_x0011_ö¾Å@[M/p~éÄ@_x0019_LË_x0005_§FÇ@¢Îz_x0006_Þ`Å@_x000F__x0018__x0002_`æÝÃ@%Þæ_x001B_|Ä@ëÃ"_x0001_¾Æ@"2_x001B_»_x0012_ïÆ@_x0005_Þ N _x000E_È@KÐ!ógÆ@&gt;_x000B_dô¡pÄ@O3gq_x0018_+Ä@§Ú3Í	Ç@¦Ùt½ÂÃ@¤û âòMÃ@&gt;__x0008_«ð2Å@²OÐáÃ@3á¾_x0010__x0019_÷Æ@_x0001__x0002_Tòü©_x0016_Ã@¢[¬ÎöÆ@_x001B_³_x0012__x0018__x0002_EÇ@ámAÁ¨?Å@Vy6_x0007__x001C_Ç@Å_x0016_ì*qÏÃ@ñ~ÿøÖÄ@_x0006_ht=í¾Ä@@FîÄbÙÁ@A*e±ë|Ç@õÇGöGoÃ@DGôÚîÃ@$o½-ÇHÆ@¿îàåÐàÃ@ÙhX_x0006_«­Å@_x000D_¥¨é;×Æ@ÊÅ¦_x0007_nòÄ@?Â¼UØ¿Ã@½ªiqÆ@ï_x000C_27_x0018_/Å@H_x0002_Øq4$Ã@w_x0010_àRsÄ@1üi_x0004_åÇ@­¨X_x001C_tdÄ@B¶_x0018_z(QÇ@Ü_x000D_þ²Ã@_x001F_![CÂ_x001B_Ç@ë®XÄ¦À@¿ô¬öêQÄ@Dè~¿¦Ã@1-yQÍ@Å@ødðÑ_x0001__x0005_äeÇ@l¯_x0001_ÔÙýÂ@Û_x0006__x0016_K øÁ@Ö«"ÍÔ_x001B_Ä@í&gt;¸ñäÅ@=ôEdÃ@al_x0016__»À@o_x001C_ú46_x0001_Ä@q¢AÐÄ@_x0015_àPÀUÅ@¦á_x0002_ÜÉÍÄ@7maAôÄ@PfâXäÆ@[(¥fØÄ@p5*)VJÅ@j â_x0004_­Ä@ÖÅà_x000C_CtÅ@çgzÈ@×øÎD_x000E_âÃ@=ÖÔÆGxÇ@d¶õá-Æ@_x000D_îh	ìÆ@Qöq_x0018_£Å@_x0014_M_x0008_õ8åÄ@Ð_x001F_9ÜÄ@±_x000C_ÞOÃ@×ù_x0003_WÄÈÂ@aûÅnD_x0018_Æ@½`tm¶_x0005_Ã@â#ºä£CÄ@¡Ö_x0018_ýcÈ@È(·K_x0019_GÇ@_x0001__x0003__x000D_çû/óEÅ@_x0003__x0002_y_x0005_&lt;2Å@W_x0005_½©LéÆ@¬¤¦ç.ÔÇ@%_x0001_pJ8²Ã@C_x000F_*XYíÇ@Q Æ8_x0015_Æ@U¡HÝbÃ@_x001A_«Yâ_x0005__x001A_Æ@Øü*BDéÄ@/Oß¦ÍÆ@uâs&amp;»Ä@÷5éê_x0007_RÅ@ x_x0015_ç³_x0004_Å@sÑöye_x0006_Ä@íbR_x000C__x000D_%É@_x000C__x0017_ÎÃ,Ã@ÑÌpüÅ@_x001C_='4Ä@ mBÕÁªÆ@àMUáöÄ@æn_x001A_1&amp;Æ@I_x001D_c¯Å@/¤tòÆÅ@fr*ÉÔAÊ@E)©ÞTÓÃ@Ú±ä_x000C_K4Â@æÂ©#VÂ@¸²Xù_x000B_Å@äá+ö[Æ@Ã¦Z[³Ä@"_x000D_*Ã_x0001__x0002__x0014_!Ç@*çf_x0018_ñÄ@_x0017_YkeövÂ@f©eì_x0010_Æ@$k\äÄ@,b;Ç@´|ÖÜÁÆ@=GYÆbjÂ@cÌþY«Â@Í_x0013_ñïÄ@)LÏ]_x0015_Ä@_x000C_4_x0014_MtÅ@ZyÙ¨e¾@uÚ$õ~ÛÁ@O0RÅ@WËð_x0017_$"Å@`-H¨b%Æ@×0Õ5cÅ@Ô_x0006_¯_x001C_Ä@}ÙðØÅ@&amp;ÐA»;È@X÷g_x0014_ó_x0012_Æ@E ÍZÓÂÄ@_x0003_uauÇ@BÖ&amp;	§ØÈ@Cô	l®Ã@/J§_x000E_°oÁ@ÓÄ_x0003_öÙÅ@_x000F___x0014_²ÈÃ@%û_x001F_äjûÄ@ÍELö,IÃ@:]Ê`$Å@_x0001__x0002_Wø_x001F_?	!È@phÐh»Ä@±_x0018_ÏÞ_x0008__x000E_Ã@_x0011_D5ð_x0007_ºÃ@L_x0005_=ªaÅ@DåBMµÙÆ@/&lt;(+Å@)W·åÄÅ@tH×ÕRÅ@Ø_x0015_m_÷ùÅ@®ç?¿âÈ@µ;p¿!Ç@£[áWÈ×Ç@5×¤ÁüÇ@6ÖC_x000C__x0017_À@m	_x0019_Æ@§Åí¢_x000B_¦Ä@ø_x0007_¦,~Å@ÂL_x0011_ñòÇ@Z _x000B_b&lt;Ä@{_x001A_ÓÝÇ@_x000B_¬æG,èÅ@Û±r&gt;Æ@&lt;a5VÄ@_x0003_Á£fÂïÃ@_x000B__x0011_üXóÀ@d§ã_x0019_)_x001D_Ç@õØÎý8Å@óüËÿ]Æ@^_x000F__x001E_0ªÈ@»÷d&lt;æÂ@~_x000D_û_x0001__x0002_àwÄ@MÐá³_x0017_ËÆ@_x0019_µYvëÃ@_x0006_×°[ÛÒÃ@øJ Ä@ör´s5bÇ@ùÛL_x0016_æ Ä@Íà3}ñÃ@µ¾ÀÓ}çÂ@@êe|É Å@¿_x000B_¬Â@1mé_x000D_Ç@P0E/Ø£Ã@ëÀ_x0008_YÃçÃ@O{¥_x0005_âÇ@ZÒ_x0017_HT8Ã@\_x0008_¼³0Ç@±)q³Â@×ï%_x0015_¸tÅ@j?ï\8ªÇ@!á­_x000E_ÛSÆ@²g5_x001D_p_x001C_Å@¡G_x000F__x0002_yÆ@»ý_x0014_Ã_x0017_Å@C&gt;rÕüÂ@ádØ³÷Ç@Ã22ª;Å@dÅÀ»Å@c ñ½)Æ@Í×W_x0018_Å@zS; #²Ä@â{_x0010_Ñ_x001C_ôÄ@_x0003__x0004_,R¹qdÄ@_x000E_YÌ1_x001E_È@Ó_x0006_­r[,Ç@P)þµ_x0002_Å@ÊBÈ(Ç@À_x0015_°Ðð&gt;Ä@cÝQ&gt;(Æ@Æ-ØrÜÅ@zW_x0012__x0012_jÄ@_x0007_=áºW:Ç@Àº+·ÝÅ@ wpãÞÃ@¬¸XñÄ@§ÈÇÂ%Å@ÑÕ9C_x001D_ÉÃ@Ó¤p]ßâÅ@ß"30ñÆ@/`;H-Ç@¹éfEt¥È@ËdÑEy¿Æ@¾Þ_x0006_Z_x0004_É@Ç_x0015_tº0Å@yTÄxÅ@_x0001_ÑhLþ_x0006_Ä@_x0005_íÊíì=Å@$eºrNÈ@¤ëÍã_x000E_ÁÈ@;Þ%&amp;CÇ@_x0015_}L÷#Å@~êj±Ç@^ðsS.*Ç@Z_x001F__x0005__x0006_Å@°è&lt;Qj¸Å@¸1_x0018_wRëÂ@tf:"DGÇ@_x0014_ûGL÷Ã@÷_x0007_­¢è_x0004_Ã@\qé_x001C_ÔÍÄ@çÉ_x0013_Æ@_x001B_úÎà1Ä@ÀKÒcsýÄ@ôøÿøÉ_x0001_Æ@¥°_x001D_´DôÆ@_x0003_ ßÑzÄ@ÓìÄà_x001A_ÎÅ@öÝ®»l²Ã@NÔRµ.Ä@´ZõÅ@üYËÅ_x001B_Ç@_x0014_D[mÒÅ@_x0011_£_x0017_-mÁÅ@¿óÛ3~Ã@_x0012_Bèg3Ã@{K_x0007_ ÌÄ@Ñ|+8ØÅ@&lt;óíZàÄ@¶Eg¡)Á@¬G&lt;ýÅ@KÖM6S­Ç@Ô°5_ö$Ç@&amp;I_x0002_y¡Ç@_x0001_ÅPÍöÅÉ@_x000E_1UÅ@_x0001__x0003_¦wj¨DÇ@è°×TðÅ@2©"-».Ä@áï ö	Ç@Y_x001D__x0004_ÓÇÅ@H@Áº¹°Ã@ù¼½FÓÂ@:S³ý-Å@Ô]Tx_x001A_Æ@uÑçb_x001C_Ç@ôCfJ_x0015__x0016_Å@.¡¢_x0002_\Æ@ª"ØürÄ@m	øÀãpÇ@q·Â[ôQÆ@,¸²oà¹Ç@^ÀÎ®L_x001F_Â@_x0004_Ú_x001A_~Æ@ª¬f³Ã@º½YÃ@_x0014_ÛÀ?ÆÄ@ Z÷oíÁ@ù!&lt;*lÅ@+°¸ßyÅ@Nk¾_x0006_-Æ@_x000C_p(úþÛÄ@T-_x001E_¥T_x001D_Å@_x0006_XäïtÅ@_x0008_»ÖzvWÃ@RBþ_x000E_$Â@Úé-Ø¹Ã@H6_x0001__x0003_[ÍÅ@_x0018_ÖÑq|þÄ@¥V¬ZcÇ@S´O£¢®Ã@_x001E_'ø°È@g|_x0005_ÞÁ@?_x001A_S¥Ä@½§A_x0016_Ã@ÌËq	ËaÂ@¾òèÃ@%BóÊRøÃ@_x001C_i_x0002_3u_x0008_Ä@äiÔÁ_x000D_¸Á@%3ÍZpÈ@E&lt;_x001B_­7Å@Õî_x0004_N7Ã@_x000E_xØ'u!Ç@|J«eÊ¥Ä@_x0003_ucu²rÇ@Ñ_x0016_Q_x0014_Ê(Å@cb_x0006_®¥­Æ@²Ø\ÎiÇ@¤¸OÀÄ@×fuWáõÂ@ÝÀ«Ä@pð @ÞæÁ@"_x001C_$_x0008_´ðÅ@½©&lt;­³uÅ@AÙ¹¢§Ç@½¢ºíHÃ@»%v@.Ä@._x001B_K_x0015_áÆ@_x0002__x0005_Õª­^q¤Ã@Ï6)_x0002_-Ä@xÓ©¾ÐÄ@ÊøÇ@©_x0015_ß¯Y_x0015_Ç@·WIzbÃ@Íõ_x000B_JD Ä@TqûüÏÄ@Q«w@ÜZÂ@&gt;åk_x0017_ÐÁ@&lt;Ü_x0003_ÆÞ	Æ@¤Ý¥_x000D_²Å@_x0005__x0007__x0005_@q4Ç@ÜÝ_x0018_ÙþÈ@_x0013_.AÛXÁ@ÖpM3µÆ@ÜÏØaø_x0012_Á@d)_x0005_tÂ@»_x000F_¯D¡_x0001_Å@C_x0012_	¾¬ÐÄ@_x0003_pº®áHÇ@Ùi²{b_x000F_Ç@_x0017_Yâä¤_x0004_Æ@cWÚ©(ÑÄ@ _x0019__x0004_&gt;_x001F_Å@ÓÁm°ÆÄ@&amp;Þ2Î_x0010_¦Ã@(_x0001_o5bÅ@Bæ_x0014_ÏÚÂ@ÁÈé­_x000C_Ã@AäCw}Ä@ks"_x0001__x0003_a4È@èIûöO·Ä@ÙHÏ,Ç@ZJ2_x0010_Á@Ç%uHÄ@Wº_x0003_Ã_x001A_Ä@W&amp;FªxvÇ@&amp;Eä-g_x0002_Ç@_x0004_(_x000E_É_x0007_Â@Wé9©)¤Æ@Î¤ ä_x0019__x001B_Ã@`_x001A_àµþÃ@á¨_x001A_ÓläÄ@0o_x0003_D}È@"DdÙÅ@_x0010_|©R»|Ç@_x0010_NôôHÈ@Ô_x0017_p¨Å@&amp;n®`ÈÄ@*q_x0018_%0Ã@z+zÔ)ÐÆ@LkõÂ(_x0016_Ç@_x0015_µ´Ä@¯î	Â@\ÃÒúãÎÅ@!/#4_x0013_Ä@3 þÕ´Ç@»_x0010_ç Ã@N_x001C_)¯Ä@:î:ï,É@ÓôÍ©ß§Æ@_x0005_d¼}úÄ@_x0002__x0003_KÊõ±á_x0017_Å@õågøÃ@|¤I_x0002_ViÆ@«§çÓïÅ@p-Ä_x0001_©Â@íY{,SÄ@_x0019_"h_x0005_ÝÁ@_x0002_R_x0017_îAÆ@_x0019_é_x0005_ÜXÈ@ªú=,5°Ç@´"yºWÇ@üÚ_x001C_âá_x0001_Ã@õ1_x001B_Å@ñ_x0004_ú_x0006_ïyÇ@_x0010_&lt;Z;°Ä@_x0010__x0004_9kóïÂ@Ùý¡|ýZÅ@_x000E_µÄ?lTÅ@àhÍ¯ÆÇ@¢ÉÚÄ|Å@yÈ}±MÇ@étïo_x0013_É@L,\øqÃ@)_x000B__x0019_Z_x001F_Å@·í±&amp;ÿ-È@UOyÃ@ÆóÝ,vEÈ@ÉV7µ\_x001D_Ç@ÚD_x0011_tsÄ@&lt;ÊAÊ¢ÛÄ@Óc¼6d¬Å@rûD(_x0003__x0006__x0016_pÆ@&amp;_x0002__x0017_ºÆÄ@Yë_x0008_ª_x0004_ôÃ@n__x0005_U0Â@_x0015_M°?ÉÄ@^cZÿ_x001B_¼Â@]U_x001D_ÂmÄ@U&lt;ãÿiXÇ@±àóåb_x0015_É@ö1Ñ_x0018_Ã@"µ½_x0010_@Ç@²éûßgÅ@_x001B_þ_x001C_ÇÚ_x0001_Ã@jç0~Å@_x001F_À_x0015_ã!Å@_x001B_Òq&gt;pþÆ@Ï7ëøluÆ@R§$¨Â@_x000C_¿Å{éÃ@®q%s_x0018_Ä@oà9ê:PÄ@ísú¢ïKÅ@u~QÆ_x0005_Ã@ô9_x000C_Ã@JyBÆdÀÁ@®Ó7«ÆÃ@G¬²ËmÃ@¶-*CV.Ã@_x001F_TÅ%2æÆ@5Õ²gFÇ@_x0001_Û¤_x0005_GÆ@T=­³Æ@_x0004__x0006_&lt;v¾jÒÆ@@¶ÄêãÅ@^|I_x0007__x0003_Ä@y ¯Å@î_x0006_6_x0018_¶Æ@Ô_x0018_z_x001F_4Ê@`¶_x001E_?µÒÅ@MÖ«®«OÄ@è ¼§íÅ@yÔÙ-Æ@_x0012_ÚÇ_x001F_iÁÃ@ÜA9_x000E__x0018_É@¶&lt;¿±_x0010_Ã@1ã|_x0017_A£Æ@µ´Q_x0012_Æ@)âà_x0005_¨Ã@Y\Ao_x000E_õÃ@{[_x0002_ð»«Ä@r­|ZÃÄ@UMÿIÃ@õö;#¥¿Ä@µøÛ-QÅ@Éÿ	4LMÅ@6_x0010_ç¦ÐHÄ@_x001C_}ÐÛ_x001E__Ç@MaLÔ_x0001_Ã@$_x0008_v¦Æ@åû_x0015_©Â@MÍ¿A-Ä@éä_x001E_Á@_x001B_\À_x0010__x001E_cÂ@¯þÐÜ_x0001__x0002_ýíÅ@	_x001B_Þ¾¶öÄ@ÇÔ-_x0002_JzÂ@b_x001C_úÙ2ëÂ@ú«[ÇËÅ@ÑGim³Æ@¸8i_x000D_Å@"@ôù_x0015_Ä@_x000B_*ç@½Å@ËéIëCÃ@ÿÚÌ,_x0014_Æ@Z;Ë_x0008_+sÂ@JïÜÍ*Â@'wì_x0005_]Æ@kDÇÛÃ@ñP_x001A_¿ñÅ@ßs¶ÈÂ@­Þ_x0008_0_x001E_Ä@"ÀI-NdÄ@_x001C_*_x000F_páÆ@Í_x0019_ô_x0013__x001F_Ã@¦f_x0003__x000E_ûÄ@WDozÆ@´­;±\TÅ@%øµä1µÃ@ÄN%CßåÅ@éºhz_x000B_vÃ@³4S;"Â@Ú$~Ëá[É@¢UÌÙPÄ@;EÊÂX4È@[n@kÎÃ@_x0003__x0005_#[_x000B_ÉFéÅ@¬_x001C_Ðã_x001A_ÞÄ@­ª_x0001_*­Æ@_x0005_É8ÕªÍÆ@¢¾Zd{Ä@ÞfoÂJ_x0002_Ã@Ì¶é|sÄ@­Á2E	ÙÄ@±jtím¨Ç@®&gt;£	Ã@z6ÜÚÔ¾Å@GË_x0013_GãÇ@ê«Å[ë«Å@AòCÞÜkÆ@_x0001_EÌè~hÆ@öiÄDHõÆ@ÙÐ_x0001_âNõÂ@_x001C__x0011_¸ö^Ä@÷¤üÞe©Æ@{ÕuØ_x0003__x0014_Â@E¶x#Å@#_x000C_"Àe-Å@¢_(_x000C_èÄ@_x0016_¦[*Ý¿Å@Í_x0019_ÍµbjÅ@ã&amp;_x001B_¯/»Å@ª`Ué¬Ã@é_x000F_@ûò8Á@Ý__x0004_ÖÝ­Â@4_x0002_ÔÆ@WB+Ä@¨G÷_x0002__x0004_*þÆ@_x000F_Q#rnÆ@p_x0001_­_x0002_KÁÆ@dqì_x000B_°Æ@¾§=z+ÙÂ@BÜß²ÉÆ@ì719ä¡Ä@_x0006_-£G$Ä@¦¯÷_x0016__x0003_µÇ@oÙ=ET|Æ@yÞ¿0_x001A_(Ä@_x000B_üÚÆÚ£Â@n	ZqøÄ@Ò4_x0010_·Ý_x0019_È@Q¡Õ¡XÁ@âÇ:Â@¯EùB%ñÈ@ôßÚØþ\Ã@Kià;_x0006_ÂÄ@js[_x001D_dÂ@]cw:øÁ@s_x001B_'ìiÉ@®±s_x000D_¬È@O[_x0002_Æ@_x000E_Ì¡eÃ@7:½#_x0016_Ã@§¾`ÿÄ@_x0007__x0015_¾h_x0008_Ã@Ç¡ÿ·¨Æ@îÕL:áZÄ@$I¡Å@gÛL·,Æ@_x0001__x0002__x0017_ñÏÈÆ@Mg÷bJÊÆ@_x0011_­,Ä@6_x000F__x0007_ÈÄ@,©ÌLÆÅ@ùíÒS¾»Â@«Ê×z_x0005_È@ÿ²fàTÃ@ßüBÁB@Æ@ôb_x0003_ñ&gt;?Å@ë}"`¿îÈ@ìÒCdîÝÆ@ªKuÞÒ1Å@Uì4õ¶Ã@ÎØ_x001C_O©Ä@_x0012_~Épy_x0011_Ã@XõVÊ\Å@_x0006_=_x0016_Ö_x0002_(Å@¹d_x001F_oÅÊÄ@_x0016_ /Ó0=Ä@ã_x001C_snÔÃ@ãúxúGÃ@BgÜqa"Ä@_x0006_ºsibÆ@_x001C_9gvË@ëG?+oÃ@º3õÄ[¥Ä@k_x0019_çH_x0003_Æ@XÿrzÇ@¡ëpnÇ@+$Ñ÷ÞrÆ@u_x0018_j¥_x0001__x0002_ÕÄ@Z^Ã$¶Å@Ï-kßÅ@wö_x0014_q_x0006_?Â@_x0019_g|DÇ@·Y©ûäþÃ@ÜÀzý±Æ@Y_x001F_._x000B_-Ä@%¢ìrÁ·Ä@RDá» Å@f_x000F_»_x0007_+RÀ@nõ÷_x0012_AÆ@)#_x001E_jÇ@*z_\Ä@4Æ_x0004_Ã@A¸´1²Å@Äkð¨È@NÅ}ñÅ@=²wìYÄ@mÁ_x0014_Á_x0004__x0004_Ä@·o_x0003_ÓcàÅ@­_x001E_édhÇ@	~¸t_x0002_¾È@ÖÆeÏùbÅ@u}U¡=cÅ@Y/Ã_x0001_øÎÃ@_x000C_Áç¾õßÃ@_x001C__x0016_hlÅ@_x001C_f¸UíÆ@Ç_x0015__x000D_ÄÆ@([r"[çÄ@*_x001A_¯\=Æ@_x0003_	½©:§ÁnÅ@q6_x001F_I_x0002_Ä@_x000E_þ6CCÍÂ@(õW*r_x000B_Ç@_x0002__x000E_\ç_x0014_&gt;Æ@&lt;_x0006_Ò_x001F_2&gt;Å@\¶ÑÆ vÅ@¸ûÚhÂJÆ@3ª_x0001_Ä@¥GºÝÃ@r_x000E_ø:LÃ@G40rÑnÅ@ì1_x0007_Æ@/gM_x0010_Â@RVY_x0006_sÃ@_x000F_bÛ«;GÄ@X^¥_x0002_È@Ëÿ_x0004__x0014__x001B_Ê@P:ë¿_x0006_#Æ@þäå Ä@o_x001A_TMÄ@¥K"£Þ_x001C_Á@m_x0003_@Ô¹-Æ@¹wê_x001C_Ç@&lt;I/Ñt_x001B_Ä@²ú´½Ç@Ñ£ÀsÆ@_x0005_ëv"ÁÅ@_x0008_Z_x001F__x0010_ÝðÀ@q_x0015_wæÄ@æ_x0013_Z%Â@&gt;³âÿ	_x0014_èÚÄ@þw_x0001_iÅ@÷½_x0017_mZ_x000C_Ä@_x0013_î/_x0003_ÙÇ@f§_x0013_Å_x001C__x0011_Æ@_x0016_`kÀ_x0015_Ç@E¿Jü_x0008_³Æ@[ö_x000B_ù]Ã@³ãÖ°ªÃ@_x0005_æ_x0006__x0006_6Â@ËêAÔ)Å@Ù¼QÚ×Â@t)Ó6ÚÑÇ@_x0002_x_x000D_¼QNÂ@nZ_x0012_JæÅ@vÆÔ¦¹ÛÅ@_x0002__x001D_Ë_x0012_J_x000E_Ã@xQ_x000F__x001B_Â@_x001D_ß°Â©KÅ@û_x0017_L_x0012_¶\Ç@_x0010_¥"Û&lt;Å@xS_x001F_Ä@$¯W_x001E_JÅ@ÝF&amp;C-aÄ@]i.aRÆ@cgãê_x0003_&amp;É@|,[Ç{Æ@Û_x0005_-o:×Æ@_x001D_p°_x0007_Ç@D_x000E_)_x0004_	Ä@È_x000E_(¢ÃÅ@tr_x0013_ý#ÅÈ@_x0002__x0004_ÂCó_x0008_GÇ@ßß5_x0006_F¼Å@1!m2O_x0013_Â@ª£iÇsÉ@¾-S|XÄ@þCä&amp;VÃ@_x001D_îóå×´½@_x0007_=KEöÃ@¿çä"SÄ@ _x0006__x0008_²Æ@D[¢BD_x0016_Ç@ØF_x0004_¹¹Å@úÇMÈG_x0008_Æ@_x001E_`NûÃ@è°Vup4Æ@òVÕTl_x0017_Å@©×b÷,Â@üs_x0001_Z£Ã@Å»&gt;¥+È@	%hdÐ¨Â@EÉ_x0003__x0019_³6Ç@5ÙgqÓÈ@_x001B_!_&gt;"Ä@Ym»µgÆ@YâºÅ@À*qFdÆ@ëÜ_x0012_±­Å@´]_x001B__x0011__x0018_?Ä@V\ßgÄ@bÇ©ÜÃ@ð_x001F_7+G_x001E_Â@uÁ_x0001__x0003_áòÃ@%ð_x0002_WòÄ@ÛÜý^cãÄ@¸+Ô½6Æ@óI_x001E_EÁ@Í%XXìÃ@Kò&lt;%êÂ@&gt;ì*ÊtÅ@ee_x0004_PºÈ@Ûß_x001D_WKÈ@~Ì×a_x0018_ÚÆ@X_x000D__x0019_`Å@­¬0E»Ä@pp_x0017_^Â@=_x0018_Ïì_x0001_Å@1_x000B_Núç¥Á@µ WNlÄ@ì^\Í³kÇ@Ø^XÅ@DïÁÑºÆ@~n]iüÇ@é#p~@Å@;c_x0011_#È@®ô$CdÀ@B]_x000B_¢_x000E_éÆ@FU_x0015_Ä_x0002_^Ä@áPòH«+Ä@÷_°RæÃÀ@Am¤ñ_x001F_{Â@ãÚ×_x0018__x000C_ëÃ@¬¦®Ü¡Ê@I§Å1Æ@_x0003__x0004_ñý_x0006_ö{Å@_x000F_øÝ_x0018_2È@OÁW¨sÈ@²qß_x0018_êÈ@fVç5Å@RÕui\öÃ@]F-CÄ@Ù$?^É@K_x0001_16/Æ@qð.¼^Á@Ü_x000B_RÙÇ@äöe_x001A_JfÅ@¢Áh2DÅ@'L_x0011_dqaÅ@PÆ[RÂ@æ%©ËDEÃ@#çÚk×Ã@§×¾ó_x0012_Ä@µ:XÏ÷_x0001_Ä@_x0002_nÅ8:ÇÄ@g\ì×á_x0005_Á@xY×_x0017_Æ@!yÐ^~¨Ä@l®ß5JÂ@à1Ö÷yÄ@_x0019_Ë0YOÆ@}µG7óÇ@Í&gt;_x0015_¨¬Å@n»ièÆ@,Ñlái²Ä@M hÃ¬gÇ@Ic_x0014_=_x0001__x0003_ÏGÄ@Âf0_x0010_&gt;Ç@øÚ« bDÂ@=! _x0005__x0001_ÒÆ@#«\$?Å@.åñB:_x0018_Æ@_x000C_~,tMÛÅ@~³[u­Ä@ÇZ_x0003_"ËÇ@ùCÖ	_x0016_Ä@_x0010_ÿÚ"(_x0002_Æ@Ù¼Ç¡_x0008_%Ä@_x0004__x001A_QSk6Æ@Ii'°[Â@ó¿ä°Ä@Áè´P±É@_x0016_]àOÇ@`òRõ_x0011_Ä@_x0010_õû&gt;Ñ Æ@_x001D_Þ3w±Å@ Ã;ïtvÃ@w¸0[LÃ@,ã8~&lt;wÁ@®_x001D_±Z_x0016_Â@û_x001C__x0013_P°	Æ@q·(æqÄ@_x0013_Ë_x000C_pÈ@S®|¢"°É@ÇØ_x0006_ÅF_x0017_Ç@D|³7NÆ@wHi#ÛÞÃ@¬cÌ¥l Ä@_x0004__x0006__x001F_cÝílÂ@F((fûÅ@_x0005_¯ð{_x0017_Ä@uþTo3QÅ@â,Ô_x0010__x0010__x001E_Å@_x0015_µÁÆ@_x001F_Ò¼¢%ÓÀ@~ØäßÄ@Ü'a[_x0008__x0002_Â@&amp;ÃKÊÁdÄ@L_x0008_w_x0005_bDÃ@h_x0005_HI-_Ä@Ù¢FGâÅ@_x0006_$Õ	hÆ@_x0018_~zæóÃ@%9,,ñóÄ@O+lð~åÇ@FE{´mfÄ@Ï_x0017_}ðÊÅ@¶aX_x0019_|_x0002_Â@ú®®ÓÆ@z_x0011_`TrÄ@ôÌÅtûÿÄ@ñÖ~hisÈ@Î1_x0014_½Æ@uk_x0003__x000E__x000E_:Â@PõÕ	pèÄ@_x0001_}þÓdÈ@Öæ¦zÄ@ìæÎç_x0001_Å@òÕl¥4Ä@¨µá"_x0001__x0003_¸¦Á@vOÃH_x0018_Ä@¢§î|ùEÆ@T&amp;¸_x001A_÷ÝÃ@´QIl¡Æ@]»\y_x0011_&gt;Æ@ _x0002__x001B_X:Á@%õIw¨Â@¯¨B°»Â@­:Ú¤&lt;cÃ@_x0014_ã\!Å@¢Ý_x0003_wÙÇ@QÆ±¢ãÂ@¯_x001E_yõäJÅ@S¤eÿÄ@ôréûyúÆ@_x0013_rÛ^_x000D_ñÄ@ô²Zûß¾@¡®_x0014_RÆ@VB&amp;$Ê]Ã@I,HÏ`¼Â@ÍÓ_x000B_óôÄ@È©)ï=Ç@ì¨%ö_x0019_ÕÄ@1yJ_x0003_1Æ@_x0002_©kô_x000F_4Ã@b#&lt;xÃ@7^à®pzÆ@âõJ_x0001_Ç@«_x0012_s¥t_x001F_É@_x0006_ _x0010_$uøÇ@O©©_x0003_«Å@_x0001__x0002_×#TÒÎ_x0010_È@I5_x000E_aw[Ä@_x0018_rÕ_x0004_Æ@§&amp;M_x001E_'È@F@nG:@Ä@ùÂ¹+_x001A_Ç@ªZVç;Ã@Xµ7æJ_x001D_È@ÖN_x0014__x000D_ù»Â@Z{*Óß§Æ@|ëçìéÆ@Bw_x0015_i_x0002_`Á@nÅa_x0014_×Ç@`?Rkñ(Æ@bÏÌÇ@Jl_x001F_q8_x0004_Â@ GQi*Ä@Ë{$XçÄ@á\ã¼Á@5±_x0014__2Ã@»_x0008_c Æ@å@«$·°Ã@UT©_x0011__x000C_,Ä@o´©Ä@*±MK_È@éÃ²ª_x0008_ÿÄ@odF¨±Ç@_x0013_ñÊ/Ä@TªhV¥È@_x0018_3þ_x0016_Ä@ùÙé_x0005_HÃ@_x001A_û_x0010__x0001__x0002__x0003_¶±Æ@fr_x000F_'#Á@_x0015_Iù_x000E__x0005_Å@ò¸gkÞÃ@°9_x001E_Û%_x0018_Ç@*zÄ8ÀúÄ@R_x000C_¢_x001E_ÛÁ@0âÔÆ@AqÐËUÄ@·Û3Xæ­Ä@}º_x0011_'bÅ@ãú2®¾¨È@ß¨_x001B__x0001_ÂÁ@;;_x0002_Æ@~	_x0014_ÊÃ@Lq¢âÅ@í,ÊVÂÿÅ@_x0014_Ñ&lt;¡iÂ@¶e¢0_x0018_Å@Êä¦A15Ä@´tww_x0006_ÅÃ@sÈ_x0007_ôÅ@È~ôÀcÅ@Í_x0010_l$Ã@¨&lt;`lx_x0001_Ê@ÔT`ÕÔ$Ì@j-ç¾tàÁ@O_x0017_¯u#_x000E_Æ@º)"Ø_x0013_Ä@-_x001E_g+Z¦Ã@hOÑ&amp;Ä@uáõQk_x000C_Ç@_x0003__x0004_í²4_x001A_WÒÃ@ºp}a^Â@ìÞ{ÒiÅ@âx-_x001C_ÞÅ@	ÜzÓÍ¾Ä@_x0008_p3íLÄ@¾ºDc°ìÆ@7ñY_x0012__x0006_\Ç@pñjÔ/øÃ@ÈÆL&amp;àÅ@ZÑ@î _x0002_Â@È_x0014__x0014_gÿÄ@?ÕT_x001C_Ã@®gÞ¼Æ@bW`ûÁ@fÆÝÂ@4_x0002_._x0014_Æ@Ò'É6Ã@ø\}hFÄÄ@îò½|=ÈÆ@_x0001__x0003__x0003__x0003__x000E__x0003__x0003__x0003_Portfolio.xlsx_x0002__x0003__x0003__x0003__x0006__x0003__x0003__x0003_Sheet1_x0005__x0003__x0003__x0003__x0002__x0003__x0003__x0003_S87_x0003__x0003__x0003_=RiskNormal(1.11627,0.20871,RiskCorrmat($S_x0003__x0004_$19:$V$22,1))*_x0003__x0003__x0003_Function_x0001_R8_x0001_S7_x0001_RiskNormal(1.11627,0.20871)_x0001__x0003__x0003__x0003__x0003__x0003__x0003__x0003__x0003__x0003__x0003__x0003__x0001__x0003__x0003__x0003_7_x0003__x0003__x0003_&amp;_x0003__x0003__x0003_Function / RiskNormal(1.11627,0.20871)_x0001__x0003__x0003__x0003__x000B__x0003__x0003__x0003_$S$19:$V$22_x0003__x0003__x0003__x0003__x0001__x0003__x0003__x0003_1_x0003__x0003__x0003__x0003__x0002__x0003__x0003__x0003_T87_x0003__x0003__x0003_=RiskNormal(1.16518,0.35509,RiskCorrmat($S$19:$V$22,2))*_x0003__x0003__x0003_Function_x0001_R8_x0001_T7_x0001_RiskNormal(1.16_x0003__x0004_518,0.35509)_x0001__x0003__x0003__x0003__x0003__x0003__x0003__x0003__x0001__x0003__x0003__x0003__x0001__x0003__x0003__x0003_7_x0003__x0003__x0003_&amp;_x0003__x0003__x0003_Function / RiskNormal(1.16518,0.35509)_x0001__x0003__x0003__x0003__x000B__x0003__x0003__x0003_$S$19:$V$22_x0003__x0003__x0003__x0003__x0001__x0003__x0003__x0003_2_x0003__x0003__x0003__x0003__x0002__x0003__x0003__x0003_U8K_x0003__x0003__x0003_=RiskLognorm(0.2858,0.076774,RiskShift(0.77216),RiskCorrmat($S$19:$V$22,3))?_x0003__x0003__x0003_Function_x0001_R8_x0001_U7_x0001_RiskLognorm(0.28580,0.076774,RiskShift(0.7_x0003__x0004_7216))_x0001__x0003__x0003__x0003__x0003__x0003__x0003__x0003__x0002__x0003__x0003__x0003__x0001__x0003__x0003__x0003_K_x0003__x0003__x0003_;_x0003__x0003__x0003_Function / RiskLognorm(0.28580,0.076774,RiskShift(0.77216))_x0001__x0003__x0003__x0003__x000B__x0003__x0003__x0003_$S$19:$V$22_x0003__x0003__x0003__x0003__x0001__x0003__x0003__x0003_3_x0003__x0003__x0003__x0003__x0002__x0003__x0003__x0003_V8L_x0003__x0003__x0003_=RiskLognorm(0.16525,0.063941,RiskShift(0.88956),RiskCorrmat($S$19:$V$22,4))?_x0003__x0003__x0003_Function_x0001_R8_x0001_V7_x0001_RiskLognorm(0.16525,0.0639_x0002__x0005_41,RiskShift(0.88956))_x0001__x0002__x0002__x0002__x0002__x0002__x0002__x0002__x0003__x0002__x0002__x0002__x0001__x0002__x0002__x0002_L_x0002__x0002__x0002_;_x0002__x0002__x0002_Function / RiskLognorm(0.16525,0.063941,RiskShift(0.88956))_x0001__x0002__x0002__x0002__x000B__x0002__x0002__x0002_$S$19:$V$22_x0002__x0002__x0002__x0002__x0001__x0002__x0002__x0002_4_x0002__x0002__x0002__x0002__x0004__x0002__x0002__x0002_AA12+_x0002__x0002__x0002_=AA4*SUMPRODUCT(Z8:AC8,Z9:AC9)+RiskOutput()_x001C__x0002__x0002__x0002_Portfolio Value:_x0001_Z12_x0001_AA7_x0001_SCS_x0002__x0002__x0002__x0002__x0001__x0002__x0002__x0002__x0002__x0002__x0002__x0002__x001F__x0002__x0002__x0002_+_x0002__x0002__x0002__x0002__x0002__x0002__x0002__x0016__x0002__x0002__x0002__x0004__x0005_Portfolio Value: / SCS_x0004__x0004__x0004__x0004__x0004__x0004__x0004__x0004__x0001__x0004_ÿÿÿÿÿÿÿÿÿÿÿÿÿÿÿÿÿÿÿÿÿÿÿÿÿÿÿÿÿÿÿÿÿÿÿÿÿÿÿÿÿÿ_x0004__x0004__x000D__x0004__x0004__x0004_ro_HiddenInfo_x0007__x0004__x0004__x0004__x0002__x0004__x0004__x0004_B1_x000E__x0004__x0004__x0004_=Sheet1!$AA$12_x0003__x0004__x0004__x0004__x0001__x0001__x0001__x0004__x0004__x0004__x0004__x0004__x0004__x0004__x0004__x0002__x0004__x0004__x0004_E1_x0018__x0004__x0004__x0004_=RiskMean(Sheet1!$AA$12)_x0004__x0004__x0004__x0004__x0004__x0004__x0004__x0004__x0004__x0004__x0004__x0004__x0002__x0004__x0004__x0004_P2_x000F__x0004__x0004__x0004_=RiskMean($B$1)_x0004__x0004__x0004__x0004__x0004__x0004__x0004__x0004__x0004__x0004__x0004__x0004__x0002__x0004__x0004__x0004_P3_x0011__x0004__x0004__x0004_=RiskStdDev($B$1)_x0004__x0004__x0004__x0004__x0004__x0004__x0007_	_x0007__x0007__x0007__x0007__x0007__x0007__x0002__x0007__x0007__x0007_P4_x000E__x0007__x0007__x0007_=RiskMin($B$1)_x0007__x0007__x0007__x0007__x0007__x0007__x0007__x0007__x0007__x0007__x0007__x0007__x0002__x0007__x0007__x0007_P5_x000E__x0007__x0007__x0007_=RiskMax($B$1)_x0007__x0007__x0007__x0007__x0007__x0007__x0007__x0007__x0007__x0007__x0007__x0007__x0004__x0007__x0007__x0007_GY24_x001A__x0007__x0007__x0007_=RiskStdDev(Sheet1!$AA$12)_x0007__x0007__x0007__x0007__x0007__x0007__x0007__x0007__x0007__x0007__x0007__x0007__x0002__x0007__x0007__x0007__x001D__x0007__x0007__x0007_'[Portfolio.xlsx]Sheet1'!AA12"_x0007__x0007__x0007_'[Portfolio.xlsx]ro_HiddenInfo'!B1_x0001__x0007__x0007__x0007__x0005__x0007__x0007__x0007_Sim#1_x0007__x0007__x0007__x0007__x0007__x0007__x0008__x0007__x0007__x0007_ZD6TC6NU_x0001__x0007__x0007__x0007__x0005__x0007__x0007__x0007__x0003__x0007__x0007_ð_x0006__x0007__x0001__x0007__x0003__x0004__x0003_K_x0003__x0003__x0003_B2K7I39E55PIWMMA3E61VI5P_x0003__x0003__x0003_ÿÿÿÿ_x0003__x0003_ÿÿÿÿ_x0003__x0003_ÿÿÿÿ_x0003__x0003_ÿÿÿÿ_x0003__x0003_ÿÿ_x0003__x0003__x0003__x0003__x0003__x0003__x0003__x0003__x0003__x0003__x0003__x0003__x0003__x0003_ _x0001__x0003__x0003_ _x0003__x0003__x0003_¹lQÙDÝÙ_x0001_óL_x0019_\ÝÙ_x0001_MdL\ÝÙ_x0001__x0010_'_x0003__x0003_£_x0005__x0003__x0003__x0003__x0003__x0003__x0003__x0001__x0003__x0003__x0003__x0003__x000E__x0003__x0003_Portfolio.xlsx_x0018__x0003__x0003__x0003_B2K7I39E55PIWMMA3E61VI5P_x0002__x0003__x0003__x0003__x0003__x0006__x0003__x0003_Sheet1_x0005__x0003__x0003__x0003__x0003__x0007__x0003__x0003__x0003__x0012__x0003_7_x0003__x0003_=RiskNormal(1.11627,0.20871,RiskCorrmat($S$19:$V$22,1)_x0002__x0003_)*_x0002__x0002_Function_x0001_R8_x0001_S7_x0001_RiskNormal(1.11627,0.20871)_x0002__x0001__x0002__x0002__x0002__x0002__x0002__x0002__x0002__x0002__x0001__x0002__x0002__x0002_7_x0002__x0002__x0002__x0002__x0002__x0002__x0001__x0002_ÿÿÿÿ_x000B__x0002__x0002_$S$19:$V$22_x0002__x0002__x0002__x0001__x0002__x0002_1_x0002__x0002__x0002__x0002__x0002__x0002__x0002__x0002__x0007__x0002__x0002__x0002__x0013__x0002_7_x0002__x0002_=RiskNormal(1.16518,0.35509,RiskCorrmat($S$19:$V$22,2))*_x0002__x0002_Function_x0001_R8_x0001_T7_x0001_RiskNormal(1.16518,0.35509)_x0002__x0001__x0002__x0002__x0002__x0002__x0001__x0002__x0002__x0002__x0001__x0002__x0002__x0002_7_x0002__x0002__x0002__x0002__x0002__x0002__x0001__x0002_ÿÿÿÿ_x000B__x0002__x0002_$_x0003__x0004_S$19:$V$22_x0003__x0003__x0003__x0001__x0003__x0003_2_x0003__x0003__x0003__x0003__x0003__x0003__x0003__x0003__x0007__x0003__x0003__x0003__x0014__x0003_K_x0003__x0003_=RiskLognorm(0.2858,0.076774,RiskShift(0.77216),RiskCorrmat($S$19:$V$22,3))?_x0003__x0003_Function_x0001_R8_x0001_U7_x0001_RiskLognorm(0.28580,0.076774,RiskShift(0.77216))_x0003__x0001__x0003__x0003__x0003__x0003__x0002__x0003__x0003__x0003__x0001__x0003__x0003__x0003_K_x0003__x0003__x0003__x0003__x0003__x0003__x0001__x0003_ÿÿÿÿ_x000B__x0003__x0003_$S$19:$V$22_x0003__x0003__x0003__x0001__x0003__x0003_3_x0003__x0003__x0003__x0003__x0003__x0003__x0003__x0003__x0007__x0003__x0003__x0003__x0015__x0003_L_x0003__x0003_=_x0002__x0004_RiskLognorm(0.16525,0.063941,RiskShift(0.88956),RiskCorrmat($S$19:$V$22,4))?_x0002__x0002_Function_x0001_R8_x0001_V7_x0001_RiskLognorm(0.16525,0.063941,RiskShift(0.88956))_x0002__x0001__x0002__x0002__x0002__x0002__x0003__x0002__x0002__x0002__x0001__x0002__x0002__x0002_L_x0002__x0002__x0002__x0002__x0002__x0002__x0001__x0002_ÿÿÿÿ_x000B__x0002__x0002_$S$19:$V$22_x0002__x0002__x0002__x0001__x0002__x0002_4_x0002__x0002__x0002__x0002__x0002__x0002__x0002__x0002__x000B__x0002__x0002__x0002__x001A__x0002_+_x0002__x0002_=AA4*SUMPRODUCT(Z8:AC8,Z9:AC9)+RiskOutp_x0002__x0005_ut()_x001C__x0002__x0002_Portfolio Value:_x0001_Z12_x0001_AA7_x0001_SCS_x0002__x0002__x0002__x0002__x0002__x0001__x0002__x0002__x0002__x0002__x0002__x0002__x0002__x0002__x001F__x0002__x0002__x0002_+_x0002__x0002__x0002__x0002__x0002__x0002__x0002__x0002__x0002__x0002__x0002__x0002__x0002__x0002__x0002__x0001_ÿÿÿÿÿÿÿÿÿÿÿÿÿÿÿÿÿÿÿÿÿÿÿÿÿÿÿÿÿÿÿÿÿÿÿÿÿÿÿÿÿÿ_x0002_ÿÿ_x0002__x000D__x0002__x0002_ro_HiddenInfo_x0007__x0002__x0002__x0002__x0002__x0002__x0002__x0002__x0002__x0001__x0002__x000E__x0002__x0002_=Sheet1!$AA$12_x0003__x0002__x0002__x0001__x0001__x0001__x0002__x0002__x0002__x0002__x0002__x0002__x0002__x0002__x0002__x0002__x0002__x0002__x0002__x0002__x0004__x0002__x0018__x0002__x0002_=RiskMean(Sheet1!$AA$12)_x0002__x0002__x0002__x0002__x0002__x0002__x0002__x0002__x0002__x0002__x0002__x0002__x0002__x0001__x0002__x0002__x0002__x000F__x0002__x000F__x0002__x0002_=RiskMean($B_x0005__x0007_$1)_x0005__x0005__x0005__x0005__x0005__x0005__x0005__x0005__x0005__x0005__x0005__x0005__x0005__x0002__x0005__x0005__x0005__x000F__x0005__x0011__x0005__x0005_=RiskStdDev($B$1)_x0005__x0005__x0005__x0005__x0005__x0005__x0005__x0005__x0005__x0005__x0005__x0005__x0005__x0003__x0005__x0005__x0005__x000F__x0005__x000E__x0005__x0005_=RiskMin($B$1)_x0005__x0005__x0005__x0005__x0005__x0005__x0005__x0005__x0005__x0005__x0005__x0005__x0005__x0004__x0005__x0005__x0005__x000F__x0005__x000E__x0005__x0005_=RiskMax($B$1)_x0005__x0005__x0005__x0005__x0005__x0005__x0005__x0005__x0005__x0005__x0005__x0005__x0005__x0017__x0005__x0005__x0005_Î_x0005__x001A__x0005__x0005_=RiskStdDev(Sheet1!$AA$12)_x0005__x0005__x0005__x0005__x0005__x0005__x0005__x0005__x0005__x0005__x0005__x0005__x0004__x0005__x0005__x0005__x0005__x0005__x0005__x0005__x0001__x0005__x0005__x0005__x0006__x0005__x0005__x0005__x0004__x0005__x0005__x0005__x0005__x0005__x0005__x0005__x0005__x0005__x0005__x0005__x0005__x0005__x0005__x0005__x0005__x0005__x0001__x0005__x0005__x0005__x0005__x0005__x0005__x0005__x0005__x0005__x0002__x0005__x0005__x0005__x0005__x0005__x0005__x0005__x0005__x0005__x0003__x0005__x0005__x0005__x0005__x0005__x0001__x0005__x0005__x0005__x0005__x0005__x0005__x0005__x0004__x0003__x0004__x0003__x0003__x0003__x0003__x0003__x0003__x0003__x0003__x0003__x0002__x0003__x0003__x0003__x0003__x0003__x0003__x0003__x0003__x000B__x0003__x0003__x0003__x001A__x0003__x0003__x0003__x0003__x0001__x0003__x0003__x0003__x0003__x0003__x0001__x0003__x0012_'_x0003__x0003_,_x0003__x0003__x0003_ÿÿÿÿÿÿÿÿÿÿÿÿÿÿÿÿÿÿÿÿÿÿÿÿÿÿÿÿÿÿÿÿ_x0003__x0003__x0003__x0003_ N_x0003__x0003__x000B__x0001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0018__x0003__x0003__x0003__x0001__x0003__x0003__x0003__x0003__x0010__x0003__x0003__x0002__x0003__x0001__x0003__x0003__x0003__x0001__x0003__x0003__x0003__x000F__x0003__x0003__x0003__x0001__x0003__x0003__x0003__x0003__x0010__x0003__x0003__x0002__x0003__x0001__x0003__x0003__x0003__x0001__x0003__x0003__x0003__x0011__x0003__x0003__x0003__x0001__x0003__x0003__x0003__x0003__x0010__x0003__x0003__x0002__x0003__x0001__x0003__x0003__x0003__x0001__x0003__x0003__x0003__x000E__x0003__x0003__x0003__x0001__x0003__x0003__x0003__x0003__x0010__x0003__x0003__x0002__x0003__x0001__x0003__x0003__x0003__x0001__x0003__x0003__x0003__x000E__x0003__x0003__x0003__x0001__x0003__x0003__x0003__x0003__x0010__x0003__x0003__x0002__x0003__x0003__x0003__x0003__x0003__x0001__x0003__x0003__x0003__x001A__x0003__x0003__x0003__x001C__x0003__x0003_Portf_x0008_	olio Value:_x0001_Z12_x0001_AA7_x0001_SCS_x0003__x0008__x0008__x0001__x0001__x0001__x0006__x0008__x0008__x0008__x0008__x0008__x0001__x0008__x0001__x0008__x0008__x0008__x0008__x0008__x0008__x0008__x0001__x0008__x0002__x0008__x0008__x0008__x0008__x0008__x0008__x0008__x0001__x0008__x0003__x0008__x0008__x0008__x0008__x0008__x0008__x0008__x0001__x0008__x0004__x0008__x0008__x0008__x0008__x0008__x0008__x0008__x0001__x0008__x0005__x0008__x0008__x0008__x0008__x0008__x0008__x0008__x0001__x0008__x0006__x0008__x0008__x0008__x0008__x0008_!N_x0008__x0008_ö_x0008__x0008__x0008__x0007__x0008__x0008_General_x0007__x0008__x0008_General_x0007__x0008__x0008_General_x0007__x0008__x0008_General2_x0008__x0008__($* #,##0.00_);_($* (#,##0.00);_($* "-"??_);_(@_)2_x0008__x0008__($* #,##0.00_);_($* (#,##0.00);_($* "-"??_);_(@_x0003__x0005__)_x0007__x0003__x0003_General_x0007__x0003__x0003_General_x0007__x0003__x0003_General_x0007__x0003__x0003_General_x0007__x0003__x0003_General_x0007__x0003__x0003_General_x0002__x0003__x0003__x0003__x0003__x0003__x0003__x0003__x0004__x0003__x0003__x0003__x0003__x0003__x0001__x0003__x0003__x0003__x0003__x0003_"N_x0003__x0003_d_x0003__x0003__x0003__x0003__x0003__x0003__x0003__x0003__x0003_ÿÿÿÿ_x0003__x0003__x0003__x0003__x0003__x0003_ÿÿÿÿ_x0003__x0003__x0003__x0003__x0003__x0003_ÿÿÿÿ_x0003__x0003__x0003__x0003__x0003__x0003_ÿÿÿÿ_x0003__x0003__x0003_ÿÿÿÿ_x0003__x0003__x0003__x0003_ÿÿÿÿÿÿÿÿÿÿÿÿÿÿÿÿÿÿÿÿÿÿÿÿÿÿÿÿ_x0003__x0003__x0003__x0003_#N_x0003__x0003_(_x0003__x0003__x0003_÷ÿÿÿÿÿÿÿ÷ÿÿÿÿÿÿÿ÷ÿÿÿÿÿÿÿ÷ÿÿÿÿÿÿÿ$N_x0003__x0003_D_x0003__x0003__x0003__x0001__x0003__x0003__x0003__x0002__x0003__x0003__x0003__x0003__x0003__x0001__x0003__x0003__x0003__x0002__x0003__x0005__x0006__x0001__x0005__x0005__x0005__x0001__x0005__x0005__x0005__x0002__x0005__x0001__x0005__x0005__x0005__x0001__x0005__x0005__x0005__x0002__x0005__x0001__x0005__x0005__x0005__x0001__x0005__x0005__x0005__x0002__x0005__x0001__x0005__x0005__x0005__x0001__x0005__x0005__x0005__x0002__x0005__x0005__x0005__x0005__x0005__x0011_'_x0005__x0005__x000C__x0005__x0005__x0005__x0005__x0005__x0005__x0005__x0013_'_x0005__x0005__x0010__x0005__x0005__x0005__x0001__x0005__x0005__x0005__x0002__x0005__x0005__x0015_'_x0005__x0005__x0005__x0005__x0005_x_x0005__x0005__x0005__x0005__x0005__x0005__x0005__x0005__x0001_d_x0005__x0005__x0005_è_x0003__x0005__x0005_0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ÿÿÿÿ_x0005__x0007__x0005__x0005__x0005_ÿÿÿÿÿÿÿÿÿÿÿÿÿÿÿÿÿÿÿÿÿÿÿÿÿÿÿÿ_x0005__x0005__x0005__x0005__x0005__x0001__x0005__x0005__x0005_ÿÿÿÿ_x0005__x0005__x0005__x0005_ÿÿÿÿ_x0016_'_x0005__x0005__x000C__x0005__x0005__x0005__x0005__x0005__x0005__x0005__x0017_'_x0005__x0005_·_x0005__x0005__x0005__x0001__x0005__x0005__x0005__x0004__x0005__x0005__x0005__x001B__x0005__x0005_RiskNormal(1.116_x0002__x0003_27,0.20871)_x001B__x0002__x0002_RiskNormal(1.16518,0.35509)0_x0002__x0002_RiskLognorm(0.2858,7.6774E-2,RiskShift(0.77216))1_x0002__x0002_RiskLognorm(0.16525,6.3941E-2,RiskShift(0.88956)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</si>
  <si>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cf5dbcffe63047e138124a6bf413792b0|1|62435|b3af3d8dbb9d97f8fdd0e25c799f6a94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</si>
</sst>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####"/>
    <numFmt numFmtId="166" formatCode="0.000"/>
    <numFmt numFmtId="167" formatCode="0.0000000"/>
    <numFmt numFmtId="168" formatCode="0.0%"/>
    <numFmt numFmtId="169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indexed="8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7">
    <border>
      <left/>
      <right/>
      <top/>
      <bottom/>
      <diagonal/>
    </border>
    <border>
      <left/>
      <right style="hair">
        <color theme="0" tint="-0.249977111117893"/>
      </right>
      <top/>
      <bottom style="double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hair">
        <color theme="0" tint="-0.249977111117893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double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249977111117893"/>
      </bottom>
      <diagonal/>
    </border>
    <border>
      <left style="hair">
        <color indexed="64"/>
      </left>
      <right/>
      <top style="thin">
        <color auto="1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/>
      <right/>
      <top style="double">
        <color theme="0" tint="-0.249977111117893"/>
      </top>
      <bottom style="double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double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double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hair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/>
      <top style="thin">
        <color auto="1"/>
      </top>
      <bottom style="thin">
        <color theme="0" tint="-0.249977111117893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249977111117893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2" fontId="0" fillId="0" borderId="0" xfId="0" applyNumberFormat="1"/>
    <xf numFmtId="0" fontId="3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/>
    <xf numFmtId="0" fontId="6" fillId="0" borderId="0" xfId="0" applyFont="1"/>
    <xf numFmtId="164" fontId="7" fillId="0" borderId="0" xfId="1" applyNumberFormat="1" applyFont="1" applyFill="1" applyBorder="1"/>
    <xf numFmtId="165" fontId="0" fillId="0" borderId="0" xfId="0" applyNumberFormat="1"/>
    <xf numFmtId="9" fontId="7" fillId="3" borderId="0" xfId="2" applyFont="1" applyFill="1"/>
    <xf numFmtId="9" fontId="0" fillId="0" borderId="0" xfId="2" applyFont="1" applyFill="1"/>
    <xf numFmtId="0" fontId="3" fillId="0" borderId="0" xfId="0" applyFont="1" applyAlignment="1">
      <alignment horizontal="right"/>
    </xf>
    <xf numFmtId="0" fontId="8" fillId="5" borderId="1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right"/>
    </xf>
    <xf numFmtId="0" fontId="8" fillId="0" borderId="18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6" borderId="1" xfId="0" applyFont="1" applyFill="1" applyBorder="1" applyAlignment="1">
      <alignment horizontal="left"/>
    </xf>
    <xf numFmtId="0" fontId="8" fillId="6" borderId="19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left"/>
    </xf>
    <xf numFmtId="166" fontId="8" fillId="5" borderId="21" xfId="0" applyNumberFormat="1" applyFont="1" applyFill="1" applyBorder="1" applyAlignment="1">
      <alignment horizontal="right"/>
    </xf>
    <xf numFmtId="166" fontId="8" fillId="5" borderId="5" xfId="0" applyNumberFormat="1" applyFont="1" applyFill="1" applyBorder="1" applyAlignment="1">
      <alignment horizontal="right"/>
    </xf>
    <xf numFmtId="166" fontId="8" fillId="5" borderId="6" xfId="0" applyNumberFormat="1" applyFont="1" applyFill="1" applyBorder="1" applyAlignment="1">
      <alignment horizontal="right"/>
    </xf>
    <xf numFmtId="166" fontId="8" fillId="5" borderId="22" xfId="0" applyNumberFormat="1" applyFont="1" applyFill="1" applyBorder="1" applyAlignment="1">
      <alignment horizontal="right"/>
    </xf>
    <xf numFmtId="166" fontId="8" fillId="5" borderId="8" xfId="0" applyNumberFormat="1" applyFont="1" applyFill="1" applyBorder="1" applyAlignment="1">
      <alignment horizontal="right"/>
    </xf>
    <xf numFmtId="166" fontId="8" fillId="5" borderId="9" xfId="0" applyNumberFormat="1" applyFont="1" applyFill="1" applyBorder="1" applyAlignment="1">
      <alignment horizontal="right"/>
    </xf>
    <xf numFmtId="0" fontId="8" fillId="6" borderId="23" xfId="0" applyFont="1" applyFill="1" applyBorder="1" applyAlignment="1">
      <alignment horizontal="left"/>
    </xf>
    <xf numFmtId="166" fontId="8" fillId="5" borderId="24" xfId="0" applyNumberFormat="1" applyFont="1" applyFill="1" applyBorder="1" applyAlignment="1">
      <alignment horizontal="right"/>
    </xf>
    <xf numFmtId="166" fontId="8" fillId="5" borderId="25" xfId="0" applyNumberFormat="1" applyFont="1" applyFill="1" applyBorder="1" applyAlignment="1">
      <alignment horizontal="right"/>
    </xf>
    <xf numFmtId="166" fontId="8" fillId="5" borderId="26" xfId="0" applyNumberFormat="1" applyFont="1" applyFill="1" applyBorder="1" applyAlignment="1">
      <alignment horizontal="right"/>
    </xf>
    <xf numFmtId="0" fontId="0" fillId="0" borderId="0" xfId="0" quotePrefix="1"/>
    <xf numFmtId="44" fontId="7" fillId="4" borderId="0" xfId="1" applyNumberFormat="1" applyFont="1" applyFill="1"/>
    <xf numFmtId="0" fontId="0" fillId="0" borderId="0" xfId="0" applyAlignment="1">
      <alignment horizontal="left"/>
    </xf>
    <xf numFmtId="0" fontId="0" fillId="0" borderId="28" xfId="0" applyBorder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7" borderId="0" xfId="0" quotePrefix="1" applyFill="1" applyAlignment="1">
      <alignment horizontal="left"/>
    </xf>
    <xf numFmtId="44" fontId="0" fillId="8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9" fontId="0" fillId="0" borderId="0" xfId="0" applyNumberFormat="1" applyAlignment="1">
      <alignment horizontal="left"/>
    </xf>
    <xf numFmtId="9" fontId="0" fillId="7" borderId="0" xfId="0" applyNumberFormat="1" applyFill="1" applyAlignment="1">
      <alignment horizontal="left"/>
    </xf>
    <xf numFmtId="0" fontId="0" fillId="0" borderId="0" xfId="0" applyAlignment="1">
      <alignment horizontal="right"/>
    </xf>
    <xf numFmtId="0" fontId="8" fillId="0" borderId="29" xfId="0" applyFont="1" applyBorder="1" applyAlignment="1">
      <alignment horizontal="right" vertical="center"/>
    </xf>
    <xf numFmtId="0" fontId="8" fillId="0" borderId="30" xfId="0" applyFont="1" applyBorder="1" applyAlignment="1">
      <alignment horizontal="right" vertical="center"/>
    </xf>
    <xf numFmtId="0" fontId="8" fillId="0" borderId="31" xfId="0" applyFont="1" applyBorder="1" applyAlignment="1">
      <alignment horizontal="left" vertical="center"/>
    </xf>
    <xf numFmtId="49" fontId="9" fillId="0" borderId="32" xfId="0" applyNumberFormat="1" applyFont="1" applyBorder="1" applyAlignment="1">
      <alignment horizontal="left"/>
    </xf>
    <xf numFmtId="49" fontId="9" fillId="5" borderId="33" xfId="0" applyNumberFormat="1" applyFont="1" applyFill="1" applyBorder="1" applyAlignment="1">
      <alignment horizontal="left"/>
    </xf>
    <xf numFmtId="167" fontId="9" fillId="0" borderId="32" xfId="0" applyNumberFormat="1" applyFont="1" applyBorder="1" applyAlignment="1">
      <alignment horizontal="left"/>
    </xf>
    <xf numFmtId="49" fontId="9" fillId="5" borderId="27" xfId="0" applyNumberFormat="1" applyFont="1" applyFill="1" applyBorder="1" applyAlignment="1">
      <alignment horizontal="left"/>
    </xf>
    <xf numFmtId="49" fontId="9" fillId="5" borderId="34" xfId="0" applyNumberFormat="1" applyFont="1" applyFill="1" applyBorder="1" applyAlignment="1">
      <alignment horizontal="left"/>
    </xf>
    <xf numFmtId="9" fontId="9" fillId="5" borderId="33" xfId="0" applyNumberFormat="1" applyFont="1" applyFill="1" applyBorder="1" applyAlignment="1">
      <alignment horizontal="left"/>
    </xf>
    <xf numFmtId="168" fontId="9" fillId="5" borderId="33" xfId="0" applyNumberFormat="1" applyFont="1" applyFill="1" applyBorder="1" applyAlignment="1">
      <alignment horizontal="left"/>
    </xf>
    <xf numFmtId="169" fontId="9" fillId="0" borderId="32" xfId="0" applyNumberFormat="1" applyFont="1" applyBorder="1" applyAlignment="1">
      <alignment horizontal="left"/>
    </xf>
    <xf numFmtId="1" fontId="9" fillId="0" borderId="32" xfId="0" applyNumberFormat="1" applyFont="1" applyBorder="1" applyAlignment="1">
      <alignment horizontal="left"/>
    </xf>
    <xf numFmtId="49" fontId="9" fillId="5" borderId="35" xfId="0" applyNumberFormat="1" applyFont="1" applyFill="1" applyBorder="1" applyAlignment="1">
      <alignment horizontal="left"/>
    </xf>
    <xf numFmtId="49" fontId="9" fillId="5" borderId="36" xfId="0" applyNumberFormat="1" applyFont="1" applyFill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2" fillId="0" borderId="0" xfId="0" applyFont="1"/>
    <xf numFmtId="44" fontId="0" fillId="0" borderId="0" xfId="0" applyNumberFormat="1" applyAlignment="1">
      <alignment horizontal="left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8">
    <dxf>
      <font>
        <color rgb="FF000000"/>
      </font>
      <fill>
        <patternFill>
          <bgColor rgb="FFFFD7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FFD7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25400</xdr:colOff>
      <xdr:row>15</xdr:row>
      <xdr:rowOff>25400</xdr:rowOff>
    </xdr:from>
    <xdr:ext cx="1333500" cy="714375"/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525" y="3140075"/>
          <a:ext cx="1333500" cy="714375"/>
        </a:xfrm>
        <a:prstGeom prst="rect">
          <a:avLst/>
        </a:prstGeom>
      </xdr:spPr>
    </xdr:pic>
    <xdr:clientData/>
  </xdr:oneCellAnchor>
  <xdr:oneCellAnchor>
    <xdr:from>
      <xdr:col>19</xdr:col>
      <xdr:colOff>25400</xdr:colOff>
      <xdr:row>15</xdr:row>
      <xdr:rowOff>25400</xdr:rowOff>
    </xdr:from>
    <xdr:ext cx="1333500" cy="714375"/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7650" y="3140075"/>
          <a:ext cx="1333500" cy="714375"/>
        </a:xfrm>
        <a:prstGeom prst="rect">
          <a:avLst/>
        </a:prstGeom>
      </xdr:spPr>
    </xdr:pic>
    <xdr:clientData/>
  </xdr:oneCellAnchor>
  <xdr:oneCellAnchor>
    <xdr:from>
      <xdr:col>20</xdr:col>
      <xdr:colOff>25400</xdr:colOff>
      <xdr:row>15</xdr:row>
      <xdr:rowOff>25400</xdr:rowOff>
    </xdr:from>
    <xdr:ext cx="1333500" cy="714375"/>
    <xdr:pic>
      <xdr:nvPicPr>
        <xdr:cNvPr id="4" name="Picture 3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775" y="3140075"/>
          <a:ext cx="1333500" cy="714375"/>
        </a:xfrm>
        <a:prstGeom prst="rect">
          <a:avLst/>
        </a:prstGeom>
      </xdr:spPr>
    </xdr:pic>
    <xdr:clientData/>
  </xdr:oneCellAnchor>
  <xdr:oneCellAnchor>
    <xdr:from>
      <xdr:col>21</xdr:col>
      <xdr:colOff>25400</xdr:colOff>
      <xdr:row>15</xdr:row>
      <xdr:rowOff>25400</xdr:rowOff>
    </xdr:from>
    <xdr:ext cx="1333500" cy="714375"/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3140075"/>
          <a:ext cx="1333500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ColWidth="25.7109375" defaultRowHeight="15" x14ac:dyDescent="0.25"/>
  <sheetData>
    <row r="1" spans="1:16" x14ac:dyDescent="0.25">
      <c r="A1" t="s">
        <v>41</v>
      </c>
      <c r="B1" t="s">
        <v>42</v>
      </c>
    </row>
    <row r="2" spans="1:16" x14ac:dyDescent="0.25">
      <c r="A2" t="s">
        <v>43</v>
      </c>
      <c r="B2" t="s">
        <v>44</v>
      </c>
    </row>
    <row r="3" spans="1:16" x14ac:dyDescent="0.25">
      <c r="A3" t="s">
        <v>45</v>
      </c>
      <c r="B3" t="s">
        <v>61</v>
      </c>
    </row>
    <row r="4" spans="1:16" x14ac:dyDescent="0.25">
      <c r="A4" t="s">
        <v>46</v>
      </c>
      <c r="B4" t="s">
        <v>42</v>
      </c>
    </row>
    <row r="9" spans="1:16" x14ac:dyDescent="0.25">
      <c r="A9" t="s">
        <v>47</v>
      </c>
      <c r="B9">
        <v>1</v>
      </c>
    </row>
    <row r="10" spans="1:16" x14ac:dyDescent="0.25">
      <c r="A10" t="s">
        <v>48</v>
      </c>
      <c r="B10" t="s">
        <v>23</v>
      </c>
      <c r="C10" t="s">
        <v>24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58</v>
      </c>
      <c r="N10" t="s">
        <v>59</v>
      </c>
      <c r="O10" t="s">
        <v>60</v>
      </c>
    </row>
    <row r="11" spans="1:16" x14ac:dyDescent="0.25">
      <c r="A11" t="s">
        <v>62</v>
      </c>
      <c r="B11" s="49" t="s">
        <v>63</v>
      </c>
      <c r="C11" t="e">
        <f>Sheet1!$M$5:$P$91</f>
        <v>#VALUE!</v>
      </c>
      <c r="D11">
        <v>0</v>
      </c>
      <c r="E11" t="s">
        <v>64</v>
      </c>
      <c r="J11" t="s">
        <v>65</v>
      </c>
      <c r="K11" t="s">
        <v>66</v>
      </c>
      <c r="M11" t="s">
        <v>67</v>
      </c>
      <c r="O11">
        <v>5</v>
      </c>
      <c r="P1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sheetData>
    <row r="1" spans="1:3" x14ac:dyDescent="0.25">
      <c r="A1" s="49" t="s">
        <v>253</v>
      </c>
      <c r="B1" s="49" t="s">
        <v>251</v>
      </c>
      <c r="C1" s="49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workbookViewId="0"/>
  </sheetViews>
  <sheetFormatPr defaultColWidth="25.7109375" defaultRowHeight="15" x14ac:dyDescent="0.25"/>
  <sheetData>
    <row r="1" spans="1:24" x14ac:dyDescent="0.25">
      <c r="A1" t="s">
        <v>230</v>
      </c>
      <c r="B1" t="s">
        <v>42</v>
      </c>
    </row>
    <row r="2" spans="1:24" x14ac:dyDescent="0.25">
      <c r="A2" t="s">
        <v>231</v>
      </c>
      <c r="B2">
        <v>4</v>
      </c>
    </row>
    <row r="3" spans="1:24" x14ac:dyDescent="0.25">
      <c r="A3" t="s">
        <v>232</v>
      </c>
      <c r="B3">
        <v>0</v>
      </c>
    </row>
    <row r="5" spans="1:24" x14ac:dyDescent="0.25">
      <c r="A5" t="s">
        <v>233</v>
      </c>
      <c r="B5" t="s">
        <v>234</v>
      </c>
      <c r="C5" t="s">
        <v>235</v>
      </c>
      <c r="D5" t="s">
        <v>236</v>
      </c>
      <c r="E5" t="s">
        <v>237</v>
      </c>
      <c r="F5" t="s">
        <v>238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R5" t="s">
        <v>245</v>
      </c>
      <c r="S5" t="s">
        <v>246</v>
      </c>
      <c r="T5" t="s">
        <v>247</v>
      </c>
      <c r="V5" t="s">
        <v>248</v>
      </c>
      <c r="W5" t="s">
        <v>249</v>
      </c>
      <c r="X5" t="s">
        <v>250</v>
      </c>
    </row>
    <row r="6" spans="1:24" x14ac:dyDescent="0.25">
      <c r="A6" t="e">
        <f ca="1">ModelRef(Sheet1!$AA$12,1,0,0)</f>
        <v>#NAME?</v>
      </c>
      <c r="B6">
        <v>1</v>
      </c>
      <c r="C6">
        <v>3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5"/>
  <sheetViews>
    <sheetView tabSelected="1" topLeftCell="V1" workbookViewId="0">
      <selection activeCell="AF7" sqref="AF7"/>
    </sheetView>
  </sheetViews>
  <sheetFormatPr defaultRowHeight="15" x14ac:dyDescent="0.25"/>
  <cols>
    <col min="1" max="1" width="5" customWidth="1"/>
    <col min="2" max="2" width="8.5703125" bestFit="1" customWidth="1"/>
    <col min="3" max="3" width="11" customWidth="1"/>
    <col min="4" max="4" width="9" customWidth="1"/>
    <col min="5" max="5" width="11.28515625" customWidth="1"/>
    <col min="10" max="10" width="11.42578125" customWidth="1"/>
    <col min="11" max="11" width="14" customWidth="1"/>
    <col min="19" max="22" width="20.7109375" customWidth="1"/>
    <col min="27" max="27" width="11.28515625" bestFit="1" customWidth="1"/>
  </cols>
  <sheetData>
    <row r="1" spans="1:29" x14ac:dyDescent="0.25">
      <c r="A1" s="1" t="s">
        <v>7</v>
      </c>
      <c r="F1" s="4" t="s">
        <v>8</v>
      </c>
      <c r="G1" s="1" t="s">
        <v>9</v>
      </c>
      <c r="Q1" s="4" t="s">
        <v>8</v>
      </c>
      <c r="R1" s="78" t="s">
        <v>229</v>
      </c>
      <c r="X1" s="4"/>
      <c r="Y1" s="1" t="s">
        <v>10</v>
      </c>
    </row>
    <row r="3" spans="1:29" x14ac:dyDescent="0.25">
      <c r="A3" s="1" t="s">
        <v>0</v>
      </c>
      <c r="G3" s="81" t="s">
        <v>15</v>
      </c>
      <c r="H3" s="81"/>
      <c r="I3" s="81"/>
      <c r="J3" s="81"/>
      <c r="K3" s="81"/>
    </row>
    <row r="4" spans="1:29" ht="15.75" x14ac:dyDescent="0.25">
      <c r="A4" s="80" t="s">
        <v>1</v>
      </c>
      <c r="B4" s="80"/>
      <c r="C4" s="80"/>
      <c r="D4" s="80"/>
      <c r="E4" s="80"/>
      <c r="F4" s="80"/>
      <c r="Y4" s="8"/>
      <c r="Z4" s="13" t="s">
        <v>21</v>
      </c>
      <c r="AA4" s="9">
        <v>10000</v>
      </c>
    </row>
    <row r="5" spans="1:29" ht="35.25" thickBot="1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G5" s="6" t="s">
        <v>2</v>
      </c>
      <c r="H5" s="6" t="s">
        <v>11</v>
      </c>
      <c r="I5" s="6" t="s">
        <v>12</v>
      </c>
      <c r="J5" s="6" t="s">
        <v>13</v>
      </c>
      <c r="K5" s="6" t="s">
        <v>14</v>
      </c>
      <c r="M5" s="6" t="s">
        <v>11</v>
      </c>
      <c r="N5" s="6" t="s">
        <v>12</v>
      </c>
      <c r="O5" s="6" t="s">
        <v>13</v>
      </c>
      <c r="P5" s="6" t="s">
        <v>14</v>
      </c>
      <c r="R5" s="14" t="s">
        <v>23</v>
      </c>
      <c r="S5" s="15" t="s">
        <v>11</v>
      </c>
      <c r="T5" s="15" t="s">
        <v>12</v>
      </c>
      <c r="U5" s="15" t="s">
        <v>13</v>
      </c>
      <c r="V5" s="16" t="s">
        <v>14</v>
      </c>
    </row>
    <row r="6" spans="1:29" ht="35.25" thickTop="1" x14ac:dyDescent="0.25">
      <c r="A6">
        <v>1925</v>
      </c>
      <c r="B6" s="3">
        <v>1</v>
      </c>
      <c r="C6" s="3">
        <v>1</v>
      </c>
      <c r="D6" s="3">
        <v>1</v>
      </c>
      <c r="E6" s="3">
        <v>1</v>
      </c>
      <c r="R6" s="17" t="s">
        <v>24</v>
      </c>
      <c r="S6" s="18" t="s">
        <v>25</v>
      </c>
      <c r="T6" s="18" t="s">
        <v>26</v>
      </c>
      <c r="U6" s="18" t="s">
        <v>27</v>
      </c>
      <c r="V6" s="19" t="s">
        <v>28</v>
      </c>
      <c r="Z6" s="2" t="s">
        <v>3</v>
      </c>
      <c r="AA6" s="2" t="s">
        <v>4</v>
      </c>
      <c r="AB6" s="2" t="s">
        <v>5</v>
      </c>
      <c r="AC6" s="2" t="s">
        <v>6</v>
      </c>
    </row>
    <row r="7" spans="1:29" ht="24.75" x14ac:dyDescent="0.25">
      <c r="A7">
        <v>1926</v>
      </c>
      <c r="B7" s="3">
        <v>1.1264825609122191</v>
      </c>
      <c r="C7" s="3">
        <v>0.95771982694596791</v>
      </c>
      <c r="D7" s="3">
        <v>1.0614118968623401</v>
      </c>
      <c r="E7" s="3">
        <v>1.0622613661222289</v>
      </c>
      <c r="G7">
        <f>A7</f>
        <v>1926</v>
      </c>
      <c r="H7">
        <f>100*LN(B7/B6)</f>
        <v>11.910000000000002</v>
      </c>
      <c r="I7">
        <f t="shared" ref="I7:K22" si="0">100*LN(C7/C6)</f>
        <v>-4.32</v>
      </c>
      <c r="J7">
        <f t="shared" si="0"/>
        <v>5.9599999999999982</v>
      </c>
      <c r="K7">
        <f t="shared" si="0"/>
        <v>6.04</v>
      </c>
      <c r="M7">
        <f>1+H7/100</f>
        <v>1.1191</v>
      </c>
      <c r="N7">
        <f>1+I7/100</f>
        <v>0.95679999999999998</v>
      </c>
      <c r="O7">
        <f>1+J7/100</f>
        <v>1.0595999999999999</v>
      </c>
      <c r="P7">
        <f>1+K7/100</f>
        <v>1.0604</v>
      </c>
      <c r="R7" s="20" t="s">
        <v>191</v>
      </c>
      <c r="S7" s="76" t="s">
        <v>29</v>
      </c>
      <c r="T7" s="76" t="s">
        <v>190</v>
      </c>
      <c r="U7" s="76" t="s">
        <v>30</v>
      </c>
      <c r="V7" s="77" t="s">
        <v>31</v>
      </c>
      <c r="Z7" s="5" t="s">
        <v>11</v>
      </c>
      <c r="AA7" s="5" t="s">
        <v>12</v>
      </c>
      <c r="AB7" s="5" t="s">
        <v>13</v>
      </c>
      <c r="AC7" s="5" t="s">
        <v>14</v>
      </c>
    </row>
    <row r="8" spans="1:29" x14ac:dyDescent="0.25">
      <c r="A8">
        <v>1927</v>
      </c>
      <c r="B8" s="3">
        <v>1.6266130994683219</v>
      </c>
      <c r="C8" s="3">
        <v>1.2565878600627427</v>
      </c>
      <c r="D8" s="3">
        <v>1.1472869715382923</v>
      </c>
      <c r="E8" s="3">
        <v>1.1234451603337576</v>
      </c>
      <c r="G8">
        <f t="shared" ref="G8:G71" si="1">A8</f>
        <v>1927</v>
      </c>
      <c r="H8">
        <f t="shared" ref="H8:K71" si="2">100*LN(B8/B7)</f>
        <v>36.74</v>
      </c>
      <c r="I8">
        <f t="shared" si="0"/>
        <v>27.160000000000007</v>
      </c>
      <c r="J8">
        <f t="shared" si="0"/>
        <v>7.7799999999999976</v>
      </c>
      <c r="K8">
        <f t="shared" si="0"/>
        <v>5.599999999999997</v>
      </c>
      <c r="M8">
        <f t="shared" ref="M8:M71" si="3">1+H8/100</f>
        <v>1.3673999999999999</v>
      </c>
      <c r="N8">
        <f t="shared" ref="N8:N71" si="4">1+I8/100</f>
        <v>1.2716000000000001</v>
      </c>
      <c r="O8">
        <f t="shared" ref="O8:O71" si="5">1+J8/100</f>
        <v>1.0777999999999999</v>
      </c>
      <c r="P8">
        <f t="shared" ref="P8:P71" si="6">1+K8/100</f>
        <v>1.056</v>
      </c>
      <c r="R8" s="21" t="s">
        <v>32</v>
      </c>
      <c r="S8" s="22">
        <f ca="1">_xll.RiskNormal(1.11627,0.20871,_xll.RiskCorrmat($S$19:$V$22,1))</f>
        <v>1.1162700000000001</v>
      </c>
      <c r="T8" s="22">
        <f ca="1">_xll.RiskNormal(1.16518,0.35509,_xll.RiskCorrmat($S$19:$V$22,2))</f>
        <v>1.1651800000000001</v>
      </c>
      <c r="U8" s="22">
        <f ca="1">_xll.RiskLognorm(0.2858,0.076774,_xll.RiskShift(0.77216),_xll.RiskCorrmat($S$19:$V$22,3))</f>
        <v>1.05796</v>
      </c>
      <c r="V8" s="23">
        <f ca="1">_xll.RiskLognorm(0.16525,0.063941,_xll.RiskShift(0.88956),_xll.RiskCorrmat($S$19:$V$22,4))</f>
        <v>1.05481</v>
      </c>
      <c r="Y8" s="1" t="s">
        <v>19</v>
      </c>
      <c r="Z8" s="10">
        <f ca="1">S8</f>
        <v>1.1162700000000001</v>
      </c>
      <c r="AA8" s="10">
        <f t="shared" ref="AA8:AC8" ca="1" si="7">T8</f>
        <v>1.1651800000000001</v>
      </c>
      <c r="AB8" s="10">
        <f t="shared" ca="1" si="7"/>
        <v>1.05796</v>
      </c>
      <c r="AC8" s="10">
        <f t="shared" ca="1" si="7"/>
        <v>1.05481</v>
      </c>
    </row>
    <row r="9" spans="1:29" x14ac:dyDescent="0.25">
      <c r="A9">
        <v>1928</v>
      </c>
      <c r="B9" s="3">
        <v>2.4620639444796986</v>
      </c>
      <c r="C9" s="3">
        <v>1.9193757443089137</v>
      </c>
      <c r="D9" s="3">
        <v>1.158238133425129</v>
      </c>
      <c r="E9" s="3">
        <v>1.1308844209474895</v>
      </c>
      <c r="G9">
        <f t="shared" si="1"/>
        <v>1928</v>
      </c>
      <c r="H9">
        <f t="shared" si="2"/>
        <v>41.449999999999989</v>
      </c>
      <c r="I9">
        <f t="shared" si="0"/>
        <v>42.359999999999992</v>
      </c>
      <c r="J9">
        <f t="shared" si="0"/>
        <v>0.94999999999999962</v>
      </c>
      <c r="K9">
        <f t="shared" si="0"/>
        <v>0.6600000000000098</v>
      </c>
      <c r="M9">
        <f t="shared" si="3"/>
        <v>1.4144999999999999</v>
      </c>
      <c r="N9">
        <f t="shared" si="4"/>
        <v>1.4236</v>
      </c>
      <c r="O9">
        <f t="shared" si="5"/>
        <v>1.0095000000000001</v>
      </c>
      <c r="P9">
        <f t="shared" si="6"/>
        <v>1.0066000000000002</v>
      </c>
      <c r="R9" s="24" t="s">
        <v>189</v>
      </c>
      <c r="S9" s="25">
        <v>-17.252500000000001</v>
      </c>
      <c r="T9" s="25">
        <v>73.091700000000003</v>
      </c>
      <c r="U9" s="25">
        <v>-190.72470000000001</v>
      </c>
      <c r="V9" s="26">
        <v>-230.7747</v>
      </c>
      <c r="Y9" s="13" t="s">
        <v>20</v>
      </c>
      <c r="Z9" s="11">
        <v>0.18</v>
      </c>
      <c r="AA9" s="11">
        <v>0.17</v>
      </c>
      <c r="AB9" s="11">
        <v>7.0000000000000007E-2</v>
      </c>
      <c r="AC9" s="12">
        <f>1-Z9-AA9-AB9</f>
        <v>0.58000000000000007</v>
      </c>
    </row>
    <row r="10" spans="1:29" x14ac:dyDescent="0.25">
      <c r="A10">
        <v>1929</v>
      </c>
      <c r="B10" s="3">
        <v>2.2718625462066462</v>
      </c>
      <c r="C10" s="3">
        <v>1.1515397962068576</v>
      </c>
      <c r="D10" s="3">
        <v>1.2035794598099785</v>
      </c>
      <c r="E10" s="3">
        <v>1.1901745773274213</v>
      </c>
      <c r="G10">
        <f t="shared" si="1"/>
        <v>1929</v>
      </c>
      <c r="H10">
        <f t="shared" si="2"/>
        <v>-8.0400000000000027</v>
      </c>
      <c r="I10">
        <f t="shared" si="0"/>
        <v>-51.09</v>
      </c>
      <c r="J10">
        <f t="shared" si="0"/>
        <v>3.8400000000000087</v>
      </c>
      <c r="K10">
        <f t="shared" si="0"/>
        <v>5.1100000000000092</v>
      </c>
      <c r="M10">
        <f t="shared" si="3"/>
        <v>0.91959999999999997</v>
      </c>
      <c r="N10">
        <f t="shared" si="4"/>
        <v>0.48909999999999998</v>
      </c>
      <c r="O10">
        <f t="shared" si="5"/>
        <v>1.0384</v>
      </c>
      <c r="P10">
        <f t="shared" si="6"/>
        <v>1.0511000000000001</v>
      </c>
      <c r="R10" s="27" t="s">
        <v>33</v>
      </c>
      <c r="S10" s="28" t="s">
        <v>34</v>
      </c>
      <c r="T10" s="28" t="s">
        <v>34</v>
      </c>
      <c r="U10" s="28">
        <v>0.77215690000000003</v>
      </c>
      <c r="V10" s="29">
        <v>0.88956210000000002</v>
      </c>
    </row>
    <row r="11" spans="1:29" x14ac:dyDescent="0.25">
      <c r="A11">
        <v>1930</v>
      </c>
      <c r="B11" s="3">
        <v>1.7622651524689288</v>
      </c>
      <c r="C11" s="3">
        <v>0.75722109561854201</v>
      </c>
      <c r="D11" s="3">
        <v>1.2921403118927721</v>
      </c>
      <c r="E11" s="3">
        <v>1.2591035506348771</v>
      </c>
      <c r="G11">
        <f t="shared" si="1"/>
        <v>1930</v>
      </c>
      <c r="H11">
        <f t="shared" si="2"/>
        <v>-25.4</v>
      </c>
      <c r="I11">
        <f t="shared" si="0"/>
        <v>-41.919999999999995</v>
      </c>
      <c r="J11">
        <f t="shared" si="0"/>
        <v>7.1000000000000076</v>
      </c>
      <c r="K11">
        <f t="shared" si="0"/>
        <v>5.6299999999999901</v>
      </c>
      <c r="M11">
        <f t="shared" si="3"/>
        <v>0.746</v>
      </c>
      <c r="N11">
        <f t="shared" si="4"/>
        <v>0.58079999999999998</v>
      </c>
      <c r="O11">
        <f t="shared" si="5"/>
        <v>1.0710000000000002</v>
      </c>
      <c r="P11">
        <f t="shared" si="6"/>
        <v>1.0562999999999998</v>
      </c>
      <c r="R11" s="20" t="s">
        <v>35</v>
      </c>
      <c r="S11" s="30" t="s">
        <v>36</v>
      </c>
      <c r="T11" s="30" t="s">
        <v>36</v>
      </c>
      <c r="U11" s="30" t="s">
        <v>36</v>
      </c>
      <c r="V11" s="31" t="s">
        <v>36</v>
      </c>
    </row>
    <row r="12" spans="1:29" x14ac:dyDescent="0.25">
      <c r="A12">
        <v>1931</v>
      </c>
      <c r="B12" s="3">
        <v>1.1298670828394555</v>
      </c>
      <c r="C12" s="3">
        <v>0.46176461919153211</v>
      </c>
      <c r="D12" s="3">
        <v>1.2466999247382293</v>
      </c>
      <c r="E12" s="3">
        <v>1.2039405878144138</v>
      </c>
      <c r="G12">
        <f t="shared" si="1"/>
        <v>1931</v>
      </c>
      <c r="H12">
        <f t="shared" si="2"/>
        <v>-44.45</v>
      </c>
      <c r="I12">
        <f t="shared" si="0"/>
        <v>-49.46</v>
      </c>
      <c r="J12">
        <f t="shared" si="0"/>
        <v>-3.5799999999999841</v>
      </c>
      <c r="K12">
        <f t="shared" si="0"/>
        <v>-4.479999999999996</v>
      </c>
      <c r="M12">
        <f t="shared" si="3"/>
        <v>0.55549999999999999</v>
      </c>
      <c r="N12">
        <f t="shared" si="4"/>
        <v>0.50540000000000007</v>
      </c>
      <c r="O12">
        <f t="shared" si="5"/>
        <v>0.96420000000000017</v>
      </c>
      <c r="P12">
        <f t="shared" si="6"/>
        <v>0.95520000000000005</v>
      </c>
      <c r="R12" s="20" t="s">
        <v>16</v>
      </c>
      <c r="S12" s="30">
        <v>1.1162704999999999</v>
      </c>
      <c r="T12" s="30">
        <v>1.1651775</v>
      </c>
      <c r="U12" s="30">
        <v>1.0579605999999999</v>
      </c>
      <c r="V12" s="31">
        <v>1.0548137</v>
      </c>
      <c r="Z12" s="13" t="s">
        <v>22</v>
      </c>
      <c r="AA12" s="50">
        <f ca="1">AA4*SUMPRODUCT(Z8:AC8,Z9:AC9)+_xll.RiskOutput()</f>
        <v>10848.562000000002</v>
      </c>
    </row>
    <row r="13" spans="1:29" x14ac:dyDescent="0.25">
      <c r="A13">
        <v>1932</v>
      </c>
      <c r="B13" s="3">
        <v>1.0361376481280649</v>
      </c>
      <c r="C13" s="3">
        <v>0.47478177574365699</v>
      </c>
      <c r="D13" s="3">
        <v>1.3966828048718114</v>
      </c>
      <c r="E13" s="3">
        <v>1.3487793523695959</v>
      </c>
      <c r="G13">
        <f t="shared" si="1"/>
        <v>1932</v>
      </c>
      <c r="H13">
        <f t="shared" si="2"/>
        <v>-8.6599999999999859</v>
      </c>
      <c r="I13">
        <f t="shared" si="0"/>
        <v>2.7799999999999891</v>
      </c>
      <c r="J13">
        <f t="shared" si="0"/>
        <v>11.359999999999992</v>
      </c>
      <c r="K13">
        <f t="shared" si="0"/>
        <v>11.359999999999992</v>
      </c>
      <c r="M13">
        <f t="shared" si="3"/>
        <v>0.9134000000000001</v>
      </c>
      <c r="N13">
        <f t="shared" si="4"/>
        <v>1.0277999999999998</v>
      </c>
      <c r="O13">
        <f t="shared" si="5"/>
        <v>1.1135999999999999</v>
      </c>
      <c r="P13">
        <f t="shared" si="6"/>
        <v>1.1135999999999999</v>
      </c>
      <c r="R13" s="20" t="s">
        <v>37</v>
      </c>
      <c r="S13" s="30">
        <v>1.1162704999999999</v>
      </c>
      <c r="T13" s="30">
        <v>1.1651775</v>
      </c>
      <c r="U13" s="30">
        <v>1.0295987</v>
      </c>
      <c r="V13" s="31">
        <v>1.0236101</v>
      </c>
    </row>
    <row r="14" spans="1:29" x14ac:dyDescent="0.25">
      <c r="A14">
        <v>1933</v>
      </c>
      <c r="B14" s="3">
        <v>1.7830047447814845</v>
      </c>
      <c r="C14" s="3">
        <v>2.4805988430506818</v>
      </c>
      <c r="D14" s="3">
        <v>1.4787542346869715</v>
      </c>
      <c r="E14" s="3">
        <v>1.3582539301706591</v>
      </c>
      <c r="G14">
        <f t="shared" si="1"/>
        <v>1933</v>
      </c>
      <c r="H14">
        <f t="shared" si="2"/>
        <v>54.280000000000008</v>
      </c>
      <c r="I14">
        <f t="shared" si="0"/>
        <v>165.34</v>
      </c>
      <c r="J14">
        <f t="shared" si="0"/>
        <v>5.7100000000000009</v>
      </c>
      <c r="K14">
        <f t="shared" si="0"/>
        <v>0.70000000000000306</v>
      </c>
      <c r="M14">
        <f t="shared" si="3"/>
        <v>1.5428000000000002</v>
      </c>
      <c r="N14">
        <f t="shared" si="4"/>
        <v>2.6534</v>
      </c>
      <c r="O14">
        <f t="shared" si="5"/>
        <v>1.0570999999999999</v>
      </c>
      <c r="P14">
        <f t="shared" si="6"/>
        <v>1.0070000000000001</v>
      </c>
      <c r="R14" s="20" t="s">
        <v>38</v>
      </c>
      <c r="S14" s="30">
        <v>1.1162704999999999</v>
      </c>
      <c r="T14" s="30">
        <v>1.1651775</v>
      </c>
      <c r="U14" s="30">
        <v>1.0481754999999999</v>
      </c>
      <c r="V14" s="31">
        <v>1.0436791000000001</v>
      </c>
    </row>
    <row r="15" spans="1:29" x14ac:dyDescent="0.25">
      <c r="A15">
        <v>1934</v>
      </c>
      <c r="B15" s="3">
        <v>1.749797382843548</v>
      </c>
      <c r="C15" s="3">
        <v>3.1746582856958065</v>
      </c>
      <c r="D15" s="3">
        <v>1.6672907438692297</v>
      </c>
      <c r="E15" s="3">
        <v>1.4912280870922785</v>
      </c>
      <c r="G15">
        <f t="shared" si="1"/>
        <v>1934</v>
      </c>
      <c r="H15">
        <f t="shared" si="2"/>
        <v>-1.8799999999999977</v>
      </c>
      <c r="I15">
        <f t="shared" si="0"/>
        <v>24.670000000000009</v>
      </c>
      <c r="J15">
        <f t="shared" si="0"/>
        <v>12.000000000000005</v>
      </c>
      <c r="K15">
        <f t="shared" si="0"/>
        <v>9.3399999999999963</v>
      </c>
      <c r="M15">
        <f t="shared" si="3"/>
        <v>0.98120000000000007</v>
      </c>
      <c r="N15">
        <f t="shared" si="4"/>
        <v>1.2467000000000001</v>
      </c>
      <c r="O15">
        <f t="shared" si="5"/>
        <v>1.1200000000000001</v>
      </c>
      <c r="P15">
        <f t="shared" si="6"/>
        <v>1.0933999999999999</v>
      </c>
      <c r="R15" s="21" t="s">
        <v>39</v>
      </c>
      <c r="S15" s="32">
        <v>0.20871029999999999</v>
      </c>
      <c r="T15" s="32">
        <v>0.35509439999999998</v>
      </c>
      <c r="U15" s="32">
        <v>7.6773800000000003E-2</v>
      </c>
      <c r="V15" s="33">
        <v>6.3940999999999998E-2</v>
      </c>
    </row>
    <row r="16" spans="1:29" ht="60" customHeight="1" x14ac:dyDescent="0.25">
      <c r="A16">
        <v>1935</v>
      </c>
      <c r="B16" s="3">
        <v>2.7904419826301861</v>
      </c>
      <c r="C16" s="3">
        <v>5.4646495865348985</v>
      </c>
      <c r="D16" s="3">
        <v>1.7935555670953618</v>
      </c>
      <c r="E16" s="3">
        <v>1.5886744670257404</v>
      </c>
      <c r="G16">
        <f t="shared" si="1"/>
        <v>1935</v>
      </c>
      <c r="H16">
        <f t="shared" si="2"/>
        <v>46.669999999999987</v>
      </c>
      <c r="I16">
        <f t="shared" si="0"/>
        <v>54.31</v>
      </c>
      <c r="J16">
        <f t="shared" si="0"/>
        <v>7.2999999999999972</v>
      </c>
      <c r="K16">
        <f t="shared" si="0"/>
        <v>6.3299999999999992</v>
      </c>
      <c r="M16">
        <f t="shared" si="3"/>
        <v>1.4666999999999999</v>
      </c>
      <c r="N16">
        <f t="shared" si="4"/>
        <v>1.5430999999999999</v>
      </c>
      <c r="O16">
        <f t="shared" si="5"/>
        <v>1.073</v>
      </c>
      <c r="P16">
        <f t="shared" si="6"/>
        <v>1.0632999999999999</v>
      </c>
      <c r="R16" s="64" t="s">
        <v>188</v>
      </c>
      <c r="S16" s="63"/>
      <c r="T16" s="63"/>
      <c r="U16" s="63"/>
      <c r="V16" s="62"/>
    </row>
    <row r="17" spans="1:22" x14ac:dyDescent="0.25">
      <c r="A17">
        <v>1936</v>
      </c>
      <c r="B17" s="3">
        <v>3.9102448753383592</v>
      </c>
      <c r="C17" s="3">
        <v>11.525938301320304</v>
      </c>
      <c r="D17" s="3">
        <v>1.916498838910919</v>
      </c>
      <c r="E17" s="3">
        <v>1.6664573068739073</v>
      </c>
      <c r="G17">
        <f t="shared" si="1"/>
        <v>1936</v>
      </c>
      <c r="H17">
        <f t="shared" si="2"/>
        <v>33.739999999999995</v>
      </c>
      <c r="I17">
        <f t="shared" si="0"/>
        <v>74.63</v>
      </c>
      <c r="J17">
        <f t="shared" si="0"/>
        <v>6.6299999999999981</v>
      </c>
      <c r="K17">
        <f t="shared" si="0"/>
        <v>4.7800000000000056</v>
      </c>
      <c r="M17">
        <f t="shared" si="3"/>
        <v>1.3373999999999999</v>
      </c>
      <c r="N17">
        <f t="shared" si="4"/>
        <v>1.7463</v>
      </c>
      <c r="O17">
        <f t="shared" si="5"/>
        <v>1.0663</v>
      </c>
      <c r="P17">
        <f t="shared" si="6"/>
        <v>1.0478000000000001</v>
      </c>
      <c r="S17" s="61"/>
      <c r="T17" s="61"/>
      <c r="U17" s="61"/>
      <c r="V17" s="61"/>
    </row>
    <row r="18" spans="1:22" ht="15.75" thickBot="1" x14ac:dyDescent="0.3">
      <c r="A18">
        <v>1937</v>
      </c>
      <c r="B18" s="3">
        <v>2.74093745843762</v>
      </c>
      <c r="C18" s="3">
        <v>6.625991360511966</v>
      </c>
      <c r="D18" s="3">
        <v>1.9448794583335016</v>
      </c>
      <c r="E18" s="3">
        <v>1.6852265402169737</v>
      </c>
      <c r="G18">
        <f t="shared" si="1"/>
        <v>1937</v>
      </c>
      <c r="H18">
        <f t="shared" si="2"/>
        <v>-35.53</v>
      </c>
      <c r="I18">
        <f t="shared" si="0"/>
        <v>-55.36</v>
      </c>
      <c r="J18">
        <f t="shared" si="0"/>
        <v>1.4699999999999895</v>
      </c>
      <c r="K18">
        <f t="shared" si="0"/>
        <v>1.119999999999999</v>
      </c>
      <c r="M18">
        <f t="shared" si="3"/>
        <v>0.64470000000000005</v>
      </c>
      <c r="N18">
        <f t="shared" si="4"/>
        <v>0.44640000000000002</v>
      </c>
      <c r="O18">
        <f t="shared" si="5"/>
        <v>1.0146999999999999</v>
      </c>
      <c r="P18">
        <f t="shared" si="6"/>
        <v>1.0112000000000001</v>
      </c>
      <c r="R18" s="34" t="s">
        <v>40</v>
      </c>
      <c r="S18" s="35" t="s">
        <v>11</v>
      </c>
      <c r="T18" s="36" t="s">
        <v>12</v>
      </c>
      <c r="U18" s="36" t="s">
        <v>13</v>
      </c>
      <c r="V18" s="37" t="s">
        <v>14</v>
      </c>
    </row>
    <row r="19" spans="1:22" ht="16.5" thickTop="1" thickBot="1" x14ac:dyDescent="0.3">
      <c r="A19">
        <v>1938</v>
      </c>
      <c r="B19" s="3">
        <v>3.7098817396271149</v>
      </c>
      <c r="C19" s="3">
        <v>8.832163485942278</v>
      </c>
      <c r="D19" s="3">
        <v>2.0587520535841528</v>
      </c>
      <c r="E19" s="3">
        <v>1.7858598358368931</v>
      </c>
      <c r="G19">
        <f t="shared" si="1"/>
        <v>1938</v>
      </c>
      <c r="H19">
        <f t="shared" si="2"/>
        <v>30.269999999999996</v>
      </c>
      <c r="I19">
        <f t="shared" si="0"/>
        <v>28.740000000000009</v>
      </c>
      <c r="J19">
        <f t="shared" si="0"/>
        <v>5.6900000000000093</v>
      </c>
      <c r="K19">
        <f t="shared" si="0"/>
        <v>5.800000000000006</v>
      </c>
      <c r="M19">
        <f t="shared" si="3"/>
        <v>1.3027</v>
      </c>
      <c r="N19">
        <f t="shared" si="4"/>
        <v>1.2874000000000001</v>
      </c>
      <c r="O19">
        <f t="shared" si="5"/>
        <v>1.0569000000000002</v>
      </c>
      <c r="P19">
        <f t="shared" si="6"/>
        <v>1.0580000000000001</v>
      </c>
      <c r="R19" s="38" t="s">
        <v>11</v>
      </c>
      <c r="S19" s="39">
        <v>1</v>
      </c>
      <c r="T19" s="40"/>
      <c r="U19" s="40"/>
      <c r="V19" s="41"/>
    </row>
    <row r="20" spans="1:22" ht="16.5" thickTop="1" thickBot="1" x14ac:dyDescent="0.3">
      <c r="A20">
        <v>1939</v>
      </c>
      <c r="B20" s="3">
        <v>3.6825299412232284</v>
      </c>
      <c r="C20" s="3">
        <v>8.8436527648872438</v>
      </c>
      <c r="D20" s="3">
        <v>2.1630083341179525</v>
      </c>
      <c r="E20" s="3">
        <v>1.8772350946981988</v>
      </c>
      <c r="G20">
        <f t="shared" si="1"/>
        <v>1939</v>
      </c>
      <c r="H20">
        <f t="shared" si="2"/>
        <v>-0.73999999999999522</v>
      </c>
      <c r="I20">
        <f t="shared" si="0"/>
        <v>0.1300000000000017</v>
      </c>
      <c r="J20">
        <f t="shared" si="0"/>
        <v>4.9400000000000075</v>
      </c>
      <c r="K20">
        <f t="shared" si="0"/>
        <v>4.9900000000000055</v>
      </c>
      <c r="M20">
        <f t="shared" si="3"/>
        <v>0.99260000000000004</v>
      </c>
      <c r="N20">
        <f t="shared" si="4"/>
        <v>1.0013000000000001</v>
      </c>
      <c r="O20">
        <f t="shared" si="5"/>
        <v>1.0494000000000001</v>
      </c>
      <c r="P20">
        <f t="shared" si="6"/>
        <v>1.0499000000000001</v>
      </c>
      <c r="R20" s="38" t="s">
        <v>12</v>
      </c>
      <c r="S20" s="42">
        <v>0.8141293726793043</v>
      </c>
      <c r="T20" s="43">
        <v>1</v>
      </c>
      <c r="U20" s="43"/>
      <c r="V20" s="44"/>
    </row>
    <row r="21" spans="1:22" ht="16.5" thickTop="1" thickBot="1" x14ac:dyDescent="0.3">
      <c r="A21">
        <v>1940</v>
      </c>
      <c r="B21" s="3">
        <v>3.3414338123271512</v>
      </c>
      <c r="C21" s="3">
        <v>8.1246284667414574</v>
      </c>
      <c r="D21" s="3">
        <v>2.2729987615099048</v>
      </c>
      <c r="E21" s="3">
        <v>1.9477989666047979</v>
      </c>
      <c r="G21">
        <f t="shared" si="1"/>
        <v>1940</v>
      </c>
      <c r="H21">
        <f t="shared" si="2"/>
        <v>-9.720000000000006</v>
      </c>
      <c r="I21">
        <f t="shared" si="0"/>
        <v>-8.4800000000000093</v>
      </c>
      <c r="J21">
        <f t="shared" si="0"/>
        <v>4.9600000000000009</v>
      </c>
      <c r="K21">
        <f t="shared" si="0"/>
        <v>3.6899999999999995</v>
      </c>
      <c r="M21">
        <f t="shared" si="3"/>
        <v>0.90279999999999994</v>
      </c>
      <c r="N21">
        <f t="shared" si="4"/>
        <v>0.9151999999999999</v>
      </c>
      <c r="O21">
        <f t="shared" si="5"/>
        <v>1.0496000000000001</v>
      </c>
      <c r="P21">
        <f t="shared" si="6"/>
        <v>1.0368999999999999</v>
      </c>
      <c r="R21" s="38" t="s">
        <v>13</v>
      </c>
      <c r="S21" s="42">
        <v>0.17774086378737541</v>
      </c>
      <c r="T21" s="43">
        <v>9.3746335743599765E-2</v>
      </c>
      <c r="U21" s="43">
        <v>1</v>
      </c>
      <c r="V21" s="44"/>
    </row>
    <row r="22" spans="1:22" ht="15.75" thickTop="1" x14ac:dyDescent="0.25">
      <c r="A22">
        <v>1941</v>
      </c>
      <c r="B22" s="3">
        <v>2.9814209031033867</v>
      </c>
      <c r="C22" s="3">
        <v>7.2754087714899818</v>
      </c>
      <c r="D22" s="3">
        <v>2.3156721709141492</v>
      </c>
      <c r="E22" s="3">
        <v>1.9532604462145788</v>
      </c>
      <c r="G22">
        <f t="shared" si="1"/>
        <v>1941</v>
      </c>
      <c r="H22">
        <f t="shared" si="2"/>
        <v>-11.400000000000002</v>
      </c>
      <c r="I22">
        <f t="shared" si="0"/>
        <v>-11.039999999999996</v>
      </c>
      <c r="J22">
        <f t="shared" si="0"/>
        <v>1.860000000000011</v>
      </c>
      <c r="K22">
        <f t="shared" si="0"/>
        <v>0.28000000000000003</v>
      </c>
      <c r="M22">
        <f t="shared" si="3"/>
        <v>0.88600000000000001</v>
      </c>
      <c r="N22">
        <f t="shared" si="4"/>
        <v>0.88960000000000006</v>
      </c>
      <c r="O22">
        <f t="shared" si="5"/>
        <v>1.0186000000000002</v>
      </c>
      <c r="P22">
        <f t="shared" si="6"/>
        <v>1.0027999999999999</v>
      </c>
      <c r="R22" s="45" t="s">
        <v>14</v>
      </c>
      <c r="S22" s="46">
        <v>2.6920201877406878E-2</v>
      </c>
      <c r="T22" s="47">
        <v>-3.794233898002574E-2</v>
      </c>
      <c r="U22" s="47">
        <v>0.91453446617500611</v>
      </c>
      <c r="V22" s="48">
        <v>1</v>
      </c>
    </row>
    <row r="23" spans="1:22" x14ac:dyDescent="0.25">
      <c r="A23">
        <v>1942</v>
      </c>
      <c r="B23" s="3">
        <v>3.6623316228386269</v>
      </c>
      <c r="C23" s="3">
        <v>11.729417471400128</v>
      </c>
      <c r="D23" s="3">
        <v>2.4099355393809065</v>
      </c>
      <c r="E23" s="3">
        <v>1.999105838820759</v>
      </c>
      <c r="G23">
        <f t="shared" si="1"/>
        <v>1942</v>
      </c>
      <c r="H23">
        <f t="shared" si="2"/>
        <v>20.57</v>
      </c>
      <c r="I23">
        <f t="shared" si="2"/>
        <v>47.760000000000005</v>
      </c>
      <c r="J23">
        <f t="shared" si="2"/>
        <v>3.9899999999999927</v>
      </c>
      <c r="K23">
        <f t="shared" si="2"/>
        <v>2.3200000000000092</v>
      </c>
      <c r="M23">
        <f t="shared" si="3"/>
        <v>1.2057</v>
      </c>
      <c r="N23">
        <f t="shared" si="4"/>
        <v>1.4776</v>
      </c>
      <c r="O23">
        <f t="shared" si="5"/>
        <v>1.0398999999999998</v>
      </c>
      <c r="P23">
        <f t="shared" si="6"/>
        <v>1.0232000000000001</v>
      </c>
    </row>
    <row r="24" spans="1:22" ht="15.75" thickBot="1" x14ac:dyDescent="0.3">
      <c r="A24">
        <v>1943</v>
      </c>
      <c r="B24" s="3">
        <v>4.760249105679768</v>
      </c>
      <c r="C24" s="3">
        <v>30.051122058462592</v>
      </c>
      <c r="D24" s="3">
        <v>2.5045272645973982</v>
      </c>
      <c r="E24" s="3">
        <v>2.0509436411602597</v>
      </c>
      <c r="G24">
        <f t="shared" si="1"/>
        <v>1943</v>
      </c>
      <c r="H24">
        <f t="shared" si="2"/>
        <v>26.22</v>
      </c>
      <c r="I24">
        <f t="shared" si="2"/>
        <v>94.079999999999984</v>
      </c>
      <c r="J24">
        <f t="shared" si="2"/>
        <v>3.8499999999999908</v>
      </c>
      <c r="K24">
        <f t="shared" si="2"/>
        <v>2.5600000000000107</v>
      </c>
      <c r="M24">
        <f t="shared" si="3"/>
        <v>1.2622</v>
      </c>
      <c r="N24">
        <f t="shared" si="4"/>
        <v>1.9407999999999999</v>
      </c>
      <c r="O24">
        <f t="shared" si="5"/>
        <v>1.0385</v>
      </c>
      <c r="P24">
        <f t="shared" si="6"/>
        <v>1.0256000000000001</v>
      </c>
    </row>
    <row r="25" spans="1:22" x14ac:dyDescent="0.25">
      <c r="A25">
        <v>1944</v>
      </c>
      <c r="B25" s="3">
        <v>5.8351501613478769</v>
      </c>
      <c r="C25" s="3">
        <v>53.202213360349361</v>
      </c>
      <c r="D25" s="3">
        <v>2.610913081995681</v>
      </c>
      <c r="E25" s="3">
        <v>2.0965643894752444</v>
      </c>
      <c r="G25">
        <f t="shared" si="1"/>
        <v>1944</v>
      </c>
      <c r="H25">
        <f t="shared" si="2"/>
        <v>20.359999999999996</v>
      </c>
      <c r="I25">
        <f t="shared" si="2"/>
        <v>57.119999999999983</v>
      </c>
      <c r="J25">
        <f t="shared" si="2"/>
        <v>4.1599999999999913</v>
      </c>
      <c r="K25">
        <f t="shared" si="2"/>
        <v>2.1999999999999944</v>
      </c>
      <c r="M25">
        <f t="shared" si="3"/>
        <v>1.2036</v>
      </c>
      <c r="N25">
        <f t="shared" si="4"/>
        <v>1.5711999999999997</v>
      </c>
      <c r="O25">
        <f t="shared" si="5"/>
        <v>1.0415999999999999</v>
      </c>
      <c r="P25">
        <f t="shared" si="6"/>
        <v>1.022</v>
      </c>
      <c r="R25" s="75" t="s">
        <v>23</v>
      </c>
      <c r="S25" s="74" t="s">
        <v>228</v>
      </c>
      <c r="T25" s="74" t="s">
        <v>228</v>
      </c>
      <c r="U25" s="74" t="s">
        <v>227</v>
      </c>
      <c r="V25" s="74" t="s">
        <v>227</v>
      </c>
    </row>
    <row r="26" spans="1:22" x14ac:dyDescent="0.25">
      <c r="A26">
        <v>1945</v>
      </c>
      <c r="B26" s="3">
        <v>8.3863048471352393</v>
      </c>
      <c r="C26" s="3">
        <v>115.97793992954281</v>
      </c>
      <c r="D26" s="3">
        <v>2.7574325188844351</v>
      </c>
      <c r="E26" s="3">
        <v>2.215548494153742</v>
      </c>
      <c r="G26">
        <f t="shared" si="1"/>
        <v>1945</v>
      </c>
      <c r="H26">
        <f t="shared" si="2"/>
        <v>36.270000000000024</v>
      </c>
      <c r="I26">
        <f t="shared" si="2"/>
        <v>77.930000000000021</v>
      </c>
      <c r="J26">
        <f t="shared" si="2"/>
        <v>5.4599999999999964</v>
      </c>
      <c r="K26">
        <f t="shared" si="2"/>
        <v>5.5200000000000058</v>
      </c>
      <c r="M26">
        <f t="shared" si="3"/>
        <v>1.3627000000000002</v>
      </c>
      <c r="N26">
        <f t="shared" si="4"/>
        <v>1.7793000000000001</v>
      </c>
      <c r="O26">
        <f t="shared" si="5"/>
        <v>1.0546</v>
      </c>
      <c r="P26">
        <f t="shared" si="6"/>
        <v>1.0552000000000001</v>
      </c>
      <c r="R26" s="66" t="s">
        <v>32</v>
      </c>
      <c r="S26" s="65" t="s">
        <v>29</v>
      </c>
      <c r="T26" s="65" t="s">
        <v>190</v>
      </c>
      <c r="U26" s="65" t="s">
        <v>30</v>
      </c>
      <c r="V26" s="65" t="s">
        <v>31</v>
      </c>
    </row>
    <row r="27" spans="1:22" x14ac:dyDescent="0.25">
      <c r="A27">
        <v>1946</v>
      </c>
      <c r="B27" s="3">
        <v>7.6906091988789989</v>
      </c>
      <c r="C27" s="3">
        <v>102.64741905577073</v>
      </c>
      <c r="D27" s="3">
        <v>2.7834745905425704</v>
      </c>
      <c r="E27" s="3">
        <v>2.2273220735983106</v>
      </c>
      <c r="G27">
        <f t="shared" si="1"/>
        <v>1946</v>
      </c>
      <c r="H27">
        <f t="shared" si="2"/>
        <v>-8.6599999999999984</v>
      </c>
      <c r="I27">
        <f t="shared" si="2"/>
        <v>-12.210000000000006</v>
      </c>
      <c r="J27">
        <f t="shared" si="2"/>
        <v>0.94000000000000716</v>
      </c>
      <c r="K27">
        <f t="shared" si="2"/>
        <v>0.53000000000000103</v>
      </c>
      <c r="M27">
        <f t="shared" si="3"/>
        <v>0.91339999999999999</v>
      </c>
      <c r="N27">
        <f t="shared" si="4"/>
        <v>0.8778999999999999</v>
      </c>
      <c r="O27">
        <f t="shared" si="5"/>
        <v>1.0094000000000001</v>
      </c>
      <c r="P27">
        <f t="shared" si="6"/>
        <v>1.0053000000000001</v>
      </c>
      <c r="R27" s="66" t="s">
        <v>226</v>
      </c>
      <c r="S27" s="65" t="s">
        <v>225</v>
      </c>
      <c r="T27" s="65" t="s">
        <v>225</v>
      </c>
      <c r="U27" s="65" t="s">
        <v>224</v>
      </c>
      <c r="V27" s="65" t="s">
        <v>224</v>
      </c>
    </row>
    <row r="28" spans="1:22" x14ac:dyDescent="0.25">
      <c r="A28">
        <v>1947</v>
      </c>
      <c r="B28" s="3">
        <v>8.1083954482374843</v>
      </c>
      <c r="C28" s="3">
        <v>101.54479183447914</v>
      </c>
      <c r="D28" s="3">
        <v>2.7349140242361316</v>
      </c>
      <c r="E28" s="3">
        <v>2.2170999210357083</v>
      </c>
      <c r="G28">
        <f t="shared" si="1"/>
        <v>1947</v>
      </c>
      <c r="H28">
        <f t="shared" si="2"/>
        <v>5.2899999999999965</v>
      </c>
      <c r="I28">
        <f t="shared" si="2"/>
        <v>-1.0799999999999947</v>
      </c>
      <c r="J28">
        <f t="shared" si="2"/>
        <v>-1.7599999999999851</v>
      </c>
      <c r="K28">
        <f t="shared" si="2"/>
        <v>-0.45999999999999913</v>
      </c>
      <c r="M28">
        <f t="shared" si="3"/>
        <v>1.0528999999999999</v>
      </c>
      <c r="N28">
        <f t="shared" si="4"/>
        <v>0.98920000000000008</v>
      </c>
      <c r="O28">
        <f t="shared" si="5"/>
        <v>0.98240000000000016</v>
      </c>
      <c r="P28">
        <f t="shared" si="6"/>
        <v>0.99540000000000006</v>
      </c>
      <c r="R28" s="69" t="s">
        <v>223</v>
      </c>
      <c r="S28" s="68"/>
      <c r="T28" s="68"/>
      <c r="U28" s="68"/>
      <c r="V28" s="68"/>
    </row>
    <row r="29" spans="1:22" x14ac:dyDescent="0.25">
      <c r="A29">
        <v>1948</v>
      </c>
      <c r="B29" s="3">
        <v>8.5574307579346307</v>
      </c>
      <c r="C29" s="3">
        <v>97.436413887974965</v>
      </c>
      <c r="D29" s="3">
        <v>2.8354481435119889</v>
      </c>
      <c r="E29" s="3">
        <v>2.2729987615099052</v>
      </c>
      <c r="G29">
        <f t="shared" si="1"/>
        <v>1948</v>
      </c>
      <c r="H29">
        <f t="shared" si="2"/>
        <v>5.3900000000000068</v>
      </c>
      <c r="I29">
        <f t="shared" si="2"/>
        <v>-4.1299999999999955</v>
      </c>
      <c r="J29">
        <f t="shared" si="2"/>
        <v>3.6100000000000096</v>
      </c>
      <c r="K29">
        <f t="shared" si="2"/>
        <v>2.4899999999999958</v>
      </c>
      <c r="M29">
        <f t="shared" si="3"/>
        <v>1.0539000000000001</v>
      </c>
      <c r="N29">
        <f t="shared" si="4"/>
        <v>0.9587</v>
      </c>
      <c r="O29">
        <f t="shared" si="5"/>
        <v>1.0361</v>
      </c>
      <c r="P29">
        <f t="shared" si="6"/>
        <v>1.0248999999999999</v>
      </c>
      <c r="R29" s="66" t="s">
        <v>200</v>
      </c>
      <c r="S29" s="65" t="s">
        <v>218</v>
      </c>
      <c r="T29" s="65" t="s">
        <v>219</v>
      </c>
      <c r="U29" s="65" t="s">
        <v>218</v>
      </c>
      <c r="V29" s="65" t="s">
        <v>218</v>
      </c>
    </row>
    <row r="30" spans="1:22" x14ac:dyDescent="0.25">
      <c r="A30">
        <v>1949</v>
      </c>
      <c r="B30" s="3">
        <v>10.297488185395684</v>
      </c>
      <c r="C30" s="3">
        <v>119.78518337169569</v>
      </c>
      <c r="D30" s="3">
        <v>2.9710041698594498</v>
      </c>
      <c r="E30" s="3">
        <v>2.3577316698809656</v>
      </c>
      <c r="G30">
        <f t="shared" si="1"/>
        <v>1949</v>
      </c>
      <c r="H30">
        <f t="shared" si="2"/>
        <v>18.510000000000009</v>
      </c>
      <c r="I30">
        <f t="shared" si="2"/>
        <v>20.65</v>
      </c>
      <c r="J30">
        <f t="shared" si="2"/>
        <v>4.6700000000000008</v>
      </c>
      <c r="K30">
        <f t="shared" si="2"/>
        <v>3.6600000000000019</v>
      </c>
      <c r="M30">
        <f t="shared" si="3"/>
        <v>1.1851</v>
      </c>
      <c r="N30">
        <f t="shared" si="4"/>
        <v>1.2064999999999999</v>
      </c>
      <c r="O30">
        <f t="shared" si="5"/>
        <v>1.0467</v>
      </c>
      <c r="P30">
        <f t="shared" si="6"/>
        <v>1.0366</v>
      </c>
      <c r="R30" s="66" t="s">
        <v>199</v>
      </c>
      <c r="S30" s="65" t="s">
        <v>218</v>
      </c>
      <c r="T30" s="65" t="s">
        <v>218</v>
      </c>
      <c r="U30" s="65" t="s">
        <v>218</v>
      </c>
      <c r="V30" s="65" t="s">
        <v>218</v>
      </c>
    </row>
    <row r="31" spans="1:22" x14ac:dyDescent="0.25">
      <c r="A31">
        <v>1950</v>
      </c>
      <c r="B31" s="3">
        <v>14.209347177627118</v>
      </c>
      <c r="C31" s="3">
        <v>182.5273454718789</v>
      </c>
      <c r="D31" s="3">
        <v>2.9882860630881178</v>
      </c>
      <c r="E31" s="3">
        <v>2.365761600705464</v>
      </c>
      <c r="G31">
        <f t="shared" si="1"/>
        <v>1950</v>
      </c>
      <c r="H31">
        <f t="shared" si="2"/>
        <v>32.200000000000003</v>
      </c>
      <c r="I31">
        <f t="shared" si="2"/>
        <v>42.11999999999999</v>
      </c>
      <c r="J31">
        <f t="shared" si="2"/>
        <v>0.58000000000000151</v>
      </c>
      <c r="K31">
        <f t="shared" si="2"/>
        <v>0.33999999999999442</v>
      </c>
      <c r="M31">
        <f t="shared" si="3"/>
        <v>1.3220000000000001</v>
      </c>
      <c r="N31">
        <f t="shared" si="4"/>
        <v>1.4211999999999998</v>
      </c>
      <c r="O31">
        <f t="shared" si="5"/>
        <v>1.0058</v>
      </c>
      <c r="P31">
        <f t="shared" si="6"/>
        <v>1.0033999999999998</v>
      </c>
      <c r="R31" s="66" t="s">
        <v>198</v>
      </c>
      <c r="S31" s="65" t="s">
        <v>218</v>
      </c>
      <c r="T31" s="65" t="s">
        <v>219</v>
      </c>
      <c r="U31" s="65" t="s">
        <v>218</v>
      </c>
      <c r="V31" s="65" t="s">
        <v>218</v>
      </c>
    </row>
    <row r="32" spans="1:22" x14ac:dyDescent="0.25">
      <c r="A32">
        <v>1951</v>
      </c>
      <c r="B32" s="3">
        <v>18.018517876667723</v>
      </c>
      <c r="C32" s="3">
        <v>198.91945618399009</v>
      </c>
      <c r="D32" s="3">
        <v>2.9197558506694179</v>
      </c>
      <c r="E32" s="3">
        <v>2.3405828978634693</v>
      </c>
      <c r="G32">
        <f t="shared" si="1"/>
        <v>1951</v>
      </c>
      <c r="H32">
        <f t="shared" si="2"/>
        <v>23.749999999999989</v>
      </c>
      <c r="I32">
        <f t="shared" si="2"/>
        <v>8.6000000000000032</v>
      </c>
      <c r="J32">
        <f t="shared" si="2"/>
        <v>-2.3199999999999958</v>
      </c>
      <c r="K32">
        <f t="shared" si="2"/>
        <v>-1.0699999999999978</v>
      </c>
      <c r="M32">
        <f t="shared" si="3"/>
        <v>1.2374999999999998</v>
      </c>
      <c r="N32">
        <f t="shared" si="4"/>
        <v>1.0860000000000001</v>
      </c>
      <c r="O32">
        <f t="shared" si="5"/>
        <v>0.9768</v>
      </c>
      <c r="P32">
        <f t="shared" si="6"/>
        <v>0.98930000000000007</v>
      </c>
      <c r="R32" s="66" t="s">
        <v>222</v>
      </c>
      <c r="S32" s="65" t="s">
        <v>218</v>
      </c>
      <c r="T32" s="65" t="s">
        <v>219</v>
      </c>
      <c r="U32" s="65" t="s">
        <v>218</v>
      </c>
      <c r="V32" s="65" t="s">
        <v>218</v>
      </c>
    </row>
    <row r="33" spans="1:22" x14ac:dyDescent="0.25">
      <c r="A33">
        <v>1952</v>
      </c>
      <c r="B33" s="3">
        <v>21.710586527666567</v>
      </c>
      <c r="C33" s="3">
        <v>208.49186006059622</v>
      </c>
      <c r="D33" s="3">
        <v>3.0005631868522964</v>
      </c>
      <c r="E33" s="3">
        <v>2.3752435984611369</v>
      </c>
      <c r="G33">
        <f t="shared" si="1"/>
        <v>1952</v>
      </c>
      <c r="H33">
        <f t="shared" si="2"/>
        <v>18.640000000000008</v>
      </c>
      <c r="I33">
        <f t="shared" si="2"/>
        <v>4.7000000000000046</v>
      </c>
      <c r="J33">
        <f t="shared" si="2"/>
        <v>2.7299999999999933</v>
      </c>
      <c r="K33">
        <f t="shared" si="2"/>
        <v>1.4699999999999895</v>
      </c>
      <c r="M33">
        <f t="shared" si="3"/>
        <v>1.1864000000000001</v>
      </c>
      <c r="N33">
        <f t="shared" si="4"/>
        <v>1.0470000000000002</v>
      </c>
      <c r="O33">
        <f t="shared" si="5"/>
        <v>1.0272999999999999</v>
      </c>
      <c r="P33">
        <f t="shared" si="6"/>
        <v>1.0146999999999999</v>
      </c>
      <c r="R33" s="66" t="s">
        <v>221</v>
      </c>
      <c r="S33" s="65" t="s">
        <v>218</v>
      </c>
      <c r="T33" s="65" t="s">
        <v>219</v>
      </c>
      <c r="U33" s="65" t="s">
        <v>218</v>
      </c>
      <c r="V33" s="65" t="s">
        <v>218</v>
      </c>
    </row>
    <row r="34" spans="1:22" x14ac:dyDescent="0.25">
      <c r="A34">
        <v>1953</v>
      </c>
      <c r="B34" s="3">
        <v>21.415179649746577</v>
      </c>
      <c r="C34" s="3">
        <v>196.19322196992769</v>
      </c>
      <c r="D34" s="3">
        <v>3.1111735429051293</v>
      </c>
      <c r="E34" s="3">
        <v>2.4598490837664917</v>
      </c>
      <c r="G34">
        <f t="shared" si="1"/>
        <v>1953</v>
      </c>
      <c r="H34">
        <f t="shared" si="2"/>
        <v>-1.3699999999999986</v>
      </c>
      <c r="I34">
        <f t="shared" si="2"/>
        <v>-6.0800000000000152</v>
      </c>
      <c r="J34">
        <f t="shared" si="2"/>
        <v>3.6200000000000063</v>
      </c>
      <c r="K34">
        <f t="shared" si="2"/>
        <v>3.5000000000000022</v>
      </c>
      <c r="M34">
        <f t="shared" si="3"/>
        <v>0.98630000000000007</v>
      </c>
      <c r="N34">
        <f t="shared" si="4"/>
        <v>0.93919999999999981</v>
      </c>
      <c r="O34">
        <f t="shared" si="5"/>
        <v>1.0362</v>
      </c>
      <c r="P34">
        <f t="shared" si="6"/>
        <v>1.0349999999999999</v>
      </c>
      <c r="R34" s="66" t="s">
        <v>220</v>
      </c>
      <c r="S34" s="65" t="s">
        <v>218</v>
      </c>
      <c r="T34" s="65" t="s">
        <v>219</v>
      </c>
      <c r="U34" s="65" t="s">
        <v>218</v>
      </c>
      <c r="V34" s="65" t="s">
        <v>218</v>
      </c>
    </row>
    <row r="35" spans="1:22" x14ac:dyDescent="0.25">
      <c r="A35">
        <v>1954</v>
      </c>
      <c r="B35" s="3">
        <v>36.234075926476486</v>
      </c>
      <c r="C35" s="3">
        <v>367.85910573245161</v>
      </c>
      <c r="D35" s="3">
        <v>3.2752689897854093</v>
      </c>
      <c r="E35" s="3">
        <v>2.556911283076845</v>
      </c>
      <c r="G35">
        <f t="shared" si="1"/>
        <v>1954</v>
      </c>
      <c r="H35">
        <f t="shared" si="2"/>
        <v>52.590000000000025</v>
      </c>
      <c r="I35">
        <f t="shared" si="2"/>
        <v>62.860000000000007</v>
      </c>
      <c r="J35">
        <f t="shared" si="2"/>
        <v>5.1400000000000006</v>
      </c>
      <c r="K35">
        <f t="shared" si="2"/>
        <v>3.8700000000000081</v>
      </c>
      <c r="M35">
        <f t="shared" si="3"/>
        <v>1.5259000000000003</v>
      </c>
      <c r="N35">
        <f t="shared" si="4"/>
        <v>1.6286</v>
      </c>
      <c r="O35">
        <f t="shared" si="5"/>
        <v>1.0514000000000001</v>
      </c>
      <c r="P35">
        <f t="shared" si="6"/>
        <v>1.0387000000000002</v>
      </c>
      <c r="R35" s="69" t="s">
        <v>217</v>
      </c>
      <c r="S35" s="68"/>
      <c r="T35" s="68"/>
      <c r="U35" s="68"/>
      <c r="V35" s="68"/>
    </row>
    <row r="36" spans="1:22" x14ac:dyDescent="0.25">
      <c r="A36">
        <v>1955</v>
      </c>
      <c r="B36" s="3">
        <v>49.650079912177169</v>
      </c>
      <c r="C36" s="3">
        <v>454.45550043942308</v>
      </c>
      <c r="D36" s="3">
        <v>3.2612155696366236</v>
      </c>
      <c r="E36" s="3">
        <v>2.5360303394273345</v>
      </c>
      <c r="G36">
        <f t="shared" si="1"/>
        <v>1955</v>
      </c>
      <c r="H36">
        <f t="shared" si="2"/>
        <v>31.500000000000007</v>
      </c>
      <c r="I36">
        <f t="shared" si="2"/>
        <v>21.139999999999993</v>
      </c>
      <c r="J36">
        <f t="shared" si="2"/>
        <v>-0.42999999999999577</v>
      </c>
      <c r="K36">
        <f t="shared" si="2"/>
        <v>-0.81999999999999984</v>
      </c>
      <c r="M36">
        <f t="shared" si="3"/>
        <v>1.3149999999999999</v>
      </c>
      <c r="N36">
        <f t="shared" si="4"/>
        <v>1.2113999999999998</v>
      </c>
      <c r="O36">
        <f t="shared" si="5"/>
        <v>0.99570000000000003</v>
      </c>
      <c r="P36">
        <f t="shared" si="6"/>
        <v>0.99180000000000001</v>
      </c>
      <c r="R36" s="66" t="s">
        <v>216</v>
      </c>
      <c r="S36" s="73">
        <v>2</v>
      </c>
      <c r="T36" s="73">
        <v>2</v>
      </c>
      <c r="U36" s="73">
        <v>3</v>
      </c>
      <c r="V36" s="73">
        <v>3</v>
      </c>
    </row>
    <row r="37" spans="1:22" x14ac:dyDescent="0.25">
      <c r="A37">
        <v>1956</v>
      </c>
      <c r="B37" s="3">
        <v>52.984530839676189</v>
      </c>
      <c r="C37" s="3">
        <v>473.23874147409742</v>
      </c>
      <c r="D37" s="3">
        <v>3.072525924457004</v>
      </c>
      <c r="E37" s="3">
        <v>2.4783673084331439</v>
      </c>
      <c r="G37">
        <f t="shared" si="1"/>
        <v>1956</v>
      </c>
      <c r="H37">
        <f t="shared" si="2"/>
        <v>6.5</v>
      </c>
      <c r="I37">
        <f t="shared" si="2"/>
        <v>4.0499999999999954</v>
      </c>
      <c r="J37">
        <f t="shared" si="2"/>
        <v>-5.9599999999999964</v>
      </c>
      <c r="K37">
        <f t="shared" si="2"/>
        <v>-2.3000000000000007</v>
      </c>
      <c r="M37">
        <f t="shared" si="3"/>
        <v>1.0649999999999999</v>
      </c>
      <c r="N37">
        <f t="shared" si="4"/>
        <v>1.0405</v>
      </c>
      <c r="O37">
        <f t="shared" si="5"/>
        <v>0.94040000000000001</v>
      </c>
      <c r="P37">
        <f t="shared" si="6"/>
        <v>0.97699999999999998</v>
      </c>
      <c r="R37" s="66" t="s">
        <v>215</v>
      </c>
      <c r="S37" s="65" t="s">
        <v>214</v>
      </c>
      <c r="T37" s="65" t="s">
        <v>214</v>
      </c>
      <c r="U37" s="65" t="s">
        <v>214</v>
      </c>
      <c r="V37" s="65" t="s">
        <v>214</v>
      </c>
    </row>
    <row r="38" spans="1:22" x14ac:dyDescent="0.25">
      <c r="A38">
        <v>1957</v>
      </c>
      <c r="B38" s="3">
        <v>47.484341307135551</v>
      </c>
      <c r="C38" s="3">
        <v>408.13581544327621</v>
      </c>
      <c r="D38" s="3">
        <v>3.3649059054952297</v>
      </c>
      <c r="E38" s="3">
        <v>2.67700866134521</v>
      </c>
      <c r="G38">
        <f t="shared" si="1"/>
        <v>1957</v>
      </c>
      <c r="H38">
        <f t="shared" si="2"/>
        <v>-10.96</v>
      </c>
      <c r="I38">
        <f t="shared" si="2"/>
        <v>-14.800000000000008</v>
      </c>
      <c r="J38">
        <f t="shared" si="2"/>
        <v>9.090000000000007</v>
      </c>
      <c r="K38">
        <f t="shared" si="2"/>
        <v>7.7099999999999929</v>
      </c>
      <c r="M38">
        <f t="shared" si="3"/>
        <v>0.89039999999999997</v>
      </c>
      <c r="N38">
        <f t="shared" si="4"/>
        <v>0.85199999999999987</v>
      </c>
      <c r="O38">
        <f t="shared" si="5"/>
        <v>1.0909</v>
      </c>
      <c r="P38">
        <f t="shared" si="6"/>
        <v>1.0770999999999999</v>
      </c>
      <c r="R38" s="66" t="s">
        <v>209</v>
      </c>
      <c r="S38" s="67">
        <v>1.1162704999999999</v>
      </c>
      <c r="T38" s="67">
        <v>1.1651775</v>
      </c>
      <c r="U38" s="67">
        <v>0.28580369999999999</v>
      </c>
      <c r="V38" s="67">
        <v>0.1652517</v>
      </c>
    </row>
    <row r="39" spans="1:22" x14ac:dyDescent="0.25">
      <c r="A39">
        <v>1958</v>
      </c>
      <c r="B39" s="3">
        <v>73.412924263175341</v>
      </c>
      <c r="C39" s="3">
        <v>803.67905165676552</v>
      </c>
      <c r="D39" s="3">
        <v>3.2667643512330313</v>
      </c>
      <c r="E39" s="3">
        <v>2.6007503511822425</v>
      </c>
      <c r="G39">
        <f t="shared" si="1"/>
        <v>1958</v>
      </c>
      <c r="H39">
        <f t="shared" si="2"/>
        <v>43.569999999999993</v>
      </c>
      <c r="I39">
        <f t="shared" si="2"/>
        <v>67.760000000000005</v>
      </c>
      <c r="J39">
        <f t="shared" si="2"/>
        <v>-2.9599999999999964</v>
      </c>
      <c r="K39">
        <f t="shared" si="2"/>
        <v>-2.8899999999999952</v>
      </c>
      <c r="M39">
        <f t="shared" si="3"/>
        <v>1.4357</v>
      </c>
      <c r="N39">
        <f t="shared" si="4"/>
        <v>1.6776</v>
      </c>
      <c r="O39">
        <f t="shared" si="5"/>
        <v>0.97040000000000004</v>
      </c>
      <c r="P39">
        <f t="shared" si="6"/>
        <v>0.97110000000000007</v>
      </c>
      <c r="R39" s="66" t="s">
        <v>208</v>
      </c>
      <c r="S39" s="65" t="s">
        <v>192</v>
      </c>
      <c r="T39" s="65" t="s">
        <v>192</v>
      </c>
      <c r="U39" s="65" t="s">
        <v>192</v>
      </c>
      <c r="V39" s="65" t="s">
        <v>192</v>
      </c>
    </row>
    <row r="40" spans="1:22" x14ac:dyDescent="0.25">
      <c r="A40">
        <v>1959</v>
      </c>
      <c r="B40" s="3">
        <v>83.146158089882093</v>
      </c>
      <c r="C40" s="3">
        <v>953.6531205172397</v>
      </c>
      <c r="D40" s="3">
        <v>3.1937634937184618</v>
      </c>
      <c r="E40" s="3">
        <v>2.567159410800433</v>
      </c>
      <c r="G40">
        <f t="shared" si="1"/>
        <v>1959</v>
      </c>
      <c r="H40">
        <f t="shared" si="2"/>
        <v>12.450000000000003</v>
      </c>
      <c r="I40">
        <f t="shared" si="2"/>
        <v>17.11</v>
      </c>
      <c r="J40">
        <f t="shared" si="2"/>
        <v>-2.2599999999999945</v>
      </c>
      <c r="K40">
        <f t="shared" si="2"/>
        <v>-1.3000000000000005</v>
      </c>
      <c r="M40">
        <f t="shared" si="3"/>
        <v>1.1245000000000001</v>
      </c>
      <c r="N40">
        <f t="shared" si="4"/>
        <v>1.1711</v>
      </c>
      <c r="O40">
        <f t="shared" si="5"/>
        <v>0.97740000000000005</v>
      </c>
      <c r="P40">
        <f t="shared" si="6"/>
        <v>0.98699999999999999</v>
      </c>
      <c r="R40" s="66" t="s">
        <v>207</v>
      </c>
      <c r="S40" s="65" t="s">
        <v>192</v>
      </c>
      <c r="T40" s="65" t="s">
        <v>192</v>
      </c>
      <c r="U40" s="65" t="s">
        <v>192</v>
      </c>
      <c r="V40" s="65" t="s">
        <v>192</v>
      </c>
    </row>
    <row r="41" spans="1:22" x14ac:dyDescent="0.25">
      <c r="A41">
        <v>1960</v>
      </c>
      <c r="B41" s="3">
        <v>83.420993640824534</v>
      </c>
      <c r="C41" s="3">
        <v>914.15487081030449</v>
      </c>
      <c r="D41" s="3">
        <v>3.5801331769999121</v>
      </c>
      <c r="E41" s="3">
        <v>2.9092636269413168</v>
      </c>
      <c r="G41">
        <f t="shared" si="1"/>
        <v>1960</v>
      </c>
      <c r="H41">
        <f t="shared" si="2"/>
        <v>0.32999999999999691</v>
      </c>
      <c r="I41">
        <f t="shared" si="2"/>
        <v>-4.2299999999999995</v>
      </c>
      <c r="J41">
        <f t="shared" si="2"/>
        <v>11.42</v>
      </c>
      <c r="K41">
        <f t="shared" si="2"/>
        <v>12.509999999999998</v>
      </c>
      <c r="M41">
        <f t="shared" si="3"/>
        <v>1.0032999999999999</v>
      </c>
      <c r="N41">
        <f t="shared" si="4"/>
        <v>0.9577</v>
      </c>
      <c r="O41">
        <f t="shared" si="5"/>
        <v>1.1142000000000001</v>
      </c>
      <c r="P41">
        <f t="shared" si="6"/>
        <v>1.1251</v>
      </c>
      <c r="R41" s="66" t="s">
        <v>206</v>
      </c>
      <c r="S41" s="65" t="s">
        <v>192</v>
      </c>
      <c r="T41" s="65" t="s">
        <v>192</v>
      </c>
      <c r="U41" s="65" t="s">
        <v>192</v>
      </c>
      <c r="V41" s="65" t="s">
        <v>192</v>
      </c>
    </row>
    <row r="42" spans="1:22" x14ac:dyDescent="0.25">
      <c r="A42">
        <v>1961</v>
      </c>
      <c r="B42" s="3">
        <v>109.56302998999519</v>
      </c>
      <c r="C42" s="3">
        <v>1249.8764682340077</v>
      </c>
      <c r="D42" s="3">
        <v>3.6707646798691713</v>
      </c>
      <c r="E42" s="3">
        <v>2.9585521199553466</v>
      </c>
      <c r="G42">
        <f t="shared" si="1"/>
        <v>1961</v>
      </c>
      <c r="H42">
        <f t="shared" si="2"/>
        <v>27.26</v>
      </c>
      <c r="I42">
        <f t="shared" si="2"/>
        <v>31.280000000000008</v>
      </c>
      <c r="J42">
        <f t="shared" si="2"/>
        <v>2.5000000000000013</v>
      </c>
      <c r="K42">
        <f t="shared" si="2"/>
        <v>1.6800000000000086</v>
      </c>
      <c r="M42">
        <f t="shared" si="3"/>
        <v>1.2726</v>
      </c>
      <c r="N42">
        <f t="shared" si="4"/>
        <v>1.3128000000000002</v>
      </c>
      <c r="O42">
        <f t="shared" si="5"/>
        <v>1.0249999999999999</v>
      </c>
      <c r="P42">
        <f t="shared" si="6"/>
        <v>1.0168000000000001</v>
      </c>
      <c r="R42" s="66" t="s">
        <v>213</v>
      </c>
      <c r="S42" s="65" t="s">
        <v>212</v>
      </c>
      <c r="T42" s="65" t="s">
        <v>212</v>
      </c>
      <c r="U42" s="65" t="s">
        <v>212</v>
      </c>
      <c r="V42" s="65" t="s">
        <v>212</v>
      </c>
    </row>
    <row r="43" spans="1:22" x14ac:dyDescent="0.25">
      <c r="A43">
        <v>1962</v>
      </c>
      <c r="B43" s="3">
        <v>100.37367784241529</v>
      </c>
      <c r="C43" s="3">
        <v>1084.9617370922958</v>
      </c>
      <c r="D43" s="3">
        <v>3.9519139268293624</v>
      </c>
      <c r="E43" s="3">
        <v>3.1607204749088051</v>
      </c>
      <c r="G43">
        <f t="shared" si="1"/>
        <v>1962</v>
      </c>
      <c r="H43">
        <f t="shared" si="2"/>
        <v>-8.7600000000000051</v>
      </c>
      <c r="I43">
        <f t="shared" si="2"/>
        <v>-14.150000000000013</v>
      </c>
      <c r="J43">
        <f t="shared" si="2"/>
        <v>7.3799999999999919</v>
      </c>
      <c r="K43">
        <f t="shared" si="2"/>
        <v>6.6099999999999923</v>
      </c>
      <c r="M43">
        <f t="shared" si="3"/>
        <v>0.91239999999999999</v>
      </c>
      <c r="N43">
        <f t="shared" si="4"/>
        <v>0.85849999999999982</v>
      </c>
      <c r="O43">
        <f t="shared" si="5"/>
        <v>1.0737999999999999</v>
      </c>
      <c r="P43">
        <f t="shared" si="6"/>
        <v>1.0660999999999998</v>
      </c>
      <c r="R43" s="66" t="s">
        <v>209</v>
      </c>
      <c r="S43" s="67">
        <v>0.20871029999999999</v>
      </c>
      <c r="T43" s="67">
        <v>0.35509439999999998</v>
      </c>
      <c r="U43" s="67">
        <v>7.6773800000000003E-2</v>
      </c>
      <c r="V43" s="67">
        <v>6.3940999999999998E-2</v>
      </c>
    </row>
    <row r="44" spans="1:22" x14ac:dyDescent="0.25">
      <c r="A44">
        <v>1963</v>
      </c>
      <c r="B44" s="3">
        <v>125.97708180866617</v>
      </c>
      <c r="C44" s="3">
        <v>1297.3772427929739</v>
      </c>
      <c r="D44" s="3">
        <v>3.9856483634538904</v>
      </c>
      <c r="E44" s="3">
        <v>3.2100932931301003</v>
      </c>
      <c r="G44">
        <f t="shared" si="1"/>
        <v>1963</v>
      </c>
      <c r="H44">
        <f t="shared" si="2"/>
        <v>22.719999999999995</v>
      </c>
      <c r="I44">
        <f t="shared" si="2"/>
        <v>17.879999999999992</v>
      </c>
      <c r="J44">
        <f t="shared" si="2"/>
        <v>0.84999999999999853</v>
      </c>
      <c r="K44">
        <f t="shared" si="2"/>
        <v>1.5500000000000069</v>
      </c>
      <c r="M44">
        <f t="shared" si="3"/>
        <v>1.2271999999999998</v>
      </c>
      <c r="N44">
        <f t="shared" si="4"/>
        <v>1.1787999999999998</v>
      </c>
      <c r="O44">
        <f t="shared" si="5"/>
        <v>1.0085</v>
      </c>
      <c r="P44">
        <f t="shared" si="6"/>
        <v>1.0155000000000001</v>
      </c>
      <c r="R44" s="66" t="s">
        <v>208</v>
      </c>
      <c r="S44" s="65" t="s">
        <v>192</v>
      </c>
      <c r="T44" s="65" t="s">
        <v>192</v>
      </c>
      <c r="U44" s="65" t="s">
        <v>192</v>
      </c>
      <c r="V44" s="65" t="s">
        <v>192</v>
      </c>
    </row>
    <row r="45" spans="1:22" x14ac:dyDescent="0.25">
      <c r="A45">
        <v>1964</v>
      </c>
      <c r="B45" s="3">
        <v>148.68054336260155</v>
      </c>
      <c r="C45" s="3">
        <v>1602.6279025602535</v>
      </c>
      <c r="D45" s="3">
        <v>4.1749400545160933</v>
      </c>
      <c r="E45" s="3">
        <v>3.3410996856525328</v>
      </c>
      <c r="G45">
        <f t="shared" si="1"/>
        <v>1964</v>
      </c>
      <c r="H45">
        <f t="shared" si="2"/>
        <v>16.569999999999993</v>
      </c>
      <c r="I45">
        <f t="shared" si="2"/>
        <v>21.129999999999995</v>
      </c>
      <c r="J45">
        <f t="shared" si="2"/>
        <v>4.6400000000000041</v>
      </c>
      <c r="K45">
        <f t="shared" si="2"/>
        <v>3.9999999999999987</v>
      </c>
      <c r="M45">
        <f t="shared" si="3"/>
        <v>1.1657</v>
      </c>
      <c r="N45">
        <f t="shared" si="4"/>
        <v>1.2113</v>
      </c>
      <c r="O45">
        <f t="shared" si="5"/>
        <v>1.0464</v>
      </c>
      <c r="P45">
        <f t="shared" si="6"/>
        <v>1.04</v>
      </c>
      <c r="R45" s="66" t="s">
        <v>207</v>
      </c>
      <c r="S45" s="65" t="s">
        <v>192</v>
      </c>
      <c r="T45" s="65" t="s">
        <v>192</v>
      </c>
      <c r="U45" s="65" t="s">
        <v>192</v>
      </c>
      <c r="V45" s="65" t="s">
        <v>192</v>
      </c>
    </row>
    <row r="46" spans="1:22" x14ac:dyDescent="0.25">
      <c r="A46">
        <v>1965</v>
      </c>
      <c r="B46" s="3">
        <v>168.42659215486606</v>
      </c>
      <c r="C46" s="3">
        <v>2383.9164942689222</v>
      </c>
      <c r="D46" s="3">
        <v>4.1595213185660951</v>
      </c>
      <c r="E46" s="3">
        <v>3.3746782957382018</v>
      </c>
      <c r="G46">
        <f t="shared" si="1"/>
        <v>1965</v>
      </c>
      <c r="H46">
        <f t="shared" si="2"/>
        <v>12.470000000000006</v>
      </c>
      <c r="I46">
        <f t="shared" si="2"/>
        <v>39.709999999999994</v>
      </c>
      <c r="J46">
        <f t="shared" si="2"/>
        <v>-0.36999999999999961</v>
      </c>
      <c r="K46">
        <f t="shared" si="2"/>
        <v>0.99999999999998923</v>
      </c>
      <c r="M46">
        <f t="shared" si="3"/>
        <v>1.1247</v>
      </c>
      <c r="N46">
        <f t="shared" si="4"/>
        <v>1.3971</v>
      </c>
      <c r="O46">
        <f t="shared" si="5"/>
        <v>0.99629999999999996</v>
      </c>
      <c r="P46">
        <f t="shared" si="6"/>
        <v>1.0099999999999998</v>
      </c>
      <c r="R46" s="66" t="s">
        <v>206</v>
      </c>
      <c r="S46" s="65" t="s">
        <v>192</v>
      </c>
      <c r="T46" s="65" t="s">
        <v>192</v>
      </c>
      <c r="U46" s="65" t="s">
        <v>192</v>
      </c>
      <c r="V46" s="65" t="s">
        <v>192</v>
      </c>
    </row>
    <row r="47" spans="1:22" x14ac:dyDescent="0.25">
      <c r="A47">
        <v>1966</v>
      </c>
      <c r="B47" s="3">
        <v>152.17025611266962</v>
      </c>
      <c r="C47" s="3">
        <v>2210.778511218839</v>
      </c>
      <c r="D47" s="3">
        <v>4.24142797881471</v>
      </c>
      <c r="E47" s="3">
        <v>3.5296545324693196</v>
      </c>
      <c r="G47">
        <f t="shared" si="1"/>
        <v>1966</v>
      </c>
      <c r="H47">
        <f t="shared" si="2"/>
        <v>-10.149999999999984</v>
      </c>
      <c r="I47">
        <f t="shared" si="2"/>
        <v>-7.5400000000000116</v>
      </c>
      <c r="J47">
        <f t="shared" si="2"/>
        <v>1.9500000000000024</v>
      </c>
      <c r="K47">
        <f t="shared" si="2"/>
        <v>4.490000000000002</v>
      </c>
      <c r="M47">
        <f t="shared" si="3"/>
        <v>0.89850000000000019</v>
      </c>
      <c r="N47">
        <f t="shared" si="4"/>
        <v>0.92459999999999987</v>
      </c>
      <c r="O47">
        <f t="shared" si="5"/>
        <v>1.0195000000000001</v>
      </c>
      <c r="P47">
        <f t="shared" si="6"/>
        <v>1.0448999999999999</v>
      </c>
      <c r="R47" s="66" t="s">
        <v>211</v>
      </c>
      <c r="S47" s="65"/>
      <c r="T47" s="65"/>
      <c r="U47" s="65" t="s">
        <v>210</v>
      </c>
      <c r="V47" s="65" t="s">
        <v>210</v>
      </c>
    </row>
    <row r="48" spans="1:22" x14ac:dyDescent="0.25">
      <c r="A48">
        <v>1967</v>
      </c>
      <c r="B48" s="3">
        <v>193.54305612663475</v>
      </c>
      <c r="C48" s="3">
        <v>5630.1986235206505</v>
      </c>
      <c r="D48" s="3">
        <v>3.9872429416936592</v>
      </c>
      <c r="E48" s="3">
        <v>3.436659761170465</v>
      </c>
      <c r="G48">
        <f t="shared" si="1"/>
        <v>1967</v>
      </c>
      <c r="H48">
        <f t="shared" si="2"/>
        <v>24.05</v>
      </c>
      <c r="I48">
        <f t="shared" si="2"/>
        <v>93.48</v>
      </c>
      <c r="J48">
        <f t="shared" si="2"/>
        <v>-6.18</v>
      </c>
      <c r="K48">
        <f t="shared" si="2"/>
        <v>-2.6700000000000048</v>
      </c>
      <c r="M48">
        <f t="shared" si="3"/>
        <v>1.2404999999999999</v>
      </c>
      <c r="N48">
        <f t="shared" si="4"/>
        <v>1.9348000000000001</v>
      </c>
      <c r="O48">
        <f t="shared" si="5"/>
        <v>0.93820000000000003</v>
      </c>
      <c r="P48">
        <f t="shared" si="6"/>
        <v>0.97329999999999994</v>
      </c>
      <c r="R48" s="66" t="s">
        <v>209</v>
      </c>
      <c r="S48" s="67"/>
      <c r="T48" s="67"/>
      <c r="U48" s="67">
        <v>0.77215690000000003</v>
      </c>
      <c r="V48" s="67">
        <v>0.88956210000000002</v>
      </c>
    </row>
    <row r="49" spans="1:22" x14ac:dyDescent="0.25">
      <c r="A49">
        <v>1968</v>
      </c>
      <c r="B49" s="3">
        <v>216.11269332765238</v>
      </c>
      <c r="C49" s="3">
        <v>8680.2013118942814</v>
      </c>
      <c r="D49" s="3">
        <v>4.0148500529942055</v>
      </c>
      <c r="E49" s="3">
        <v>3.5148610714474757</v>
      </c>
      <c r="G49">
        <f t="shared" si="1"/>
        <v>1968</v>
      </c>
      <c r="H49">
        <f t="shared" si="2"/>
        <v>11.029999999999998</v>
      </c>
      <c r="I49">
        <f t="shared" si="2"/>
        <v>43.290000000000006</v>
      </c>
      <c r="J49">
        <f t="shared" si="2"/>
        <v>0.68999999999999728</v>
      </c>
      <c r="K49">
        <f t="shared" si="2"/>
        <v>2.2500000000000098</v>
      </c>
      <c r="M49">
        <f t="shared" si="3"/>
        <v>1.1103000000000001</v>
      </c>
      <c r="N49">
        <f t="shared" si="4"/>
        <v>1.4329000000000001</v>
      </c>
      <c r="O49">
        <f t="shared" si="5"/>
        <v>1.0068999999999999</v>
      </c>
      <c r="P49">
        <f t="shared" si="6"/>
        <v>1.0225000000000002</v>
      </c>
      <c r="R49" s="66" t="s">
        <v>208</v>
      </c>
      <c r="S49" s="65"/>
      <c r="T49" s="65"/>
      <c r="U49" s="65" t="s">
        <v>192</v>
      </c>
      <c r="V49" s="65" t="s">
        <v>192</v>
      </c>
    </row>
    <row r="50" spans="1:22" x14ac:dyDescent="0.25">
      <c r="A50">
        <v>1969</v>
      </c>
      <c r="B50" s="3">
        <v>198.68089600130617</v>
      </c>
      <c r="C50" s="3">
        <v>6517.1992516377877</v>
      </c>
      <c r="D50" s="3">
        <v>3.7318347395587597</v>
      </c>
      <c r="E50" s="3">
        <v>3.4232828899559489</v>
      </c>
      <c r="G50">
        <f t="shared" si="1"/>
        <v>1969</v>
      </c>
      <c r="H50">
        <f t="shared" si="2"/>
        <v>-8.41</v>
      </c>
      <c r="I50">
        <f t="shared" si="2"/>
        <v>-28.660000000000004</v>
      </c>
      <c r="J50">
        <f t="shared" si="2"/>
        <v>-7.3100000000000023</v>
      </c>
      <c r="K50">
        <f t="shared" si="2"/>
        <v>-2.6399999999999957</v>
      </c>
      <c r="M50">
        <f t="shared" si="3"/>
        <v>0.91589999999999994</v>
      </c>
      <c r="N50">
        <f t="shared" si="4"/>
        <v>0.71340000000000003</v>
      </c>
      <c r="O50">
        <f t="shared" si="5"/>
        <v>0.92689999999999995</v>
      </c>
      <c r="P50">
        <f t="shared" si="6"/>
        <v>0.97360000000000002</v>
      </c>
      <c r="R50" s="66" t="s">
        <v>207</v>
      </c>
      <c r="S50" s="65"/>
      <c r="T50" s="65"/>
      <c r="U50" s="65" t="s">
        <v>192</v>
      </c>
      <c r="V50" s="65" t="s">
        <v>192</v>
      </c>
    </row>
    <row r="51" spans="1:22" x14ac:dyDescent="0.25">
      <c r="A51">
        <v>1970</v>
      </c>
      <c r="B51" s="3">
        <v>206.89263764590982</v>
      </c>
      <c r="C51" s="3">
        <v>5499.4314876713197</v>
      </c>
      <c r="D51" s="3">
        <v>4.3588139912448138</v>
      </c>
      <c r="E51" s="3">
        <v>3.9495434896755239</v>
      </c>
      <c r="G51">
        <f t="shared" si="1"/>
        <v>1970</v>
      </c>
      <c r="H51">
        <f t="shared" si="2"/>
        <v>4.0499999999999954</v>
      </c>
      <c r="I51">
        <f t="shared" si="2"/>
        <v>-16.980000000000004</v>
      </c>
      <c r="J51">
        <f t="shared" si="2"/>
        <v>15.53</v>
      </c>
      <c r="K51">
        <f t="shared" si="2"/>
        <v>14.300000000000004</v>
      </c>
      <c r="M51">
        <f t="shared" si="3"/>
        <v>1.0405</v>
      </c>
      <c r="N51">
        <f t="shared" si="4"/>
        <v>0.83019999999999994</v>
      </c>
      <c r="O51">
        <f t="shared" si="5"/>
        <v>1.1553</v>
      </c>
      <c r="P51">
        <f t="shared" si="6"/>
        <v>1.143</v>
      </c>
      <c r="R51" s="66" t="s">
        <v>206</v>
      </c>
      <c r="S51" s="65"/>
      <c r="T51" s="65"/>
      <c r="U51" s="65" t="s">
        <v>192</v>
      </c>
      <c r="V51" s="65" t="s">
        <v>192</v>
      </c>
    </row>
    <row r="52" spans="1:22" x14ac:dyDescent="0.25">
      <c r="A52">
        <v>1971</v>
      </c>
      <c r="B52" s="3">
        <v>238.55502583337932</v>
      </c>
      <c r="C52" s="3">
        <v>6549.2118948948546</v>
      </c>
      <c r="D52" s="3">
        <v>5.0258771704767744</v>
      </c>
      <c r="E52" s="3">
        <v>4.3745340006526217</v>
      </c>
      <c r="G52">
        <f t="shared" si="1"/>
        <v>1971</v>
      </c>
      <c r="H52">
        <f t="shared" si="2"/>
        <v>14.239999999999995</v>
      </c>
      <c r="I52">
        <f t="shared" si="2"/>
        <v>17.469999999999995</v>
      </c>
      <c r="J52">
        <f t="shared" si="2"/>
        <v>14.239999999999995</v>
      </c>
      <c r="K52">
        <f t="shared" si="2"/>
        <v>10.220000000000006</v>
      </c>
      <c r="M52">
        <f t="shared" si="3"/>
        <v>1.1423999999999999</v>
      </c>
      <c r="N52">
        <f t="shared" si="4"/>
        <v>1.1747000000000001</v>
      </c>
      <c r="O52">
        <f t="shared" si="5"/>
        <v>1.1423999999999999</v>
      </c>
      <c r="P52">
        <f t="shared" si="6"/>
        <v>1.1022000000000001</v>
      </c>
      <c r="R52" s="69" t="s">
        <v>205</v>
      </c>
      <c r="S52" s="68"/>
      <c r="T52" s="68"/>
      <c r="U52" s="68"/>
      <c r="V52" s="68"/>
    </row>
    <row r="53" spans="1:22" x14ac:dyDescent="0.25">
      <c r="A53">
        <v>1972</v>
      </c>
      <c r="B53" s="3">
        <v>288.64570448498301</v>
      </c>
      <c r="C53" s="3">
        <v>6674.8365761836776</v>
      </c>
      <c r="D53" s="3">
        <v>5.3585852802902671</v>
      </c>
      <c r="E53" s="3">
        <v>4.5933058794414441</v>
      </c>
      <c r="G53">
        <f t="shared" si="1"/>
        <v>1972</v>
      </c>
      <c r="H53">
        <f t="shared" si="2"/>
        <v>19.059999999999992</v>
      </c>
      <c r="I53">
        <f t="shared" si="2"/>
        <v>1.9000000000000108</v>
      </c>
      <c r="J53">
        <f t="shared" si="2"/>
        <v>6.410000000000009</v>
      </c>
      <c r="K53">
        <f t="shared" si="2"/>
        <v>4.88</v>
      </c>
      <c r="M53">
        <f t="shared" si="3"/>
        <v>1.1905999999999999</v>
      </c>
      <c r="N53">
        <f t="shared" si="4"/>
        <v>1.0190000000000001</v>
      </c>
      <c r="O53">
        <f t="shared" si="5"/>
        <v>1.0641</v>
      </c>
      <c r="P53">
        <f t="shared" si="6"/>
        <v>1.0488</v>
      </c>
      <c r="R53" s="66" t="s">
        <v>33</v>
      </c>
      <c r="S53" s="67" t="s">
        <v>34</v>
      </c>
      <c r="T53" s="67" t="s">
        <v>34</v>
      </c>
      <c r="U53" s="67">
        <v>0.77215690000000003</v>
      </c>
      <c r="V53" s="67">
        <v>0.88956210000000002</v>
      </c>
    </row>
    <row r="54" spans="1:22" x14ac:dyDescent="0.25">
      <c r="A54">
        <v>1973</v>
      </c>
      <c r="B54" s="3">
        <v>249.1611809250366</v>
      </c>
      <c r="C54" s="3">
        <v>4669.9329828849277</v>
      </c>
      <c r="D54" s="3">
        <v>5.4270732916888633</v>
      </c>
      <c r="E54" s="3">
        <v>4.6921927006845614</v>
      </c>
      <c r="G54">
        <f t="shared" si="1"/>
        <v>1973</v>
      </c>
      <c r="H54">
        <f t="shared" si="2"/>
        <v>-14.709999999999997</v>
      </c>
      <c r="I54">
        <f t="shared" si="2"/>
        <v>-35.72</v>
      </c>
      <c r="J54">
        <f t="shared" si="2"/>
        <v>1.2700000000000098</v>
      </c>
      <c r="K54">
        <f t="shared" si="2"/>
        <v>2.1300000000000043</v>
      </c>
      <c r="M54">
        <f t="shared" si="3"/>
        <v>0.85289999999999999</v>
      </c>
      <c r="N54">
        <f t="shared" si="4"/>
        <v>0.64280000000000004</v>
      </c>
      <c r="O54">
        <f t="shared" si="5"/>
        <v>1.0127000000000002</v>
      </c>
      <c r="P54">
        <f t="shared" si="6"/>
        <v>1.0213000000000001</v>
      </c>
      <c r="R54" s="66" t="s">
        <v>35</v>
      </c>
      <c r="S54" s="65" t="s">
        <v>36</v>
      </c>
      <c r="T54" s="65" t="s">
        <v>36</v>
      </c>
      <c r="U54" s="65" t="s">
        <v>36</v>
      </c>
      <c r="V54" s="65" t="s">
        <v>36</v>
      </c>
    </row>
    <row r="55" spans="1:22" x14ac:dyDescent="0.25">
      <c r="A55">
        <v>1974</v>
      </c>
      <c r="B55" s="3">
        <v>191.29179791168005</v>
      </c>
      <c r="C55" s="3">
        <v>3642.7712376806726</v>
      </c>
      <c r="D55" s="3">
        <v>5.4942385125012461</v>
      </c>
      <c r="E55" s="3">
        <v>4.9505565272087972</v>
      </c>
      <c r="G55">
        <f t="shared" si="1"/>
        <v>1974</v>
      </c>
      <c r="H55">
        <f t="shared" si="2"/>
        <v>-26.430000000000003</v>
      </c>
      <c r="I55">
        <f t="shared" si="2"/>
        <v>-24.839999999999996</v>
      </c>
      <c r="J55">
        <f t="shared" si="2"/>
        <v>1.2299999999999962</v>
      </c>
      <c r="K55">
        <f t="shared" si="2"/>
        <v>5.3599999999999897</v>
      </c>
      <c r="M55">
        <f t="shared" si="3"/>
        <v>0.73570000000000002</v>
      </c>
      <c r="N55">
        <f t="shared" si="4"/>
        <v>0.75160000000000005</v>
      </c>
      <c r="O55">
        <f t="shared" si="5"/>
        <v>1.0123</v>
      </c>
      <c r="P55">
        <f t="shared" si="6"/>
        <v>1.0535999999999999</v>
      </c>
      <c r="R55" s="66" t="s">
        <v>16</v>
      </c>
      <c r="S55" s="67">
        <v>1.1162704999999999</v>
      </c>
      <c r="T55" s="67">
        <v>1.1651775</v>
      </c>
      <c r="U55" s="67">
        <v>1.0579605999999999</v>
      </c>
      <c r="V55" s="67">
        <v>1.0548137</v>
      </c>
    </row>
    <row r="56" spans="1:22" x14ac:dyDescent="0.25">
      <c r="A56">
        <v>1975</v>
      </c>
      <c r="B56" s="3">
        <v>277.57745184736672</v>
      </c>
      <c r="C56" s="3">
        <v>6716.3491188598864</v>
      </c>
      <c r="D56" s="3">
        <v>6.1681564455259963</v>
      </c>
      <c r="E56" s="3">
        <v>5.3596571045251737</v>
      </c>
      <c r="G56">
        <f t="shared" si="1"/>
        <v>1975</v>
      </c>
      <c r="H56">
        <f t="shared" si="2"/>
        <v>37.22999999999999</v>
      </c>
      <c r="I56">
        <f t="shared" si="2"/>
        <v>61.18</v>
      </c>
      <c r="J56">
        <f t="shared" si="2"/>
        <v>11.569999999999995</v>
      </c>
      <c r="K56">
        <f t="shared" si="2"/>
        <v>7.9400000000000093</v>
      </c>
      <c r="M56">
        <f t="shared" si="3"/>
        <v>1.3722999999999999</v>
      </c>
      <c r="N56">
        <f t="shared" si="4"/>
        <v>1.6118000000000001</v>
      </c>
      <c r="O56">
        <f t="shared" si="5"/>
        <v>1.1156999999999999</v>
      </c>
      <c r="P56">
        <f t="shared" si="6"/>
        <v>1.0794000000000001</v>
      </c>
      <c r="R56" s="66" t="s">
        <v>37</v>
      </c>
      <c r="S56" s="67">
        <v>1.1162704999999999</v>
      </c>
      <c r="T56" s="67">
        <v>1.1651775</v>
      </c>
      <c r="U56" s="67">
        <v>1.0295987</v>
      </c>
      <c r="V56" s="67">
        <v>1.0236101</v>
      </c>
    </row>
    <row r="57" spans="1:22" x14ac:dyDescent="0.25">
      <c r="A57">
        <v>1976</v>
      </c>
      <c r="B57" s="3">
        <v>352.55265958904346</v>
      </c>
      <c r="C57" s="3">
        <v>11768.714783180907</v>
      </c>
      <c r="D57" s="3">
        <v>7.1563494671667804</v>
      </c>
      <c r="E57" s="3">
        <v>6.2027950191048689</v>
      </c>
      <c r="G57">
        <f t="shared" si="1"/>
        <v>1976</v>
      </c>
      <c r="H57">
        <f t="shared" si="2"/>
        <v>23.909999999999993</v>
      </c>
      <c r="I57">
        <f t="shared" si="2"/>
        <v>56.09</v>
      </c>
      <c r="J57">
        <f t="shared" si="2"/>
        <v>14.859999999999998</v>
      </c>
      <c r="K57">
        <f t="shared" si="2"/>
        <v>14.610000000000008</v>
      </c>
      <c r="M57">
        <f t="shared" si="3"/>
        <v>1.2390999999999999</v>
      </c>
      <c r="N57">
        <f t="shared" si="4"/>
        <v>1.5609000000000002</v>
      </c>
      <c r="O57">
        <f t="shared" si="5"/>
        <v>1.1486000000000001</v>
      </c>
      <c r="P57">
        <f t="shared" si="6"/>
        <v>1.1461000000000001</v>
      </c>
      <c r="R57" s="66" t="s">
        <v>38</v>
      </c>
      <c r="S57" s="67">
        <v>1.1162704999999999</v>
      </c>
      <c r="T57" s="67">
        <v>1.1651775</v>
      </c>
      <c r="U57" s="67">
        <v>1.0481754999999999</v>
      </c>
      <c r="V57" s="67">
        <v>1.0436791000000001</v>
      </c>
    </row>
    <row r="58" spans="1:22" x14ac:dyDescent="0.25">
      <c r="A58">
        <v>1977</v>
      </c>
      <c r="B58" s="3">
        <v>327.99553648037153</v>
      </c>
      <c r="C58" s="3">
        <v>14916.153019573312</v>
      </c>
      <c r="D58" s="3">
        <v>7.249989350725099</v>
      </c>
      <c r="E58" s="3">
        <v>6.2407477067337904</v>
      </c>
      <c r="G58">
        <f t="shared" si="1"/>
        <v>1977</v>
      </c>
      <c r="H58">
        <f t="shared" si="2"/>
        <v>-7.2200000000000024</v>
      </c>
      <c r="I58">
        <f t="shared" si="2"/>
        <v>23.699999999999992</v>
      </c>
      <c r="J58">
        <f t="shared" si="2"/>
        <v>1.3000000000000023</v>
      </c>
      <c r="K58">
        <f t="shared" si="2"/>
        <v>0.60999999999999466</v>
      </c>
      <c r="M58">
        <f t="shared" si="3"/>
        <v>0.92779999999999996</v>
      </c>
      <c r="N58">
        <f t="shared" si="4"/>
        <v>1.2369999999999999</v>
      </c>
      <c r="O58">
        <f t="shared" si="5"/>
        <v>1.0130000000000001</v>
      </c>
      <c r="P58">
        <f t="shared" si="6"/>
        <v>1.0061</v>
      </c>
      <c r="R58" s="66" t="s">
        <v>39</v>
      </c>
      <c r="S58" s="67">
        <v>0.20871029999999999</v>
      </c>
      <c r="T58" s="67">
        <v>0.35509439999999998</v>
      </c>
      <c r="U58" s="67">
        <v>7.6773800000000003E-2</v>
      </c>
      <c r="V58" s="67">
        <v>6.3940999999999998E-2</v>
      </c>
    </row>
    <row r="59" spans="1:22" x14ac:dyDescent="0.25">
      <c r="A59">
        <v>1978</v>
      </c>
      <c r="B59" s="3">
        <v>350.12841948440507</v>
      </c>
      <c r="C59" s="3">
        <v>18749.080683814926</v>
      </c>
      <c r="D59" s="3">
        <v>7.0979073417206848</v>
      </c>
      <c r="E59" s="3">
        <v>6.2959086386821994</v>
      </c>
      <c r="G59">
        <f t="shared" si="1"/>
        <v>1978</v>
      </c>
      <c r="H59">
        <f t="shared" si="2"/>
        <v>6.5300000000000065</v>
      </c>
      <c r="I59">
        <f t="shared" si="2"/>
        <v>22.869999999999997</v>
      </c>
      <c r="J59">
        <f t="shared" si="2"/>
        <v>-2.119999999999997</v>
      </c>
      <c r="K59">
        <f t="shared" si="2"/>
        <v>0.88000000000000522</v>
      </c>
      <c r="M59">
        <f t="shared" si="3"/>
        <v>1.0653000000000001</v>
      </c>
      <c r="N59">
        <f t="shared" si="4"/>
        <v>1.2286999999999999</v>
      </c>
      <c r="O59">
        <f t="shared" si="5"/>
        <v>0.9788</v>
      </c>
      <c r="P59">
        <f t="shared" si="6"/>
        <v>1.0088000000000001</v>
      </c>
      <c r="R59" s="66" t="s">
        <v>204</v>
      </c>
      <c r="S59" s="72">
        <v>0</v>
      </c>
      <c r="T59" s="72">
        <v>0</v>
      </c>
      <c r="U59" s="72">
        <v>0.82530000000000003</v>
      </c>
      <c r="V59" s="72">
        <v>1.2186999999999999</v>
      </c>
    </row>
    <row r="60" spans="1:22" x14ac:dyDescent="0.25">
      <c r="A60">
        <v>1979</v>
      </c>
      <c r="B60" s="3">
        <v>421.74463477267847</v>
      </c>
      <c r="C60" s="3">
        <v>29030.433797988964</v>
      </c>
      <c r="D60" s="3">
        <v>7.2717719763787878</v>
      </c>
      <c r="E60" s="3">
        <v>6.4475486222420821</v>
      </c>
      <c r="G60">
        <f t="shared" si="1"/>
        <v>1979</v>
      </c>
      <c r="H60">
        <f t="shared" si="2"/>
        <v>18.609999999999996</v>
      </c>
      <c r="I60">
        <f t="shared" si="2"/>
        <v>43.720000000000006</v>
      </c>
      <c r="J60">
        <f t="shared" si="2"/>
        <v>2.4199999999999964</v>
      </c>
      <c r="K60">
        <f t="shared" si="2"/>
        <v>2.3799999999999941</v>
      </c>
      <c r="M60">
        <f t="shared" si="3"/>
        <v>1.1860999999999999</v>
      </c>
      <c r="N60">
        <f t="shared" si="4"/>
        <v>1.4372</v>
      </c>
      <c r="O60">
        <f t="shared" si="5"/>
        <v>1.0242</v>
      </c>
      <c r="P60">
        <f t="shared" si="6"/>
        <v>1.0238</v>
      </c>
      <c r="R60" s="66" t="s">
        <v>203</v>
      </c>
      <c r="S60" s="72">
        <v>3</v>
      </c>
      <c r="T60" s="72">
        <v>3</v>
      </c>
      <c r="U60" s="72">
        <v>4.2348999999999997</v>
      </c>
      <c r="V60" s="72">
        <v>5.7523</v>
      </c>
    </row>
    <row r="61" spans="1:22" x14ac:dyDescent="0.25">
      <c r="A61">
        <v>1980</v>
      </c>
      <c r="B61" s="3">
        <v>583.41571850497292</v>
      </c>
      <c r="C61" s="3">
        <v>42285.520437835519</v>
      </c>
      <c r="D61" s="3">
        <v>7.6599082050058831</v>
      </c>
      <c r="E61" s="3">
        <v>6.4643340602735568</v>
      </c>
      <c r="G61">
        <f t="shared" si="1"/>
        <v>1980</v>
      </c>
      <c r="H61">
        <f t="shared" si="2"/>
        <v>32.450000000000003</v>
      </c>
      <c r="I61">
        <f t="shared" si="2"/>
        <v>37.610000000000007</v>
      </c>
      <c r="J61">
        <f t="shared" si="2"/>
        <v>5.1999999999999984</v>
      </c>
      <c r="K61">
        <f t="shared" si="2"/>
        <v>0.26000000000000162</v>
      </c>
      <c r="M61">
        <f t="shared" si="3"/>
        <v>1.3245</v>
      </c>
      <c r="N61">
        <f t="shared" si="4"/>
        <v>1.3761000000000001</v>
      </c>
      <c r="O61">
        <f t="shared" si="5"/>
        <v>1.052</v>
      </c>
      <c r="P61">
        <f t="shared" si="6"/>
        <v>1.0025999999999999</v>
      </c>
      <c r="R61" s="69" t="s">
        <v>202</v>
      </c>
      <c r="S61" s="68"/>
      <c r="T61" s="68"/>
      <c r="U61" s="68"/>
      <c r="V61" s="68"/>
    </row>
    <row r="62" spans="1:22" x14ac:dyDescent="0.25">
      <c r="A62">
        <v>1981</v>
      </c>
      <c r="B62" s="3">
        <v>555.2397486390729</v>
      </c>
      <c r="C62" s="3">
        <v>47122.223252951931</v>
      </c>
      <c r="D62" s="3">
        <v>7.7508305084157261</v>
      </c>
      <c r="E62" s="3">
        <v>6.8503517409526582</v>
      </c>
      <c r="G62">
        <f t="shared" si="1"/>
        <v>1981</v>
      </c>
      <c r="H62">
        <f t="shared" si="2"/>
        <v>-4.9500000000000135</v>
      </c>
      <c r="I62">
        <f t="shared" si="2"/>
        <v>10.83</v>
      </c>
      <c r="J62">
        <f t="shared" si="2"/>
        <v>1.1800000000000093</v>
      </c>
      <c r="K62">
        <f t="shared" si="2"/>
        <v>5.800000000000006</v>
      </c>
      <c r="M62">
        <f t="shared" si="3"/>
        <v>0.9504999999999999</v>
      </c>
      <c r="N62">
        <f t="shared" si="4"/>
        <v>1.1083000000000001</v>
      </c>
      <c r="O62">
        <f t="shared" si="5"/>
        <v>1.0118</v>
      </c>
      <c r="P62">
        <f t="shared" si="6"/>
        <v>1.0580000000000001</v>
      </c>
      <c r="R62" s="70">
        <v>0.01</v>
      </c>
      <c r="S62" s="67">
        <v>0.63073780000000002</v>
      </c>
      <c r="T62" s="67">
        <v>0.33910449999999998</v>
      </c>
      <c r="U62" s="67">
        <v>0.92152409999999996</v>
      </c>
      <c r="V62" s="67">
        <v>0.95419880000000001</v>
      </c>
    </row>
    <row r="63" spans="1:22" x14ac:dyDescent="0.25">
      <c r="A63">
        <v>1982</v>
      </c>
      <c r="B63" s="3">
        <v>690.14381264692986</v>
      </c>
      <c r="C63" s="3">
        <v>62180.703656940961</v>
      </c>
      <c r="D63" s="3">
        <v>9.9065880954073737</v>
      </c>
      <c r="E63" s="3">
        <v>9.6513712142758159</v>
      </c>
      <c r="G63">
        <f t="shared" si="1"/>
        <v>1982</v>
      </c>
      <c r="H63">
        <f t="shared" si="2"/>
        <v>21.749999999999996</v>
      </c>
      <c r="I63">
        <f t="shared" si="2"/>
        <v>27.729999999999993</v>
      </c>
      <c r="J63">
        <f t="shared" si="2"/>
        <v>24.540000000000003</v>
      </c>
      <c r="K63">
        <f t="shared" si="2"/>
        <v>34.28</v>
      </c>
      <c r="M63">
        <f t="shared" si="3"/>
        <v>1.2175</v>
      </c>
      <c r="N63">
        <f t="shared" si="4"/>
        <v>1.2772999999999999</v>
      </c>
      <c r="O63">
        <f t="shared" si="5"/>
        <v>1.2454000000000001</v>
      </c>
      <c r="P63">
        <f t="shared" si="6"/>
        <v>1.3428</v>
      </c>
      <c r="R63" s="71">
        <v>2.5000000000000001E-2</v>
      </c>
      <c r="S63" s="67">
        <v>0.70720590000000005</v>
      </c>
      <c r="T63" s="67">
        <v>0.46920529999999999</v>
      </c>
      <c r="U63" s="67">
        <v>0.93669100000000005</v>
      </c>
      <c r="V63" s="67">
        <v>0.96367820000000004</v>
      </c>
    </row>
    <row r="64" spans="1:22" x14ac:dyDescent="0.25">
      <c r="A64">
        <v>1983</v>
      </c>
      <c r="B64" s="3">
        <v>863.76435989239189</v>
      </c>
      <c r="C64" s="3">
        <v>90093.202788368013</v>
      </c>
      <c r="D64" s="3">
        <v>10.195026465985027</v>
      </c>
      <c r="E64" s="3">
        <v>10.095603176453526</v>
      </c>
      <c r="G64">
        <f t="shared" si="1"/>
        <v>1983</v>
      </c>
      <c r="H64">
        <f t="shared" si="2"/>
        <v>22.439999999999998</v>
      </c>
      <c r="I64">
        <f t="shared" si="2"/>
        <v>37.08</v>
      </c>
      <c r="J64">
        <f t="shared" si="2"/>
        <v>2.8700000000000045</v>
      </c>
      <c r="K64">
        <f t="shared" si="2"/>
        <v>4.5</v>
      </c>
      <c r="M64">
        <f t="shared" si="3"/>
        <v>1.2243999999999999</v>
      </c>
      <c r="N64">
        <f t="shared" si="4"/>
        <v>1.3708</v>
      </c>
      <c r="O64">
        <f t="shared" si="5"/>
        <v>1.0286999999999999</v>
      </c>
      <c r="P64">
        <f t="shared" si="6"/>
        <v>1.0449999999999999</v>
      </c>
      <c r="R64" s="70">
        <v>0.05</v>
      </c>
      <c r="S64" s="67">
        <v>0.77297260000000001</v>
      </c>
      <c r="T64" s="67">
        <v>0.58109929999999999</v>
      </c>
      <c r="U64" s="67">
        <v>0.95096159999999996</v>
      </c>
      <c r="V64" s="67">
        <v>0.97293569999999996</v>
      </c>
    </row>
    <row r="65" spans="1:22" x14ac:dyDescent="0.25">
      <c r="A65">
        <v>1984</v>
      </c>
      <c r="B65" s="3">
        <v>920.48435101340317</v>
      </c>
      <c r="C65" s="3">
        <v>81234.880766291113</v>
      </c>
      <c r="D65" s="3">
        <v>11.973549396885884</v>
      </c>
      <c r="E65" s="3">
        <v>11.68843626918907</v>
      </c>
      <c r="G65">
        <f t="shared" si="1"/>
        <v>1984</v>
      </c>
      <c r="H65">
        <f t="shared" si="2"/>
        <v>6.3599999999999905</v>
      </c>
      <c r="I65">
        <f t="shared" si="2"/>
        <v>-10.350000000000001</v>
      </c>
      <c r="J65">
        <f t="shared" si="2"/>
        <v>16.079999999999988</v>
      </c>
      <c r="K65">
        <f t="shared" si="2"/>
        <v>14.649999999999999</v>
      </c>
      <c r="M65">
        <f t="shared" si="3"/>
        <v>1.0635999999999999</v>
      </c>
      <c r="N65">
        <f t="shared" si="4"/>
        <v>0.89649999999999996</v>
      </c>
      <c r="O65">
        <f t="shared" si="5"/>
        <v>1.1607999999999998</v>
      </c>
      <c r="P65">
        <f t="shared" si="6"/>
        <v>1.1465000000000001</v>
      </c>
      <c r="R65" s="70">
        <v>0.1</v>
      </c>
      <c r="S65" s="67">
        <v>0.84879749999999998</v>
      </c>
      <c r="T65" s="67">
        <v>0.71010580000000001</v>
      </c>
      <c r="U65" s="67">
        <v>0.96895750000000003</v>
      </c>
      <c r="V65" s="67">
        <v>0.98505310000000001</v>
      </c>
    </row>
    <row r="66" spans="1:22" x14ac:dyDescent="0.25">
      <c r="A66">
        <v>1985</v>
      </c>
      <c r="B66" s="3">
        <v>1268.6390618105065</v>
      </c>
      <c r="C66" s="3">
        <v>105820.54852382313</v>
      </c>
      <c r="D66" s="3">
        <v>16.388829914501777</v>
      </c>
      <c r="E66" s="3">
        <v>15.005247901268385</v>
      </c>
      <c r="G66">
        <f t="shared" si="1"/>
        <v>1985</v>
      </c>
      <c r="H66">
        <f t="shared" si="2"/>
        <v>32.08</v>
      </c>
      <c r="I66">
        <f t="shared" si="2"/>
        <v>26.44</v>
      </c>
      <c r="J66">
        <f t="shared" si="2"/>
        <v>31.39</v>
      </c>
      <c r="K66">
        <f t="shared" si="2"/>
        <v>24.979999999999993</v>
      </c>
      <c r="M66">
        <f t="shared" si="3"/>
        <v>1.3208</v>
      </c>
      <c r="N66">
        <f t="shared" si="4"/>
        <v>1.2644</v>
      </c>
      <c r="O66">
        <f t="shared" si="5"/>
        <v>1.3139000000000001</v>
      </c>
      <c r="P66">
        <f t="shared" si="6"/>
        <v>1.2498</v>
      </c>
      <c r="R66" s="70">
        <v>0.2</v>
      </c>
      <c r="S66" s="67">
        <v>0.94061550000000005</v>
      </c>
      <c r="T66" s="67">
        <v>0.8663225</v>
      </c>
      <c r="U66" s="67">
        <v>0.99319049999999998</v>
      </c>
      <c r="V66" s="67">
        <v>1.0021070999999999</v>
      </c>
    </row>
    <row r="67" spans="1:22" x14ac:dyDescent="0.25">
      <c r="A67">
        <v>1986</v>
      </c>
      <c r="B67" s="3">
        <v>1525.3817719905569</v>
      </c>
      <c r="C67" s="3">
        <v>111379.65949585971</v>
      </c>
      <c r="D67" s="3">
        <v>20.403368300700677</v>
      </c>
      <c r="E67" s="3">
        <v>18.137833402774842</v>
      </c>
      <c r="G67">
        <f t="shared" si="1"/>
        <v>1986</v>
      </c>
      <c r="H67">
        <f t="shared" si="2"/>
        <v>18.43</v>
      </c>
      <c r="I67">
        <f t="shared" si="2"/>
        <v>5.1199999999999957</v>
      </c>
      <c r="J67">
        <f t="shared" si="2"/>
        <v>21.91</v>
      </c>
      <c r="K67">
        <f t="shared" si="2"/>
        <v>18.960000000000012</v>
      </c>
      <c r="M67">
        <f t="shared" si="3"/>
        <v>1.1842999999999999</v>
      </c>
      <c r="N67">
        <f t="shared" si="4"/>
        <v>1.0511999999999999</v>
      </c>
      <c r="O67">
        <f t="shared" si="5"/>
        <v>1.2191000000000001</v>
      </c>
      <c r="P67">
        <f t="shared" si="6"/>
        <v>1.1896</v>
      </c>
      <c r="R67" s="70">
        <v>0.25</v>
      </c>
      <c r="S67" s="67">
        <v>0.97549759999999996</v>
      </c>
      <c r="T67" s="67">
        <v>0.92566999999999999</v>
      </c>
      <c r="U67" s="67">
        <v>1.0031597999999999</v>
      </c>
      <c r="V67" s="67">
        <v>1.0093567999999999</v>
      </c>
    </row>
    <row r="68" spans="1:22" x14ac:dyDescent="0.25">
      <c r="A68">
        <v>1987</v>
      </c>
      <c r="B68" s="3">
        <v>1608.0861111254458</v>
      </c>
      <c r="C68" s="3">
        <v>99160.992978424372</v>
      </c>
      <c r="D68" s="3">
        <v>20.107643170009901</v>
      </c>
      <c r="E68" s="3">
        <v>18.250637300607071</v>
      </c>
      <c r="G68">
        <f t="shared" si="1"/>
        <v>1987</v>
      </c>
      <c r="H68">
        <f t="shared" si="2"/>
        <v>5.2800000000000038</v>
      </c>
      <c r="I68">
        <f t="shared" si="2"/>
        <v>-11.620000000000003</v>
      </c>
      <c r="J68">
        <f t="shared" si="2"/>
        <v>-1.4599999999999878</v>
      </c>
      <c r="K68">
        <f t="shared" si="2"/>
        <v>0.61999999999999478</v>
      </c>
      <c r="M68">
        <f t="shared" si="3"/>
        <v>1.0528</v>
      </c>
      <c r="N68">
        <f t="shared" si="4"/>
        <v>0.88379999999999992</v>
      </c>
      <c r="O68">
        <f t="shared" si="5"/>
        <v>0.98540000000000016</v>
      </c>
      <c r="P68">
        <f t="shared" si="6"/>
        <v>1.0062</v>
      </c>
      <c r="R68" s="70">
        <v>0.3</v>
      </c>
      <c r="S68" s="67">
        <v>1.0068227000000001</v>
      </c>
      <c r="T68" s="67">
        <v>0.9789658</v>
      </c>
      <c r="U68" s="67">
        <v>1.0124953000000001</v>
      </c>
      <c r="V68" s="67">
        <v>1.0162644000000001</v>
      </c>
    </row>
    <row r="69" spans="1:22" x14ac:dyDescent="0.25">
      <c r="A69">
        <v>1988</v>
      </c>
      <c r="B69" s="3">
        <v>1902.8346987151688</v>
      </c>
      <c r="C69" s="3">
        <v>123933.44913652423</v>
      </c>
      <c r="D69" s="3">
        <v>22.122606405955295</v>
      </c>
      <c r="E69" s="3">
        <v>19.666171953216029</v>
      </c>
      <c r="G69">
        <f t="shared" si="1"/>
        <v>1988</v>
      </c>
      <c r="H69">
        <f t="shared" si="2"/>
        <v>16.829999999999995</v>
      </c>
      <c r="I69">
        <f t="shared" si="2"/>
        <v>22.300000000000004</v>
      </c>
      <c r="J69">
        <f t="shared" si="2"/>
        <v>9.5499999999999918</v>
      </c>
      <c r="K69">
        <f t="shared" si="2"/>
        <v>7.4699999999999989</v>
      </c>
      <c r="M69">
        <f t="shared" si="3"/>
        <v>1.1682999999999999</v>
      </c>
      <c r="N69">
        <f t="shared" si="4"/>
        <v>1.2230000000000001</v>
      </c>
      <c r="O69">
        <f t="shared" si="5"/>
        <v>1.0954999999999999</v>
      </c>
      <c r="P69">
        <f t="shared" si="6"/>
        <v>1.0747</v>
      </c>
      <c r="R69" s="70">
        <v>0.35</v>
      </c>
      <c r="S69" s="67">
        <v>1.0358502000000001</v>
      </c>
      <c r="T69" s="67">
        <v>1.0283523999999999</v>
      </c>
      <c r="U69" s="67">
        <v>1.0214824</v>
      </c>
      <c r="V69" s="67">
        <v>1.0230203</v>
      </c>
    </row>
    <row r="70" spans="1:22" x14ac:dyDescent="0.25">
      <c r="A70">
        <v>1989</v>
      </c>
      <c r="B70" s="3">
        <v>2605.0313795306424</v>
      </c>
      <c r="C70" s="3">
        <v>135971.42060162211</v>
      </c>
      <c r="D70" s="3">
        <v>26.4485146545587</v>
      </c>
      <c r="E70" s="3">
        <v>22.94270451698624</v>
      </c>
      <c r="G70">
        <f t="shared" si="1"/>
        <v>1989</v>
      </c>
      <c r="H70">
        <f t="shared" si="2"/>
        <v>31.41</v>
      </c>
      <c r="I70">
        <f t="shared" si="2"/>
        <v>9.27</v>
      </c>
      <c r="J70">
        <f t="shared" si="2"/>
        <v>17.86</v>
      </c>
      <c r="K70">
        <f t="shared" si="2"/>
        <v>15.409999999999993</v>
      </c>
      <c r="M70">
        <f t="shared" si="3"/>
        <v>1.3141</v>
      </c>
      <c r="N70">
        <f t="shared" si="4"/>
        <v>1.0927</v>
      </c>
      <c r="O70">
        <f t="shared" si="5"/>
        <v>1.1785999999999999</v>
      </c>
      <c r="P70">
        <f t="shared" si="6"/>
        <v>1.1540999999999999</v>
      </c>
      <c r="R70" s="70">
        <v>0.4</v>
      </c>
      <c r="S70" s="67">
        <v>1.0633944</v>
      </c>
      <c r="T70" s="67">
        <v>1.0752154</v>
      </c>
      <c r="U70" s="67">
        <v>1.0303209</v>
      </c>
      <c r="V70" s="67">
        <v>1.0297639000000001</v>
      </c>
    </row>
    <row r="71" spans="1:22" x14ac:dyDescent="0.25">
      <c r="A71">
        <v>1990</v>
      </c>
      <c r="B71" s="3">
        <v>2523.4946860689638</v>
      </c>
      <c r="C71" s="3">
        <v>106617.18629515826</v>
      </c>
      <c r="D71" s="3">
        <v>28.352068770051879</v>
      </c>
      <c r="E71" s="3">
        <v>24.933193799003224</v>
      </c>
      <c r="G71">
        <f t="shared" si="1"/>
        <v>1990</v>
      </c>
      <c r="H71">
        <f t="shared" si="2"/>
        <v>-3.1800000000000139</v>
      </c>
      <c r="I71">
        <f t="shared" si="2"/>
        <v>-24.32</v>
      </c>
      <c r="J71">
        <f t="shared" si="2"/>
        <v>6.9500000000000046</v>
      </c>
      <c r="K71">
        <f t="shared" si="2"/>
        <v>8.3199999999999932</v>
      </c>
      <c r="M71">
        <f t="shared" si="3"/>
        <v>0.96819999999999984</v>
      </c>
      <c r="N71">
        <f t="shared" si="4"/>
        <v>0.75680000000000003</v>
      </c>
      <c r="O71">
        <f t="shared" si="5"/>
        <v>1.0695000000000001</v>
      </c>
      <c r="P71">
        <f t="shared" si="6"/>
        <v>1.0831999999999999</v>
      </c>
      <c r="R71" s="70">
        <v>0.45</v>
      </c>
      <c r="S71" s="67">
        <v>1.0900437000000001</v>
      </c>
      <c r="T71" s="67">
        <v>1.1205559</v>
      </c>
      <c r="U71" s="67">
        <v>1.0391703000000001</v>
      </c>
      <c r="V71" s="67">
        <v>1.0366124999999999</v>
      </c>
    </row>
    <row r="72" spans="1:22" x14ac:dyDescent="0.25">
      <c r="A72">
        <v>1991</v>
      </c>
      <c r="B72" s="3">
        <v>3426.8611343492812</v>
      </c>
      <c r="C72" s="3">
        <v>171339.11494242583</v>
      </c>
      <c r="D72" s="3">
        <v>34.332759986508307</v>
      </c>
      <c r="E72" s="3">
        <v>29.594839354553152</v>
      </c>
      <c r="G72">
        <f t="shared" ref="G72:G91" si="8">A72</f>
        <v>1991</v>
      </c>
      <c r="H72">
        <f t="shared" ref="H72:K91" si="9">100*LN(B72/B71)</f>
        <v>30.599999999999994</v>
      </c>
      <c r="I72">
        <f t="shared" si="9"/>
        <v>47.439999999999991</v>
      </c>
      <c r="J72">
        <f t="shared" si="9"/>
        <v>19.14</v>
      </c>
      <c r="K72">
        <f t="shared" si="9"/>
        <v>17.139999999999997</v>
      </c>
      <c r="M72">
        <f t="shared" ref="M72:M91" si="10">1+H72/100</f>
        <v>1.306</v>
      </c>
      <c r="N72">
        <f t="shared" ref="N72:N91" si="11">1+I72/100</f>
        <v>1.4743999999999999</v>
      </c>
      <c r="O72">
        <f t="shared" ref="O72:O91" si="12">1+J72/100</f>
        <v>1.1914</v>
      </c>
      <c r="P72">
        <f t="shared" ref="P72:P91" si="13">1+K72/100</f>
        <v>1.1714</v>
      </c>
      <c r="R72" s="70">
        <v>0.5</v>
      </c>
      <c r="S72" s="67">
        <v>1.1162704999999999</v>
      </c>
      <c r="T72" s="67">
        <v>1.1651775</v>
      </c>
      <c r="U72" s="67">
        <v>1.0481754999999999</v>
      </c>
      <c r="V72" s="67">
        <v>1.0436791000000001</v>
      </c>
    </row>
    <row r="73" spans="1:22" x14ac:dyDescent="0.25">
      <c r="A73">
        <v>1992</v>
      </c>
      <c r="B73" s="3">
        <v>3700.7841181353488</v>
      </c>
      <c r="C73" s="3">
        <v>221327.76912965308</v>
      </c>
      <c r="D73" s="3">
        <v>37.41231768264177</v>
      </c>
      <c r="E73" s="3">
        <v>31.899808288249599</v>
      </c>
      <c r="G73">
        <f t="shared" si="8"/>
        <v>1992</v>
      </c>
      <c r="H73">
        <f t="shared" si="9"/>
        <v>7.6900000000000048</v>
      </c>
      <c r="I73">
        <f t="shared" si="9"/>
        <v>25.600000000000005</v>
      </c>
      <c r="J73">
        <f t="shared" si="9"/>
        <v>8.590000000000007</v>
      </c>
      <c r="K73">
        <f t="shared" si="9"/>
        <v>7.4999999999999982</v>
      </c>
      <c r="M73">
        <f t="shared" si="10"/>
        <v>1.0769</v>
      </c>
      <c r="N73">
        <f t="shared" si="11"/>
        <v>1.256</v>
      </c>
      <c r="O73">
        <f t="shared" si="12"/>
        <v>1.0859000000000001</v>
      </c>
      <c r="P73">
        <f t="shared" si="13"/>
        <v>1.075</v>
      </c>
      <c r="R73" s="70">
        <v>0.55000000000000004</v>
      </c>
      <c r="S73" s="67">
        <v>1.1424973</v>
      </c>
      <c r="T73" s="67">
        <v>1.2097990999999999</v>
      </c>
      <c r="U73" s="67">
        <v>1.0574844000000001</v>
      </c>
      <c r="V73" s="67">
        <v>1.0510853</v>
      </c>
    </row>
    <row r="74" spans="1:22" x14ac:dyDescent="0.25">
      <c r="A74">
        <v>1993</v>
      </c>
      <c r="B74" s="3">
        <v>4087.1369839683912</v>
      </c>
      <c r="C74" s="3">
        <v>272066.01009285403</v>
      </c>
      <c r="D74" s="3">
        <v>43.176656914179041</v>
      </c>
      <c r="E74" s="3">
        <v>36.631187681409941</v>
      </c>
      <c r="G74">
        <f t="shared" si="8"/>
        <v>1993</v>
      </c>
      <c r="H74">
        <f t="shared" si="9"/>
        <v>9.9299999999999908</v>
      </c>
      <c r="I74">
        <f t="shared" si="9"/>
        <v>20.640000000000008</v>
      </c>
      <c r="J74">
        <f t="shared" si="9"/>
        <v>14.330000000000007</v>
      </c>
      <c r="K74">
        <f t="shared" si="9"/>
        <v>13.829999999999995</v>
      </c>
      <c r="M74">
        <f t="shared" si="10"/>
        <v>1.0992999999999999</v>
      </c>
      <c r="N74">
        <f t="shared" si="11"/>
        <v>1.2064000000000001</v>
      </c>
      <c r="O74">
        <f t="shared" si="12"/>
        <v>1.1433</v>
      </c>
      <c r="P74">
        <f t="shared" si="13"/>
        <v>1.1382999999999999</v>
      </c>
      <c r="R74" s="70">
        <v>0.6</v>
      </c>
      <c r="S74" s="67">
        <v>1.1691467</v>
      </c>
      <c r="T74" s="67">
        <v>1.2551395999999999</v>
      </c>
      <c r="U74" s="67">
        <v>1.0672649000000001</v>
      </c>
      <c r="V74" s="67">
        <v>1.0589754</v>
      </c>
    </row>
    <row r="75" spans="1:22" x14ac:dyDescent="0.25">
      <c r="A75">
        <v>1994</v>
      </c>
      <c r="B75" s="3">
        <v>4140.6166292849884</v>
      </c>
      <c r="C75" s="3">
        <v>271739.7266899384</v>
      </c>
      <c r="D75" s="3">
        <v>40.471580024654585</v>
      </c>
      <c r="E75" s="3">
        <v>34.573932425162468</v>
      </c>
      <c r="G75">
        <f t="shared" si="8"/>
        <v>1994</v>
      </c>
      <c r="H75">
        <f t="shared" si="9"/>
        <v>1.3000000000000023</v>
      </c>
      <c r="I75">
        <f t="shared" si="9"/>
        <v>-0.11999999999998748</v>
      </c>
      <c r="J75">
        <f t="shared" si="9"/>
        <v>-6.4700000000000006</v>
      </c>
      <c r="K75">
        <f t="shared" si="9"/>
        <v>-5.7800000000000136</v>
      </c>
      <c r="M75">
        <f t="shared" si="10"/>
        <v>1.0130000000000001</v>
      </c>
      <c r="N75">
        <f t="shared" si="11"/>
        <v>0.99880000000000013</v>
      </c>
      <c r="O75">
        <f t="shared" si="12"/>
        <v>0.93530000000000002</v>
      </c>
      <c r="P75">
        <f t="shared" si="13"/>
        <v>0.94219999999999982</v>
      </c>
      <c r="R75" s="70">
        <v>0.65</v>
      </c>
      <c r="S75" s="67">
        <v>1.1966908999999999</v>
      </c>
      <c r="T75" s="67">
        <v>1.3020026</v>
      </c>
      <c r="U75" s="67">
        <v>1.0777262999999999</v>
      </c>
      <c r="V75" s="67">
        <v>1.0675357999999999</v>
      </c>
    </row>
    <row r="76" spans="1:22" x14ac:dyDescent="0.25">
      <c r="A76">
        <v>1995</v>
      </c>
      <c r="B76" s="3">
        <v>6028.7803163498656</v>
      </c>
      <c r="C76" s="3">
        <v>381131.59950689948</v>
      </c>
      <c r="D76" s="3">
        <v>54.320408311370713</v>
      </c>
      <c r="E76" s="3">
        <v>43.159389705085367</v>
      </c>
      <c r="G76">
        <f t="shared" si="8"/>
        <v>1995</v>
      </c>
      <c r="H76">
        <f t="shared" si="9"/>
        <v>37.569999999999993</v>
      </c>
      <c r="I76">
        <f t="shared" si="9"/>
        <v>33.830000000000005</v>
      </c>
      <c r="J76">
        <f t="shared" si="9"/>
        <v>29.430000000000007</v>
      </c>
      <c r="K76">
        <f t="shared" si="9"/>
        <v>22.179999999999993</v>
      </c>
      <c r="M76">
        <f t="shared" si="10"/>
        <v>1.3756999999999999</v>
      </c>
      <c r="N76">
        <f t="shared" si="11"/>
        <v>1.3383</v>
      </c>
      <c r="O76">
        <f t="shared" si="12"/>
        <v>1.2943</v>
      </c>
      <c r="P76">
        <f t="shared" si="13"/>
        <v>1.2218</v>
      </c>
      <c r="R76" s="70">
        <v>0.7</v>
      </c>
      <c r="S76" s="67">
        <v>1.2257183</v>
      </c>
      <c r="T76" s="67">
        <v>1.3513892000000001</v>
      </c>
      <c r="U76" s="67">
        <v>1.0891527000000001</v>
      </c>
      <c r="V76" s="67">
        <v>1.0770256</v>
      </c>
    </row>
    <row r="77" spans="1:22" x14ac:dyDescent="0.25">
      <c r="A77">
        <v>1996</v>
      </c>
      <c r="B77" s="3">
        <v>7593.1363015472698</v>
      </c>
      <c r="C77" s="3">
        <v>452028.26949990063</v>
      </c>
      <c r="D77" s="3">
        <v>54.483614222767507</v>
      </c>
      <c r="E77" s="3">
        <v>43.908152105256278</v>
      </c>
      <c r="G77">
        <f t="shared" si="8"/>
        <v>1996</v>
      </c>
      <c r="H77">
        <f t="shared" si="9"/>
        <v>23.070000000000004</v>
      </c>
      <c r="I77">
        <f t="shared" si="9"/>
        <v>17.060000000000002</v>
      </c>
      <c r="J77">
        <f t="shared" si="9"/>
        <v>0.30000000000000554</v>
      </c>
      <c r="K77">
        <f t="shared" si="9"/>
        <v>1.7199999999999924</v>
      </c>
      <c r="M77">
        <f t="shared" si="10"/>
        <v>1.2307000000000001</v>
      </c>
      <c r="N77">
        <f t="shared" si="11"/>
        <v>1.1706000000000001</v>
      </c>
      <c r="O77">
        <f t="shared" si="12"/>
        <v>1.0030000000000001</v>
      </c>
      <c r="P77">
        <f t="shared" si="13"/>
        <v>1.0171999999999999</v>
      </c>
      <c r="R77" s="70">
        <v>0.75</v>
      </c>
      <c r="S77" s="67">
        <v>1.2570435</v>
      </c>
      <c r="T77" s="67">
        <v>1.404685</v>
      </c>
      <c r="U77" s="67">
        <v>1.1019633</v>
      </c>
      <c r="V77" s="67">
        <v>1.0878352</v>
      </c>
    </row>
    <row r="78" spans="1:22" x14ac:dyDescent="0.25">
      <c r="A78">
        <v>1997</v>
      </c>
      <c r="B78" s="3">
        <v>10590.366011599061</v>
      </c>
      <c r="C78" s="3">
        <v>566481.66866806068</v>
      </c>
      <c r="D78" s="3">
        <v>62.683609375780982</v>
      </c>
      <c r="E78" s="3">
        <v>48.837575191191554</v>
      </c>
      <c r="G78">
        <f t="shared" si="8"/>
        <v>1997</v>
      </c>
      <c r="H78">
        <f t="shared" si="9"/>
        <v>33.27000000000001</v>
      </c>
      <c r="I78">
        <f t="shared" si="9"/>
        <v>22.570000000000011</v>
      </c>
      <c r="J78">
        <f t="shared" si="9"/>
        <v>14.020000000000007</v>
      </c>
      <c r="K78">
        <f t="shared" si="9"/>
        <v>10.639999999999992</v>
      </c>
      <c r="M78">
        <f t="shared" si="10"/>
        <v>1.3327</v>
      </c>
      <c r="N78">
        <f t="shared" si="11"/>
        <v>1.2257000000000002</v>
      </c>
      <c r="O78">
        <f t="shared" si="12"/>
        <v>1.1402000000000001</v>
      </c>
      <c r="P78">
        <f t="shared" si="13"/>
        <v>1.1063999999999998</v>
      </c>
      <c r="R78" s="70">
        <v>0.8</v>
      </c>
      <c r="S78" s="67">
        <v>1.2919255000000001</v>
      </c>
      <c r="T78" s="67">
        <v>1.4640325000000001</v>
      </c>
      <c r="U78" s="67">
        <v>1.1168387</v>
      </c>
      <c r="V78" s="67">
        <v>1.1006070999999999</v>
      </c>
    </row>
    <row r="79" spans="1:22" x14ac:dyDescent="0.25">
      <c r="A79">
        <v>1998</v>
      </c>
      <c r="B79" s="3">
        <v>14093.937227056866</v>
      </c>
      <c r="C79" s="3">
        <v>539231.36154954531</v>
      </c>
      <c r="D79" s="3">
        <v>70.774587312322424</v>
      </c>
      <c r="E79" s="3">
        <v>54.314976542132491</v>
      </c>
      <c r="G79">
        <f t="shared" si="8"/>
        <v>1998</v>
      </c>
      <c r="H79">
        <f t="shared" si="9"/>
        <v>28.580000000000005</v>
      </c>
      <c r="I79">
        <f t="shared" si="9"/>
        <v>-4.9299999999999899</v>
      </c>
      <c r="J79">
        <f t="shared" si="9"/>
        <v>12.14</v>
      </c>
      <c r="K79">
        <f t="shared" si="9"/>
        <v>10.630000000000008</v>
      </c>
      <c r="M79">
        <f t="shared" si="10"/>
        <v>1.2858000000000001</v>
      </c>
      <c r="N79">
        <f t="shared" si="11"/>
        <v>0.9507000000000001</v>
      </c>
      <c r="O79">
        <f t="shared" si="12"/>
        <v>1.1214</v>
      </c>
      <c r="P79">
        <f t="shared" si="13"/>
        <v>1.1063000000000001</v>
      </c>
      <c r="R79" s="70">
        <v>0.9</v>
      </c>
      <c r="S79" s="67">
        <v>1.3837435</v>
      </c>
      <c r="T79" s="67">
        <v>1.6202491999999999</v>
      </c>
      <c r="U79" s="67">
        <v>1.159281</v>
      </c>
      <c r="V79" s="67">
        <v>1.1382983</v>
      </c>
    </row>
    <row r="80" spans="1:22" x14ac:dyDescent="0.25">
      <c r="A80">
        <v>1999</v>
      </c>
      <c r="B80" s="3">
        <v>17394.337479057784</v>
      </c>
      <c r="C80" s="3">
        <v>696066.16538049036</v>
      </c>
      <c r="D80" s="3">
        <v>65.267877934019339</v>
      </c>
      <c r="E80" s="3">
        <v>52.47831307662436</v>
      </c>
      <c r="G80">
        <f t="shared" si="8"/>
        <v>1999</v>
      </c>
      <c r="H80">
        <f t="shared" si="9"/>
        <v>21.040000000000024</v>
      </c>
      <c r="I80">
        <f t="shared" si="9"/>
        <v>25.529999999999998</v>
      </c>
      <c r="J80">
        <f t="shared" si="9"/>
        <v>-8.1000000000000014</v>
      </c>
      <c r="K80">
        <f t="shared" si="9"/>
        <v>-3.4400000000000039</v>
      </c>
      <c r="M80">
        <f t="shared" si="10"/>
        <v>1.2104000000000004</v>
      </c>
      <c r="N80">
        <f t="shared" si="11"/>
        <v>1.2553000000000001</v>
      </c>
      <c r="O80">
        <f t="shared" si="12"/>
        <v>0.91900000000000004</v>
      </c>
      <c r="P80">
        <f t="shared" si="13"/>
        <v>0.96560000000000001</v>
      </c>
      <c r="R80" s="70">
        <v>0.95</v>
      </c>
      <c r="S80" s="67">
        <v>1.4595684</v>
      </c>
      <c r="T80" s="67">
        <v>1.7492557</v>
      </c>
      <c r="U80" s="67">
        <v>1.1982432999999999</v>
      </c>
      <c r="V80" s="67">
        <v>1.1744489</v>
      </c>
    </row>
    <row r="81" spans="1:22" x14ac:dyDescent="0.25">
      <c r="A81">
        <v>2000</v>
      </c>
      <c r="B81" s="3">
        <v>15879.750133323912</v>
      </c>
      <c r="C81" s="3">
        <v>673403.51131263946</v>
      </c>
      <c r="D81" s="3">
        <v>77.030388512193568</v>
      </c>
      <c r="E81" s="3">
        <v>60.837112152465778</v>
      </c>
      <c r="G81">
        <f t="shared" si="8"/>
        <v>2000</v>
      </c>
      <c r="H81">
        <f t="shared" si="9"/>
        <v>-9.1100000000000048</v>
      </c>
      <c r="I81">
        <f t="shared" si="9"/>
        <v>-3.3100000000000138</v>
      </c>
      <c r="J81">
        <f t="shared" si="9"/>
        <v>16.569999999999993</v>
      </c>
      <c r="K81">
        <f t="shared" si="9"/>
        <v>14.779999999999994</v>
      </c>
      <c r="M81">
        <f t="shared" si="10"/>
        <v>0.90889999999999993</v>
      </c>
      <c r="N81">
        <f t="shared" si="11"/>
        <v>0.96689999999999987</v>
      </c>
      <c r="O81">
        <f t="shared" si="12"/>
        <v>1.1657</v>
      </c>
      <c r="P81">
        <f t="shared" si="13"/>
        <v>1.1477999999999999</v>
      </c>
      <c r="R81" s="71">
        <v>0.97499999999999998</v>
      </c>
      <c r="S81" s="67">
        <v>1.5253352</v>
      </c>
      <c r="T81" s="67">
        <v>1.8611496999999999</v>
      </c>
      <c r="U81" s="67">
        <v>1.2351992000000001</v>
      </c>
      <c r="V81" s="67">
        <v>1.2100328</v>
      </c>
    </row>
    <row r="82" spans="1:22" x14ac:dyDescent="0.25">
      <c r="A82">
        <v>2001</v>
      </c>
      <c r="B82" s="3">
        <v>14099.575929613018</v>
      </c>
      <c r="C82" s="3">
        <v>750728.98992042744</v>
      </c>
      <c r="D82" s="3">
        <v>82.971734366903235</v>
      </c>
      <c r="E82" s="3">
        <v>64.916381288255536</v>
      </c>
      <c r="G82">
        <f t="shared" si="8"/>
        <v>2001</v>
      </c>
      <c r="H82">
        <f t="shared" si="9"/>
        <v>-11.89</v>
      </c>
      <c r="I82">
        <f t="shared" si="9"/>
        <v>10.869999999999992</v>
      </c>
      <c r="J82">
        <f t="shared" si="9"/>
        <v>7.4299999999999979</v>
      </c>
      <c r="K82">
        <f t="shared" si="9"/>
        <v>6.4900000000000055</v>
      </c>
      <c r="M82">
        <f t="shared" si="10"/>
        <v>0.88109999999999999</v>
      </c>
      <c r="N82">
        <f t="shared" si="11"/>
        <v>1.1087</v>
      </c>
      <c r="O82">
        <f t="shared" si="12"/>
        <v>1.0743</v>
      </c>
      <c r="P82">
        <f t="shared" si="13"/>
        <v>1.0649</v>
      </c>
      <c r="R82" s="70">
        <v>0.99</v>
      </c>
      <c r="S82" s="67">
        <v>1.6018032</v>
      </c>
      <c r="T82" s="67">
        <v>1.9912505</v>
      </c>
      <c r="U82" s="67">
        <v>1.2822171</v>
      </c>
      <c r="V82" s="67">
        <v>1.2570319999999999</v>
      </c>
    </row>
    <row r="83" spans="1:22" x14ac:dyDescent="0.25">
      <c r="A83">
        <v>2002</v>
      </c>
      <c r="B83" s="3">
        <v>11303.865207788893</v>
      </c>
      <c r="C83" s="3">
        <v>630646.01902476663</v>
      </c>
      <c r="D83" s="3">
        <v>97.915023953067021</v>
      </c>
      <c r="E83" s="3">
        <v>74.18782105675372</v>
      </c>
      <c r="G83">
        <f t="shared" si="8"/>
        <v>2002</v>
      </c>
      <c r="H83">
        <f t="shared" si="9"/>
        <v>-22.1</v>
      </c>
      <c r="I83">
        <f t="shared" si="9"/>
        <v>-17.43</v>
      </c>
      <c r="J83">
        <f t="shared" si="9"/>
        <v>16.559999999999999</v>
      </c>
      <c r="K83">
        <f t="shared" si="9"/>
        <v>13.350000000000003</v>
      </c>
      <c r="M83">
        <f t="shared" si="10"/>
        <v>0.77900000000000003</v>
      </c>
      <c r="N83">
        <f t="shared" si="11"/>
        <v>0.82569999999999999</v>
      </c>
      <c r="O83">
        <f t="shared" si="12"/>
        <v>1.1656</v>
      </c>
      <c r="P83">
        <f t="shared" si="13"/>
        <v>1.1335</v>
      </c>
      <c r="R83" s="69" t="s">
        <v>201</v>
      </c>
      <c r="S83" s="68"/>
      <c r="T83" s="68"/>
      <c r="U83" s="68"/>
      <c r="V83" s="68"/>
    </row>
    <row r="84" spans="1:22" x14ac:dyDescent="0.25">
      <c r="A84">
        <v>2003</v>
      </c>
      <c r="B84" s="3">
        <v>14107.223779320539</v>
      </c>
      <c r="C84" s="3">
        <v>850678.41506250773</v>
      </c>
      <c r="D84" s="3">
        <v>102.48765557167525</v>
      </c>
      <c r="E84" s="3">
        <v>77.830443070640328</v>
      </c>
      <c r="G84">
        <f t="shared" si="8"/>
        <v>2003</v>
      </c>
      <c r="H84">
        <f t="shared" si="9"/>
        <v>22.15422699472359</v>
      </c>
      <c r="I84">
        <f t="shared" si="9"/>
        <v>29.928944549349694</v>
      </c>
      <c r="J84">
        <f t="shared" si="9"/>
        <v>4.5642357878701034</v>
      </c>
      <c r="K84">
        <f t="shared" si="9"/>
        <v>4.7932653755302725</v>
      </c>
      <c r="M84">
        <f t="shared" si="10"/>
        <v>1.221542269947236</v>
      </c>
      <c r="N84">
        <f t="shared" si="11"/>
        <v>1.2992894454934969</v>
      </c>
      <c r="O84">
        <f t="shared" si="12"/>
        <v>1.0456423578787011</v>
      </c>
      <c r="P84">
        <f t="shared" si="13"/>
        <v>1.0479326537553026</v>
      </c>
      <c r="R84" s="66" t="s">
        <v>200</v>
      </c>
      <c r="S84" s="67">
        <v>-21.9914983</v>
      </c>
      <c r="T84" s="67">
        <v>68.352699200000004</v>
      </c>
      <c r="U84" s="67">
        <v>-197.75639810000001</v>
      </c>
      <c r="V84" s="67">
        <v>-237.8063334</v>
      </c>
    </row>
    <row r="85" spans="1:22" x14ac:dyDescent="0.25">
      <c r="A85">
        <v>2004</v>
      </c>
      <c r="B85" s="3">
        <v>14990.335987906004</v>
      </c>
      <c r="C85" s="3">
        <v>978450.31300489628</v>
      </c>
      <c r="D85" s="3">
        <v>107.13034636907213</v>
      </c>
      <c r="E85" s="3">
        <v>81.223850388520248</v>
      </c>
      <c r="G85">
        <f t="shared" si="8"/>
        <v>2004</v>
      </c>
      <c r="H85">
        <f t="shared" si="9"/>
        <v>6.07187350347058</v>
      </c>
      <c r="I85">
        <f t="shared" si="9"/>
        <v>13.993584029751666</v>
      </c>
      <c r="J85">
        <f t="shared" si="9"/>
        <v>4.4303925556524311</v>
      </c>
      <c r="K85">
        <f t="shared" si="9"/>
        <v>4.2676274280436397</v>
      </c>
      <c r="M85">
        <f t="shared" si="10"/>
        <v>1.0607187350347058</v>
      </c>
      <c r="N85">
        <f t="shared" si="11"/>
        <v>1.1399358402975166</v>
      </c>
      <c r="O85">
        <f t="shared" si="12"/>
        <v>1.0443039255565243</v>
      </c>
      <c r="P85">
        <f t="shared" si="13"/>
        <v>1.0426762742804363</v>
      </c>
      <c r="R85" s="66" t="s">
        <v>199</v>
      </c>
      <c r="S85" s="67">
        <v>-17.2525373</v>
      </c>
      <c r="T85" s="67">
        <v>73.091660200000007</v>
      </c>
      <c r="U85" s="67">
        <v>-190.72474059999999</v>
      </c>
      <c r="V85" s="67">
        <v>-230.77467590000001</v>
      </c>
    </row>
    <row r="86" spans="1:22" x14ac:dyDescent="0.25">
      <c r="A86">
        <v>2005</v>
      </c>
      <c r="B86" s="3">
        <v>15594.446528218616</v>
      </c>
      <c r="C86" s="3">
        <v>1085688.4673102328</v>
      </c>
      <c r="D86" s="3">
        <v>110.05500482494782</v>
      </c>
      <c r="E86" s="3">
        <v>83.059509407300808</v>
      </c>
      <c r="G86">
        <f t="shared" si="8"/>
        <v>2005</v>
      </c>
      <c r="H86">
        <f t="shared" si="9"/>
        <v>3.950913309471249</v>
      </c>
      <c r="I86">
        <f t="shared" si="9"/>
        <v>10.399959001848471</v>
      </c>
      <c r="J86">
        <f t="shared" si="9"/>
        <v>2.6934001240081042</v>
      </c>
      <c r="K86">
        <f t="shared" si="9"/>
        <v>2.2348403663761767</v>
      </c>
      <c r="M86">
        <f t="shared" si="10"/>
        <v>1.0395091330947124</v>
      </c>
      <c r="N86">
        <f t="shared" si="11"/>
        <v>1.1039995900184847</v>
      </c>
      <c r="O86">
        <f t="shared" si="12"/>
        <v>1.0269340012400809</v>
      </c>
      <c r="P86">
        <f t="shared" si="13"/>
        <v>1.0223484036637618</v>
      </c>
      <c r="R86" s="66" t="s">
        <v>198</v>
      </c>
      <c r="S86" s="67">
        <v>0.153752</v>
      </c>
      <c r="T86" s="67">
        <v>-0.37768449999999998</v>
      </c>
      <c r="U86" s="67">
        <v>1.20031</v>
      </c>
      <c r="V86" s="67">
        <v>1.4358978</v>
      </c>
    </row>
    <row r="87" spans="1:22" x14ac:dyDescent="0.25">
      <c r="A87">
        <v>2006</v>
      </c>
      <c r="B87" s="3">
        <v>16458.378865881925</v>
      </c>
      <c r="C87" s="3">
        <v>1244090.4146907956</v>
      </c>
      <c r="D87" s="3">
        <v>115.35965605751031</v>
      </c>
      <c r="E87" s="3">
        <v>86.655986164636928</v>
      </c>
      <c r="G87">
        <f t="shared" si="8"/>
        <v>2006</v>
      </c>
      <c r="H87">
        <f t="shared" si="9"/>
        <v>5.3919841989430335</v>
      </c>
      <c r="I87">
        <f t="shared" si="9"/>
        <v>13.61903544502654</v>
      </c>
      <c r="J87">
        <f t="shared" si="9"/>
        <v>4.7074407385928847</v>
      </c>
      <c r="K87">
        <f t="shared" si="9"/>
        <v>4.2388766491786525</v>
      </c>
      <c r="M87">
        <f t="shared" si="10"/>
        <v>1.0539198419894302</v>
      </c>
      <c r="N87">
        <f t="shared" si="11"/>
        <v>1.1361903544502654</v>
      </c>
      <c r="O87">
        <f t="shared" si="12"/>
        <v>1.0470744073859288</v>
      </c>
      <c r="P87">
        <f t="shared" si="13"/>
        <v>1.0423887664917866</v>
      </c>
      <c r="R87" s="69" t="s">
        <v>197</v>
      </c>
      <c r="S87" s="68"/>
      <c r="T87" s="68"/>
      <c r="U87" s="68"/>
      <c r="V87" s="68"/>
    </row>
    <row r="88" spans="1:22" x14ac:dyDescent="0.25">
      <c r="A88">
        <v>2007</v>
      </c>
      <c r="B88" s="3">
        <v>18405.405085715756</v>
      </c>
      <c r="C88" s="3">
        <v>1334909.0149632236</v>
      </c>
      <c r="D88" s="3">
        <v>118.34747114939982</v>
      </c>
      <c r="E88" s="3">
        <v>91.33540941752733</v>
      </c>
      <c r="G88">
        <f t="shared" si="8"/>
        <v>2007</v>
      </c>
      <c r="H88">
        <f t="shared" si="9"/>
        <v>11.180967505200567</v>
      </c>
      <c r="I88">
        <f t="shared" si="9"/>
        <v>7.0458463648561374</v>
      </c>
      <c r="J88">
        <f t="shared" si="9"/>
        <v>2.5570276111530044</v>
      </c>
      <c r="K88">
        <f t="shared" si="9"/>
        <v>5.2592450119170628</v>
      </c>
      <c r="M88">
        <f t="shared" si="10"/>
        <v>1.1118096750520057</v>
      </c>
      <c r="N88">
        <f t="shared" si="11"/>
        <v>1.0704584636485615</v>
      </c>
      <c r="O88">
        <f t="shared" si="12"/>
        <v>1.02557027611153</v>
      </c>
      <c r="P88">
        <f t="shared" si="13"/>
        <v>1.0525924501191706</v>
      </c>
      <c r="R88" s="66" t="s">
        <v>194</v>
      </c>
      <c r="S88" s="67">
        <v>14</v>
      </c>
      <c r="T88" s="67">
        <v>14</v>
      </c>
      <c r="U88" s="67">
        <v>7.5294118000000001</v>
      </c>
      <c r="V88" s="67">
        <v>12.7058824</v>
      </c>
    </row>
    <row r="89" spans="1:22" x14ac:dyDescent="0.25">
      <c r="A89">
        <v>2008</v>
      </c>
      <c r="B89" s="3">
        <v>11300.918722629474</v>
      </c>
      <c r="C89" s="3">
        <v>707635.26883200486</v>
      </c>
      <c r="D89" s="3">
        <v>109.92113120356255</v>
      </c>
      <c r="E89" s="3">
        <v>94.769620811626368</v>
      </c>
      <c r="G89">
        <f t="shared" si="8"/>
        <v>2008</v>
      </c>
      <c r="H89">
        <f t="shared" si="9"/>
        <v>-48.776035083499458</v>
      </c>
      <c r="I89">
        <f t="shared" si="9"/>
        <v>-63.46896109883766</v>
      </c>
      <c r="J89">
        <f t="shared" si="9"/>
        <v>-7.3861848598455353</v>
      </c>
      <c r="K89">
        <f t="shared" si="9"/>
        <v>3.6910354020097151</v>
      </c>
      <c r="M89">
        <f t="shared" si="10"/>
        <v>0.51223964916500542</v>
      </c>
      <c r="N89">
        <f t="shared" si="11"/>
        <v>0.36531038901162338</v>
      </c>
      <c r="O89">
        <f t="shared" si="12"/>
        <v>0.92613815140154465</v>
      </c>
      <c r="P89">
        <f t="shared" si="13"/>
        <v>1.0369103540200972</v>
      </c>
      <c r="R89" s="66" t="s">
        <v>193</v>
      </c>
      <c r="S89" s="65" t="s">
        <v>192</v>
      </c>
      <c r="T89" s="65" t="s">
        <v>192</v>
      </c>
      <c r="U89" s="65" t="s">
        <v>192</v>
      </c>
      <c r="V89" s="65" t="s">
        <v>192</v>
      </c>
    </row>
    <row r="90" spans="1:22" x14ac:dyDescent="0.25">
      <c r="A90">
        <v>2009</v>
      </c>
      <c r="B90" s="3">
        <v>16381.811780323686</v>
      </c>
      <c r="C90" s="3">
        <v>936059.93361097598</v>
      </c>
      <c r="D90" s="3">
        <v>127.53049642237329</v>
      </c>
      <c r="E90" s="3">
        <v>100.88226135397628</v>
      </c>
      <c r="G90">
        <f t="shared" si="8"/>
        <v>2009</v>
      </c>
      <c r="H90">
        <f t="shared" si="9"/>
        <v>37.128765630657782</v>
      </c>
      <c r="I90">
        <f t="shared" si="9"/>
        <v>27.975070212550062</v>
      </c>
      <c r="J90">
        <f t="shared" si="9"/>
        <v>14.859240404982701</v>
      </c>
      <c r="K90">
        <f t="shared" si="9"/>
        <v>6.2505205351397111</v>
      </c>
      <c r="M90">
        <f t="shared" si="10"/>
        <v>1.3712876563065779</v>
      </c>
      <c r="N90">
        <f t="shared" si="11"/>
        <v>1.2797507021255006</v>
      </c>
      <c r="O90">
        <f t="shared" si="12"/>
        <v>1.148592404049827</v>
      </c>
      <c r="P90">
        <f t="shared" si="13"/>
        <v>1.062505205351397</v>
      </c>
      <c r="R90" s="69" t="s">
        <v>196</v>
      </c>
      <c r="S90" s="68"/>
      <c r="T90" s="68"/>
      <c r="U90" s="68"/>
      <c r="V90" s="68"/>
    </row>
    <row r="91" spans="1:22" x14ac:dyDescent="0.25">
      <c r="A91">
        <v>2010</v>
      </c>
      <c r="B91" s="3">
        <v>19594.285070445159</v>
      </c>
      <c r="C91" s="3">
        <v>1251792.9492179581</v>
      </c>
      <c r="D91" s="3">
        <v>138.28131727077937</v>
      </c>
      <c r="E91" s="3">
        <v>107.22775559314138</v>
      </c>
      <c r="G91">
        <f t="shared" si="8"/>
        <v>2010</v>
      </c>
      <c r="H91">
        <f t="shared" si="9"/>
        <v>17.906626407328194</v>
      </c>
      <c r="I91">
        <f t="shared" si="9"/>
        <v>29.065265589661376</v>
      </c>
      <c r="J91">
        <f t="shared" si="9"/>
        <v>8.0934617495999248</v>
      </c>
      <c r="K91">
        <f t="shared" si="9"/>
        <v>6.1001021557398909</v>
      </c>
      <c r="M91">
        <f t="shared" si="10"/>
        <v>1.1790662640732819</v>
      </c>
      <c r="N91">
        <f t="shared" si="11"/>
        <v>1.2906526558966138</v>
      </c>
      <c r="O91">
        <f t="shared" si="12"/>
        <v>1.0809346174959993</v>
      </c>
      <c r="P91">
        <f t="shared" si="13"/>
        <v>1.0610010215573988</v>
      </c>
      <c r="R91" s="66" t="s">
        <v>194</v>
      </c>
      <c r="S91" s="67">
        <v>0.46405819999999998</v>
      </c>
      <c r="T91" s="67">
        <v>0.71099789999999996</v>
      </c>
      <c r="U91" s="67">
        <v>0.54656309999999997</v>
      </c>
      <c r="V91" s="67">
        <v>0.49105729999999997</v>
      </c>
    </row>
    <row r="92" spans="1:22" x14ac:dyDescent="0.25">
      <c r="R92" s="66" t="s">
        <v>193</v>
      </c>
      <c r="S92" s="65" t="s">
        <v>192</v>
      </c>
      <c r="T92" s="65" t="s">
        <v>192</v>
      </c>
      <c r="U92" s="65" t="s">
        <v>192</v>
      </c>
      <c r="V92" s="65" t="s">
        <v>192</v>
      </c>
    </row>
    <row r="93" spans="1:22" x14ac:dyDescent="0.25">
      <c r="G93" s="7" t="s">
        <v>16</v>
      </c>
      <c r="H93" s="3">
        <f>AVERAGE(H7:H91)</f>
        <v>11.627050852544652</v>
      </c>
      <c r="I93" s="3">
        <f>AVERAGE(I7:I91)</f>
        <v>16.517749930520068</v>
      </c>
      <c r="J93" s="3">
        <f>AVERAGE(J7:J91)</f>
        <v>5.7991648719060427</v>
      </c>
      <c r="K93" s="3">
        <f>AVERAGE(K7:K91)</f>
        <v>5.4999472108698235</v>
      </c>
      <c r="R93" s="69" t="s">
        <v>195</v>
      </c>
      <c r="S93" s="68"/>
      <c r="T93" s="68"/>
      <c r="U93" s="68"/>
      <c r="V93" s="68"/>
    </row>
    <row r="94" spans="1:22" x14ac:dyDescent="0.25">
      <c r="G94" s="7" t="s">
        <v>17</v>
      </c>
      <c r="H94" s="3">
        <f>STDEV(H7:H91)</f>
        <v>20.871028618715574</v>
      </c>
      <c r="I94" s="3">
        <f>STDEV(I7:I91)</f>
        <v>35.50943596015054</v>
      </c>
      <c r="J94" s="3">
        <f>STDEV(J7:J91)</f>
        <v>7.7766256695576059</v>
      </c>
      <c r="K94" s="3">
        <f>STDEV(K7:K91)</f>
        <v>6.6644512106075604</v>
      </c>
      <c r="R94" s="66" t="s">
        <v>194</v>
      </c>
      <c r="S94" s="67">
        <v>7.7068700000000004E-2</v>
      </c>
      <c r="T94" s="67">
        <v>9.4010700000000003E-2</v>
      </c>
      <c r="U94" s="67">
        <v>7.5642200000000007E-2</v>
      </c>
      <c r="V94" s="67">
        <v>8.7477299999999994E-2</v>
      </c>
    </row>
    <row r="95" spans="1:22" x14ac:dyDescent="0.25">
      <c r="G95" s="1" t="s">
        <v>18</v>
      </c>
      <c r="H95" s="3">
        <f>CORREL(H8:H91,H7:H90)</f>
        <v>-1.162280775179748E-3</v>
      </c>
      <c r="I95" s="3">
        <f>CORREL(I8:I91,I7:I90)</f>
        <v>9.162939208298769E-2</v>
      </c>
      <c r="J95" s="3">
        <f>CORREL(J8:J91,J7:J90)</f>
        <v>1.178355413150157E-2</v>
      </c>
      <c r="K95" s="3">
        <f>CORREL(K8:K91,K7:K90)</f>
        <v>4.3885030559061018E-2</v>
      </c>
      <c r="R95" s="66" t="s">
        <v>193</v>
      </c>
      <c r="S95" s="65" t="s">
        <v>192</v>
      </c>
      <c r="T95" s="65" t="s">
        <v>192</v>
      </c>
      <c r="U95" s="65" t="s">
        <v>192</v>
      </c>
      <c r="V95" s="65" t="s">
        <v>192</v>
      </c>
    </row>
  </sheetData>
  <mergeCells count="2">
    <mergeCell ref="A4:F4"/>
    <mergeCell ref="G3:K3"/>
  </mergeCells>
  <conditionalFormatting sqref="S8:V8 AA12">
    <cfRule type="expression" dxfId="3" priority="1" stopIfTrue="1">
      <formula>RiskColorCellsSimOutput</formula>
    </cfRule>
    <cfRule type="expression" dxfId="2" priority="2" stopIfTrue="1">
      <formula>RiskColorCellsSimInput</formula>
    </cfRule>
    <cfRule type="expression" dxfId="1" priority="3" stopIfTrue="1">
      <formula>RiskColorCellsSimStatistics</formula>
    </cfRule>
  </conditionalFormatting>
  <conditionalFormatting sqref="Z9:AB9">
    <cfRule type="expression" dxfId="0" priority="4" stopIfTrue="1">
      <formula>RiskColorCellsOptimization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27"/>
  <sheetViews>
    <sheetView workbookViewId="0"/>
  </sheetViews>
  <sheetFormatPr defaultColWidth="15.7109375" defaultRowHeight="15" x14ac:dyDescent="0.25"/>
  <cols>
    <col min="1" max="16384" width="15.7109375" style="51"/>
  </cols>
  <sheetData>
    <row r="1" spans="1:213" x14ac:dyDescent="0.25">
      <c r="A1" s="51" t="s">
        <v>119</v>
      </c>
      <c r="B1" s="57">
        <f ca="1">Sheet1!$AA$12</f>
        <v>10848.562000000002</v>
      </c>
      <c r="C1" s="55">
        <v>1</v>
      </c>
      <c r="D1" s="55">
        <v>0.5</v>
      </c>
      <c r="E1" s="53"/>
      <c r="F1" s="51" t="s">
        <v>156</v>
      </c>
      <c r="I1" s="51" t="s">
        <v>112</v>
      </c>
      <c r="J1" s="53">
        <v>4</v>
      </c>
      <c r="L1" s="51" t="s">
        <v>109</v>
      </c>
      <c r="M1" s="53" t="b">
        <v>1</v>
      </c>
      <c r="O1" s="51" t="s">
        <v>105</v>
      </c>
      <c r="Y1" s="51" t="s">
        <v>121</v>
      </c>
      <c r="AA1" s="51" t="s">
        <v>164</v>
      </c>
      <c r="AD1" s="51" t="s">
        <v>139</v>
      </c>
      <c r="AG1" s="51" t="s">
        <v>136</v>
      </c>
    </row>
    <row r="2" spans="1:213" x14ac:dyDescent="0.25">
      <c r="A2" s="51" t="s">
        <v>120</v>
      </c>
      <c r="B2" s="54">
        <v>2</v>
      </c>
      <c r="C2" s="54">
        <v>0</v>
      </c>
      <c r="F2" s="51" t="s">
        <v>157</v>
      </c>
      <c r="G2" s="54" t="b">
        <v>0</v>
      </c>
      <c r="H2" s="54"/>
      <c r="I2" s="51" t="s">
        <v>103</v>
      </c>
      <c r="J2" s="53"/>
      <c r="L2" s="51" t="s">
        <v>150</v>
      </c>
      <c r="M2" s="55">
        <v>1000</v>
      </c>
      <c r="O2" s="51" t="s">
        <v>16</v>
      </c>
      <c r="P2" s="53"/>
      <c r="R2" s="51" t="s">
        <v>113</v>
      </c>
      <c r="S2" s="56" t="s">
        <v>171</v>
      </c>
      <c r="U2" s="51" t="s">
        <v>117</v>
      </c>
      <c r="V2" s="53"/>
      <c r="X2" s="51" t="s">
        <v>122</v>
      </c>
      <c r="Y2" s="54">
        <v>0</v>
      </c>
      <c r="AA2" s="51" t="s">
        <v>165</v>
      </c>
      <c r="AB2" s="54">
        <v>0</v>
      </c>
      <c r="AD2" s="51" t="s">
        <v>140</v>
      </c>
      <c r="AE2" s="54" t="b">
        <v>1</v>
      </c>
      <c r="AG2" s="51" t="s">
        <v>137</v>
      </c>
      <c r="AH2" s="55">
        <v>0</v>
      </c>
    </row>
    <row r="3" spans="1:213" x14ac:dyDescent="0.25">
      <c r="A3" s="51" t="s">
        <v>132</v>
      </c>
      <c r="B3" s="54" t="b">
        <v>1</v>
      </c>
      <c r="C3" s="54">
        <v>1000</v>
      </c>
      <c r="F3" s="51" t="s">
        <v>158</v>
      </c>
      <c r="G3" s="54" t="b">
        <v>0</v>
      </c>
      <c r="H3" s="54"/>
      <c r="I3" s="51" t="s">
        <v>104</v>
      </c>
      <c r="J3" s="60">
        <v>1</v>
      </c>
      <c r="L3" s="51" t="s">
        <v>149</v>
      </c>
      <c r="M3" s="55">
        <v>1</v>
      </c>
      <c r="N3" s="55">
        <v>0</v>
      </c>
      <c r="O3" s="51" t="s">
        <v>106</v>
      </c>
      <c r="P3" s="53"/>
      <c r="R3" s="51" t="s">
        <v>43</v>
      </c>
      <c r="S3" s="56" t="s">
        <v>187</v>
      </c>
      <c r="U3" s="51" t="s">
        <v>118</v>
      </c>
      <c r="V3" s="53"/>
      <c r="X3" s="51" t="s">
        <v>123</v>
      </c>
      <c r="Y3" s="54">
        <v>0.1</v>
      </c>
      <c r="AA3" s="51" t="s">
        <v>166</v>
      </c>
      <c r="AB3" s="53"/>
      <c r="AD3" s="51" t="s">
        <v>141</v>
      </c>
      <c r="AE3" s="54">
        <v>250</v>
      </c>
      <c r="AG3" s="51" t="s">
        <v>138</v>
      </c>
      <c r="AH3" s="55">
        <v>-1</v>
      </c>
    </row>
    <row r="4" spans="1:213" x14ac:dyDescent="0.25">
      <c r="A4" s="51" t="s">
        <v>134</v>
      </c>
      <c r="B4" s="54" t="b">
        <v>0</v>
      </c>
      <c r="C4" s="54">
        <v>5</v>
      </c>
      <c r="D4" s="54">
        <v>2</v>
      </c>
      <c r="F4" s="51" t="s">
        <v>159</v>
      </c>
      <c r="G4" s="54" t="b">
        <v>0</v>
      </c>
      <c r="H4" s="54"/>
      <c r="L4" s="51" t="s">
        <v>129</v>
      </c>
      <c r="M4" s="55" t="b">
        <v>1</v>
      </c>
      <c r="O4" s="51" t="s">
        <v>107</v>
      </c>
      <c r="P4" s="53"/>
      <c r="R4" s="51" t="s">
        <v>45</v>
      </c>
      <c r="S4" s="56" t="s">
        <v>172</v>
      </c>
      <c r="X4" s="51" t="s">
        <v>124</v>
      </c>
      <c r="Y4" s="54">
        <v>0.5</v>
      </c>
      <c r="AA4" s="51" t="s">
        <v>167</v>
      </c>
      <c r="AB4" s="53"/>
      <c r="AD4" s="51" t="s">
        <v>142</v>
      </c>
      <c r="AE4" s="54" t="b">
        <v>0</v>
      </c>
    </row>
    <row r="5" spans="1:213" x14ac:dyDescent="0.25">
      <c r="A5" s="51" t="s">
        <v>135</v>
      </c>
      <c r="B5" s="54" t="b">
        <v>0</v>
      </c>
      <c r="C5" s="54">
        <v>100</v>
      </c>
      <c r="D5" s="54">
        <v>0.01</v>
      </c>
      <c r="E5" s="54" t="b">
        <v>1</v>
      </c>
      <c r="F5" s="51" t="s">
        <v>160</v>
      </c>
      <c r="G5" s="54" t="b">
        <v>0</v>
      </c>
      <c r="H5" s="54"/>
      <c r="L5" s="51" t="s">
        <v>130</v>
      </c>
      <c r="M5" s="55">
        <v>3</v>
      </c>
      <c r="O5" s="51" t="s">
        <v>108</v>
      </c>
      <c r="P5" s="53"/>
      <c r="R5" s="51" t="s">
        <v>114</v>
      </c>
      <c r="S5" s="56" t="s">
        <v>171</v>
      </c>
      <c r="X5" s="51" t="s">
        <v>125</v>
      </c>
      <c r="Y5" s="54" t="s">
        <v>170</v>
      </c>
      <c r="AA5" s="51" t="s">
        <v>168</v>
      </c>
      <c r="AB5" s="53"/>
      <c r="AD5" s="51" t="s">
        <v>143</v>
      </c>
      <c r="AE5" s="54">
        <v>15</v>
      </c>
    </row>
    <row r="6" spans="1:213" x14ac:dyDescent="0.25">
      <c r="A6" s="51" t="s">
        <v>133</v>
      </c>
      <c r="B6" s="54" t="b">
        <v>0</v>
      </c>
      <c r="C6" s="54"/>
      <c r="F6" s="51" t="s">
        <v>161</v>
      </c>
      <c r="G6" s="54" t="b">
        <v>0</v>
      </c>
      <c r="H6" s="54"/>
      <c r="L6" s="51" t="s">
        <v>162</v>
      </c>
      <c r="M6" s="55" t="b">
        <v>0</v>
      </c>
      <c r="N6" s="55"/>
      <c r="R6" s="51" t="s">
        <v>115</v>
      </c>
      <c r="S6" s="53"/>
      <c r="X6" s="51" t="s">
        <v>126</v>
      </c>
      <c r="Y6" s="55" t="b">
        <v>1</v>
      </c>
      <c r="AA6" s="51" t="s">
        <v>169</v>
      </c>
      <c r="AB6" s="53"/>
      <c r="AD6" s="51" t="s">
        <v>144</v>
      </c>
      <c r="AE6" s="54">
        <v>2</v>
      </c>
    </row>
    <row r="7" spans="1:213" x14ac:dyDescent="0.25">
      <c r="A7" s="51" t="s">
        <v>127</v>
      </c>
      <c r="B7" s="54">
        <v>50</v>
      </c>
      <c r="L7" s="51" t="s">
        <v>163</v>
      </c>
      <c r="M7" s="55" t="b">
        <v>0</v>
      </c>
      <c r="N7" s="55"/>
      <c r="R7" s="51" t="s">
        <v>116</v>
      </c>
      <c r="S7" s="53" t="b">
        <v>1</v>
      </c>
      <c r="AD7" s="51" t="s">
        <v>145</v>
      </c>
      <c r="AE7" s="54" t="b">
        <v>0</v>
      </c>
    </row>
    <row r="8" spans="1:213" x14ac:dyDescent="0.25">
      <c r="A8" s="51" t="s">
        <v>68</v>
      </c>
      <c r="B8" s="51" t="s">
        <v>68</v>
      </c>
      <c r="F8" s="51" t="s">
        <v>128</v>
      </c>
      <c r="G8" s="54" t="b">
        <v>1</v>
      </c>
      <c r="H8" s="54">
        <v>1</v>
      </c>
      <c r="AD8" s="51" t="s">
        <v>146</v>
      </c>
      <c r="AE8" s="54">
        <v>100</v>
      </c>
    </row>
    <row r="9" spans="1:213" x14ac:dyDescent="0.25">
      <c r="A9" s="51" t="s">
        <v>155</v>
      </c>
      <c r="B9" s="54">
        <v>3</v>
      </c>
      <c r="F9" s="51" t="s">
        <v>152</v>
      </c>
      <c r="G9" s="54" t="b">
        <v>0</v>
      </c>
      <c r="AD9" s="51" t="s">
        <v>147</v>
      </c>
      <c r="AE9" s="54">
        <v>0.01</v>
      </c>
    </row>
    <row r="10" spans="1:213" x14ac:dyDescent="0.25">
      <c r="A10" s="51" t="s">
        <v>131</v>
      </c>
      <c r="B10" s="54" t="b">
        <v>0</v>
      </c>
      <c r="AD10" s="51" t="s">
        <v>148</v>
      </c>
      <c r="AE10" s="54" t="b">
        <v>1</v>
      </c>
    </row>
    <row r="11" spans="1:213" x14ac:dyDescent="0.25">
      <c r="A11" s="51" t="s">
        <v>151</v>
      </c>
      <c r="B11" s="54" t="b">
        <v>1</v>
      </c>
    </row>
    <row r="12" spans="1:213" x14ac:dyDescent="0.25">
      <c r="A12" s="51" t="s">
        <v>154</v>
      </c>
      <c r="B12" s="54" t="b">
        <v>0</v>
      </c>
      <c r="F12" s="51" t="s">
        <v>153</v>
      </c>
      <c r="G12" s="54">
        <v>2</v>
      </c>
    </row>
    <row r="14" spans="1:213" ht="15.75" thickBot="1" x14ac:dyDescent="0.3">
      <c r="A14" s="51" t="s">
        <v>110</v>
      </c>
      <c r="B14" s="53">
        <v>1</v>
      </c>
      <c r="AX14" s="51" t="s">
        <v>111</v>
      </c>
      <c r="AY14" s="53">
        <v>3</v>
      </c>
    </row>
    <row r="15" spans="1:213" s="52" customFormat="1" ht="15.75" thickTop="1" x14ac:dyDescent="0.25">
      <c r="A15" s="52" t="s">
        <v>69</v>
      </c>
      <c r="B15" s="52" t="s">
        <v>70</v>
      </c>
      <c r="C15" s="52" t="s">
        <v>71</v>
      </c>
      <c r="D15" s="52" t="s">
        <v>72</v>
      </c>
      <c r="E15" s="52" t="s">
        <v>73</v>
      </c>
      <c r="F15" s="52" t="s">
        <v>74</v>
      </c>
      <c r="G15" s="52" t="s">
        <v>75</v>
      </c>
      <c r="H15" s="52" t="s">
        <v>76</v>
      </c>
      <c r="I15" s="52" t="s">
        <v>77</v>
      </c>
      <c r="J15" s="52" t="s">
        <v>78</v>
      </c>
      <c r="K15" s="52" t="s">
        <v>79</v>
      </c>
      <c r="AX15" s="52" t="s">
        <v>80</v>
      </c>
      <c r="AY15" s="52" t="s">
        <v>81</v>
      </c>
      <c r="AZ15" s="52" t="s">
        <v>82</v>
      </c>
      <c r="BA15" s="52" t="s">
        <v>72</v>
      </c>
      <c r="BB15" s="52" t="s">
        <v>83</v>
      </c>
      <c r="BC15" s="52" t="s">
        <v>84</v>
      </c>
      <c r="BD15" s="52" t="s">
        <v>85</v>
      </c>
      <c r="BE15" s="52" t="s">
        <v>86</v>
      </c>
      <c r="BF15" s="52" t="s">
        <v>87</v>
      </c>
      <c r="BG15" s="52" t="s">
        <v>88</v>
      </c>
      <c r="BH15" s="52" t="s">
        <v>89</v>
      </c>
      <c r="BI15" s="52" t="s">
        <v>90</v>
      </c>
      <c r="BJ15" s="52" t="s">
        <v>91</v>
      </c>
      <c r="BK15" s="52" t="s">
        <v>92</v>
      </c>
      <c r="BL15" s="52" t="s">
        <v>93</v>
      </c>
      <c r="BM15" s="52" t="s">
        <v>94</v>
      </c>
      <c r="BN15" s="52" t="s">
        <v>95</v>
      </c>
      <c r="BO15" s="52" t="s">
        <v>96</v>
      </c>
      <c r="BP15" s="52" t="s">
        <v>97</v>
      </c>
      <c r="BQ15" s="52" t="s">
        <v>98</v>
      </c>
      <c r="BR15" s="52" t="s">
        <v>99</v>
      </c>
      <c r="BS15" s="52" t="s">
        <v>100</v>
      </c>
      <c r="BT15" s="52" t="s">
        <v>101</v>
      </c>
      <c r="BU15" s="52" t="s">
        <v>102</v>
      </c>
    </row>
    <row r="16" spans="1:213" x14ac:dyDescent="0.25">
      <c r="A16" s="51" t="s">
        <v>184</v>
      </c>
      <c r="B16" s="51">
        <v>0.1</v>
      </c>
      <c r="C16" s="51">
        <v>0.5</v>
      </c>
      <c r="D16" s="58" t="s">
        <v>185</v>
      </c>
      <c r="G16" s="51">
        <v>1</v>
      </c>
      <c r="H16" s="59" t="e">
        <f>Sheet1!$Z$9:$AB$9</f>
        <v>#VALUE!</v>
      </c>
      <c r="I16" s="51">
        <v>0</v>
      </c>
      <c r="J16" s="51">
        <v>1</v>
      </c>
      <c r="K16" s="51" t="s">
        <v>186</v>
      </c>
      <c r="L16" s="51">
        <v>0.01</v>
      </c>
      <c r="M16" s="51" t="b">
        <v>0</v>
      </c>
      <c r="AX16" s="51">
        <v>2</v>
      </c>
      <c r="AY16" s="51">
        <v>1</v>
      </c>
      <c r="BB16" s="51">
        <v>0</v>
      </c>
      <c r="BC16" s="51">
        <v>6</v>
      </c>
      <c r="BD16" s="59" t="e">
        <f>Sheet1!$Z$9:$AC$9</f>
        <v>#VALUE!</v>
      </c>
      <c r="BE16" s="51">
        <v>2</v>
      </c>
      <c r="BF16" s="51">
        <v>1</v>
      </c>
      <c r="BH16" s="51">
        <v>1</v>
      </c>
      <c r="BI16" s="51">
        <v>12</v>
      </c>
      <c r="BJ16" s="51">
        <v>0</v>
      </c>
      <c r="BK16" s="51">
        <v>-1</v>
      </c>
      <c r="BL16" s="51" t="b">
        <v>1</v>
      </c>
      <c r="BM16" s="51" t="b">
        <v>0</v>
      </c>
      <c r="BN16" s="51" t="b">
        <v>0</v>
      </c>
      <c r="GV16" s="58"/>
      <c r="GY16" s="59"/>
      <c r="HE16" s="59"/>
    </row>
    <row r="17" spans="1:213" x14ac:dyDescent="0.25">
      <c r="A17" s="51" t="s">
        <v>173</v>
      </c>
      <c r="AX17" s="51">
        <v>2</v>
      </c>
      <c r="AY17" s="51">
        <v>1</v>
      </c>
      <c r="BB17" s="51">
        <v>0</v>
      </c>
      <c r="BC17" s="51">
        <v>6</v>
      </c>
      <c r="BD17" s="59" t="e">
        <f>Sheet1!$Z$9:$AC$9</f>
        <v>#VALUE!</v>
      </c>
      <c r="BE17" s="51">
        <v>4</v>
      </c>
      <c r="BF17" s="51">
        <v>0</v>
      </c>
      <c r="BH17" s="51">
        <v>1</v>
      </c>
      <c r="BI17" s="51">
        <v>12</v>
      </c>
      <c r="BJ17" s="51">
        <v>0</v>
      </c>
      <c r="BK17" s="51">
        <v>-1</v>
      </c>
      <c r="BL17" s="51" t="b">
        <v>1</v>
      </c>
      <c r="BM17" s="51" t="b">
        <v>0</v>
      </c>
      <c r="BN17" s="51" t="b">
        <v>0</v>
      </c>
      <c r="GV17" s="58"/>
      <c r="GY17" s="59"/>
      <c r="HE17" s="59"/>
    </row>
    <row r="18" spans="1:213" x14ac:dyDescent="0.25">
      <c r="A18" s="51" t="s">
        <v>174</v>
      </c>
      <c r="AX18" s="51">
        <v>2</v>
      </c>
      <c r="AY18" s="51">
        <v>1</v>
      </c>
      <c r="BB18" s="51">
        <v>0</v>
      </c>
      <c r="BC18" s="51">
        <v>6</v>
      </c>
      <c r="BD18" s="79">
        <f ca="1">Sheet1!$AA$12</f>
        <v>10848.562000000002</v>
      </c>
      <c r="BE18" s="51">
        <v>2</v>
      </c>
      <c r="BF18" s="51">
        <v>1000</v>
      </c>
      <c r="BH18" s="51">
        <v>1</v>
      </c>
      <c r="BI18" s="51">
        <v>2</v>
      </c>
      <c r="BJ18" s="51">
        <v>0</v>
      </c>
      <c r="BK18" s="51">
        <v>-1</v>
      </c>
      <c r="BL18" s="51" t="b">
        <v>1</v>
      </c>
      <c r="BM18" s="51" t="b">
        <v>0</v>
      </c>
      <c r="BN18" s="51" t="b">
        <v>0</v>
      </c>
      <c r="GV18" s="58"/>
      <c r="GY18" s="59"/>
      <c r="HE18" s="59"/>
    </row>
    <row r="19" spans="1:213" x14ac:dyDescent="0.25">
      <c r="A19" s="51" t="s">
        <v>175</v>
      </c>
      <c r="GV19" s="58"/>
      <c r="GY19" s="59"/>
      <c r="HE19" s="59"/>
    </row>
    <row r="20" spans="1:213" x14ac:dyDescent="0.25">
      <c r="A20" s="51" t="s">
        <v>176</v>
      </c>
      <c r="GV20" s="58"/>
      <c r="GY20" s="59"/>
      <c r="HE20" s="59"/>
    </row>
    <row r="21" spans="1:213" x14ac:dyDescent="0.25">
      <c r="A21" s="51" t="s">
        <v>177</v>
      </c>
      <c r="GV21" s="58"/>
      <c r="GY21" s="59"/>
      <c r="HE21" s="59"/>
    </row>
    <row r="22" spans="1:213" x14ac:dyDescent="0.25">
      <c r="A22" s="51" t="s">
        <v>178</v>
      </c>
      <c r="GV22" s="58"/>
      <c r="GY22" s="59"/>
      <c r="HE22" s="59"/>
    </row>
    <row r="23" spans="1:213" x14ac:dyDescent="0.25">
      <c r="A23" s="51" t="s">
        <v>179</v>
      </c>
      <c r="GV23" s="58"/>
      <c r="GY23" s="59"/>
      <c r="HE23" s="59"/>
    </row>
    <row r="24" spans="1:213" x14ac:dyDescent="0.25">
      <c r="A24" s="51" t="s">
        <v>180</v>
      </c>
      <c r="GV24" s="58"/>
    </row>
    <row r="25" spans="1:213" x14ac:dyDescent="0.25">
      <c r="A25" s="51" t="s">
        <v>181</v>
      </c>
    </row>
    <row r="26" spans="1:213" x14ac:dyDescent="0.25">
      <c r="A26" s="51" t="s">
        <v>182</v>
      </c>
    </row>
    <row r="27" spans="1:213" x14ac:dyDescent="0.25">
      <c r="A27" s="51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/>
  </sheetViews>
  <sheetFormatPr defaultRowHeight="15" x14ac:dyDescent="0.25"/>
  <sheetData>
    <row r="3" spans="3:3" x14ac:dyDescent="0.25">
      <c r="C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_@RISKFitInformation</vt:lpstr>
      <vt:lpstr>rsklibSimData</vt:lpstr>
      <vt:lpstr>RiskSerializationData8</vt:lpstr>
      <vt:lpstr>Sheet1</vt:lpstr>
      <vt:lpstr>ro_HiddenInfo</vt:lpstr>
      <vt:lpstr>_PalUtilTempWorksheet</vt:lpstr>
      <vt:lpstr>RiskSerializationData8!BrowseRecords</vt:lpstr>
      <vt:lpstr>NewMatrix1</vt:lpstr>
      <vt:lpstr>RiskSerializationData8!SerializationHeader</vt:lpstr>
    </vt:vector>
  </TitlesOfParts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2023-09-02T05:53:41Z</dcterms:modified>
</cp:coreProperties>
</file>