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桌面\"/>
    </mc:Choice>
  </mc:AlternateContent>
  <xr:revisionPtr revIDLastSave="0" documentId="13_ncr:1_{39545FF3-02C2-4E46-99F4-773C11210F3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E43" i="1"/>
  <c r="F43" i="1"/>
  <c r="C43" i="1"/>
  <c r="J18" i="1"/>
  <c r="K18" i="1" s="1"/>
  <c r="L18" i="1" s="1"/>
  <c r="M18" i="1" s="1"/>
  <c r="L19" i="1"/>
  <c r="M19" i="1"/>
  <c r="K19" i="1"/>
  <c r="J19" i="1"/>
  <c r="E28" i="1"/>
  <c r="D28" i="1"/>
  <c r="C28" i="1"/>
  <c r="B30" i="1"/>
  <c r="F26" i="1"/>
  <c r="F27" i="1"/>
  <c r="D27" i="1"/>
  <c r="E27" i="1"/>
  <c r="C27" i="1"/>
  <c r="F23" i="1"/>
  <c r="C26" i="1"/>
  <c r="D26" i="1"/>
  <c r="E26" i="1"/>
  <c r="B26" i="1"/>
  <c r="E23" i="1"/>
  <c r="C23" i="1"/>
  <c r="D23" i="1"/>
  <c r="B23" i="1"/>
  <c r="G12" i="1"/>
  <c r="G13" i="1"/>
  <c r="G11" i="1"/>
  <c r="B14" i="1"/>
  <c r="B7" i="1"/>
  <c r="G5" i="1"/>
  <c r="G6" i="1"/>
  <c r="G4" i="1"/>
</calcChain>
</file>

<file path=xl/sharedStrings.xml><?xml version="1.0" encoding="utf-8"?>
<sst xmlns="http://schemas.openxmlformats.org/spreadsheetml/2006/main" count="53" uniqueCount="40">
  <si>
    <t>Discount rate</t>
    <phoneticPr fontId="2" type="noConversion"/>
  </si>
  <si>
    <t>PROJECT 1</t>
  </si>
  <si>
    <t>YEAR 1</t>
    <phoneticPr fontId="2" type="noConversion"/>
  </si>
  <si>
    <t>YEAR 2</t>
    <phoneticPr fontId="2" type="noConversion"/>
  </si>
  <si>
    <t>YEAR 3</t>
    <phoneticPr fontId="2" type="noConversion"/>
  </si>
  <si>
    <t>YEAR 4</t>
    <phoneticPr fontId="2" type="noConversion"/>
  </si>
  <si>
    <t>YEAR 5</t>
    <phoneticPr fontId="2" type="noConversion"/>
  </si>
  <si>
    <t>TOTAL</t>
    <phoneticPr fontId="2" type="noConversion"/>
  </si>
  <si>
    <t>Benefits</t>
  </si>
  <si>
    <t>Costs</t>
  </si>
  <si>
    <t>Costs</t>
    <phoneticPr fontId="2" type="noConversion"/>
  </si>
  <si>
    <t>Cash flow</t>
    <phoneticPr fontId="2" type="noConversion"/>
  </si>
  <si>
    <t>NPV</t>
  </si>
  <si>
    <t>PROJECT 2</t>
    <phoneticPr fontId="2" type="noConversion"/>
  </si>
  <si>
    <t xml:space="preserve">Assume the project is completed in Year 0 </t>
  </si>
  <si>
    <t>Year</t>
  </si>
  <si>
    <t>Discount factor</t>
  </si>
  <si>
    <t>Discounted costs</t>
  </si>
  <si>
    <t>Discounted benefits</t>
  </si>
  <si>
    <t>Discounted benefits - costs</t>
  </si>
  <si>
    <t>Total</t>
  </si>
  <si>
    <t>ROI</t>
  </si>
  <si>
    <t xml:space="preserve">Discount rate </t>
    <phoneticPr fontId="2" type="noConversion"/>
  </si>
  <si>
    <t>Cumulative benefits - costs</t>
    <phoneticPr fontId="2" type="noConversion"/>
  </si>
  <si>
    <t>Cumulative benefits</t>
  </si>
  <si>
    <t>Cumulative costs</t>
    <phoneticPr fontId="2" type="noConversion"/>
  </si>
  <si>
    <t xml:space="preserve">Criteria </t>
  </si>
  <si>
    <t xml:space="preserve">Project 1 </t>
  </si>
  <si>
    <t xml:space="preserve">Project 2 </t>
  </si>
  <si>
    <t xml:space="preserve">Project 3 </t>
  </si>
  <si>
    <t>Project 4</t>
  </si>
  <si>
    <t>Supports key business objectives</t>
  </si>
  <si>
    <t>Has strong internal sponsor</t>
  </si>
  <si>
    <t>Has strong customer support</t>
  </si>
  <si>
    <t>Uses realistic level of technology</t>
  </si>
  <si>
    <t>Can be implemented in one year or less</t>
  </si>
  <si>
    <t>Provides positive NPV</t>
  </si>
  <si>
    <t>Has low risk in meeting scope, time, and cost goals</t>
  </si>
  <si>
    <t>Weight</t>
    <phoneticPr fontId="2" type="noConversion"/>
  </si>
  <si>
    <t>Weighted Project Scores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</si>
</sst>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24" formatCode="\$#,##0_);[Red]\(\$#,##0\)"/>
  </numFmts>
  <fonts count="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rgb="FF242021"/>
      <name val="FrutigerLTStd-Bold"/>
      <family val="2"/>
    </font>
    <font>
      <b/>
      <sz val="12"/>
      <color rgb="FF242021"/>
      <name val="FrutigerLTStd-Bold"/>
      <family val="2"/>
    </font>
    <font>
      <sz val="11"/>
      <color theme="1"/>
      <name val="FrutigerLTStd-Bold"/>
    </font>
    <font>
      <sz val="11"/>
      <color theme="1"/>
      <name val="FrutigerLTStd-Bold"/>
      <family val="2"/>
    </font>
    <font>
      <sz val="11"/>
      <color rgb="FF242021"/>
      <name val="FrutigerLTStd-Bold"/>
      <family val="2"/>
    </font>
    <font>
      <sz val="9"/>
      <color rgb="FF242021"/>
      <name val="FrutigerLTStd-Bold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8A9AD"/>
      </left>
      <right style="medium">
        <color rgb="FFA8A9AD"/>
      </right>
      <top style="medium">
        <color rgb="FFA8A9AD"/>
      </top>
      <bottom style="medium">
        <color rgb="FFA8A9A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3" fillId="0" borderId="1" xfId="0" applyFont="1" applyBorder="1" applyAlignment="1">
      <alignment vertical="center" wrapText="1"/>
    </xf>
    <xf numFmtId="24" fontId="3" fillId="0" borderId="1" xfId="0" applyNumberFormat="1" applyFont="1" applyBorder="1" applyAlignment="1">
      <alignment vertical="center" wrapText="1"/>
    </xf>
    <xf numFmtId="24" fontId="4" fillId="0" borderId="1" xfId="0" applyNumberFormat="1" applyFont="1" applyBorder="1" applyAlignment="1">
      <alignment vertical="center" wrapText="1"/>
    </xf>
    <xf numFmtId="0" fontId="6" fillId="0" borderId="0" xfId="0" applyFont="1"/>
    <xf numFmtId="3" fontId="0" fillId="0" borderId="0" xfId="0" applyNumberFormat="1"/>
    <xf numFmtId="0" fontId="7" fillId="0" borderId="2" xfId="0" applyFont="1" applyBorder="1" applyAlignment="1">
      <alignment vertical="center" wrapText="1"/>
    </xf>
    <xf numFmtId="0" fontId="0" fillId="0" borderId="2" xfId="0" applyFont="1" applyBorder="1"/>
    <xf numFmtId="3" fontId="7" fillId="0" borderId="2" xfId="0" applyNumberFormat="1" applyFont="1" applyBorder="1" applyAlignment="1">
      <alignment vertical="center" wrapText="1"/>
    </xf>
    <xf numFmtId="0" fontId="7" fillId="0" borderId="2" xfId="0" applyFont="1" applyBorder="1"/>
    <xf numFmtId="9" fontId="7" fillId="0" borderId="2" xfId="0" applyNumberFormat="1" applyFont="1" applyBorder="1" applyAlignment="1">
      <alignment vertical="center" wrapText="1"/>
    </xf>
    <xf numFmtId="0" fontId="5" fillId="0" borderId="2" xfId="0" applyFont="1" applyBorder="1"/>
    <xf numFmtId="9" fontId="6" fillId="0" borderId="2" xfId="1" applyFont="1" applyBorder="1" applyAlignment="1"/>
    <xf numFmtId="6" fontId="6" fillId="0" borderId="2" xfId="0" applyNumberFormat="1" applyFont="1" applyBorder="1"/>
    <xf numFmtId="0" fontId="6" fillId="0" borderId="2" xfId="0" applyFont="1" applyBorder="1"/>
    <xf numFmtId="0" fontId="8" fillId="0" borderId="2" xfId="0" applyFont="1" applyBorder="1" applyAlignment="1">
      <alignment vertical="center" wrapText="1"/>
    </xf>
    <xf numFmtId="24" fontId="8" fillId="0" borderId="2" xfId="0" applyNumberFormat="1" applyFont="1" applyBorder="1" applyAlignment="1">
      <alignment vertical="center" wrapText="1"/>
    </xf>
    <xf numFmtId="6" fontId="8" fillId="0" borderId="2" xfId="0" applyNumberFormat="1" applyFont="1" applyBorder="1" applyAlignment="1">
      <alignment vertical="center" wrapText="1"/>
    </xf>
    <xf numFmtId="9" fontId="6" fillId="0" borderId="2" xfId="0" applyNumberFormat="1" applyFont="1" applyBorder="1"/>
    <xf numFmtId="0" fontId="7" fillId="0" borderId="2" xfId="0" applyFont="1" applyBorder="1" applyAlignment="1">
      <alignment vertical="center" wrapText="1"/>
    </xf>
    <xf numFmtId="0" fontId="6" fillId="0" borderId="2" xfId="0" applyFont="1" applyBorder="1" applyAlignment="1"/>
    <xf numFmtId="0" fontId="0" fillId="0" borderId="2" xfId="0" applyBorder="1"/>
    <xf numFmtId="9" fontId="0" fillId="0" borderId="2" xfId="0" applyNumberFormat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Payback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Cumulative benefits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Sheet1!$J$18:$M$18</c:f>
              <c:numCache>
                <c:formatCode>General</c:formatCode>
                <c:ptCount val="4"/>
                <c:pt idx="0">
                  <c:v>0</c:v>
                </c:pt>
                <c:pt idx="1">
                  <c:v>186000</c:v>
                </c:pt>
                <c:pt idx="2">
                  <c:v>358000</c:v>
                </c:pt>
                <c:pt idx="3">
                  <c:v>516000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4-44A8-A61F-63F4CEB527D2}"/>
            </c:ext>
          </c:extLst>
        </c:ser>
        <c:ser>
          <c:idx val="1"/>
          <c:order val="1"/>
          <c:tx>
            <c:strRef>
              <c:f>Sheet1!$I$19</c:f>
              <c:strCache>
                <c:ptCount val="1"/>
                <c:pt idx="0">
                  <c:v>Cumulative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Sheet1!$J$19:$M$19</c:f>
              <c:numCache>
                <c:formatCode>#,##0</c:formatCode>
                <c:ptCount val="4"/>
                <c:pt idx="0">
                  <c:v>140000</c:v>
                </c:pt>
                <c:pt idx="1">
                  <c:v>177200</c:v>
                </c:pt>
                <c:pt idx="2">
                  <c:v>211600</c:v>
                </c:pt>
                <c:pt idx="3">
                  <c:v>243200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4-44A8-A61F-63F4CEB52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989472"/>
        <c:axId val="1289969088"/>
      </c:lineChart>
      <c:catAx>
        <c:axId val="128998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969088"/>
        <c:crosses val="autoZero"/>
        <c:auto val="1"/>
        <c:lblAlgn val="ctr"/>
        <c:lblOffset val="100"/>
        <c:noMultiLvlLbl val="0"/>
      </c:catAx>
      <c:valAx>
        <c:axId val="12899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9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Weighted Project Scores</a:t>
            </a:r>
            <a:r>
              <a:rPr lang="en-US" altLang="zh-CN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Sheet1!$C$35:$F$35</c:f>
              <c:strCache>
                <c:ptCount val="4"/>
                <c:pt idx="0">
                  <c:v>Project 1 </c:v>
                </c:pt>
                <c:pt idx="1">
                  <c:v>Project 2 </c:v>
                </c:pt>
                <c:pt idx="2">
                  <c:v>Project 3 </c:v>
                </c:pt>
                <c:pt idx="3">
                  <c:v>Project 4</c:v>
                </c:pt>
              </c:strCache>
            </c:strRef>
          </c:cat>
          <c:val>
            <c:numRef>
              <c:f>Sheet1!$C$43:$F$43</c:f>
              <c:numCache>
                <c:formatCode>General</c:formatCode>
                <c:ptCount val="4"/>
                <c:pt idx="0">
                  <c:v>56</c:v>
                </c:pt>
                <c:pt idx="1">
                  <c:v>78.5</c:v>
                </c:pt>
                <c:pt idx="2">
                  <c:v>50</c:v>
                </c:pt>
                <c:pt idx="3">
                  <c:v>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3-42CF-91C4-7BD3C3BA8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6287408"/>
        <c:axId val="636282416"/>
      </c:barChart>
      <c:catAx>
        <c:axId val="63628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282416"/>
        <c:crosses val="autoZero"/>
        <c:auto val="1"/>
        <c:lblAlgn val="ctr"/>
        <c:lblOffset val="100"/>
        <c:noMultiLvlLbl val="0"/>
      </c:catAx>
      <c:valAx>
        <c:axId val="6362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2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19</xdr:row>
      <xdr:rowOff>47625</xdr:rowOff>
    </xdr:from>
    <xdr:to>
      <xdr:col>13</xdr:col>
      <xdr:colOff>298450</xdr:colOff>
      <xdr:row>30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D749AD-5854-44DE-B9B6-43A3EC82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32</xdr:row>
      <xdr:rowOff>92075</xdr:rowOff>
    </xdr:from>
    <xdr:to>
      <xdr:col>13</xdr:col>
      <xdr:colOff>196850</xdr:colOff>
      <xdr:row>47</xdr:row>
      <xdr:rowOff>168275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E7EFFE-EF36-4D84-AFDF-543543A5D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A22" workbookViewId="0">
      <selection activeCell="A35" sqref="A35:F43"/>
    </sheetView>
  </sheetViews>
  <sheetFormatPr defaultRowHeight="14"/>
  <cols>
    <col min="1" max="1" width="33.9140625" customWidth="1"/>
    <col min="2" max="2" width="11.08203125" bestFit="1" customWidth="1"/>
    <col min="9" max="9" width="19.5" customWidth="1"/>
  </cols>
  <sheetData>
    <row r="1" spans="1:16">
      <c r="A1" s="11" t="s">
        <v>0</v>
      </c>
      <c r="B1" s="12">
        <v>0.1</v>
      </c>
      <c r="C1" s="14"/>
      <c r="D1" s="14"/>
      <c r="E1" s="14"/>
      <c r="F1" s="14"/>
      <c r="G1" s="14"/>
      <c r="H1" s="4"/>
    </row>
    <row r="2" spans="1:16">
      <c r="A2" s="14"/>
      <c r="B2" s="14"/>
      <c r="C2" s="14"/>
      <c r="D2" s="14"/>
      <c r="E2" s="14"/>
      <c r="F2" s="14"/>
      <c r="G2" s="14"/>
      <c r="H2" s="4"/>
    </row>
    <row r="3" spans="1:16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4"/>
    </row>
    <row r="4" spans="1:16">
      <c r="A4" s="15" t="s">
        <v>8</v>
      </c>
      <c r="B4" s="16">
        <v>0</v>
      </c>
      <c r="C4" s="16">
        <v>2000</v>
      </c>
      <c r="D4" s="16">
        <v>3000</v>
      </c>
      <c r="E4" s="16">
        <v>4000</v>
      </c>
      <c r="F4" s="16">
        <v>5000</v>
      </c>
      <c r="G4" s="16">
        <f>B4+C4+D4+E4+F4</f>
        <v>14000</v>
      </c>
      <c r="H4" s="4"/>
    </row>
    <row r="5" spans="1:16" ht="14.5" thickBot="1">
      <c r="A5" s="15" t="s">
        <v>10</v>
      </c>
      <c r="B5" s="16">
        <v>5000</v>
      </c>
      <c r="C5" s="16">
        <v>1000</v>
      </c>
      <c r="D5" s="16">
        <v>1000</v>
      </c>
      <c r="E5" s="16">
        <v>1000</v>
      </c>
      <c r="F5" s="16">
        <v>1000</v>
      </c>
      <c r="G5" s="16">
        <f t="shared" ref="G5:G6" si="0">B5+C5+D5+E5+F5</f>
        <v>9000</v>
      </c>
      <c r="H5" s="4"/>
    </row>
    <row r="6" spans="1:16" ht="14.5" thickBot="1">
      <c r="A6" s="15" t="s">
        <v>11</v>
      </c>
      <c r="B6" s="16">
        <v>-5000</v>
      </c>
      <c r="C6" s="16">
        <v>1000</v>
      </c>
      <c r="D6" s="16">
        <v>2000</v>
      </c>
      <c r="E6" s="16">
        <v>3000</v>
      </c>
      <c r="F6" s="16">
        <v>4000</v>
      </c>
      <c r="G6" s="16">
        <f t="shared" si="0"/>
        <v>5000</v>
      </c>
      <c r="H6" s="4"/>
      <c r="K6" s="1"/>
      <c r="L6" s="2"/>
      <c r="M6" s="2"/>
      <c r="N6" s="2"/>
      <c r="O6" s="2"/>
      <c r="P6" s="2"/>
    </row>
    <row r="7" spans="1:16" ht="14.5" thickBot="1">
      <c r="A7" s="15" t="s">
        <v>12</v>
      </c>
      <c r="B7" s="13">
        <f>NPV(B1,B6:F6)</f>
        <v>2316.346995672176</v>
      </c>
      <c r="C7" s="11"/>
      <c r="D7" s="11"/>
      <c r="E7" s="11"/>
      <c r="F7" s="11"/>
      <c r="G7" s="11"/>
      <c r="H7" s="4"/>
      <c r="K7" s="2"/>
      <c r="L7" s="2"/>
      <c r="M7" s="2"/>
      <c r="N7" s="2"/>
      <c r="O7" s="2"/>
      <c r="P7" s="2"/>
    </row>
    <row r="8" spans="1:16" ht="16" thickBot="1">
      <c r="A8" s="14"/>
      <c r="B8" s="14"/>
      <c r="C8" s="14"/>
      <c r="D8" s="14"/>
      <c r="E8" s="14"/>
      <c r="F8" s="14"/>
      <c r="G8" s="14"/>
      <c r="H8" s="4"/>
      <c r="K8" s="2"/>
      <c r="L8" s="2"/>
      <c r="M8" s="2"/>
      <c r="N8" s="2"/>
      <c r="O8" s="2"/>
      <c r="P8" s="3"/>
    </row>
    <row r="9" spans="1:16">
      <c r="A9" s="14"/>
      <c r="B9" s="14"/>
      <c r="C9" s="14"/>
      <c r="D9" s="14"/>
      <c r="E9" s="14"/>
      <c r="F9" s="14"/>
      <c r="G9" s="14"/>
      <c r="H9" s="4"/>
    </row>
    <row r="10" spans="1:16">
      <c r="A10" s="11" t="s">
        <v>13</v>
      </c>
      <c r="B10" s="14" t="s">
        <v>2</v>
      </c>
      <c r="C10" s="14" t="s">
        <v>3</v>
      </c>
      <c r="D10" s="14" t="s">
        <v>4</v>
      </c>
      <c r="E10" s="14" t="s">
        <v>5</v>
      </c>
      <c r="F10" s="14" t="s">
        <v>6</v>
      </c>
      <c r="G10" s="14" t="s">
        <v>7</v>
      </c>
      <c r="H10" s="4"/>
    </row>
    <row r="11" spans="1:16">
      <c r="A11" s="15" t="s">
        <v>8</v>
      </c>
      <c r="B11" s="16">
        <v>1000</v>
      </c>
      <c r="C11" s="16">
        <v>2000</v>
      </c>
      <c r="D11" s="16">
        <v>4000</v>
      </c>
      <c r="E11" s="16">
        <v>4000</v>
      </c>
      <c r="F11" s="16">
        <v>4000</v>
      </c>
      <c r="G11" s="16">
        <f>B11+C11+D11+E11+F11</f>
        <v>15000</v>
      </c>
      <c r="H11" s="4"/>
    </row>
    <row r="12" spans="1:16">
      <c r="A12" s="15" t="s">
        <v>10</v>
      </c>
      <c r="B12" s="16">
        <v>2000</v>
      </c>
      <c r="C12" s="16">
        <v>2000</v>
      </c>
      <c r="D12" s="16">
        <v>2000</v>
      </c>
      <c r="E12" s="16">
        <v>2000</v>
      </c>
      <c r="F12" s="16">
        <v>2000</v>
      </c>
      <c r="G12" s="16">
        <f t="shared" ref="G12:G13" si="1">B12+C12+D12+E12+F12</f>
        <v>10000</v>
      </c>
      <c r="H12" s="4"/>
    </row>
    <row r="13" spans="1:16">
      <c r="A13" s="15" t="s">
        <v>11</v>
      </c>
      <c r="B13" s="16">
        <v>-1000</v>
      </c>
      <c r="C13" s="16">
        <v>0</v>
      </c>
      <c r="D13" s="16">
        <v>2000</v>
      </c>
      <c r="E13" s="16">
        <v>2000</v>
      </c>
      <c r="F13" s="16">
        <v>2000</v>
      </c>
      <c r="G13" s="16">
        <f t="shared" si="1"/>
        <v>5000</v>
      </c>
      <c r="H13" s="4"/>
    </row>
    <row r="14" spans="1:16">
      <c r="A14" s="15" t="s">
        <v>12</v>
      </c>
      <c r="B14" s="17">
        <f>NPV(B1,B13:F13)</f>
        <v>3201.4082495606972</v>
      </c>
      <c r="C14" s="14"/>
      <c r="D14" s="14"/>
      <c r="E14" s="14"/>
      <c r="F14" s="14"/>
      <c r="G14" s="14"/>
      <c r="H14" s="4"/>
    </row>
    <row r="15" spans="1:16">
      <c r="A15" s="4"/>
      <c r="B15" s="4"/>
      <c r="C15" s="4"/>
      <c r="D15" s="4"/>
      <c r="E15" s="4"/>
      <c r="F15" s="4"/>
      <c r="G15" s="4"/>
      <c r="H15" s="4"/>
    </row>
    <row r="16" spans="1:16">
      <c r="A16" s="4"/>
      <c r="B16" s="4"/>
      <c r="C16" s="4"/>
      <c r="D16" s="4"/>
      <c r="E16" s="4"/>
      <c r="F16" s="4"/>
      <c r="G16" s="4"/>
      <c r="H16" s="4"/>
    </row>
    <row r="17" spans="1:13">
      <c r="A17" s="4"/>
      <c r="B17" s="4"/>
      <c r="C17" s="4"/>
      <c r="D17" s="4"/>
      <c r="E17" s="4"/>
      <c r="F17" s="4"/>
      <c r="G17" s="4"/>
      <c r="H17" s="4"/>
    </row>
    <row r="18" spans="1:13">
      <c r="A18" s="6" t="s">
        <v>22</v>
      </c>
      <c r="B18" s="18">
        <v>0.08</v>
      </c>
      <c r="C18" s="14"/>
      <c r="D18" s="14"/>
      <c r="E18" s="14"/>
      <c r="F18" s="14"/>
      <c r="G18" s="14"/>
      <c r="H18" s="4"/>
      <c r="I18" t="s">
        <v>24</v>
      </c>
      <c r="J18">
        <f>B26</f>
        <v>0</v>
      </c>
      <c r="K18">
        <f>C26+J18</f>
        <v>186000</v>
      </c>
      <c r="L18">
        <f t="shared" ref="L18:M18" si="2">D26+K18</f>
        <v>358000</v>
      </c>
      <c r="M18">
        <f t="shared" si="2"/>
        <v>516000</v>
      </c>
    </row>
    <row r="19" spans="1:13">
      <c r="A19" s="19" t="s">
        <v>14</v>
      </c>
      <c r="B19" s="20"/>
      <c r="C19" s="14"/>
      <c r="D19" s="6" t="s">
        <v>15</v>
      </c>
      <c r="E19" s="14"/>
      <c r="F19" s="14"/>
      <c r="G19" s="14"/>
      <c r="H19" s="4"/>
      <c r="I19" t="s">
        <v>25</v>
      </c>
      <c r="J19" s="5">
        <f>B21</f>
        <v>140000</v>
      </c>
      <c r="K19" s="5">
        <f>C23+J19</f>
        <v>177200</v>
      </c>
      <c r="L19" s="5">
        <f t="shared" ref="L19:M19" si="3">D23+K19</f>
        <v>211600</v>
      </c>
      <c r="M19" s="5">
        <f t="shared" si="3"/>
        <v>243200</v>
      </c>
    </row>
    <row r="20" spans="1:13">
      <c r="A20" s="14"/>
      <c r="B20" s="6">
        <v>0</v>
      </c>
      <c r="C20" s="6">
        <v>1</v>
      </c>
      <c r="D20" s="6">
        <v>2</v>
      </c>
      <c r="E20" s="6">
        <v>3</v>
      </c>
      <c r="F20" s="6" t="s">
        <v>20</v>
      </c>
      <c r="G20" s="14"/>
      <c r="H20" s="4"/>
    </row>
    <row r="21" spans="1:13">
      <c r="A21" s="6" t="s">
        <v>9</v>
      </c>
      <c r="B21" s="8">
        <v>140000</v>
      </c>
      <c r="C21" s="8">
        <v>40000</v>
      </c>
      <c r="D21" s="8">
        <v>40000</v>
      </c>
      <c r="E21" s="8">
        <v>40000</v>
      </c>
      <c r="F21" s="14"/>
      <c r="G21" s="14"/>
      <c r="H21" s="4"/>
    </row>
    <row r="22" spans="1:13">
      <c r="A22" s="6" t="s">
        <v>16</v>
      </c>
      <c r="B22" s="6">
        <v>1</v>
      </c>
      <c r="C22" s="6">
        <v>0.93</v>
      </c>
      <c r="D22" s="6">
        <v>0.86</v>
      </c>
      <c r="E22" s="6">
        <v>0.79</v>
      </c>
      <c r="F22" s="14"/>
      <c r="G22" s="14"/>
      <c r="H22" s="4"/>
    </row>
    <row r="23" spans="1:13">
      <c r="A23" s="6" t="s">
        <v>17</v>
      </c>
      <c r="B23" s="8">
        <f>B21*B22</f>
        <v>140000</v>
      </c>
      <c r="C23" s="8">
        <f t="shared" ref="C23:D23" si="4">C21*C22</f>
        <v>37200</v>
      </c>
      <c r="D23" s="8">
        <f t="shared" si="4"/>
        <v>34400</v>
      </c>
      <c r="E23" s="8">
        <f>E21*E22</f>
        <v>31600</v>
      </c>
      <c r="F23" s="8">
        <f>B23+C23+D23+E23</f>
        <v>243200</v>
      </c>
      <c r="G23" s="14"/>
      <c r="H23" s="4"/>
    </row>
    <row r="24" spans="1:13">
      <c r="A24" s="6" t="s">
        <v>8</v>
      </c>
      <c r="B24" s="6">
        <v>0</v>
      </c>
      <c r="C24" s="8">
        <v>200000</v>
      </c>
      <c r="D24" s="8">
        <v>200000</v>
      </c>
      <c r="E24" s="8">
        <v>200000</v>
      </c>
      <c r="F24" s="14"/>
      <c r="G24" s="14"/>
      <c r="H24" s="4"/>
    </row>
    <row r="25" spans="1:13">
      <c r="A25" s="6" t="s">
        <v>16</v>
      </c>
      <c r="B25" s="6">
        <v>1</v>
      </c>
      <c r="C25" s="6">
        <v>0.93</v>
      </c>
      <c r="D25" s="6">
        <v>0.86</v>
      </c>
      <c r="E25" s="6">
        <v>0.79</v>
      </c>
      <c r="F25" s="14"/>
      <c r="G25" s="14"/>
      <c r="H25" s="4"/>
    </row>
    <row r="26" spans="1:13">
      <c r="A26" s="6" t="s">
        <v>18</v>
      </c>
      <c r="B26" s="6">
        <f>B24*B25</f>
        <v>0</v>
      </c>
      <c r="C26" s="6">
        <f t="shared" ref="C26:E26" si="5">C24*C25</f>
        <v>186000</v>
      </c>
      <c r="D26" s="6">
        <f t="shared" si="5"/>
        <v>172000</v>
      </c>
      <c r="E26" s="6">
        <f t="shared" si="5"/>
        <v>158000</v>
      </c>
      <c r="F26" s="8">
        <f>B26+C26+D26+E26</f>
        <v>516000</v>
      </c>
      <c r="G26" s="14"/>
      <c r="H26" s="4"/>
    </row>
    <row r="27" spans="1:13">
      <c r="A27" s="6" t="s">
        <v>19</v>
      </c>
      <c r="B27" s="8">
        <v>-140000</v>
      </c>
      <c r="C27" s="8">
        <f>C26-C23</f>
        <v>148800</v>
      </c>
      <c r="D27" s="8">
        <f t="shared" ref="D27:E27" si="6">D26-D23</f>
        <v>137600</v>
      </c>
      <c r="E27" s="8">
        <f t="shared" si="6"/>
        <v>126400</v>
      </c>
      <c r="F27" s="8">
        <f>B27+C27+D27+E27</f>
        <v>272800</v>
      </c>
      <c r="G27" s="6" t="s">
        <v>12</v>
      </c>
      <c r="H27" s="4"/>
    </row>
    <row r="28" spans="1:13">
      <c r="A28" s="6" t="s">
        <v>23</v>
      </c>
      <c r="B28" s="8">
        <v>-140000</v>
      </c>
      <c r="C28" s="8">
        <f>C27+B27</f>
        <v>8800</v>
      </c>
      <c r="D28" s="8">
        <f>B27+C27+D27</f>
        <v>146400</v>
      </c>
      <c r="E28" s="8">
        <f>B27+C27+D27+E27</f>
        <v>272800</v>
      </c>
      <c r="F28" s="14"/>
      <c r="G28" s="14"/>
      <c r="H28" s="4"/>
    </row>
    <row r="29" spans="1:13">
      <c r="A29" s="14"/>
      <c r="B29" s="14"/>
      <c r="C29" s="14"/>
      <c r="D29" s="14"/>
      <c r="E29" s="14"/>
      <c r="F29" s="14"/>
      <c r="G29" s="14"/>
      <c r="H29" s="4"/>
    </row>
    <row r="30" spans="1:13">
      <c r="A30" s="9" t="s">
        <v>21</v>
      </c>
      <c r="B30" s="10">
        <f>(F26-F23)/F23</f>
        <v>1.1217105263157894</v>
      </c>
      <c r="C30" s="14"/>
      <c r="D30" s="14"/>
      <c r="E30" s="14"/>
      <c r="F30" s="14"/>
      <c r="G30" s="14"/>
      <c r="H30" s="4"/>
    </row>
    <row r="31" spans="1:13">
      <c r="A31" s="6"/>
      <c r="B31" s="6"/>
      <c r="C31" s="7"/>
      <c r="D31" s="7"/>
      <c r="E31" s="7"/>
      <c r="F31" s="7"/>
      <c r="G31" s="7"/>
    </row>
    <row r="35" spans="1:6">
      <c r="A35" s="21" t="s">
        <v>26</v>
      </c>
      <c r="B35" s="21" t="s">
        <v>38</v>
      </c>
      <c r="C35" s="21" t="s">
        <v>27</v>
      </c>
      <c r="D35" s="21" t="s">
        <v>28</v>
      </c>
      <c r="E35" s="21" t="s">
        <v>29</v>
      </c>
      <c r="F35" s="21" t="s">
        <v>30</v>
      </c>
    </row>
    <row r="36" spans="1:6">
      <c r="A36" s="21" t="s">
        <v>31</v>
      </c>
      <c r="B36" s="22">
        <v>0.25</v>
      </c>
      <c r="C36" s="21">
        <v>90</v>
      </c>
      <c r="D36" s="21">
        <v>90</v>
      </c>
      <c r="E36" s="21">
        <v>50</v>
      </c>
      <c r="F36" s="21">
        <v>20</v>
      </c>
    </row>
    <row r="37" spans="1:6">
      <c r="A37" s="21" t="s">
        <v>32</v>
      </c>
      <c r="B37" s="22">
        <v>0.15</v>
      </c>
      <c r="C37" s="21">
        <v>70</v>
      </c>
      <c r="D37" s="21">
        <v>90</v>
      </c>
      <c r="E37" s="21">
        <v>50</v>
      </c>
      <c r="F37" s="21">
        <v>20</v>
      </c>
    </row>
    <row r="38" spans="1:6">
      <c r="A38" s="21" t="s">
        <v>33</v>
      </c>
      <c r="B38" s="22">
        <v>0.15</v>
      </c>
      <c r="C38" s="21">
        <v>50</v>
      </c>
      <c r="D38" s="21">
        <v>90</v>
      </c>
      <c r="E38" s="21">
        <v>50</v>
      </c>
      <c r="F38" s="21">
        <v>20</v>
      </c>
    </row>
    <row r="39" spans="1:6">
      <c r="A39" s="21" t="s">
        <v>34</v>
      </c>
      <c r="B39" s="22">
        <v>0.1</v>
      </c>
      <c r="C39" s="21">
        <v>25</v>
      </c>
      <c r="D39" s="21">
        <v>90</v>
      </c>
      <c r="E39" s="21">
        <v>50</v>
      </c>
      <c r="F39" s="21">
        <v>70</v>
      </c>
    </row>
    <row r="40" spans="1:6">
      <c r="A40" s="21" t="s">
        <v>35</v>
      </c>
      <c r="B40" s="22">
        <v>0.05</v>
      </c>
      <c r="C40" s="21">
        <v>20</v>
      </c>
      <c r="D40" s="21">
        <v>20</v>
      </c>
      <c r="E40" s="21">
        <v>50</v>
      </c>
      <c r="F40" s="21">
        <v>90</v>
      </c>
    </row>
    <row r="41" spans="1:6">
      <c r="A41" s="21" t="s">
        <v>36</v>
      </c>
      <c r="B41" s="22">
        <v>0.2</v>
      </c>
      <c r="C41" s="21">
        <v>50</v>
      </c>
      <c r="D41" s="21">
        <v>70</v>
      </c>
      <c r="E41" s="21">
        <v>50</v>
      </c>
      <c r="F41" s="21">
        <v>50</v>
      </c>
    </row>
    <row r="42" spans="1:6">
      <c r="A42" s="21" t="s">
        <v>37</v>
      </c>
      <c r="B42" s="22">
        <v>0.1</v>
      </c>
      <c r="C42" s="21">
        <v>20</v>
      </c>
      <c r="D42" s="21">
        <v>50</v>
      </c>
      <c r="E42" s="21">
        <v>50</v>
      </c>
      <c r="F42" s="21">
        <v>90</v>
      </c>
    </row>
    <row r="43" spans="1:6">
      <c r="A43" s="21" t="s">
        <v>39</v>
      </c>
      <c r="B43" s="22">
        <v>1</v>
      </c>
      <c r="C43" s="21">
        <f>$B$36*C36+$B$37*C37+$B$38*C38+$B$39*C39+$B$40*C40+$B$41*C41+$B$42*C42</f>
        <v>56</v>
      </c>
      <c r="D43" s="21">
        <f t="shared" ref="D43:F43" si="7">$B$36*D36+$B$37*D37+$B$38*D38+$B$39*D39+$B$40*D40+$B$41*D41+$B$42*D42</f>
        <v>78.5</v>
      </c>
      <c r="E43" s="21">
        <f t="shared" si="7"/>
        <v>50</v>
      </c>
      <c r="F43" s="21">
        <f t="shared" si="7"/>
        <v>41.5</v>
      </c>
    </row>
  </sheetData>
  <mergeCells count="1">
    <mergeCell ref="A19:B1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石 夏源</cp:lastModifiedBy>
  <dcterms:created xsi:type="dcterms:W3CDTF">2015-06-05T18:17:20Z</dcterms:created>
  <dcterms:modified xsi:type="dcterms:W3CDTF">2024-09-24T12:28:50Z</dcterms:modified>
</cp:coreProperties>
</file>