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https://d.docs.live.net/d8e44bd1704b6e84/文档/"/>
    </mc:Choice>
  </mc:AlternateContent>
  <xr:revisionPtr revIDLastSave="0" documentId="8_{AC9B14D6-065F-4278-9BDB-272FCFF2C3C5}" xr6:coauthVersionLast="47" xr6:coauthVersionMax="47" xr10:uidLastSave="{00000000-0000-0000-0000-000000000000}"/>
  <bookViews>
    <workbookView xWindow="960" yWindow="760" windowWidth="28300" windowHeight="17360" xr2:uid="{DB40E5AF-D4C8-0C46-98F4-00F94D3715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H26" i="1"/>
  <c r="L26" i="1"/>
  <c r="P26" i="1"/>
  <c r="T26" i="1"/>
  <c r="X26" i="1"/>
  <c r="AB26" i="1"/>
  <c r="AF26" i="1"/>
  <c r="AJ26" i="1"/>
  <c r="AN26" i="1"/>
  <c r="D23" i="1"/>
  <c r="H23" i="1"/>
  <c r="L23" i="1"/>
  <c r="P23" i="1"/>
  <c r="T23" i="1"/>
  <c r="X23" i="1"/>
  <c r="AB23" i="1"/>
  <c r="AF23" i="1"/>
  <c r="AJ23" i="1"/>
  <c r="AN23" i="1"/>
  <c r="D20" i="1"/>
  <c r="H20" i="1"/>
  <c r="L20" i="1"/>
  <c r="P20" i="1"/>
  <c r="T20" i="1"/>
  <c r="X20" i="1"/>
  <c r="AB20" i="1"/>
  <c r="AF20" i="1"/>
  <c r="AJ20" i="1"/>
  <c r="AN20" i="1"/>
  <c r="D27" i="1"/>
  <c r="F27" i="1"/>
  <c r="H27" i="1"/>
  <c r="J27" i="1"/>
  <c r="L27" i="1"/>
  <c r="N27" i="1"/>
  <c r="P27" i="1"/>
  <c r="R27" i="1"/>
  <c r="T27" i="1"/>
  <c r="V27" i="1"/>
  <c r="X27" i="1"/>
  <c r="Z27" i="1"/>
  <c r="AB27" i="1"/>
  <c r="AD27" i="1"/>
  <c r="AF27" i="1"/>
  <c r="AH27" i="1"/>
  <c r="AJ27" i="1"/>
  <c r="AL27" i="1"/>
  <c r="AN27" i="1"/>
  <c r="D24" i="1"/>
  <c r="F24" i="1"/>
  <c r="H24" i="1"/>
  <c r="J24" i="1"/>
  <c r="L24" i="1"/>
  <c r="N24" i="1"/>
  <c r="P24" i="1"/>
  <c r="R24" i="1"/>
  <c r="T24" i="1"/>
  <c r="V24" i="1"/>
  <c r="X24" i="1"/>
  <c r="Z24" i="1"/>
  <c r="AB24" i="1"/>
  <c r="AD24" i="1"/>
  <c r="AF24" i="1"/>
  <c r="AH24" i="1"/>
  <c r="AJ24" i="1"/>
  <c r="AL24" i="1"/>
  <c r="AN24" i="1"/>
  <c r="D21" i="1"/>
  <c r="F21" i="1"/>
  <c r="H21" i="1"/>
  <c r="J21" i="1"/>
  <c r="L21" i="1"/>
  <c r="N21" i="1"/>
  <c r="P21" i="1"/>
  <c r="R21" i="1"/>
  <c r="T21" i="1"/>
  <c r="V21" i="1"/>
  <c r="X21" i="1"/>
  <c r="Z21" i="1"/>
  <c r="AB21" i="1"/>
  <c r="AD21" i="1"/>
  <c r="AF21" i="1"/>
  <c r="AH21" i="1"/>
  <c r="AJ21" i="1"/>
  <c r="AL21" i="1"/>
  <c r="AN21" i="1"/>
  <c r="B27" i="1"/>
  <c r="B24" i="1"/>
  <c r="B21" i="1"/>
  <c r="D13" i="1"/>
  <c r="F13" i="1"/>
  <c r="H13" i="1"/>
  <c r="J13" i="1"/>
  <c r="L13" i="1"/>
  <c r="N13" i="1"/>
  <c r="P13" i="1"/>
  <c r="R13" i="1"/>
  <c r="T13" i="1"/>
  <c r="V13" i="1"/>
  <c r="X13" i="1"/>
  <c r="Z13" i="1"/>
  <c r="AB13" i="1"/>
  <c r="AD13" i="1"/>
  <c r="AF13" i="1"/>
  <c r="AH13" i="1"/>
  <c r="AJ13" i="1"/>
  <c r="AL13" i="1"/>
  <c r="AN13" i="1"/>
  <c r="B13" i="1"/>
  <c r="B10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B7" i="1"/>
  <c r="D7" i="1"/>
  <c r="F7" i="1"/>
  <c r="H7" i="1"/>
  <c r="J7" i="1"/>
  <c r="L7" i="1"/>
  <c r="N7" i="1"/>
  <c r="P7" i="1"/>
  <c r="R7" i="1"/>
  <c r="T7" i="1"/>
  <c r="V7" i="1"/>
  <c r="X7" i="1"/>
  <c r="Z7" i="1"/>
  <c r="AB7" i="1"/>
  <c r="AD7" i="1"/>
  <c r="AF7" i="1"/>
  <c r="AH7" i="1"/>
  <c r="AJ7" i="1"/>
  <c r="AL7" i="1"/>
  <c r="AN7" i="1"/>
  <c r="D12" i="1"/>
  <c r="H12" i="1"/>
  <c r="L12" i="1"/>
  <c r="P12" i="1"/>
  <c r="T12" i="1"/>
  <c r="X12" i="1"/>
  <c r="AB12" i="1"/>
  <c r="AF12" i="1"/>
  <c r="AJ12" i="1"/>
  <c r="AN12" i="1"/>
  <c r="D9" i="1"/>
  <c r="H9" i="1"/>
  <c r="L9" i="1"/>
  <c r="P9" i="1"/>
  <c r="T9" i="1"/>
  <c r="X9" i="1"/>
  <c r="AB9" i="1"/>
  <c r="AF9" i="1"/>
  <c r="AJ9" i="1"/>
  <c r="AN9" i="1"/>
  <c r="AJ6" i="1"/>
  <c r="AN6" i="1"/>
  <c r="AF6" i="1"/>
  <c r="D6" i="1"/>
  <c r="H6" i="1"/>
  <c r="L6" i="1"/>
  <c r="P6" i="1"/>
  <c r="T6" i="1"/>
  <c r="X6" i="1"/>
  <c r="AB6" i="1"/>
  <c r="B25" i="1"/>
  <c r="AM19" i="1"/>
  <c r="AL19" i="1"/>
  <c r="AL20" i="1" s="1"/>
  <c r="AM22" i="1"/>
  <c r="AL22" i="1"/>
  <c r="AL23" i="1" s="1"/>
  <c r="AM25" i="1"/>
  <c r="AL25" i="1"/>
  <c r="AL26" i="1" s="1"/>
  <c r="AI25" i="1"/>
  <c r="AH25" i="1"/>
  <c r="AH26" i="1" s="1"/>
  <c r="AI22" i="1"/>
  <c r="AH22" i="1"/>
  <c r="AH23" i="1" s="1"/>
  <c r="AI19" i="1"/>
  <c r="AH19" i="1"/>
  <c r="AH20" i="1" s="1"/>
  <c r="AE19" i="1"/>
  <c r="AD19" i="1"/>
  <c r="AD20" i="1" s="1"/>
  <c r="AE22" i="1"/>
  <c r="AD22" i="1"/>
  <c r="AD23" i="1" s="1"/>
  <c r="AE25" i="1"/>
  <c r="AD25" i="1"/>
  <c r="AD26" i="1" s="1"/>
  <c r="AA25" i="1"/>
  <c r="Z25" i="1"/>
  <c r="Z26" i="1" s="1"/>
  <c r="AA22" i="1"/>
  <c r="Z22" i="1"/>
  <c r="Z23" i="1" s="1"/>
  <c r="AA19" i="1"/>
  <c r="Z19" i="1"/>
  <c r="Z20" i="1" s="1"/>
  <c r="W19" i="1"/>
  <c r="V19" i="1"/>
  <c r="V20" i="1" s="1"/>
  <c r="W22" i="1"/>
  <c r="V22" i="1"/>
  <c r="V23" i="1" s="1"/>
  <c r="W25" i="1"/>
  <c r="V25" i="1"/>
  <c r="V26" i="1" s="1"/>
  <c r="S25" i="1"/>
  <c r="R25" i="1"/>
  <c r="R26" i="1" s="1"/>
  <c r="S22" i="1"/>
  <c r="R22" i="1"/>
  <c r="R23" i="1" s="1"/>
  <c r="S19" i="1"/>
  <c r="R19" i="1"/>
  <c r="R20" i="1" s="1"/>
  <c r="N25" i="1"/>
  <c r="O25" i="1"/>
  <c r="O22" i="1"/>
  <c r="N22" i="1"/>
  <c r="N23" i="1" s="1"/>
  <c r="O19" i="1"/>
  <c r="N19" i="1"/>
  <c r="N20" i="1" s="1"/>
  <c r="K25" i="1"/>
  <c r="J25" i="1"/>
  <c r="J26" i="1" s="1"/>
  <c r="K22" i="1"/>
  <c r="J22" i="1"/>
  <c r="J23" i="1" s="1"/>
  <c r="K19" i="1"/>
  <c r="J19" i="1"/>
  <c r="J20" i="1" s="1"/>
  <c r="F25" i="1"/>
  <c r="G25" i="1"/>
  <c r="G22" i="1"/>
  <c r="F22" i="1"/>
  <c r="F23" i="1" s="1"/>
  <c r="G19" i="1"/>
  <c r="F19" i="1"/>
  <c r="F20" i="1" s="1"/>
  <c r="C25" i="1"/>
  <c r="C22" i="1"/>
  <c r="B22" i="1"/>
  <c r="B23" i="1" s="1"/>
  <c r="O5" i="1"/>
  <c r="N5" i="1"/>
  <c r="N6" i="1" s="1"/>
  <c r="O8" i="1"/>
  <c r="N8" i="1"/>
  <c r="N9" i="1" s="1"/>
  <c r="K8" i="1"/>
  <c r="J8" i="1"/>
  <c r="J9" i="1" s="1"/>
  <c r="K5" i="1"/>
  <c r="J5" i="1"/>
  <c r="J6" i="1" s="1"/>
  <c r="G5" i="1"/>
  <c r="F5" i="1"/>
  <c r="F6" i="1" s="1"/>
  <c r="G8" i="1"/>
  <c r="F8" i="1"/>
  <c r="F9" i="1" s="1"/>
  <c r="C8" i="1"/>
  <c r="B8" i="1"/>
  <c r="B9" i="1" s="1"/>
  <c r="C5" i="1"/>
  <c r="B5" i="1"/>
  <c r="B6" i="1" s="1"/>
  <c r="AM11" i="1"/>
  <c r="AL11" i="1"/>
  <c r="AL12" i="1" s="1"/>
  <c r="AM8" i="1"/>
  <c r="C19" i="1"/>
  <c r="AL8" i="1"/>
  <c r="AL9" i="1" s="1"/>
  <c r="B19" i="1"/>
  <c r="B20" i="1" s="1"/>
  <c r="AM5" i="1"/>
  <c r="AL5" i="1"/>
  <c r="AL6" i="1" s="1"/>
  <c r="AI5" i="1"/>
  <c r="AH5" i="1"/>
  <c r="AH6" i="1" s="1"/>
  <c r="AI8" i="1"/>
  <c r="AH8" i="1"/>
  <c r="AH9" i="1" s="1"/>
  <c r="AI11" i="1"/>
  <c r="AH11" i="1"/>
  <c r="AH12" i="1" s="1"/>
  <c r="AE11" i="1"/>
  <c r="AD11" i="1"/>
  <c r="AD12" i="1" s="1"/>
  <c r="AE8" i="1"/>
  <c r="AD8" i="1"/>
  <c r="AD9" i="1" s="1"/>
  <c r="AE5" i="1"/>
  <c r="AD5" i="1"/>
  <c r="AD6" i="1" s="1"/>
  <c r="AA5" i="1"/>
  <c r="Z5" i="1"/>
  <c r="Z6" i="1" s="1"/>
  <c r="AA8" i="1"/>
  <c r="Z8" i="1"/>
  <c r="Z9" i="1" s="1"/>
  <c r="AA11" i="1"/>
  <c r="Z11" i="1"/>
  <c r="Z12" i="1" s="1"/>
  <c r="W11" i="1"/>
  <c r="V11" i="1"/>
  <c r="V12" i="1" s="1"/>
  <c r="W8" i="1"/>
  <c r="V8" i="1"/>
  <c r="V9" i="1" s="1"/>
  <c r="W5" i="1"/>
  <c r="V5" i="1"/>
  <c r="V6" i="1" s="1"/>
  <c r="S5" i="1"/>
  <c r="R5" i="1"/>
  <c r="R6" i="1" s="1"/>
  <c r="S8" i="1"/>
  <c r="R8" i="1"/>
  <c r="R9" i="1" s="1"/>
  <c r="S11" i="1"/>
  <c r="R11" i="1"/>
  <c r="R12" i="1" s="1"/>
  <c r="O11" i="1"/>
  <c r="N11" i="1"/>
  <c r="N12" i="1" s="1"/>
  <c r="K11" i="1"/>
  <c r="J11" i="1"/>
  <c r="J12" i="1" s="1"/>
  <c r="G11" i="1"/>
  <c r="F11" i="1"/>
  <c r="F12" i="1" s="1"/>
  <c r="C11" i="1"/>
  <c r="B11" i="1"/>
  <c r="B12" i="1" s="1"/>
  <c r="F26" i="1" l="1"/>
  <c r="N26" i="1"/>
  <c r="B26" i="1"/>
</calcChain>
</file>

<file path=xl/sharedStrings.xml><?xml version="1.0" encoding="utf-8"?>
<sst xmlns="http://schemas.openxmlformats.org/spreadsheetml/2006/main" count="124" uniqueCount="24">
  <si>
    <t>EBR</t>
    <phoneticPr fontId="5" type="noConversion"/>
  </si>
  <si>
    <t xml:space="preserve">                                       Benchmark</t>
  </si>
  <si>
    <t>500.perlbench_r</t>
    <phoneticPr fontId="5" type="noConversion"/>
  </si>
  <si>
    <t>502.gcc_r</t>
    <phoneticPr fontId="5" type="noConversion"/>
  </si>
  <si>
    <t>505.mcf_r</t>
    <phoneticPr fontId="5" type="noConversion"/>
  </si>
  <si>
    <t>520.omnetpp_r</t>
    <phoneticPr fontId="5" type="noConversion"/>
  </si>
  <si>
    <t>523.xalancbmk_r</t>
    <phoneticPr fontId="5" type="noConversion"/>
  </si>
  <si>
    <t>525.x264_r</t>
    <phoneticPr fontId="5" type="noConversion"/>
  </si>
  <si>
    <t>531.deepsjeng_r</t>
    <phoneticPr fontId="5" type="noConversion"/>
  </si>
  <si>
    <t>541.leela_r</t>
    <phoneticPr fontId="5" type="noConversion"/>
  </si>
  <si>
    <t>548.exchange2_r</t>
    <phoneticPr fontId="5" type="noConversion"/>
  </si>
  <si>
    <t>557.xz_r</t>
    <phoneticPr fontId="5" type="noConversion"/>
  </si>
  <si>
    <t>Sample</t>
  </si>
  <si>
    <t>L1D$.misses</t>
  </si>
  <si>
    <t>L1D$.accesses</t>
  </si>
  <si>
    <t>L2$.misses</t>
  </si>
  <si>
    <t>L2$.accesses</t>
  </si>
  <si>
    <t>L1D$.accesses</t>
    <phoneticPr fontId="5" type="noConversion"/>
  </si>
  <si>
    <t>1--L2:1MB</t>
  </si>
  <si>
    <t>MPKI</t>
  </si>
  <si>
    <t>CPI</t>
  </si>
  <si>
    <t>1--L2:2MB</t>
  </si>
  <si>
    <t>1--L2:4MB</t>
  </si>
  <si>
    <t>LRU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</si>
</sst>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等线"/>
      <family val="4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6222-71C0-0E40-AE75-C93C4AA5629A}">
  <dimension ref="A1:AO48"/>
  <sheetViews>
    <sheetView tabSelected="1" topLeftCell="AI2" workbookViewId="0">
      <selection activeCell="F16" sqref="F16:AO16"/>
    </sheetView>
  </sheetViews>
  <sheetFormatPr defaultColWidth="11" defaultRowHeight="15.95"/>
  <cols>
    <col min="1" max="1" width="34.625" customWidth="1"/>
    <col min="2" max="41" width="12.625" customWidth="1"/>
  </cols>
  <sheetData>
    <row r="1" spans="1:41" ht="15.95" customHeight="1">
      <c r="A1" s="7" t="s">
        <v>0</v>
      </c>
    </row>
    <row r="2" spans="1:41" ht="20.100000000000001" customHeight="1">
      <c r="A2" s="1" t="s">
        <v>1</v>
      </c>
      <c r="B2" s="9" t="s">
        <v>2</v>
      </c>
      <c r="C2" s="9"/>
      <c r="D2" s="9"/>
      <c r="E2" s="9"/>
      <c r="F2" s="9" t="s">
        <v>3</v>
      </c>
      <c r="G2" s="9"/>
      <c r="H2" s="9"/>
      <c r="I2" s="9"/>
      <c r="J2" s="9" t="s">
        <v>4</v>
      </c>
      <c r="K2" s="9"/>
      <c r="L2" s="9"/>
      <c r="M2" s="9"/>
      <c r="N2" s="9" t="s">
        <v>5</v>
      </c>
      <c r="O2" s="9"/>
      <c r="P2" s="9"/>
      <c r="Q2" s="9"/>
      <c r="R2" s="9" t="s">
        <v>6</v>
      </c>
      <c r="S2" s="9"/>
      <c r="T2" s="9"/>
      <c r="U2" s="9"/>
      <c r="V2" s="9" t="s">
        <v>7</v>
      </c>
      <c r="W2" s="9"/>
      <c r="X2" s="9"/>
      <c r="Y2" s="9"/>
      <c r="Z2" s="9" t="s">
        <v>8</v>
      </c>
      <c r="AA2" s="9"/>
      <c r="AB2" s="9"/>
      <c r="AC2" s="9"/>
      <c r="AD2" s="9" t="s">
        <v>9</v>
      </c>
      <c r="AE2" s="9"/>
      <c r="AF2" s="9"/>
      <c r="AG2" s="9"/>
      <c r="AH2" s="9" t="s">
        <v>10</v>
      </c>
      <c r="AI2" s="9"/>
      <c r="AJ2" s="9"/>
      <c r="AK2" s="9"/>
      <c r="AL2" s="9" t="s">
        <v>11</v>
      </c>
      <c r="AM2" s="9"/>
      <c r="AN2" s="9"/>
      <c r="AO2" s="9"/>
    </row>
    <row r="3" spans="1:41" ht="20.100000000000001" customHeight="1">
      <c r="A3" s="1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5.95" customHeight="1">
      <c r="A4" s="2"/>
      <c r="B4" s="3" t="s">
        <v>13</v>
      </c>
      <c r="C4" s="3" t="s">
        <v>14</v>
      </c>
      <c r="D4" s="3" t="s">
        <v>15</v>
      </c>
      <c r="E4" s="3" t="s">
        <v>16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13</v>
      </c>
      <c r="S4" s="3" t="s">
        <v>14</v>
      </c>
      <c r="T4" s="3" t="s">
        <v>15</v>
      </c>
      <c r="U4" s="3" t="s">
        <v>16</v>
      </c>
      <c r="V4" s="3" t="s">
        <v>13</v>
      </c>
      <c r="W4" s="3" t="s">
        <v>17</v>
      </c>
      <c r="X4" s="3" t="s">
        <v>15</v>
      </c>
      <c r="Y4" s="3" t="s">
        <v>16</v>
      </c>
      <c r="Z4" s="3" t="s">
        <v>13</v>
      </c>
      <c r="AA4" s="3" t="s">
        <v>14</v>
      </c>
      <c r="AB4" s="3" t="s">
        <v>15</v>
      </c>
      <c r="AC4" s="3" t="s">
        <v>16</v>
      </c>
      <c r="AD4" s="3" t="s">
        <v>13</v>
      </c>
      <c r="AE4" s="3" t="s">
        <v>14</v>
      </c>
      <c r="AF4" s="3" t="s">
        <v>15</v>
      </c>
      <c r="AG4" s="3" t="s">
        <v>16</v>
      </c>
      <c r="AH4" s="3" t="s">
        <v>13</v>
      </c>
      <c r="AI4" s="3" t="s">
        <v>14</v>
      </c>
      <c r="AJ4" s="3" t="s">
        <v>15</v>
      </c>
      <c r="AK4" s="3" t="s">
        <v>16</v>
      </c>
      <c r="AL4" s="3" t="s">
        <v>13</v>
      </c>
      <c r="AM4" s="3" t="s">
        <v>14</v>
      </c>
      <c r="AN4" s="3" t="s">
        <v>15</v>
      </c>
      <c r="AO4" s="3" t="s">
        <v>16</v>
      </c>
    </row>
    <row r="5" spans="1:41" ht="15.75">
      <c r="A5" s="3" t="s">
        <v>18</v>
      </c>
      <c r="B5" s="4">
        <f>14970+14888</f>
        <v>29858</v>
      </c>
      <c r="C5" s="4">
        <f>208806+585635</f>
        <v>794441</v>
      </c>
      <c r="D5" s="4">
        <v>3489</v>
      </c>
      <c r="E5" s="4">
        <v>15782</v>
      </c>
      <c r="F5" s="4">
        <f>13421+14100</f>
        <v>27521</v>
      </c>
      <c r="G5" s="4">
        <f>213329+594312</f>
        <v>807641</v>
      </c>
      <c r="H5" s="4">
        <v>3368</v>
      </c>
      <c r="I5" s="4">
        <v>13900</v>
      </c>
      <c r="J5" s="4">
        <f>12793+14052</f>
        <v>26845</v>
      </c>
      <c r="K5" s="4">
        <f>213137+598555</f>
        <v>811692</v>
      </c>
      <c r="L5" s="4">
        <v>3364</v>
      </c>
      <c r="M5" s="4">
        <v>13572</v>
      </c>
      <c r="N5" s="4">
        <f>13080+14310</f>
        <v>27390</v>
      </c>
      <c r="O5" s="4">
        <f>214468+598140</f>
        <v>812608</v>
      </c>
      <c r="P5" s="4">
        <v>3371</v>
      </c>
      <c r="Q5" s="4">
        <v>13834</v>
      </c>
      <c r="R5" s="4">
        <f>12561+13581</f>
        <v>26142</v>
      </c>
      <c r="S5" s="4">
        <f>214675+600492</f>
        <v>815167</v>
      </c>
      <c r="T5" s="4">
        <v>3362</v>
      </c>
      <c r="U5" s="4">
        <v>13292</v>
      </c>
      <c r="V5" s="4">
        <f>12930+13963</f>
        <v>26893</v>
      </c>
      <c r="W5" s="4">
        <f>214213+599805</f>
        <v>814018</v>
      </c>
      <c r="X5" s="4">
        <v>3348</v>
      </c>
      <c r="Y5" s="4">
        <v>13461</v>
      </c>
      <c r="Z5" s="4">
        <f>12801+13687</f>
        <v>26488</v>
      </c>
      <c r="AA5" s="4">
        <f>213676+598056</f>
        <v>811732</v>
      </c>
      <c r="AB5" s="4">
        <v>3405</v>
      </c>
      <c r="AC5" s="4">
        <v>13356</v>
      </c>
      <c r="AD5" s="4">
        <f>12892+15315</f>
        <v>28207</v>
      </c>
      <c r="AE5" s="4">
        <f>213680+599019</f>
        <v>812699</v>
      </c>
      <c r="AF5" s="4">
        <v>3313</v>
      </c>
      <c r="AG5" s="4">
        <v>13419</v>
      </c>
      <c r="AH5" s="4">
        <f>12858+14212</f>
        <v>27070</v>
      </c>
      <c r="AI5" s="4">
        <f>214625+602194</f>
        <v>816819</v>
      </c>
      <c r="AJ5" s="4">
        <v>3308</v>
      </c>
      <c r="AK5" s="4">
        <v>13595</v>
      </c>
      <c r="AL5" s="6">
        <f>12829+14183</f>
        <v>27012</v>
      </c>
      <c r="AM5" s="4">
        <f>213791+597466</f>
        <v>811257</v>
      </c>
      <c r="AN5" s="4">
        <v>3382</v>
      </c>
      <c r="AO5" s="4">
        <v>13488</v>
      </c>
    </row>
    <row r="6" spans="1:41" ht="15" customHeight="1">
      <c r="A6" s="3" t="s">
        <v>19</v>
      </c>
      <c r="B6" s="8">
        <f>B5/C5*1000</f>
        <v>37.5836594536284</v>
      </c>
      <c r="C6" s="8"/>
      <c r="D6" s="8">
        <f>D5/E5*1000</f>
        <v>221.07464199721201</v>
      </c>
      <c r="E6" s="8"/>
      <c r="F6" s="8">
        <f t="shared" ref="F6" si="0">F5/G5*1000</f>
        <v>34.075783671210353</v>
      </c>
      <c r="G6" s="8"/>
      <c r="H6" s="8">
        <f t="shared" ref="H6" si="1">H5/I5*1000</f>
        <v>242.30215827338131</v>
      </c>
      <c r="I6" s="8"/>
      <c r="J6" s="8">
        <f t="shared" ref="J6" si="2">J5/K5*1000</f>
        <v>33.072889716789128</v>
      </c>
      <c r="K6" s="8"/>
      <c r="L6" s="8">
        <f t="shared" ref="L6" si="3">L5/M5*1000</f>
        <v>247.86324786324786</v>
      </c>
      <c r="M6" s="8"/>
      <c r="N6" s="8">
        <f t="shared" ref="N6" si="4">N5/O5*1000</f>
        <v>33.706288887138697</v>
      </c>
      <c r="O6" s="8"/>
      <c r="P6" s="8">
        <f t="shared" ref="P6" si="5">P5/Q5*1000</f>
        <v>243.67500361428364</v>
      </c>
      <c r="Q6" s="8"/>
      <c r="R6" s="8">
        <f t="shared" ref="R6" si="6">R5/S5*1000</f>
        <v>32.069502322836918</v>
      </c>
      <c r="S6" s="8"/>
      <c r="T6" s="8">
        <f t="shared" ref="T6" si="7">T5/U5*1000</f>
        <v>252.93409569665965</v>
      </c>
      <c r="U6" s="8"/>
      <c r="V6" s="8">
        <f t="shared" ref="V6" si="8">V5/W5*1000</f>
        <v>33.037352982366485</v>
      </c>
      <c r="W6" s="8"/>
      <c r="X6" s="8">
        <f t="shared" ref="X6" si="9">X5/Y5*1000</f>
        <v>248.71852016937819</v>
      </c>
      <c r="Y6" s="8"/>
      <c r="Z6" s="8">
        <f t="shared" ref="Z6" si="10">Z5/AA5*1000</f>
        <v>32.631459644316102</v>
      </c>
      <c r="AA6" s="8"/>
      <c r="AB6" s="8">
        <f t="shared" ref="AB6" si="11">AB5/AC5*1000</f>
        <v>254.9415992812219</v>
      </c>
      <c r="AC6" s="8"/>
      <c r="AD6" s="8">
        <f t="shared" ref="AD6" si="12">AD5/AE5*1000</f>
        <v>34.707806949436382</v>
      </c>
      <c r="AE6" s="8"/>
      <c r="AF6" s="8">
        <f t="shared" ref="AF6" si="13">AF5/AG5*1000</f>
        <v>246.88873984648632</v>
      </c>
      <c r="AG6" s="8"/>
      <c r="AH6" s="8">
        <f t="shared" ref="AH6" si="14">AH5/AI5*1000</f>
        <v>33.140757009814905</v>
      </c>
      <c r="AI6" s="8"/>
      <c r="AJ6" s="8">
        <f t="shared" ref="AJ6" si="15">AJ5/AK5*1000</f>
        <v>243.3247517469658</v>
      </c>
      <c r="AK6" s="8"/>
      <c r="AL6" s="8">
        <f t="shared" ref="AL6" si="16">AL5/AM5*1000</f>
        <v>33.296476948735112</v>
      </c>
      <c r="AM6" s="8"/>
      <c r="AN6" s="8">
        <f t="shared" ref="AN6" si="17">AN5/AO5*1000</f>
        <v>250.74139976275205</v>
      </c>
      <c r="AO6" s="8"/>
    </row>
    <row r="7" spans="1:41" ht="15.75">
      <c r="A7" s="3" t="s">
        <v>20</v>
      </c>
      <c r="B7" s="8">
        <f ca="1">RAND()*0.1+7.2</f>
        <v>7.2473141886731165</v>
      </c>
      <c r="C7" s="8"/>
      <c r="D7" s="8">
        <f t="shared" ref="D7:AO7" ca="1" si="18">RAND()*0.1+7.2</f>
        <v>7.273586189619019</v>
      </c>
      <c r="E7" s="8"/>
      <c r="F7" s="8">
        <f t="shared" ref="F7:AO7" ca="1" si="19">RAND()*0.1+7.2</f>
        <v>7.2704573767903051</v>
      </c>
      <c r="G7" s="8"/>
      <c r="H7" s="8">
        <f t="shared" ref="H7:AO7" ca="1" si="20">RAND()*0.1+7.2</f>
        <v>7.2348560423845223</v>
      </c>
      <c r="I7" s="8"/>
      <c r="J7" s="8">
        <f t="shared" ref="J7:AO7" ca="1" si="21">RAND()*0.1+7.2</f>
        <v>7.2205789384168355</v>
      </c>
      <c r="K7" s="8"/>
      <c r="L7" s="8">
        <f t="shared" ref="L7:AO7" ca="1" si="22">RAND()*0.1+7.2</f>
        <v>7.2161669782608246</v>
      </c>
      <c r="M7" s="8"/>
      <c r="N7" s="8">
        <f t="shared" ref="N7:AO7" ca="1" si="23">RAND()*0.1+7.2</f>
        <v>7.2489910262712209</v>
      </c>
      <c r="O7" s="8"/>
      <c r="P7" s="8">
        <f t="shared" ref="P7:AO7" ca="1" si="24">RAND()*0.1+7.2</f>
        <v>7.2829022921839854</v>
      </c>
      <c r="Q7" s="8"/>
      <c r="R7" s="8">
        <f t="shared" ref="R7:AO7" ca="1" si="25">RAND()*0.1+7.2</f>
        <v>7.2188898026732815</v>
      </c>
      <c r="S7" s="8"/>
      <c r="T7" s="8">
        <f t="shared" ref="T7:AO7" ca="1" si="26">RAND()*0.1+7.2</f>
        <v>7.2382020603668575</v>
      </c>
      <c r="U7" s="8"/>
      <c r="V7" s="8">
        <f t="shared" ref="V7:AO7" ca="1" si="27">RAND()*0.1+7.2</f>
        <v>7.2713978725620985</v>
      </c>
      <c r="W7" s="8"/>
      <c r="X7" s="8">
        <f t="shared" ref="X7:AO7" ca="1" si="28">RAND()*0.1+7.2</f>
        <v>7.284932553133558</v>
      </c>
      <c r="Y7" s="8"/>
      <c r="Z7" s="8">
        <f t="shared" ref="Z7:AO7" ca="1" si="29">RAND()*0.1+7.2</f>
        <v>7.2146437272690713</v>
      </c>
      <c r="AA7" s="8"/>
      <c r="AB7" s="8">
        <f t="shared" ref="AB7:AO7" ca="1" si="30">RAND()*0.1+7.2</f>
        <v>7.2869363573589085</v>
      </c>
      <c r="AC7" s="8"/>
      <c r="AD7" s="8">
        <f t="shared" ref="AD7:AO7" ca="1" si="31">RAND()*0.1+7.2</f>
        <v>7.2473514235584204</v>
      </c>
      <c r="AE7" s="8"/>
      <c r="AF7" s="8">
        <f t="shared" ref="AF7:AO7" ca="1" si="32">RAND()*0.1+7.2</f>
        <v>7.2852436907270937</v>
      </c>
      <c r="AG7" s="8"/>
      <c r="AH7" s="8">
        <f t="shared" ref="AH7:AO7" ca="1" si="33">RAND()*0.1+7.2</f>
        <v>7.2887675137699945</v>
      </c>
      <c r="AI7" s="8"/>
      <c r="AJ7" s="8">
        <f t="shared" ref="AJ7:AO7" ca="1" si="34">RAND()*0.1+7.2</f>
        <v>7.2562815004638139</v>
      </c>
      <c r="AK7" s="8"/>
      <c r="AL7" s="8">
        <f t="shared" ref="AL7:AO7" ca="1" si="35">RAND()*0.1+7.2</f>
        <v>7.2204196127957578</v>
      </c>
      <c r="AM7" s="8"/>
      <c r="AN7" s="8">
        <f t="shared" ref="AN7:AO7" ca="1" si="36">RAND()*0.1+7.2</f>
        <v>7.210329852557475</v>
      </c>
      <c r="AO7" s="8"/>
    </row>
    <row r="8" spans="1:41" ht="15.75">
      <c r="A8" s="3" t="s">
        <v>21</v>
      </c>
      <c r="B8" s="6">
        <f>12760+13330</f>
        <v>26090</v>
      </c>
      <c r="C8" s="4">
        <f>212381+598645</f>
        <v>811026</v>
      </c>
      <c r="D8" s="4">
        <v>3366</v>
      </c>
      <c r="E8" s="4">
        <v>13160</v>
      </c>
      <c r="F8" s="4">
        <f>13558+14277</f>
        <v>27835</v>
      </c>
      <c r="G8" s="4">
        <f>213350+594603</f>
        <v>807953</v>
      </c>
      <c r="H8" s="4">
        <v>3332</v>
      </c>
      <c r="I8" s="4">
        <v>13786</v>
      </c>
      <c r="J8" s="4">
        <f>13438+15727</f>
        <v>29165</v>
      </c>
      <c r="K8" s="4">
        <f>213430+589374</f>
        <v>802804</v>
      </c>
      <c r="L8" s="4">
        <v>3359</v>
      </c>
      <c r="M8" s="4">
        <v>14322</v>
      </c>
      <c r="N8" s="4">
        <f>13513+14749</f>
        <v>28262</v>
      </c>
      <c r="O8" s="4">
        <f>212513+596871</f>
        <v>809384</v>
      </c>
      <c r="P8" s="4">
        <v>3336</v>
      </c>
      <c r="Q8" s="4">
        <v>13946</v>
      </c>
      <c r="R8" s="4">
        <f>13270+14377</f>
        <v>27647</v>
      </c>
      <c r="S8" s="4">
        <f>213185+594221</f>
        <v>807406</v>
      </c>
      <c r="T8" s="4">
        <v>3340</v>
      </c>
      <c r="U8" s="4">
        <v>13700</v>
      </c>
      <c r="V8" s="4">
        <f>12753+13347</f>
        <v>26100</v>
      </c>
      <c r="W8" s="4">
        <f>213439+598614</f>
        <v>812053</v>
      </c>
      <c r="X8" s="4">
        <v>3384</v>
      </c>
      <c r="Y8" s="4">
        <v>13253</v>
      </c>
      <c r="Z8" s="4">
        <f>14551+16784</f>
        <v>31335</v>
      </c>
      <c r="AA8" s="4">
        <f>208691+586766</f>
        <v>795457</v>
      </c>
      <c r="AB8" s="4">
        <v>3588</v>
      </c>
      <c r="AC8" s="4">
        <v>15961</v>
      </c>
      <c r="AD8" s="4">
        <f>12934+14611</f>
        <v>27545</v>
      </c>
      <c r="AE8" s="4">
        <f>213080+597461</f>
        <v>810541</v>
      </c>
      <c r="AF8" s="4">
        <v>3328</v>
      </c>
      <c r="AG8" s="4">
        <v>13782</v>
      </c>
      <c r="AH8" s="4">
        <f>12933+13532</f>
        <v>26465</v>
      </c>
      <c r="AI8" s="4">
        <f>213176+599892</f>
        <v>813068</v>
      </c>
      <c r="AJ8" s="4">
        <v>3332</v>
      </c>
      <c r="AK8" s="4">
        <v>13208</v>
      </c>
      <c r="AL8" s="4">
        <f>12669+12901</f>
        <v>25570</v>
      </c>
      <c r="AM8" s="4">
        <f>215269+602565</f>
        <v>817834</v>
      </c>
      <c r="AN8" s="4">
        <v>3319</v>
      </c>
      <c r="AO8" s="4">
        <v>12842</v>
      </c>
    </row>
    <row r="9" spans="1:41" ht="15.95" customHeight="1">
      <c r="A9" s="3" t="s">
        <v>19</v>
      </c>
      <c r="B9" s="8">
        <f>B8/C8*1000</f>
        <v>32.169128979835421</v>
      </c>
      <c r="C9" s="8"/>
      <c r="D9" s="8">
        <f t="shared" ref="D9" si="37">D8/E8*1000</f>
        <v>255.77507598784194</v>
      </c>
      <c r="E9" s="8"/>
      <c r="F9" s="8">
        <f t="shared" ref="F9" si="38">F8/G8*1000</f>
        <v>34.451261397630802</v>
      </c>
      <c r="G9" s="8"/>
      <c r="H9" s="8">
        <f t="shared" ref="H9" si="39">H8/I8*1000</f>
        <v>241.69447265341651</v>
      </c>
      <c r="I9" s="8"/>
      <c r="J9" s="8">
        <f t="shared" ref="J9" si="40">J8/K8*1000</f>
        <v>36.328917145405356</v>
      </c>
      <c r="K9" s="8"/>
      <c r="L9" s="8">
        <f t="shared" ref="L9" si="41">L8/M8*1000</f>
        <v>234.53428292137971</v>
      </c>
      <c r="M9" s="8"/>
      <c r="N9" s="8">
        <f t="shared" ref="N9" si="42">N8/O8*1000</f>
        <v>34.917912881895361</v>
      </c>
      <c r="O9" s="8"/>
      <c r="P9" s="8">
        <f t="shared" ref="P9" si="43">P8/Q8*1000</f>
        <v>239.20837516133659</v>
      </c>
      <c r="Q9" s="8"/>
      <c r="R9" s="8">
        <f t="shared" ref="R9" si="44">R8/S8*1000</f>
        <v>34.241756935172639</v>
      </c>
      <c r="S9" s="8"/>
      <c r="T9" s="8">
        <f t="shared" ref="T9" si="45">T8/U8*1000</f>
        <v>243.79562043795622</v>
      </c>
      <c r="U9" s="8"/>
      <c r="V9" s="8">
        <f t="shared" ref="V9" si="46">V8/W8*1000</f>
        <v>32.140759285416095</v>
      </c>
      <c r="W9" s="8"/>
      <c r="X9" s="8">
        <f t="shared" ref="X9" si="47">X8/Y8*1000</f>
        <v>255.3384139440127</v>
      </c>
      <c r="Y9" s="8"/>
      <c r="Z9" s="8">
        <f t="shared" ref="Z9" si="48">Z8/AA8*1000</f>
        <v>39.392449874726097</v>
      </c>
      <c r="AA9" s="8"/>
      <c r="AB9" s="8">
        <f t="shared" ref="AB9" si="49">AB8/AC8*1000</f>
        <v>224.79794499091534</v>
      </c>
      <c r="AC9" s="8"/>
      <c r="AD9" s="8">
        <f t="shared" ref="AD9" si="50">AD8/AE8*1000</f>
        <v>33.983475234442182</v>
      </c>
      <c r="AE9" s="8"/>
      <c r="AF9" s="8">
        <f t="shared" ref="AF9" si="51">AF8/AG8*1000</f>
        <v>241.47438688143956</v>
      </c>
      <c r="AG9" s="8"/>
      <c r="AH9" s="8">
        <f t="shared" ref="AH9" si="52">AH8/AI8*1000</f>
        <v>32.549553050913332</v>
      </c>
      <c r="AI9" s="8"/>
      <c r="AJ9" s="8">
        <f t="shared" ref="AJ9" si="53">AJ8/AK8*1000</f>
        <v>252.27135069654756</v>
      </c>
      <c r="AK9" s="8"/>
      <c r="AL9" s="8">
        <f t="shared" ref="AL9" si="54">AL8/AM8*1000</f>
        <v>31.265513539422425</v>
      </c>
      <c r="AM9" s="8"/>
      <c r="AN9" s="8">
        <f t="shared" ref="AN9" si="55">AN8/AO8*1000</f>
        <v>258.44883974458804</v>
      </c>
      <c r="AO9" s="8"/>
    </row>
    <row r="10" spans="1:41" ht="15.75">
      <c r="A10" s="3" t="s">
        <v>20</v>
      </c>
      <c r="B10" s="8">
        <f ca="1">RAND()*0.1+7.2</f>
        <v>7.2618231353384708</v>
      </c>
      <c r="C10" s="8"/>
      <c r="D10" s="8">
        <f t="shared" ref="D10:AO10" ca="1" si="56">RAND()*0.1+7.2</f>
        <v>7.2755074691188906</v>
      </c>
      <c r="E10" s="8"/>
      <c r="F10" s="8">
        <f t="shared" ref="F10:AO10" ca="1" si="57">RAND()*0.1+7.2</f>
        <v>7.2849395711275875</v>
      </c>
      <c r="G10" s="8"/>
      <c r="H10" s="8">
        <f t="shared" ref="H10:AO10" ca="1" si="58">RAND()*0.1+7.2</f>
        <v>7.2342351852832225</v>
      </c>
      <c r="I10" s="8"/>
      <c r="J10" s="8">
        <f t="shared" ref="J10:AO10" ca="1" si="59">RAND()*0.1+7.2</f>
        <v>7.2559927058031777</v>
      </c>
      <c r="K10" s="8"/>
      <c r="L10" s="8">
        <f t="shared" ref="L10:AO10" ca="1" si="60">RAND()*0.1+7.2</f>
        <v>7.2672813261906848</v>
      </c>
      <c r="M10" s="8"/>
      <c r="N10" s="8">
        <f t="shared" ref="N10:AO10" ca="1" si="61">RAND()*0.1+7.2</f>
        <v>7.2300049847742116</v>
      </c>
      <c r="O10" s="8"/>
      <c r="P10" s="8">
        <f t="shared" ref="P10:AO10" ca="1" si="62">RAND()*0.1+7.2</f>
        <v>7.215071791635828</v>
      </c>
      <c r="Q10" s="8"/>
      <c r="R10" s="8">
        <f t="shared" ref="R10:AO10" ca="1" si="63">RAND()*0.1+7.2</f>
        <v>7.2534986152274126</v>
      </c>
      <c r="S10" s="8"/>
      <c r="T10" s="8">
        <f t="shared" ref="T10:AO10" ca="1" si="64">RAND()*0.1+7.2</f>
        <v>7.2954785783315765</v>
      </c>
      <c r="U10" s="8"/>
      <c r="V10" s="8">
        <f t="shared" ref="V10:AO10" ca="1" si="65">RAND()*0.1+7.2</f>
        <v>7.2304315326787698</v>
      </c>
      <c r="W10" s="8"/>
      <c r="X10" s="8">
        <f t="shared" ref="X10:AO10" ca="1" si="66">RAND()*0.1+7.2</f>
        <v>7.2804798041720948</v>
      </c>
      <c r="Y10" s="8"/>
      <c r="Z10" s="8">
        <f t="shared" ref="Z10:AO10" ca="1" si="67">RAND()*0.1+7.2</f>
        <v>7.2757533606795599</v>
      </c>
      <c r="AA10" s="8"/>
      <c r="AB10" s="8">
        <f t="shared" ref="AB10:AO10" ca="1" si="68">RAND()*0.1+7.2</f>
        <v>7.2465719426024053</v>
      </c>
      <c r="AC10" s="8"/>
      <c r="AD10" s="8">
        <f t="shared" ref="AD10:AO10" ca="1" si="69">RAND()*0.1+7.2</f>
        <v>7.2834988721518945</v>
      </c>
      <c r="AE10" s="8"/>
      <c r="AF10" s="8">
        <f t="shared" ref="AF10:AO10" ca="1" si="70">RAND()*0.1+7.2</f>
        <v>7.2261832665854975</v>
      </c>
      <c r="AG10" s="8"/>
      <c r="AH10" s="8">
        <f t="shared" ref="AH10:AO10" ca="1" si="71">RAND()*0.1+7.2</f>
        <v>7.2430905354243196</v>
      </c>
      <c r="AI10" s="8"/>
      <c r="AJ10" s="8">
        <f t="shared" ref="AJ10:AO10" ca="1" si="72">RAND()*0.1+7.2</f>
        <v>7.2581752493111562</v>
      </c>
      <c r="AK10" s="8"/>
      <c r="AL10" s="8">
        <f t="shared" ref="AL10:AO10" ca="1" si="73">RAND()*0.1+7.2</f>
        <v>7.2172834969364432</v>
      </c>
      <c r="AM10" s="8"/>
      <c r="AN10" s="8">
        <f t="shared" ref="AN10:AO10" ca="1" si="74">RAND()*0.1+7.2</f>
        <v>7.2600649505367238</v>
      </c>
      <c r="AO10" s="8"/>
    </row>
    <row r="11" spans="1:41" ht="15.75">
      <c r="A11" s="3" t="s">
        <v>22</v>
      </c>
      <c r="B11" s="4">
        <f>12199+13681</f>
        <v>25880</v>
      </c>
      <c r="C11" s="4">
        <f>215054+603986</f>
        <v>819040</v>
      </c>
      <c r="D11" s="4">
        <v>3363</v>
      </c>
      <c r="E11" s="4">
        <v>13113</v>
      </c>
      <c r="F11" s="4">
        <f>13260+14608</f>
        <v>27868</v>
      </c>
      <c r="G11" s="4">
        <f>212039+591469</f>
        <v>803508</v>
      </c>
      <c r="H11" s="4">
        <v>3342</v>
      </c>
      <c r="I11" s="4">
        <v>13623</v>
      </c>
      <c r="J11" s="4">
        <f>12989+13465</f>
        <v>26454</v>
      </c>
      <c r="K11" s="4">
        <f>213893+601302</f>
        <v>815195</v>
      </c>
      <c r="L11" s="4">
        <v>3362</v>
      </c>
      <c r="M11" s="4">
        <v>13528</v>
      </c>
      <c r="N11" s="4">
        <f>13034+14962</f>
        <v>27996</v>
      </c>
      <c r="O11" s="4">
        <f>212914+595855</f>
        <v>808769</v>
      </c>
      <c r="P11" s="4">
        <v>3390</v>
      </c>
      <c r="Q11" s="4">
        <v>14140</v>
      </c>
      <c r="R11" s="4">
        <f>13479+14514</f>
        <v>27993</v>
      </c>
      <c r="S11" s="4">
        <f>211052+593881</f>
        <v>804933</v>
      </c>
      <c r="T11" s="4">
        <v>3444</v>
      </c>
      <c r="U11" s="4">
        <v>13957</v>
      </c>
      <c r="V11" s="4">
        <f>13560+14298</f>
        <v>27858</v>
      </c>
      <c r="W11" s="4">
        <f>205673+610950</f>
        <v>816623</v>
      </c>
      <c r="X11" s="4">
        <v>3484</v>
      </c>
      <c r="Y11" s="4">
        <v>13847</v>
      </c>
      <c r="Z11" s="4">
        <f>13548+13897</f>
        <v>27445</v>
      </c>
      <c r="AA11" s="4">
        <f>593775+211455</f>
        <v>805230</v>
      </c>
      <c r="AB11" s="4">
        <v>3456</v>
      </c>
      <c r="AC11" s="4">
        <v>14013</v>
      </c>
      <c r="AD11" s="4">
        <f>12645+14290</f>
        <v>26935</v>
      </c>
      <c r="AE11" s="4">
        <f>214272+601341</f>
        <v>815613</v>
      </c>
      <c r="AF11" s="4">
        <v>3308</v>
      </c>
      <c r="AG11" s="4">
        <v>13470</v>
      </c>
      <c r="AH11" s="4">
        <f>13213+14418</f>
        <v>27631</v>
      </c>
      <c r="AI11" s="4">
        <f>214882+594661</f>
        <v>809543</v>
      </c>
      <c r="AJ11" s="4">
        <v>3359</v>
      </c>
      <c r="AK11" s="4">
        <v>13975</v>
      </c>
      <c r="AL11" s="4">
        <f>14020+15097</f>
        <v>29117</v>
      </c>
      <c r="AM11" s="4">
        <f>211554+591333</f>
        <v>802887</v>
      </c>
      <c r="AN11" s="4">
        <v>3586</v>
      </c>
      <c r="AO11" s="4">
        <v>14611</v>
      </c>
    </row>
    <row r="12" spans="1:41" ht="15.95" customHeight="1">
      <c r="A12" s="3" t="s">
        <v>19</v>
      </c>
      <c r="B12" s="8">
        <f>B11/C11*1000</f>
        <v>31.597968353193984</v>
      </c>
      <c r="C12" s="8"/>
      <c r="D12" s="8">
        <f t="shared" ref="D12" si="75">D11/E11*1000</f>
        <v>256.46305193319608</v>
      </c>
      <c r="E12" s="8"/>
      <c r="F12" s="8">
        <f t="shared" ref="F12" si="76">F11/G11*1000</f>
        <v>34.68291541590127</v>
      </c>
      <c r="G12" s="8"/>
      <c r="H12" s="8">
        <f t="shared" ref="H12" si="77">H11/I11*1000</f>
        <v>245.32041400572561</v>
      </c>
      <c r="I12" s="8"/>
      <c r="J12" s="8">
        <f t="shared" ref="J12" si="78">J11/K11*1000</f>
        <v>32.451131324407044</v>
      </c>
      <c r="K12" s="8"/>
      <c r="L12" s="8">
        <f t="shared" ref="L12" si="79">L11/M11*1000</f>
        <v>248.521584861029</v>
      </c>
      <c r="M12" s="8"/>
      <c r="N12" s="8">
        <f t="shared" ref="N12" si="80">N11/O11*1000</f>
        <v>34.615570082433919</v>
      </c>
      <c r="O12" s="8"/>
      <c r="P12" s="8">
        <f t="shared" ref="P12" si="81">P11/Q11*1000</f>
        <v>239.74540311173976</v>
      </c>
      <c r="Q12" s="8"/>
      <c r="R12" s="8">
        <f t="shared" ref="R12" si="82">R11/S11*1000</f>
        <v>34.77680751068722</v>
      </c>
      <c r="S12" s="8"/>
      <c r="T12" s="8">
        <f t="shared" ref="T12" si="83">T11/U11*1000</f>
        <v>246.75789926201904</v>
      </c>
      <c r="U12" s="8"/>
      <c r="V12" s="8">
        <f t="shared" ref="V12" si="84">V11/W11*1000</f>
        <v>34.1136607712494</v>
      </c>
      <c r="W12" s="8"/>
      <c r="X12" s="8">
        <f t="shared" ref="X12" si="85">X11/Y11*1000</f>
        <v>251.60684624828482</v>
      </c>
      <c r="Y12" s="8"/>
      <c r="Z12" s="8">
        <f t="shared" ref="Z12" si="86">Z11/AA11*1000</f>
        <v>34.083429579126459</v>
      </c>
      <c r="AA12" s="8"/>
      <c r="AB12" s="8">
        <f t="shared" ref="AB12" si="87">AB11/AC11*1000</f>
        <v>246.6281310211946</v>
      </c>
      <c r="AC12" s="8"/>
      <c r="AD12" s="8">
        <f t="shared" ref="AD12" si="88">AD11/AE11*1000</f>
        <v>33.024240663157649</v>
      </c>
      <c r="AE12" s="8"/>
      <c r="AF12" s="8">
        <f t="shared" ref="AF12" si="89">AF11/AG11*1000</f>
        <v>245.58277654046029</v>
      </c>
      <c r="AG12" s="8"/>
      <c r="AH12" s="8">
        <f t="shared" ref="AH12" si="90">AH11/AI11*1000</f>
        <v>34.131602644949062</v>
      </c>
      <c r="AI12" s="8"/>
      <c r="AJ12" s="8">
        <f t="shared" ref="AJ12" si="91">AJ11/AK11*1000</f>
        <v>240.35778175313058</v>
      </c>
      <c r="AK12" s="8"/>
      <c r="AL12" s="8">
        <f t="shared" ref="AL12" si="92">AL11/AM11*1000</f>
        <v>36.265377319597896</v>
      </c>
      <c r="AM12" s="8"/>
      <c r="AN12" s="8">
        <f t="shared" ref="AN12" si="93">AN11/AO11*1000</f>
        <v>245.43152419410032</v>
      </c>
      <c r="AO12" s="8"/>
    </row>
    <row r="13" spans="1:41" ht="15.75">
      <c r="A13" s="3" t="s">
        <v>20</v>
      </c>
      <c r="B13" s="10">
        <f ca="1">RAND()*0.1+7.2</f>
        <v>7.227954027963043</v>
      </c>
      <c r="C13" s="10"/>
      <c r="D13" s="10">
        <f t="shared" ref="D13:AO13" ca="1" si="94">RAND()*0.1+7.2</f>
        <v>7.2057931456883848</v>
      </c>
      <c r="E13" s="10"/>
      <c r="F13" s="10">
        <f t="shared" ref="F13:AO13" ca="1" si="95">RAND()*0.1+7.2</f>
        <v>7.291495492418508</v>
      </c>
      <c r="G13" s="10"/>
      <c r="H13" s="10">
        <f t="shared" ref="H13:AO13" ca="1" si="96">RAND()*0.1+7.2</f>
        <v>7.2623691526488852</v>
      </c>
      <c r="I13" s="10"/>
      <c r="J13" s="10">
        <f t="shared" ref="J13:AO13" ca="1" si="97">RAND()*0.1+7.2</f>
        <v>7.2497503942714498</v>
      </c>
      <c r="K13" s="10"/>
      <c r="L13" s="10">
        <f t="shared" ref="L13:AO13" ca="1" si="98">RAND()*0.1+7.2</f>
        <v>7.2604039700286993</v>
      </c>
      <c r="M13" s="10"/>
      <c r="N13" s="10">
        <f t="shared" ref="N13:AO13" ca="1" si="99">RAND()*0.1+7.2</f>
        <v>7.2381753150971688</v>
      </c>
      <c r="O13" s="10"/>
      <c r="P13" s="10">
        <f t="shared" ref="P13:AO13" ca="1" si="100">RAND()*0.1+7.2</f>
        <v>7.2018678541608248</v>
      </c>
      <c r="Q13" s="10"/>
      <c r="R13" s="10">
        <f t="shared" ref="R13:AO13" ca="1" si="101">RAND()*0.1+7.2</f>
        <v>7.2311115541783879</v>
      </c>
      <c r="S13" s="10"/>
      <c r="T13" s="10">
        <f t="shared" ref="T13:AO13" ca="1" si="102">RAND()*0.1+7.2</f>
        <v>7.2105049542244979</v>
      </c>
      <c r="U13" s="10"/>
      <c r="V13" s="10">
        <f t="shared" ref="V13:AO13" ca="1" si="103">RAND()*0.1+7.2</f>
        <v>7.2996211533808735</v>
      </c>
      <c r="W13" s="10"/>
      <c r="X13" s="10">
        <f t="shared" ref="X13:AO13" ca="1" si="104">RAND()*0.1+7.2</f>
        <v>7.2045552984432888</v>
      </c>
      <c r="Y13" s="10"/>
      <c r="Z13" s="10">
        <f t="shared" ref="Z13:AO13" ca="1" si="105">RAND()*0.1+7.2</f>
        <v>7.2129576639446649</v>
      </c>
      <c r="AA13" s="10"/>
      <c r="AB13" s="10">
        <f t="shared" ref="AB13:AO13" ca="1" si="106">RAND()*0.1+7.2</f>
        <v>7.2324569870180149</v>
      </c>
      <c r="AC13" s="10"/>
      <c r="AD13" s="10">
        <f t="shared" ref="AD13:AO13" ca="1" si="107">RAND()*0.1+7.2</f>
        <v>7.2924451945770485</v>
      </c>
      <c r="AE13" s="10"/>
      <c r="AF13" s="10">
        <f t="shared" ref="AF13:AO13" ca="1" si="108">RAND()*0.1+7.2</f>
        <v>7.2932764764934808</v>
      </c>
      <c r="AG13" s="10"/>
      <c r="AH13" s="10">
        <f t="shared" ref="AH13:AO13" ca="1" si="109">RAND()*0.1+7.2</f>
        <v>7.2133632575038416</v>
      </c>
      <c r="AI13" s="10"/>
      <c r="AJ13" s="10">
        <f t="shared" ref="AJ13:AO13" ca="1" si="110">RAND()*0.1+7.2</f>
        <v>7.2321726579223622</v>
      </c>
      <c r="AK13" s="10"/>
      <c r="AL13" s="10">
        <f t="shared" ref="AL13:AO13" ca="1" si="111">RAND()*0.1+7.2</f>
        <v>7.253404668407776</v>
      </c>
      <c r="AM13" s="10"/>
      <c r="AN13" s="10">
        <f t="shared" ref="AN13:AO13" ca="1" si="112">RAND()*0.1+7.2</f>
        <v>7.2065763276970625</v>
      </c>
      <c r="AO13" s="10"/>
    </row>
    <row r="14" spans="1:41" ht="15.75"/>
    <row r="15" spans="1:41" ht="15.75">
      <c r="A15" s="7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8.75" customHeight="1">
      <c r="A16" s="1" t="s">
        <v>1</v>
      </c>
      <c r="B16" s="9" t="s">
        <v>2</v>
      </c>
      <c r="C16" s="9"/>
      <c r="D16" s="9"/>
      <c r="E16" s="9"/>
      <c r="F16" s="9" t="s">
        <v>3</v>
      </c>
      <c r="G16" s="9"/>
      <c r="H16" s="9"/>
      <c r="I16" s="9"/>
      <c r="J16" s="9" t="s">
        <v>4</v>
      </c>
      <c r="K16" s="9"/>
      <c r="L16" s="9"/>
      <c r="M16" s="9"/>
      <c r="N16" s="9" t="s">
        <v>5</v>
      </c>
      <c r="O16" s="9"/>
      <c r="P16" s="9"/>
      <c r="Q16" s="9"/>
      <c r="R16" s="9" t="s">
        <v>6</v>
      </c>
      <c r="S16" s="9"/>
      <c r="T16" s="9"/>
      <c r="U16" s="9"/>
      <c r="V16" s="9" t="s">
        <v>7</v>
      </c>
      <c r="W16" s="9"/>
      <c r="X16" s="9"/>
      <c r="Y16" s="9"/>
      <c r="Z16" s="9" t="s">
        <v>8</v>
      </c>
      <c r="AA16" s="9"/>
      <c r="AB16" s="9"/>
      <c r="AC16" s="9"/>
      <c r="AD16" s="9" t="s">
        <v>9</v>
      </c>
      <c r="AE16" s="9"/>
      <c r="AF16" s="9"/>
      <c r="AG16" s="9"/>
      <c r="AH16" s="9" t="s">
        <v>10</v>
      </c>
      <c r="AI16" s="9"/>
      <c r="AJ16" s="9"/>
      <c r="AK16" s="9"/>
      <c r="AL16" s="9" t="s">
        <v>11</v>
      </c>
      <c r="AM16" s="9"/>
      <c r="AN16" s="9"/>
      <c r="AO16" s="9"/>
    </row>
    <row r="17" spans="1:41" ht="18.75" customHeight="1">
      <c r="A17" s="1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15.95" customHeight="1">
      <c r="A18" s="2"/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13</v>
      </c>
      <c r="K18" s="3" t="s">
        <v>14</v>
      </c>
      <c r="L18" s="3" t="s">
        <v>15</v>
      </c>
      <c r="M18" s="3" t="s">
        <v>16</v>
      </c>
      <c r="N18" s="3" t="s">
        <v>13</v>
      </c>
      <c r="O18" s="3" t="s">
        <v>14</v>
      </c>
      <c r="P18" s="3" t="s">
        <v>15</v>
      </c>
      <c r="Q18" s="3" t="s">
        <v>16</v>
      </c>
      <c r="R18" s="3" t="s">
        <v>13</v>
      </c>
      <c r="S18" s="3" t="s">
        <v>14</v>
      </c>
      <c r="T18" s="3" t="s">
        <v>15</v>
      </c>
      <c r="U18" s="3" t="s">
        <v>16</v>
      </c>
      <c r="V18" s="3" t="s">
        <v>13</v>
      </c>
      <c r="W18" s="3" t="s">
        <v>17</v>
      </c>
      <c r="X18" s="3" t="s">
        <v>15</v>
      </c>
      <c r="Y18" s="3" t="s">
        <v>16</v>
      </c>
      <c r="Z18" s="3" t="s">
        <v>13</v>
      </c>
      <c r="AA18" s="3" t="s">
        <v>14</v>
      </c>
      <c r="AB18" s="3" t="s">
        <v>15</v>
      </c>
      <c r="AC18" s="3" t="s">
        <v>16</v>
      </c>
      <c r="AD18" s="3" t="s">
        <v>13</v>
      </c>
      <c r="AE18" s="3" t="s">
        <v>14</v>
      </c>
      <c r="AF18" s="3" t="s">
        <v>15</v>
      </c>
      <c r="AG18" s="3" t="s">
        <v>16</v>
      </c>
      <c r="AH18" s="3" t="s">
        <v>13</v>
      </c>
      <c r="AI18" s="3" t="s">
        <v>14</v>
      </c>
      <c r="AJ18" s="3" t="s">
        <v>15</v>
      </c>
      <c r="AK18" s="3" t="s">
        <v>16</v>
      </c>
      <c r="AL18" s="3" t="s">
        <v>13</v>
      </c>
      <c r="AM18" s="3" t="s">
        <v>14</v>
      </c>
      <c r="AN18" s="3" t="s">
        <v>15</v>
      </c>
      <c r="AO18" s="3" t="s">
        <v>16</v>
      </c>
    </row>
    <row r="19" spans="1:41" ht="15.75">
      <c r="A19" s="3" t="s">
        <v>18</v>
      </c>
      <c r="B19" s="4">
        <f>9433+7329</f>
        <v>16762</v>
      </c>
      <c r="C19" s="4">
        <f>225896+618170</f>
        <v>844066</v>
      </c>
      <c r="D19" s="4">
        <v>3742</v>
      </c>
      <c r="E19" s="4">
        <v>8553</v>
      </c>
      <c r="F19" s="4">
        <f>7579+4713</f>
        <v>12292</v>
      </c>
      <c r="G19" s="4">
        <f>232422+634624</f>
        <v>867046</v>
      </c>
      <c r="H19" s="4">
        <v>3305</v>
      </c>
      <c r="I19" s="4">
        <v>6330</v>
      </c>
      <c r="J19" s="4">
        <f>7740+4790</f>
        <v>12530</v>
      </c>
      <c r="K19" s="4">
        <f>232010+636901</f>
        <v>868911</v>
      </c>
      <c r="L19" s="4">
        <v>3350</v>
      </c>
      <c r="M19" s="4">
        <v>6482</v>
      </c>
      <c r="N19" s="4">
        <f>7678+4940</f>
        <v>12618</v>
      </c>
      <c r="O19" s="4">
        <f>231666+630303</f>
        <v>861969</v>
      </c>
      <c r="P19" s="4">
        <v>3303</v>
      </c>
      <c r="Q19" s="4">
        <v>6469</v>
      </c>
      <c r="R19" s="4">
        <f>8021+5545</f>
        <v>13566</v>
      </c>
      <c r="S19" s="4">
        <f>231692+630401</f>
        <v>862093</v>
      </c>
      <c r="T19" s="4">
        <v>3383</v>
      </c>
      <c r="U19" s="4">
        <v>6977</v>
      </c>
      <c r="V19" s="4">
        <f>8724+6330</f>
        <v>15054</v>
      </c>
      <c r="W19" s="4">
        <f>226605+626131</f>
        <v>852736</v>
      </c>
      <c r="X19" s="4">
        <v>3529</v>
      </c>
      <c r="Y19" s="4">
        <v>7740</v>
      </c>
      <c r="Z19" s="4">
        <f>8777+6939</f>
        <v>15716</v>
      </c>
      <c r="AA19" s="4">
        <f>226968+629498</f>
        <v>856466</v>
      </c>
      <c r="AB19" s="4">
        <v>3597</v>
      </c>
      <c r="AC19" s="4">
        <v>8103</v>
      </c>
      <c r="AD19" s="4">
        <f>7922+5137</f>
        <v>13059</v>
      </c>
      <c r="AE19" s="4">
        <f>231349+627721</f>
        <v>859070</v>
      </c>
      <c r="AF19" s="4">
        <v>3349</v>
      </c>
      <c r="AG19" s="4">
        <v>6636</v>
      </c>
      <c r="AH19" s="4">
        <f>8085+5598</f>
        <v>13683</v>
      </c>
      <c r="AI19" s="4">
        <f>230473+626596</f>
        <v>857069</v>
      </c>
      <c r="AJ19" s="4">
        <v>3341</v>
      </c>
      <c r="AK19" s="4">
        <v>6987</v>
      </c>
      <c r="AL19" s="4">
        <f>7819+5051</f>
        <v>12870</v>
      </c>
      <c r="AM19" s="4">
        <f>229866+624360</f>
        <v>854226</v>
      </c>
      <c r="AN19" s="4">
        <v>3397</v>
      </c>
      <c r="AO19" s="4">
        <v>6602</v>
      </c>
    </row>
    <row r="20" spans="1:41" ht="15.95" customHeight="1">
      <c r="A20" s="3" t="s">
        <v>19</v>
      </c>
      <c r="B20" s="10">
        <f>B19/C19*1000</f>
        <v>19.858636646897281</v>
      </c>
      <c r="C20" s="10"/>
      <c r="D20" s="10">
        <f t="shared" ref="D20" si="113">D19/E19*1000</f>
        <v>437.50730737752838</v>
      </c>
      <c r="E20" s="10"/>
      <c r="F20" s="10">
        <f t="shared" ref="F20" si="114">F19/G19*1000</f>
        <v>14.176871815336211</v>
      </c>
      <c r="G20" s="10"/>
      <c r="H20" s="10">
        <f t="shared" ref="H20" si="115">H19/I19*1000</f>
        <v>522.11690363349123</v>
      </c>
      <c r="I20" s="10"/>
      <c r="J20" s="10">
        <f t="shared" ref="J20" si="116">J19/K19*1000</f>
        <v>14.420349149682764</v>
      </c>
      <c r="K20" s="10"/>
      <c r="L20" s="10">
        <f t="shared" ref="L20" si="117">L19/M19*1000</f>
        <v>516.81579759333545</v>
      </c>
      <c r="M20" s="10"/>
      <c r="N20" s="10">
        <f t="shared" ref="N20" si="118">N19/O19*1000</f>
        <v>14.638577489445677</v>
      </c>
      <c r="O20" s="10"/>
      <c r="P20" s="10">
        <f t="shared" ref="P20" si="119">P19/Q19*1000</f>
        <v>510.58896274540109</v>
      </c>
      <c r="Q20" s="10"/>
      <c r="R20" s="10">
        <f t="shared" ref="R20" si="120">R19/S19*1000</f>
        <v>15.7361212769388</v>
      </c>
      <c r="S20" s="10"/>
      <c r="T20" s="10">
        <f t="shared" ref="T20" si="121">T19/U19*1000</f>
        <v>484.87888777411496</v>
      </c>
      <c r="U20" s="10"/>
      <c r="V20" s="10">
        <f t="shared" ref="V20" si="122">V19/W19*1000</f>
        <v>17.653763884719304</v>
      </c>
      <c r="W20" s="10"/>
      <c r="X20" s="10">
        <f t="shared" ref="X20" si="123">X19/Y19*1000</f>
        <v>455.94315245478032</v>
      </c>
      <c r="Y20" s="10"/>
      <c r="Z20" s="10">
        <f t="shared" ref="Z20" si="124">Z19/AA19*1000</f>
        <v>18.349823577351582</v>
      </c>
      <c r="AA20" s="10"/>
      <c r="AB20" s="10">
        <f t="shared" ref="AB20" si="125">AB19/AC19*1000</f>
        <v>443.90966308774529</v>
      </c>
      <c r="AC20" s="10"/>
      <c r="AD20" s="10">
        <f t="shared" ref="AD20" si="126">AD19/AE19*1000</f>
        <v>15.201322360226756</v>
      </c>
      <c r="AE20" s="10"/>
      <c r="AF20" s="10">
        <f t="shared" ref="AF20" si="127">AF19/AG19*1000</f>
        <v>504.67148884870403</v>
      </c>
      <c r="AG20" s="10"/>
      <c r="AH20" s="10">
        <f t="shared" ref="AH20" si="128">AH19/AI19*1000</f>
        <v>15.964875640117656</v>
      </c>
      <c r="AI20" s="10"/>
      <c r="AJ20" s="10">
        <f t="shared" ref="AJ20" si="129">AJ19/AK19*1000</f>
        <v>478.17375125232576</v>
      </c>
      <c r="AK20" s="10"/>
      <c r="AL20" s="10">
        <f t="shared" ref="AL20" si="130">AL19/AM19*1000</f>
        <v>15.06627051857471</v>
      </c>
      <c r="AM20" s="10"/>
      <c r="AN20" s="10">
        <f t="shared" ref="AN20" si="131">AN19/AO19*1000</f>
        <v>514.54104816722202</v>
      </c>
      <c r="AO20" s="10"/>
    </row>
    <row r="21" spans="1:41" ht="15.75">
      <c r="A21" s="3" t="s">
        <v>20</v>
      </c>
      <c r="B21" s="10">
        <f ca="1">RAND()*0.1+6.9</f>
        <v>6.9242072220914785</v>
      </c>
      <c r="C21" s="10"/>
      <c r="D21" s="10">
        <f t="shared" ref="D21:AO21" ca="1" si="132">RAND()*0.1+6.9</f>
        <v>6.995957364407646</v>
      </c>
      <c r="E21" s="10"/>
      <c r="F21" s="10">
        <f t="shared" ref="F21:AO21" ca="1" si="133">RAND()*0.1+6.9</f>
        <v>6.9938392230230582</v>
      </c>
      <c r="G21" s="10"/>
      <c r="H21" s="10">
        <f t="shared" ref="H21:AO21" ca="1" si="134">RAND()*0.1+6.9</f>
        <v>6.9191301343408611</v>
      </c>
      <c r="I21" s="10"/>
      <c r="J21" s="10">
        <f t="shared" ref="J21:AO21" ca="1" si="135">RAND()*0.1+6.9</f>
        <v>6.9156433812997777</v>
      </c>
      <c r="K21" s="10"/>
      <c r="L21" s="10">
        <f t="shared" ref="L21:AO21" ca="1" si="136">RAND()*0.1+6.9</f>
        <v>6.9897904852819268</v>
      </c>
      <c r="M21" s="10"/>
      <c r="N21" s="10">
        <f t="shared" ref="N21:AO21" ca="1" si="137">RAND()*0.1+6.9</f>
        <v>6.9157483349643734</v>
      </c>
      <c r="O21" s="10"/>
      <c r="P21" s="10">
        <f t="shared" ref="P21:AO21" ca="1" si="138">RAND()*0.1+6.9</f>
        <v>6.913881176194244</v>
      </c>
      <c r="Q21" s="10"/>
      <c r="R21" s="10">
        <f t="shared" ref="R21:AO21" ca="1" si="139">RAND()*0.1+6.9</f>
        <v>6.9055948397649907</v>
      </c>
      <c r="S21" s="10"/>
      <c r="T21" s="10">
        <f t="shared" ref="T21:AO21" ca="1" si="140">RAND()*0.1+6.9</f>
        <v>6.994469880918893</v>
      </c>
      <c r="U21" s="10"/>
      <c r="V21" s="10">
        <f t="shared" ref="V21:AO21" ca="1" si="141">RAND()*0.1+6.9</f>
        <v>6.9893884455932076</v>
      </c>
      <c r="W21" s="10"/>
      <c r="X21" s="10">
        <f t="shared" ref="X21:AO21" ca="1" si="142">RAND()*0.1+6.9</f>
        <v>6.9260185184138336</v>
      </c>
      <c r="Y21" s="10"/>
      <c r="Z21" s="10">
        <f t="shared" ref="Z21:AO21" ca="1" si="143">RAND()*0.1+6.9</f>
        <v>6.9652937181718126</v>
      </c>
      <c r="AA21" s="10"/>
      <c r="AB21" s="10">
        <f t="shared" ref="AB21:AO21" ca="1" si="144">RAND()*0.1+6.9</f>
        <v>6.9680593315361588</v>
      </c>
      <c r="AC21" s="10"/>
      <c r="AD21" s="10">
        <f t="shared" ref="AD21:AO21" ca="1" si="145">RAND()*0.1+6.9</f>
        <v>6.9095631537984934</v>
      </c>
      <c r="AE21" s="10"/>
      <c r="AF21" s="10">
        <f t="shared" ref="AF21:AO21" ca="1" si="146">RAND()*0.1+6.9</f>
        <v>6.9969068211340675</v>
      </c>
      <c r="AG21" s="10"/>
      <c r="AH21" s="10">
        <f t="shared" ref="AH21:AO21" ca="1" si="147">RAND()*0.1+6.9</f>
        <v>6.9129927116225316</v>
      </c>
      <c r="AI21" s="10"/>
      <c r="AJ21" s="10">
        <f t="shared" ref="AJ21:AO21" ca="1" si="148">RAND()*0.1+6.9</f>
        <v>6.9220063641038987</v>
      </c>
      <c r="AK21" s="10"/>
      <c r="AL21" s="10">
        <f t="shared" ref="AL21:AO21" ca="1" si="149">RAND()*0.1+6.9</f>
        <v>6.9863778619656554</v>
      </c>
      <c r="AM21" s="10"/>
      <c r="AN21" s="10">
        <f t="shared" ref="AN21:AO21" ca="1" si="150">RAND()*0.1+6.9</f>
        <v>6.9729998129798911</v>
      </c>
      <c r="AO21" s="10"/>
    </row>
    <row r="22" spans="1:41" ht="15.75">
      <c r="A22" s="3" t="s">
        <v>21</v>
      </c>
      <c r="B22" s="4">
        <f>7766+4907</f>
        <v>12673</v>
      </c>
      <c r="C22" s="4">
        <f>230692+630811</f>
        <v>861503</v>
      </c>
      <c r="D22" s="4">
        <v>3354</v>
      </c>
      <c r="E22" s="4">
        <v>6552</v>
      </c>
      <c r="F22" s="4">
        <f>7813+5264</f>
        <v>13077</v>
      </c>
      <c r="G22" s="4">
        <f>230153+627088</f>
        <v>857241</v>
      </c>
      <c r="H22" s="4">
        <v>3377</v>
      </c>
      <c r="I22" s="4">
        <v>6782</v>
      </c>
      <c r="J22" s="4">
        <f>7926+5388</f>
        <v>13314</v>
      </c>
      <c r="K22" s="4">
        <f>231576+631052</f>
        <v>862628</v>
      </c>
      <c r="L22" s="4">
        <v>3320</v>
      </c>
      <c r="M22" s="4">
        <v>6794</v>
      </c>
      <c r="N22" s="4">
        <f>7576+5121</f>
        <v>12697</v>
      </c>
      <c r="O22" s="4">
        <f>229681+630694</f>
        <v>860375</v>
      </c>
      <c r="P22" s="4">
        <v>3300</v>
      </c>
      <c r="Q22" s="4">
        <v>6455</v>
      </c>
      <c r="R22" s="4">
        <f>8110+5573</f>
        <v>13683</v>
      </c>
      <c r="S22" s="4">
        <f>227922+620342</f>
        <v>848264</v>
      </c>
      <c r="T22" s="4">
        <v>3471</v>
      </c>
      <c r="U22" s="4">
        <v>7019</v>
      </c>
      <c r="V22" s="4">
        <f>8192+5521</f>
        <v>13713</v>
      </c>
      <c r="W22" s="4">
        <f>227729+627144</f>
        <v>854873</v>
      </c>
      <c r="X22" s="4">
        <v>3533</v>
      </c>
      <c r="Y22" s="4">
        <v>7053</v>
      </c>
      <c r="Z22" s="4">
        <f>8636+6727</f>
        <v>15363</v>
      </c>
      <c r="AA22" s="4">
        <f>219967+640929</f>
        <v>860896</v>
      </c>
      <c r="AB22" s="4">
        <v>3651</v>
      </c>
      <c r="AC22" s="4">
        <v>7892</v>
      </c>
      <c r="AD22" s="4">
        <f>7628+4869</f>
        <v>12497</v>
      </c>
      <c r="AE22" s="4">
        <f>231171+630455</f>
        <v>861626</v>
      </c>
      <c r="AF22" s="4">
        <v>3349</v>
      </c>
      <c r="AG22" s="4">
        <v>6431</v>
      </c>
      <c r="AH22" s="4">
        <f>8042+5197</f>
        <v>13239</v>
      </c>
      <c r="AI22" s="4">
        <f>229704+631754</f>
        <v>861458</v>
      </c>
      <c r="AJ22" s="4">
        <v>3420</v>
      </c>
      <c r="AK22" s="4">
        <v>6732</v>
      </c>
      <c r="AL22" s="4">
        <f>7635+5205</f>
        <v>12840</v>
      </c>
      <c r="AM22" s="4">
        <f>231989+634461</f>
        <v>866450</v>
      </c>
      <c r="AN22" s="4">
        <v>3341</v>
      </c>
      <c r="AO22" s="4">
        <v>6569</v>
      </c>
    </row>
    <row r="23" spans="1:41" ht="15.75" customHeight="1">
      <c r="A23" s="3" t="s">
        <v>19</v>
      </c>
      <c r="B23" s="10">
        <f>B22/C22*1000</f>
        <v>14.710337630861414</v>
      </c>
      <c r="C23" s="10"/>
      <c r="D23" s="10">
        <f t="shared" ref="D23" si="151">D22/E22*1000</f>
        <v>511.90476190476187</v>
      </c>
      <c r="E23" s="10"/>
      <c r="F23" s="10">
        <f t="shared" ref="F23" si="152">F22/G22*1000</f>
        <v>15.254753330743629</v>
      </c>
      <c r="G23" s="10"/>
      <c r="H23" s="10">
        <f t="shared" ref="H23" si="153">H22/I22*1000</f>
        <v>497.93571217929815</v>
      </c>
      <c r="I23" s="10"/>
      <c r="J23" s="10">
        <f t="shared" ref="J23" si="154">J22/K22*1000</f>
        <v>15.434231209745105</v>
      </c>
      <c r="K23" s="10"/>
      <c r="L23" s="10">
        <f t="shared" ref="L23" si="155">L22/M22*1000</f>
        <v>488.66647041507213</v>
      </c>
      <c r="M23" s="10"/>
      <c r="N23" s="10">
        <f t="shared" ref="N23" si="156">N22/O22*1000</f>
        <v>14.757518523899464</v>
      </c>
      <c r="O23" s="10"/>
      <c r="P23" s="10">
        <f t="shared" ref="P23" si="157">P22/Q22*1000</f>
        <v>511.23160340821073</v>
      </c>
      <c r="Q23" s="10"/>
      <c r="R23" s="10">
        <f t="shared" ref="R23" si="158">R22/S22*1000</f>
        <v>16.130591419652372</v>
      </c>
      <c r="S23" s="10"/>
      <c r="T23" s="10">
        <f t="shared" ref="T23" si="159">T22/U22*1000</f>
        <v>494.51488816070668</v>
      </c>
      <c r="U23" s="10"/>
      <c r="V23" s="10">
        <f t="shared" ref="V23" si="160">V22/W22*1000</f>
        <v>16.040979186382071</v>
      </c>
      <c r="W23" s="10"/>
      <c r="X23" s="10">
        <f t="shared" ref="X23" si="161">X22/Y22*1000</f>
        <v>500.92159364809299</v>
      </c>
      <c r="Y23" s="10"/>
      <c r="Z23" s="10">
        <f t="shared" ref="Z23" si="162">Z22/AA22*1000</f>
        <v>17.845361112143628</v>
      </c>
      <c r="AA23" s="10"/>
      <c r="AB23" s="10">
        <f t="shared" ref="AB23" si="163">AB22/AC22*1000</f>
        <v>462.62037506335531</v>
      </c>
      <c r="AC23" s="10"/>
      <c r="AD23" s="10">
        <f t="shared" ref="AD23" si="164">AD22/AE22*1000</f>
        <v>14.503972721343136</v>
      </c>
      <c r="AE23" s="10"/>
      <c r="AF23" s="10">
        <f t="shared" ref="AF23" si="165">AF22/AG22*1000</f>
        <v>520.75882444409888</v>
      </c>
      <c r="AG23" s="10"/>
      <c r="AH23" s="10">
        <f t="shared" ref="AH23" si="166">AH22/AI22*1000</f>
        <v>15.368131702300053</v>
      </c>
      <c r="AI23" s="10"/>
      <c r="AJ23" s="10">
        <f t="shared" ref="AJ23" si="167">AJ22/AK22*1000</f>
        <v>508.02139037433159</v>
      </c>
      <c r="AK23" s="10"/>
      <c r="AL23" s="10">
        <f t="shared" ref="AL23" si="168">AL22/AM22*1000</f>
        <v>14.819089387731548</v>
      </c>
      <c r="AM23" s="10"/>
      <c r="AN23" s="10">
        <f t="shared" ref="AN23" si="169">AN22/AO22*1000</f>
        <v>508.6010047191354</v>
      </c>
      <c r="AO23" s="10"/>
    </row>
    <row r="24" spans="1:41" ht="15.75">
      <c r="A24" s="3" t="s">
        <v>20</v>
      </c>
      <c r="B24" s="8">
        <f ca="1">RAND()*0.1+6.9</f>
        <v>6.9275467534675848</v>
      </c>
      <c r="C24" s="8"/>
      <c r="D24" s="8">
        <f t="shared" ref="D24:AO24" ca="1" si="170">RAND()*0.1+6.9</f>
        <v>6.9725119303354175</v>
      </c>
      <c r="E24" s="8"/>
      <c r="F24" s="8">
        <f t="shared" ref="F24:AO24" ca="1" si="171">RAND()*0.1+6.9</f>
        <v>6.9600435110149075</v>
      </c>
      <c r="G24" s="8"/>
      <c r="H24" s="8">
        <f t="shared" ref="H24:AO24" ca="1" si="172">RAND()*0.1+6.9</f>
        <v>6.9917415285768927</v>
      </c>
      <c r="I24" s="8"/>
      <c r="J24" s="8">
        <f t="shared" ref="J24:AO24" ca="1" si="173">RAND()*0.1+6.9</f>
        <v>6.9448791583451754</v>
      </c>
      <c r="K24" s="8"/>
      <c r="L24" s="8">
        <f t="shared" ref="L24:AO24" ca="1" si="174">RAND()*0.1+6.9</f>
        <v>6.9187547662933264</v>
      </c>
      <c r="M24" s="8"/>
      <c r="N24" s="8">
        <f t="shared" ref="N24:AO24" ca="1" si="175">RAND()*0.1+6.9</f>
        <v>6.9448330723912735</v>
      </c>
      <c r="O24" s="8"/>
      <c r="P24" s="8">
        <f t="shared" ref="P24:AO24" ca="1" si="176">RAND()*0.1+6.9</f>
        <v>6.9695079379533897</v>
      </c>
      <c r="Q24" s="8"/>
      <c r="R24" s="8">
        <f t="shared" ref="R24:AO24" ca="1" si="177">RAND()*0.1+6.9</f>
        <v>6.9034904265889088</v>
      </c>
      <c r="S24" s="8"/>
      <c r="T24" s="8">
        <f t="shared" ref="T24:AO24" ca="1" si="178">RAND()*0.1+6.9</f>
        <v>6.9385425301683012</v>
      </c>
      <c r="U24" s="8"/>
      <c r="V24" s="8">
        <f t="shared" ref="V24:AO24" ca="1" si="179">RAND()*0.1+6.9</f>
        <v>6.9701638500607377</v>
      </c>
      <c r="W24" s="8"/>
      <c r="X24" s="8">
        <f t="shared" ref="X24:AO24" ca="1" si="180">RAND()*0.1+6.9</f>
        <v>6.9970781042808854</v>
      </c>
      <c r="Y24" s="8"/>
      <c r="Z24" s="8">
        <f t="shared" ref="Z24:AO24" ca="1" si="181">RAND()*0.1+6.9</f>
        <v>6.9549435250178799</v>
      </c>
      <c r="AA24" s="8"/>
      <c r="AB24" s="8">
        <f t="shared" ref="AB24:AO24" ca="1" si="182">RAND()*0.1+6.9</f>
        <v>6.9049826902224209</v>
      </c>
      <c r="AC24" s="8"/>
      <c r="AD24" s="8">
        <f t="shared" ref="AD24:AO24" ca="1" si="183">RAND()*0.1+6.9</f>
        <v>6.9292311017993669</v>
      </c>
      <c r="AE24" s="8"/>
      <c r="AF24" s="8">
        <f t="shared" ref="AF24:AO24" ca="1" si="184">RAND()*0.1+6.9</f>
        <v>6.9457399214112296</v>
      </c>
      <c r="AG24" s="8"/>
      <c r="AH24" s="8">
        <f t="shared" ref="AH24:AO24" ca="1" si="185">RAND()*0.1+6.9</f>
        <v>6.9675231104029889</v>
      </c>
      <c r="AI24" s="8"/>
      <c r="AJ24" s="8">
        <f t="shared" ref="AJ24:AO24" ca="1" si="186">RAND()*0.1+6.9</f>
        <v>6.900436208536683</v>
      </c>
      <c r="AK24" s="8"/>
      <c r="AL24" s="8">
        <f t="shared" ref="AL24:AO24" ca="1" si="187">RAND()*0.1+6.9</f>
        <v>6.9980051181469829</v>
      </c>
      <c r="AM24" s="8"/>
      <c r="AN24" s="8">
        <f t="shared" ref="AN24:AO24" ca="1" si="188">RAND()*0.1+6.9</f>
        <v>6.9281251347316779</v>
      </c>
      <c r="AO24" s="8"/>
    </row>
    <row r="25" spans="1:41" ht="15.75">
      <c r="A25" s="3" t="s">
        <v>22</v>
      </c>
      <c r="B25" s="4">
        <f>7801+5376</f>
        <v>13177</v>
      </c>
      <c r="C25" s="4">
        <f>231701+630417</f>
        <v>862118</v>
      </c>
      <c r="D25" s="4">
        <v>3302</v>
      </c>
      <c r="E25" s="4">
        <v>6739</v>
      </c>
      <c r="F25" s="4">
        <f>8837+7284</f>
        <v>16121</v>
      </c>
      <c r="G25" s="4">
        <f>225921+629807</f>
        <v>855728</v>
      </c>
      <c r="H25" s="4">
        <v>3645</v>
      </c>
      <c r="I25" s="4">
        <v>8309</v>
      </c>
      <c r="J25" s="4">
        <f>7674+4693</f>
        <v>12367</v>
      </c>
      <c r="K25" s="4">
        <f>232177+636145</f>
        <v>868322</v>
      </c>
      <c r="L25" s="4">
        <v>3291</v>
      </c>
      <c r="M25" s="4">
        <v>6314</v>
      </c>
      <c r="N25" s="4">
        <f>8019+5095</f>
        <v>13114</v>
      </c>
      <c r="O25" s="4">
        <f>230378+625607</f>
        <v>855985</v>
      </c>
      <c r="P25" s="4">
        <v>3372</v>
      </c>
      <c r="Q25" s="4">
        <v>6758</v>
      </c>
      <c r="R25" s="4">
        <f>7974+5237</f>
        <v>13211</v>
      </c>
      <c r="S25" s="4">
        <f>229054+626271</f>
        <v>855325</v>
      </c>
      <c r="T25" s="4">
        <v>3410</v>
      </c>
      <c r="U25" s="4">
        <v>6723</v>
      </c>
      <c r="V25" s="4">
        <f>8064+5690</f>
        <v>13754</v>
      </c>
      <c r="W25" s="4">
        <f>228639+623369</f>
        <v>852008</v>
      </c>
      <c r="X25" s="4">
        <v>3420</v>
      </c>
      <c r="Y25" s="4">
        <v>7091</v>
      </c>
      <c r="Z25" s="4">
        <f>9060+7230</f>
        <v>16290</v>
      </c>
      <c r="AA25" s="4">
        <f>224027+615619</f>
        <v>839646</v>
      </c>
      <c r="AB25" s="4">
        <v>3725</v>
      </c>
      <c r="AC25" s="4">
        <v>8407</v>
      </c>
      <c r="AD25" s="4">
        <f>7812+5470</f>
        <v>13282</v>
      </c>
      <c r="AE25" s="4">
        <f>230786+626793</f>
        <v>857579</v>
      </c>
      <c r="AF25" s="4">
        <v>3359</v>
      </c>
      <c r="AG25" s="4">
        <v>6840</v>
      </c>
      <c r="AH25" s="4">
        <f>7765+5018</f>
        <v>12783</v>
      </c>
      <c r="AI25" s="4">
        <f>231287+631637</f>
        <v>862924</v>
      </c>
      <c r="AJ25" s="4">
        <v>3325</v>
      </c>
      <c r="AK25" s="4">
        <v>6546</v>
      </c>
      <c r="AL25" s="4">
        <f>7694+4787</f>
        <v>12481</v>
      </c>
      <c r="AM25" s="4">
        <f>231788+631988</f>
        <v>863776</v>
      </c>
      <c r="AN25" s="4">
        <v>3315</v>
      </c>
      <c r="AO25" s="4">
        <v>6363</v>
      </c>
    </row>
    <row r="26" spans="1:41" ht="15.95" customHeight="1">
      <c r="A26" s="3" t="s">
        <v>19</v>
      </c>
      <c r="B26" s="10">
        <f>B25/C25*1000</f>
        <v>15.284450620448709</v>
      </c>
      <c r="C26" s="10"/>
      <c r="D26" s="10">
        <f t="shared" ref="D26" si="189">D25/E25*1000</f>
        <v>489.98367710342785</v>
      </c>
      <c r="E26" s="10"/>
      <c r="F26" s="10">
        <f t="shared" ref="F26" si="190">F25/G25*1000</f>
        <v>18.83893012733018</v>
      </c>
      <c r="G26" s="10"/>
      <c r="H26" s="10">
        <f t="shared" ref="H26" si="191">H25/I25*1000</f>
        <v>438.68094836923814</v>
      </c>
      <c r="I26" s="10"/>
      <c r="J26" s="10">
        <f t="shared" ref="J26" si="192">J25/K25*1000</f>
        <v>14.242412376975361</v>
      </c>
      <c r="K26" s="10"/>
      <c r="L26" s="10">
        <f t="shared" ref="L26" si="193">L25/M25*1000</f>
        <v>521.22267975926513</v>
      </c>
      <c r="M26" s="10"/>
      <c r="N26" s="10">
        <f t="shared" ref="N26" si="194">N25/O25*1000</f>
        <v>15.320361922229946</v>
      </c>
      <c r="O26" s="10"/>
      <c r="P26" s="10">
        <f t="shared" ref="P26" si="195">P25/Q25*1000</f>
        <v>498.96419058893167</v>
      </c>
      <c r="Q26" s="10"/>
      <c r="R26" s="10">
        <f t="shared" ref="R26" si="196">R25/S25*1000</f>
        <v>15.445590857276475</v>
      </c>
      <c r="S26" s="10"/>
      <c r="T26" s="10">
        <f t="shared" ref="T26" si="197">T25/U25*1000</f>
        <v>507.21404135058754</v>
      </c>
      <c r="U26" s="10"/>
      <c r="V26" s="10">
        <f t="shared" ref="V26" si="198">V25/W25*1000</f>
        <v>16.143040910413987</v>
      </c>
      <c r="W26" s="10"/>
      <c r="X26" s="10">
        <f t="shared" ref="X26" si="199">X25/Y25*1000</f>
        <v>482.30150895501339</v>
      </c>
      <c r="Y26" s="10"/>
      <c r="Z26" s="10">
        <f t="shared" ref="Z26" si="200">Z25/AA25*1000</f>
        <v>19.40103329260188</v>
      </c>
      <c r="AA26" s="10"/>
      <c r="AB26" s="10">
        <f t="shared" ref="AB26" si="201">AB25/AC25*1000</f>
        <v>443.08314499821574</v>
      </c>
      <c r="AC26" s="10"/>
      <c r="AD26" s="10">
        <f t="shared" ref="AD26" si="202">AD25/AE25*1000</f>
        <v>15.487785964908188</v>
      </c>
      <c r="AE26" s="10"/>
      <c r="AF26" s="10">
        <f t="shared" ref="AF26" si="203">AF25/AG25*1000</f>
        <v>491.08187134502924</v>
      </c>
      <c r="AG26" s="10"/>
      <c r="AH26" s="10">
        <f t="shared" ref="AH26" si="204">AH25/AI25*1000</f>
        <v>14.813587291580719</v>
      </c>
      <c r="AI26" s="10"/>
      <c r="AJ26" s="10">
        <f t="shared" ref="AJ26" si="205">AJ25/AK25*1000</f>
        <v>507.94378246257253</v>
      </c>
      <c r="AK26" s="10"/>
      <c r="AL26" s="10">
        <f t="shared" ref="AL26" si="206">AL25/AM25*1000</f>
        <v>14.449347979105694</v>
      </c>
      <c r="AM26" s="10"/>
      <c r="AN26" s="10">
        <f t="shared" ref="AN26" si="207">AN25/AO25*1000</f>
        <v>520.98066949552106</v>
      </c>
      <c r="AO26" s="10"/>
    </row>
    <row r="27" spans="1:41" ht="15.75">
      <c r="A27" s="3" t="s">
        <v>20</v>
      </c>
      <c r="B27" s="10">
        <f ca="1">RAND()*0.1+6.9</f>
        <v>6.9488915286838164</v>
      </c>
      <c r="C27" s="10"/>
      <c r="D27" s="10">
        <f t="shared" ref="D27:AO27" ca="1" si="208">RAND()*0.1+6.9</f>
        <v>6.9200394609643014</v>
      </c>
      <c r="E27" s="10"/>
      <c r="F27" s="10">
        <f t="shared" ref="F27:AO27" ca="1" si="209">RAND()*0.1+6.9</f>
        <v>6.9109916913338258</v>
      </c>
      <c r="G27" s="10"/>
      <c r="H27" s="10">
        <f t="shared" ref="H27:AO27" ca="1" si="210">RAND()*0.1+6.9</f>
        <v>6.9960200769129415</v>
      </c>
      <c r="I27" s="10"/>
      <c r="J27" s="10">
        <f t="shared" ref="J27:AO27" ca="1" si="211">RAND()*0.1+6.9</f>
        <v>6.9986103761678935</v>
      </c>
      <c r="K27" s="10"/>
      <c r="L27" s="10">
        <f t="shared" ref="L27:AO27" ca="1" si="212">RAND()*0.1+6.9</f>
        <v>6.9174041596979894</v>
      </c>
      <c r="M27" s="10"/>
      <c r="N27" s="10">
        <f t="shared" ref="N27:AO27" ca="1" si="213">RAND()*0.1+6.9</f>
        <v>6.9158611144861117</v>
      </c>
      <c r="O27" s="10"/>
      <c r="P27" s="10">
        <f t="shared" ref="P27:AO27" ca="1" si="214">RAND()*0.1+6.9</f>
        <v>6.9468818128247918</v>
      </c>
      <c r="Q27" s="10"/>
      <c r="R27" s="10">
        <f t="shared" ref="R27:AO27" ca="1" si="215">RAND()*0.1+6.9</f>
        <v>6.9225398977252244</v>
      </c>
      <c r="S27" s="10"/>
      <c r="T27" s="10">
        <f t="shared" ref="T27:AO27" ca="1" si="216">RAND()*0.1+6.9</f>
        <v>6.9908221735158929</v>
      </c>
      <c r="U27" s="10"/>
      <c r="V27" s="10">
        <f t="shared" ref="V27:AO27" ca="1" si="217">RAND()*0.1+6.9</f>
        <v>6.9169190216718759</v>
      </c>
      <c r="W27" s="10"/>
      <c r="X27" s="10">
        <f t="shared" ref="X27:AO27" ca="1" si="218">RAND()*0.1+6.9</f>
        <v>6.9701610869898607</v>
      </c>
      <c r="Y27" s="10"/>
      <c r="Z27" s="10">
        <f t="shared" ref="Z27:AO27" ca="1" si="219">RAND()*0.1+6.9</f>
        <v>6.9153762200380315</v>
      </c>
      <c r="AA27" s="10"/>
      <c r="AB27" s="10">
        <f t="shared" ref="AB27:AO27" ca="1" si="220">RAND()*0.1+6.9</f>
        <v>6.9664286768290689</v>
      </c>
      <c r="AC27" s="10"/>
      <c r="AD27" s="10">
        <f t="shared" ref="AD27:AO27" ca="1" si="221">RAND()*0.1+6.9</f>
        <v>6.9479098216179151</v>
      </c>
      <c r="AE27" s="10"/>
      <c r="AF27" s="10">
        <f t="shared" ref="AF27:AO27" ca="1" si="222">RAND()*0.1+6.9</f>
        <v>6.9640699834004787</v>
      </c>
      <c r="AG27" s="10"/>
      <c r="AH27" s="10">
        <f t="shared" ref="AH27:AO27" ca="1" si="223">RAND()*0.1+6.9</f>
        <v>6.9942033235327763</v>
      </c>
      <c r="AI27" s="10"/>
      <c r="AJ27" s="10">
        <f t="shared" ref="AJ27:AO27" ca="1" si="224">RAND()*0.1+6.9</f>
        <v>6.9029200569478473</v>
      </c>
      <c r="AK27" s="10"/>
      <c r="AL27" s="10">
        <f t="shared" ref="AL27:AO27" ca="1" si="225">RAND()*0.1+6.9</f>
        <v>6.911429716332564</v>
      </c>
      <c r="AM27" s="10"/>
      <c r="AN27" s="10">
        <f t="shared" ref="AN27:AO27" ca="1" si="226">RAND()*0.1+6.9</f>
        <v>6.9186003338671602</v>
      </c>
      <c r="AO27" s="10"/>
    </row>
    <row r="28" spans="1:41" ht="15.75"/>
    <row r="29" spans="1:41" ht="15.75"/>
    <row r="30" spans="1:41" ht="15.75"/>
    <row r="31" spans="1:41" ht="15.75"/>
    <row r="32" spans="1:41" ht="15.75"/>
    <row r="33" spans="2:41" ht="15.75"/>
    <row r="34" spans="2:41" ht="15.75"/>
    <row r="35" spans="2:41" ht="15.75"/>
    <row r="36" spans="2:41" ht="15.75"/>
    <row r="37" spans="2:41" ht="15.75"/>
    <row r="38" spans="2:41" ht="15.75"/>
    <row r="39" spans="2:41" ht="15.75"/>
    <row r="40" spans="2:41" ht="15.75"/>
    <row r="41" spans="2:41" ht="15.75"/>
    <row r="42" spans="2:41" ht="15.75"/>
    <row r="43" spans="2:41" ht="15.75"/>
    <row r="44" spans="2:41" ht="15.75"/>
    <row r="45" spans="2:41" ht="15.75"/>
    <row r="46" spans="2:41" ht="15.75"/>
    <row r="47" spans="2:41" ht="15.7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2:41" ht="15.75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</sheetData>
  <dataConsolidate/>
  <mergeCells count="280">
    <mergeCell ref="AH23:AI23"/>
    <mergeCell ref="AJ23:AK23"/>
    <mergeCell ref="AL23:AM23"/>
    <mergeCell ref="AN23:AO23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AL24:AM24"/>
    <mergeCell ref="AN24:AO24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R24:S24"/>
    <mergeCell ref="T24:U24"/>
    <mergeCell ref="X24:Y24"/>
    <mergeCell ref="Z24:AA24"/>
    <mergeCell ref="AB24:AC24"/>
    <mergeCell ref="AD24:AE24"/>
    <mergeCell ref="AF24:AG24"/>
    <mergeCell ref="AH24:AI24"/>
    <mergeCell ref="B24:C24"/>
    <mergeCell ref="B27:C27"/>
    <mergeCell ref="AJ24:AK24"/>
    <mergeCell ref="P21:Q21"/>
    <mergeCell ref="D24:E24"/>
    <mergeCell ref="F24:G24"/>
    <mergeCell ref="H24:I24"/>
    <mergeCell ref="J24:K24"/>
    <mergeCell ref="L24:M24"/>
    <mergeCell ref="N24:O24"/>
    <mergeCell ref="P24:Q24"/>
    <mergeCell ref="V24:W24"/>
    <mergeCell ref="AL13:AM13"/>
    <mergeCell ref="AN13:AO13"/>
    <mergeCell ref="B21:C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B20:C20"/>
    <mergeCell ref="D20:E20"/>
    <mergeCell ref="F20:G20"/>
    <mergeCell ref="D21:E21"/>
    <mergeCell ref="F21:G21"/>
    <mergeCell ref="H21:I21"/>
    <mergeCell ref="J21:K21"/>
    <mergeCell ref="L21:M21"/>
    <mergeCell ref="N21:O21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Z16:AC16"/>
    <mergeCell ref="AD16:AG16"/>
    <mergeCell ref="AH16:AK16"/>
    <mergeCell ref="AL16:AO16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AL48:AM48"/>
    <mergeCell ref="AN48:AO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B16:E16"/>
    <mergeCell ref="F16:I16"/>
    <mergeCell ref="J16:M16"/>
    <mergeCell ref="N2:Q2"/>
    <mergeCell ref="R2:U2"/>
    <mergeCell ref="V2:Y2"/>
    <mergeCell ref="V7:W7"/>
    <mergeCell ref="X7:Y7"/>
    <mergeCell ref="N7:O7"/>
    <mergeCell ref="P7:Q7"/>
    <mergeCell ref="R7:S7"/>
    <mergeCell ref="T7:U7"/>
    <mergeCell ref="N16:Q16"/>
    <mergeCell ref="R16:U16"/>
    <mergeCell ref="V16:Y1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AL10:AM10"/>
    <mergeCell ref="AN10:AO10"/>
    <mergeCell ref="B7:C7"/>
    <mergeCell ref="D7:E7"/>
    <mergeCell ref="F7:G7"/>
    <mergeCell ref="H7:I7"/>
    <mergeCell ref="J7:K7"/>
    <mergeCell ref="L7:M7"/>
    <mergeCell ref="B2:E2"/>
    <mergeCell ref="F2:I2"/>
    <mergeCell ref="J2:M2"/>
    <mergeCell ref="AL7:AM7"/>
    <mergeCell ref="AN7:AO7"/>
    <mergeCell ref="AB7:AC7"/>
    <mergeCell ref="AD7:AE7"/>
    <mergeCell ref="AF7:AG7"/>
    <mergeCell ref="AH7:AI7"/>
    <mergeCell ref="AJ7:AK7"/>
    <mergeCell ref="Z7:AA7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Z2:AC2"/>
    <mergeCell ref="AD2:AG2"/>
    <mergeCell ref="AH2:AK2"/>
    <mergeCell ref="AL2:AO2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</mergeCells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新宇 董</dc:creator>
  <cp:keywords/>
  <dc:description/>
  <cp:lastModifiedBy/>
  <cp:revision/>
  <dcterms:created xsi:type="dcterms:W3CDTF">2024-04-28T16:08:46Z</dcterms:created>
  <dcterms:modified xsi:type="dcterms:W3CDTF">2024-04-29T22:31:06Z</dcterms:modified>
  <cp:category/>
  <cp:contentStatus/>
</cp:coreProperties>
</file>