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WORK\CPNS\LATSAR GEL 9 ANGKATAN 38\AKTUALISASI\Isu\"/>
    </mc:Choice>
  </mc:AlternateContent>
  <xr:revisionPtr revIDLastSave="0" documentId="13_ncr:1_{DD548C41-2B30-4CCF-AE74-9EAA4D0F3492}" xr6:coauthVersionLast="45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TKK-MIF-TIF (2)" sheetId="7" r:id="rId1"/>
    <sheet name="db konv" sheetId="8" r:id="rId2"/>
    <sheet name="TKK-MIF-TIF" sheetId="2" r:id="rId3"/>
    <sheet name="rekap jam tatap muka" sheetId="1" r:id="rId4"/>
    <sheet name="Sheet1" sheetId="3" r:id="rId5"/>
    <sheet name="Sheet4" sheetId="6" r:id="rId6"/>
    <sheet name="Sheet2" sheetId="4" r:id="rId7"/>
    <sheet name="asisten ahli" sheetId="5" r:id="rId8"/>
  </sheets>
  <definedNames>
    <definedName name="_xlnm._FilterDatabase" localSheetId="3" hidden="1">'rekap jam tatap muka'!$A$1:$AQ$2</definedName>
    <definedName name="_xlnm._FilterDatabase" localSheetId="4" hidden="1">Sheet1!$A$1:$C$51</definedName>
    <definedName name="_xlnm._FilterDatabase" localSheetId="5" hidden="1">Sheet4!$A$1:$D$2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jZ9tNfAwHYUaVCQLWh24xm/bGkWg=="/>
    </ext>
  </extLst>
</workbook>
</file>

<file path=xl/calcChain.xml><?xml version="1.0" encoding="utf-8"?>
<calcChain xmlns="http://schemas.openxmlformats.org/spreadsheetml/2006/main">
  <c r="AF5" i="1" l="1"/>
  <c r="R19" i="2"/>
  <c r="R15" i="2"/>
  <c r="R17" i="2" l="1"/>
  <c r="R18" i="2"/>
  <c r="R29" i="2"/>
  <c r="Q29" i="2"/>
  <c r="Q19" i="2" l="1"/>
  <c r="Q15" i="2"/>
  <c r="AF3" i="1"/>
  <c r="Q73" i="2" l="1"/>
  <c r="Q71" i="2"/>
  <c r="O70" i="2"/>
  <c r="Q63" i="2"/>
  <c r="Q17" i="2"/>
  <c r="F277" i="7" l="1"/>
  <c r="E277" i="7"/>
  <c r="D277" i="7"/>
  <c r="F272" i="7"/>
  <c r="E272" i="7"/>
  <c r="Q270" i="7"/>
  <c r="O270" i="7"/>
  <c r="N270" i="7"/>
  <c r="D270" i="7"/>
  <c r="R270" i="7" s="1"/>
  <c r="R269" i="7"/>
  <c r="Q269" i="7"/>
  <c r="O269" i="7"/>
  <c r="N269" i="7"/>
  <c r="R268" i="7"/>
  <c r="Q268" i="7"/>
  <c r="O268" i="7"/>
  <c r="D268" i="7"/>
  <c r="R267" i="7"/>
  <c r="Q267" i="7"/>
  <c r="O267" i="7"/>
  <c r="D267" i="7"/>
  <c r="R266" i="7"/>
  <c r="Q266" i="7"/>
  <c r="O266" i="7"/>
  <c r="D266" i="7"/>
  <c r="R265" i="7"/>
  <c r="Q265" i="7"/>
  <c r="O265" i="7"/>
  <c r="D265" i="7"/>
  <c r="R264" i="7"/>
  <c r="Q264" i="7"/>
  <c r="O264" i="7"/>
  <c r="D264" i="7"/>
  <c r="R263" i="7"/>
  <c r="Q263" i="7"/>
  <c r="O263" i="7"/>
  <c r="D263" i="7"/>
  <c r="D272" i="7" s="1"/>
  <c r="F257" i="7"/>
  <c r="E257" i="7"/>
  <c r="Q255" i="7"/>
  <c r="R255" i="7" s="1"/>
  <c r="O255" i="7"/>
  <c r="D255" i="7"/>
  <c r="D257" i="7" s="1"/>
  <c r="Q254" i="7"/>
  <c r="R254" i="7" s="1"/>
  <c r="O254" i="7"/>
  <c r="Q253" i="7"/>
  <c r="O253" i="7"/>
  <c r="R253" i="7" s="1"/>
  <c r="D253" i="7"/>
  <c r="Q252" i="7"/>
  <c r="O252" i="7"/>
  <c r="R252" i="7" s="1"/>
  <c r="D252" i="7"/>
  <c r="Q251" i="7"/>
  <c r="O251" i="7"/>
  <c r="R251" i="7" s="1"/>
  <c r="D251" i="7"/>
  <c r="Q250" i="7"/>
  <c r="O250" i="7"/>
  <c r="R250" i="7" s="1"/>
  <c r="D250" i="7"/>
  <c r="Q249" i="7"/>
  <c r="O249" i="7"/>
  <c r="R249" i="7" s="1"/>
  <c r="D249" i="7"/>
  <c r="Q248" i="7"/>
  <c r="O248" i="7"/>
  <c r="R248" i="7" s="1"/>
  <c r="D248" i="7"/>
  <c r="F242" i="7"/>
  <c r="E242" i="7"/>
  <c r="D242" i="7"/>
  <c r="Q240" i="7"/>
  <c r="O240" i="7"/>
  <c r="R240" i="7" s="1"/>
  <c r="R239" i="7"/>
  <c r="Q239" i="7"/>
  <c r="O239" i="7"/>
  <c r="Q238" i="7"/>
  <c r="R238" i="7" s="1"/>
  <c r="O238" i="7"/>
  <c r="Q237" i="7"/>
  <c r="O237" i="7"/>
  <c r="R237" i="7" s="1"/>
  <c r="Q236" i="7"/>
  <c r="O236" i="7"/>
  <c r="R236" i="7" s="1"/>
  <c r="R235" i="7"/>
  <c r="Q235" i="7"/>
  <c r="O235" i="7"/>
  <c r="Q234" i="7"/>
  <c r="R234" i="7" s="1"/>
  <c r="O234" i="7"/>
  <c r="Q233" i="7"/>
  <c r="O233" i="7"/>
  <c r="R233" i="7" s="1"/>
  <c r="D228" i="7"/>
  <c r="Q227" i="7"/>
  <c r="O227" i="7"/>
  <c r="R227" i="7" s="1"/>
  <c r="Q226" i="7"/>
  <c r="O226" i="7"/>
  <c r="R226" i="7" s="1"/>
  <c r="F222" i="7"/>
  <c r="E222" i="7"/>
  <c r="D222" i="7"/>
  <c r="Q221" i="7"/>
  <c r="R221" i="7" s="1"/>
  <c r="O221" i="7"/>
  <c r="Q220" i="7"/>
  <c r="O220" i="7"/>
  <c r="R220" i="7" s="1"/>
  <c r="Q219" i="7"/>
  <c r="O219" i="7"/>
  <c r="R219" i="7" s="1"/>
  <c r="R218" i="7"/>
  <c r="Q218" i="7"/>
  <c r="O218" i="7"/>
  <c r="Q217" i="7"/>
  <c r="R217" i="7" s="1"/>
  <c r="O217" i="7"/>
  <c r="Q216" i="7"/>
  <c r="O216" i="7"/>
  <c r="R216" i="7" s="1"/>
  <c r="Q215" i="7"/>
  <c r="O215" i="7"/>
  <c r="R215" i="7" s="1"/>
  <c r="F211" i="7"/>
  <c r="E211" i="7"/>
  <c r="Q210" i="7"/>
  <c r="R210" i="7" s="1"/>
  <c r="O210" i="7"/>
  <c r="Q209" i="7"/>
  <c r="O209" i="7"/>
  <c r="R209" i="7" s="1"/>
  <c r="Q208" i="7"/>
  <c r="O208" i="7"/>
  <c r="R208" i="7" s="1"/>
  <c r="D208" i="7"/>
  <c r="Q207" i="7"/>
  <c r="O207" i="7"/>
  <c r="R207" i="7" s="1"/>
  <c r="R206" i="7"/>
  <c r="Q206" i="7"/>
  <c r="O206" i="7"/>
  <c r="Q205" i="7"/>
  <c r="R205" i="7" s="1"/>
  <c r="O205" i="7"/>
  <c r="Q204" i="7"/>
  <c r="O204" i="7"/>
  <c r="R204" i="7" s="1"/>
  <c r="D204" i="7"/>
  <c r="D211" i="7" s="1"/>
  <c r="F200" i="7"/>
  <c r="E200" i="7"/>
  <c r="D200" i="7"/>
  <c r="Q198" i="7"/>
  <c r="O198" i="7"/>
  <c r="R198" i="7" s="1"/>
  <c r="N198" i="7"/>
  <c r="Q197" i="7"/>
  <c r="O197" i="7"/>
  <c r="R197" i="7" s="1"/>
  <c r="R196" i="7"/>
  <c r="Q196" i="7"/>
  <c r="O196" i="7"/>
  <c r="Q195" i="7"/>
  <c r="R195" i="7" s="1"/>
  <c r="O195" i="7"/>
  <c r="Q194" i="7"/>
  <c r="O194" i="7"/>
  <c r="R194" i="7" s="1"/>
  <c r="Q193" i="7"/>
  <c r="O193" i="7"/>
  <c r="R193" i="7" s="1"/>
  <c r="R192" i="7"/>
  <c r="Q192" i="7"/>
  <c r="O192" i="7"/>
  <c r="Q191" i="7"/>
  <c r="R191" i="7" s="1"/>
  <c r="O191" i="7"/>
  <c r="F184" i="7"/>
  <c r="E184" i="7"/>
  <c r="D184" i="7"/>
  <c r="D183" i="7"/>
  <c r="F178" i="7"/>
  <c r="E178" i="7"/>
  <c r="D178" i="7"/>
  <c r="Q177" i="7"/>
  <c r="O177" i="7"/>
  <c r="R177" i="7" s="1"/>
  <c r="N177" i="7"/>
  <c r="Q176" i="7"/>
  <c r="O176" i="7"/>
  <c r="R176" i="7" s="1"/>
  <c r="N176" i="7"/>
  <c r="Q175" i="7"/>
  <c r="O175" i="7"/>
  <c r="R175" i="7" s="1"/>
  <c r="N175" i="7"/>
  <c r="D175" i="7"/>
  <c r="Q174" i="7"/>
  <c r="O174" i="7"/>
  <c r="R174" i="7" s="1"/>
  <c r="N174" i="7"/>
  <c r="Q173" i="7"/>
  <c r="O173" i="7"/>
  <c r="R173" i="7" s="1"/>
  <c r="Q172" i="7"/>
  <c r="O172" i="7"/>
  <c r="R172" i="7" s="1"/>
  <c r="N172" i="7"/>
  <c r="Q171" i="7"/>
  <c r="O171" i="7"/>
  <c r="R171" i="7" s="1"/>
  <c r="N171" i="7"/>
  <c r="D171" i="7"/>
  <c r="F166" i="7"/>
  <c r="E166" i="7"/>
  <c r="D166" i="7"/>
  <c r="Q165" i="7"/>
  <c r="O165" i="7"/>
  <c r="R165" i="7" s="1"/>
  <c r="N165" i="7"/>
  <c r="Q164" i="7"/>
  <c r="O164" i="7"/>
  <c r="R164" i="7" s="1"/>
  <c r="N164" i="7"/>
  <c r="Q163" i="7"/>
  <c r="O163" i="7"/>
  <c r="R163" i="7" s="1"/>
  <c r="N163" i="7"/>
  <c r="Q162" i="7"/>
  <c r="O162" i="7"/>
  <c r="R162" i="7" s="1"/>
  <c r="N162" i="7"/>
  <c r="Q161" i="7"/>
  <c r="O161" i="7"/>
  <c r="R161" i="7" s="1"/>
  <c r="N161" i="7"/>
  <c r="Q160" i="7"/>
  <c r="O160" i="7"/>
  <c r="R160" i="7" s="1"/>
  <c r="N160" i="7"/>
  <c r="Q159" i="7"/>
  <c r="O159" i="7"/>
  <c r="R159" i="7" s="1"/>
  <c r="N159" i="7"/>
  <c r="Q158" i="7"/>
  <c r="O158" i="7"/>
  <c r="R158" i="7" s="1"/>
  <c r="N158" i="7"/>
  <c r="Q152" i="7"/>
  <c r="O152" i="7"/>
  <c r="R152" i="7" s="1"/>
  <c r="D152" i="7"/>
  <c r="Q151" i="7"/>
  <c r="O151" i="7"/>
  <c r="R151" i="7" s="1"/>
  <c r="F146" i="7"/>
  <c r="E146" i="7"/>
  <c r="D146" i="7"/>
  <c r="Q145" i="7"/>
  <c r="R145" i="7" s="1"/>
  <c r="O145" i="7"/>
  <c r="Q144" i="7"/>
  <c r="O144" i="7"/>
  <c r="R144" i="7" s="1"/>
  <c r="Q143" i="7"/>
  <c r="O143" i="7"/>
  <c r="R143" i="7" s="1"/>
  <c r="R142" i="7"/>
  <c r="Q142" i="7"/>
  <c r="O142" i="7"/>
  <c r="Q141" i="7"/>
  <c r="R141" i="7" s="1"/>
  <c r="O141" i="7"/>
  <c r="Q140" i="7"/>
  <c r="O140" i="7"/>
  <c r="R140" i="7" s="1"/>
  <c r="Q139" i="7"/>
  <c r="O139" i="7"/>
  <c r="R139" i="7" s="1"/>
  <c r="F135" i="7"/>
  <c r="E135" i="7"/>
  <c r="Q134" i="7"/>
  <c r="R134" i="7" s="1"/>
  <c r="O134" i="7"/>
  <c r="Q133" i="7"/>
  <c r="O133" i="7"/>
  <c r="R133" i="7" s="1"/>
  <c r="Q132" i="7"/>
  <c r="O132" i="7"/>
  <c r="R132" i="7" s="1"/>
  <c r="D132" i="7"/>
  <c r="Q131" i="7"/>
  <c r="O131" i="7"/>
  <c r="R131" i="7" s="1"/>
  <c r="R130" i="7"/>
  <c r="Q130" i="7"/>
  <c r="O130" i="7"/>
  <c r="Q129" i="7"/>
  <c r="R129" i="7" s="1"/>
  <c r="O129" i="7"/>
  <c r="Q128" i="7"/>
  <c r="O128" i="7"/>
  <c r="R128" i="7" s="1"/>
  <c r="D128" i="7"/>
  <c r="D135" i="7" s="1"/>
  <c r="F124" i="7"/>
  <c r="E124" i="7"/>
  <c r="D124" i="7"/>
  <c r="Q123" i="7"/>
  <c r="O123" i="7"/>
  <c r="R123" i="7" s="1"/>
  <c r="R122" i="7"/>
  <c r="Q122" i="7"/>
  <c r="O122" i="7"/>
  <c r="Q121" i="7"/>
  <c r="R121" i="7" s="1"/>
  <c r="O121" i="7"/>
  <c r="Q120" i="7"/>
  <c r="O120" i="7"/>
  <c r="R120" i="7" s="1"/>
  <c r="Q119" i="7"/>
  <c r="O119" i="7"/>
  <c r="R119" i="7" s="1"/>
  <c r="F110" i="7"/>
  <c r="E110" i="7"/>
  <c r="D110" i="7"/>
  <c r="F109" i="7"/>
  <c r="R107" i="7"/>
  <c r="Q107" i="7"/>
  <c r="O107" i="7"/>
  <c r="Q106" i="7"/>
  <c r="R106" i="7" s="1"/>
  <c r="O106" i="7"/>
  <c r="F105" i="7"/>
  <c r="E105" i="7"/>
  <c r="D105" i="7"/>
  <c r="F104" i="7"/>
  <c r="Q103" i="7"/>
  <c r="O103" i="7"/>
  <c r="R103" i="7" s="1"/>
  <c r="R102" i="7"/>
  <c r="Q102" i="7"/>
  <c r="O102" i="7"/>
  <c r="Q101" i="7"/>
  <c r="R101" i="7" s="1"/>
  <c r="O101" i="7"/>
  <c r="Q100" i="7"/>
  <c r="O100" i="7"/>
  <c r="R100" i="7" s="1"/>
  <c r="Q99" i="7"/>
  <c r="O99" i="7"/>
  <c r="R99" i="7" s="1"/>
  <c r="R98" i="7"/>
  <c r="Q98" i="7"/>
  <c r="O98" i="7"/>
  <c r="Q97" i="7"/>
  <c r="R97" i="7" s="1"/>
  <c r="O97" i="7"/>
  <c r="Q96" i="7"/>
  <c r="O96" i="7"/>
  <c r="R96" i="7" s="1"/>
  <c r="F95" i="7"/>
  <c r="E95" i="7"/>
  <c r="D95" i="7"/>
  <c r="F94" i="7"/>
  <c r="Q93" i="7"/>
  <c r="O93" i="7"/>
  <c r="R93" i="7" s="1"/>
  <c r="R92" i="7"/>
  <c r="Q92" i="7"/>
  <c r="O92" i="7"/>
  <c r="Q91" i="7"/>
  <c r="R91" i="7" s="1"/>
  <c r="O91" i="7"/>
  <c r="Q90" i="7"/>
  <c r="O90" i="7"/>
  <c r="R90" i="7" s="1"/>
  <c r="Q89" i="7"/>
  <c r="O89" i="7"/>
  <c r="R89" i="7" s="1"/>
  <c r="R88" i="7"/>
  <c r="Q88" i="7"/>
  <c r="O88" i="7"/>
  <c r="Q87" i="7"/>
  <c r="R87" i="7" s="1"/>
  <c r="O87" i="7"/>
  <c r="Q86" i="7"/>
  <c r="O86" i="7"/>
  <c r="R86" i="7" s="1"/>
  <c r="F81" i="7"/>
  <c r="E81" i="7"/>
  <c r="D81" i="7"/>
  <c r="F80" i="7"/>
  <c r="Q78" i="7"/>
  <c r="O78" i="7"/>
  <c r="R78" i="7" s="1"/>
  <c r="R77" i="7"/>
  <c r="Q77" i="7"/>
  <c r="O77" i="7"/>
  <c r="F76" i="7"/>
  <c r="E76" i="7"/>
  <c r="D76" i="7"/>
  <c r="F75" i="7"/>
  <c r="Q74" i="7"/>
  <c r="R74" i="7" s="1"/>
  <c r="O74" i="7"/>
  <c r="R73" i="7"/>
  <c r="Q73" i="7"/>
  <c r="O73" i="7"/>
  <c r="Q72" i="7"/>
  <c r="O72" i="7"/>
  <c r="R72" i="7" s="1"/>
  <c r="Q71" i="7"/>
  <c r="O71" i="7"/>
  <c r="R71" i="7" s="1"/>
  <c r="Q70" i="7"/>
  <c r="R70" i="7" s="1"/>
  <c r="O70" i="7"/>
  <c r="R69" i="7"/>
  <c r="Q69" i="7"/>
  <c r="O69" i="7"/>
  <c r="Q68" i="7"/>
  <c r="O68" i="7"/>
  <c r="R68" i="7" s="1"/>
  <c r="Q67" i="7"/>
  <c r="O67" i="7"/>
  <c r="R67" i="7" s="1"/>
  <c r="F66" i="7"/>
  <c r="E66" i="7"/>
  <c r="D66" i="7"/>
  <c r="F65" i="7"/>
  <c r="Q64" i="7"/>
  <c r="R64" i="7" s="1"/>
  <c r="O64" i="7"/>
  <c r="R63" i="7"/>
  <c r="Q63" i="7"/>
  <c r="O63" i="7"/>
  <c r="Q62" i="7"/>
  <c r="O62" i="7"/>
  <c r="R62" i="7" s="1"/>
  <c r="Q61" i="7"/>
  <c r="O61" i="7"/>
  <c r="R61" i="7" s="1"/>
  <c r="Q60" i="7"/>
  <c r="R60" i="7" s="1"/>
  <c r="O60" i="7"/>
  <c r="R59" i="7"/>
  <c r="Q59" i="7"/>
  <c r="O59" i="7"/>
  <c r="Q58" i="7"/>
  <c r="O58" i="7"/>
  <c r="R58" i="7" s="1"/>
  <c r="Q57" i="7"/>
  <c r="O57" i="7"/>
  <c r="R57" i="7" s="1"/>
  <c r="F52" i="7"/>
  <c r="E52" i="7"/>
  <c r="F51" i="7"/>
  <c r="Q50" i="7"/>
  <c r="O50" i="7"/>
  <c r="D50" i="7"/>
  <c r="R50" i="7" s="1"/>
  <c r="Q49" i="7"/>
  <c r="O49" i="7"/>
  <c r="D49" i="7"/>
  <c r="R49" i="7" s="1"/>
  <c r="Q48" i="7"/>
  <c r="O48" i="7"/>
  <c r="D48" i="7"/>
  <c r="R48" i="7" s="1"/>
  <c r="Q47" i="7"/>
  <c r="O47" i="7"/>
  <c r="D47" i="7"/>
  <c r="R47" i="7" s="1"/>
  <c r="Q46" i="7"/>
  <c r="O46" i="7"/>
  <c r="D46" i="7"/>
  <c r="R46" i="7" s="1"/>
  <c r="Q45" i="7"/>
  <c r="O45" i="7"/>
  <c r="D45" i="7"/>
  <c r="R45" i="7" s="1"/>
  <c r="Q44" i="7"/>
  <c r="O44" i="7"/>
  <c r="D44" i="7"/>
  <c r="R44" i="7" s="1"/>
  <c r="Q43" i="7"/>
  <c r="O43" i="7"/>
  <c r="D43" i="7"/>
  <c r="D52" i="7" s="1"/>
  <c r="F38" i="7"/>
  <c r="E38" i="7"/>
  <c r="D35" i="7"/>
  <c r="D38" i="7" s="1"/>
  <c r="Q34" i="7"/>
  <c r="O34" i="7"/>
  <c r="D34" i="7"/>
  <c r="R34" i="7" s="1"/>
  <c r="F33" i="7"/>
  <c r="E33" i="7"/>
  <c r="R32" i="7"/>
  <c r="Q32" i="7"/>
  <c r="O32" i="7"/>
  <c r="D32" i="7"/>
  <c r="Q31" i="7"/>
  <c r="O31" i="7"/>
  <c r="R31" i="7" s="1"/>
  <c r="D31" i="7"/>
  <c r="Q30" i="7"/>
  <c r="O30" i="7"/>
  <c r="R30" i="7" s="1"/>
  <c r="D30" i="7"/>
  <c r="Q29" i="7"/>
  <c r="O29" i="7"/>
  <c r="R29" i="7" s="1"/>
  <c r="D29" i="7"/>
  <c r="Q28" i="7"/>
  <c r="O28" i="7"/>
  <c r="R28" i="7" s="1"/>
  <c r="D28" i="7"/>
  <c r="Q27" i="7"/>
  <c r="O27" i="7"/>
  <c r="R27" i="7" s="1"/>
  <c r="D27" i="7"/>
  <c r="Q26" i="7"/>
  <c r="O26" i="7"/>
  <c r="R26" i="7" s="1"/>
  <c r="D26" i="7"/>
  <c r="Q25" i="7"/>
  <c r="O25" i="7"/>
  <c r="R25" i="7" s="1"/>
  <c r="D25" i="7"/>
  <c r="D33" i="7" s="1"/>
  <c r="F24" i="7"/>
  <c r="E24" i="7"/>
  <c r="D24" i="7"/>
  <c r="Q22" i="7"/>
  <c r="O22" i="7"/>
  <c r="R22" i="7" s="1"/>
  <c r="N22" i="7"/>
  <c r="D22" i="7"/>
  <c r="Q21" i="7"/>
  <c r="O21" i="7"/>
  <c r="R21" i="7" s="1"/>
  <c r="N21" i="7"/>
  <c r="D21" i="7"/>
  <c r="Q20" i="7"/>
  <c r="O20" i="7"/>
  <c r="D20" i="7"/>
  <c r="R20" i="7" s="1"/>
  <c r="Q19" i="7"/>
  <c r="O19" i="7"/>
  <c r="D19" i="7"/>
  <c r="R19" i="7" s="1"/>
  <c r="Q18" i="7"/>
  <c r="O18" i="7"/>
  <c r="D18" i="7"/>
  <c r="R18" i="7" s="1"/>
  <c r="Q17" i="7"/>
  <c r="O17" i="7"/>
  <c r="N17" i="7"/>
  <c r="D17" i="7"/>
  <c r="R17" i="7" s="1"/>
  <c r="R16" i="7"/>
  <c r="Q16" i="7"/>
  <c r="O16" i="7"/>
  <c r="D16" i="7"/>
  <c r="R15" i="7"/>
  <c r="Q15" i="7"/>
  <c r="O15" i="7"/>
  <c r="D15" i="7"/>
  <c r="H11" i="7"/>
  <c r="O15" i="2"/>
  <c r="R43" i="7" l="1"/>
  <c r="K12" i="1"/>
  <c r="C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C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C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C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C7" i="5"/>
  <c r="E7" i="5"/>
  <c r="F7" i="5"/>
  <c r="G7" i="5"/>
  <c r="H7" i="5"/>
  <c r="I7" i="5"/>
  <c r="J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C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C9" i="5"/>
  <c r="E9" i="5"/>
  <c r="F9" i="5"/>
  <c r="G9" i="5"/>
  <c r="H9" i="5"/>
  <c r="I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C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C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C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C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C14" i="5"/>
  <c r="E14" i="5"/>
  <c r="F14" i="5"/>
  <c r="G14" i="5"/>
  <c r="H14" i="5"/>
  <c r="I14" i="5"/>
  <c r="J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C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C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C17" i="5"/>
  <c r="E17" i="5"/>
  <c r="F17" i="5"/>
  <c r="G17" i="5"/>
  <c r="H17" i="5"/>
  <c r="I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C18" i="5"/>
  <c r="E18" i="5"/>
  <c r="F18" i="5"/>
  <c r="G18" i="5"/>
  <c r="H18" i="5"/>
  <c r="I18" i="5"/>
  <c r="J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3" i="5" l="1"/>
  <c r="AD8" i="5"/>
  <c r="AD6" i="5"/>
  <c r="AD14" i="5"/>
  <c r="AD13" i="5"/>
  <c r="AD12" i="5"/>
  <c r="AD10" i="5"/>
  <c r="AD15" i="5"/>
  <c r="AD9" i="5"/>
  <c r="AD4" i="5"/>
  <c r="AG17" i="5"/>
  <c r="AH17" i="5" s="1"/>
  <c r="AD11" i="5"/>
  <c r="AD5" i="5"/>
  <c r="AD17" i="5"/>
  <c r="AD18" i="5"/>
  <c r="AD16" i="5"/>
  <c r="AD7" i="5"/>
  <c r="AG10" i="5"/>
  <c r="AH10" i="5" s="1"/>
  <c r="AG6" i="5"/>
  <c r="AH6" i="5" s="1"/>
  <c r="AG15" i="5"/>
  <c r="AH15" i="5" s="1"/>
  <c r="AG11" i="5"/>
  <c r="AH11" i="5" s="1"/>
  <c r="AG3" i="5"/>
  <c r="AH3" i="5" s="1"/>
  <c r="AG16" i="5"/>
  <c r="AH16" i="5" s="1"/>
  <c r="AG12" i="5"/>
  <c r="AH12" i="5" s="1"/>
  <c r="AG8" i="5"/>
  <c r="AH8" i="5" s="1"/>
  <c r="AG4" i="5"/>
  <c r="AH4" i="5" s="1"/>
  <c r="AG13" i="5"/>
  <c r="AH13" i="5" s="1"/>
  <c r="AG5" i="5"/>
  <c r="AH5" i="5" s="1"/>
  <c r="AA12" i="1"/>
  <c r="F277" i="2" l="1"/>
  <c r="E277" i="2"/>
  <c r="D277" i="2"/>
  <c r="F272" i="2"/>
  <c r="E272" i="2"/>
  <c r="Q270" i="2"/>
  <c r="O270" i="2"/>
  <c r="R270" i="2" s="1"/>
  <c r="N270" i="2"/>
  <c r="D270" i="2"/>
  <c r="Q269" i="2"/>
  <c r="O269" i="2"/>
  <c r="R269" i="2" s="1"/>
  <c r="N269" i="2"/>
  <c r="R268" i="2"/>
  <c r="Q268" i="2"/>
  <c r="O268" i="2"/>
  <c r="D268" i="2"/>
  <c r="Q267" i="2"/>
  <c r="O267" i="2"/>
  <c r="R267" i="2" s="1"/>
  <c r="D267" i="2"/>
  <c r="R266" i="2"/>
  <c r="Q266" i="2"/>
  <c r="O266" i="2"/>
  <c r="D266" i="2"/>
  <c r="Q265" i="2"/>
  <c r="O265" i="2"/>
  <c r="R265" i="2" s="1"/>
  <c r="D265" i="2"/>
  <c r="R264" i="2"/>
  <c r="Q264" i="2"/>
  <c r="O264" i="2"/>
  <c r="D264" i="2"/>
  <c r="Q263" i="2"/>
  <c r="O263" i="2"/>
  <c r="R263" i="2" s="1"/>
  <c r="D263" i="2"/>
  <c r="D272" i="2" s="1"/>
  <c r="F257" i="2"/>
  <c r="E257" i="2"/>
  <c r="Q255" i="2"/>
  <c r="O255" i="2"/>
  <c r="R255" i="2" s="1"/>
  <c r="D255" i="2"/>
  <c r="Q254" i="2"/>
  <c r="O254" i="2"/>
  <c r="R254" i="2" s="1"/>
  <c r="Q253" i="2"/>
  <c r="O253" i="2"/>
  <c r="R253" i="2" s="1"/>
  <c r="D253" i="2"/>
  <c r="Q252" i="2"/>
  <c r="O252" i="2"/>
  <c r="R252" i="2" s="1"/>
  <c r="W50" i="1" s="1"/>
  <c r="D252" i="2"/>
  <c r="Q251" i="2"/>
  <c r="O251" i="2"/>
  <c r="R251" i="2" s="1"/>
  <c r="D251" i="2"/>
  <c r="Q250" i="2"/>
  <c r="O250" i="2"/>
  <c r="R250" i="2" s="1"/>
  <c r="D250" i="2"/>
  <c r="Q249" i="2"/>
  <c r="O249" i="2"/>
  <c r="R249" i="2" s="1"/>
  <c r="D249" i="2"/>
  <c r="Q248" i="2"/>
  <c r="O248" i="2"/>
  <c r="R248" i="2" s="1"/>
  <c r="D248" i="2"/>
  <c r="D257" i="2" s="1"/>
  <c r="F242" i="2"/>
  <c r="E242" i="2"/>
  <c r="D242" i="2"/>
  <c r="Q240" i="2"/>
  <c r="R240" i="2" s="1"/>
  <c r="O240" i="2"/>
  <c r="R239" i="2"/>
  <c r="Q239" i="2"/>
  <c r="O239" i="2"/>
  <c r="Q238" i="2"/>
  <c r="O238" i="2"/>
  <c r="R238" i="2" s="1"/>
  <c r="Q237" i="2"/>
  <c r="O237" i="2"/>
  <c r="R237" i="2" s="1"/>
  <c r="Q236" i="2"/>
  <c r="R236" i="2" s="1"/>
  <c r="O236" i="2"/>
  <c r="R235" i="2"/>
  <c r="Q235" i="2"/>
  <c r="O235" i="2"/>
  <c r="Q234" i="2"/>
  <c r="O234" i="2"/>
  <c r="R234" i="2" s="1"/>
  <c r="Q233" i="2"/>
  <c r="O233" i="2"/>
  <c r="R233" i="2" s="1"/>
  <c r="D228" i="2"/>
  <c r="Q227" i="2"/>
  <c r="O227" i="2"/>
  <c r="R227" i="2" s="1"/>
  <c r="Q226" i="2"/>
  <c r="R226" i="2" s="1"/>
  <c r="O226" i="2"/>
  <c r="F222" i="2"/>
  <c r="E222" i="2"/>
  <c r="D222" i="2"/>
  <c r="Q221" i="2"/>
  <c r="O221" i="2"/>
  <c r="R221" i="2" s="1"/>
  <c r="Q220" i="2"/>
  <c r="O220" i="2"/>
  <c r="R220" i="2" s="1"/>
  <c r="Q219" i="2"/>
  <c r="R219" i="2" s="1"/>
  <c r="O219" i="2"/>
  <c r="R218" i="2"/>
  <c r="Q218" i="2"/>
  <c r="O218" i="2"/>
  <c r="Q217" i="2"/>
  <c r="O217" i="2"/>
  <c r="R217" i="2" s="1"/>
  <c r="T44" i="1" s="1"/>
  <c r="Q216" i="2"/>
  <c r="O216" i="2"/>
  <c r="R216" i="2" s="1"/>
  <c r="T40" i="1" s="1"/>
  <c r="Q215" i="2"/>
  <c r="R215" i="2" s="1"/>
  <c r="O215" i="2"/>
  <c r="F211" i="2"/>
  <c r="E211" i="2"/>
  <c r="Q210" i="2"/>
  <c r="O210" i="2"/>
  <c r="R210" i="2" s="1"/>
  <c r="U33" i="1" s="1"/>
  <c r="Q209" i="2"/>
  <c r="O209" i="2"/>
  <c r="R209" i="2" s="1"/>
  <c r="Q208" i="2"/>
  <c r="O208" i="2"/>
  <c r="D208" i="2"/>
  <c r="R208" i="2" s="1"/>
  <c r="Q207" i="2"/>
  <c r="R207" i="2" s="1"/>
  <c r="T34" i="1" s="1"/>
  <c r="O207" i="2"/>
  <c r="R206" i="2"/>
  <c r="Q206" i="2"/>
  <c r="O206" i="2"/>
  <c r="Q205" i="2"/>
  <c r="O205" i="2"/>
  <c r="R205" i="2" s="1"/>
  <c r="T42" i="1" s="1"/>
  <c r="Q204" i="2"/>
  <c r="O204" i="2"/>
  <c r="R204" i="2" s="1"/>
  <c r="D204" i="2"/>
  <c r="F200" i="2"/>
  <c r="E200" i="2"/>
  <c r="D200" i="2"/>
  <c r="Q198" i="2"/>
  <c r="O198" i="2"/>
  <c r="R198" i="2" s="1"/>
  <c r="U49" i="1" s="1"/>
  <c r="N198" i="2"/>
  <c r="Q197" i="2"/>
  <c r="R197" i="2" s="1"/>
  <c r="O197" i="2"/>
  <c r="R196" i="2"/>
  <c r="Q196" i="2"/>
  <c r="O196" i="2"/>
  <c r="Q195" i="2"/>
  <c r="O195" i="2"/>
  <c r="R195" i="2" s="1"/>
  <c r="Q194" i="2"/>
  <c r="O194" i="2"/>
  <c r="R194" i="2" s="1"/>
  <c r="Q193" i="2"/>
  <c r="O193" i="2"/>
  <c r="R193" i="2" s="1"/>
  <c r="R192" i="2"/>
  <c r="Q192" i="2"/>
  <c r="O192" i="2"/>
  <c r="Q191" i="2"/>
  <c r="O191" i="2"/>
  <c r="R191" i="2" s="1"/>
  <c r="F184" i="2"/>
  <c r="E184" i="2"/>
  <c r="D183" i="2"/>
  <c r="D184" i="2" s="1"/>
  <c r="F178" i="2"/>
  <c r="E178" i="2"/>
  <c r="D178" i="2"/>
  <c r="Q177" i="2"/>
  <c r="O177" i="2"/>
  <c r="R177" i="2" s="1"/>
  <c r="AD33" i="1" s="1"/>
  <c r="N177" i="2"/>
  <c r="R176" i="2"/>
  <c r="Q176" i="2"/>
  <c r="O176" i="2"/>
  <c r="N176" i="2"/>
  <c r="Q175" i="2"/>
  <c r="O175" i="2"/>
  <c r="R175" i="2" s="1"/>
  <c r="N175" i="2"/>
  <c r="D175" i="2"/>
  <c r="Q174" i="2"/>
  <c r="O174" i="2"/>
  <c r="R174" i="2" s="1"/>
  <c r="N174" i="2"/>
  <c r="Q173" i="2"/>
  <c r="O173" i="2"/>
  <c r="R173" i="2" s="1"/>
  <c r="AC44" i="1" s="1"/>
  <c r="R172" i="2"/>
  <c r="Q172" i="2"/>
  <c r="O172" i="2"/>
  <c r="N172" i="2"/>
  <c r="Q171" i="2"/>
  <c r="O171" i="2"/>
  <c r="R171" i="2" s="1"/>
  <c r="N171" i="2"/>
  <c r="D171" i="2"/>
  <c r="F166" i="2"/>
  <c r="E166" i="2"/>
  <c r="D166" i="2"/>
  <c r="Q165" i="2"/>
  <c r="O165" i="2"/>
  <c r="R165" i="2" s="1"/>
  <c r="N165" i="2"/>
  <c r="R164" i="2"/>
  <c r="Q164" i="2"/>
  <c r="O164" i="2"/>
  <c r="N164" i="2"/>
  <c r="Q163" i="2"/>
  <c r="O163" i="2"/>
  <c r="R163" i="2" s="1"/>
  <c r="N163" i="2"/>
  <c r="R162" i="2"/>
  <c r="Q162" i="2"/>
  <c r="O162" i="2"/>
  <c r="N162" i="2"/>
  <c r="Q161" i="2"/>
  <c r="O161" i="2"/>
  <c r="R161" i="2" s="1"/>
  <c r="AC52" i="1" s="1"/>
  <c r="N161" i="2"/>
  <c r="R160" i="2"/>
  <c r="Q160" i="2"/>
  <c r="O160" i="2"/>
  <c r="N160" i="2"/>
  <c r="Q159" i="2"/>
  <c r="O159" i="2"/>
  <c r="R159" i="2" s="1"/>
  <c r="N159" i="2"/>
  <c r="R158" i="2"/>
  <c r="Q158" i="2"/>
  <c r="O158" i="2"/>
  <c r="N158" i="2"/>
  <c r="Q152" i="2"/>
  <c r="O152" i="2"/>
  <c r="R152" i="2" s="1"/>
  <c r="R50" i="1" s="1"/>
  <c r="D152" i="2"/>
  <c r="R151" i="2"/>
  <c r="Q151" i="2"/>
  <c r="O151" i="2"/>
  <c r="F146" i="2"/>
  <c r="E146" i="2"/>
  <c r="D146" i="2"/>
  <c r="Q145" i="2"/>
  <c r="O145" i="2"/>
  <c r="R145" i="2" s="1"/>
  <c r="Q144" i="2"/>
  <c r="O144" i="2"/>
  <c r="R144" i="2" s="1"/>
  <c r="Q143" i="2"/>
  <c r="O143" i="2"/>
  <c r="R143" i="2" s="1"/>
  <c r="Q142" i="2"/>
  <c r="R142" i="2" s="1"/>
  <c r="Q35" i="1" s="1"/>
  <c r="O142" i="2"/>
  <c r="Q141" i="2"/>
  <c r="R141" i="2" s="1"/>
  <c r="Q44" i="1" s="1"/>
  <c r="O141" i="2"/>
  <c r="Q140" i="2"/>
  <c r="O140" i="2"/>
  <c r="R140" i="2" s="1"/>
  <c r="Q40" i="1" s="1"/>
  <c r="R139" i="2"/>
  <c r="Q139" i="2"/>
  <c r="O139" i="2"/>
  <c r="F135" i="2"/>
  <c r="E135" i="2"/>
  <c r="Q134" i="2"/>
  <c r="O134" i="2"/>
  <c r="R134" i="2" s="1"/>
  <c r="R33" i="1" s="1"/>
  <c r="Q133" i="2"/>
  <c r="O133" i="2"/>
  <c r="R133" i="2" s="1"/>
  <c r="Q132" i="2"/>
  <c r="O132" i="2"/>
  <c r="R132" i="2" s="1"/>
  <c r="D132" i="2"/>
  <c r="R131" i="2"/>
  <c r="Q131" i="2"/>
  <c r="O131" i="2"/>
  <c r="R130" i="2"/>
  <c r="Q130" i="2"/>
  <c r="O130" i="2"/>
  <c r="Q129" i="2"/>
  <c r="O129" i="2"/>
  <c r="R129" i="2" s="1"/>
  <c r="Q42" i="1" s="1"/>
  <c r="Q128" i="2"/>
  <c r="O128" i="2"/>
  <c r="R128" i="2" s="1"/>
  <c r="D128" i="2"/>
  <c r="D135" i="2" s="1"/>
  <c r="F124" i="2"/>
  <c r="E124" i="2"/>
  <c r="D124" i="2"/>
  <c r="R123" i="2"/>
  <c r="Q123" i="2"/>
  <c r="O123" i="2"/>
  <c r="R122" i="2"/>
  <c r="Q122" i="2"/>
  <c r="O122" i="2"/>
  <c r="Q121" i="2"/>
  <c r="O121" i="2"/>
  <c r="R121" i="2" s="1"/>
  <c r="Q49" i="1" s="1"/>
  <c r="Q120" i="2"/>
  <c r="O120" i="2"/>
  <c r="R120" i="2" s="1"/>
  <c r="Q119" i="2"/>
  <c r="O119" i="2"/>
  <c r="R119" i="2" s="1"/>
  <c r="F110" i="2"/>
  <c r="E110" i="2"/>
  <c r="D110" i="2"/>
  <c r="F109" i="2"/>
  <c r="R107" i="2"/>
  <c r="Q107" i="2"/>
  <c r="O107" i="2"/>
  <c r="Q106" i="2"/>
  <c r="O106" i="2"/>
  <c r="R106" i="2" s="1"/>
  <c r="F105" i="2"/>
  <c r="E105" i="2"/>
  <c r="D105" i="2"/>
  <c r="F104" i="2"/>
  <c r="Q103" i="2"/>
  <c r="O103" i="2"/>
  <c r="R103" i="2" s="1"/>
  <c r="O39" i="1" s="1"/>
  <c r="Q102" i="2"/>
  <c r="O102" i="2"/>
  <c r="R102" i="2" s="1"/>
  <c r="O48" i="1" s="1"/>
  <c r="Q101" i="2"/>
  <c r="R101" i="2" s="1"/>
  <c r="O101" i="2"/>
  <c r="Q100" i="2"/>
  <c r="O100" i="2"/>
  <c r="R100" i="2" s="1"/>
  <c r="Q99" i="2"/>
  <c r="O99" i="2"/>
  <c r="R99" i="2" s="1"/>
  <c r="R98" i="2"/>
  <c r="Q98" i="2"/>
  <c r="O98" i="2"/>
  <c r="R97" i="2"/>
  <c r="Q97" i="2"/>
  <c r="O97" i="2"/>
  <c r="R96" i="2"/>
  <c r="Q96" i="2"/>
  <c r="O96" i="2"/>
  <c r="F95" i="2"/>
  <c r="E95" i="2"/>
  <c r="D95" i="2"/>
  <c r="F94" i="2"/>
  <c r="Q93" i="2"/>
  <c r="O93" i="2"/>
  <c r="R93" i="2" s="1"/>
  <c r="O47" i="1" s="1"/>
  <c r="R92" i="2"/>
  <c r="Q92" i="2"/>
  <c r="O92" i="2"/>
  <c r="Q91" i="2"/>
  <c r="R91" i="2" s="1"/>
  <c r="O91" i="2"/>
  <c r="R90" i="2"/>
  <c r="Q90" i="2"/>
  <c r="O90" i="2"/>
  <c r="Q89" i="2"/>
  <c r="O89" i="2"/>
  <c r="R89" i="2" s="1"/>
  <c r="N47" i="1" s="1"/>
  <c r="Q88" i="2"/>
  <c r="O88" i="2"/>
  <c r="R88" i="2" s="1"/>
  <c r="Q87" i="2"/>
  <c r="R87" i="2" s="1"/>
  <c r="O87" i="2"/>
  <c r="Q86" i="2"/>
  <c r="O86" i="2"/>
  <c r="R86" i="2" s="1"/>
  <c r="F81" i="2"/>
  <c r="E81" i="2"/>
  <c r="D81" i="2"/>
  <c r="F80" i="2"/>
  <c r="Q78" i="2"/>
  <c r="O78" i="2"/>
  <c r="R78" i="2" s="1"/>
  <c r="Q77" i="2"/>
  <c r="O77" i="2"/>
  <c r="R77" i="2" s="1"/>
  <c r="F76" i="2"/>
  <c r="E76" i="2"/>
  <c r="D76" i="2"/>
  <c r="F75" i="2"/>
  <c r="Q74" i="2"/>
  <c r="R74" i="2" s="1"/>
  <c r="O74" i="2"/>
  <c r="O73" i="2"/>
  <c r="R73" i="2" s="1"/>
  <c r="L51" i="1" s="1"/>
  <c r="Q72" i="2"/>
  <c r="O72" i="2"/>
  <c r="R72" i="2" s="1"/>
  <c r="O71" i="2"/>
  <c r="R71" i="2" s="1"/>
  <c r="J17" i="5" s="1"/>
  <c r="Q70" i="2"/>
  <c r="R70" i="2" s="1"/>
  <c r="Q69" i="2"/>
  <c r="O69" i="2"/>
  <c r="R69" i="2" s="1"/>
  <c r="Q68" i="2"/>
  <c r="O68" i="2"/>
  <c r="R68" i="2" s="1"/>
  <c r="R67" i="2"/>
  <c r="Q67" i="2"/>
  <c r="O67" i="2"/>
  <c r="F66" i="2"/>
  <c r="E66" i="2"/>
  <c r="D66" i="2"/>
  <c r="F65" i="2"/>
  <c r="Q64" i="2"/>
  <c r="R64" i="2" s="1"/>
  <c r="O64" i="2"/>
  <c r="O63" i="2"/>
  <c r="R63" i="2" s="1"/>
  <c r="Q62" i="2"/>
  <c r="O62" i="2"/>
  <c r="R62" i="2" s="1"/>
  <c r="R61" i="2"/>
  <c r="Q61" i="2"/>
  <c r="O61" i="2"/>
  <c r="Q60" i="2"/>
  <c r="R60" i="2" s="1"/>
  <c r="K47" i="1" s="1"/>
  <c r="O60" i="2"/>
  <c r="R59" i="2"/>
  <c r="Q59" i="2"/>
  <c r="O59" i="2"/>
  <c r="Q58" i="2"/>
  <c r="O58" i="2"/>
  <c r="R58" i="2" s="1"/>
  <c r="Q57" i="2"/>
  <c r="O57" i="2"/>
  <c r="R57" i="2" s="1"/>
  <c r="F52" i="2"/>
  <c r="E52" i="2"/>
  <c r="F51" i="2"/>
  <c r="Q50" i="2"/>
  <c r="O50" i="2"/>
  <c r="D50" i="2"/>
  <c r="R50" i="2" s="1"/>
  <c r="Q49" i="2"/>
  <c r="O49" i="2"/>
  <c r="D49" i="2"/>
  <c r="R49" i="2" s="1"/>
  <c r="Q48" i="2"/>
  <c r="O48" i="2"/>
  <c r="D48" i="2"/>
  <c r="R48" i="2" s="1"/>
  <c r="Q47" i="2"/>
  <c r="O47" i="2"/>
  <c r="D47" i="2"/>
  <c r="R47" i="2" s="1"/>
  <c r="H46" i="1" s="1"/>
  <c r="Q46" i="2"/>
  <c r="O46" i="2"/>
  <c r="D46" i="2"/>
  <c r="R46" i="2" s="1"/>
  <c r="H51" i="1" s="1"/>
  <c r="Q45" i="2"/>
  <c r="O45" i="2"/>
  <c r="D45" i="2"/>
  <c r="R45" i="2" s="1"/>
  <c r="Q44" i="2"/>
  <c r="O44" i="2"/>
  <c r="D44" i="2"/>
  <c r="R44" i="2" s="1"/>
  <c r="Q43" i="2"/>
  <c r="O43" i="2"/>
  <c r="D43" i="2"/>
  <c r="D52" i="2" s="1"/>
  <c r="F38" i="2"/>
  <c r="E38" i="2"/>
  <c r="D35" i="2"/>
  <c r="D38" i="2" s="1"/>
  <c r="Q34" i="2"/>
  <c r="O34" i="2"/>
  <c r="D34" i="2"/>
  <c r="R34" i="2" s="1"/>
  <c r="F33" i="2"/>
  <c r="E33" i="2"/>
  <c r="R32" i="2"/>
  <c r="Q32" i="2"/>
  <c r="O32" i="2"/>
  <c r="D32" i="2"/>
  <c r="Q31" i="2"/>
  <c r="O31" i="2"/>
  <c r="R31" i="2" s="1"/>
  <c r="D31" i="2"/>
  <c r="R30" i="2"/>
  <c r="Q30" i="2"/>
  <c r="O30" i="2"/>
  <c r="D30" i="2"/>
  <c r="O29" i="2"/>
  <c r="D29" i="2"/>
  <c r="R28" i="2"/>
  <c r="Q28" i="2"/>
  <c r="O28" i="2"/>
  <c r="D28" i="2"/>
  <c r="Q27" i="2"/>
  <c r="O27" i="2"/>
  <c r="R27" i="2" s="1"/>
  <c r="D27" i="2"/>
  <c r="Q26" i="2"/>
  <c r="O26" i="2"/>
  <c r="R26" i="2" s="1"/>
  <c r="D26" i="2"/>
  <c r="Q25" i="2"/>
  <c r="O25" i="2"/>
  <c r="R25" i="2" s="1"/>
  <c r="D25" i="2"/>
  <c r="D33" i="2" s="1"/>
  <c r="F24" i="2"/>
  <c r="E24" i="2"/>
  <c r="Q22" i="2"/>
  <c r="R22" i="2"/>
  <c r="F51" i="1" s="1"/>
  <c r="N22" i="2"/>
  <c r="D22" i="2"/>
  <c r="Q21" i="2"/>
  <c r="O21" i="2"/>
  <c r="R21" i="2" s="1"/>
  <c r="N21" i="2"/>
  <c r="D21" i="2"/>
  <c r="Q20" i="2"/>
  <c r="O20" i="2"/>
  <c r="D20" i="2"/>
  <c r="R20" i="2" s="1"/>
  <c r="F46" i="1" s="1"/>
  <c r="O19" i="2"/>
  <c r="D19" i="2"/>
  <c r="Q18" i="2"/>
  <c r="O18" i="2"/>
  <c r="D18" i="2"/>
  <c r="D24" i="2" s="1"/>
  <c r="O17" i="2"/>
  <c r="N17" i="2"/>
  <c r="D17" i="2"/>
  <c r="Q16" i="2"/>
  <c r="O16" i="2"/>
  <c r="R16" i="2" s="1"/>
  <c r="D16" i="2"/>
  <c r="D15" i="2"/>
  <c r="H11" i="2"/>
  <c r="AL50" i="1"/>
  <c r="AD50" i="1"/>
  <c r="AC50" i="1"/>
  <c r="AA50" i="1"/>
  <c r="Z50" i="1"/>
  <c r="V50" i="1"/>
  <c r="U50" i="1"/>
  <c r="Q50" i="1"/>
  <c r="O50" i="1"/>
  <c r="N50" i="1"/>
  <c r="M50" i="1"/>
  <c r="L50" i="1"/>
  <c r="K50" i="1"/>
  <c r="J50" i="1"/>
  <c r="I50" i="1"/>
  <c r="H50" i="1"/>
  <c r="G50" i="1"/>
  <c r="F50" i="1"/>
  <c r="AL6" i="1"/>
  <c r="AD6" i="1"/>
  <c r="AC6" i="1"/>
  <c r="X6" i="1"/>
  <c r="W6" i="1"/>
  <c r="V6" i="1"/>
  <c r="T6" i="1"/>
  <c r="Q6" i="1"/>
  <c r="O6" i="1"/>
  <c r="N6" i="1"/>
  <c r="M6" i="1"/>
  <c r="L6" i="1"/>
  <c r="K6" i="1"/>
  <c r="J6" i="1"/>
  <c r="I6" i="1"/>
  <c r="H6" i="1"/>
  <c r="G6" i="1"/>
  <c r="F6" i="1"/>
  <c r="AL41" i="1"/>
  <c r="AD41" i="1"/>
  <c r="AC41" i="1"/>
  <c r="AA41" i="1"/>
  <c r="Z41" i="1"/>
  <c r="V41" i="1"/>
  <c r="U41" i="1"/>
  <c r="T41" i="1"/>
  <c r="R41" i="1"/>
  <c r="Q41" i="1"/>
  <c r="O41" i="1"/>
  <c r="N41" i="1"/>
  <c r="M41" i="1"/>
  <c r="L41" i="1"/>
  <c r="K41" i="1"/>
  <c r="J41" i="1"/>
  <c r="I41" i="1"/>
  <c r="H41" i="1"/>
  <c r="G41" i="1"/>
  <c r="F41" i="1"/>
  <c r="AL43" i="1"/>
  <c r="AD43" i="1"/>
  <c r="AC43" i="1"/>
  <c r="AA43" i="1"/>
  <c r="Z43" i="1"/>
  <c r="W43" i="1"/>
  <c r="V43" i="1"/>
  <c r="T43" i="1"/>
  <c r="Q43" i="1"/>
  <c r="O43" i="1"/>
  <c r="N43" i="1"/>
  <c r="M43" i="1"/>
  <c r="L43" i="1"/>
  <c r="K43" i="1"/>
  <c r="J43" i="1"/>
  <c r="I43" i="1"/>
  <c r="H43" i="1"/>
  <c r="G43" i="1"/>
  <c r="AL42" i="1"/>
  <c r="AD42" i="1"/>
  <c r="AC42" i="1"/>
  <c r="AA42" i="1"/>
  <c r="Z42" i="1"/>
  <c r="X42" i="1"/>
  <c r="V42" i="1"/>
  <c r="U42" i="1"/>
  <c r="R42" i="1"/>
  <c r="O42" i="1"/>
  <c r="N42" i="1"/>
  <c r="M42" i="1"/>
  <c r="L42" i="1"/>
  <c r="K42" i="1"/>
  <c r="J42" i="1"/>
  <c r="I42" i="1"/>
  <c r="H42" i="1"/>
  <c r="G42" i="1"/>
  <c r="F42" i="1"/>
  <c r="AL35" i="1"/>
  <c r="AD35" i="1"/>
  <c r="AC35" i="1"/>
  <c r="AA35" i="1"/>
  <c r="Z35" i="1"/>
  <c r="X35" i="1"/>
  <c r="W35" i="1"/>
  <c r="V35" i="1"/>
  <c r="T35" i="1"/>
  <c r="O35" i="1"/>
  <c r="N35" i="1"/>
  <c r="M35" i="1"/>
  <c r="L35" i="1"/>
  <c r="K35" i="1"/>
  <c r="J35" i="1"/>
  <c r="I35" i="1"/>
  <c r="H35" i="1"/>
  <c r="G35" i="1"/>
  <c r="F35" i="1"/>
  <c r="AL51" i="1"/>
  <c r="AD51" i="1"/>
  <c r="AC51" i="1"/>
  <c r="AA51" i="1"/>
  <c r="Z51" i="1"/>
  <c r="X51" i="1"/>
  <c r="W51" i="1"/>
  <c r="V51" i="1"/>
  <c r="U51" i="1"/>
  <c r="T51" i="1"/>
  <c r="R51" i="1"/>
  <c r="Q51" i="1"/>
  <c r="O51" i="1"/>
  <c r="N51" i="1"/>
  <c r="M51" i="1"/>
  <c r="K51" i="1"/>
  <c r="J51" i="1"/>
  <c r="I51" i="1"/>
  <c r="G51" i="1"/>
  <c r="AL54" i="1"/>
  <c r="AC54" i="1"/>
  <c r="AA54" i="1"/>
  <c r="Z54" i="1"/>
  <c r="X54" i="1"/>
  <c r="W54" i="1"/>
  <c r="V54" i="1"/>
  <c r="Q54" i="1"/>
  <c r="O54" i="1"/>
  <c r="N54" i="1"/>
  <c r="M54" i="1"/>
  <c r="L54" i="1"/>
  <c r="K54" i="1"/>
  <c r="J54" i="1"/>
  <c r="I54" i="1"/>
  <c r="H54" i="1"/>
  <c r="G54" i="1"/>
  <c r="F54" i="1"/>
  <c r="AL53" i="1"/>
  <c r="AD53" i="1"/>
  <c r="AC53" i="1"/>
  <c r="AA53" i="1"/>
  <c r="Z53" i="1"/>
  <c r="X53" i="1"/>
  <c r="W53" i="1"/>
  <c r="V53" i="1"/>
  <c r="U53" i="1"/>
  <c r="R53" i="1"/>
  <c r="Q53" i="1"/>
  <c r="O53" i="1"/>
  <c r="N53" i="1"/>
  <c r="M53" i="1"/>
  <c r="L53" i="1"/>
  <c r="K53" i="1"/>
  <c r="J53" i="1"/>
  <c r="H53" i="1"/>
  <c r="G53" i="1"/>
  <c r="F53" i="1"/>
  <c r="AL52" i="1"/>
  <c r="AD52" i="1"/>
  <c r="AA52" i="1"/>
  <c r="Z52" i="1"/>
  <c r="X52" i="1"/>
  <c r="W52" i="1"/>
  <c r="V52" i="1"/>
  <c r="U52" i="1"/>
  <c r="T52" i="1"/>
  <c r="R52" i="1"/>
  <c r="Q52" i="1"/>
  <c r="O52" i="1"/>
  <c r="M52" i="1"/>
  <c r="L52" i="1"/>
  <c r="J52" i="1"/>
  <c r="I52" i="1"/>
  <c r="H52" i="1"/>
  <c r="G52" i="1"/>
  <c r="F52" i="1"/>
  <c r="AL49" i="1"/>
  <c r="AA49" i="1"/>
  <c r="Z49" i="1"/>
  <c r="X49" i="1"/>
  <c r="W49" i="1"/>
  <c r="V49" i="1"/>
  <c r="T49" i="1"/>
  <c r="R49" i="1"/>
  <c r="O49" i="1"/>
  <c r="N49" i="1"/>
  <c r="M49" i="1"/>
  <c r="L49" i="1"/>
  <c r="K49" i="1"/>
  <c r="J49" i="1"/>
  <c r="I49" i="1"/>
  <c r="H49" i="1"/>
  <c r="G49" i="1"/>
  <c r="F49" i="1"/>
  <c r="AL48" i="1"/>
  <c r="AD48" i="1"/>
  <c r="AC48" i="1"/>
  <c r="AA48" i="1"/>
  <c r="Z48" i="1"/>
  <c r="X48" i="1"/>
  <c r="W48" i="1"/>
  <c r="V48" i="1"/>
  <c r="U48" i="1"/>
  <c r="T48" i="1"/>
  <c r="R48" i="1"/>
  <c r="Q48" i="1"/>
  <c r="N48" i="1"/>
  <c r="M48" i="1"/>
  <c r="K48" i="1"/>
  <c r="J48" i="1"/>
  <c r="I48" i="1"/>
  <c r="H48" i="1"/>
  <c r="G48" i="1"/>
  <c r="F48" i="1"/>
  <c r="AL47" i="1"/>
  <c r="AD47" i="1"/>
  <c r="AC47" i="1"/>
  <c r="AA47" i="1"/>
  <c r="Z47" i="1"/>
  <c r="X47" i="1"/>
  <c r="W47" i="1"/>
  <c r="V47" i="1"/>
  <c r="U47" i="1"/>
  <c r="T47" i="1"/>
  <c r="R47" i="1"/>
  <c r="M47" i="1"/>
  <c r="J47" i="1"/>
  <c r="I47" i="1"/>
  <c r="H47" i="1"/>
  <c r="G47" i="1"/>
  <c r="F47" i="1"/>
  <c r="AL46" i="1"/>
  <c r="AD46" i="1"/>
  <c r="AC46" i="1"/>
  <c r="AA46" i="1"/>
  <c r="Z46" i="1"/>
  <c r="X46" i="1"/>
  <c r="W46" i="1"/>
  <c r="V46" i="1"/>
  <c r="U46" i="1"/>
  <c r="T46" i="1"/>
  <c r="R46" i="1"/>
  <c r="Q46" i="1"/>
  <c r="O46" i="1"/>
  <c r="N46" i="1"/>
  <c r="M46" i="1"/>
  <c r="L46" i="1"/>
  <c r="K46" i="1"/>
  <c r="J46" i="1"/>
  <c r="I46" i="1"/>
  <c r="G46" i="1"/>
  <c r="AL45" i="1"/>
  <c r="AD45" i="1"/>
  <c r="AC45" i="1"/>
  <c r="AA45" i="1"/>
  <c r="X45" i="1"/>
  <c r="W45" i="1"/>
  <c r="V45" i="1"/>
  <c r="U45" i="1"/>
  <c r="T45" i="1"/>
  <c r="R45" i="1"/>
  <c r="Q45" i="1"/>
  <c r="O45" i="1"/>
  <c r="N45" i="1"/>
  <c r="M45" i="1"/>
  <c r="L45" i="1"/>
  <c r="K45" i="1"/>
  <c r="J45" i="1"/>
  <c r="I45" i="1"/>
  <c r="H45" i="1"/>
  <c r="G45" i="1"/>
  <c r="F45" i="1"/>
  <c r="AL44" i="1"/>
  <c r="AD44" i="1"/>
  <c r="AA44" i="1"/>
  <c r="Z44" i="1"/>
  <c r="X44" i="1"/>
  <c r="W44" i="1"/>
  <c r="V44" i="1"/>
  <c r="O44" i="1"/>
  <c r="N44" i="1"/>
  <c r="M44" i="1"/>
  <c r="L44" i="1"/>
  <c r="K44" i="1"/>
  <c r="J44" i="1"/>
  <c r="I44" i="1"/>
  <c r="H44" i="1"/>
  <c r="G44" i="1"/>
  <c r="F44" i="1"/>
  <c r="AL40" i="1"/>
  <c r="AD40" i="1"/>
  <c r="AC40" i="1"/>
  <c r="AA40" i="1"/>
  <c r="Z40" i="1"/>
  <c r="X40" i="1"/>
  <c r="W40" i="1"/>
  <c r="V40" i="1"/>
  <c r="U40" i="1"/>
  <c r="R40" i="1"/>
  <c r="O40" i="1"/>
  <c r="N40" i="1"/>
  <c r="M40" i="1"/>
  <c r="L40" i="1"/>
  <c r="K40" i="1"/>
  <c r="J40" i="1"/>
  <c r="I40" i="1"/>
  <c r="H40" i="1"/>
  <c r="G40" i="1"/>
  <c r="F40" i="1"/>
  <c r="AL39" i="1"/>
  <c r="AD39" i="1"/>
  <c r="AC39" i="1"/>
  <c r="AA39" i="1"/>
  <c r="Z39" i="1"/>
  <c r="X39" i="1"/>
  <c r="W39" i="1"/>
  <c r="V39" i="1"/>
  <c r="U39" i="1"/>
  <c r="T39" i="1"/>
  <c r="R39" i="1"/>
  <c r="Q39" i="1"/>
  <c r="N39" i="1"/>
  <c r="M39" i="1"/>
  <c r="K39" i="1"/>
  <c r="J39" i="1"/>
  <c r="I39" i="1"/>
  <c r="H39" i="1"/>
  <c r="G39" i="1"/>
  <c r="F39" i="1"/>
  <c r="AL38" i="1"/>
  <c r="AD38" i="1"/>
  <c r="AA38" i="1"/>
  <c r="Z38" i="1"/>
  <c r="Y38" i="1"/>
  <c r="X38" i="1"/>
  <c r="W38" i="1"/>
  <c r="V38" i="1"/>
  <c r="T38" i="1"/>
  <c r="Q38" i="1"/>
  <c r="O38" i="1"/>
  <c r="N38" i="1"/>
  <c r="M38" i="1"/>
  <c r="L38" i="1"/>
  <c r="K38" i="1"/>
  <c r="J38" i="1"/>
  <c r="I38" i="1"/>
  <c r="H38" i="1"/>
  <c r="G38" i="1"/>
  <c r="F38" i="1"/>
  <c r="AL37" i="1"/>
  <c r="AD37" i="1"/>
  <c r="AC37" i="1"/>
  <c r="AA37" i="1"/>
  <c r="Z37" i="1"/>
  <c r="W37" i="1"/>
  <c r="V37" i="1"/>
  <c r="U37" i="1"/>
  <c r="T37" i="1"/>
  <c r="R37" i="1"/>
  <c r="Q37" i="1"/>
  <c r="O37" i="1"/>
  <c r="N37" i="1"/>
  <c r="M37" i="1"/>
  <c r="K37" i="1"/>
  <c r="J37" i="1"/>
  <c r="I37" i="1"/>
  <c r="H37" i="1"/>
  <c r="G37" i="1"/>
  <c r="F37" i="1"/>
  <c r="AL36" i="1"/>
  <c r="AC36" i="1"/>
  <c r="AA36" i="1"/>
  <c r="Z36" i="1"/>
  <c r="X36" i="1"/>
  <c r="W36" i="1"/>
  <c r="V36" i="1"/>
  <c r="U36" i="1"/>
  <c r="O36" i="1"/>
  <c r="N36" i="1"/>
  <c r="M36" i="1"/>
  <c r="L36" i="1"/>
  <c r="K36" i="1"/>
  <c r="J36" i="1"/>
  <c r="I36" i="1"/>
  <c r="H36" i="1"/>
  <c r="G36" i="1"/>
  <c r="F36" i="1"/>
  <c r="AL34" i="1"/>
  <c r="AD34" i="1"/>
  <c r="AA34" i="1"/>
  <c r="Z34" i="1"/>
  <c r="X34" i="1"/>
  <c r="W34" i="1"/>
  <c r="V34" i="1"/>
  <c r="Q34" i="1"/>
  <c r="O34" i="1"/>
  <c r="N34" i="1"/>
  <c r="M34" i="1"/>
  <c r="L34" i="1"/>
  <c r="K34" i="1"/>
  <c r="J34" i="1"/>
  <c r="I34" i="1"/>
  <c r="H34" i="1"/>
  <c r="G34" i="1"/>
  <c r="F34" i="1"/>
  <c r="AL33" i="1"/>
  <c r="AC33" i="1"/>
  <c r="AA33" i="1"/>
  <c r="Z33" i="1"/>
  <c r="Y33" i="1"/>
  <c r="X33" i="1"/>
  <c r="W33" i="1"/>
  <c r="V33" i="1"/>
  <c r="T33" i="1"/>
  <c r="Q33" i="1"/>
  <c r="O33" i="1"/>
  <c r="N33" i="1"/>
  <c r="M33" i="1"/>
  <c r="L33" i="1"/>
  <c r="K33" i="1"/>
  <c r="J33" i="1"/>
  <c r="I33" i="1"/>
  <c r="H33" i="1"/>
  <c r="G33" i="1"/>
  <c r="F33" i="1"/>
  <c r="AL32" i="1"/>
  <c r="AD32" i="1"/>
  <c r="AC32" i="1"/>
  <c r="AA32" i="1"/>
  <c r="Z32" i="1"/>
  <c r="X32" i="1"/>
  <c r="W32" i="1"/>
  <c r="V32" i="1"/>
  <c r="T32" i="1"/>
  <c r="Q32" i="1"/>
  <c r="O32" i="1"/>
  <c r="N32" i="1"/>
  <c r="M32" i="1"/>
  <c r="L32" i="1"/>
  <c r="K32" i="1"/>
  <c r="J32" i="1"/>
  <c r="I32" i="1"/>
  <c r="H32" i="1"/>
  <c r="G32" i="1"/>
  <c r="F32" i="1"/>
  <c r="AL31" i="1"/>
  <c r="AC31" i="1"/>
  <c r="AB31" i="1"/>
  <c r="AA31" i="1"/>
  <c r="Z31" i="1"/>
  <c r="W31" i="1"/>
  <c r="V31" i="1"/>
  <c r="U31" i="1"/>
  <c r="T31" i="1"/>
  <c r="R31" i="1"/>
  <c r="Q31" i="1"/>
  <c r="O31" i="1"/>
  <c r="N31" i="1"/>
  <c r="M31" i="1"/>
  <c r="L31" i="1"/>
  <c r="K31" i="1"/>
  <c r="J31" i="1"/>
  <c r="I31" i="1"/>
  <c r="H31" i="1"/>
  <c r="G31" i="1"/>
  <c r="F31" i="1"/>
  <c r="D31" i="1"/>
  <c r="AL30" i="1"/>
  <c r="AD30" i="1"/>
  <c r="AC30" i="1"/>
  <c r="AA30" i="1"/>
  <c r="Z30" i="1"/>
  <c r="Y30" i="1"/>
  <c r="X30" i="1"/>
  <c r="W30" i="1"/>
  <c r="V30" i="1"/>
  <c r="U30" i="1"/>
  <c r="T30" i="1"/>
  <c r="R30" i="1"/>
  <c r="Q30" i="1"/>
  <c r="O30" i="1"/>
  <c r="N30" i="1"/>
  <c r="M30" i="1"/>
  <c r="L30" i="1"/>
  <c r="K30" i="1"/>
  <c r="J30" i="1"/>
  <c r="I30" i="1"/>
  <c r="H30" i="1"/>
  <c r="G30" i="1"/>
  <c r="F30" i="1"/>
  <c r="D30" i="1"/>
  <c r="AL29" i="1"/>
  <c r="AD29" i="1"/>
  <c r="AB29" i="1"/>
  <c r="AA29" i="1"/>
  <c r="Z29" i="1"/>
  <c r="Y29" i="1"/>
  <c r="X29" i="1"/>
  <c r="W29" i="1"/>
  <c r="V29" i="1"/>
  <c r="T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D29" i="1"/>
  <c r="AL28" i="1"/>
  <c r="AD28" i="1"/>
  <c r="AC28" i="1"/>
  <c r="AB28" i="1"/>
  <c r="AA28" i="1"/>
  <c r="Z28" i="1"/>
  <c r="Y28" i="1"/>
  <c r="X28" i="1"/>
  <c r="W28" i="1"/>
  <c r="V28" i="1"/>
  <c r="U28" i="1"/>
  <c r="T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D28" i="1"/>
  <c r="AL27" i="1"/>
  <c r="AD27" i="1"/>
  <c r="AC27" i="1"/>
  <c r="AB27" i="1"/>
  <c r="AA27" i="1"/>
  <c r="Z27" i="1"/>
  <c r="Y27" i="1"/>
  <c r="X27" i="1"/>
  <c r="W27" i="1"/>
  <c r="V27" i="1"/>
  <c r="U27" i="1"/>
  <c r="T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D27" i="1"/>
  <c r="AL26" i="1"/>
  <c r="AD26" i="1"/>
  <c r="AC26" i="1"/>
  <c r="AB26" i="1"/>
  <c r="AA26" i="1"/>
  <c r="Z26" i="1"/>
  <c r="Y26" i="1"/>
  <c r="X26" i="1"/>
  <c r="W26" i="1"/>
  <c r="V26" i="1"/>
  <c r="U26" i="1"/>
  <c r="T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D26" i="1"/>
  <c r="AL25" i="1"/>
  <c r="AD25" i="1"/>
  <c r="AC25" i="1"/>
  <c r="AB25" i="1"/>
  <c r="AA25" i="1"/>
  <c r="Z25" i="1"/>
  <c r="Y25" i="1"/>
  <c r="X25" i="1"/>
  <c r="W25" i="1"/>
  <c r="V25" i="1"/>
  <c r="U25" i="1"/>
  <c r="T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D25" i="1"/>
  <c r="AL24" i="1"/>
  <c r="AD24" i="1"/>
  <c r="AC24" i="1"/>
  <c r="AB24" i="1"/>
  <c r="AA24" i="1"/>
  <c r="Z24" i="1"/>
  <c r="Y24" i="1"/>
  <c r="X24" i="1"/>
  <c r="W24" i="1"/>
  <c r="V24" i="1"/>
  <c r="U24" i="1"/>
  <c r="T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D24" i="1"/>
  <c r="AL23" i="1"/>
  <c r="AD23" i="1"/>
  <c r="AC23" i="1"/>
  <c r="AB23" i="1"/>
  <c r="AA23" i="1"/>
  <c r="Z23" i="1"/>
  <c r="Y23" i="1"/>
  <c r="X23" i="1"/>
  <c r="W23" i="1"/>
  <c r="V23" i="1"/>
  <c r="U23" i="1"/>
  <c r="T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D23" i="1"/>
  <c r="AL22" i="1"/>
  <c r="AD22" i="1"/>
  <c r="AC22" i="1"/>
  <c r="AB22" i="1"/>
  <c r="AA22" i="1"/>
  <c r="Z22" i="1"/>
  <c r="Y22" i="1"/>
  <c r="X22" i="1"/>
  <c r="W22" i="1"/>
  <c r="V22" i="1"/>
  <c r="U22" i="1"/>
  <c r="T22" i="1"/>
  <c r="R22" i="1"/>
  <c r="Q22" i="1"/>
  <c r="P22" i="1"/>
  <c r="O22" i="1"/>
  <c r="N22" i="1"/>
  <c r="M22" i="1"/>
  <c r="L22" i="1"/>
  <c r="K22" i="1"/>
  <c r="J22" i="1"/>
  <c r="I22" i="1"/>
  <c r="H22" i="1"/>
  <c r="G22" i="1"/>
  <c r="D22" i="1"/>
  <c r="AL21" i="1"/>
  <c r="AD21" i="1"/>
  <c r="AC21" i="1"/>
  <c r="AB21" i="1"/>
  <c r="AA21" i="1"/>
  <c r="Z21" i="1"/>
  <c r="Y21" i="1"/>
  <c r="X21" i="1"/>
  <c r="W21" i="1"/>
  <c r="V21" i="1"/>
  <c r="U21" i="1"/>
  <c r="T21" i="1"/>
  <c r="R21" i="1"/>
  <c r="Q21" i="1"/>
  <c r="P21" i="1"/>
  <c r="O21" i="1"/>
  <c r="N21" i="1"/>
  <c r="M21" i="1"/>
  <c r="K21" i="1"/>
  <c r="J21" i="1"/>
  <c r="I21" i="1"/>
  <c r="H21" i="1"/>
  <c r="G21" i="1"/>
  <c r="F21" i="1"/>
  <c r="D21" i="1"/>
  <c r="AL20" i="1"/>
  <c r="AD20" i="1"/>
  <c r="AC20" i="1"/>
  <c r="AB20" i="1"/>
  <c r="AA20" i="1"/>
  <c r="Z20" i="1"/>
  <c r="Y20" i="1"/>
  <c r="X20" i="1"/>
  <c r="W20" i="1"/>
  <c r="V20" i="1"/>
  <c r="U20" i="1"/>
  <c r="T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D20" i="1"/>
  <c r="AL19" i="1"/>
  <c r="AD19" i="1"/>
  <c r="AC19" i="1"/>
  <c r="AB19" i="1"/>
  <c r="AA19" i="1"/>
  <c r="Z19" i="1"/>
  <c r="Y19" i="1"/>
  <c r="X19" i="1"/>
  <c r="W19" i="1"/>
  <c r="V19" i="1"/>
  <c r="U19" i="1"/>
  <c r="T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D19" i="1"/>
  <c r="AL18" i="1"/>
  <c r="AD18" i="1"/>
  <c r="AC18" i="1"/>
  <c r="AB18" i="1"/>
  <c r="AA18" i="1"/>
  <c r="Z18" i="1"/>
  <c r="Y18" i="1"/>
  <c r="X18" i="1"/>
  <c r="W18" i="1"/>
  <c r="V18" i="1"/>
  <c r="U18" i="1"/>
  <c r="T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D18" i="1"/>
  <c r="AL17" i="1"/>
  <c r="AD17" i="1"/>
  <c r="AC17" i="1"/>
  <c r="AB17" i="1"/>
  <c r="AA17" i="1"/>
  <c r="Z17" i="1"/>
  <c r="Y17" i="1"/>
  <c r="X17" i="1"/>
  <c r="W17" i="1"/>
  <c r="V17" i="1"/>
  <c r="U17" i="1"/>
  <c r="T17" i="1"/>
  <c r="R17" i="1"/>
  <c r="Q17" i="1"/>
  <c r="P17" i="1"/>
  <c r="O17" i="1"/>
  <c r="N17" i="1"/>
  <c r="M17" i="1"/>
  <c r="K17" i="1"/>
  <c r="J17" i="1"/>
  <c r="I17" i="1"/>
  <c r="H17" i="1"/>
  <c r="G17" i="1"/>
  <c r="F17" i="1"/>
  <c r="D17" i="1"/>
  <c r="AL16" i="1"/>
  <c r="AD16" i="1"/>
  <c r="AC16" i="1"/>
  <c r="AB16" i="1"/>
  <c r="AA16" i="1"/>
  <c r="Z16" i="1"/>
  <c r="Y16" i="1"/>
  <c r="X16" i="1"/>
  <c r="W16" i="1"/>
  <c r="V16" i="1"/>
  <c r="U16" i="1"/>
  <c r="T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D16" i="1"/>
  <c r="AL15" i="1"/>
  <c r="AD15" i="1"/>
  <c r="AC15" i="1"/>
  <c r="AB15" i="1"/>
  <c r="AA15" i="1"/>
  <c r="Z15" i="1"/>
  <c r="Y15" i="1"/>
  <c r="X15" i="1"/>
  <c r="W15" i="1"/>
  <c r="V15" i="1"/>
  <c r="U15" i="1"/>
  <c r="T15" i="1"/>
  <c r="R15" i="1"/>
  <c r="Q15" i="1"/>
  <c r="P15" i="1"/>
  <c r="O15" i="1"/>
  <c r="N15" i="1"/>
  <c r="M15" i="1"/>
  <c r="K15" i="1"/>
  <c r="J15" i="1"/>
  <c r="I15" i="1"/>
  <c r="H15" i="1"/>
  <c r="G15" i="1"/>
  <c r="F15" i="1"/>
  <c r="D15" i="1"/>
  <c r="AL14" i="1"/>
  <c r="AD14" i="1"/>
  <c r="AC14" i="1"/>
  <c r="AB14" i="1"/>
  <c r="AA14" i="1"/>
  <c r="Z14" i="1"/>
  <c r="Y14" i="1"/>
  <c r="X14" i="1"/>
  <c r="W14" i="1"/>
  <c r="V14" i="1"/>
  <c r="U14" i="1"/>
  <c r="T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D14" i="1"/>
  <c r="AL13" i="1"/>
  <c r="AD13" i="1"/>
  <c r="AC13" i="1"/>
  <c r="AB13" i="1"/>
  <c r="AA13" i="1"/>
  <c r="Z13" i="1"/>
  <c r="Y13" i="1"/>
  <c r="X13" i="1"/>
  <c r="W13" i="1"/>
  <c r="V13" i="1"/>
  <c r="U13" i="1"/>
  <c r="T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D13" i="1"/>
  <c r="AL12" i="1"/>
  <c r="AD12" i="1"/>
  <c r="AC12" i="1"/>
  <c r="AB12" i="1"/>
  <c r="Z12" i="1"/>
  <c r="Y12" i="1"/>
  <c r="X12" i="1"/>
  <c r="W12" i="1"/>
  <c r="V12" i="1"/>
  <c r="U12" i="1"/>
  <c r="T12" i="1"/>
  <c r="R12" i="1"/>
  <c r="Q12" i="1"/>
  <c r="P12" i="1"/>
  <c r="O12" i="1"/>
  <c r="N12" i="1"/>
  <c r="M12" i="1"/>
  <c r="L12" i="1"/>
  <c r="J12" i="1"/>
  <c r="I12" i="1"/>
  <c r="H12" i="1"/>
  <c r="G12" i="1"/>
  <c r="F12" i="1"/>
  <c r="D12" i="1"/>
  <c r="AL11" i="1"/>
  <c r="AD11" i="1"/>
  <c r="AC11" i="1"/>
  <c r="AB11" i="1"/>
  <c r="AA11" i="1"/>
  <c r="Z11" i="1"/>
  <c r="Y11" i="1"/>
  <c r="X11" i="1"/>
  <c r="W11" i="1"/>
  <c r="V11" i="1"/>
  <c r="U11" i="1"/>
  <c r="T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D11" i="1"/>
  <c r="AL10" i="1"/>
  <c r="AD10" i="1"/>
  <c r="AC10" i="1"/>
  <c r="AB10" i="1"/>
  <c r="AA10" i="1"/>
  <c r="Z10" i="1"/>
  <c r="Y10" i="1"/>
  <c r="X10" i="1"/>
  <c r="W10" i="1"/>
  <c r="V10" i="1"/>
  <c r="U10" i="1"/>
  <c r="T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D10" i="1"/>
  <c r="AL9" i="1"/>
  <c r="AD9" i="1"/>
  <c r="AC9" i="1"/>
  <c r="AB9" i="1"/>
  <c r="AA9" i="1"/>
  <c r="Z9" i="1"/>
  <c r="Y9" i="1"/>
  <c r="X9" i="1"/>
  <c r="W9" i="1"/>
  <c r="V9" i="1"/>
  <c r="U9" i="1"/>
  <c r="T9" i="1"/>
  <c r="R9" i="1"/>
  <c r="Q9" i="1"/>
  <c r="P9" i="1"/>
  <c r="O9" i="1"/>
  <c r="N9" i="1"/>
  <c r="M9" i="1"/>
  <c r="L9" i="1"/>
  <c r="K9" i="1"/>
  <c r="J9" i="1"/>
  <c r="I9" i="1"/>
  <c r="H9" i="1"/>
  <c r="G9" i="1"/>
  <c r="F9" i="1"/>
  <c r="D9" i="1"/>
  <c r="AL8" i="1"/>
  <c r="AD8" i="1"/>
  <c r="AC8" i="1"/>
  <c r="AB8" i="1"/>
  <c r="AA8" i="1"/>
  <c r="Z8" i="1"/>
  <c r="Y8" i="1"/>
  <c r="X8" i="1"/>
  <c r="W8" i="1"/>
  <c r="V8" i="1"/>
  <c r="U8" i="1"/>
  <c r="T8" i="1"/>
  <c r="R8" i="1"/>
  <c r="Q8" i="1"/>
  <c r="P8" i="1"/>
  <c r="O8" i="1"/>
  <c r="N8" i="1"/>
  <c r="M8" i="1"/>
  <c r="L8" i="1"/>
  <c r="K8" i="1"/>
  <c r="J8" i="1"/>
  <c r="I8" i="1"/>
  <c r="H8" i="1"/>
  <c r="G8" i="1"/>
  <c r="F8" i="1"/>
  <c r="D8" i="1"/>
  <c r="AL7" i="1"/>
  <c r="AD7" i="1"/>
  <c r="AC7" i="1"/>
  <c r="AB7" i="1"/>
  <c r="AA7" i="1"/>
  <c r="Z7" i="1"/>
  <c r="Y7" i="1"/>
  <c r="X7" i="1"/>
  <c r="W7" i="1"/>
  <c r="V7" i="1"/>
  <c r="U7" i="1"/>
  <c r="T7" i="1"/>
  <c r="R7" i="1"/>
  <c r="Q7" i="1"/>
  <c r="P7" i="1"/>
  <c r="O7" i="1"/>
  <c r="N7" i="1"/>
  <c r="M7" i="1"/>
  <c r="L7" i="1"/>
  <c r="K7" i="1"/>
  <c r="J7" i="1"/>
  <c r="I7" i="1"/>
  <c r="H7" i="1"/>
  <c r="G7" i="1"/>
  <c r="F7" i="1"/>
  <c r="D7" i="1"/>
  <c r="AL5" i="1"/>
  <c r="AD5" i="1"/>
  <c r="AC5" i="1"/>
  <c r="AB5" i="1"/>
  <c r="AA5" i="1"/>
  <c r="Z5" i="1"/>
  <c r="Y5" i="1"/>
  <c r="X5" i="1"/>
  <c r="W5" i="1"/>
  <c r="V5" i="1"/>
  <c r="U5" i="1"/>
  <c r="T5" i="1"/>
  <c r="R5" i="1"/>
  <c r="Q5" i="1"/>
  <c r="P5" i="1"/>
  <c r="O5" i="1"/>
  <c r="N5" i="1"/>
  <c r="M5" i="1"/>
  <c r="L5" i="1"/>
  <c r="K5" i="1"/>
  <c r="J5" i="1"/>
  <c r="I5" i="1"/>
  <c r="H5" i="1"/>
  <c r="G5" i="1"/>
  <c r="F5" i="1"/>
  <c r="D5" i="1"/>
  <c r="AL4" i="1"/>
  <c r="AD4" i="1"/>
  <c r="AC4" i="1"/>
  <c r="AB4" i="1"/>
  <c r="AA4" i="1"/>
  <c r="Z4" i="1"/>
  <c r="Y4" i="1"/>
  <c r="X4" i="1"/>
  <c r="W4" i="1"/>
  <c r="V4" i="1"/>
  <c r="U4" i="1"/>
  <c r="T4" i="1"/>
  <c r="R4" i="1"/>
  <c r="Q4" i="1"/>
  <c r="P4" i="1"/>
  <c r="O4" i="1"/>
  <c r="N4" i="1"/>
  <c r="M4" i="1"/>
  <c r="L4" i="1"/>
  <c r="K4" i="1"/>
  <c r="J4" i="1"/>
  <c r="I4" i="1"/>
  <c r="H4" i="1"/>
  <c r="G4" i="1"/>
  <c r="F4" i="1"/>
  <c r="D4" i="1"/>
  <c r="AL3" i="1"/>
  <c r="AD3" i="1"/>
  <c r="AC3" i="1"/>
  <c r="AB3" i="1"/>
  <c r="AA3" i="1"/>
  <c r="Z3" i="1"/>
  <c r="Y3" i="1"/>
  <c r="X3" i="1"/>
  <c r="W3" i="1"/>
  <c r="V3" i="1"/>
  <c r="U3" i="1"/>
  <c r="T3" i="1"/>
  <c r="R3" i="1"/>
  <c r="Q3" i="1"/>
  <c r="P3" i="1"/>
  <c r="O3" i="1"/>
  <c r="AI3" i="1" s="1"/>
  <c r="N3" i="1"/>
  <c r="M3" i="1"/>
  <c r="L3" i="1"/>
  <c r="K3" i="1"/>
  <c r="J3" i="1"/>
  <c r="I3" i="1"/>
  <c r="H3" i="1"/>
  <c r="G3" i="1"/>
  <c r="F3" i="1"/>
  <c r="D3" i="1"/>
  <c r="L17" i="1" l="1"/>
  <c r="L48" i="1"/>
  <c r="K18" i="5"/>
  <c r="AG18" i="5" s="1"/>
  <c r="AH18" i="5" s="1"/>
  <c r="L15" i="1"/>
  <c r="AI15" i="1" s="1"/>
  <c r="AJ15" i="1" s="1"/>
  <c r="AO15" i="1" s="1"/>
  <c r="L21" i="1"/>
  <c r="K52" i="1"/>
  <c r="J9" i="5"/>
  <c r="L39" i="1"/>
  <c r="AI39" i="1" s="1"/>
  <c r="AJ39" i="1" s="1"/>
  <c r="K14" i="5"/>
  <c r="AG14" i="5" s="1"/>
  <c r="AH14" i="5" s="1"/>
  <c r="K7" i="5"/>
  <c r="AG7" i="5" s="1"/>
  <c r="AH7" i="5" s="1"/>
  <c r="K9" i="5"/>
  <c r="AG9" i="5" s="1"/>
  <c r="AH9" i="5" s="1"/>
  <c r="F43" i="1"/>
  <c r="F22" i="1"/>
  <c r="AI5" i="1"/>
  <c r="E18" i="1"/>
  <c r="AG18" i="1" s="1"/>
  <c r="AH18" i="1" s="1"/>
  <c r="AN18" i="1" s="1"/>
  <c r="E3" i="1"/>
  <c r="AG3" i="1" s="1"/>
  <c r="E12" i="1"/>
  <c r="E14" i="1"/>
  <c r="AG14" i="1" s="1"/>
  <c r="AH14" i="1" s="1"/>
  <c r="AN14" i="1" s="1"/>
  <c r="E17" i="1"/>
  <c r="AG17" i="1" s="1"/>
  <c r="AH17" i="1" s="1"/>
  <c r="AN17" i="1" s="1"/>
  <c r="E11" i="1"/>
  <c r="AG11" i="1" s="1"/>
  <c r="AH11" i="1" s="1"/>
  <c r="AN11" i="1" s="1"/>
  <c r="E26" i="1"/>
  <c r="AG26" i="1" s="1"/>
  <c r="AH26" i="1" s="1"/>
  <c r="AN26" i="1" s="1"/>
  <c r="E8" i="1"/>
  <c r="AG8" i="1" s="1"/>
  <c r="AH8" i="1" s="1"/>
  <c r="AN8" i="1" s="1"/>
  <c r="E23" i="1"/>
  <c r="AG23" i="1" s="1"/>
  <c r="E4" i="1"/>
  <c r="AG4" i="1" s="1"/>
  <c r="AH4" i="1" s="1"/>
  <c r="AN4" i="1" s="1"/>
  <c r="E7" i="1"/>
  <c r="AG7" i="1" s="1"/>
  <c r="AH7" i="1" s="1"/>
  <c r="AN7" i="1" s="1"/>
  <c r="E15" i="1"/>
  <c r="AG15" i="1" s="1"/>
  <c r="D3" i="5"/>
  <c r="AE3" i="5" s="1"/>
  <c r="AF3" i="5" s="1"/>
  <c r="D4" i="5"/>
  <c r="AE4" i="5" s="1"/>
  <c r="AF4" i="5" s="1"/>
  <c r="D5" i="5"/>
  <c r="AE5" i="5" s="1"/>
  <c r="AF5" i="5" s="1"/>
  <c r="D6" i="5"/>
  <c r="AE6" i="5" s="1"/>
  <c r="AF6" i="5" s="1"/>
  <c r="D7" i="5"/>
  <c r="AE7" i="5" s="1"/>
  <c r="AF7" i="5" s="1"/>
  <c r="D8" i="5"/>
  <c r="AE8" i="5" s="1"/>
  <c r="AF8" i="5" s="1"/>
  <c r="D9" i="5"/>
  <c r="AE9" i="5" s="1"/>
  <c r="AF9" i="5" s="1"/>
  <c r="D10" i="5"/>
  <c r="AE10" i="5" s="1"/>
  <c r="AF10" i="5" s="1"/>
  <c r="D11" i="5"/>
  <c r="AE11" i="5" s="1"/>
  <c r="AF11" i="5" s="1"/>
  <c r="D12" i="5"/>
  <c r="AE12" i="5" s="1"/>
  <c r="AF12" i="5" s="1"/>
  <c r="D13" i="5"/>
  <c r="AE13" i="5" s="1"/>
  <c r="AF13" i="5" s="1"/>
  <c r="D14" i="5"/>
  <c r="AE14" i="5" s="1"/>
  <c r="AF14" i="5" s="1"/>
  <c r="D15" i="5"/>
  <c r="AE15" i="5" s="1"/>
  <c r="AF15" i="5" s="1"/>
  <c r="D16" i="5"/>
  <c r="AE16" i="5" s="1"/>
  <c r="AF16" i="5" s="1"/>
  <c r="D17" i="5"/>
  <c r="AE17" i="5" s="1"/>
  <c r="AF17" i="5" s="1"/>
  <c r="D18" i="5"/>
  <c r="AE18" i="5" s="1"/>
  <c r="AF18" i="5" s="1"/>
  <c r="E50" i="1"/>
  <c r="E10" i="1"/>
  <c r="AG10" i="1" s="1"/>
  <c r="AH10" i="1" s="1"/>
  <c r="AN10" i="1" s="1"/>
  <c r="E13" i="1"/>
  <c r="AG13" i="1" s="1"/>
  <c r="AH13" i="1" s="1"/>
  <c r="AN13" i="1" s="1"/>
  <c r="E22" i="1"/>
  <c r="AG22" i="1" s="1"/>
  <c r="E52" i="1"/>
  <c r="E9" i="1"/>
  <c r="AG9" i="1" s="1"/>
  <c r="E19" i="1"/>
  <c r="AG19" i="1" s="1"/>
  <c r="AH19" i="1" s="1"/>
  <c r="AN19" i="1" s="1"/>
  <c r="E31" i="1"/>
  <c r="AG31" i="1" s="1"/>
  <c r="E40" i="1"/>
  <c r="AG40" i="1" s="1"/>
  <c r="E48" i="1"/>
  <c r="AG48" i="1" s="1"/>
  <c r="AH48" i="1" s="1"/>
  <c r="AN48" i="1" s="1"/>
  <c r="E34" i="1"/>
  <c r="E45" i="1"/>
  <c r="E49" i="1"/>
  <c r="E27" i="1"/>
  <c r="AG27" i="1" s="1"/>
  <c r="AH27" i="1" s="1"/>
  <c r="AN27" i="1" s="1"/>
  <c r="E39" i="1"/>
  <c r="AG39" i="1" s="1"/>
  <c r="E21" i="1"/>
  <c r="AG21" i="1" s="1"/>
  <c r="AH21" i="1" s="1"/>
  <c r="AN21" i="1" s="1"/>
  <c r="E25" i="1"/>
  <c r="AG25" i="1" s="1"/>
  <c r="E29" i="1"/>
  <c r="E32" i="1"/>
  <c r="AG32" i="1" s="1"/>
  <c r="AH32" i="1" s="1"/>
  <c r="AN32" i="1" s="1"/>
  <c r="E37" i="1"/>
  <c r="AG37" i="1" s="1"/>
  <c r="E44" i="1"/>
  <c r="AG44" i="1" s="1"/>
  <c r="E47" i="1"/>
  <c r="E51" i="1"/>
  <c r="AG51" i="1" s="1"/>
  <c r="AH51" i="1" s="1"/>
  <c r="AN51" i="1" s="1"/>
  <c r="E16" i="1"/>
  <c r="AG16" i="1" s="1"/>
  <c r="AH16" i="1" s="1"/>
  <c r="AN16" i="1" s="1"/>
  <c r="E20" i="1"/>
  <c r="AG20" i="1" s="1"/>
  <c r="AH20" i="1" s="1"/>
  <c r="AN20" i="1" s="1"/>
  <c r="E24" i="1"/>
  <c r="AG24" i="1" s="1"/>
  <c r="AH24" i="1" s="1"/>
  <c r="AN24" i="1" s="1"/>
  <c r="E28" i="1"/>
  <c r="AG28" i="1" s="1"/>
  <c r="AH28" i="1" s="1"/>
  <c r="AN28" i="1" s="1"/>
  <c r="E30" i="1"/>
  <c r="AG30" i="1" s="1"/>
  <c r="E33" i="1"/>
  <c r="AG33" i="1" s="1"/>
  <c r="AH33" i="1" s="1"/>
  <c r="AN33" i="1" s="1"/>
  <c r="E36" i="1"/>
  <c r="E38" i="1"/>
  <c r="E35" i="1"/>
  <c r="AG35" i="1" s="1"/>
  <c r="E42" i="1"/>
  <c r="E43" i="1"/>
  <c r="AG43" i="1" s="1"/>
  <c r="AH43" i="1" s="1"/>
  <c r="AN43" i="1" s="1"/>
  <c r="E41" i="1"/>
  <c r="E54" i="1"/>
  <c r="E6" i="1"/>
  <c r="E46" i="1"/>
  <c r="AG46" i="1" s="1"/>
  <c r="AH46" i="1" s="1"/>
  <c r="AN46" i="1" s="1"/>
  <c r="E53" i="1"/>
  <c r="AI7" i="1"/>
  <c r="AJ7" i="1" s="1"/>
  <c r="AO7" i="1" s="1"/>
  <c r="AI10" i="1"/>
  <c r="AJ10" i="1" s="1"/>
  <c r="AO10" i="1" s="1"/>
  <c r="AI14" i="1"/>
  <c r="AJ14" i="1" s="1"/>
  <c r="AO14" i="1" s="1"/>
  <c r="AI17" i="1"/>
  <c r="AJ17" i="1" s="1"/>
  <c r="AO17" i="1" s="1"/>
  <c r="AI22" i="1"/>
  <c r="AJ22" i="1" s="1"/>
  <c r="AO22" i="1" s="1"/>
  <c r="AI25" i="1"/>
  <c r="AJ25" i="1" s="1"/>
  <c r="AO25" i="1" s="1"/>
  <c r="AI12" i="1"/>
  <c r="AJ12" i="1" s="1"/>
  <c r="AO12" i="1" s="1"/>
  <c r="AI20" i="1"/>
  <c r="AJ20" i="1" s="1"/>
  <c r="AO20" i="1" s="1"/>
  <c r="AI28" i="1"/>
  <c r="AJ28" i="1" s="1"/>
  <c r="AO28" i="1" s="1"/>
  <c r="AI42" i="1"/>
  <c r="AJ42" i="1" s="1"/>
  <c r="AO42" i="1" s="1"/>
  <c r="AI4" i="1"/>
  <c r="AJ4" i="1" s="1"/>
  <c r="AO4" i="1" s="1"/>
  <c r="AI8" i="1"/>
  <c r="AJ8" i="1" s="1"/>
  <c r="AO8" i="1" s="1"/>
  <c r="AI23" i="1"/>
  <c r="AJ23" i="1" s="1"/>
  <c r="AO23" i="1" s="1"/>
  <c r="AJ3" i="1"/>
  <c r="AO3" i="1" s="1"/>
  <c r="AJ5" i="1"/>
  <c r="AO5" i="1" s="1"/>
  <c r="AI11" i="1"/>
  <c r="AJ11" i="1" s="1"/>
  <c r="AO11" i="1" s="1"/>
  <c r="AI13" i="1"/>
  <c r="AJ13" i="1" s="1"/>
  <c r="AO13" i="1" s="1"/>
  <c r="AI18" i="1"/>
  <c r="AJ18" i="1" s="1"/>
  <c r="AO18" i="1" s="1"/>
  <c r="AI21" i="1"/>
  <c r="AJ21" i="1" s="1"/>
  <c r="AO21" i="1" s="1"/>
  <c r="AI26" i="1"/>
  <c r="AJ26" i="1" s="1"/>
  <c r="AO26" i="1" s="1"/>
  <c r="AI9" i="1"/>
  <c r="AJ9" i="1" s="1"/>
  <c r="AO9" i="1" s="1"/>
  <c r="AI16" i="1"/>
  <c r="AJ16" i="1" s="1"/>
  <c r="AO16" i="1" s="1"/>
  <c r="AI24" i="1"/>
  <c r="AJ24" i="1" s="1"/>
  <c r="AO24" i="1" s="1"/>
  <c r="AI30" i="1"/>
  <c r="AJ30" i="1" s="1"/>
  <c r="AO30" i="1" s="1"/>
  <c r="AI45" i="1"/>
  <c r="AJ45" i="1" s="1"/>
  <c r="AO45" i="1" s="1"/>
  <c r="AI51" i="1"/>
  <c r="AJ51" i="1" s="1"/>
  <c r="AO51" i="1" s="1"/>
  <c r="AI19" i="1"/>
  <c r="AJ19" i="1" s="1"/>
  <c r="AO19" i="1" s="1"/>
  <c r="AI27" i="1"/>
  <c r="AJ27" i="1" s="1"/>
  <c r="AO27" i="1" s="1"/>
  <c r="AI52" i="1"/>
  <c r="AJ52" i="1" s="1"/>
  <c r="AO52" i="1" s="1"/>
  <c r="P42" i="1"/>
  <c r="P53" i="1"/>
  <c r="P47" i="1"/>
  <c r="P44" i="1"/>
  <c r="P37" i="1"/>
  <c r="P32" i="1"/>
  <c r="P6" i="1"/>
  <c r="P54" i="1"/>
  <c r="P48" i="1"/>
  <c r="P38" i="1"/>
  <c r="P33" i="1"/>
  <c r="P43" i="1"/>
  <c r="P50" i="1"/>
  <c r="P51" i="1"/>
  <c r="P49" i="1"/>
  <c r="P45" i="1"/>
  <c r="P39" i="1"/>
  <c r="P34" i="1"/>
  <c r="P30" i="1"/>
  <c r="P41" i="1"/>
  <c r="P35" i="1"/>
  <c r="P52" i="1"/>
  <c r="P46" i="1"/>
  <c r="P40" i="1"/>
  <c r="P36" i="1"/>
  <c r="P31" i="1"/>
  <c r="T36" i="1"/>
  <c r="T53" i="1"/>
  <c r="U54" i="1"/>
  <c r="W41" i="1"/>
  <c r="W42" i="1"/>
  <c r="X37" i="1"/>
  <c r="X43" i="1"/>
  <c r="X50" i="1"/>
  <c r="AI50" i="1" s="1"/>
  <c r="AJ50" i="1" s="1"/>
  <c r="AO50" i="1" s="1"/>
  <c r="AI33" i="1"/>
  <c r="AJ33" i="1" s="1"/>
  <c r="L47" i="1"/>
  <c r="AI47" i="1" s="1"/>
  <c r="AJ47" i="1" s="1"/>
  <c r="L37" i="1"/>
  <c r="Q47" i="1"/>
  <c r="Q36" i="1"/>
  <c r="R54" i="1"/>
  <c r="R36" i="1"/>
  <c r="R38" i="1"/>
  <c r="R32" i="1"/>
  <c r="X41" i="1"/>
  <c r="AI41" i="1" s="1"/>
  <c r="AJ41" i="1" s="1"/>
  <c r="AO41" i="1" s="1"/>
  <c r="X31" i="1"/>
  <c r="N52" i="1"/>
  <c r="U35" i="1"/>
  <c r="U29" i="1"/>
  <c r="AI29" i="1" s="1"/>
  <c r="AJ29" i="1" s="1"/>
  <c r="U43" i="1"/>
  <c r="AI40" i="1"/>
  <c r="AJ40" i="1" s="1"/>
  <c r="AI46" i="1"/>
  <c r="AJ46" i="1" s="1"/>
  <c r="AD36" i="1"/>
  <c r="AD54" i="1"/>
  <c r="U34" i="1"/>
  <c r="U44" i="1"/>
  <c r="U6" i="1"/>
  <c r="AA6" i="1"/>
  <c r="R43" i="1"/>
  <c r="R35" i="1"/>
  <c r="AD31" i="1"/>
  <c r="AD49" i="1"/>
  <c r="AC34" i="1"/>
  <c r="AC29" i="1"/>
  <c r="AB43" i="1"/>
  <c r="AB50" i="1"/>
  <c r="AB51" i="1"/>
  <c r="AB49" i="1"/>
  <c r="AB45" i="1"/>
  <c r="AB39" i="1"/>
  <c r="AB34" i="1"/>
  <c r="AB30" i="1"/>
  <c r="AB41" i="1"/>
  <c r="AB35" i="1"/>
  <c r="AB52" i="1"/>
  <c r="AB46" i="1"/>
  <c r="AB40" i="1"/>
  <c r="AB36" i="1"/>
  <c r="AB42" i="1"/>
  <c r="AB53" i="1"/>
  <c r="AB47" i="1"/>
  <c r="AB44" i="1"/>
  <c r="AB37" i="1"/>
  <c r="AB32" i="1"/>
  <c r="AB6" i="1"/>
  <c r="AB54" i="1"/>
  <c r="AB48" i="1"/>
  <c r="AB38" i="1"/>
  <c r="AB33" i="1"/>
  <c r="T50" i="1"/>
  <c r="T54" i="1"/>
  <c r="Z6" i="1"/>
  <c r="Z45" i="1"/>
  <c r="AI48" i="1"/>
  <c r="AJ48" i="1" s="1"/>
  <c r="AI49" i="1"/>
  <c r="AJ49" i="1" s="1"/>
  <c r="D43" i="1"/>
  <c r="D50" i="1"/>
  <c r="D51" i="1"/>
  <c r="D49" i="1"/>
  <c r="D45" i="1"/>
  <c r="D39" i="1"/>
  <c r="D34" i="1"/>
  <c r="D41" i="1"/>
  <c r="D35" i="1"/>
  <c r="D52" i="1"/>
  <c r="D46" i="1"/>
  <c r="D40" i="1"/>
  <c r="D36" i="1"/>
  <c r="D42" i="1"/>
  <c r="D53" i="1"/>
  <c r="D47" i="1"/>
  <c r="D44" i="1"/>
  <c r="D37" i="1"/>
  <c r="D32" i="1"/>
  <c r="D6" i="1"/>
  <c r="D54" i="1"/>
  <c r="D48" i="1"/>
  <c r="D38" i="1"/>
  <c r="D33" i="1"/>
  <c r="I53" i="1"/>
  <c r="AI53" i="1" s="1"/>
  <c r="AJ53" i="1" s="1"/>
  <c r="R6" i="1"/>
  <c r="R34" i="1"/>
  <c r="AI34" i="1" s="1"/>
  <c r="AJ34" i="1" s="1"/>
  <c r="R44" i="1"/>
  <c r="AC49" i="1"/>
  <c r="AC38" i="1"/>
  <c r="U32" i="1"/>
  <c r="U38" i="1"/>
  <c r="AI38" i="1" s="1"/>
  <c r="AJ38" i="1" s="1"/>
  <c r="Y42" i="1"/>
  <c r="Y53" i="1"/>
  <c r="Y47" i="1"/>
  <c r="Y44" i="1"/>
  <c r="Y37" i="1"/>
  <c r="Y32" i="1"/>
  <c r="Y6" i="1"/>
  <c r="Y54" i="1"/>
  <c r="Y48" i="1"/>
  <c r="Y43" i="1"/>
  <c r="Y50" i="1"/>
  <c r="Y51" i="1"/>
  <c r="Y49" i="1"/>
  <c r="Y45" i="1"/>
  <c r="Y39" i="1"/>
  <c r="Y34" i="1"/>
  <c r="Y41" i="1"/>
  <c r="Y35" i="1"/>
  <c r="Y52" i="1"/>
  <c r="Y46" i="1"/>
  <c r="Y40" i="1"/>
  <c r="Y36" i="1"/>
  <c r="Y31" i="1"/>
  <c r="R43" i="2"/>
  <c r="D211" i="2"/>
  <c r="E5" i="1"/>
  <c r="AG5" i="1" s="1"/>
  <c r="AG12" i="1" l="1"/>
  <c r="AH12" i="1" s="1"/>
  <c r="AN12" i="1" s="1"/>
  <c r="AP12" i="1" s="1"/>
  <c r="AH9" i="1"/>
  <c r="AN9" i="1" s="1"/>
  <c r="AP9" i="1" s="1"/>
  <c r="AI31" i="1"/>
  <c r="AJ31" i="1" s="1"/>
  <c r="AO31" i="1" s="1"/>
  <c r="AH3" i="1"/>
  <c r="AN3" i="1" s="1"/>
  <c r="AK3" i="1"/>
  <c r="AG50" i="1"/>
  <c r="AK50" i="1" s="1"/>
  <c r="AG34" i="1"/>
  <c r="AH34" i="1" s="1"/>
  <c r="AN34" i="1" s="1"/>
  <c r="AG52" i="1"/>
  <c r="AK52" i="1" s="1"/>
  <c r="AI43" i="1"/>
  <c r="AJ43" i="1" s="1"/>
  <c r="AO43" i="1" s="1"/>
  <c r="AP43" i="1" s="1"/>
  <c r="AI6" i="1"/>
  <c r="AJ6" i="1" s="1"/>
  <c r="AO6" i="1" s="1"/>
  <c r="AI44" i="1"/>
  <c r="AJ44" i="1" s="1"/>
  <c r="AO44" i="1" s="1"/>
  <c r="AG53" i="1"/>
  <c r="AH53" i="1" s="1"/>
  <c r="AN53" i="1" s="1"/>
  <c r="AI37" i="1"/>
  <c r="AJ37" i="1" s="1"/>
  <c r="AO37" i="1" s="1"/>
  <c r="AG42" i="1"/>
  <c r="AK42" i="1" s="1"/>
  <c r="AG45" i="1"/>
  <c r="AH45" i="1" s="1"/>
  <c r="AN45" i="1" s="1"/>
  <c r="AP45" i="1" s="1"/>
  <c r="AG49" i="1"/>
  <c r="AH49" i="1" s="1"/>
  <c r="AN49" i="1" s="1"/>
  <c r="AG38" i="1"/>
  <c r="AH38" i="1" s="1"/>
  <c r="AN38" i="1" s="1"/>
  <c r="AK28" i="1"/>
  <c r="AG6" i="1"/>
  <c r="AH6" i="1" s="1"/>
  <c r="AN6" i="1" s="1"/>
  <c r="AG54" i="1"/>
  <c r="AH54" i="1" s="1"/>
  <c r="AN54" i="1" s="1"/>
  <c r="AK51" i="1"/>
  <c r="AK19" i="1"/>
  <c r="AG41" i="1"/>
  <c r="AK41" i="1" s="1"/>
  <c r="AK16" i="1"/>
  <c r="AK12" i="1"/>
  <c r="AK15" i="1"/>
  <c r="AK25" i="1"/>
  <c r="AK23" i="1"/>
  <c r="AK17" i="1"/>
  <c r="AI36" i="1"/>
  <c r="AJ36" i="1" s="1"/>
  <c r="AO36" i="1" s="1"/>
  <c r="AG36" i="1"/>
  <c r="AH36" i="1" s="1"/>
  <c r="AN36" i="1" s="1"/>
  <c r="AK4" i="1"/>
  <c r="AK8" i="1"/>
  <c r="AH23" i="1"/>
  <c r="AN23" i="1" s="1"/>
  <c r="AP23" i="1" s="1"/>
  <c r="AH25" i="1"/>
  <c r="AN25" i="1" s="1"/>
  <c r="AP25" i="1" s="1"/>
  <c r="AK22" i="1"/>
  <c r="AG29" i="1"/>
  <c r="AK29" i="1" s="1"/>
  <c r="AI35" i="1"/>
  <c r="AJ35" i="1" s="1"/>
  <c r="AO35" i="1" s="1"/>
  <c r="AG47" i="1"/>
  <c r="AH47" i="1" s="1"/>
  <c r="AN47" i="1" s="1"/>
  <c r="AH15" i="1"/>
  <c r="AN15" i="1" s="1"/>
  <c r="AP15" i="1" s="1"/>
  <c r="AK10" i="1"/>
  <c r="AK21" i="1"/>
  <c r="AK7" i="1"/>
  <c r="AK24" i="1"/>
  <c r="AH22" i="1"/>
  <c r="AN22" i="1" s="1"/>
  <c r="AP22" i="1" s="1"/>
  <c r="AK27" i="1"/>
  <c r="AK11" i="1"/>
  <c r="AK9" i="1"/>
  <c r="AK13" i="1"/>
  <c r="AK20" i="1"/>
  <c r="AP13" i="1"/>
  <c r="AP14" i="1"/>
  <c r="AK14" i="1"/>
  <c r="AP24" i="1"/>
  <c r="AI54" i="1"/>
  <c r="AJ54" i="1" s="1"/>
  <c r="AO54" i="1" s="1"/>
  <c r="AP7" i="1"/>
  <c r="AK18" i="1"/>
  <c r="AP4" i="1"/>
  <c r="AI32" i="1"/>
  <c r="AK32" i="1" s="1"/>
  <c r="AK26" i="1"/>
  <c r="AO34" i="1"/>
  <c r="AO53" i="1"/>
  <c r="AO47" i="1"/>
  <c r="AO38" i="1"/>
  <c r="AK39" i="1"/>
  <c r="AH39" i="1"/>
  <c r="AN39" i="1" s="1"/>
  <c r="AK40" i="1"/>
  <c r="AH40" i="1"/>
  <c r="AN40" i="1" s="1"/>
  <c r="AH31" i="1"/>
  <c r="AN31" i="1" s="1"/>
  <c r="AO33" i="1"/>
  <c r="AP33" i="1" s="1"/>
  <c r="AP21" i="1"/>
  <c r="AK33" i="1"/>
  <c r="AP27" i="1"/>
  <c r="AO49" i="1"/>
  <c r="AK48" i="1"/>
  <c r="AP10" i="1"/>
  <c r="AO48" i="1"/>
  <c r="AP48" i="1" s="1"/>
  <c r="AO46" i="1"/>
  <c r="AP46" i="1" s="1"/>
  <c r="AK30" i="1"/>
  <c r="AH30" i="1"/>
  <c r="AN30" i="1" s="1"/>
  <c r="AP30" i="1" s="1"/>
  <c r="AP11" i="1"/>
  <c r="AH35" i="1"/>
  <c r="AN35" i="1" s="1"/>
  <c r="AO29" i="1"/>
  <c r="AP16" i="1"/>
  <c r="AP26" i="1"/>
  <c r="AK5" i="1"/>
  <c r="AH5" i="1"/>
  <c r="AN5" i="1" s="1"/>
  <c r="S54" i="1"/>
  <c r="AF54" i="1" s="1"/>
  <c r="S48" i="1"/>
  <c r="AF48" i="1" s="1"/>
  <c r="S38" i="1"/>
  <c r="AF38" i="1" s="1"/>
  <c r="S33" i="1"/>
  <c r="AF33" i="1" s="1"/>
  <c r="S43" i="1"/>
  <c r="AF43" i="1" s="1"/>
  <c r="S50" i="1"/>
  <c r="AF50" i="1" s="1"/>
  <c r="S51" i="1"/>
  <c r="AF51" i="1" s="1"/>
  <c r="S49" i="1"/>
  <c r="AF49" i="1" s="1"/>
  <c r="S41" i="1"/>
  <c r="AF41" i="1" s="1"/>
  <c r="S35" i="1"/>
  <c r="AF35" i="1" s="1"/>
  <c r="S52" i="1"/>
  <c r="AF52" i="1" s="1"/>
  <c r="S46" i="1"/>
  <c r="AF46" i="1" s="1"/>
  <c r="S40" i="1"/>
  <c r="AF40" i="1" s="1"/>
  <c r="S36" i="1"/>
  <c r="AF36" i="1" s="1"/>
  <c r="S31" i="1"/>
  <c r="AF31" i="1" s="1"/>
  <c r="S42" i="1"/>
  <c r="S53" i="1"/>
  <c r="AF53" i="1" s="1"/>
  <c r="S47" i="1"/>
  <c r="AF47" i="1" s="1"/>
  <c r="S44" i="1"/>
  <c r="AF44" i="1" s="1"/>
  <c r="S37" i="1"/>
  <c r="AF37" i="1" s="1"/>
  <c r="S32" i="1"/>
  <c r="AF32" i="1" s="1"/>
  <c r="S6" i="1"/>
  <c r="AF6" i="1" s="1"/>
  <c r="S29" i="1"/>
  <c r="AF29" i="1" s="1"/>
  <c r="S25" i="1"/>
  <c r="AF25" i="1" s="1"/>
  <c r="S21" i="1"/>
  <c r="AF21" i="1" s="1"/>
  <c r="S17" i="1"/>
  <c r="AF17" i="1" s="1"/>
  <c r="S13" i="1"/>
  <c r="AF13" i="1" s="1"/>
  <c r="S10" i="1"/>
  <c r="AF10" i="1" s="1"/>
  <c r="S5" i="1"/>
  <c r="S45" i="1"/>
  <c r="AF45" i="1" s="1"/>
  <c r="S26" i="1"/>
  <c r="AF26" i="1" s="1"/>
  <c r="S22" i="1"/>
  <c r="AF22" i="1" s="1"/>
  <c r="S18" i="1"/>
  <c r="AF18" i="1" s="1"/>
  <c r="S14" i="1"/>
  <c r="AF14" i="1" s="1"/>
  <c r="S11" i="1"/>
  <c r="AF11" i="1" s="1"/>
  <c r="S7" i="1"/>
  <c r="AF7" i="1" s="1"/>
  <c r="S3" i="1"/>
  <c r="S34" i="1"/>
  <c r="AF34" i="1" s="1"/>
  <c r="S27" i="1"/>
  <c r="AF27" i="1" s="1"/>
  <c r="S23" i="1"/>
  <c r="AF23" i="1" s="1"/>
  <c r="S19" i="1"/>
  <c r="AF19" i="1" s="1"/>
  <c r="S15" i="1"/>
  <c r="AF15" i="1" s="1"/>
  <c r="S8" i="1"/>
  <c r="AF8" i="1" s="1"/>
  <c r="S4" i="1"/>
  <c r="AF4" i="1" s="1"/>
  <c r="S30" i="1"/>
  <c r="AF30" i="1" s="1"/>
  <c r="S39" i="1"/>
  <c r="AF39" i="1" s="1"/>
  <c r="S28" i="1"/>
  <c r="AF28" i="1" s="1"/>
  <c r="S24" i="1"/>
  <c r="AF24" i="1" s="1"/>
  <c r="S20" i="1"/>
  <c r="AF20" i="1" s="1"/>
  <c r="S16" i="1"/>
  <c r="AF16" i="1" s="1"/>
  <c r="S12" i="1"/>
  <c r="AF12" i="1" s="1"/>
  <c r="S9" i="1"/>
  <c r="AF9" i="1" s="1"/>
  <c r="AH44" i="1"/>
  <c r="AN44" i="1" s="1"/>
  <c r="AP8" i="1"/>
  <c r="AK46" i="1"/>
  <c r="AP20" i="1"/>
  <c r="AH37" i="1"/>
  <c r="AN37" i="1" s="1"/>
  <c r="AO39" i="1"/>
  <c r="AP51" i="1"/>
  <c r="AP18" i="1"/>
  <c r="AP3" i="1"/>
  <c r="AP19" i="1"/>
  <c r="AF42" i="1"/>
  <c r="AO40" i="1"/>
  <c r="AP28" i="1"/>
  <c r="AP17" i="1"/>
  <c r="AK31" i="1" l="1"/>
  <c r="AP5" i="1"/>
  <c r="AK34" i="1"/>
  <c r="AH50" i="1"/>
  <c r="AN50" i="1" s="1"/>
  <c r="AP50" i="1" s="1"/>
  <c r="AH52" i="1"/>
  <c r="AN52" i="1" s="1"/>
  <c r="AP52" i="1" s="1"/>
  <c r="AK43" i="1"/>
  <c r="AP6" i="1"/>
  <c r="AK45" i="1"/>
  <c r="AK53" i="1"/>
  <c r="AK49" i="1"/>
  <c r="AK44" i="1"/>
  <c r="AK37" i="1"/>
  <c r="AH42" i="1"/>
  <c r="AN42" i="1" s="1"/>
  <c r="AP42" i="1" s="1"/>
  <c r="AH41" i="1"/>
  <c r="AN41" i="1" s="1"/>
  <c r="AP41" i="1" s="1"/>
  <c r="AK35" i="1"/>
  <c r="AK38" i="1"/>
  <c r="AK6" i="1"/>
  <c r="AK47" i="1"/>
  <c r="AP37" i="1"/>
  <c r="AH29" i="1"/>
  <c r="AN29" i="1" s="1"/>
  <c r="AP29" i="1" s="1"/>
  <c r="AP34" i="1"/>
  <c r="AK36" i="1"/>
  <c r="AP35" i="1"/>
  <c r="AP47" i="1"/>
  <c r="AP31" i="1"/>
  <c r="AJ32" i="1"/>
  <c r="AO32" i="1" s="1"/>
  <c r="AP32" i="1" s="1"/>
  <c r="AK54" i="1"/>
  <c r="AP40" i="1"/>
  <c r="AP38" i="1"/>
  <c r="AP49" i="1"/>
  <c r="AP44" i="1"/>
  <c r="AP39" i="1"/>
  <c r="AP36" i="1"/>
  <c r="AP53" i="1"/>
  <c r="AP54" i="1"/>
</calcChain>
</file>

<file path=xl/sharedStrings.xml><?xml version="1.0" encoding="utf-8"?>
<sst xmlns="http://schemas.openxmlformats.org/spreadsheetml/2006/main" count="3027" uniqueCount="395">
  <si>
    <t>No</t>
  </si>
  <si>
    <t>N A M A DOSEN</t>
  </si>
  <si>
    <t>Σ MK</t>
  </si>
  <si>
    <t>Σ TEORI</t>
  </si>
  <si>
    <t>Σ PRAKTIK</t>
  </si>
  <si>
    <t>TOTAL KJM</t>
  </si>
  <si>
    <t>TKK</t>
  </si>
  <si>
    <t>TKK-WXIT</t>
  </si>
  <si>
    <t>MIF</t>
  </si>
  <si>
    <t>D3-MIF INTERNASIONAL</t>
  </si>
  <si>
    <t>D4 - TIF</t>
  </si>
  <si>
    <t>D4-TIF BONDOWOSO</t>
  </si>
  <si>
    <t>D4 - TIF NGANJUK</t>
  </si>
  <si>
    <t>D4 - TIF SIDOARJO</t>
  </si>
  <si>
    <t>D4-TIF INTERNASIONAL</t>
  </si>
  <si>
    <t>Σ KJM Teori</t>
  </si>
  <si>
    <t>Σ KJM Praktik</t>
  </si>
  <si>
    <t>Σ Teori + Praktik</t>
  </si>
  <si>
    <t>Jabatan</t>
  </si>
  <si>
    <t>KJM Teori</t>
  </si>
  <si>
    <t>KJM Praktik</t>
  </si>
  <si>
    <t>Total KJM</t>
  </si>
  <si>
    <t>PRODI</t>
  </si>
  <si>
    <t>Adi Heru Utomo, S.Kom. M.Kom</t>
  </si>
  <si>
    <t>TIF</t>
  </si>
  <si>
    <t>Adi Sucipto, S.ST., M.Tr.T.</t>
  </si>
  <si>
    <t>SIDOARJO</t>
  </si>
  <si>
    <t>Agus Hariyanto, ST, M.Kom</t>
  </si>
  <si>
    <t>Agus Purwadi, ST, MT</t>
  </si>
  <si>
    <t>Aji Seto Arifianto, S.ST, MT</t>
  </si>
  <si>
    <t>Arvita Agus Kurniasari, S.ST., M.Tr.Kom</t>
  </si>
  <si>
    <t>NGANJUK</t>
  </si>
  <si>
    <t>Bekti Maryuni Susanto, S.Pd.T, M.Kom</t>
  </si>
  <si>
    <t>Beni Widiawan, S.ST, MT</t>
  </si>
  <si>
    <t>Bety Etikasari, S.Pd. M.Pd</t>
  </si>
  <si>
    <t>Choirul Huda, S.Kom, M.Kom</t>
  </si>
  <si>
    <t>Denny Trias Utomo, S.Si, MT</t>
  </si>
  <si>
    <t>Denny Wijanarko, ST., MT</t>
  </si>
  <si>
    <t>Dia Bitari, S.ST., M.Tr.Kom.</t>
  </si>
  <si>
    <t>Didit Rahmat Hartadi, S.Kom, MT</t>
  </si>
  <si>
    <t>Dwi Putro Sarwo S., S.Kom,M.Kom</t>
  </si>
  <si>
    <t>Elly Antika, ST., M.Kom</t>
  </si>
  <si>
    <t>Ely Mulyadi, SE, M.Kom</t>
  </si>
  <si>
    <t>Ery Setiyawan Jullev Atmadji, S.Kom, M.Cs</t>
  </si>
  <si>
    <t>Faisal Lutfi Afriansyah, S.Kom., M.T.</t>
  </si>
  <si>
    <t>Hariyono Rakhmad, S.Pd, M.Kom</t>
  </si>
  <si>
    <t>Hendra Yufit Riskiawan, S.Kom, M.Cs</t>
  </si>
  <si>
    <t>Hermawan Arief, ST, MT</t>
  </si>
  <si>
    <t>Husin S.Kom, M.MT</t>
  </si>
  <si>
    <t>I Gede Wiryawan, S.Kom., M.Kom.</t>
  </si>
  <si>
    <t>I Putu Dodi Lesmana, ST, MT</t>
  </si>
  <si>
    <t>Ika Widiastuti, S.ST, MT</t>
  </si>
  <si>
    <t>Intan Sulistyaningrum Sakkinah, S.Pd., M.Eng</t>
  </si>
  <si>
    <t>Khafidurohman A, S.Pd, M.Eng</t>
  </si>
  <si>
    <t>Lalitya Nindita Sahenda, S.Pd., M.T</t>
  </si>
  <si>
    <t>Lukie Perdanasari, S.Kom., M.T.</t>
  </si>
  <si>
    <t>Lukman Hakim, S.Kom., M.Kom.</t>
  </si>
  <si>
    <t>Mochammad Rifki Ulil Albab, ST., M.Tr.T</t>
  </si>
  <si>
    <t>Moh. Munih Dian W., S.Kom, MT</t>
  </si>
  <si>
    <t>Mukhamad Angga Gumilang, S. Pd., M. Eng.</t>
  </si>
  <si>
    <t>Nanik Anita M, S.ST, MT</t>
  </si>
  <si>
    <t>Nugroho Setyo Wibowo, ST, MT</t>
  </si>
  <si>
    <t>Pramuditha Shinta,S.Kom., M.Kom</t>
  </si>
  <si>
    <t>Prawidya Destarianto, S.Kom, MT</t>
  </si>
  <si>
    <t>Ratih Ayuninghemi, S.ST, M.Kom</t>
  </si>
  <si>
    <t>Shabrina Choirunnisa, S.Kom., M.Kom.</t>
  </si>
  <si>
    <t>Sholihah Ayu Wulandari, S.ST., M.Tr.T.</t>
  </si>
  <si>
    <t>Surateno, S.Kom, M.Kom</t>
  </si>
  <si>
    <t>Syamsul Arifin, S.Kom, M.Cs</t>
  </si>
  <si>
    <t>Taufiq Rizaldi, S.ST., MT</t>
  </si>
  <si>
    <t>Trismayanti Dwi P, S.Kom, M.Cs</t>
  </si>
  <si>
    <t>Wahyu Kurnia Dewanto, S.Kom, MT</t>
  </si>
  <si>
    <t>Yogiswara, ST, MT</t>
  </si>
  <si>
    <t>Zilvanhisna Emka Fitri, ST. MT</t>
  </si>
  <si>
    <r>
      <rPr>
        <sz val="11"/>
        <color rgb="FF000000"/>
        <rFont val="Arial"/>
      </rPr>
      <t xml:space="preserve">Victor Phoa. </t>
    </r>
    <r>
      <rPr>
        <u/>
        <sz val="11"/>
        <color rgb="FF000000"/>
        <rFont val="Arial"/>
      </rPr>
      <t>S.Si</t>
    </r>
    <r>
      <rPr>
        <sz val="11"/>
        <color rgb="FF000000"/>
        <rFont val="Arial"/>
      </rPr>
      <t>, M.Cs</t>
    </r>
  </si>
  <si>
    <t>Muhammad Hafidh Firmansyah,S.Tr.Kom.,M.Cs</t>
  </si>
  <si>
    <t>Qonitatul Hasanah, S.ST., M.Tr.T</t>
  </si>
  <si>
    <t>Raditya Arief Pratama, S.Kom., M.Eng</t>
  </si>
  <si>
    <t>Puji Hastuti, ST. M.Eng</t>
  </si>
  <si>
    <t>Ahmad Fahriyannur Rosyady, S.Kom, M.MT.</t>
  </si>
  <si>
    <t>Ulfa Emi Rahmawati, S.Kom., M.Kom.</t>
  </si>
  <si>
    <t>Teori</t>
  </si>
  <si>
    <t>Asisten Ahli/- (50.000)</t>
  </si>
  <si>
    <t>Lektor (75.000)</t>
  </si>
  <si>
    <t>Lektor Kepala (100.000)</t>
  </si>
  <si>
    <t>‪Andri Permana Wicaksono</t>
  </si>
  <si>
    <t>Mudafiq Riyan Pratama</t>
  </si>
  <si>
    <t>Jumiatun, SP, M.Si</t>
  </si>
  <si>
    <t>xf</t>
  </si>
  <si>
    <t xml:space="preserve">  </t>
  </si>
  <si>
    <t>KEMENTERIAN PENDIDIKAN, KEBUDAYAAN, RISET, DAN TEKNOLOGI</t>
  </si>
  <si>
    <t>POLITEKNIK NEGERI JEMBER</t>
  </si>
  <si>
    <t>Kode Dokumen</t>
  </si>
  <si>
    <t>: FR–AAK–053</t>
  </si>
  <si>
    <t>Revisi</t>
  </si>
  <si>
    <t>: 0</t>
  </si>
  <si>
    <t>DAFTAR NAMA KOORDINATOR</t>
  </si>
  <si>
    <t>DAN DOSEN PENGAMPU MATA KULIAH</t>
  </si>
  <si>
    <t>Semester</t>
  </si>
  <si>
    <t>: Genap</t>
  </si>
  <si>
    <t>Tahun Akademik</t>
  </si>
  <si>
    <t>: 2021 - 2022</t>
  </si>
  <si>
    <t>Program Studi</t>
  </si>
  <si>
    <t>: TKK &amp; MIF &amp; TIF</t>
  </si>
  <si>
    <t>NO</t>
  </si>
  <si>
    <t>KODE</t>
  </si>
  <si>
    <t>NAMA MATA KULIAH</t>
  </si>
  <si>
    <t>SKS</t>
  </si>
  <si>
    <t>SMT</t>
  </si>
  <si>
    <t>Koordinator</t>
  </si>
  <si>
    <t>Tim Mata Kuliah</t>
  </si>
  <si>
    <t xml:space="preserve">Jumlah </t>
  </si>
  <si>
    <t>Jumlah</t>
  </si>
  <si>
    <t>Konversi</t>
  </si>
  <si>
    <t>Jumlah JP</t>
  </si>
  <si>
    <t>SEMESTER</t>
  </si>
  <si>
    <t>J</t>
  </si>
  <si>
    <t>T</t>
  </si>
  <si>
    <t>P</t>
  </si>
  <si>
    <t>Mahasiswa</t>
  </si>
  <si>
    <t>Golongan</t>
  </si>
  <si>
    <t>Dosen</t>
  </si>
  <si>
    <t>Per Dosen</t>
  </si>
  <si>
    <t>II</t>
  </si>
  <si>
    <t>IV</t>
  </si>
  <si>
    <t>VI</t>
  </si>
  <si>
    <t>TKK20701</t>
  </si>
  <si>
    <t>BAHASA INDONESIA</t>
  </si>
  <si>
    <t>Dra Sunarti Mustamar. M.hum</t>
  </si>
  <si>
    <t>TKK20702</t>
  </si>
  <si>
    <t>KEWARGANEGARAAN</t>
  </si>
  <si>
    <t>Alwan Abdurahman. SH, MM</t>
  </si>
  <si>
    <t>TKK20703</t>
  </si>
  <si>
    <t>INTERMEDIATE ENGLISH</t>
  </si>
  <si>
    <t>Julien Arief Wicaksono, S.Pd.,M.Pd</t>
  </si>
  <si>
    <r>
      <rPr>
        <sz val="9"/>
        <color theme="1"/>
        <rFont val="Times New Roman"/>
      </rPr>
      <t xml:space="preserve">Asep Samsudin, S.Pd., </t>
    </r>
    <r>
      <rPr>
        <u/>
        <sz val="9"/>
        <color rgb="FF1155CC"/>
        <rFont val="Times New Roman"/>
      </rPr>
      <t>M.Li</t>
    </r>
  </si>
  <si>
    <t>TKK20704</t>
  </si>
  <si>
    <t>SISTEM KONTROL ELEKTRONIK</t>
  </si>
  <si>
    <t>TKK20705</t>
  </si>
  <si>
    <t>JARINGAN KOMPUTER</t>
  </si>
  <si>
    <t>TKK20706</t>
  </si>
  <si>
    <t>WORKSHOP INFRASTRUKTUR JARINGAN KOMPUTER</t>
  </si>
  <si>
    <t>TKK20707</t>
  </si>
  <si>
    <t>WORKSHOP PEMROGRAMAN WEB</t>
  </si>
  <si>
    <t>TKK20708</t>
  </si>
  <si>
    <t>WORKSHOP ELEKTRONIKA TERAPAN</t>
  </si>
  <si>
    <t>Victor Phoa. S.Si, M.Cs</t>
  </si>
  <si>
    <t>JUMLAH SKS</t>
  </si>
  <si>
    <t>TKK40701</t>
  </si>
  <si>
    <t>TEKNIK PENULISAN ILMIAH</t>
  </si>
  <si>
    <t>TKK40702</t>
  </si>
  <si>
    <t>INTERPERSONAL SKILL</t>
  </si>
  <si>
    <t>TKK40703</t>
  </si>
  <si>
    <t>KOMPUTASI AWAN</t>
  </si>
  <si>
    <t>TKK40704</t>
  </si>
  <si>
    <t>JARINGAN BERBASIS SOFTWARE</t>
  </si>
  <si>
    <t>TKK40705</t>
  </si>
  <si>
    <t>SISTEM OTOMASI</t>
  </si>
  <si>
    <t>TKK40706</t>
  </si>
  <si>
    <t>INTERNET OF THINGS</t>
  </si>
  <si>
    <t>TKK40707</t>
  </si>
  <si>
    <t>WORKSHOP KOMPUTASI AWAN</t>
  </si>
  <si>
    <t>TKK40708</t>
  </si>
  <si>
    <t>WORKSHOP SISTEM KOMPUTER KONTROL</t>
  </si>
  <si>
    <t>TKK60701</t>
  </si>
  <si>
    <t>KEWIRAUSAHAAN</t>
  </si>
  <si>
    <t>TKK60702</t>
  </si>
  <si>
    <t>TUGAS AKHIR</t>
  </si>
  <si>
    <t>TKK WXIT</t>
  </si>
  <si>
    <t>I</t>
  </si>
  <si>
    <t>Sunoko Setiyawan, S.Pd.,M.Pd</t>
  </si>
  <si>
    <t>JUMLAH M.K Praktikum</t>
  </si>
  <si>
    <t>MIF120701</t>
  </si>
  <si>
    <t>Bahasa Indonesia</t>
  </si>
  <si>
    <t>Drs. Budi Suyanto, M.Hum</t>
  </si>
  <si>
    <t>MIF120702</t>
  </si>
  <si>
    <t>Kewarganegaraan</t>
  </si>
  <si>
    <r>
      <rPr>
        <sz val="9"/>
        <color theme="1"/>
        <rFont val="Times New Roman"/>
      </rPr>
      <t xml:space="preserve">Luluk Cahyo, S.Sos, </t>
    </r>
    <r>
      <rPr>
        <u/>
        <sz val="9"/>
        <color rgb="FF1155CC"/>
        <rFont val="Times New Roman"/>
      </rPr>
      <t>M.Sc</t>
    </r>
  </si>
  <si>
    <t>MIF120703</t>
  </si>
  <si>
    <t>Intermediate English</t>
  </si>
  <si>
    <t>Vigo Dewangga, S.S.,M.Pd</t>
  </si>
  <si>
    <t>MIF120704</t>
  </si>
  <si>
    <t>Pemrograman Berorientasi Objek</t>
  </si>
  <si>
    <t>MIF120705</t>
  </si>
  <si>
    <t>Design Web</t>
  </si>
  <si>
    <t>MIF120706</t>
  </si>
  <si>
    <t>Analisis dan Desain Sistem Informasi</t>
  </si>
  <si>
    <t>MIF120707</t>
  </si>
  <si>
    <t>Workshop Pengembangan Aplikasi</t>
  </si>
  <si>
    <t>MIF120708</t>
  </si>
  <si>
    <t>Workshop Manajemen Basis data</t>
  </si>
  <si>
    <t>MIF140701</t>
  </si>
  <si>
    <t>Teknik Penulisan</t>
  </si>
  <si>
    <t>MIF140702</t>
  </si>
  <si>
    <t>Data Mining</t>
  </si>
  <si>
    <t>MIF140703</t>
  </si>
  <si>
    <t>Pemrograman Mobile</t>
  </si>
  <si>
    <t>MIF140704</t>
  </si>
  <si>
    <t>Interpersonal Skill</t>
  </si>
  <si>
    <t>MIF140705</t>
  </si>
  <si>
    <t>Argoinformatika</t>
  </si>
  <si>
    <t>MIF140706</t>
  </si>
  <si>
    <t>Customer Relationship Management</t>
  </si>
  <si>
    <t>MI1F40707</t>
  </si>
  <si>
    <t>Workshop Progressive Web Apps</t>
  </si>
  <si>
    <t>MIF140708</t>
  </si>
  <si>
    <t>Workshop Basisdata Lanjut</t>
  </si>
  <si>
    <t>MIF160701</t>
  </si>
  <si>
    <t>Bisnis Jasa Informatika</t>
  </si>
  <si>
    <t>MIF160702</t>
  </si>
  <si>
    <t>Manajemen Proyek Sistem Informasi</t>
  </si>
  <si>
    <t>MIF160703</t>
  </si>
  <si>
    <t>Tugas Akhir</t>
  </si>
  <si>
    <t xml:space="preserve">MIF INTERNATIONAL </t>
  </si>
  <si>
    <t>Tempat</t>
  </si>
  <si>
    <t>Praktikum</t>
  </si>
  <si>
    <t>JP</t>
  </si>
  <si>
    <r>
      <rPr>
        <sz val="9"/>
        <color theme="1"/>
        <rFont val="Times New Roman"/>
      </rPr>
      <t xml:space="preserve">Luluk Cahyo, S.Sos, </t>
    </r>
    <r>
      <rPr>
        <u/>
        <sz val="9"/>
        <color rgb="FF1155CC"/>
        <rFont val="Times New Roman"/>
      </rPr>
      <t>M.Sc</t>
    </r>
  </si>
  <si>
    <t>Alfi Hidayatu Miqawati, S.Pd., M.Pd</t>
  </si>
  <si>
    <t>Fitri Wijayanti, S.Pd.,M.Pd</t>
  </si>
  <si>
    <t>MIF140707</t>
  </si>
  <si>
    <t>Workshop Progressive Web App</t>
  </si>
  <si>
    <t>x</t>
  </si>
  <si>
    <t>D.IV TEKNIK INFORMATIKA</t>
  </si>
  <si>
    <t>TIF120701</t>
  </si>
  <si>
    <t>Dr.Asrumi.,M.Hum</t>
  </si>
  <si>
    <t>TIF120702</t>
  </si>
  <si>
    <r>
      <rPr>
        <sz val="9"/>
        <color theme="1"/>
        <rFont val="Times New Roman"/>
      </rPr>
      <t xml:space="preserve">Luluk Cahyo S.Sos., </t>
    </r>
    <r>
      <rPr>
        <u/>
        <sz val="9"/>
        <color rgb="FF1155CC"/>
        <rFont val="Times New Roman"/>
      </rPr>
      <t>M.Sc</t>
    </r>
  </si>
  <si>
    <t>TIF120703</t>
  </si>
  <si>
    <t>Gullit Tornado Taufan, S.Pd.,M.Pd</t>
  </si>
  <si>
    <t>Milawati,S.S.,M.Hum</t>
  </si>
  <si>
    <t>Suyik Binarkaheni, S.Pd.,M.Pd</t>
  </si>
  <si>
    <t>TIF120704</t>
  </si>
  <si>
    <t>Interaksi Manusia dan Komputer</t>
  </si>
  <si>
    <t>TIF120705</t>
  </si>
  <si>
    <t>Sistem Aplikasi Berbasis Obyek</t>
  </si>
  <si>
    <t>TIF120706</t>
  </si>
  <si>
    <t>Perencanaan Proyek Perangkat Lunak</t>
  </si>
  <si>
    <t>TIF120707</t>
  </si>
  <si>
    <t>Workshop Sistem Informasi Berbasis Desktop</t>
  </si>
  <si>
    <t>TIF120708</t>
  </si>
  <si>
    <t>Workshop Manajemen Proyek</t>
  </si>
  <si>
    <t>TIF Semester IV</t>
  </si>
  <si>
    <t>TIF140701</t>
  </si>
  <si>
    <t>Literasi Digital</t>
  </si>
  <si>
    <t>TIF140702</t>
  </si>
  <si>
    <t>Kewirausahaan</t>
  </si>
  <si>
    <t>TIF140703</t>
  </si>
  <si>
    <t>Manajemen Kualitas Perangkat Lunak</t>
  </si>
  <si>
    <t>TIF140704</t>
  </si>
  <si>
    <t>Perawatan Perangkat Lunak</t>
  </si>
  <si>
    <t>TIF140705</t>
  </si>
  <si>
    <t>Pengujian Perangkat Lunak</t>
  </si>
  <si>
    <t>TIF140706</t>
  </si>
  <si>
    <t>Workshop Sistem Informasi Web Framework</t>
  </si>
  <si>
    <t>TIF140707</t>
  </si>
  <si>
    <t>Workshop Mobile Applications Framework</t>
  </si>
  <si>
    <t>TIF SEMESTER VI</t>
  </si>
  <si>
    <t>TIF130701</t>
  </si>
  <si>
    <t>TIF160701</t>
  </si>
  <si>
    <t>Teknik Penulisan Ilmiah</t>
  </si>
  <si>
    <t>TIF160703</t>
  </si>
  <si>
    <t>Trend Teknologi</t>
  </si>
  <si>
    <t>TIF160704</t>
  </si>
  <si>
    <t>Data Warehouse</t>
  </si>
  <si>
    <t>TIF160705</t>
  </si>
  <si>
    <t>Workshop Developer Operasi</t>
  </si>
  <si>
    <t>TIF160706</t>
  </si>
  <si>
    <t>Workshop Tata Kelola Teknologi Informasi</t>
  </si>
  <si>
    <t>TIF160707</t>
  </si>
  <si>
    <t>Workshop Proyek Sistem Informasi</t>
  </si>
  <si>
    <t>SEMESTER VIII</t>
  </si>
  <si>
    <t>TIF180701</t>
  </si>
  <si>
    <t>Skripsi</t>
  </si>
  <si>
    <t>VIII</t>
  </si>
  <si>
    <t>TIF KELAS INTERNASIONAL</t>
  </si>
  <si>
    <t>SEMESTER II</t>
  </si>
  <si>
    <r>
      <rPr>
        <sz val="9"/>
        <color theme="1"/>
        <rFont val="Times New Roman"/>
      </rPr>
      <t>Luluk Cahyo,S.Sos.,</t>
    </r>
    <r>
      <rPr>
        <u/>
        <sz val="9"/>
        <color rgb="FF1155CC"/>
        <rFont val="Times New Roman"/>
      </rPr>
      <t>M.Sc</t>
    </r>
  </si>
  <si>
    <t>Sunoko Setiyawan,S.Pd.,M.Pd</t>
  </si>
  <si>
    <t>SEMESTER IV</t>
  </si>
  <si>
    <t>SEMESTER VI</t>
  </si>
  <si>
    <t>TIF170701</t>
  </si>
  <si>
    <t>Magang</t>
  </si>
  <si>
    <t>TIF BONDOWOSO</t>
  </si>
  <si>
    <t>TIF Semester II</t>
  </si>
  <si>
    <t>Degita Danur Suharsono, S.Pd.,M.Pd</t>
  </si>
  <si>
    <t>Drs.Suparto, MM.,M.Pd</t>
  </si>
  <si>
    <t>Alfi Hidayatu Miqawati,S.Pd.,M.Pd</t>
  </si>
  <si>
    <t>Adriadi Novawan, S.Pd.,M.Ed</t>
  </si>
  <si>
    <t>2x</t>
  </si>
  <si>
    <t>TIF Semester IV Bondowoso</t>
  </si>
  <si>
    <t>TIF SEMESTER VI Bondowoso</t>
  </si>
  <si>
    <t>SEMESTER 8 Bondowoso</t>
  </si>
  <si>
    <t>TIF NGANJUK</t>
  </si>
  <si>
    <t>TIF Semester I</t>
  </si>
  <si>
    <t>TIF10701</t>
  </si>
  <si>
    <t>Agama</t>
  </si>
  <si>
    <t>Drs. Suyitno, M.M.</t>
  </si>
  <si>
    <t>TIF10702</t>
  </si>
  <si>
    <t>Pancasila</t>
  </si>
  <si>
    <t>Luluk Cahyo Wiyono, S.Sos, M.Sc</t>
  </si>
  <si>
    <t>TIF10703</t>
  </si>
  <si>
    <t>Basic English</t>
  </si>
  <si>
    <t xml:space="preserve">Renata Kenanga Rinda,S.Pd., M.Pd. </t>
  </si>
  <si>
    <t>Asep Samsudin, S.Pd., M.Li.</t>
  </si>
  <si>
    <t>TIF10704</t>
  </si>
  <si>
    <t>Logika dan Algoritma</t>
  </si>
  <si>
    <t>TIF10705</t>
  </si>
  <si>
    <t>Konsep Basis Data</t>
  </si>
  <si>
    <t>TIF10706</t>
  </si>
  <si>
    <t>Pemrograman Dasar</t>
  </si>
  <si>
    <t>TIF10707</t>
  </si>
  <si>
    <t>Workshop Pengembangan Perangkat Lunak</t>
  </si>
  <si>
    <t>TIF10708</t>
  </si>
  <si>
    <t>Workshop Basis Data</t>
  </si>
  <si>
    <t>Drs. Suyitno, M.M</t>
  </si>
  <si>
    <t>Nizam Ubaidillah, SH. MH</t>
  </si>
  <si>
    <t>Olivia Hajar Assalma, S.Pd.,M.Pd</t>
  </si>
  <si>
    <t>TIF SIDOARJO</t>
  </si>
  <si>
    <t>Yani Isnaniyah, S.Pd.,M.Pd</t>
  </si>
  <si>
    <t>Drs. Asmunir, MM</t>
  </si>
  <si>
    <t>Iin Widayati, S.Pd.,M.Ed</t>
  </si>
  <si>
    <t>Dia Bitari Mei Yuana, S.ST., M.Tr.Kom.</t>
  </si>
  <si>
    <t>Moch. Rifki Ulil Albaab, S.T., M.Tr.T.</t>
  </si>
  <si>
    <t>Denny Trias Utomo, S.Si., M.T.</t>
  </si>
  <si>
    <t>PLJ TIF Semester 2</t>
  </si>
  <si>
    <t>III</t>
  </si>
  <si>
    <t>-</t>
  </si>
  <si>
    <t>Nama Dosen</t>
  </si>
  <si>
    <t>KJM</t>
  </si>
  <si>
    <t>*penentuan parameter</t>
  </si>
  <si>
    <t>lektor kepala</t>
  </si>
  <si>
    <t>lektor</t>
  </si>
  <si>
    <t>asisten ahli</t>
  </si>
  <si>
    <t>tenaga pengajar</t>
  </si>
  <si>
    <t>total sks</t>
  </si>
  <si>
    <t>TOTAL SKS</t>
  </si>
  <si>
    <t>BKD</t>
  </si>
  <si>
    <t>v</t>
  </si>
  <si>
    <t>Tabel Nama Koordinator dan Pengampu Mata Kuliah</t>
  </si>
  <si>
    <t>Attribute</t>
  </si>
  <si>
    <t>Kode Mata Kuliah</t>
  </si>
  <si>
    <t>SKS Teori</t>
  </si>
  <si>
    <t>SKS Praktikum</t>
  </si>
  <si>
    <t>SKS Total</t>
  </si>
  <si>
    <t>Prodi TKK</t>
  </si>
  <si>
    <t>Total MK TKK</t>
  </si>
  <si>
    <t>Total Teori TKK</t>
  </si>
  <si>
    <t>Total Praktikum TKK</t>
  </si>
  <si>
    <t>Prodi TKK-WXIT</t>
  </si>
  <si>
    <t>Total MK TKK-WXIT</t>
  </si>
  <si>
    <t>Total Teori TKK-WXIT</t>
  </si>
  <si>
    <t>Total Praktikum TKK-WXIT</t>
  </si>
  <si>
    <t>Prodi MIF</t>
  </si>
  <si>
    <t>Total MK MIF</t>
  </si>
  <si>
    <t>Total Teori MIF</t>
  </si>
  <si>
    <t>Total Praktikum MIF</t>
  </si>
  <si>
    <t>Prodi MIF Inter</t>
  </si>
  <si>
    <t>Total MK MIF Inter</t>
  </si>
  <si>
    <t>Total Teori MIF Inter</t>
  </si>
  <si>
    <t>Total Praktikum MIF Inter</t>
  </si>
  <si>
    <t>Prodi D4-TIF</t>
  </si>
  <si>
    <t>Total MK D4-TIF</t>
  </si>
  <si>
    <t>Total Teori D4-TIF</t>
  </si>
  <si>
    <t>Total Praktikum D4-TIF</t>
  </si>
  <si>
    <t>Prodi D4-TIF Bondowoso</t>
  </si>
  <si>
    <t>Total MK D4-TIF Bondowoso</t>
  </si>
  <si>
    <t>Total Teori D4-TIF Bondowoso</t>
  </si>
  <si>
    <t>Total Praktikum D4-TIF Bondowoso</t>
  </si>
  <si>
    <t>Prodi D4-TIF Nganjuk</t>
  </si>
  <si>
    <t>Total MK D4-TIF Nganjuk</t>
  </si>
  <si>
    <t>Total Teori D4-TIF Nganjuk</t>
  </si>
  <si>
    <t>Prodi D4-TIF Sidoarjo</t>
  </si>
  <si>
    <t>Total Praktikum D4-TIF Sidoarjo</t>
  </si>
  <si>
    <t>Total MK D4-TIF Sidoarjo</t>
  </si>
  <si>
    <t>Total Teori D4-TIF Sidoarjo</t>
  </si>
  <si>
    <t>Prodi D4-TIF Inter</t>
  </si>
  <si>
    <t>Total MK D4-TIF Inter</t>
  </si>
  <si>
    <t>Total Teori D4-TIF Inter</t>
  </si>
  <si>
    <t>Total Praktikum D4-TIF Inter</t>
  </si>
  <si>
    <t>Tabel Rekap Jam Tatap Muka Prodi MIF</t>
  </si>
  <si>
    <t>Tabel Rekap Jam Tatap Muka Prodi TKK</t>
  </si>
  <si>
    <t>Tabel Rekap Jam Tatap Muka Prodi MIF Inter</t>
  </si>
  <si>
    <t>Tabel Rekap Jam Tatap Muka Prodi D4 TIF</t>
  </si>
  <si>
    <t>Tabel Rekap Jam Tatap Muka Prodi D4 TIF Bws</t>
  </si>
  <si>
    <t>Tabel Rekap Jam Tatap Muka Prodi D4 TIF-Inter</t>
  </si>
  <si>
    <t>Tabel Rekap Jam Tatap Muka Prodi D4-TIF Nganjuk</t>
  </si>
  <si>
    <t>Tabel Rekap Jam Tatap Muka Prodi D4-TIF SDA</t>
  </si>
  <si>
    <t>Tabel Total KJM</t>
  </si>
  <si>
    <t>Total MK</t>
  </si>
  <si>
    <t>Total Teori</t>
  </si>
  <si>
    <t>Total KJM Teori</t>
  </si>
  <si>
    <t>Total Praktik</t>
  </si>
  <si>
    <t>Total KJM Praktik</t>
  </si>
  <si>
    <t>Total Teori+Praktikum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</si>
</sst>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164" formatCode="0.0"/>
    <numFmt numFmtId="165" formatCode="&quot;Dicetak pada hari : &quot;dddd\,\ dd\ mmmm\ yyyy"/>
    <numFmt numFmtId="166" formatCode="\T\K\K\2\500"/>
    <numFmt numFmtId="167" formatCode="0\ \x"/>
    <numFmt numFmtId="168" formatCode="\T\K\K\4\600"/>
  </numFmts>
  <fonts count="3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2"/>
      <color theme="1"/>
      <name val="Arial"/>
    </font>
    <font>
      <b/>
      <sz val="8"/>
      <color theme="1"/>
      <name val="Arial"/>
    </font>
    <font>
      <sz val="11"/>
      <name val="Calibri"/>
    </font>
    <font>
      <b/>
      <sz val="8"/>
      <color rgb="FF000000"/>
      <name val="Arial"/>
    </font>
    <font>
      <sz val="11"/>
      <color theme="1"/>
      <name val="Calibri"/>
    </font>
    <font>
      <sz val="11"/>
      <color rgb="FF000000"/>
      <name val="Times New Roman"/>
    </font>
    <font>
      <sz val="11"/>
      <color theme="1"/>
      <name val="Arial"/>
    </font>
    <font>
      <sz val="12"/>
      <color rgb="FF000000"/>
      <name val="Calibri"/>
    </font>
    <font>
      <sz val="12"/>
      <color rgb="FF000000"/>
      <name val="Arial"/>
    </font>
    <font>
      <b/>
      <sz val="12"/>
      <color rgb="FF000000"/>
      <name val="Arial"/>
    </font>
    <font>
      <b/>
      <sz val="11"/>
      <color theme="1"/>
      <name val="Calibri"/>
    </font>
    <font>
      <b/>
      <sz val="12"/>
      <color theme="1"/>
      <name val="Arial"/>
    </font>
    <font>
      <sz val="12"/>
      <color theme="1"/>
      <name val="Calibri"/>
    </font>
    <font>
      <sz val="11"/>
      <color rgb="FF000000"/>
      <name val="Arial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  <font>
      <i/>
      <sz val="9"/>
      <color theme="1"/>
      <name val="Times New Roman"/>
    </font>
    <font>
      <sz val="9"/>
      <color theme="1"/>
      <name val="Times New Roman"/>
    </font>
    <font>
      <b/>
      <sz val="9"/>
      <color theme="1"/>
      <name val="Times New Roman"/>
    </font>
    <font>
      <sz val="9"/>
      <color rgb="FF000000"/>
      <name val="Times New Roman"/>
    </font>
    <font>
      <u/>
      <sz val="9"/>
      <color theme="1"/>
      <name val="Times New Roman"/>
    </font>
    <font>
      <sz val="9"/>
      <color theme="1"/>
      <name val="Calibri"/>
      <scheme val="minor"/>
    </font>
    <font>
      <u/>
      <sz val="9"/>
      <color theme="1"/>
      <name val="Times New Roman"/>
    </font>
    <font>
      <sz val="9"/>
      <color theme="1"/>
      <name val="&quot;Times New Roman&quot;"/>
    </font>
    <font>
      <sz val="9"/>
      <color rgb="FF000000"/>
      <name val="&quot;Times New Roman&quot;"/>
    </font>
    <font>
      <u/>
      <sz val="11"/>
      <color rgb="FF000000"/>
      <name val="Arial"/>
    </font>
    <font>
      <u/>
      <sz val="9"/>
      <color rgb="FF1155CC"/>
      <name val="Times New Roman"/>
    </font>
    <font>
      <b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D965"/>
        <bgColor rgb="FFFFD965"/>
      </patternFill>
    </fill>
    <fill>
      <patternFill patternType="solid">
        <fgColor rgb="FFF7CAAC"/>
        <bgColor rgb="FFF7CAAC"/>
      </patternFill>
    </fill>
    <fill>
      <patternFill patternType="solid">
        <fgColor rgb="FFE6B8AF"/>
        <bgColor rgb="FFE6B8AF"/>
      </patternFill>
    </fill>
    <fill>
      <patternFill patternType="solid">
        <fgColor rgb="FFA8D08D"/>
        <bgColor rgb="FFA8D08D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C8C8C8"/>
        <bgColor rgb="FFC8C8C8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ECECEC"/>
        <bgColor rgb="FFECECEC"/>
      </patternFill>
    </fill>
    <fill>
      <patternFill patternType="solid">
        <fgColor rgb="FFFFE598"/>
        <bgColor rgb="FFFFE598"/>
      </patternFill>
    </fill>
    <fill>
      <patternFill patternType="solid">
        <fgColor rgb="FFD9E2F3"/>
        <bgColor rgb="FFD9E2F3"/>
      </patternFill>
    </fill>
    <fill>
      <patternFill patternType="solid">
        <fgColor rgb="FFBDD6EE"/>
        <bgColor rgb="FFBDD6EE"/>
      </patternFill>
    </fill>
    <fill>
      <patternFill patternType="solid">
        <fgColor rgb="FFFEF2CB"/>
        <bgColor rgb="FFFEF2CB"/>
      </patternFill>
    </fill>
    <fill>
      <patternFill patternType="solid">
        <fgColor rgb="FFF4CCCC"/>
        <bgColor rgb="FFF4CCCC"/>
      </patternFill>
    </fill>
    <fill>
      <patternFill patternType="solid">
        <fgColor rgb="FF8EAADB"/>
        <bgColor rgb="FF8EAADB"/>
      </patternFill>
    </fill>
    <fill>
      <patternFill patternType="solid">
        <fgColor rgb="FFD6DCE4"/>
        <bgColor rgb="FFD6DCE4"/>
      </patternFill>
    </fill>
    <fill>
      <patternFill patternType="solid">
        <fgColor rgb="FFE7E6E6"/>
        <bgColor rgb="FFE7E6E6"/>
      </patternFill>
    </fill>
    <fill>
      <patternFill patternType="solid">
        <fgColor rgb="FFDADADA"/>
        <bgColor rgb="FFDADADA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8DB4E2"/>
        <bgColor rgb="FF8DB4E2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8EAADB"/>
      </patternFill>
    </fill>
    <fill>
      <patternFill patternType="solid">
        <fgColor rgb="FFFFFF00"/>
        <bgColor rgb="FFF9CB9C"/>
      </patternFill>
    </fill>
    <fill>
      <patternFill patternType="solid">
        <fgColor rgb="FFFFFF00"/>
        <bgColor theme="0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7">
    <xf numFmtId="0" fontId="0" fillId="0" borderId="0" xfId="0" applyFont="1" applyAlignment="1"/>
    <xf numFmtId="0" fontId="4" fillId="2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4" fontId="4" fillId="4" borderId="2" xfId="0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7" fillId="0" borderId="2" xfId="0" applyFont="1" applyBorder="1"/>
    <xf numFmtId="0" fontId="3" fillId="15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9" fillId="16" borderId="2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/>
    </xf>
    <xf numFmtId="0" fontId="7" fillId="12" borderId="2" xfId="0" applyFont="1" applyFill="1" applyBorder="1"/>
    <xf numFmtId="0" fontId="7" fillId="12" borderId="2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center"/>
    </xf>
    <xf numFmtId="0" fontId="7" fillId="13" borderId="2" xfId="0" applyFont="1" applyFill="1" applyBorder="1"/>
    <xf numFmtId="0" fontId="7" fillId="13" borderId="2" xfId="0" applyFont="1" applyFill="1" applyBorder="1" applyAlignment="1">
      <alignment horizontal="center"/>
    </xf>
    <xf numFmtId="0" fontId="9" fillId="13" borderId="2" xfId="0" applyFont="1" applyFill="1" applyBorder="1" applyAlignment="1">
      <alignment horizontal="center"/>
    </xf>
    <xf numFmtId="0" fontId="7" fillId="17" borderId="2" xfId="0" applyFont="1" applyFill="1" applyBorder="1" applyAlignment="1">
      <alignment horizontal="center"/>
    </xf>
    <xf numFmtId="0" fontId="9" fillId="17" borderId="2" xfId="0" applyFont="1" applyFill="1" applyBorder="1" applyAlignment="1">
      <alignment horizontal="center"/>
    </xf>
    <xf numFmtId="0" fontId="7" fillId="18" borderId="2" xfId="0" applyFont="1" applyFill="1" applyBorder="1" applyAlignment="1">
      <alignment horizontal="center"/>
    </xf>
    <xf numFmtId="0" fontId="7" fillId="19" borderId="2" xfId="0" applyFont="1" applyFill="1" applyBorder="1"/>
    <xf numFmtId="0" fontId="7" fillId="20" borderId="2" xfId="0" applyFont="1" applyFill="1" applyBorder="1" applyAlignment="1">
      <alignment horizontal="center"/>
    </xf>
    <xf numFmtId="4" fontId="7" fillId="20" borderId="2" xfId="0" applyNumberFormat="1" applyFont="1" applyFill="1" applyBorder="1" applyAlignment="1">
      <alignment horizontal="center"/>
    </xf>
    <xf numFmtId="0" fontId="7" fillId="20" borderId="2" xfId="0" applyFont="1" applyFill="1" applyBorder="1" applyAlignment="1">
      <alignment horizontal="center"/>
    </xf>
    <xf numFmtId="0" fontId="7" fillId="21" borderId="2" xfId="0" applyFont="1" applyFill="1" applyBorder="1" applyAlignment="1">
      <alignment horizontal="center"/>
    </xf>
    <xf numFmtId="0" fontId="10" fillId="15" borderId="2" xfId="0" applyFont="1" applyFill="1" applyBorder="1" applyAlignment="1">
      <alignment horizontal="left" vertical="center" wrapText="1"/>
    </xf>
    <xf numFmtId="4" fontId="7" fillId="4" borderId="2" xfId="0" applyNumberFormat="1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164" fontId="7" fillId="18" borderId="2" xfId="0" applyNumberFormat="1" applyFont="1" applyFill="1" applyBorder="1" applyAlignment="1">
      <alignment horizontal="center"/>
    </xf>
    <xf numFmtId="1" fontId="7" fillId="20" borderId="2" xfId="0" applyNumberFormat="1" applyFont="1" applyFill="1" applyBorder="1" applyAlignment="1">
      <alignment horizontal="center"/>
    </xf>
    <xf numFmtId="0" fontId="11" fillId="15" borderId="2" xfId="0" applyFont="1" applyFill="1" applyBorder="1" applyAlignment="1">
      <alignment horizontal="left" vertical="center" wrapText="1"/>
    </xf>
    <xf numFmtId="0" fontId="7" fillId="21" borderId="2" xfId="0" applyFont="1" applyFill="1" applyBorder="1" applyAlignment="1">
      <alignment horizontal="center"/>
    </xf>
    <xf numFmtId="0" fontId="7" fillId="22" borderId="2" xfId="0" applyFont="1" applyFill="1" applyBorder="1"/>
    <xf numFmtId="0" fontId="12" fillId="22" borderId="2" xfId="0" applyFont="1" applyFill="1" applyBorder="1" applyAlignment="1">
      <alignment horizontal="left" vertical="center" wrapText="1"/>
    </xf>
    <xf numFmtId="0" fontId="13" fillId="22" borderId="2" xfId="0" applyFont="1" applyFill="1" applyBorder="1"/>
    <xf numFmtId="0" fontId="14" fillId="22" borderId="2" xfId="0" applyFont="1" applyFill="1" applyBorder="1" applyAlignment="1">
      <alignment horizontal="left" vertical="center" wrapText="1"/>
    </xf>
    <xf numFmtId="0" fontId="15" fillId="15" borderId="2" xfId="0" applyFont="1" applyFill="1" applyBorder="1" applyAlignment="1">
      <alignment horizontal="left" vertical="center" wrapText="1"/>
    </xf>
    <xf numFmtId="0" fontId="16" fillId="0" borderId="2" xfId="0" applyFont="1" applyBorder="1"/>
    <xf numFmtId="0" fontId="3" fillId="0" borderId="2" xfId="0" applyFont="1" applyBorder="1" applyAlignment="1"/>
    <xf numFmtId="0" fontId="17" fillId="0" borderId="2" xfId="0" applyFont="1" applyBorder="1"/>
    <xf numFmtId="0" fontId="17" fillId="0" borderId="2" xfId="0" applyFont="1" applyBorder="1" applyAlignme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4" fontId="18" fillId="0" borderId="0" xfId="0" applyNumberFormat="1" applyFont="1" applyAlignment="1">
      <alignment horizontal="center"/>
    </xf>
    <xf numFmtId="0" fontId="17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center"/>
    </xf>
    <xf numFmtId="0" fontId="21" fillId="0" borderId="0" xfId="0" applyFont="1"/>
    <xf numFmtId="0" fontId="21" fillId="15" borderId="0" xfId="0" applyFont="1" applyFill="1"/>
    <xf numFmtId="1" fontId="22" fillId="0" borderId="0" xfId="0" applyNumberFormat="1" applyFont="1" applyAlignment="1">
      <alignment wrapTex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0" fontId="21" fillId="15" borderId="0" xfId="0" applyFont="1" applyFill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/>
    <xf numFmtId="165" fontId="22" fillId="0" borderId="0" xfId="0" applyNumberFormat="1" applyFont="1" applyAlignment="1">
      <alignment horizontal="center"/>
    </xf>
    <xf numFmtId="0" fontId="21" fillId="0" borderId="8" xfId="0" applyFont="1" applyBorder="1"/>
    <xf numFmtId="0" fontId="21" fillId="0" borderId="9" xfId="0" applyFont="1" applyBorder="1"/>
    <xf numFmtId="0" fontId="22" fillId="23" borderId="10" xfId="0" applyFont="1" applyFill="1" applyBorder="1" applyAlignment="1">
      <alignment horizontal="center" vertical="center"/>
    </xf>
    <xf numFmtId="0" fontId="22" fillId="23" borderId="11" xfId="0" applyFont="1" applyFill="1" applyBorder="1" applyAlignment="1">
      <alignment horizontal="center" vertical="center"/>
    </xf>
    <xf numFmtId="0" fontId="22" fillId="0" borderId="12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2" fillId="23" borderId="2" xfId="0" applyFont="1" applyFill="1" applyBorder="1" applyAlignment="1">
      <alignment horizontal="center" vertical="center"/>
    </xf>
    <xf numFmtId="0" fontId="22" fillId="23" borderId="13" xfId="0" applyFont="1" applyFill="1" applyBorder="1" applyAlignment="1">
      <alignment horizontal="center" vertical="center"/>
    </xf>
    <xf numFmtId="0" fontId="22" fillId="23" borderId="8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1" fillId="24" borderId="16" xfId="0" applyFont="1" applyFill="1" applyBorder="1" applyAlignment="1">
      <alignment horizontal="center"/>
    </xf>
    <xf numFmtId="0" fontId="21" fillId="25" borderId="16" xfId="0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166" fontId="23" fillId="0" borderId="2" xfId="0" applyNumberFormat="1" applyFont="1" applyBorder="1" applyAlignment="1">
      <alignment horizontal="center"/>
    </xf>
    <xf numFmtId="0" fontId="21" fillId="0" borderId="2" xfId="0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17" xfId="0" applyFont="1" applyBorder="1" applyAlignment="1">
      <alignment horizontal="left"/>
    </xf>
    <xf numFmtId="0" fontId="21" fillId="0" borderId="18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24" borderId="16" xfId="0" applyFont="1" applyFill="1" applyBorder="1"/>
    <xf numFmtId="0" fontId="21" fillId="25" borderId="16" xfId="0" applyFont="1" applyFill="1" applyBorder="1"/>
    <xf numFmtId="0" fontId="21" fillId="0" borderId="4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4" fillId="0" borderId="2" xfId="0" applyFont="1" applyBorder="1" applyAlignment="1">
      <alignment horizontal="left"/>
    </xf>
    <xf numFmtId="0" fontId="21" fillId="24" borderId="16" xfId="0" applyFont="1" applyFill="1" applyBorder="1" applyAlignment="1"/>
    <xf numFmtId="0" fontId="21" fillId="0" borderId="0" xfId="0" applyFont="1" applyAlignment="1"/>
    <xf numFmtId="0" fontId="21" fillId="25" borderId="16" xfId="0" applyFont="1" applyFill="1" applyBorder="1" applyAlignment="1"/>
    <xf numFmtId="0" fontId="21" fillId="15" borderId="2" xfId="0" applyFont="1" applyFill="1" applyBorder="1" applyAlignment="1">
      <alignment horizontal="left" vertical="center" wrapText="1"/>
    </xf>
    <xf numFmtId="0" fontId="21" fillId="0" borderId="2" xfId="0" applyFont="1" applyBorder="1"/>
    <xf numFmtId="0" fontId="21" fillId="15" borderId="17" xfId="0" applyFont="1" applyFill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/>
    </xf>
    <xf numFmtId="0" fontId="21" fillId="14" borderId="20" xfId="0" applyFont="1" applyFill="1" applyBorder="1" applyAlignment="1">
      <alignment horizontal="center"/>
    </xf>
    <xf numFmtId="0" fontId="21" fillId="14" borderId="0" xfId="0" applyFont="1" applyFill="1"/>
    <xf numFmtId="0" fontId="23" fillId="0" borderId="2" xfId="0" applyFont="1" applyBorder="1" applyAlignment="1"/>
    <xf numFmtId="0" fontId="21" fillId="0" borderId="17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wrapText="1"/>
    </xf>
    <xf numFmtId="167" fontId="21" fillId="0" borderId="2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 wrapText="1"/>
    </xf>
    <xf numFmtId="168" fontId="21" fillId="0" borderId="2" xfId="0" applyNumberFormat="1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4" xfId="0" applyFont="1" applyBorder="1" applyAlignment="1">
      <alignment horizontal="left"/>
    </xf>
    <xf numFmtId="0" fontId="21" fillId="14" borderId="19" xfId="0" applyFont="1" applyFill="1" applyBorder="1" applyAlignment="1">
      <alignment horizontal="center"/>
    </xf>
    <xf numFmtId="0" fontId="21" fillId="14" borderId="22" xfId="0" applyFont="1" applyFill="1" applyBorder="1" applyAlignment="1">
      <alignment horizontal="center"/>
    </xf>
    <xf numFmtId="0" fontId="21" fillId="14" borderId="21" xfId="0" applyFont="1" applyFill="1" applyBorder="1" applyAlignment="1">
      <alignment horizontal="center"/>
    </xf>
    <xf numFmtId="0" fontId="21" fillId="15" borderId="18" xfId="0" applyFont="1" applyFill="1" applyBorder="1" applyAlignment="1">
      <alignment horizontal="center"/>
    </xf>
    <xf numFmtId="0" fontId="21" fillId="0" borderId="2" xfId="0" applyFont="1" applyBorder="1" applyAlignment="1">
      <alignment horizontal="center" vertical="top" wrapText="1"/>
    </xf>
    <xf numFmtId="0" fontId="21" fillId="14" borderId="22" xfId="0" applyFont="1" applyFill="1" applyBorder="1" applyAlignment="1">
      <alignment horizontal="center"/>
    </xf>
    <xf numFmtId="0" fontId="21" fillId="0" borderId="2" xfId="0" applyFont="1" applyBorder="1" applyAlignment="1">
      <alignment horizontal="center" vertical="center" wrapText="1"/>
    </xf>
    <xf numFmtId="166" fontId="21" fillId="0" borderId="2" xfId="0" applyNumberFormat="1" applyFont="1" applyBorder="1" applyAlignment="1">
      <alignment horizontal="center"/>
    </xf>
    <xf numFmtId="0" fontId="21" fillId="0" borderId="2" xfId="0" applyFont="1" applyBorder="1" applyAlignment="1">
      <alignment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/>
    </xf>
    <xf numFmtId="168" fontId="21" fillId="0" borderId="2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 vertical="top" wrapText="1"/>
    </xf>
    <xf numFmtId="0" fontId="21" fillId="0" borderId="17" xfId="0" applyFont="1" applyBorder="1" applyAlignment="1">
      <alignment horizontal="center"/>
    </xf>
    <xf numFmtId="0" fontId="21" fillId="26" borderId="2" xfId="0" applyFont="1" applyFill="1" applyBorder="1" applyAlignment="1">
      <alignment horizontal="center"/>
    </xf>
    <xf numFmtId="0" fontId="22" fillId="26" borderId="2" xfId="0" applyFont="1" applyFill="1" applyBorder="1" applyAlignment="1">
      <alignment horizontal="center"/>
    </xf>
    <xf numFmtId="0" fontId="22" fillId="26" borderId="2" xfId="0" applyFont="1" applyFill="1" applyBorder="1" applyAlignment="1">
      <alignment horizontal="center" wrapText="1"/>
    </xf>
    <xf numFmtId="0" fontId="21" fillId="26" borderId="2" xfId="0" applyFont="1" applyFill="1" applyBorder="1" applyAlignment="1">
      <alignment horizontal="center" vertical="center"/>
    </xf>
    <xf numFmtId="0" fontId="21" fillId="26" borderId="23" xfId="0" applyFont="1" applyFill="1" applyBorder="1" applyAlignment="1">
      <alignment horizontal="center"/>
    </xf>
    <xf numFmtId="0" fontId="21" fillId="0" borderId="24" xfId="0" applyFont="1" applyBorder="1" applyAlignment="1">
      <alignment horizontal="center"/>
    </xf>
    <xf numFmtId="0" fontId="21" fillId="0" borderId="12" xfId="0" applyFont="1" applyBorder="1" applyAlignment="1">
      <alignment horizontal="center" wrapText="1"/>
    </xf>
    <xf numFmtId="0" fontId="21" fillId="0" borderId="5" xfId="0" applyFont="1" applyBorder="1" applyAlignment="1">
      <alignment horizontal="center"/>
    </xf>
    <xf numFmtId="0" fontId="21" fillId="0" borderId="20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1" fillId="0" borderId="36" xfId="0" applyFont="1" applyBorder="1" applyAlignment="1">
      <alignment horizontal="center"/>
    </xf>
    <xf numFmtId="0" fontId="21" fillId="0" borderId="7" xfId="0" applyFont="1" applyBorder="1" applyAlignment="1">
      <alignment horizontal="left"/>
    </xf>
    <xf numFmtId="0" fontId="21" fillId="0" borderId="17" xfId="0" applyFont="1" applyBorder="1" applyAlignment="1">
      <alignment horizontal="left"/>
    </xf>
    <xf numFmtId="0" fontId="21" fillId="15" borderId="7" xfId="0" applyFont="1" applyFill="1" applyBorder="1" applyAlignment="1">
      <alignment horizontal="left" vertical="center" wrapText="1"/>
    </xf>
    <xf numFmtId="0" fontId="21" fillId="14" borderId="0" xfId="0" applyFont="1" applyFill="1" applyAlignment="1">
      <alignment horizontal="center"/>
    </xf>
    <xf numFmtId="0" fontId="21" fillId="14" borderId="2" xfId="0" applyFont="1" applyFill="1" applyBorder="1" applyAlignment="1"/>
    <xf numFmtId="0" fontId="21" fillId="14" borderId="2" xfId="0" applyFont="1" applyFill="1" applyBorder="1" applyAlignment="1">
      <alignment horizontal="center"/>
    </xf>
    <xf numFmtId="0" fontId="21" fillId="0" borderId="7" xfId="0" applyFont="1" applyBorder="1" applyAlignment="1">
      <alignment horizontal="left" vertical="center" wrapText="1"/>
    </xf>
    <xf numFmtId="0" fontId="21" fillId="14" borderId="0" xfId="0" applyFont="1" applyFill="1" applyAlignment="1">
      <alignment horizontal="left" vertical="center" wrapText="1"/>
    </xf>
    <xf numFmtId="0" fontId="21" fillId="26" borderId="37" xfId="0" applyFont="1" applyFill="1" applyBorder="1" applyAlignment="1">
      <alignment horizontal="center"/>
    </xf>
    <xf numFmtId="0" fontId="21" fillId="26" borderId="38" xfId="0" applyFont="1" applyFill="1" applyBorder="1" applyAlignment="1">
      <alignment horizontal="center"/>
    </xf>
    <xf numFmtId="0" fontId="22" fillId="26" borderId="38" xfId="0" applyFont="1" applyFill="1" applyBorder="1" applyAlignment="1">
      <alignment horizontal="center"/>
    </xf>
    <xf numFmtId="0" fontId="22" fillId="26" borderId="38" xfId="0" applyFont="1" applyFill="1" applyBorder="1" applyAlignment="1">
      <alignment horizontal="center" wrapText="1"/>
    </xf>
    <xf numFmtId="0" fontId="21" fillId="26" borderId="38" xfId="0" applyFont="1" applyFill="1" applyBorder="1" applyAlignment="1">
      <alignment horizontal="center" vertical="center"/>
    </xf>
    <xf numFmtId="0" fontId="21" fillId="26" borderId="38" xfId="0" applyFont="1" applyFill="1" applyBorder="1" applyAlignment="1">
      <alignment horizontal="left"/>
    </xf>
    <xf numFmtId="0" fontId="21" fillId="26" borderId="23" xfId="0" applyFont="1" applyFill="1" applyBorder="1" applyAlignment="1">
      <alignment horizontal="left"/>
    </xf>
    <xf numFmtId="0" fontId="21" fillId="15" borderId="0" xfId="0" applyFont="1" applyFill="1" applyAlignment="1">
      <alignment horizontal="center"/>
    </xf>
    <xf numFmtId="0" fontId="23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5" fillId="0" borderId="0" xfId="0" applyFont="1" applyAlignment="1"/>
    <xf numFmtId="0" fontId="25" fillId="0" borderId="2" xfId="0" applyFont="1" applyBorder="1" applyAlignment="1"/>
    <xf numFmtId="0" fontId="21" fillId="26" borderId="36" xfId="0" applyFont="1" applyFill="1" applyBorder="1" applyAlignment="1">
      <alignment horizontal="center"/>
    </xf>
    <xf numFmtId="0" fontId="21" fillId="26" borderId="2" xfId="0" applyFont="1" applyFill="1" applyBorder="1" applyAlignment="1">
      <alignment horizontal="center"/>
    </xf>
    <xf numFmtId="0" fontId="21" fillId="26" borderId="0" xfId="0" applyFont="1" applyFill="1" applyAlignment="1"/>
    <xf numFmtId="0" fontId="23" fillId="26" borderId="2" xfId="0" applyFont="1" applyFill="1" applyBorder="1" applyAlignment="1">
      <alignment horizontal="center"/>
    </xf>
    <xf numFmtId="0" fontId="21" fillId="26" borderId="2" xfId="0" applyFont="1" applyFill="1" applyBorder="1" applyAlignment="1">
      <alignment horizontal="center" vertical="center"/>
    </xf>
    <xf numFmtId="0" fontId="25" fillId="26" borderId="2" xfId="0" applyFont="1" applyFill="1" applyBorder="1" applyAlignment="1"/>
    <xf numFmtId="0" fontId="25" fillId="26" borderId="0" xfId="0" applyFont="1" applyFill="1" applyAlignment="1"/>
    <xf numFmtId="0" fontId="21" fillId="26" borderId="2" xfId="0" applyFont="1" applyFill="1" applyBorder="1" applyAlignment="1">
      <alignment horizontal="left"/>
    </xf>
    <xf numFmtId="0" fontId="21" fillId="26" borderId="3" xfId="0" applyFont="1" applyFill="1" applyBorder="1" applyAlignment="1">
      <alignment horizontal="center"/>
    </xf>
    <xf numFmtId="0" fontId="21" fillId="26" borderId="0" xfId="0" applyFont="1" applyFill="1"/>
    <xf numFmtId="0" fontId="21" fillId="26" borderId="20" xfId="0" applyFont="1" applyFill="1" applyBorder="1" applyAlignment="1">
      <alignment horizontal="center"/>
    </xf>
    <xf numFmtId="0" fontId="21" fillId="0" borderId="2" xfId="0" applyFont="1" applyBorder="1" applyAlignment="1">
      <alignment horizontal="left" vertical="top"/>
    </xf>
    <xf numFmtId="0" fontId="21" fillId="14" borderId="36" xfId="0" applyFont="1" applyFill="1" applyBorder="1" applyAlignment="1">
      <alignment horizontal="center"/>
    </xf>
    <xf numFmtId="0" fontId="21" fillId="14" borderId="2" xfId="0" applyFont="1" applyFill="1" applyBorder="1" applyAlignment="1">
      <alignment horizontal="center"/>
    </xf>
    <xf numFmtId="0" fontId="23" fillId="14" borderId="2" xfId="0" applyFont="1" applyFill="1" applyBorder="1" applyAlignment="1">
      <alignment horizontal="center"/>
    </xf>
    <xf numFmtId="0" fontId="21" fillId="14" borderId="2" xfId="0" applyFont="1" applyFill="1" applyBorder="1" applyAlignment="1">
      <alignment horizontal="center" vertical="center"/>
    </xf>
    <xf numFmtId="0" fontId="25" fillId="14" borderId="2" xfId="0" applyFont="1" applyFill="1" applyBorder="1" applyAlignment="1"/>
    <xf numFmtId="0" fontId="25" fillId="27" borderId="0" xfId="0" applyFont="1" applyFill="1" applyAlignment="1"/>
    <xf numFmtId="0" fontId="25" fillId="28" borderId="2" xfId="0" applyFont="1" applyFill="1" applyBorder="1" applyAlignment="1"/>
    <xf numFmtId="0" fontId="23" fillId="14" borderId="2" xfId="0" applyFont="1" applyFill="1" applyBorder="1" applyAlignment="1"/>
    <xf numFmtId="0" fontId="25" fillId="14" borderId="0" xfId="0" applyFont="1" applyFill="1" applyAlignment="1"/>
    <xf numFmtId="0" fontId="25" fillId="14" borderId="3" xfId="0" applyFont="1" applyFill="1" applyBorder="1" applyAlignment="1"/>
    <xf numFmtId="0" fontId="21" fillId="0" borderId="36" xfId="0" applyFont="1" applyBorder="1"/>
    <xf numFmtId="0" fontId="22" fillId="29" borderId="2" xfId="0" applyFont="1" applyFill="1" applyBorder="1" applyAlignment="1">
      <alignment horizontal="center"/>
    </xf>
    <xf numFmtId="0" fontId="21" fillId="29" borderId="2" xfId="0" applyFont="1" applyFill="1" applyBorder="1" applyAlignment="1">
      <alignment horizontal="left"/>
    </xf>
    <xf numFmtId="0" fontId="21" fillId="29" borderId="3" xfId="0" applyFont="1" applyFill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 vertical="center" wrapText="1"/>
    </xf>
    <xf numFmtId="0" fontId="25" fillId="15" borderId="2" xfId="0" applyFont="1" applyFill="1" applyBorder="1" applyAlignment="1"/>
    <xf numFmtId="0" fontId="21" fillId="0" borderId="3" xfId="0" applyFont="1" applyBorder="1" applyAlignment="1">
      <alignment horizontal="left" vertical="center"/>
    </xf>
    <xf numFmtId="0" fontId="23" fillId="14" borderId="2" xfId="0" applyFont="1" applyFill="1" applyBorder="1" applyAlignment="1">
      <alignment horizontal="center"/>
    </xf>
    <xf numFmtId="0" fontId="21" fillId="27" borderId="2" xfId="0" applyFont="1" applyFill="1" applyBorder="1" applyAlignment="1"/>
    <xf numFmtId="0" fontId="25" fillId="28" borderId="0" xfId="0" applyFont="1" applyFill="1" applyAlignment="1"/>
    <xf numFmtId="0" fontId="22" fillId="29" borderId="2" xfId="0" applyFont="1" applyFill="1" applyBorder="1" applyAlignment="1">
      <alignment horizontal="center" vertical="center"/>
    </xf>
    <xf numFmtId="1" fontId="22" fillId="29" borderId="2" xfId="0" applyNumberFormat="1" applyFont="1" applyFill="1" applyBorder="1" applyAlignment="1">
      <alignment horizontal="center"/>
    </xf>
    <xf numFmtId="0" fontId="21" fillId="14" borderId="2" xfId="0" applyFont="1" applyFill="1" applyBorder="1" applyAlignment="1">
      <alignment horizontal="left"/>
    </xf>
    <xf numFmtId="0" fontId="21" fillId="14" borderId="2" xfId="0" applyFont="1" applyFill="1" applyBorder="1" applyAlignment="1">
      <alignment horizontal="center" wrapText="1"/>
    </xf>
    <xf numFmtId="0" fontId="21" fillId="14" borderId="3" xfId="0" applyFont="1" applyFill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21" fillId="0" borderId="2" xfId="0" applyFont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21" fillId="0" borderId="37" xfId="0" applyFont="1" applyBorder="1"/>
    <xf numFmtId="0" fontId="22" fillId="29" borderId="38" xfId="0" applyFont="1" applyFill="1" applyBorder="1" applyAlignment="1">
      <alignment horizontal="center" vertical="center"/>
    </xf>
    <xf numFmtId="0" fontId="22" fillId="29" borderId="38" xfId="0" applyFont="1" applyFill="1" applyBorder="1" applyAlignment="1">
      <alignment horizontal="center"/>
    </xf>
    <xf numFmtId="1" fontId="22" fillId="29" borderId="38" xfId="0" applyNumberFormat="1" applyFont="1" applyFill="1" applyBorder="1" applyAlignment="1">
      <alignment horizontal="center"/>
    </xf>
    <xf numFmtId="0" fontId="21" fillId="29" borderId="38" xfId="0" applyFont="1" applyFill="1" applyBorder="1" applyAlignment="1">
      <alignment horizontal="center"/>
    </xf>
    <xf numFmtId="0" fontId="21" fillId="29" borderId="41" xfId="0" applyFont="1" applyFill="1" applyBorder="1" applyAlignment="1">
      <alignment horizontal="center"/>
    </xf>
    <xf numFmtId="0" fontId="21" fillId="29" borderId="4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1" fillId="0" borderId="3" xfId="0" applyFont="1" applyBorder="1" applyAlignment="1">
      <alignment horizontal="left"/>
    </xf>
    <xf numFmtId="0" fontId="21" fillId="14" borderId="0" xfId="0" applyFont="1" applyFill="1" applyAlignment="1"/>
    <xf numFmtId="0" fontId="21" fillId="14" borderId="3" xfId="0" applyFont="1" applyFill="1" applyBorder="1" applyAlignment="1">
      <alignment horizontal="left"/>
    </xf>
    <xf numFmtId="0" fontId="21" fillId="29" borderId="3" xfId="0" applyFont="1" applyFill="1" applyBorder="1" applyAlignment="1">
      <alignment horizontal="left"/>
    </xf>
    <xf numFmtId="0" fontId="21" fillId="29" borderId="1" xfId="0" applyFont="1" applyFill="1" applyBorder="1" applyAlignment="1">
      <alignment horizontal="left"/>
    </xf>
    <xf numFmtId="0" fontId="21" fillId="29" borderId="38" xfId="0" applyFont="1" applyFill="1" applyBorder="1" applyAlignment="1">
      <alignment horizontal="left"/>
    </xf>
    <xf numFmtId="0" fontId="21" fillId="29" borderId="41" xfId="0" applyFont="1" applyFill="1" applyBorder="1" applyAlignment="1">
      <alignment horizontal="left"/>
    </xf>
    <xf numFmtId="0" fontId="21" fillId="14" borderId="20" xfId="0" applyFont="1" applyFill="1" applyBorder="1" applyAlignment="1">
      <alignment horizontal="center"/>
    </xf>
    <xf numFmtId="0" fontId="22" fillId="15" borderId="0" xfId="0" applyFont="1" applyFill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21" fillId="0" borderId="2" xfId="0" applyFont="1" applyBorder="1" applyAlignment="1">
      <alignment horizontal="left" vertical="top"/>
    </xf>
    <xf numFmtId="0" fontId="21" fillId="0" borderId="3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1" fillId="15" borderId="0" xfId="0" applyFont="1" applyFill="1" applyAlignment="1">
      <alignment horizontal="left"/>
    </xf>
    <xf numFmtId="0" fontId="23" fillId="30" borderId="2" xfId="0" applyFont="1" applyFill="1" applyBorder="1"/>
    <xf numFmtId="0" fontId="21" fillId="31" borderId="2" xfId="0" applyFont="1" applyFill="1" applyBorder="1" applyAlignment="1">
      <alignment horizontal="left"/>
    </xf>
    <xf numFmtId="0" fontId="27" fillId="0" borderId="7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3" fillId="30" borderId="0" xfId="0" applyFont="1" applyFill="1" applyAlignment="1"/>
    <xf numFmtId="0" fontId="21" fillId="14" borderId="2" xfId="0" applyFont="1" applyFill="1" applyBorder="1" applyAlignment="1">
      <alignment horizontal="center"/>
    </xf>
    <xf numFmtId="0" fontId="21" fillId="14" borderId="0" xfId="0" applyFont="1" applyFill="1" applyAlignment="1">
      <alignment horizontal="left"/>
    </xf>
    <xf numFmtId="0" fontId="27" fillId="14" borderId="7" xfId="0" applyFont="1" applyFill="1" applyBorder="1" applyAlignment="1">
      <alignment horizontal="center"/>
    </xf>
    <xf numFmtId="0" fontId="27" fillId="14" borderId="2" xfId="0" applyFont="1" applyFill="1" applyBorder="1" applyAlignment="1">
      <alignment horizontal="center"/>
    </xf>
    <xf numFmtId="0" fontId="21" fillId="14" borderId="2" xfId="0" applyFont="1" applyFill="1" applyBorder="1" applyAlignment="1">
      <alignment horizontal="left"/>
    </xf>
    <xf numFmtId="0" fontId="23" fillId="14" borderId="3" xfId="0" applyFont="1" applyFill="1" applyBorder="1" applyAlignment="1"/>
    <xf numFmtId="0" fontId="21" fillId="29" borderId="2" xfId="0" applyFont="1" applyFill="1" applyBorder="1" applyAlignment="1">
      <alignment horizontal="center"/>
    </xf>
    <xf numFmtId="0" fontId="22" fillId="0" borderId="36" xfId="0" applyFont="1" applyBorder="1" applyAlignment="1"/>
    <xf numFmtId="0" fontId="21" fillId="0" borderId="3" xfId="0" applyFont="1" applyBorder="1"/>
    <xf numFmtId="0" fontId="23" fillId="14" borderId="0" xfId="0" applyFont="1" applyFill="1" applyAlignment="1"/>
    <xf numFmtId="0" fontId="21" fillId="14" borderId="17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14" borderId="3" xfId="0" applyFont="1" applyFill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2" fillId="0" borderId="1" xfId="0" applyFont="1" applyBorder="1" applyAlignment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44" xfId="0" applyFont="1" applyBorder="1"/>
    <xf numFmtId="0" fontId="21" fillId="0" borderId="36" xfId="0" applyFont="1" applyBorder="1" applyAlignment="1">
      <alignment horizontal="center" wrapText="1"/>
    </xf>
    <xf numFmtId="0" fontId="21" fillId="32" borderId="36" xfId="0" applyFont="1" applyFill="1" applyBorder="1" applyAlignment="1">
      <alignment wrapText="1"/>
    </xf>
    <xf numFmtId="0" fontId="21" fillId="32" borderId="2" xfId="0" applyFont="1" applyFill="1" applyBorder="1" applyAlignment="1">
      <alignment horizontal="center" wrapText="1"/>
    </xf>
    <xf numFmtId="42" fontId="22" fillId="0" borderId="36" xfId="0" applyNumberFormat="1" applyFont="1" applyBorder="1" applyAlignment="1"/>
    <xf numFmtId="42" fontId="21" fillId="0" borderId="2" xfId="0" applyNumberFormat="1" applyFont="1" applyBorder="1" applyAlignment="1">
      <alignment horizontal="center"/>
    </xf>
    <xf numFmtId="42" fontId="21" fillId="0" borderId="2" xfId="0" applyNumberFormat="1" applyFont="1" applyBorder="1"/>
    <xf numFmtId="0" fontId="21" fillId="33" borderId="36" xfId="0" applyFont="1" applyFill="1" applyBorder="1" applyAlignment="1">
      <alignment horizontal="center" wrapText="1"/>
    </xf>
    <xf numFmtId="0" fontId="21" fillId="33" borderId="2" xfId="0" applyFont="1" applyFill="1" applyBorder="1" applyAlignment="1">
      <alignment horizontal="center"/>
    </xf>
    <xf numFmtId="0" fontId="21" fillId="33" borderId="2" xfId="0" applyFont="1" applyFill="1" applyBorder="1" applyAlignment="1"/>
    <xf numFmtId="0" fontId="21" fillId="33" borderId="2" xfId="0" applyFont="1" applyFill="1" applyBorder="1" applyAlignment="1">
      <alignment horizontal="center"/>
    </xf>
    <xf numFmtId="0" fontId="21" fillId="33" borderId="2" xfId="0" applyFont="1" applyFill="1" applyBorder="1" applyAlignment="1">
      <alignment horizontal="center"/>
    </xf>
    <xf numFmtId="0" fontId="21" fillId="33" borderId="0" xfId="0" applyFont="1" applyFill="1"/>
    <xf numFmtId="0" fontId="21" fillId="33" borderId="19" xfId="0" applyFont="1" applyFill="1" applyBorder="1" applyAlignment="1">
      <alignment horizontal="center"/>
    </xf>
    <xf numFmtId="0" fontId="21" fillId="33" borderId="22" xfId="0" applyFont="1" applyFill="1" applyBorder="1" applyAlignment="1">
      <alignment horizontal="center"/>
    </xf>
    <xf numFmtId="0" fontId="21" fillId="33" borderId="20" xfId="0" applyFont="1" applyFill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32" borderId="37" xfId="0" applyFont="1" applyFill="1" applyBorder="1" applyAlignment="1">
      <alignment wrapText="1"/>
    </xf>
    <xf numFmtId="0" fontId="21" fillId="32" borderId="38" xfId="0" applyFont="1" applyFill="1" applyBorder="1" applyAlignment="1">
      <alignment horizontal="center" wrapText="1"/>
    </xf>
    <xf numFmtId="0" fontId="21" fillId="0" borderId="38" xfId="0" applyFont="1" applyBorder="1" applyAlignment="1">
      <alignment horizontal="center"/>
    </xf>
    <xf numFmtId="0" fontId="21" fillId="0" borderId="41" xfId="0" applyFont="1" applyBorder="1"/>
    <xf numFmtId="0" fontId="21" fillId="15" borderId="2" xfId="0" applyFont="1" applyFill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21" fillId="0" borderId="37" xfId="0" applyFont="1" applyBorder="1" applyAlignment="1">
      <alignment horizontal="center"/>
    </xf>
    <xf numFmtId="0" fontId="21" fillId="29" borderId="38" xfId="0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3" fillId="30" borderId="2" xfId="0" applyFont="1" applyFill="1" applyBorder="1" applyAlignment="1">
      <alignment horizontal="center"/>
    </xf>
    <xf numFmtId="1" fontId="21" fillId="0" borderId="22" xfId="0" applyNumberFormat="1" applyFont="1" applyBorder="1" applyAlignment="1">
      <alignment horizontal="center"/>
    </xf>
    <xf numFmtId="0" fontId="28" fillId="0" borderId="7" xfId="0" applyFont="1" applyBorder="1" applyAlignment="1">
      <alignment horizontal="left"/>
    </xf>
    <xf numFmtId="0" fontId="28" fillId="0" borderId="7" xfId="0" applyFont="1" applyBorder="1" applyAlignment="1">
      <alignment horizontal="left"/>
    </xf>
    <xf numFmtId="0" fontId="28" fillId="0" borderId="4" xfId="0" applyFont="1" applyBorder="1" applyAlignment="1">
      <alignment horizontal="left"/>
    </xf>
    <xf numFmtId="0" fontId="28" fillId="0" borderId="6" xfId="0" applyFont="1" applyBorder="1" applyAlignment="1">
      <alignment horizontal="left"/>
    </xf>
    <xf numFmtId="0" fontId="28" fillId="0" borderId="35" xfId="0" applyFont="1" applyBorder="1" applyAlignment="1">
      <alignment horizontal="left"/>
    </xf>
    <xf numFmtId="0" fontId="28" fillId="0" borderId="35" xfId="0" applyFont="1" applyBorder="1" applyAlignment="1">
      <alignment horizontal="left"/>
    </xf>
    <xf numFmtId="0" fontId="28" fillId="0" borderId="18" xfId="0" applyFont="1" applyBorder="1" applyAlignment="1">
      <alignment horizontal="left"/>
    </xf>
    <xf numFmtId="0" fontId="21" fillId="14" borderId="2" xfId="0" applyFont="1" applyFill="1" applyBorder="1"/>
    <xf numFmtId="0" fontId="28" fillId="14" borderId="6" xfId="0" applyFont="1" applyFill="1" applyBorder="1" applyAlignment="1">
      <alignment horizontal="left"/>
    </xf>
    <xf numFmtId="0" fontId="28" fillId="14" borderId="35" xfId="0" applyFont="1" applyFill="1" applyBorder="1" applyAlignment="1">
      <alignment horizontal="left"/>
    </xf>
    <xf numFmtId="0" fontId="28" fillId="14" borderId="18" xfId="0" applyFont="1" applyFill="1" applyBorder="1" applyAlignment="1">
      <alignment horizontal="left"/>
    </xf>
    <xf numFmtId="0" fontId="21" fillId="15" borderId="2" xfId="0" applyFont="1" applyFill="1" applyBorder="1"/>
    <xf numFmtId="0" fontId="21" fillId="15" borderId="2" xfId="0" applyFont="1" applyFill="1" applyBorder="1" applyAlignment="1">
      <alignment horizontal="left"/>
    </xf>
    <xf numFmtId="0" fontId="21" fillId="15" borderId="2" xfId="0" applyFont="1" applyFill="1" applyBorder="1" applyAlignment="1">
      <alignment horizontal="left"/>
    </xf>
    <xf numFmtId="0" fontId="23" fillId="30" borderId="2" xfId="0" applyFont="1" applyFill="1" applyBorder="1" applyAlignment="1"/>
    <xf numFmtId="0" fontId="21" fillId="0" borderId="2" xfId="0" applyFont="1" applyBorder="1" applyAlignment="1">
      <alignment horizontal="left"/>
    </xf>
    <xf numFmtId="0" fontId="21" fillId="14" borderId="2" xfId="0" applyFont="1" applyFill="1" applyBorder="1" applyAlignment="1">
      <alignment horizontal="left"/>
    </xf>
    <xf numFmtId="0" fontId="21" fillId="0" borderId="2" xfId="0" applyFont="1" applyBorder="1" applyAlignment="1">
      <alignment horizontal="left" vertical="top" wrapText="1"/>
    </xf>
    <xf numFmtId="0" fontId="21" fillId="15" borderId="37" xfId="0" applyFont="1" applyFill="1" applyBorder="1"/>
    <xf numFmtId="0" fontId="22" fillId="15" borderId="38" xfId="0" applyFont="1" applyFill="1" applyBorder="1" applyAlignment="1">
      <alignment horizontal="center" vertical="center"/>
    </xf>
    <xf numFmtId="0" fontId="22" fillId="15" borderId="38" xfId="0" applyFont="1" applyFill="1" applyBorder="1" applyAlignment="1">
      <alignment horizontal="center"/>
    </xf>
    <xf numFmtId="1" fontId="22" fillId="15" borderId="38" xfId="0" applyNumberFormat="1" applyFont="1" applyFill="1" applyBorder="1" applyAlignment="1">
      <alignment horizontal="center"/>
    </xf>
    <xf numFmtId="0" fontId="21" fillId="15" borderId="38" xfId="0" applyFont="1" applyFill="1" applyBorder="1" applyAlignment="1">
      <alignment horizontal="center"/>
    </xf>
    <xf numFmtId="0" fontId="21" fillId="15" borderId="2" xfId="0" applyFont="1" applyFill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1" fillId="0" borderId="17" xfId="0" applyFont="1" applyBorder="1"/>
    <xf numFmtId="0" fontId="21" fillId="29" borderId="23" xfId="0" applyFont="1" applyFill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4" fillId="5" borderId="3" xfId="0" applyFont="1" applyFill="1" applyBorder="1" applyAlignment="1"/>
    <xf numFmtId="0" fontId="4" fillId="5" borderId="4" xfId="0" applyFont="1" applyFill="1" applyBorder="1" applyAlignment="1"/>
    <xf numFmtId="0" fontId="7" fillId="0" borderId="2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18" borderId="5" xfId="0" applyFont="1" applyFill="1" applyBorder="1" applyAlignment="1">
      <alignment horizontal="center"/>
    </xf>
    <xf numFmtId="0" fontId="22" fillId="34" borderId="0" xfId="0" applyFont="1" applyFill="1"/>
    <xf numFmtId="0" fontId="22" fillId="35" borderId="2" xfId="0" applyFont="1" applyFill="1" applyBorder="1" applyAlignment="1">
      <alignment horizontal="center" vertical="center"/>
    </xf>
    <xf numFmtId="0" fontId="4" fillId="36" borderId="0" xfId="0" applyFont="1" applyFill="1" applyAlignment="1">
      <alignment horizontal="center"/>
    </xf>
    <xf numFmtId="0" fontId="5" fillId="0" borderId="7" xfId="0" applyFont="1" applyBorder="1"/>
    <xf numFmtId="0" fontId="21" fillId="0" borderId="0" xfId="0" applyFont="1" applyAlignment="1">
      <alignment horizontal="center"/>
    </xf>
    <xf numFmtId="0" fontId="0" fillId="0" borderId="0" xfId="0" applyFont="1" applyAlignment="1"/>
    <xf numFmtId="0" fontId="22" fillId="0" borderId="0" xfId="0" applyFont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0" borderId="0" xfId="0" applyFont="1" applyAlignment="1"/>
    <xf numFmtId="0" fontId="0" fillId="0" borderId="48" xfId="0" applyFont="1" applyBorder="1" applyAlignment="1"/>
    <xf numFmtId="0" fontId="0" fillId="0" borderId="48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/>
    </xf>
    <xf numFmtId="0" fontId="1" fillId="0" borderId="48" xfId="0" applyFont="1" applyBorder="1" applyAlignment="1"/>
    <xf numFmtId="0" fontId="0" fillId="0" borderId="49" xfId="0" applyFont="1" applyBorder="1" applyAlignment="1">
      <alignment horizontal="center" vertical="center"/>
    </xf>
    <xf numFmtId="0" fontId="1" fillId="0" borderId="49" xfId="0" applyFont="1" applyBorder="1" applyAlignment="1"/>
    <xf numFmtId="0" fontId="0" fillId="0" borderId="42" xfId="0" applyFont="1" applyBorder="1" applyAlignment="1">
      <alignment horizontal="center" vertical="center"/>
    </xf>
    <xf numFmtId="0" fontId="1" fillId="0" borderId="42" xfId="0" applyFont="1" applyBorder="1" applyAlignment="1"/>
    <xf numFmtId="0" fontId="21" fillId="37" borderId="2" xfId="0" applyFont="1" applyFill="1" applyBorder="1" applyAlignment="1">
      <alignment horizontal="left" vertical="center" wrapText="1"/>
    </xf>
    <xf numFmtId="0" fontId="21" fillId="34" borderId="2" xfId="0" applyFont="1" applyFill="1" applyBorder="1" applyAlignment="1">
      <alignment horizontal="left" vertical="center" wrapText="1"/>
    </xf>
    <xf numFmtId="0" fontId="1" fillId="0" borderId="48" xfId="0" applyFont="1" applyBorder="1" applyAlignment="1">
      <alignment horizontal="center" vertical="center"/>
    </xf>
    <xf numFmtId="0" fontId="1" fillId="0" borderId="48" xfId="0" applyFont="1" applyFill="1" applyBorder="1" applyAlignment="1"/>
    <xf numFmtId="0" fontId="22" fillId="23" borderId="47" xfId="0" applyFont="1" applyFill="1" applyBorder="1" applyAlignment="1">
      <alignment horizontal="center" vertical="center"/>
    </xf>
    <xf numFmtId="0" fontId="5" fillId="0" borderId="34" xfId="0" applyFont="1" applyBorder="1"/>
    <xf numFmtId="0" fontId="22" fillId="23" borderId="43" xfId="0" applyFont="1" applyFill="1" applyBorder="1" applyAlignment="1">
      <alignment horizontal="center" vertical="center"/>
    </xf>
    <xf numFmtId="0" fontId="5" fillId="0" borderId="33" xfId="0" applyFont="1" applyBorder="1"/>
    <xf numFmtId="0" fontId="22" fillId="23" borderId="1" xfId="0" applyFont="1" applyFill="1" applyBorder="1" applyAlignment="1">
      <alignment horizontal="center" vertical="center"/>
    </xf>
    <xf numFmtId="0" fontId="5" fillId="0" borderId="6" xfId="0" applyFont="1" applyBorder="1"/>
    <xf numFmtId="0" fontId="22" fillId="23" borderId="3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7" xfId="0" applyFont="1" applyBorder="1"/>
    <xf numFmtId="0" fontId="22" fillId="23" borderId="39" xfId="0" applyFont="1" applyFill="1" applyBorder="1" applyAlignment="1">
      <alignment horizontal="center" vertical="center"/>
    </xf>
    <xf numFmtId="0" fontId="5" fillId="0" borderId="11" xfId="0" applyFont="1" applyBorder="1"/>
    <xf numFmtId="0" fontId="5" fillId="0" borderId="10" xfId="0" applyFont="1" applyBorder="1"/>
    <xf numFmtId="0" fontId="5" fillId="0" borderId="40" xfId="0" applyFont="1" applyBorder="1"/>
    <xf numFmtId="0" fontId="5" fillId="0" borderId="18" xfId="0" applyFont="1" applyBorder="1"/>
    <xf numFmtId="0" fontId="5" fillId="0" borderId="13" xfId="0" applyFont="1" applyBorder="1"/>
    <xf numFmtId="0" fontId="22" fillId="23" borderId="26" xfId="0" applyFont="1" applyFill="1" applyBorder="1" applyAlignment="1">
      <alignment horizontal="center" vertical="center"/>
    </xf>
    <xf numFmtId="0" fontId="22" fillId="23" borderId="27" xfId="0" applyFont="1" applyFill="1" applyBorder="1" applyAlignment="1">
      <alignment horizontal="center" vertical="center"/>
    </xf>
    <xf numFmtId="0" fontId="22" fillId="23" borderId="28" xfId="0" applyFont="1" applyFill="1" applyBorder="1" applyAlignment="1">
      <alignment horizontal="center" vertical="center"/>
    </xf>
    <xf numFmtId="0" fontId="5" fillId="0" borderId="29" xfId="0" applyFont="1" applyBorder="1"/>
    <xf numFmtId="0" fontId="5" fillId="0" borderId="30" xfId="0" applyFont="1" applyBorder="1"/>
    <xf numFmtId="0" fontId="22" fillId="23" borderId="44" xfId="0" applyFont="1" applyFill="1" applyBorder="1" applyAlignment="1">
      <alignment horizontal="center" vertical="center"/>
    </xf>
    <xf numFmtId="0" fontId="5" fillId="0" borderId="45" xfId="0" applyFont="1" applyBorder="1"/>
    <xf numFmtId="0" fontId="5" fillId="0" borderId="32" xfId="0" applyFont="1" applyBorder="1"/>
    <xf numFmtId="0" fontId="5" fillId="0" borderId="35" xfId="0" applyFont="1" applyBorder="1"/>
    <xf numFmtId="0" fontId="5" fillId="0" borderId="46" xfId="0" applyFont="1" applyBorder="1"/>
    <xf numFmtId="0" fontId="21" fillId="0" borderId="0" xfId="0" applyFont="1" applyAlignment="1">
      <alignment horizontal="center"/>
    </xf>
    <xf numFmtId="0" fontId="0" fillId="0" borderId="0" xfId="0" applyFont="1" applyAlignment="1"/>
    <xf numFmtId="0" fontId="22" fillId="23" borderId="31" xfId="0" applyFont="1" applyFill="1" applyBorder="1" applyAlignment="1">
      <alignment horizontal="center" vertical="center"/>
    </xf>
    <xf numFmtId="0" fontId="22" fillId="23" borderId="32" xfId="0" applyFont="1" applyFill="1" applyBorder="1" applyAlignment="1">
      <alignment horizontal="center" vertical="center"/>
    </xf>
    <xf numFmtId="0" fontId="20" fillId="0" borderId="0" xfId="0" applyFont="1" applyAlignment="1">
      <alignment wrapText="1"/>
    </xf>
    <xf numFmtId="0" fontId="22" fillId="0" borderId="0" xfId="0" applyFont="1" applyAlignment="1">
      <alignment horizontal="center"/>
    </xf>
    <xf numFmtId="0" fontId="31" fillId="0" borderId="4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5" xfId="0" applyFont="1" applyBorder="1"/>
    <xf numFmtId="0" fontId="3" fillId="0" borderId="1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6" fillId="2" borderId="45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0" fontId="4" fillId="14" borderId="7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</cellXfs>
  <cellStyles count="1">
    <cellStyle name="Normal" xfId="0" builtinId="0"/>
  </cellStyles>
  <dxfs count="8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ill>
        <patternFill patternType="solid">
          <fgColor rgb="FFFFFFCC"/>
          <bgColor rgb="FFFFFFCC"/>
        </patternFill>
      </fill>
    </dxf>
    <dxf>
      <font>
        <color rgb="FFA5A5A5"/>
      </font>
      <fill>
        <patternFill patternType="none"/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ont>
        <color rgb="FF4F2270"/>
      </font>
      <fill>
        <patternFill patternType="solid">
          <fgColor rgb="FFE2CFF1"/>
          <bgColor rgb="FFE2CFF1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color rgb="FF4F2270"/>
      </font>
      <fill>
        <patternFill patternType="solid">
          <fgColor rgb="FFE2CFF1"/>
          <bgColor rgb="FFE2CFF1"/>
        </patternFill>
      </fill>
    </dxf>
    <dxf>
      <font>
        <color rgb="FF4F2270"/>
      </font>
      <fill>
        <patternFill patternType="solid">
          <fgColor rgb="FFE2CFF1"/>
          <bgColor rgb="FFE2CFF1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ill>
        <patternFill patternType="solid">
          <fgColor rgb="FFFFFFCC"/>
          <bgColor rgb="FFFFFFCC"/>
        </patternFill>
      </fill>
    </dxf>
    <dxf>
      <font>
        <color rgb="FFA5A5A5"/>
      </font>
      <fill>
        <patternFill patternType="none"/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ont>
        <color rgb="FF4F2270"/>
      </font>
      <fill>
        <patternFill patternType="solid">
          <fgColor rgb="FFE2CFF1"/>
          <bgColor rgb="FFE2CFF1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color rgb="FF4F2270"/>
      </font>
      <fill>
        <patternFill patternType="solid">
          <fgColor rgb="FFE2CFF1"/>
          <bgColor rgb="FFE2CFF1"/>
        </patternFill>
      </fill>
    </dxf>
    <dxf>
      <font>
        <color rgb="FF4F2270"/>
      </font>
      <fill>
        <patternFill patternType="solid">
          <fgColor rgb="FFE2CFF1"/>
          <bgColor rgb="FFE2CFF1"/>
        </patternFill>
      </fill>
    </dxf>
    <dxf>
      <fill>
        <patternFill patternType="solid">
          <fgColor rgb="FFFFFFCC"/>
          <bgColor rgb="FFFFFFCC"/>
        </patternFill>
      </fill>
    </dxf>
    <dxf>
      <font>
        <b/>
      </font>
      <fill>
        <patternFill patternType="solid">
          <fgColor rgb="FFF5F7B7"/>
          <bgColor rgb="FFF5F7B7"/>
        </patternFill>
      </fill>
    </dxf>
    <dxf>
      <font>
        <b/>
      </font>
      <fill>
        <patternFill patternType="solid">
          <fgColor rgb="FFF5F7B7"/>
          <bgColor rgb="FFF5F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17171296296296298"/>
          <c:w val="0.8999190726159229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KJM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Sheet1!$A$2:$B$51</c:f>
              <c:multiLvlStrCache>
                <c:ptCount val="50"/>
                <c:lvl>
                  <c:pt idx="0">
                    <c:v>Adi Heru Utomo, S.Kom. M.Kom</c:v>
                  </c:pt>
                  <c:pt idx="1">
                    <c:v>Agus Hariyanto, ST, M.Kom</c:v>
                  </c:pt>
                  <c:pt idx="2">
                    <c:v>Agus Purwadi, ST, MT</c:v>
                  </c:pt>
                  <c:pt idx="3">
                    <c:v>Aji Seto Arifianto, S.ST, MT</c:v>
                  </c:pt>
                  <c:pt idx="4">
                    <c:v>Arvita Agus Kurniasari, S.ST., M.Tr.Kom</c:v>
                  </c:pt>
                  <c:pt idx="5">
                    <c:v>Bekti Maryuni Susanto, S.Pd.T, M.Kom</c:v>
                  </c:pt>
                  <c:pt idx="6">
                    <c:v>Beni Widiawan, S.ST, MT</c:v>
                  </c:pt>
                  <c:pt idx="7">
                    <c:v>Bety Etikasari, S.Pd. M.Pd</c:v>
                  </c:pt>
                  <c:pt idx="8">
                    <c:v>Denny Wijanarko, ST., MT</c:v>
                  </c:pt>
                  <c:pt idx="9">
                    <c:v>Dia Bitari, S.ST., M.Tr.Kom.</c:v>
                  </c:pt>
                  <c:pt idx="10">
                    <c:v>Didit Rahmat Hartadi, S.Kom, MT</c:v>
                  </c:pt>
                  <c:pt idx="11">
                    <c:v>Dwi Putro Sarwo S., S.Kom,M.Kom</c:v>
                  </c:pt>
                  <c:pt idx="12">
                    <c:v>Elly Antika, ST., M.Kom</c:v>
                  </c:pt>
                  <c:pt idx="13">
                    <c:v>Ely Mulyadi, SE, M.Kom</c:v>
                  </c:pt>
                  <c:pt idx="14">
                    <c:v>Ery Setiyawan Jullev Atmadji, S.Kom, M.Cs</c:v>
                  </c:pt>
                  <c:pt idx="15">
                    <c:v>Faisal Lutfi Afriansyah, S.Kom., M.T.</c:v>
                  </c:pt>
                  <c:pt idx="16">
                    <c:v>Hariyono Rakhmad, S.Pd, M.Kom</c:v>
                  </c:pt>
                  <c:pt idx="17">
                    <c:v>Hendra Yufit Riskiawan, S.Kom, M.Cs</c:v>
                  </c:pt>
                  <c:pt idx="18">
                    <c:v>Hermawan Arief, ST, MT</c:v>
                  </c:pt>
                  <c:pt idx="19">
                    <c:v>Husin S.Kom, M.MT</c:v>
                  </c:pt>
                  <c:pt idx="20">
                    <c:v>I Gede Wiryawan, S.Kom., M.Kom.</c:v>
                  </c:pt>
                  <c:pt idx="21">
                    <c:v>I Putu Dodi Lesmana, ST, MT</c:v>
                  </c:pt>
                  <c:pt idx="22">
                    <c:v>Ika Widiastuti, S.ST, MT</c:v>
                  </c:pt>
                  <c:pt idx="23">
                    <c:v>Intan Sulistyaningrum Sakkinah, S.Pd., M.Eng</c:v>
                  </c:pt>
                  <c:pt idx="24">
                    <c:v>Khafidurohman A, S.Pd, M.Eng</c:v>
                  </c:pt>
                  <c:pt idx="25">
                    <c:v>Lalitya Nindita Sahenda, S.Pd., M.T</c:v>
                  </c:pt>
                  <c:pt idx="26">
                    <c:v>Lukie Perdanasari, S.Kom., M.T.</c:v>
                  </c:pt>
                  <c:pt idx="27">
                    <c:v>Lukman Hakim, S.Kom., M.Kom.</c:v>
                  </c:pt>
                  <c:pt idx="28">
                    <c:v>Mochammad Rifki Ulil Albab, ST., M.Tr.T</c:v>
                  </c:pt>
                  <c:pt idx="29">
                    <c:v>Moh. Munih Dian W., S.Kom, MT</c:v>
                  </c:pt>
                  <c:pt idx="30">
                    <c:v>Muhammad Hafidh Firmansyah,S.Tr.Kom.,M.Cs</c:v>
                  </c:pt>
                  <c:pt idx="31">
                    <c:v>Mukhamad Angga Gumilang, S. Pd., M. Eng.</c:v>
                  </c:pt>
                  <c:pt idx="32">
                    <c:v>Nanik Anita M, S.ST, MT</c:v>
                  </c:pt>
                  <c:pt idx="33">
                    <c:v>Nugroho Setyo Wibowo, ST, MT</c:v>
                  </c:pt>
                  <c:pt idx="34">
                    <c:v>Pramuditha Shinta,S.Kom., M.Kom</c:v>
                  </c:pt>
                  <c:pt idx="35">
                    <c:v>Prawidya Destarianto, S.Kom, MT</c:v>
                  </c:pt>
                  <c:pt idx="36">
                    <c:v>Puji Hastuti, ST. M.Eng</c:v>
                  </c:pt>
                  <c:pt idx="37">
                    <c:v>Qonitatul Hasanah, S.ST., M.Tr.T</c:v>
                  </c:pt>
                  <c:pt idx="38">
                    <c:v>Raditya Arief Pratama, S.Kom., M.Eng</c:v>
                  </c:pt>
                  <c:pt idx="39">
                    <c:v>Ratih Ayuninghemi, S.ST, M.Kom</c:v>
                  </c:pt>
                  <c:pt idx="40">
                    <c:v>Shabrina Choirunnisa, S.Kom., M.Kom.</c:v>
                  </c:pt>
                  <c:pt idx="41">
                    <c:v>Surateno, S.Kom, M.Kom</c:v>
                  </c:pt>
                  <c:pt idx="42">
                    <c:v>Syamsul Arifin, S.Kom, M.Cs</c:v>
                  </c:pt>
                  <c:pt idx="43">
                    <c:v>Taufiq Rizaldi, S.ST., MT</c:v>
                  </c:pt>
                  <c:pt idx="44">
                    <c:v>Trismayanti Dwi P, S.Kom, M.Cs</c:v>
                  </c:pt>
                  <c:pt idx="45">
                    <c:v>Ulfa Emi Rahmawati, S.Kom., M.Kom.</c:v>
                  </c:pt>
                  <c:pt idx="46">
                    <c:v>Victor Phoa. S.Si, M.Cs</c:v>
                  </c:pt>
                  <c:pt idx="47">
                    <c:v>Wahyu Kurnia Dewanto, S.Kom, MT</c:v>
                  </c:pt>
                  <c:pt idx="48">
                    <c:v>Yogiswara, ST, MT</c:v>
                  </c:pt>
                  <c:pt idx="49">
                    <c:v>Zilvanhisna Emka Fitri, ST. MT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17</c:v>
                  </c:pt>
                  <c:pt idx="14">
                    <c:v>18</c:v>
                  </c:pt>
                  <c:pt idx="15">
                    <c:v>19</c:v>
                  </c:pt>
                  <c:pt idx="16">
                    <c:v>20</c:v>
                  </c:pt>
                  <c:pt idx="17">
                    <c:v>21</c:v>
                  </c:pt>
                  <c:pt idx="18">
                    <c:v>22</c:v>
                  </c:pt>
                  <c:pt idx="19">
                    <c:v>23</c:v>
                  </c:pt>
                  <c:pt idx="20">
                    <c:v>24</c:v>
                  </c:pt>
                  <c:pt idx="21">
                    <c:v>25</c:v>
                  </c:pt>
                  <c:pt idx="22">
                    <c:v>26</c:v>
                  </c:pt>
                  <c:pt idx="23">
                    <c:v>27</c:v>
                  </c:pt>
                  <c:pt idx="24">
                    <c:v>28</c:v>
                  </c:pt>
                  <c:pt idx="25">
                    <c:v>29</c:v>
                  </c:pt>
                  <c:pt idx="26">
                    <c:v>30</c:v>
                  </c:pt>
                  <c:pt idx="27">
                    <c:v>31</c:v>
                  </c:pt>
                  <c:pt idx="28">
                    <c:v>32</c:v>
                  </c:pt>
                  <c:pt idx="29">
                    <c:v>33</c:v>
                  </c:pt>
                  <c:pt idx="30">
                    <c:v>50</c:v>
                  </c:pt>
                  <c:pt idx="31">
                    <c:v>34</c:v>
                  </c:pt>
                  <c:pt idx="32">
                    <c:v>35</c:v>
                  </c:pt>
                  <c:pt idx="33">
                    <c:v>36</c:v>
                  </c:pt>
                  <c:pt idx="34">
                    <c:v>37</c:v>
                  </c:pt>
                  <c:pt idx="35">
                    <c:v>38</c:v>
                  </c:pt>
                  <c:pt idx="36">
                    <c:v>53</c:v>
                  </c:pt>
                  <c:pt idx="37">
                    <c:v>51</c:v>
                  </c:pt>
                  <c:pt idx="38">
                    <c:v>52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55</c:v>
                  </c:pt>
                  <c:pt idx="46">
                    <c:v>49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</c:lvl>
              </c:multiLvlStrCache>
            </c:multiLvlStrRef>
          </c:cat>
          <c:val>
            <c:numRef>
              <c:f>Sheet1!$C$2:$C$51</c:f>
              <c:numCache>
                <c:formatCode>0.0</c:formatCode>
                <c:ptCount val="50"/>
                <c:pt idx="0" formatCode="General">
                  <c:v>15.5</c:v>
                </c:pt>
                <c:pt idx="1">
                  <c:v>14.666666666666666</c:v>
                </c:pt>
                <c:pt idx="2">
                  <c:v>6</c:v>
                </c:pt>
                <c:pt idx="3" formatCode="General">
                  <c:v>25</c:v>
                </c:pt>
                <c:pt idx="4" formatCode="General">
                  <c:v>27</c:v>
                </c:pt>
                <c:pt idx="5">
                  <c:v>16.666666666666664</c:v>
                </c:pt>
                <c:pt idx="6">
                  <c:v>16.7</c:v>
                </c:pt>
                <c:pt idx="7" formatCode="General">
                  <c:v>16</c:v>
                </c:pt>
                <c:pt idx="8">
                  <c:v>16.666666666666664</c:v>
                </c:pt>
                <c:pt idx="9" formatCode="General">
                  <c:v>17</c:v>
                </c:pt>
                <c:pt idx="10" formatCode="General">
                  <c:v>14.5</c:v>
                </c:pt>
                <c:pt idx="11" formatCode="General">
                  <c:v>15</c:v>
                </c:pt>
                <c:pt idx="12" formatCode="General">
                  <c:v>16</c:v>
                </c:pt>
                <c:pt idx="13" formatCode="General">
                  <c:v>13</c:v>
                </c:pt>
                <c:pt idx="14" formatCode="General">
                  <c:v>18.5</c:v>
                </c:pt>
                <c:pt idx="15" formatCode="General">
                  <c:v>24</c:v>
                </c:pt>
                <c:pt idx="16">
                  <c:v>15</c:v>
                </c:pt>
                <c:pt idx="17" formatCode="General">
                  <c:v>19</c:v>
                </c:pt>
                <c:pt idx="18" formatCode="General">
                  <c:v>17</c:v>
                </c:pt>
                <c:pt idx="19" formatCode="General">
                  <c:v>10</c:v>
                </c:pt>
                <c:pt idx="20" formatCode="General">
                  <c:v>16.5</c:v>
                </c:pt>
                <c:pt idx="21" formatCode="General">
                  <c:v>14.5</c:v>
                </c:pt>
                <c:pt idx="22" formatCode="General">
                  <c:v>15</c:v>
                </c:pt>
                <c:pt idx="23" formatCode="General">
                  <c:v>0</c:v>
                </c:pt>
                <c:pt idx="24" formatCode="General">
                  <c:v>15</c:v>
                </c:pt>
                <c:pt idx="25">
                  <c:v>12</c:v>
                </c:pt>
                <c:pt idx="26" formatCode="General">
                  <c:v>20</c:v>
                </c:pt>
                <c:pt idx="27" formatCode="General">
                  <c:v>19</c:v>
                </c:pt>
                <c:pt idx="28" formatCode="General">
                  <c:v>11</c:v>
                </c:pt>
                <c:pt idx="29" formatCode="General">
                  <c:v>15.5</c:v>
                </c:pt>
                <c:pt idx="30" formatCode="General">
                  <c:v>22.5</c:v>
                </c:pt>
                <c:pt idx="31" formatCode="General">
                  <c:v>21</c:v>
                </c:pt>
                <c:pt idx="32" formatCode="General">
                  <c:v>18.5</c:v>
                </c:pt>
                <c:pt idx="33" formatCode="General">
                  <c:v>16</c:v>
                </c:pt>
                <c:pt idx="34" formatCode="General">
                  <c:v>19</c:v>
                </c:pt>
                <c:pt idx="35" formatCode="General">
                  <c:v>15.5</c:v>
                </c:pt>
                <c:pt idx="36" formatCode="General">
                  <c:v>11.5</c:v>
                </c:pt>
                <c:pt idx="37" formatCode="General">
                  <c:v>7</c:v>
                </c:pt>
                <c:pt idx="38" formatCode="General">
                  <c:v>19</c:v>
                </c:pt>
                <c:pt idx="39" formatCode="General">
                  <c:v>15.5</c:v>
                </c:pt>
                <c:pt idx="40" formatCode="General">
                  <c:v>0</c:v>
                </c:pt>
                <c:pt idx="41">
                  <c:v>13</c:v>
                </c:pt>
                <c:pt idx="42" formatCode="General">
                  <c:v>16.5</c:v>
                </c:pt>
                <c:pt idx="43" formatCode="General">
                  <c:v>17</c:v>
                </c:pt>
                <c:pt idx="44" formatCode="General">
                  <c:v>17</c:v>
                </c:pt>
                <c:pt idx="45" formatCode="General">
                  <c:v>12.5</c:v>
                </c:pt>
                <c:pt idx="46">
                  <c:v>12</c:v>
                </c:pt>
                <c:pt idx="47" formatCode="General">
                  <c:v>7</c:v>
                </c:pt>
                <c:pt idx="48">
                  <c:v>19.5</c:v>
                </c:pt>
                <c:pt idx="49" formatCode="General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2-4E1B-9E22-8C601E1C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737936"/>
        <c:axId val="1525020672"/>
      </c:barChart>
      <c:catAx>
        <c:axId val="152273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20672"/>
        <c:crosses val="autoZero"/>
        <c:auto val="1"/>
        <c:lblAlgn val="ctr"/>
        <c:lblOffset val="100"/>
        <c:noMultiLvlLbl val="0"/>
      </c:catAx>
      <c:valAx>
        <c:axId val="15250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3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Persebaran Total SKS Dosen Asisten Ahli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 SKS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Sheet4!$A$2:$D$19</c15:sqref>
                  </c15:fullRef>
                  <c15:levelRef>
                    <c15:sqref>Sheet4!$A$2:$A$19</c15:sqref>
                  </c15:levelRef>
                </c:ext>
              </c:extLst>
              <c:f>Sheet4!$A$2:$A$19</c:f>
              <c:strCache>
                <c:ptCount val="18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Sheet4!$B$2:$B$19</c:f>
              <c:numCache>
                <c:formatCode>General</c:formatCode>
                <c:ptCount val="18"/>
                <c:pt idx="1">
                  <c:v>16.399999999999999</c:v>
                </c:pt>
                <c:pt idx="2" formatCode="0.0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13</c:v>
                </c:pt>
                <c:pt idx="6">
                  <c:v>18.5</c:v>
                </c:pt>
                <c:pt idx="7">
                  <c:v>19</c:v>
                </c:pt>
                <c:pt idx="8">
                  <c:v>17</c:v>
                </c:pt>
                <c:pt idx="9">
                  <c:v>9</c:v>
                </c:pt>
                <c:pt idx="10">
                  <c:v>0</c:v>
                </c:pt>
                <c:pt idx="11">
                  <c:v>15.5</c:v>
                </c:pt>
                <c:pt idx="12">
                  <c:v>22.5</c:v>
                </c:pt>
                <c:pt idx="13">
                  <c:v>19</c:v>
                </c:pt>
                <c:pt idx="14">
                  <c:v>19</c:v>
                </c:pt>
                <c:pt idx="15">
                  <c:v>15.5</c:v>
                </c:pt>
                <c:pt idx="16" formatCode="0.0">
                  <c:v>17</c:v>
                </c:pt>
                <c:pt idx="17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C-4303-BE0F-877D03F54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52784"/>
        <c:axId val="173001552"/>
      </c:barChart>
      <c:catAx>
        <c:axId val="18595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01552"/>
        <c:crosses val="autoZero"/>
        <c:auto val="1"/>
        <c:lblAlgn val="ctr"/>
        <c:lblOffset val="100"/>
        <c:noMultiLvlLbl val="0"/>
      </c:catAx>
      <c:valAx>
        <c:axId val="1730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Persebaran Total SKS Dosen Lektor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Sheet4!$A$20:$D$35</c15:sqref>
                  </c15:fullRef>
                  <c15:levelRef>
                    <c15:sqref>Sheet4!$A$20:$A$35</c15:sqref>
                  </c15:levelRef>
                </c:ext>
              </c:extLst>
              <c:f>Sheet4!$A$20:$A$35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Sheet4!$B$20:$B$35</c:f>
              <c:numCache>
                <c:formatCode>0.0</c:formatCode>
                <c:ptCount val="16"/>
                <c:pt idx="0">
                  <c:v>6</c:v>
                </c:pt>
                <c:pt idx="1">
                  <c:v>16.7</c:v>
                </c:pt>
                <c:pt idx="2" formatCode="General">
                  <c:v>16</c:v>
                </c:pt>
                <c:pt idx="3">
                  <c:v>16</c:v>
                </c:pt>
                <c:pt idx="4" formatCode="General">
                  <c:v>17</c:v>
                </c:pt>
                <c:pt idx="5" formatCode="General">
                  <c:v>14.5</c:v>
                </c:pt>
                <c:pt idx="6" formatCode="General">
                  <c:v>15</c:v>
                </c:pt>
                <c:pt idx="7">
                  <c:v>24</c:v>
                </c:pt>
                <c:pt idx="8" formatCode="General">
                  <c:v>15</c:v>
                </c:pt>
                <c:pt idx="9" formatCode="General">
                  <c:v>16.5</c:v>
                </c:pt>
                <c:pt idx="10" formatCode="General">
                  <c:v>14.5</c:v>
                </c:pt>
                <c:pt idx="11" formatCode="General">
                  <c:v>11</c:v>
                </c:pt>
                <c:pt idx="12" formatCode="General">
                  <c:v>16</c:v>
                </c:pt>
                <c:pt idx="13" formatCode="General">
                  <c:v>7</c:v>
                </c:pt>
                <c:pt idx="14" formatCode="General">
                  <c:v>7</c:v>
                </c:pt>
                <c:pt idx="1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1-474D-B3F7-449F00FEB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84352"/>
        <c:axId val="84555696"/>
      </c:barChart>
      <c:catAx>
        <c:axId val="18268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5696"/>
        <c:crosses val="autoZero"/>
        <c:auto val="1"/>
        <c:lblAlgn val="ctr"/>
        <c:lblOffset val="100"/>
        <c:noMultiLvlLbl val="0"/>
      </c:catAx>
      <c:valAx>
        <c:axId val="845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Persebaran Total SKS Dosen</a:t>
            </a:r>
            <a:r>
              <a:rPr lang="en-US" baseline="0"/>
              <a:t> Lektor Kepala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Sheet4!$B$36:$B$39</c:f>
              <c:numCache>
                <c:formatCode>0.0</c:formatCode>
                <c:ptCount val="4"/>
                <c:pt idx="0" formatCode="General">
                  <c:v>15.5</c:v>
                </c:pt>
                <c:pt idx="1">
                  <c:v>14.7</c:v>
                </c:pt>
                <c:pt idx="2" formatCode="General">
                  <c:v>21</c:v>
                </c:pt>
                <c:pt idx="3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8-4827-9209-2B4ACE7A1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75984"/>
        <c:axId val="1865419280"/>
      </c:barChart>
      <c:catAx>
        <c:axId val="18597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19280"/>
        <c:crosses val="autoZero"/>
        <c:auto val="1"/>
        <c:lblAlgn val="ctr"/>
        <c:lblOffset val="100"/>
        <c:noMultiLvlLbl val="0"/>
      </c:catAx>
      <c:valAx>
        <c:axId val="18654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Persebaran Total SKS</a:t>
            </a:r>
            <a:r>
              <a:rPr lang="en-US" baseline="0"/>
              <a:t> Tenaga Pengajar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Sheet4!$A$40:$A$54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Sheet4!$B$40:$B$54</c:f>
              <c:numCache>
                <c:formatCode>General</c:formatCode>
                <c:ptCount val="15"/>
                <c:pt idx="0">
                  <c:v>19.5</c:v>
                </c:pt>
                <c:pt idx="1">
                  <c:v>25</c:v>
                </c:pt>
                <c:pt idx="2">
                  <c:v>16.666666670000001</c:v>
                </c:pt>
                <c:pt idx="3">
                  <c:v>15</c:v>
                </c:pt>
                <c:pt idx="4" formatCode="0.0">
                  <c:v>15</c:v>
                </c:pt>
                <c:pt idx="5">
                  <c:v>12</c:v>
                </c:pt>
                <c:pt idx="6">
                  <c:v>20</c:v>
                </c:pt>
                <c:pt idx="7">
                  <c:v>19</c:v>
                </c:pt>
                <c:pt idx="8">
                  <c:v>17</c:v>
                </c:pt>
                <c:pt idx="9">
                  <c:v>18.5</c:v>
                </c:pt>
                <c:pt idx="10">
                  <c:v>7</c:v>
                </c:pt>
                <c:pt idx="11">
                  <c:v>12.5</c:v>
                </c:pt>
                <c:pt idx="12">
                  <c:v>12</c:v>
                </c:pt>
                <c:pt idx="13">
                  <c:v>15.5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B-4F55-8CE1-21D686507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19824"/>
        <c:axId val="2052351376"/>
      </c:barChart>
      <c:catAx>
        <c:axId val="1887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51376"/>
        <c:crosses val="autoZero"/>
        <c:auto val="1"/>
        <c:lblAlgn val="ctr"/>
        <c:lblOffset val="100"/>
        <c:noMultiLvlLbl val="0"/>
      </c:catAx>
      <c:valAx>
        <c:axId val="20523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0.1331519923645908"/>
          <c:w val="0.8999190726159229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KJM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Sheet1!$A$2:$B$51</c:f>
              <c:multiLvlStrCache>
                <c:ptCount val="50"/>
                <c:lvl>
                  <c:pt idx="0">
                    <c:v>Adi Heru Utomo, S.Kom. M.Kom</c:v>
                  </c:pt>
                  <c:pt idx="1">
                    <c:v>Agus Hariyanto, ST, M.Kom</c:v>
                  </c:pt>
                  <c:pt idx="2">
                    <c:v>Agus Purwadi, ST, MT</c:v>
                  </c:pt>
                  <c:pt idx="3">
                    <c:v>Aji Seto Arifianto, S.ST, MT</c:v>
                  </c:pt>
                  <c:pt idx="4">
                    <c:v>Arvita Agus Kurniasari, S.ST., M.Tr.Kom</c:v>
                  </c:pt>
                  <c:pt idx="5">
                    <c:v>Bekti Maryuni Susanto, S.Pd.T, M.Kom</c:v>
                  </c:pt>
                  <c:pt idx="6">
                    <c:v>Beni Widiawan, S.ST, MT</c:v>
                  </c:pt>
                  <c:pt idx="7">
                    <c:v>Bety Etikasari, S.Pd. M.Pd</c:v>
                  </c:pt>
                  <c:pt idx="8">
                    <c:v>Denny Wijanarko, ST., MT</c:v>
                  </c:pt>
                  <c:pt idx="9">
                    <c:v>Dia Bitari, S.ST., M.Tr.Kom.</c:v>
                  </c:pt>
                  <c:pt idx="10">
                    <c:v>Didit Rahmat Hartadi, S.Kom, MT</c:v>
                  </c:pt>
                  <c:pt idx="11">
                    <c:v>Dwi Putro Sarwo S., S.Kom,M.Kom</c:v>
                  </c:pt>
                  <c:pt idx="12">
                    <c:v>Elly Antika, ST., M.Kom</c:v>
                  </c:pt>
                  <c:pt idx="13">
                    <c:v>Ely Mulyadi, SE, M.Kom</c:v>
                  </c:pt>
                  <c:pt idx="14">
                    <c:v>Ery Setiyawan Jullev Atmadji, S.Kom, M.Cs</c:v>
                  </c:pt>
                  <c:pt idx="15">
                    <c:v>Faisal Lutfi Afriansyah, S.Kom., M.T.</c:v>
                  </c:pt>
                  <c:pt idx="16">
                    <c:v>Hariyono Rakhmad, S.Pd, M.Kom</c:v>
                  </c:pt>
                  <c:pt idx="17">
                    <c:v>Hendra Yufit Riskiawan, S.Kom, M.Cs</c:v>
                  </c:pt>
                  <c:pt idx="18">
                    <c:v>Hermawan Arief, ST, MT</c:v>
                  </c:pt>
                  <c:pt idx="19">
                    <c:v>Husin S.Kom, M.MT</c:v>
                  </c:pt>
                  <c:pt idx="20">
                    <c:v>I Gede Wiryawan, S.Kom., M.Kom.</c:v>
                  </c:pt>
                  <c:pt idx="21">
                    <c:v>I Putu Dodi Lesmana, ST, MT</c:v>
                  </c:pt>
                  <c:pt idx="22">
                    <c:v>Ika Widiastuti, S.ST, MT</c:v>
                  </c:pt>
                  <c:pt idx="23">
                    <c:v>Intan Sulistyaningrum Sakkinah, S.Pd., M.Eng</c:v>
                  </c:pt>
                  <c:pt idx="24">
                    <c:v>Khafidurohman A, S.Pd, M.Eng</c:v>
                  </c:pt>
                  <c:pt idx="25">
                    <c:v>Lalitya Nindita Sahenda, S.Pd., M.T</c:v>
                  </c:pt>
                  <c:pt idx="26">
                    <c:v>Lukie Perdanasari, S.Kom., M.T.</c:v>
                  </c:pt>
                  <c:pt idx="27">
                    <c:v>Lukman Hakim, S.Kom., M.Kom.</c:v>
                  </c:pt>
                  <c:pt idx="28">
                    <c:v>Mochammad Rifki Ulil Albab, ST., M.Tr.T</c:v>
                  </c:pt>
                  <c:pt idx="29">
                    <c:v>Moh. Munih Dian W., S.Kom, MT</c:v>
                  </c:pt>
                  <c:pt idx="30">
                    <c:v>Muhammad Hafidh Firmansyah,S.Tr.Kom.,M.Cs</c:v>
                  </c:pt>
                  <c:pt idx="31">
                    <c:v>Mukhamad Angga Gumilang, S. Pd., M. Eng.</c:v>
                  </c:pt>
                  <c:pt idx="32">
                    <c:v>Nanik Anita M, S.ST, MT</c:v>
                  </c:pt>
                  <c:pt idx="33">
                    <c:v>Nugroho Setyo Wibowo, ST, MT</c:v>
                  </c:pt>
                  <c:pt idx="34">
                    <c:v>Pramuditha Shinta,S.Kom., M.Kom</c:v>
                  </c:pt>
                  <c:pt idx="35">
                    <c:v>Prawidya Destarianto, S.Kom, MT</c:v>
                  </c:pt>
                  <c:pt idx="36">
                    <c:v>Puji Hastuti, ST. M.Eng</c:v>
                  </c:pt>
                  <c:pt idx="37">
                    <c:v>Qonitatul Hasanah, S.ST., M.Tr.T</c:v>
                  </c:pt>
                  <c:pt idx="38">
                    <c:v>Raditya Arief Pratama, S.Kom., M.Eng</c:v>
                  </c:pt>
                  <c:pt idx="39">
                    <c:v>Ratih Ayuninghemi, S.ST, M.Kom</c:v>
                  </c:pt>
                  <c:pt idx="40">
                    <c:v>Shabrina Choirunnisa, S.Kom., M.Kom.</c:v>
                  </c:pt>
                  <c:pt idx="41">
                    <c:v>Surateno, S.Kom, M.Kom</c:v>
                  </c:pt>
                  <c:pt idx="42">
                    <c:v>Syamsul Arifin, S.Kom, M.Cs</c:v>
                  </c:pt>
                  <c:pt idx="43">
                    <c:v>Taufiq Rizaldi, S.ST., MT</c:v>
                  </c:pt>
                  <c:pt idx="44">
                    <c:v>Trismayanti Dwi P, S.Kom, M.Cs</c:v>
                  </c:pt>
                  <c:pt idx="45">
                    <c:v>Ulfa Emi Rahmawati, S.Kom., M.Kom.</c:v>
                  </c:pt>
                  <c:pt idx="46">
                    <c:v>Victor Phoa. S.Si, M.Cs</c:v>
                  </c:pt>
                  <c:pt idx="47">
                    <c:v>Wahyu Kurnia Dewanto, S.Kom, MT</c:v>
                  </c:pt>
                  <c:pt idx="48">
                    <c:v>Yogiswara, ST, MT</c:v>
                  </c:pt>
                  <c:pt idx="49">
                    <c:v>Zilvanhisna Emka Fitri, ST. MT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17</c:v>
                  </c:pt>
                  <c:pt idx="14">
                    <c:v>18</c:v>
                  </c:pt>
                  <c:pt idx="15">
                    <c:v>19</c:v>
                  </c:pt>
                  <c:pt idx="16">
                    <c:v>20</c:v>
                  </c:pt>
                  <c:pt idx="17">
                    <c:v>21</c:v>
                  </c:pt>
                  <c:pt idx="18">
                    <c:v>22</c:v>
                  </c:pt>
                  <c:pt idx="19">
                    <c:v>23</c:v>
                  </c:pt>
                  <c:pt idx="20">
                    <c:v>24</c:v>
                  </c:pt>
                  <c:pt idx="21">
                    <c:v>25</c:v>
                  </c:pt>
                  <c:pt idx="22">
                    <c:v>26</c:v>
                  </c:pt>
                  <c:pt idx="23">
                    <c:v>27</c:v>
                  </c:pt>
                  <c:pt idx="24">
                    <c:v>28</c:v>
                  </c:pt>
                  <c:pt idx="25">
                    <c:v>29</c:v>
                  </c:pt>
                  <c:pt idx="26">
                    <c:v>30</c:v>
                  </c:pt>
                  <c:pt idx="27">
                    <c:v>31</c:v>
                  </c:pt>
                  <c:pt idx="28">
                    <c:v>32</c:v>
                  </c:pt>
                  <c:pt idx="29">
                    <c:v>33</c:v>
                  </c:pt>
                  <c:pt idx="30">
                    <c:v>50</c:v>
                  </c:pt>
                  <c:pt idx="31">
                    <c:v>34</c:v>
                  </c:pt>
                  <c:pt idx="32">
                    <c:v>35</c:v>
                  </c:pt>
                  <c:pt idx="33">
                    <c:v>36</c:v>
                  </c:pt>
                  <c:pt idx="34">
                    <c:v>37</c:v>
                  </c:pt>
                  <c:pt idx="35">
                    <c:v>38</c:v>
                  </c:pt>
                  <c:pt idx="36">
                    <c:v>53</c:v>
                  </c:pt>
                  <c:pt idx="37">
                    <c:v>51</c:v>
                  </c:pt>
                  <c:pt idx="38">
                    <c:v>52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55</c:v>
                  </c:pt>
                  <c:pt idx="46">
                    <c:v>49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</c:lvl>
              </c:multiLvlStrCache>
            </c:multiLvlStrRef>
          </c:cat>
          <c:val>
            <c:numRef>
              <c:f>Sheet1!$C$2:$C$51</c:f>
              <c:numCache>
                <c:formatCode>0.0</c:formatCode>
                <c:ptCount val="50"/>
                <c:pt idx="0" formatCode="General">
                  <c:v>15.5</c:v>
                </c:pt>
                <c:pt idx="1">
                  <c:v>14.666666666666666</c:v>
                </c:pt>
                <c:pt idx="2">
                  <c:v>6</c:v>
                </c:pt>
                <c:pt idx="3" formatCode="General">
                  <c:v>25</c:v>
                </c:pt>
                <c:pt idx="4" formatCode="General">
                  <c:v>27</c:v>
                </c:pt>
                <c:pt idx="5">
                  <c:v>16.666666666666664</c:v>
                </c:pt>
                <c:pt idx="6">
                  <c:v>16.7</c:v>
                </c:pt>
                <c:pt idx="7" formatCode="General">
                  <c:v>16</c:v>
                </c:pt>
                <c:pt idx="8">
                  <c:v>16.666666666666664</c:v>
                </c:pt>
                <c:pt idx="9" formatCode="General">
                  <c:v>17</c:v>
                </c:pt>
                <c:pt idx="10" formatCode="General">
                  <c:v>14.5</c:v>
                </c:pt>
                <c:pt idx="11" formatCode="General">
                  <c:v>15</c:v>
                </c:pt>
                <c:pt idx="12" formatCode="General">
                  <c:v>16</c:v>
                </c:pt>
                <c:pt idx="13" formatCode="General">
                  <c:v>13</c:v>
                </c:pt>
                <c:pt idx="14" formatCode="General">
                  <c:v>18.5</c:v>
                </c:pt>
                <c:pt idx="15" formatCode="General">
                  <c:v>24</c:v>
                </c:pt>
                <c:pt idx="16">
                  <c:v>15</c:v>
                </c:pt>
                <c:pt idx="17" formatCode="General">
                  <c:v>19</c:v>
                </c:pt>
                <c:pt idx="18" formatCode="General">
                  <c:v>17</c:v>
                </c:pt>
                <c:pt idx="19" formatCode="General">
                  <c:v>10</c:v>
                </c:pt>
                <c:pt idx="20" formatCode="General">
                  <c:v>16.5</c:v>
                </c:pt>
                <c:pt idx="21" formatCode="General">
                  <c:v>14.5</c:v>
                </c:pt>
                <c:pt idx="22" formatCode="General">
                  <c:v>15</c:v>
                </c:pt>
                <c:pt idx="23" formatCode="General">
                  <c:v>0</c:v>
                </c:pt>
                <c:pt idx="24" formatCode="General">
                  <c:v>15</c:v>
                </c:pt>
                <c:pt idx="25">
                  <c:v>12</c:v>
                </c:pt>
                <c:pt idx="26" formatCode="General">
                  <c:v>20</c:v>
                </c:pt>
                <c:pt idx="27" formatCode="General">
                  <c:v>19</c:v>
                </c:pt>
                <c:pt idx="28" formatCode="General">
                  <c:v>11</c:v>
                </c:pt>
                <c:pt idx="29" formatCode="General">
                  <c:v>15.5</c:v>
                </c:pt>
                <c:pt idx="30" formatCode="General">
                  <c:v>22.5</c:v>
                </c:pt>
                <c:pt idx="31" formatCode="General">
                  <c:v>21</c:v>
                </c:pt>
                <c:pt idx="32" formatCode="General">
                  <c:v>18.5</c:v>
                </c:pt>
                <c:pt idx="33" formatCode="General">
                  <c:v>16</c:v>
                </c:pt>
                <c:pt idx="34" formatCode="General">
                  <c:v>19</c:v>
                </c:pt>
                <c:pt idx="35" formatCode="General">
                  <c:v>15.5</c:v>
                </c:pt>
                <c:pt idx="36" formatCode="General">
                  <c:v>11.5</c:v>
                </c:pt>
                <c:pt idx="37" formatCode="General">
                  <c:v>7</c:v>
                </c:pt>
                <c:pt idx="38" formatCode="General">
                  <c:v>19</c:v>
                </c:pt>
                <c:pt idx="39" formatCode="General">
                  <c:v>15.5</c:v>
                </c:pt>
                <c:pt idx="40" formatCode="General">
                  <c:v>0</c:v>
                </c:pt>
                <c:pt idx="41">
                  <c:v>13</c:v>
                </c:pt>
                <c:pt idx="42" formatCode="General">
                  <c:v>16.5</c:v>
                </c:pt>
                <c:pt idx="43" formatCode="General">
                  <c:v>17</c:v>
                </c:pt>
                <c:pt idx="44" formatCode="General">
                  <c:v>17</c:v>
                </c:pt>
                <c:pt idx="45" formatCode="General">
                  <c:v>12.5</c:v>
                </c:pt>
                <c:pt idx="46">
                  <c:v>12</c:v>
                </c:pt>
                <c:pt idx="47" formatCode="General">
                  <c:v>7</c:v>
                </c:pt>
                <c:pt idx="48">
                  <c:v>19.5</c:v>
                </c:pt>
                <c:pt idx="49" formatCode="General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C-4836-8A88-9208BBD53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737936"/>
        <c:axId val="1525020672"/>
      </c:barChart>
      <c:catAx>
        <c:axId val="152273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20672"/>
        <c:crosses val="autoZero"/>
        <c:auto val="1"/>
        <c:lblAlgn val="ctr"/>
        <c:lblOffset val="100"/>
        <c:noMultiLvlLbl val="0"/>
      </c:catAx>
      <c:valAx>
        <c:axId val="15250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3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KJM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Sheet2!$A$2:$B$13</c:f>
              <c:multiLvlStrCache>
                <c:ptCount val="12"/>
                <c:lvl>
                  <c:pt idx="0">
                    <c:v>Arvita Agus Kurniasari, S.ST., M.Tr.Kom</c:v>
                  </c:pt>
                  <c:pt idx="1">
                    <c:v>Dia Bitari, S.ST., M.Tr.Kom.</c:v>
                  </c:pt>
                  <c:pt idx="2">
                    <c:v>Ely Mulyadi, SE, M.Kom</c:v>
                  </c:pt>
                  <c:pt idx="3">
                    <c:v>Lukie Perdanasari, S.Kom., M.T.</c:v>
                  </c:pt>
                  <c:pt idx="4">
                    <c:v>Lukman Hakim, S.Kom., M.Kom.</c:v>
                  </c:pt>
                  <c:pt idx="5">
                    <c:v>Mochammad Rifki Ulil Albab, ST., M.Tr.T</c:v>
                  </c:pt>
                  <c:pt idx="6">
                    <c:v>Pramuditha Shinta,S.Kom., M.Kom</c:v>
                  </c:pt>
                  <c:pt idx="7">
                    <c:v>Muhammad Hafidh Firmansyah,S.Tr.Kom.,M.Cs</c:v>
                  </c:pt>
                  <c:pt idx="8">
                    <c:v>Qonitatul Hasanah, S.ST., M.Tr.T</c:v>
                  </c:pt>
                  <c:pt idx="9">
                    <c:v>Raditya Arief Pratama, S.Kom., M.Eng</c:v>
                  </c:pt>
                  <c:pt idx="10">
                    <c:v>Puji Hastuti, ST. M.Eng</c:v>
                  </c:pt>
                  <c:pt idx="11">
                    <c:v>Ulfa Emi Rahmawati, S.Kom., M.Kom.</c:v>
                  </c:pt>
                </c:lvl>
                <c:lvl>
                  <c:pt idx="0">
                    <c:v>6</c:v>
                  </c:pt>
                  <c:pt idx="1">
                    <c:v>13</c:v>
                  </c:pt>
                  <c:pt idx="2">
                    <c:v>17</c:v>
                  </c:pt>
                  <c:pt idx="3">
                    <c:v>30</c:v>
                  </c:pt>
                  <c:pt idx="4">
                    <c:v>31</c:v>
                  </c:pt>
                  <c:pt idx="5">
                    <c:v>32</c:v>
                  </c:pt>
                  <c:pt idx="6">
                    <c:v>37</c:v>
                  </c:pt>
                  <c:pt idx="7">
                    <c:v>50</c:v>
                  </c:pt>
                  <c:pt idx="8">
                    <c:v>51</c:v>
                  </c:pt>
                  <c:pt idx="9">
                    <c:v>52</c:v>
                  </c:pt>
                  <c:pt idx="10">
                    <c:v>53</c:v>
                  </c:pt>
                  <c:pt idx="11">
                    <c:v>55</c:v>
                  </c:pt>
                </c:lvl>
              </c:multiLvlStrCache>
            </c:multiLvlStr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27</c:v>
                </c:pt>
                <c:pt idx="1">
                  <c:v>17</c:v>
                </c:pt>
                <c:pt idx="2">
                  <c:v>13</c:v>
                </c:pt>
                <c:pt idx="3">
                  <c:v>20</c:v>
                </c:pt>
                <c:pt idx="4">
                  <c:v>19</c:v>
                </c:pt>
                <c:pt idx="5">
                  <c:v>11</c:v>
                </c:pt>
                <c:pt idx="6">
                  <c:v>19</c:v>
                </c:pt>
                <c:pt idx="7">
                  <c:v>22.5</c:v>
                </c:pt>
                <c:pt idx="8">
                  <c:v>7</c:v>
                </c:pt>
                <c:pt idx="9">
                  <c:v>19</c:v>
                </c:pt>
                <c:pt idx="10">
                  <c:v>11.5</c:v>
                </c:pt>
                <c:pt idx="11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9-4BA4-9033-08B8DC475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930784"/>
        <c:axId val="1525058528"/>
      </c:barChart>
      <c:catAx>
        <c:axId val="16199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58528"/>
        <c:crosses val="autoZero"/>
        <c:auto val="1"/>
        <c:lblAlgn val="ctr"/>
        <c:lblOffset val="100"/>
        <c:noMultiLvlLbl val="0"/>
      </c:catAx>
      <c:valAx>
        <c:axId val="15250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3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Persebaran Total SKS Dosen Asisten Ahli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'asisten ahli'!$C$1:$C$2</c:f>
              <c:strCache>
                <c:ptCount val="2"/>
                <c:pt idx="0">
                  <c:v>Σ MK</c:v>
                </c:pt>
                <c:pt idx="1">
                  <c:v>TKK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ahli'!$C$3:$C$19</c:f>
            </c:numRef>
          </c:val>
          <c:extLst>
            <c:ext xmlns:c16="http://schemas.microsoft.com/office/drawing/2014/chart" uri="{C3380CC4-5D6E-409C-BE32-E72D297353CC}">
              <c16:uniqueId val="{00000000-7471-49A0-ADD4-168B667392E6}"/>
            </c:ext>
          </c:extLst>
        </c:ser>
        <c:ser>
          <c:idx val="1"/>
          <c:order val="1"/>
          <c:tx>
            <c:strRef>
              <c:f>'asisten ahli'!$D$1:$D$2</c:f>
              <c:strCache>
                <c:ptCount val="2"/>
                <c:pt idx="0">
                  <c:v>Σ TEORI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ahli'!$D$3:$D$19</c:f>
            </c:numRef>
          </c:val>
          <c:extLst>
            <c:ext xmlns:c16="http://schemas.microsoft.com/office/drawing/2014/chart" uri="{C3380CC4-5D6E-409C-BE32-E72D297353CC}">
              <c16:uniqueId val="{00000001-7471-49A0-ADD4-168B667392E6}"/>
            </c:ext>
          </c:extLst>
        </c:ser>
        <c:ser>
          <c:idx val="2"/>
          <c:order val="2"/>
          <c:tx>
            <c:strRef>
              <c:f>'asisten ahli'!$E$1:$E$2</c:f>
              <c:strCache>
                <c:ptCount val="2"/>
                <c:pt idx="0">
                  <c:v>Σ PRAKTIK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ahli'!$E$3:$E$19</c:f>
            </c:numRef>
          </c:val>
          <c:extLst>
            <c:ext xmlns:c16="http://schemas.microsoft.com/office/drawing/2014/chart" uri="{C3380CC4-5D6E-409C-BE32-E72D297353CC}">
              <c16:uniqueId val="{00000002-7471-49A0-ADD4-168B667392E6}"/>
            </c:ext>
          </c:extLst>
        </c:ser>
        <c:ser>
          <c:idx val="3"/>
          <c:order val="3"/>
          <c:tx>
            <c:strRef>
              <c:f>'asisten ahli'!$F$1:$F$2</c:f>
              <c:strCache>
                <c:ptCount val="2"/>
                <c:pt idx="0">
                  <c:v>Σ MK</c:v>
                </c:pt>
                <c:pt idx="1">
                  <c:v>TKK-WXIT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ahli'!$F$3:$F$19</c:f>
            </c:numRef>
          </c:val>
          <c:extLst>
            <c:ext xmlns:c16="http://schemas.microsoft.com/office/drawing/2014/chart" uri="{C3380CC4-5D6E-409C-BE32-E72D297353CC}">
              <c16:uniqueId val="{00000003-7471-49A0-ADD4-168B667392E6}"/>
            </c:ext>
          </c:extLst>
        </c:ser>
        <c:ser>
          <c:idx val="4"/>
          <c:order val="4"/>
          <c:tx>
            <c:strRef>
              <c:f>'asisten ahli'!$G$1:$G$2</c:f>
              <c:strCache>
                <c:ptCount val="2"/>
                <c:pt idx="0">
                  <c:v>Σ TEORI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ahli'!$G$3:$G$19</c:f>
            </c:numRef>
          </c:val>
          <c:extLst>
            <c:ext xmlns:c16="http://schemas.microsoft.com/office/drawing/2014/chart" uri="{C3380CC4-5D6E-409C-BE32-E72D297353CC}">
              <c16:uniqueId val="{00000004-7471-49A0-ADD4-168B667392E6}"/>
            </c:ext>
          </c:extLst>
        </c:ser>
        <c:ser>
          <c:idx val="5"/>
          <c:order val="5"/>
          <c:tx>
            <c:strRef>
              <c:f>'asisten ahli'!$H$1:$H$2</c:f>
              <c:strCache>
                <c:ptCount val="2"/>
                <c:pt idx="0">
                  <c:v>Σ PRAKTIK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ahli'!$H$3:$H$19</c:f>
            </c:numRef>
          </c:val>
          <c:extLst>
            <c:ext xmlns:c16="http://schemas.microsoft.com/office/drawing/2014/chart" uri="{C3380CC4-5D6E-409C-BE32-E72D297353CC}">
              <c16:uniqueId val="{00000005-7471-49A0-ADD4-168B667392E6}"/>
            </c:ext>
          </c:extLst>
        </c:ser>
        <c:ser>
          <c:idx val="6"/>
          <c:order val="6"/>
          <c:tx>
            <c:strRef>
              <c:f>'asisten ahli'!$I$1:$I$2</c:f>
              <c:strCache>
                <c:ptCount val="2"/>
                <c:pt idx="0">
                  <c:v>Σ MK</c:v>
                </c:pt>
                <c:pt idx="1">
                  <c:v>MIF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ahli'!$I$3:$I$19</c:f>
            </c:numRef>
          </c:val>
          <c:extLst>
            <c:ext xmlns:c16="http://schemas.microsoft.com/office/drawing/2014/chart" uri="{C3380CC4-5D6E-409C-BE32-E72D297353CC}">
              <c16:uniqueId val="{00000006-7471-49A0-ADD4-168B667392E6}"/>
            </c:ext>
          </c:extLst>
        </c:ser>
        <c:ser>
          <c:idx val="7"/>
          <c:order val="7"/>
          <c:tx>
            <c:strRef>
              <c:f>'asisten ahli'!$J$1:$J$2</c:f>
              <c:strCache>
                <c:ptCount val="2"/>
                <c:pt idx="0">
                  <c:v>Σ TEORI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ahli'!$J$3:$J$19</c:f>
            </c:numRef>
          </c:val>
          <c:extLst>
            <c:ext xmlns:c16="http://schemas.microsoft.com/office/drawing/2014/chart" uri="{C3380CC4-5D6E-409C-BE32-E72D297353CC}">
              <c16:uniqueId val="{00000007-7471-49A0-ADD4-168B667392E6}"/>
            </c:ext>
          </c:extLst>
        </c:ser>
        <c:ser>
          <c:idx val="8"/>
          <c:order val="8"/>
          <c:tx>
            <c:strRef>
              <c:f>'asisten ahli'!$K$1:$K$2</c:f>
              <c:strCache>
                <c:ptCount val="2"/>
                <c:pt idx="0">
                  <c:v>Σ PRAKTIK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ahli'!$K$3:$K$19</c:f>
            </c:numRef>
          </c:val>
          <c:extLst>
            <c:ext xmlns:c16="http://schemas.microsoft.com/office/drawing/2014/chart" uri="{C3380CC4-5D6E-409C-BE32-E72D297353CC}">
              <c16:uniqueId val="{00000008-7471-49A0-ADD4-168B667392E6}"/>
            </c:ext>
          </c:extLst>
        </c:ser>
        <c:ser>
          <c:idx val="9"/>
          <c:order val="9"/>
          <c:tx>
            <c:strRef>
              <c:f>'asisten ahli'!$L$1:$L$2</c:f>
              <c:strCache>
                <c:ptCount val="2"/>
                <c:pt idx="0">
                  <c:v>Σ MK</c:v>
                </c:pt>
                <c:pt idx="1">
                  <c:v>D3-MIF INTERNASIONAL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ahli'!$L$3:$L$19</c:f>
            </c:numRef>
          </c:val>
          <c:extLst>
            <c:ext xmlns:c16="http://schemas.microsoft.com/office/drawing/2014/chart" uri="{C3380CC4-5D6E-409C-BE32-E72D297353CC}">
              <c16:uniqueId val="{00000009-7471-49A0-ADD4-168B667392E6}"/>
            </c:ext>
          </c:extLst>
        </c:ser>
        <c:ser>
          <c:idx val="10"/>
          <c:order val="10"/>
          <c:tx>
            <c:strRef>
              <c:f>'asisten ahli'!$M$1:$M$2</c:f>
              <c:strCache>
                <c:ptCount val="2"/>
                <c:pt idx="0">
                  <c:v>Σ TEORI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ahli'!$M$3:$M$19</c:f>
            </c:numRef>
          </c:val>
          <c:extLst>
            <c:ext xmlns:c16="http://schemas.microsoft.com/office/drawing/2014/chart" uri="{C3380CC4-5D6E-409C-BE32-E72D297353CC}">
              <c16:uniqueId val="{0000000A-7471-49A0-ADD4-168B667392E6}"/>
            </c:ext>
          </c:extLst>
        </c:ser>
        <c:ser>
          <c:idx val="11"/>
          <c:order val="11"/>
          <c:tx>
            <c:strRef>
              <c:f>'asisten ahli'!$N$1:$N$2</c:f>
              <c:strCache>
                <c:ptCount val="2"/>
                <c:pt idx="0">
                  <c:v>Σ PRAKTIK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ahli'!$N$3:$N$19</c:f>
            </c:numRef>
          </c:val>
          <c:extLst>
            <c:ext xmlns:c16="http://schemas.microsoft.com/office/drawing/2014/chart" uri="{C3380CC4-5D6E-409C-BE32-E72D297353CC}">
              <c16:uniqueId val="{0000000B-7471-49A0-ADD4-168B667392E6}"/>
            </c:ext>
          </c:extLst>
        </c:ser>
        <c:ser>
          <c:idx val="12"/>
          <c:order val="12"/>
          <c:tx>
            <c:strRef>
              <c:f>'asisten ahli'!$O$1:$O$2</c:f>
              <c:strCache>
                <c:ptCount val="2"/>
                <c:pt idx="0">
                  <c:v>Σ MK</c:v>
                </c:pt>
                <c:pt idx="1">
                  <c:v>D4 - TIF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ahli'!$O$3:$O$19</c:f>
            </c:numRef>
          </c:val>
          <c:extLst>
            <c:ext xmlns:c16="http://schemas.microsoft.com/office/drawing/2014/chart" uri="{C3380CC4-5D6E-409C-BE32-E72D297353CC}">
              <c16:uniqueId val="{0000000C-7471-49A0-ADD4-168B667392E6}"/>
            </c:ext>
          </c:extLst>
        </c:ser>
        <c:ser>
          <c:idx val="13"/>
          <c:order val="13"/>
          <c:tx>
            <c:strRef>
              <c:f>'asisten ahli'!$P$1:$P$2</c:f>
              <c:strCache>
                <c:ptCount val="2"/>
                <c:pt idx="0">
                  <c:v>Σ TEORI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ahli'!$P$3:$P$19</c:f>
            </c:numRef>
          </c:val>
          <c:extLst>
            <c:ext xmlns:c16="http://schemas.microsoft.com/office/drawing/2014/chart" uri="{C3380CC4-5D6E-409C-BE32-E72D297353CC}">
              <c16:uniqueId val="{0000000D-7471-49A0-ADD4-168B667392E6}"/>
            </c:ext>
          </c:extLst>
        </c:ser>
        <c:ser>
          <c:idx val="14"/>
          <c:order val="14"/>
          <c:tx>
            <c:strRef>
              <c:f>'asisten ahli'!$Q$1:$Q$2</c:f>
              <c:strCache>
                <c:ptCount val="2"/>
                <c:pt idx="0">
                  <c:v>Σ PRAKTIK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ahli'!$Q$3:$Q$19</c:f>
            </c:numRef>
          </c:val>
          <c:extLst>
            <c:ext xmlns:c16="http://schemas.microsoft.com/office/drawing/2014/chart" uri="{C3380CC4-5D6E-409C-BE32-E72D297353CC}">
              <c16:uniqueId val="{0000000E-7471-49A0-ADD4-168B667392E6}"/>
            </c:ext>
          </c:extLst>
        </c:ser>
        <c:ser>
          <c:idx val="15"/>
          <c:order val="15"/>
          <c:tx>
            <c:strRef>
              <c:f>'asisten ahli'!$R$1:$R$2</c:f>
              <c:strCache>
                <c:ptCount val="2"/>
                <c:pt idx="0">
                  <c:v>Σ MK</c:v>
                </c:pt>
                <c:pt idx="1">
                  <c:v>D4-TIF BONDOWOSO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ahli'!$R$3:$R$19</c:f>
            </c:numRef>
          </c:val>
          <c:extLst>
            <c:ext xmlns:c16="http://schemas.microsoft.com/office/drawing/2014/chart" uri="{C3380CC4-5D6E-409C-BE32-E72D297353CC}">
              <c16:uniqueId val="{0000000F-7471-49A0-ADD4-168B667392E6}"/>
            </c:ext>
          </c:extLst>
        </c:ser>
        <c:ser>
          <c:idx val="16"/>
          <c:order val="16"/>
          <c:tx>
            <c:strRef>
              <c:f>'asisten ahli'!$S$1:$S$2</c:f>
              <c:strCache>
                <c:ptCount val="2"/>
                <c:pt idx="0">
                  <c:v>Σ TEORI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ahli'!$S$3:$S$19</c:f>
            </c:numRef>
          </c:val>
          <c:extLst>
            <c:ext xmlns:c16="http://schemas.microsoft.com/office/drawing/2014/chart" uri="{C3380CC4-5D6E-409C-BE32-E72D297353CC}">
              <c16:uniqueId val="{00000010-7471-49A0-ADD4-168B667392E6}"/>
            </c:ext>
          </c:extLst>
        </c:ser>
        <c:ser>
          <c:idx val="17"/>
          <c:order val="17"/>
          <c:tx>
            <c:strRef>
              <c:f>'asisten ahli'!$T$1:$T$2</c:f>
              <c:strCache>
                <c:ptCount val="2"/>
                <c:pt idx="0">
                  <c:v>Σ PRAKTIK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ahli'!$T$3:$T$19</c:f>
            </c:numRef>
          </c:val>
          <c:extLst>
            <c:ext xmlns:c16="http://schemas.microsoft.com/office/drawing/2014/chart" uri="{C3380CC4-5D6E-409C-BE32-E72D297353CC}">
              <c16:uniqueId val="{00000011-7471-49A0-ADD4-168B667392E6}"/>
            </c:ext>
          </c:extLst>
        </c:ser>
        <c:ser>
          <c:idx val="18"/>
          <c:order val="18"/>
          <c:tx>
            <c:strRef>
              <c:f>'asisten ahli'!$U$1:$U$2</c:f>
              <c:strCache>
                <c:ptCount val="2"/>
                <c:pt idx="0">
                  <c:v>Σ MK</c:v>
                </c:pt>
                <c:pt idx="1">
                  <c:v>D4 - TIF NGANJUK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ahli'!$U$3:$U$19</c:f>
            </c:numRef>
          </c:val>
          <c:extLst>
            <c:ext xmlns:c16="http://schemas.microsoft.com/office/drawing/2014/chart" uri="{C3380CC4-5D6E-409C-BE32-E72D297353CC}">
              <c16:uniqueId val="{00000012-7471-49A0-ADD4-168B667392E6}"/>
            </c:ext>
          </c:extLst>
        </c:ser>
        <c:ser>
          <c:idx val="19"/>
          <c:order val="19"/>
          <c:tx>
            <c:strRef>
              <c:f>'asisten ahli'!$V$1:$V$2</c:f>
              <c:strCache>
                <c:ptCount val="2"/>
                <c:pt idx="0">
                  <c:v>Σ TEORI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ahli'!$V$3:$V$19</c:f>
            </c:numRef>
          </c:val>
          <c:extLst>
            <c:ext xmlns:c16="http://schemas.microsoft.com/office/drawing/2014/chart" uri="{C3380CC4-5D6E-409C-BE32-E72D297353CC}">
              <c16:uniqueId val="{00000013-7471-49A0-ADD4-168B667392E6}"/>
            </c:ext>
          </c:extLst>
        </c:ser>
        <c:ser>
          <c:idx val="20"/>
          <c:order val="20"/>
          <c:tx>
            <c:strRef>
              <c:f>'asisten ahli'!$W$1:$W$2</c:f>
              <c:strCache>
                <c:ptCount val="2"/>
                <c:pt idx="0">
                  <c:v>Σ PRAKTIK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ahli'!$W$3:$W$19</c:f>
            </c:numRef>
          </c:val>
          <c:extLst>
            <c:ext xmlns:c16="http://schemas.microsoft.com/office/drawing/2014/chart" uri="{C3380CC4-5D6E-409C-BE32-E72D297353CC}">
              <c16:uniqueId val="{00000014-7471-49A0-ADD4-168B667392E6}"/>
            </c:ext>
          </c:extLst>
        </c:ser>
        <c:ser>
          <c:idx val="21"/>
          <c:order val="21"/>
          <c:tx>
            <c:strRef>
              <c:f>'asisten ahli'!$X$1:$X$2</c:f>
              <c:strCache>
                <c:ptCount val="2"/>
                <c:pt idx="0">
                  <c:v>Σ MK</c:v>
                </c:pt>
                <c:pt idx="1">
                  <c:v>D4 - TIF SIDOARJO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ahli'!$X$3:$X$19</c:f>
            </c:numRef>
          </c:val>
          <c:extLst>
            <c:ext xmlns:c16="http://schemas.microsoft.com/office/drawing/2014/chart" uri="{C3380CC4-5D6E-409C-BE32-E72D297353CC}">
              <c16:uniqueId val="{00000015-7471-49A0-ADD4-168B667392E6}"/>
            </c:ext>
          </c:extLst>
        </c:ser>
        <c:ser>
          <c:idx val="22"/>
          <c:order val="22"/>
          <c:tx>
            <c:strRef>
              <c:f>'asisten ahli'!$Y$1:$Y$2</c:f>
              <c:strCache>
                <c:ptCount val="2"/>
                <c:pt idx="0">
                  <c:v>Σ TEORI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ahli'!$Y$3:$Y$19</c:f>
            </c:numRef>
          </c:val>
          <c:extLst>
            <c:ext xmlns:c16="http://schemas.microsoft.com/office/drawing/2014/chart" uri="{C3380CC4-5D6E-409C-BE32-E72D297353CC}">
              <c16:uniqueId val="{00000016-7471-49A0-ADD4-168B667392E6}"/>
            </c:ext>
          </c:extLst>
        </c:ser>
        <c:ser>
          <c:idx val="23"/>
          <c:order val="23"/>
          <c:tx>
            <c:strRef>
              <c:f>'asisten ahli'!$Z$1:$Z$2</c:f>
              <c:strCache>
                <c:ptCount val="2"/>
                <c:pt idx="0">
                  <c:v>Σ PRAKTIK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ahli'!$Z$3:$Z$19</c:f>
            </c:numRef>
          </c:val>
          <c:extLst>
            <c:ext xmlns:c16="http://schemas.microsoft.com/office/drawing/2014/chart" uri="{C3380CC4-5D6E-409C-BE32-E72D297353CC}">
              <c16:uniqueId val="{00000017-7471-49A0-ADD4-168B667392E6}"/>
            </c:ext>
          </c:extLst>
        </c:ser>
        <c:ser>
          <c:idx val="24"/>
          <c:order val="24"/>
          <c:tx>
            <c:strRef>
              <c:f>'asisten ahli'!$AA$1:$AA$2</c:f>
              <c:strCache>
                <c:ptCount val="2"/>
                <c:pt idx="0">
                  <c:v>Σ MK</c:v>
                </c:pt>
                <c:pt idx="1">
                  <c:v>D4-TIF INTERNASIONAL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ahli'!$AA$3:$AA$19</c:f>
            </c:numRef>
          </c:val>
          <c:extLst>
            <c:ext xmlns:c16="http://schemas.microsoft.com/office/drawing/2014/chart" uri="{C3380CC4-5D6E-409C-BE32-E72D297353CC}">
              <c16:uniqueId val="{00000018-7471-49A0-ADD4-168B667392E6}"/>
            </c:ext>
          </c:extLst>
        </c:ser>
        <c:ser>
          <c:idx val="25"/>
          <c:order val="25"/>
          <c:tx>
            <c:strRef>
              <c:f>'asisten ahli'!$AB$1:$AB$2</c:f>
              <c:strCache>
                <c:ptCount val="2"/>
                <c:pt idx="0">
                  <c:v>Σ TEORI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ahli'!$AB$3:$AB$19</c:f>
            </c:numRef>
          </c:val>
          <c:extLst>
            <c:ext xmlns:c16="http://schemas.microsoft.com/office/drawing/2014/chart" uri="{C3380CC4-5D6E-409C-BE32-E72D297353CC}">
              <c16:uniqueId val="{00000019-7471-49A0-ADD4-168B667392E6}"/>
            </c:ext>
          </c:extLst>
        </c:ser>
        <c:ser>
          <c:idx val="26"/>
          <c:order val="26"/>
          <c:tx>
            <c:strRef>
              <c:f>'asisten ahli'!$AC$1:$AC$2</c:f>
              <c:strCache>
                <c:ptCount val="2"/>
                <c:pt idx="0">
                  <c:v>Σ PRAKTIK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ahli'!$AC$3:$AC$19</c:f>
            </c:numRef>
          </c:val>
          <c:extLst>
            <c:ext xmlns:c16="http://schemas.microsoft.com/office/drawing/2014/chart" uri="{C3380CC4-5D6E-409C-BE32-E72D297353CC}">
              <c16:uniqueId val="{0000001A-7471-49A0-ADD4-168B667392E6}"/>
            </c:ext>
          </c:extLst>
        </c:ser>
        <c:ser>
          <c:idx val="27"/>
          <c:order val="27"/>
          <c:tx>
            <c:strRef>
              <c:f>'asisten ahli'!$AD$1:$AD$2</c:f>
              <c:strCache>
                <c:ptCount val="2"/>
                <c:pt idx="0">
                  <c:v>TOTAL KJM</c:v>
                </c:pt>
                <c:pt idx="1">
                  <c:v>Σ MK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ahli'!$AD$3:$AD$19</c:f>
            </c:numRef>
          </c:val>
          <c:extLst>
            <c:ext xmlns:c16="http://schemas.microsoft.com/office/drawing/2014/chart" uri="{C3380CC4-5D6E-409C-BE32-E72D297353CC}">
              <c16:uniqueId val="{0000001B-7471-49A0-ADD4-168B667392E6}"/>
            </c:ext>
          </c:extLst>
        </c:ser>
        <c:ser>
          <c:idx val="28"/>
          <c:order val="28"/>
          <c:tx>
            <c:strRef>
              <c:f>'asisten ahli'!$AE$1:$AE$2</c:f>
              <c:strCache>
                <c:ptCount val="2"/>
                <c:pt idx="0">
                  <c:v>TOTAL KJM</c:v>
                </c:pt>
                <c:pt idx="1">
                  <c:v>Σ TEORI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ahli'!$AE$3:$AE$19</c:f>
            </c:numRef>
          </c:val>
          <c:extLst>
            <c:ext xmlns:c16="http://schemas.microsoft.com/office/drawing/2014/chart" uri="{C3380CC4-5D6E-409C-BE32-E72D297353CC}">
              <c16:uniqueId val="{0000001C-7471-49A0-ADD4-168B667392E6}"/>
            </c:ext>
          </c:extLst>
        </c:ser>
        <c:ser>
          <c:idx val="29"/>
          <c:order val="29"/>
          <c:tx>
            <c:strRef>
              <c:f>'asisten ahli'!$AF$1:$AF$2</c:f>
              <c:strCache>
                <c:ptCount val="2"/>
                <c:pt idx="0">
                  <c:v>TOTAL KJM</c:v>
                </c:pt>
                <c:pt idx="1">
                  <c:v>Σ KJM Teori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ahli'!$AF$3:$AF$19</c:f>
            </c:numRef>
          </c:val>
          <c:extLst>
            <c:ext xmlns:c16="http://schemas.microsoft.com/office/drawing/2014/chart" uri="{C3380CC4-5D6E-409C-BE32-E72D297353CC}">
              <c16:uniqueId val="{0000001D-7471-49A0-ADD4-168B667392E6}"/>
            </c:ext>
          </c:extLst>
        </c:ser>
        <c:ser>
          <c:idx val="30"/>
          <c:order val="30"/>
          <c:tx>
            <c:strRef>
              <c:f>'asisten ahli'!$AG$1:$AG$2</c:f>
              <c:strCache>
                <c:ptCount val="2"/>
                <c:pt idx="0">
                  <c:v>TOTAL KJM</c:v>
                </c:pt>
                <c:pt idx="1">
                  <c:v>Σ PRAKTIK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ahli'!$AG$3:$AG$19</c:f>
            </c:numRef>
          </c:val>
          <c:extLst>
            <c:ext xmlns:c16="http://schemas.microsoft.com/office/drawing/2014/chart" uri="{C3380CC4-5D6E-409C-BE32-E72D297353CC}">
              <c16:uniqueId val="{0000001E-7471-49A0-ADD4-168B667392E6}"/>
            </c:ext>
          </c:extLst>
        </c:ser>
        <c:ser>
          <c:idx val="31"/>
          <c:order val="31"/>
          <c:tx>
            <c:strRef>
              <c:f>'asisten ahli'!$AH$1:$AH$2</c:f>
              <c:strCache>
                <c:ptCount val="2"/>
                <c:pt idx="0">
                  <c:v>TOTAL KJM</c:v>
                </c:pt>
                <c:pt idx="1">
                  <c:v>Σ KJM Praktik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ahli'!$AH$3:$AH$19</c:f>
            </c:numRef>
          </c:val>
          <c:extLst>
            <c:ext xmlns:c16="http://schemas.microsoft.com/office/drawing/2014/chart" uri="{C3380CC4-5D6E-409C-BE32-E72D297353CC}">
              <c16:uniqueId val="{0000001F-7471-49A0-ADD4-168B667392E6}"/>
            </c:ext>
          </c:extLst>
        </c:ser>
        <c:ser>
          <c:idx val="32"/>
          <c:order val="32"/>
          <c:tx>
            <c:strRef>
              <c:f>'asisten ahli'!$AI$1:$AI$2</c:f>
              <c:strCache>
                <c:ptCount val="2"/>
                <c:pt idx="0">
                  <c:v>total sks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'asisten ahli'!$A$3:$B$19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'asisten ahli'!$AI$3:$AI$19</c:f>
              <c:numCache>
                <c:formatCode>0.0</c:formatCode>
                <c:ptCount val="17"/>
                <c:pt idx="0" formatCode="General">
                  <c:v>12</c:v>
                </c:pt>
                <c:pt idx="1">
                  <c:v>19</c:v>
                </c:pt>
                <c:pt idx="2" formatCode="General">
                  <c:v>19</c:v>
                </c:pt>
                <c:pt idx="3" formatCode="General">
                  <c:v>12.5</c:v>
                </c:pt>
                <c:pt idx="4" formatCode="General">
                  <c:v>15.5</c:v>
                </c:pt>
                <c:pt idx="5" formatCode="General">
                  <c:v>14.66666667</c:v>
                </c:pt>
                <c:pt idx="6" formatCode="General">
                  <c:v>6</c:v>
                </c:pt>
                <c:pt idx="7" formatCode="General">
                  <c:v>17</c:v>
                </c:pt>
                <c:pt idx="8" formatCode="General">
                  <c:v>16</c:v>
                </c:pt>
                <c:pt idx="9" formatCode="General">
                  <c:v>15.5</c:v>
                </c:pt>
                <c:pt idx="10" formatCode="General">
                  <c:v>16.5</c:v>
                </c:pt>
                <c:pt idx="11" formatCode="General">
                  <c:v>16.666666670000001</c:v>
                </c:pt>
                <c:pt idx="12" formatCode="General">
                  <c:v>24</c:v>
                </c:pt>
                <c:pt idx="13" formatCode="General">
                  <c:v>17</c:v>
                </c:pt>
                <c:pt idx="14" formatCode="General">
                  <c:v>15</c:v>
                </c:pt>
                <c:pt idx="15">
                  <c:v>21</c:v>
                </c:pt>
                <c:pt idx="16" formatCode="General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471-49A0-ADD4-168B66739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78400"/>
        <c:axId val="81234592"/>
      </c:barChart>
      <c:catAx>
        <c:axId val="8717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4592"/>
        <c:crosses val="autoZero"/>
        <c:auto val="1"/>
        <c:lblAlgn val="ctr"/>
        <c:lblOffset val="100"/>
        <c:noMultiLvlLbl val="0"/>
      </c:catAx>
      <c:valAx>
        <c:axId val="812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9525</xdr:rowOff>
    </xdr:from>
    <xdr:ext cx="581025" cy="552450"/>
    <xdr:pic>
      <xdr:nvPicPr>
        <xdr:cNvPr id="2" name="image1.jpg" descr="logo hp poltek">
          <a:extLst>
            <a:ext uri="{FF2B5EF4-FFF2-40B4-BE49-F238E27FC236}">
              <a16:creationId xmlns:a16="http://schemas.microsoft.com/office/drawing/2014/main" id="{F74D81BB-81E8-475E-9847-417522BF1BC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9525"/>
          <a:ext cx="581025" cy="552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9525</xdr:rowOff>
    </xdr:from>
    <xdr:ext cx="581025" cy="552450"/>
    <xdr:pic>
      <xdr:nvPicPr>
        <xdr:cNvPr id="2" name="image1.jpg" descr="logo hp poltek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0</xdr:row>
      <xdr:rowOff>28575</xdr:rowOff>
    </xdr:from>
    <xdr:to>
      <xdr:col>24</xdr:col>
      <xdr:colOff>66675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3A993-DEE4-47C5-9512-73F014930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4</xdr:row>
      <xdr:rowOff>33337</xdr:rowOff>
    </xdr:from>
    <xdr:to>
      <xdr:col>14</xdr:col>
      <xdr:colOff>309562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E6AE6-9D9C-42FC-97A5-7CD40D2C5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442912</xdr:colOff>
      <xdr:row>21</xdr:row>
      <xdr:rowOff>147637</xdr:rowOff>
    </xdr:from>
    <xdr:to>
      <xdr:col>21</xdr:col>
      <xdr:colOff>138112</xdr:colOff>
      <xdr:row>36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4006D8-A5A9-4728-BB8A-858F3C907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100012</xdr:colOff>
      <xdr:row>21</xdr:row>
      <xdr:rowOff>90487</xdr:rowOff>
    </xdr:from>
    <xdr:to>
      <xdr:col>12</xdr:col>
      <xdr:colOff>404812</xdr:colOff>
      <xdr:row>35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5FC5F0-C385-4134-8002-F7231E165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395287</xdr:colOff>
      <xdr:row>39</xdr:row>
      <xdr:rowOff>71437</xdr:rowOff>
    </xdr:from>
    <xdr:to>
      <xdr:col>11</xdr:col>
      <xdr:colOff>509587</xdr:colOff>
      <xdr:row>53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6518C0-B0DB-4335-B629-6C3855181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95250</xdr:rowOff>
    </xdr:from>
    <xdr:to>
      <xdr:col>21</xdr:col>
      <xdr:colOff>323850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E4562-1315-418F-8CB9-DC4514BBD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23813</xdr:colOff>
      <xdr:row>0</xdr:row>
      <xdr:rowOff>9525</xdr:rowOff>
    </xdr:from>
    <xdr:to>
      <xdr:col>11</xdr:col>
      <xdr:colOff>76200</xdr:colOff>
      <xdr:row>25</xdr:row>
      <xdr:rowOff>128589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968B3-8139-47EA-A744-863237809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95250</xdr:colOff>
      <xdr:row>0</xdr:row>
      <xdr:rowOff>176212</xdr:rowOff>
    </xdr:from>
    <xdr:to>
      <xdr:col>47</xdr:col>
      <xdr:colOff>400050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0F9A10-0601-4F0D-8D98-AE5EA622B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.sc/" TargetMode="External"/><Relationship Id="rId2" Type="http://schemas.openxmlformats.org/officeDocument/2006/relationships/hyperlink" Target="http://m.sc/" TargetMode="External"/><Relationship Id="rId1" Type="http://schemas.openxmlformats.org/officeDocument/2006/relationships/hyperlink" Target="http://m.li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m.sc/" TargetMode="External"/><Relationship Id="rId4" Type="http://schemas.openxmlformats.org/officeDocument/2006/relationships/hyperlink" Target="http://m.sc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m.sc/" TargetMode="External"/><Relationship Id="rId2" Type="http://schemas.openxmlformats.org/officeDocument/2006/relationships/hyperlink" Target="http://m.sc/" TargetMode="External"/><Relationship Id="rId1" Type="http://schemas.openxmlformats.org/officeDocument/2006/relationships/hyperlink" Target="http://m.li/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://m.sc/" TargetMode="External"/><Relationship Id="rId4" Type="http://schemas.openxmlformats.org/officeDocument/2006/relationships/hyperlink" Target="http://m.sc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8E4D-0C29-48D8-BA5E-45F4CAB9CB52}">
  <sheetPr>
    <tabColor rgb="FFC00000"/>
    <pageSetUpPr fitToPage="1"/>
  </sheetPr>
  <dimension ref="A1:AB926"/>
  <sheetViews>
    <sheetView workbookViewId="0">
      <pane ySplit="2" topLeftCell="A12" activePane="bottomLeft" state="frozen"/>
      <selection pane="bottomLeft" activeCell="T14" sqref="T14"/>
    </sheetView>
  </sheetViews>
  <sheetFormatPr defaultColWidth="14.42578125" defaultRowHeight="15" customHeight="1"/>
  <cols>
    <col min="1" max="1" width="4.140625" style="335" customWidth="1"/>
    <col min="2" max="2" width="11.42578125" style="335" customWidth="1"/>
    <col min="3" max="3" width="46.42578125" style="335" customWidth="1"/>
    <col min="4" max="6" width="4.7109375" style="335" customWidth="1"/>
    <col min="7" max="7" width="5.140625" style="335" customWidth="1"/>
    <col min="8" max="8" width="34.42578125" style="335" customWidth="1"/>
    <col min="9" max="9" width="34.85546875" style="335" customWidth="1"/>
    <col min="10" max="10" width="33.28515625" style="335" customWidth="1"/>
    <col min="11" max="11" width="36.42578125" style="335" customWidth="1"/>
    <col min="12" max="12" width="25.28515625" style="335" customWidth="1"/>
    <col min="13" max="13" width="8.42578125" style="335" customWidth="1"/>
    <col min="14" max="14" width="9.85546875" style="335" customWidth="1"/>
    <col min="15" max="15" width="7.85546875" style="335" customWidth="1"/>
    <col min="16" max="16" width="3.7109375" style="335" customWidth="1"/>
    <col min="17" max="17" width="6.42578125" style="335" customWidth="1"/>
    <col min="18" max="18" width="10.140625" style="335" customWidth="1"/>
    <col min="19" max="22" width="8.7109375" style="335" customWidth="1"/>
    <col min="23" max="25" width="4.42578125" style="335" customWidth="1"/>
    <col min="26" max="28" width="8.7109375" style="335" customWidth="1"/>
    <col min="29" max="16384" width="14.42578125" style="335"/>
  </cols>
  <sheetData>
    <row r="1" spans="1:28" ht="15.75" customHeight="1">
      <c r="A1" s="380" t="s">
        <v>88</v>
      </c>
      <c r="B1" s="334" t="s">
        <v>89</v>
      </c>
      <c r="C1" s="69" t="s">
        <v>90</v>
      </c>
      <c r="D1" s="70"/>
      <c r="E1" s="334"/>
      <c r="F1" s="334"/>
      <c r="G1" s="334"/>
      <c r="H1" s="334"/>
      <c r="I1" s="334"/>
      <c r="J1" s="334"/>
      <c r="K1" s="71"/>
      <c r="L1" s="72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</row>
    <row r="2" spans="1:28" ht="15" customHeight="1">
      <c r="A2" s="377"/>
      <c r="B2" s="334"/>
      <c r="C2" s="73" t="s">
        <v>91</v>
      </c>
      <c r="D2" s="73"/>
      <c r="E2" s="334"/>
      <c r="F2" s="334"/>
      <c r="G2" s="71"/>
      <c r="H2" s="334"/>
      <c r="I2" s="334"/>
      <c r="J2" s="334"/>
      <c r="K2" s="71"/>
      <c r="L2" s="72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</row>
    <row r="3" spans="1:28" ht="12.75" customHeight="1">
      <c r="A3" s="71"/>
      <c r="B3" s="334"/>
      <c r="C3" s="71"/>
      <c r="D3" s="71"/>
      <c r="E3" s="74"/>
      <c r="F3" s="74"/>
      <c r="G3" s="75"/>
      <c r="H3" s="75" t="s">
        <v>92</v>
      </c>
      <c r="I3" s="74" t="s">
        <v>93</v>
      </c>
      <c r="J3" s="74"/>
      <c r="K3" s="75"/>
      <c r="L3" s="72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</row>
    <row r="4" spans="1:28" ht="12.75" customHeight="1">
      <c r="A4" s="71"/>
      <c r="B4" s="334"/>
      <c r="C4" s="71"/>
      <c r="D4" s="71"/>
      <c r="E4" s="74"/>
      <c r="F4" s="74"/>
      <c r="G4" s="75"/>
      <c r="H4" s="75" t="s">
        <v>94</v>
      </c>
      <c r="I4" s="74" t="s">
        <v>95</v>
      </c>
      <c r="J4" s="74"/>
      <c r="K4" s="75"/>
      <c r="L4" s="72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</row>
    <row r="5" spans="1:28" ht="12.75" customHeight="1">
      <c r="A5" s="71"/>
      <c r="B5" s="334"/>
      <c r="C5" s="71"/>
      <c r="D5" s="71"/>
      <c r="E5" s="334"/>
      <c r="F5" s="334"/>
      <c r="G5" s="71"/>
      <c r="H5" s="334"/>
      <c r="I5" s="334"/>
      <c r="J5" s="334"/>
      <c r="K5" s="71"/>
      <c r="L5" s="72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</row>
    <row r="6" spans="1:28" ht="12.75" customHeight="1">
      <c r="A6" s="381" t="s">
        <v>96</v>
      </c>
      <c r="B6" s="377"/>
      <c r="C6" s="377"/>
      <c r="D6" s="377"/>
      <c r="E6" s="377"/>
      <c r="F6" s="377"/>
      <c r="G6" s="377"/>
      <c r="H6" s="377"/>
      <c r="I6" s="77"/>
      <c r="J6" s="336"/>
      <c r="K6" s="336"/>
      <c r="L6" s="72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</row>
    <row r="7" spans="1:28" ht="12.75" customHeight="1">
      <c r="A7" s="381" t="s">
        <v>97</v>
      </c>
      <c r="B7" s="377"/>
      <c r="C7" s="377"/>
      <c r="D7" s="377"/>
      <c r="E7" s="377"/>
      <c r="F7" s="377"/>
      <c r="G7" s="377"/>
      <c r="H7" s="377"/>
      <c r="I7" s="336"/>
      <c r="J7" s="336"/>
      <c r="K7" s="336"/>
      <c r="L7" s="72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</row>
    <row r="8" spans="1:28" ht="12.75" customHeight="1">
      <c r="A8" s="71"/>
      <c r="B8" s="334"/>
      <c r="C8" s="71"/>
      <c r="D8" s="71"/>
      <c r="E8" s="334"/>
      <c r="F8" s="334"/>
      <c r="G8" s="71"/>
      <c r="H8" s="334"/>
      <c r="I8" s="334"/>
      <c r="J8" s="334"/>
      <c r="K8" s="71"/>
      <c r="L8" s="72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</row>
    <row r="9" spans="1:28" ht="12.75" customHeight="1">
      <c r="A9" s="78"/>
      <c r="B9" s="334"/>
      <c r="C9" s="330" t="s">
        <v>98</v>
      </c>
      <c r="D9" s="80" t="s">
        <v>99</v>
      </c>
      <c r="E9" s="336"/>
      <c r="F9" s="336"/>
      <c r="G9" s="79"/>
      <c r="H9" s="334"/>
      <c r="I9" s="334"/>
      <c r="J9" s="334"/>
      <c r="K9" s="71"/>
      <c r="L9" s="72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</row>
    <row r="10" spans="1:28" ht="12.75" customHeight="1">
      <c r="A10" s="71"/>
      <c r="B10" s="334"/>
      <c r="C10" s="79" t="s">
        <v>100</v>
      </c>
      <c r="D10" s="79" t="s">
        <v>101</v>
      </c>
      <c r="E10" s="336"/>
      <c r="F10" s="336"/>
      <c r="G10" s="79"/>
      <c r="H10" s="334"/>
      <c r="I10" s="334"/>
      <c r="J10" s="334"/>
      <c r="K10" s="71"/>
      <c r="L10" s="72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</row>
    <row r="11" spans="1:28" ht="12.75" customHeight="1">
      <c r="A11" s="78"/>
      <c r="B11" s="334"/>
      <c r="C11" s="79" t="s">
        <v>102</v>
      </c>
      <c r="D11" s="79" t="s">
        <v>103</v>
      </c>
      <c r="E11" s="336"/>
      <c r="F11" s="336"/>
      <c r="G11" s="79"/>
      <c r="H11" s="81">
        <f ca="1">TODAY()</f>
        <v>44780</v>
      </c>
      <c r="I11" s="81"/>
      <c r="J11" s="81"/>
      <c r="K11" s="81"/>
      <c r="L11" s="72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</row>
    <row r="12" spans="1:28" ht="12.75" customHeight="1" thickBot="1">
      <c r="A12" s="71"/>
      <c r="B12" s="334"/>
      <c r="C12" s="71"/>
      <c r="D12" s="71"/>
      <c r="E12" s="334"/>
      <c r="F12" s="334"/>
      <c r="G12" s="71"/>
      <c r="H12" s="71"/>
      <c r="I12" s="334"/>
      <c r="J12" s="334"/>
      <c r="K12" s="71"/>
      <c r="L12" s="72"/>
      <c r="M12" s="82"/>
      <c r="N12" s="82"/>
      <c r="O12" s="82"/>
      <c r="P12" s="71"/>
      <c r="Q12" s="83"/>
      <c r="R12" s="83"/>
      <c r="S12" s="71"/>
      <c r="T12" s="71"/>
      <c r="U12" s="71"/>
      <c r="V12" s="71"/>
      <c r="W12" s="71"/>
      <c r="X12" s="71"/>
      <c r="Y12" s="71"/>
      <c r="Z12" s="71"/>
      <c r="AA12" s="71"/>
      <c r="AB12" s="71"/>
    </row>
    <row r="13" spans="1:28" ht="10.5" customHeight="1">
      <c r="A13" s="355" t="s">
        <v>104</v>
      </c>
      <c r="B13" s="355" t="s">
        <v>105</v>
      </c>
      <c r="C13" s="355" t="s">
        <v>106</v>
      </c>
      <c r="D13" s="357" t="s">
        <v>107</v>
      </c>
      <c r="E13" s="358"/>
      <c r="F13" s="359"/>
      <c r="G13" s="355" t="s">
        <v>108</v>
      </c>
      <c r="H13" s="355" t="s">
        <v>109</v>
      </c>
      <c r="I13" s="355" t="s">
        <v>110</v>
      </c>
      <c r="J13" s="84"/>
      <c r="K13" s="85"/>
      <c r="L13" s="72"/>
      <c r="M13" s="230" t="s">
        <v>111</v>
      </c>
      <c r="N13" s="88" t="s">
        <v>112</v>
      </c>
      <c r="O13" s="88" t="s">
        <v>113</v>
      </c>
      <c r="P13" s="71"/>
      <c r="Q13" s="88" t="s">
        <v>112</v>
      </c>
      <c r="R13" s="88" t="s">
        <v>114</v>
      </c>
      <c r="S13" s="71"/>
      <c r="T13" s="71" t="s">
        <v>337</v>
      </c>
      <c r="U13" s="71"/>
      <c r="V13" s="71"/>
      <c r="W13" s="376" t="s">
        <v>115</v>
      </c>
      <c r="X13" s="377"/>
      <c r="Y13" s="377"/>
      <c r="Z13" s="71"/>
      <c r="AA13" s="71"/>
      <c r="AB13" s="71"/>
    </row>
    <row r="14" spans="1:28" ht="12.75" customHeight="1" thickBot="1">
      <c r="A14" s="356"/>
      <c r="B14" s="356"/>
      <c r="C14" s="356"/>
      <c r="D14" s="331" t="s">
        <v>116</v>
      </c>
      <c r="E14" s="331" t="s">
        <v>117</v>
      </c>
      <c r="F14" s="331" t="s">
        <v>118</v>
      </c>
      <c r="G14" s="356"/>
      <c r="H14" s="356"/>
      <c r="I14" s="356"/>
      <c r="J14" s="90"/>
      <c r="K14" s="91"/>
      <c r="L14" s="72"/>
      <c r="M14" s="231" t="s">
        <v>119</v>
      </c>
      <c r="N14" s="94" t="s">
        <v>120</v>
      </c>
      <c r="O14" s="94"/>
      <c r="P14" s="71"/>
      <c r="Q14" s="94" t="s">
        <v>121</v>
      </c>
      <c r="R14" s="94" t="s">
        <v>122</v>
      </c>
      <c r="S14" s="71"/>
      <c r="T14" s="71"/>
      <c r="U14" s="71"/>
      <c r="V14" s="71"/>
      <c r="W14" s="95" t="s">
        <v>123</v>
      </c>
      <c r="X14" s="334" t="s">
        <v>124</v>
      </c>
      <c r="Y14" s="96" t="s">
        <v>125</v>
      </c>
      <c r="Z14" s="71"/>
      <c r="AA14" s="71"/>
      <c r="AB14" s="71"/>
    </row>
    <row r="15" spans="1:28" ht="12.75" customHeight="1">
      <c r="A15" s="293">
        <v>1</v>
      </c>
      <c r="B15" s="98" t="s">
        <v>126</v>
      </c>
      <c r="C15" s="99" t="s">
        <v>127</v>
      </c>
      <c r="D15" s="293">
        <f t="shared" ref="D15:D22" si="0">E15+F15</f>
        <v>2</v>
      </c>
      <c r="E15" s="293">
        <v>2</v>
      </c>
      <c r="F15" s="293">
        <v>0</v>
      </c>
      <c r="G15" s="128" t="s">
        <v>123</v>
      </c>
      <c r="H15" s="311" t="s">
        <v>128</v>
      </c>
      <c r="I15" s="311"/>
      <c r="J15" s="162"/>
      <c r="K15" s="104"/>
      <c r="L15" s="72"/>
      <c r="M15" s="158">
        <v>100</v>
      </c>
      <c r="N15" s="106">
        <v>4</v>
      </c>
      <c r="O15" s="106">
        <f>IF(M15&lt;=40,1,IF(M15&lt;=80,1.5,IF(M15&lt;=120,2,IF(M15&lt;=160,2.5,IF(M15&lt;=200,3,IF(M15&lt;=240,3.5,IF(M15&lt;=280,4)))))))</f>
        <v>2</v>
      </c>
      <c r="P15" s="71"/>
      <c r="Q15" s="106">
        <f t="shared" ref="Q15:Q22" si="1">IF(I15="",1,IF(J15="",2,IF(K15="",3,4)))</f>
        <v>1</v>
      </c>
      <c r="R15" s="106">
        <f>O15*D15/Q15</f>
        <v>4</v>
      </c>
      <c r="S15" s="71"/>
      <c r="T15" s="71"/>
      <c r="U15" s="71"/>
      <c r="V15" s="71" t="s">
        <v>8</v>
      </c>
      <c r="W15" s="107">
        <v>150</v>
      </c>
      <c r="X15" s="71">
        <v>155</v>
      </c>
      <c r="Y15" s="108">
        <v>135</v>
      </c>
      <c r="Z15" s="71"/>
      <c r="AA15" s="71"/>
      <c r="AB15" s="71"/>
    </row>
    <row r="16" spans="1:28" ht="12.75" customHeight="1">
      <c r="A16" s="293">
        <v>2</v>
      </c>
      <c r="B16" s="98" t="s">
        <v>129</v>
      </c>
      <c r="C16" s="99" t="s">
        <v>130</v>
      </c>
      <c r="D16" s="293">
        <f t="shared" si="0"/>
        <v>2</v>
      </c>
      <c r="E16" s="293">
        <v>2</v>
      </c>
      <c r="F16" s="293">
        <v>0</v>
      </c>
      <c r="G16" s="128" t="s">
        <v>123</v>
      </c>
      <c r="H16" s="311" t="s">
        <v>131</v>
      </c>
      <c r="I16" s="311"/>
      <c r="J16" s="162"/>
      <c r="K16" s="109"/>
      <c r="L16" s="72"/>
      <c r="M16" s="144">
        <v>100</v>
      </c>
      <c r="N16" s="106">
        <v>4</v>
      </c>
      <c r="O16" s="106">
        <f t="shared" ref="O16:O19" si="2">IF(M16&lt;=40,1,IF(M16&lt;=80,1.5,IF(M16&lt;=120,2,IF(M16&lt;=160,2.5,IF(M16&lt;=200,3,IF(M16&lt;=240,3.5,IF(M16&lt;=280,4)))))))</f>
        <v>2</v>
      </c>
      <c r="P16" s="71"/>
      <c r="Q16" s="106">
        <f t="shared" si="1"/>
        <v>1</v>
      </c>
      <c r="R16" s="106">
        <f t="shared" ref="R16:R19" si="3">O16*D16/Q16</f>
        <v>4</v>
      </c>
      <c r="S16" s="71"/>
      <c r="T16" s="71"/>
      <c r="U16" s="71"/>
      <c r="V16" s="71" t="s">
        <v>6</v>
      </c>
      <c r="W16" s="107">
        <v>90</v>
      </c>
      <c r="X16" s="71">
        <v>111</v>
      </c>
      <c r="Y16" s="108">
        <v>97</v>
      </c>
      <c r="Z16" s="71"/>
      <c r="AA16" s="71"/>
      <c r="AB16" s="71"/>
    </row>
    <row r="17" spans="1:28" ht="12.75" customHeight="1">
      <c r="A17" s="293">
        <v>3</v>
      </c>
      <c r="B17" s="98" t="s">
        <v>132</v>
      </c>
      <c r="C17" s="99" t="s">
        <v>133</v>
      </c>
      <c r="D17" s="293">
        <f t="shared" si="0"/>
        <v>2</v>
      </c>
      <c r="E17" s="293">
        <v>1</v>
      </c>
      <c r="F17" s="293">
        <v>1</v>
      </c>
      <c r="G17" s="128" t="s">
        <v>123</v>
      </c>
      <c r="H17" s="311" t="s">
        <v>134</v>
      </c>
      <c r="I17" s="111" t="s">
        <v>135</v>
      </c>
      <c r="J17" s="162"/>
      <c r="K17" s="109"/>
      <c r="L17" s="72"/>
      <c r="M17" s="158">
        <v>100</v>
      </c>
      <c r="N17" s="106">
        <f>IF(F17&gt;0,4,2)</f>
        <v>4</v>
      </c>
      <c r="O17" s="106">
        <f t="shared" si="2"/>
        <v>2</v>
      </c>
      <c r="P17" s="71"/>
      <c r="Q17" s="106">
        <f t="shared" si="1"/>
        <v>2</v>
      </c>
      <c r="R17" s="106">
        <f t="shared" si="3"/>
        <v>2</v>
      </c>
      <c r="S17" s="71"/>
      <c r="T17" s="71"/>
      <c r="U17" s="71"/>
      <c r="V17" s="71" t="s">
        <v>24</v>
      </c>
      <c r="W17" s="112">
        <v>217</v>
      </c>
      <c r="X17" s="113">
        <v>175</v>
      </c>
      <c r="Y17" s="114">
        <v>163</v>
      </c>
      <c r="Z17" s="71"/>
      <c r="AA17" s="71"/>
      <c r="AB17" s="71"/>
    </row>
    <row r="18" spans="1:28" ht="12.75" customHeight="1">
      <c r="A18" s="293">
        <v>4</v>
      </c>
      <c r="B18" s="98" t="s">
        <v>136</v>
      </c>
      <c r="C18" s="99" t="s">
        <v>137</v>
      </c>
      <c r="D18" s="293">
        <f t="shared" si="0"/>
        <v>2</v>
      </c>
      <c r="E18" s="293">
        <v>2</v>
      </c>
      <c r="F18" s="293">
        <v>0</v>
      </c>
      <c r="G18" s="128" t="s">
        <v>123</v>
      </c>
      <c r="H18" s="115" t="s">
        <v>28</v>
      </c>
      <c r="I18" s="116"/>
      <c r="J18" s="117"/>
      <c r="K18" s="109"/>
      <c r="L18" s="72"/>
      <c r="M18" s="144">
        <v>100</v>
      </c>
      <c r="N18" s="106">
        <v>4</v>
      </c>
      <c r="O18" s="106">
        <f t="shared" si="2"/>
        <v>2</v>
      </c>
      <c r="P18" s="71"/>
      <c r="Q18" s="106">
        <f t="shared" si="1"/>
        <v>1</v>
      </c>
      <c r="R18" s="106">
        <f t="shared" si="3"/>
        <v>4</v>
      </c>
      <c r="S18" s="71"/>
      <c r="T18" s="71"/>
      <c r="U18" s="71"/>
      <c r="V18" s="71"/>
      <c r="W18" s="71"/>
      <c r="X18" s="71"/>
      <c r="Y18" s="71"/>
      <c r="Z18" s="71"/>
      <c r="AA18" s="71"/>
      <c r="AB18" s="71"/>
    </row>
    <row r="19" spans="1:28" ht="12.75" customHeight="1">
      <c r="A19" s="293">
        <v>5</v>
      </c>
      <c r="B19" s="98" t="s">
        <v>138</v>
      </c>
      <c r="C19" s="99" t="s">
        <v>139</v>
      </c>
      <c r="D19" s="293">
        <f t="shared" si="0"/>
        <v>2</v>
      </c>
      <c r="E19" s="293">
        <v>2</v>
      </c>
      <c r="F19" s="293">
        <v>0</v>
      </c>
      <c r="G19" s="128" t="s">
        <v>123</v>
      </c>
      <c r="H19" s="118" t="s">
        <v>67</v>
      </c>
      <c r="I19" s="119" t="s">
        <v>37</v>
      </c>
      <c r="J19" s="162"/>
      <c r="K19" s="109"/>
      <c r="L19" s="72"/>
      <c r="M19" s="158">
        <v>100</v>
      </c>
      <c r="N19" s="106">
        <v>4</v>
      </c>
      <c r="O19" s="106">
        <f t="shared" si="2"/>
        <v>2</v>
      </c>
      <c r="P19" s="71"/>
      <c r="Q19" s="106">
        <f t="shared" si="1"/>
        <v>2</v>
      </c>
      <c r="R19" s="106">
        <f t="shared" si="3"/>
        <v>2</v>
      </c>
      <c r="S19" s="71"/>
      <c r="T19" s="71"/>
      <c r="U19" s="71"/>
      <c r="V19" s="71"/>
      <c r="W19" s="71"/>
      <c r="X19" s="71"/>
      <c r="Y19" s="71"/>
      <c r="Z19" s="71"/>
      <c r="AA19" s="71"/>
      <c r="AB19" s="71"/>
    </row>
    <row r="20" spans="1:28" ht="12.75" customHeight="1">
      <c r="A20" s="293">
        <v>6</v>
      </c>
      <c r="B20" s="98" t="s">
        <v>140</v>
      </c>
      <c r="C20" s="99" t="s">
        <v>141</v>
      </c>
      <c r="D20" s="293">
        <f t="shared" si="0"/>
        <v>4</v>
      </c>
      <c r="E20" s="293">
        <v>0</v>
      </c>
      <c r="F20" s="293">
        <v>4</v>
      </c>
      <c r="G20" s="128" t="s">
        <v>123</v>
      </c>
      <c r="H20" s="119" t="s">
        <v>37</v>
      </c>
      <c r="I20" s="118" t="s">
        <v>67</v>
      </c>
      <c r="J20" s="162"/>
      <c r="K20" s="109"/>
      <c r="L20" s="72"/>
      <c r="M20" s="144">
        <v>100</v>
      </c>
      <c r="N20" s="239">
        <v>4</v>
      </c>
      <c r="O20" s="106">
        <f t="shared" ref="O20:O22" si="4">IF(M20&lt;=25,1,IF(M20&lt;=50,1.5,IF(M20&lt;=75,2,IF(M20&lt;=100,2.5,IF(M20&lt;=125,3,IF(M20&lt;=150,3.5,IF(M20&lt;=175,4)))))))</f>
        <v>2.5</v>
      </c>
      <c r="P20" s="122"/>
      <c r="Q20" s="239">
        <f t="shared" si="1"/>
        <v>2</v>
      </c>
      <c r="R20" s="106">
        <f t="shared" ref="R20:R22" si="5">O20*D20/Q20*2</f>
        <v>10</v>
      </c>
      <c r="S20" s="122"/>
      <c r="T20" s="122"/>
      <c r="U20" s="122"/>
      <c r="V20" s="122"/>
      <c r="W20" s="122"/>
      <c r="X20" s="122"/>
      <c r="Y20" s="122"/>
      <c r="Z20" s="122"/>
      <c r="AA20" s="122"/>
      <c r="AB20" s="122"/>
    </row>
    <row r="21" spans="1:28" ht="12.75" customHeight="1">
      <c r="A21" s="293">
        <v>7</v>
      </c>
      <c r="B21" s="98" t="s">
        <v>142</v>
      </c>
      <c r="C21" s="123" t="s">
        <v>143</v>
      </c>
      <c r="D21" s="293">
        <f t="shared" si="0"/>
        <v>2</v>
      </c>
      <c r="E21" s="293">
        <v>0</v>
      </c>
      <c r="F21" s="293">
        <v>2</v>
      </c>
      <c r="G21" s="128" t="s">
        <v>123</v>
      </c>
      <c r="H21" s="119" t="s">
        <v>54</v>
      </c>
      <c r="I21" s="119"/>
      <c r="J21" s="124"/>
      <c r="K21" s="125"/>
      <c r="L21" s="72"/>
      <c r="M21" s="158">
        <v>100</v>
      </c>
      <c r="N21" s="239">
        <f t="shared" ref="N21:N22" si="6">IF(F21&gt;0,4,2)</f>
        <v>4</v>
      </c>
      <c r="O21" s="106">
        <f t="shared" si="4"/>
        <v>2.5</v>
      </c>
      <c r="P21" s="122"/>
      <c r="Q21" s="239">
        <f t="shared" si="1"/>
        <v>1</v>
      </c>
      <c r="R21" s="106">
        <f t="shared" si="5"/>
        <v>10</v>
      </c>
      <c r="S21" s="122"/>
      <c r="T21" s="122"/>
      <c r="U21" s="122"/>
      <c r="V21" s="122"/>
      <c r="W21" s="122"/>
      <c r="X21" s="122"/>
      <c r="Y21" s="122"/>
      <c r="Z21" s="122"/>
      <c r="AA21" s="122"/>
      <c r="AB21" s="122"/>
    </row>
    <row r="22" spans="1:28" ht="12.75" customHeight="1">
      <c r="A22" s="293">
        <v>8</v>
      </c>
      <c r="B22" s="98" t="s">
        <v>144</v>
      </c>
      <c r="C22" s="123" t="s">
        <v>145</v>
      </c>
      <c r="D22" s="293">
        <f t="shared" si="0"/>
        <v>4</v>
      </c>
      <c r="E22" s="293">
        <v>0</v>
      </c>
      <c r="F22" s="293">
        <v>4</v>
      </c>
      <c r="G22" s="128" t="s">
        <v>123</v>
      </c>
      <c r="H22" s="116" t="s">
        <v>146</v>
      </c>
      <c r="I22" s="118" t="s">
        <v>45</v>
      </c>
      <c r="J22" s="119"/>
      <c r="K22" s="109"/>
      <c r="L22" s="72"/>
      <c r="M22" s="144">
        <v>100</v>
      </c>
      <c r="N22" s="239">
        <f t="shared" si="6"/>
        <v>4</v>
      </c>
      <c r="O22" s="106">
        <f t="shared" si="4"/>
        <v>2.5</v>
      </c>
      <c r="P22" s="122"/>
      <c r="Q22" s="239">
        <f t="shared" si="1"/>
        <v>2</v>
      </c>
      <c r="R22" s="106">
        <f t="shared" si="5"/>
        <v>10</v>
      </c>
      <c r="S22" s="122"/>
      <c r="T22" s="122"/>
      <c r="U22" s="122"/>
      <c r="V22" s="122"/>
      <c r="W22" s="122"/>
      <c r="X22" s="122"/>
      <c r="Y22" s="122"/>
      <c r="Z22" s="122"/>
      <c r="AA22" s="122"/>
      <c r="AB22" s="122"/>
    </row>
    <row r="23" spans="1:28" ht="12.75" customHeight="1">
      <c r="A23" s="293"/>
      <c r="B23" s="293"/>
      <c r="C23" s="293"/>
      <c r="D23" s="220"/>
      <c r="E23" s="293"/>
      <c r="F23" s="127"/>
      <c r="G23" s="128"/>
      <c r="H23" s="311"/>
      <c r="I23" s="311"/>
      <c r="J23" s="162"/>
      <c r="K23" s="109"/>
      <c r="L23" s="72"/>
      <c r="M23" s="334"/>
      <c r="N23" s="334"/>
      <c r="O23" s="334"/>
      <c r="P23" s="71"/>
      <c r="Q23" s="334"/>
      <c r="R23" s="334"/>
      <c r="S23" s="71"/>
      <c r="T23" s="71"/>
      <c r="U23" s="71"/>
      <c r="V23" s="71"/>
      <c r="W23" s="71"/>
      <c r="X23" s="71"/>
      <c r="Y23" s="71"/>
      <c r="Z23" s="71"/>
      <c r="AA23" s="71"/>
      <c r="AB23" s="71"/>
    </row>
    <row r="24" spans="1:28" ht="12.75" customHeight="1">
      <c r="A24" s="293"/>
      <c r="B24" s="293"/>
      <c r="C24" s="320" t="s">
        <v>147</v>
      </c>
      <c r="D24" s="130">
        <f t="shared" ref="D24:F24" si="7">SUM(D15:D22)</f>
        <v>20</v>
      </c>
      <c r="E24" s="320">
        <f t="shared" si="7"/>
        <v>9</v>
      </c>
      <c r="F24" s="320">
        <f t="shared" si="7"/>
        <v>11</v>
      </c>
      <c r="G24" s="128"/>
      <c r="H24" s="311"/>
      <c r="I24" s="311"/>
      <c r="J24" s="162"/>
      <c r="K24" s="109"/>
      <c r="L24" s="72"/>
      <c r="M24" s="104"/>
      <c r="N24" s="104"/>
      <c r="O24" s="104"/>
      <c r="P24" s="71"/>
      <c r="Q24" s="104"/>
      <c r="R24" s="104"/>
      <c r="S24" s="71"/>
      <c r="T24" s="71"/>
      <c r="U24" s="71"/>
      <c r="V24" s="71"/>
      <c r="W24" s="71"/>
      <c r="X24" s="71"/>
      <c r="Y24" s="71"/>
      <c r="Z24" s="71"/>
      <c r="AA24" s="71"/>
      <c r="AB24" s="71"/>
    </row>
    <row r="25" spans="1:28" ht="12.75" customHeight="1">
      <c r="A25" s="293">
        <v>1</v>
      </c>
      <c r="B25" s="145" t="s">
        <v>148</v>
      </c>
      <c r="C25" s="99" t="s">
        <v>149</v>
      </c>
      <c r="D25" s="293">
        <f t="shared" ref="D25:D32" si="8">E25+F25</f>
        <v>2</v>
      </c>
      <c r="E25" s="293">
        <v>2</v>
      </c>
      <c r="F25" s="293">
        <v>0</v>
      </c>
      <c r="G25" s="128" t="s">
        <v>124</v>
      </c>
      <c r="H25" s="119" t="s">
        <v>32</v>
      </c>
      <c r="I25" s="119" t="s">
        <v>28</v>
      </c>
      <c r="J25" s="162"/>
      <c r="K25" s="109"/>
      <c r="L25" s="72"/>
      <c r="M25" s="158">
        <v>100</v>
      </c>
      <c r="N25" s="106">
        <v>4</v>
      </c>
      <c r="O25" s="106">
        <f t="shared" ref="O25:O30" si="9">IF(M25&lt;=40,1,IF(M25&lt;=80,1.5,IF(M25&lt;=120,2,IF(M25&lt;=160,2.5,IF(M25&lt;=200,3,IF(M25&lt;=240,3.5,IF(M25&lt;=280,4)))))))</f>
        <v>2</v>
      </c>
      <c r="P25" s="71"/>
      <c r="Q25" s="106">
        <f t="shared" ref="Q25:Q32" si="10">IF(I25="",1,IF(J25="",2,IF(K25="",3,4)))</f>
        <v>2</v>
      </c>
      <c r="R25" s="106">
        <f>O25*D25/Q25</f>
        <v>2</v>
      </c>
      <c r="S25" s="71"/>
      <c r="T25" s="71"/>
      <c r="U25" s="71"/>
      <c r="V25" s="71"/>
      <c r="W25" s="71"/>
      <c r="X25" s="71"/>
      <c r="Y25" s="71"/>
      <c r="Z25" s="71"/>
      <c r="AA25" s="71"/>
      <c r="AB25" s="71"/>
    </row>
    <row r="26" spans="1:28" ht="12.75" customHeight="1">
      <c r="A26" s="293">
        <v>2</v>
      </c>
      <c r="B26" s="145" t="s">
        <v>150</v>
      </c>
      <c r="C26" s="99" t="s">
        <v>151</v>
      </c>
      <c r="D26" s="293">
        <f t="shared" si="8"/>
        <v>2</v>
      </c>
      <c r="E26" s="293">
        <v>2</v>
      </c>
      <c r="F26" s="293">
        <v>0</v>
      </c>
      <c r="G26" s="128" t="s">
        <v>124</v>
      </c>
      <c r="H26" s="119" t="s">
        <v>37</v>
      </c>
      <c r="I26" s="119" t="s">
        <v>72</v>
      </c>
      <c r="J26" s="119"/>
      <c r="K26" s="109"/>
      <c r="L26" s="72"/>
      <c r="M26" s="144">
        <v>100</v>
      </c>
      <c r="N26" s="106">
        <v>4</v>
      </c>
      <c r="O26" s="106">
        <f t="shared" si="9"/>
        <v>2</v>
      </c>
      <c r="P26" s="71"/>
      <c r="Q26" s="106">
        <f t="shared" si="10"/>
        <v>2</v>
      </c>
      <c r="R26" s="284">
        <f t="shared" ref="R26:R30" si="11">O26/Q26</f>
        <v>1</v>
      </c>
      <c r="S26" s="71"/>
      <c r="T26" s="71"/>
      <c r="U26" s="71"/>
      <c r="V26" s="71"/>
      <c r="W26" s="71"/>
      <c r="X26" s="71"/>
      <c r="Y26" s="71"/>
      <c r="Z26" s="71"/>
      <c r="AA26" s="71"/>
      <c r="AB26" s="71"/>
    </row>
    <row r="27" spans="1:28" ht="12.75" customHeight="1">
      <c r="A27" s="293">
        <v>3</v>
      </c>
      <c r="B27" s="145" t="s">
        <v>152</v>
      </c>
      <c r="C27" s="99" t="s">
        <v>153</v>
      </c>
      <c r="D27" s="293">
        <f t="shared" si="8"/>
        <v>2</v>
      </c>
      <c r="E27" s="293">
        <v>2</v>
      </c>
      <c r="F27" s="293">
        <v>0</v>
      </c>
      <c r="G27" s="128" t="s">
        <v>124</v>
      </c>
      <c r="H27" s="119" t="s">
        <v>27</v>
      </c>
      <c r="I27" s="119" t="s">
        <v>32</v>
      </c>
      <c r="J27" s="119"/>
      <c r="K27" s="109"/>
      <c r="L27" s="72"/>
      <c r="M27" s="158">
        <v>100</v>
      </c>
      <c r="N27" s="106">
        <v>4</v>
      </c>
      <c r="O27" s="106">
        <f t="shared" si="9"/>
        <v>2</v>
      </c>
      <c r="P27" s="71"/>
      <c r="Q27" s="106">
        <f t="shared" si="10"/>
        <v>2</v>
      </c>
      <c r="R27" s="284">
        <f t="shared" si="11"/>
        <v>1</v>
      </c>
      <c r="S27" s="71"/>
      <c r="T27" s="71"/>
      <c r="U27" s="71"/>
      <c r="V27" s="71"/>
      <c r="W27" s="71"/>
      <c r="X27" s="71"/>
      <c r="Y27" s="71"/>
      <c r="Z27" s="71"/>
      <c r="AA27" s="71"/>
      <c r="AB27" s="71"/>
    </row>
    <row r="28" spans="1:28" ht="12.75" customHeight="1">
      <c r="A28" s="293">
        <v>4</v>
      </c>
      <c r="B28" s="145" t="s">
        <v>154</v>
      </c>
      <c r="C28" s="99" t="s">
        <v>155</v>
      </c>
      <c r="D28" s="293">
        <f t="shared" si="8"/>
        <v>2</v>
      </c>
      <c r="E28" s="293">
        <v>2</v>
      </c>
      <c r="F28" s="293">
        <v>0</v>
      </c>
      <c r="G28" s="128" t="s">
        <v>124</v>
      </c>
      <c r="H28" s="119" t="s">
        <v>32</v>
      </c>
      <c r="I28" s="119" t="s">
        <v>27</v>
      </c>
      <c r="J28" s="162"/>
      <c r="K28" s="109"/>
      <c r="L28" s="72"/>
      <c r="M28" s="144">
        <v>100</v>
      </c>
      <c r="N28" s="106">
        <v>4</v>
      </c>
      <c r="O28" s="106">
        <f t="shared" si="9"/>
        <v>2</v>
      </c>
      <c r="P28" s="71"/>
      <c r="Q28" s="106">
        <f t="shared" si="10"/>
        <v>2</v>
      </c>
      <c r="R28" s="284">
        <f t="shared" si="11"/>
        <v>1</v>
      </c>
      <c r="S28" s="71"/>
      <c r="T28" s="71"/>
      <c r="U28" s="71"/>
      <c r="V28" s="71"/>
      <c r="W28" s="71"/>
      <c r="X28" s="71"/>
      <c r="Y28" s="71"/>
      <c r="Z28" s="71"/>
      <c r="AA28" s="71"/>
      <c r="AB28" s="71"/>
    </row>
    <row r="29" spans="1:28" ht="12.75" customHeight="1">
      <c r="A29" s="293">
        <v>5</v>
      </c>
      <c r="B29" s="145" t="s">
        <v>156</v>
      </c>
      <c r="C29" s="99" t="s">
        <v>157</v>
      </c>
      <c r="D29" s="293">
        <f t="shared" si="8"/>
        <v>2</v>
      </c>
      <c r="E29" s="293">
        <v>2</v>
      </c>
      <c r="F29" s="293">
        <v>0</v>
      </c>
      <c r="G29" s="128" t="s">
        <v>124</v>
      </c>
      <c r="H29" s="119" t="s">
        <v>33</v>
      </c>
      <c r="I29" s="116" t="s">
        <v>146</v>
      </c>
      <c r="J29" s="116"/>
      <c r="K29" s="133"/>
      <c r="L29" s="72"/>
      <c r="M29" s="158">
        <v>100</v>
      </c>
      <c r="N29" s="106">
        <v>4</v>
      </c>
      <c r="O29" s="106">
        <f t="shared" si="9"/>
        <v>2</v>
      </c>
      <c r="P29" s="71"/>
      <c r="Q29" s="106">
        <f t="shared" si="10"/>
        <v>2</v>
      </c>
      <c r="R29" s="284">
        <f t="shared" si="11"/>
        <v>1</v>
      </c>
      <c r="S29" s="71"/>
      <c r="T29" s="71"/>
      <c r="U29" s="71"/>
      <c r="V29" s="71"/>
      <c r="W29" s="71"/>
      <c r="X29" s="71"/>
      <c r="Y29" s="71"/>
      <c r="Z29" s="71"/>
      <c r="AA29" s="71"/>
      <c r="AB29" s="71"/>
    </row>
    <row r="30" spans="1:28" ht="12.75" customHeight="1">
      <c r="A30" s="293">
        <v>6</v>
      </c>
      <c r="B30" s="145" t="s">
        <v>158</v>
      </c>
      <c r="C30" s="123" t="s">
        <v>159</v>
      </c>
      <c r="D30" s="293">
        <f t="shared" si="8"/>
        <v>2</v>
      </c>
      <c r="E30" s="293">
        <v>2</v>
      </c>
      <c r="F30" s="293">
        <v>0</v>
      </c>
      <c r="G30" s="128" t="s">
        <v>124</v>
      </c>
      <c r="H30" s="119" t="s">
        <v>72</v>
      </c>
      <c r="I30" s="119" t="s">
        <v>33</v>
      </c>
      <c r="J30" s="124"/>
      <c r="K30" s="125"/>
      <c r="L30" s="72"/>
      <c r="M30" s="144">
        <v>100</v>
      </c>
      <c r="N30" s="106">
        <v>4</v>
      </c>
      <c r="O30" s="106">
        <f t="shared" si="9"/>
        <v>2</v>
      </c>
      <c r="P30" s="71"/>
      <c r="Q30" s="106">
        <f t="shared" si="10"/>
        <v>2</v>
      </c>
      <c r="R30" s="284">
        <f t="shared" si="11"/>
        <v>1</v>
      </c>
      <c r="S30" s="71"/>
      <c r="T30" s="71"/>
      <c r="U30" s="71"/>
      <c r="V30" s="71"/>
      <c r="W30" s="71"/>
      <c r="X30" s="71"/>
      <c r="Y30" s="71"/>
      <c r="Z30" s="71"/>
      <c r="AA30" s="71"/>
      <c r="AB30" s="71"/>
    </row>
    <row r="31" spans="1:28" ht="12.75" customHeight="1">
      <c r="A31" s="293">
        <v>7</v>
      </c>
      <c r="B31" s="145" t="s">
        <v>160</v>
      </c>
      <c r="C31" s="123" t="s">
        <v>161</v>
      </c>
      <c r="D31" s="293">
        <f t="shared" si="8"/>
        <v>4</v>
      </c>
      <c r="E31" s="293">
        <v>0</v>
      </c>
      <c r="F31" s="293">
        <v>4</v>
      </c>
      <c r="G31" s="128" t="s">
        <v>124</v>
      </c>
      <c r="H31" s="119" t="s">
        <v>32</v>
      </c>
      <c r="I31" s="119" t="s">
        <v>27</v>
      </c>
      <c r="J31" s="119"/>
      <c r="K31" s="125"/>
      <c r="L31" s="122"/>
      <c r="M31" s="134">
        <v>100</v>
      </c>
      <c r="N31" s="239">
        <v>4</v>
      </c>
      <c r="O31" s="239">
        <f t="shared" ref="O31:O32" si="12">IF(M31&lt;=25,1,IF(M31&lt;=50,1.5,IF(M31&lt;=75,2,IF(M31&lt;=100,2.5,IF(M31&lt;=125,3,IF(M31&lt;=150,3.5,IF(M31&lt;=175,4)))))))</f>
        <v>2.5</v>
      </c>
      <c r="P31" s="122"/>
      <c r="Q31" s="239">
        <f t="shared" si="10"/>
        <v>2</v>
      </c>
      <c r="R31" s="139">
        <f t="shared" ref="R31:R32" si="13">O31*D31/Q31*2</f>
        <v>10</v>
      </c>
      <c r="S31" s="122"/>
      <c r="T31" s="122"/>
      <c r="U31" s="122"/>
      <c r="V31" s="122"/>
      <c r="W31" s="122"/>
      <c r="X31" s="122"/>
      <c r="Y31" s="122"/>
      <c r="Z31" s="122"/>
      <c r="AA31" s="122"/>
      <c r="AB31" s="122"/>
    </row>
    <row r="32" spans="1:28" ht="12.75" customHeight="1">
      <c r="A32" s="293">
        <v>8</v>
      </c>
      <c r="B32" s="145" t="s">
        <v>162</v>
      </c>
      <c r="C32" s="123" t="s">
        <v>163</v>
      </c>
      <c r="D32" s="220">
        <f t="shared" si="8"/>
        <v>4</v>
      </c>
      <c r="E32" s="293">
        <v>0</v>
      </c>
      <c r="F32" s="293">
        <v>4</v>
      </c>
      <c r="G32" s="128" t="s">
        <v>124</v>
      </c>
      <c r="H32" s="119" t="s">
        <v>72</v>
      </c>
      <c r="I32" s="119" t="s">
        <v>33</v>
      </c>
      <c r="J32" s="119"/>
      <c r="K32" s="109"/>
      <c r="L32" s="122"/>
      <c r="M32" s="136">
        <v>100</v>
      </c>
      <c r="N32" s="239">
        <v>4</v>
      </c>
      <c r="O32" s="239">
        <f t="shared" si="12"/>
        <v>2.5</v>
      </c>
      <c r="P32" s="122"/>
      <c r="Q32" s="239">
        <f t="shared" si="10"/>
        <v>2</v>
      </c>
      <c r="R32" s="139">
        <f t="shared" si="13"/>
        <v>10</v>
      </c>
      <c r="S32" s="122"/>
      <c r="T32" s="122"/>
      <c r="U32" s="122"/>
      <c r="V32" s="122"/>
      <c r="W32" s="122"/>
      <c r="X32" s="122"/>
      <c r="Y32" s="122"/>
      <c r="Z32" s="122"/>
      <c r="AA32" s="122"/>
      <c r="AB32" s="122"/>
    </row>
    <row r="33" spans="1:28" ht="12.75" customHeight="1">
      <c r="A33" s="293"/>
      <c r="B33" s="293"/>
      <c r="C33" s="320" t="s">
        <v>147</v>
      </c>
      <c r="D33" s="130">
        <f t="shared" ref="D33:F33" si="14">SUM(D25:D32)</f>
        <v>20</v>
      </c>
      <c r="E33" s="320">
        <f t="shared" si="14"/>
        <v>12</v>
      </c>
      <c r="F33" s="320">
        <f t="shared" si="14"/>
        <v>8</v>
      </c>
      <c r="G33" s="128"/>
      <c r="H33" s="311"/>
      <c r="I33" s="311"/>
      <c r="J33" s="162"/>
      <c r="K33" s="334"/>
      <c r="L33" s="72"/>
      <c r="M33" s="137"/>
      <c r="N33" s="137"/>
      <c r="O33" s="137"/>
      <c r="P33" s="72"/>
      <c r="Q33" s="137"/>
      <c r="R33" s="137"/>
      <c r="S33" s="72"/>
      <c r="T33" s="72"/>
      <c r="U33" s="72"/>
      <c r="V33" s="72"/>
      <c r="W33" s="72"/>
      <c r="X33" s="72"/>
      <c r="Y33" s="72"/>
      <c r="Z33" s="72"/>
      <c r="AA33" s="72"/>
      <c r="AB33" s="72"/>
    </row>
    <row r="34" spans="1:28" ht="12.75" customHeight="1">
      <c r="A34" s="293">
        <v>1</v>
      </c>
      <c r="B34" s="145" t="s">
        <v>164</v>
      </c>
      <c r="C34" s="311" t="s">
        <v>165</v>
      </c>
      <c r="D34" s="293">
        <f t="shared" ref="D34:D35" si="15">E34+F34</f>
        <v>2</v>
      </c>
      <c r="E34" s="146">
        <v>0</v>
      </c>
      <c r="F34" s="293">
        <v>2</v>
      </c>
      <c r="G34" s="128" t="s">
        <v>125</v>
      </c>
      <c r="H34" s="118" t="s">
        <v>45</v>
      </c>
      <c r="I34" s="311"/>
      <c r="J34" s="162"/>
      <c r="K34" s="334"/>
      <c r="L34" s="122"/>
      <c r="M34" s="136">
        <v>100</v>
      </c>
      <c r="N34" s="139">
        <v>4</v>
      </c>
      <c r="O34" s="239">
        <f>IF(M34&lt;=25,1,IF(M34&lt;=50,1.5,IF(M34&lt;=75,2,IF(M34&lt;=100,2.5,IF(M34&lt;=125,3,IF(M34&lt;=150,3.5,IF(M34&lt;=175,4)))))))</f>
        <v>2.5</v>
      </c>
      <c r="P34" s="122"/>
      <c r="Q34" s="239">
        <f>IF(I34="",1,IF(J34="",2,IF(K34="",3,4)))</f>
        <v>1</v>
      </c>
      <c r="R34" s="139">
        <f>O34*D34/Q34</f>
        <v>5</v>
      </c>
      <c r="S34" s="122"/>
      <c r="T34" s="122"/>
      <c r="U34" s="122"/>
      <c r="V34" s="122"/>
      <c r="W34" s="122"/>
      <c r="X34" s="122"/>
      <c r="Y34" s="122"/>
      <c r="Z34" s="122"/>
      <c r="AA34" s="122"/>
      <c r="AB34" s="122"/>
    </row>
    <row r="35" spans="1:28" ht="12.75" customHeight="1">
      <c r="A35" s="143">
        <v>2</v>
      </c>
      <c r="B35" s="141" t="s">
        <v>166</v>
      </c>
      <c r="C35" s="142" t="s">
        <v>167</v>
      </c>
      <c r="D35" s="143">
        <f t="shared" si="15"/>
        <v>6</v>
      </c>
      <c r="E35" s="143">
        <v>0</v>
      </c>
      <c r="F35" s="143">
        <v>6</v>
      </c>
      <c r="G35" s="128" t="s">
        <v>125</v>
      </c>
      <c r="H35" s="311"/>
      <c r="I35" s="311"/>
      <c r="J35" s="162"/>
      <c r="K35" s="334"/>
      <c r="L35" s="72"/>
      <c r="M35" s="144"/>
      <c r="N35" s="284"/>
      <c r="O35" s="284"/>
      <c r="P35" s="71"/>
      <c r="Q35" s="284"/>
      <c r="R35" s="284"/>
      <c r="S35" s="71"/>
      <c r="T35" s="71"/>
      <c r="U35" s="71"/>
      <c r="V35" s="71"/>
      <c r="W35" s="71"/>
      <c r="X35" s="71"/>
      <c r="Y35" s="71"/>
      <c r="Z35" s="71"/>
      <c r="AA35" s="71"/>
      <c r="AB35" s="71"/>
    </row>
    <row r="36" spans="1:28" ht="12.75" customHeight="1">
      <c r="A36" s="293"/>
      <c r="B36" s="145"/>
      <c r="C36" s="311"/>
      <c r="D36" s="293"/>
      <c r="E36" s="146"/>
      <c r="F36" s="293"/>
      <c r="G36" s="128"/>
      <c r="H36" s="293"/>
      <c r="I36" s="293"/>
      <c r="J36" s="147"/>
      <c r="K36" s="334"/>
      <c r="L36" s="72"/>
      <c r="M36" s="144"/>
      <c r="N36" s="284"/>
      <c r="O36" s="284"/>
      <c r="P36" s="71"/>
      <c r="Q36" s="284"/>
      <c r="R36" s="284"/>
      <c r="S36" s="71"/>
      <c r="T36" s="71"/>
      <c r="U36" s="71"/>
      <c r="V36" s="71"/>
      <c r="W36" s="71"/>
      <c r="X36" s="71"/>
      <c r="Y36" s="71"/>
      <c r="Z36" s="71"/>
      <c r="AA36" s="71"/>
      <c r="AB36" s="71"/>
    </row>
    <row r="37" spans="1:28" ht="12.75" customHeight="1">
      <c r="A37" s="293"/>
      <c r="B37" s="293"/>
      <c r="C37" s="293"/>
      <c r="D37" s="220"/>
      <c r="E37" s="293"/>
      <c r="F37" s="127"/>
      <c r="G37" s="128"/>
      <c r="H37" s="293"/>
      <c r="I37" s="293"/>
      <c r="J37" s="147"/>
      <c r="K37" s="334"/>
      <c r="L37" s="72"/>
      <c r="M37" s="334"/>
      <c r="N37" s="334"/>
      <c r="O37" s="334"/>
      <c r="P37" s="71"/>
      <c r="Q37" s="334"/>
      <c r="R37" s="334"/>
      <c r="S37" s="71"/>
      <c r="T37" s="71"/>
      <c r="U37" s="71"/>
      <c r="V37" s="71"/>
      <c r="W37" s="71"/>
      <c r="X37" s="71"/>
      <c r="Y37" s="71"/>
      <c r="Z37" s="71"/>
      <c r="AA37" s="71"/>
      <c r="AB37" s="71"/>
    </row>
    <row r="38" spans="1:28" ht="12.75" customHeight="1" thickBot="1">
      <c r="A38" s="182"/>
      <c r="B38" s="182"/>
      <c r="C38" s="149" t="s">
        <v>147</v>
      </c>
      <c r="D38" s="150">
        <f t="shared" ref="D38:F38" si="16">D35</f>
        <v>6</v>
      </c>
      <c r="E38" s="150">
        <f t="shared" si="16"/>
        <v>0</v>
      </c>
      <c r="F38" s="150">
        <f t="shared" si="16"/>
        <v>6</v>
      </c>
      <c r="G38" s="185"/>
      <c r="H38" s="182"/>
      <c r="I38" s="182"/>
      <c r="J38" s="152"/>
      <c r="K38" s="334"/>
      <c r="L38" s="72"/>
      <c r="M38" s="334"/>
      <c r="N38" s="334"/>
      <c r="O38" s="334"/>
      <c r="P38" s="71"/>
      <c r="Q38" s="334"/>
      <c r="R38" s="334"/>
      <c r="S38" s="71"/>
      <c r="T38" s="71"/>
      <c r="U38" s="71"/>
      <c r="V38" s="71"/>
      <c r="W38" s="71"/>
      <c r="X38" s="71"/>
      <c r="Y38" s="71"/>
      <c r="Z38" s="71"/>
      <c r="AA38" s="71"/>
      <c r="AB38" s="71"/>
    </row>
    <row r="39" spans="1:28" ht="12.75" customHeight="1">
      <c r="A39" s="153"/>
      <c r="B39" s="106"/>
      <c r="C39" s="88"/>
      <c r="D39" s="154"/>
      <c r="E39" s="155"/>
      <c r="F39" s="155"/>
      <c r="G39" s="156"/>
      <c r="H39" s="106"/>
      <c r="I39" s="106"/>
      <c r="J39" s="157"/>
      <c r="K39" s="334"/>
      <c r="L39" s="72"/>
      <c r="M39" s="158"/>
      <c r="N39" s="106"/>
      <c r="O39" s="106"/>
      <c r="P39" s="71"/>
      <c r="Q39" s="106"/>
      <c r="R39" s="106"/>
      <c r="S39" s="71"/>
      <c r="T39" s="71"/>
      <c r="U39" s="71"/>
      <c r="V39" s="71"/>
      <c r="W39" s="71"/>
      <c r="X39" s="71"/>
      <c r="Y39" s="71"/>
      <c r="Z39" s="71"/>
      <c r="AA39" s="71"/>
      <c r="AB39" s="71"/>
    </row>
    <row r="40" spans="1:28" ht="12.75" customHeight="1" thickBot="1">
      <c r="A40" s="71"/>
      <c r="B40" s="334"/>
      <c r="C40" s="336" t="s">
        <v>168</v>
      </c>
      <c r="D40" s="71"/>
      <c r="E40" s="334"/>
      <c r="F40" s="334"/>
      <c r="G40" s="71"/>
      <c r="H40" s="71"/>
      <c r="I40" s="334"/>
      <c r="J40" s="334"/>
      <c r="K40" s="71"/>
      <c r="L40" s="72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</row>
    <row r="41" spans="1:28" ht="12.75" customHeight="1">
      <c r="A41" s="366" t="s">
        <v>104</v>
      </c>
      <c r="B41" s="367" t="s">
        <v>105</v>
      </c>
      <c r="C41" s="367" t="s">
        <v>106</v>
      </c>
      <c r="D41" s="368" t="s">
        <v>107</v>
      </c>
      <c r="E41" s="369"/>
      <c r="F41" s="370"/>
      <c r="G41" s="367" t="s">
        <v>108</v>
      </c>
      <c r="H41" s="367" t="s">
        <v>109</v>
      </c>
      <c r="I41" s="378" t="s">
        <v>110</v>
      </c>
      <c r="J41" s="379"/>
      <c r="K41" s="159"/>
      <c r="L41" s="72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</row>
    <row r="42" spans="1:28" ht="12.75" customHeight="1">
      <c r="A42" s="354"/>
      <c r="B42" s="356"/>
      <c r="C42" s="356"/>
      <c r="D42" s="89" t="s">
        <v>116</v>
      </c>
      <c r="E42" s="89" t="s">
        <v>117</v>
      </c>
      <c r="F42" s="89" t="s">
        <v>118</v>
      </c>
      <c r="G42" s="356"/>
      <c r="H42" s="356"/>
      <c r="I42" s="352"/>
      <c r="J42" s="374"/>
      <c r="K42" s="159"/>
      <c r="L42" s="72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</row>
    <row r="43" spans="1:28" ht="12.75" customHeight="1">
      <c r="A43" s="219">
        <v>1</v>
      </c>
      <c r="B43" s="98" t="s">
        <v>126</v>
      </c>
      <c r="C43" s="99" t="s">
        <v>127</v>
      </c>
      <c r="D43" s="293">
        <f t="shared" ref="D43:D50" si="17">E43+F43</f>
        <v>2</v>
      </c>
      <c r="E43" s="293">
        <v>2</v>
      </c>
      <c r="F43" s="293">
        <v>0</v>
      </c>
      <c r="G43" s="128" t="s">
        <v>169</v>
      </c>
      <c r="H43" s="311" t="s">
        <v>128</v>
      </c>
      <c r="I43" s="162"/>
      <c r="J43" s="161"/>
      <c r="K43" s="334"/>
      <c r="L43" s="72"/>
      <c r="M43" s="99">
        <v>13</v>
      </c>
      <c r="N43" s="293">
        <v>1</v>
      </c>
      <c r="O43" s="293">
        <f t="shared" ref="O43:O47" si="18">IF(M43&lt;=40,1,IF(M43&lt;=80,1.5,IF(M43&lt;=120,2,IF(M43&lt;=160,2.5,IF(M43&lt;=200,3,IF(M43&lt;=240,3.5,IF(M43&lt;=280,4)))))))</f>
        <v>1</v>
      </c>
      <c r="P43" s="293"/>
      <c r="Q43" s="293">
        <f t="shared" ref="Q43:Q50" si="19">IF(I43="",1,IF(J43="",2,IF(K43="",3,4)))</f>
        <v>1</v>
      </c>
      <c r="R43" s="293">
        <f t="shared" ref="R43:R47" si="20">O43*D43/Q43</f>
        <v>2</v>
      </c>
      <c r="S43" s="71"/>
      <c r="T43" s="71"/>
      <c r="U43" s="71"/>
      <c r="V43" s="71"/>
      <c r="W43" s="71"/>
      <c r="X43" s="71"/>
      <c r="Y43" s="71"/>
      <c r="Z43" s="71"/>
      <c r="AA43" s="71"/>
      <c r="AB43" s="71"/>
    </row>
    <row r="44" spans="1:28" ht="12.75" customHeight="1">
      <c r="A44" s="219">
        <v>2</v>
      </c>
      <c r="B44" s="98" t="s">
        <v>129</v>
      </c>
      <c r="C44" s="99" t="s">
        <v>130</v>
      </c>
      <c r="D44" s="293">
        <f t="shared" si="17"/>
        <v>2</v>
      </c>
      <c r="E44" s="293">
        <v>2</v>
      </c>
      <c r="F44" s="293">
        <v>0</v>
      </c>
      <c r="G44" s="128" t="s">
        <v>169</v>
      </c>
      <c r="H44" s="311" t="s">
        <v>131</v>
      </c>
      <c r="I44" s="162"/>
      <c r="J44" s="161"/>
      <c r="K44" s="334"/>
      <c r="L44" s="72"/>
      <c r="M44" s="99">
        <v>13</v>
      </c>
      <c r="N44" s="293">
        <v>1</v>
      </c>
      <c r="O44" s="293">
        <f t="shared" si="18"/>
        <v>1</v>
      </c>
      <c r="P44" s="293"/>
      <c r="Q44" s="293">
        <f t="shared" si="19"/>
        <v>1</v>
      </c>
      <c r="R44" s="293">
        <f t="shared" si="20"/>
        <v>2</v>
      </c>
      <c r="S44" s="71"/>
      <c r="T44" s="71"/>
      <c r="U44" s="71"/>
      <c r="V44" s="71"/>
      <c r="W44" s="71"/>
      <c r="X44" s="71"/>
      <c r="Y44" s="71"/>
      <c r="Z44" s="71"/>
      <c r="AA44" s="71"/>
      <c r="AB44" s="71"/>
    </row>
    <row r="45" spans="1:28" ht="12.75" customHeight="1">
      <c r="A45" s="219">
        <v>3</v>
      </c>
      <c r="B45" s="98" t="s">
        <v>132</v>
      </c>
      <c r="C45" s="99" t="s">
        <v>133</v>
      </c>
      <c r="D45" s="293">
        <f t="shared" si="17"/>
        <v>2</v>
      </c>
      <c r="E45" s="293">
        <v>1</v>
      </c>
      <c r="F45" s="293">
        <v>1</v>
      </c>
      <c r="G45" s="128" t="s">
        <v>169</v>
      </c>
      <c r="H45" s="311" t="s">
        <v>134</v>
      </c>
      <c r="I45" s="162" t="s">
        <v>170</v>
      </c>
      <c r="J45" s="161"/>
      <c r="K45" s="334"/>
      <c r="L45" s="72"/>
      <c r="M45" s="99">
        <v>13</v>
      </c>
      <c r="N45" s="293">
        <v>1</v>
      </c>
      <c r="O45" s="293">
        <f t="shared" si="18"/>
        <v>1</v>
      </c>
      <c r="P45" s="293"/>
      <c r="Q45" s="293">
        <f t="shared" si="19"/>
        <v>2</v>
      </c>
      <c r="R45" s="293">
        <f t="shared" si="20"/>
        <v>1</v>
      </c>
      <c r="S45" s="71"/>
      <c r="T45" s="71"/>
      <c r="U45" s="71"/>
      <c r="V45" s="71"/>
      <c r="W45" s="71"/>
      <c r="X45" s="71"/>
      <c r="Y45" s="71"/>
      <c r="Z45" s="71"/>
      <c r="AA45" s="71"/>
      <c r="AB45" s="71"/>
    </row>
    <row r="46" spans="1:28" ht="12.75" customHeight="1">
      <c r="A46" s="219">
        <v>4</v>
      </c>
      <c r="B46" s="98" t="s">
        <v>136</v>
      </c>
      <c r="C46" s="99" t="s">
        <v>137</v>
      </c>
      <c r="D46" s="293">
        <f t="shared" si="17"/>
        <v>2</v>
      </c>
      <c r="E46" s="293">
        <v>2</v>
      </c>
      <c r="F46" s="293">
        <v>0</v>
      </c>
      <c r="G46" s="128" t="s">
        <v>169</v>
      </c>
      <c r="H46" s="115" t="s">
        <v>33</v>
      </c>
      <c r="I46" s="116" t="s">
        <v>146</v>
      </c>
      <c r="J46" s="119"/>
      <c r="K46" s="334"/>
      <c r="L46" s="72"/>
      <c r="M46" s="99">
        <v>13</v>
      </c>
      <c r="N46" s="293">
        <v>1</v>
      </c>
      <c r="O46" s="293">
        <f t="shared" si="18"/>
        <v>1</v>
      </c>
      <c r="P46" s="293"/>
      <c r="Q46" s="293">
        <f t="shared" si="19"/>
        <v>2</v>
      </c>
      <c r="R46" s="293">
        <f t="shared" si="20"/>
        <v>1</v>
      </c>
      <c r="S46" s="71"/>
      <c r="T46" s="71"/>
      <c r="U46" s="71"/>
      <c r="V46" s="71"/>
      <c r="W46" s="71"/>
      <c r="X46" s="71"/>
      <c r="Y46" s="71"/>
      <c r="Z46" s="71"/>
      <c r="AA46" s="71"/>
      <c r="AB46" s="71"/>
    </row>
    <row r="47" spans="1:28" ht="12.75" customHeight="1">
      <c r="A47" s="219">
        <v>5</v>
      </c>
      <c r="B47" s="98" t="s">
        <v>138</v>
      </c>
      <c r="C47" s="99" t="s">
        <v>139</v>
      </c>
      <c r="D47" s="293">
        <f t="shared" si="17"/>
        <v>2</v>
      </c>
      <c r="E47" s="293">
        <v>2</v>
      </c>
      <c r="F47" s="293">
        <v>0</v>
      </c>
      <c r="G47" s="128" t="s">
        <v>169</v>
      </c>
      <c r="H47" s="118" t="s">
        <v>67</v>
      </c>
      <c r="I47" s="119" t="s">
        <v>37</v>
      </c>
      <c r="J47" s="163"/>
      <c r="K47" s="334"/>
      <c r="L47" s="72"/>
      <c r="M47" s="99">
        <v>13</v>
      </c>
      <c r="N47" s="293">
        <v>1</v>
      </c>
      <c r="O47" s="293">
        <f t="shared" si="18"/>
        <v>1</v>
      </c>
      <c r="P47" s="293"/>
      <c r="Q47" s="293">
        <f t="shared" si="19"/>
        <v>2</v>
      </c>
      <c r="R47" s="293">
        <f t="shared" si="20"/>
        <v>1</v>
      </c>
      <c r="S47" s="71"/>
      <c r="T47" s="71"/>
      <c r="U47" s="71"/>
      <c r="V47" s="71"/>
      <c r="W47" s="71"/>
      <c r="X47" s="71"/>
      <c r="Y47" s="71"/>
      <c r="Z47" s="71"/>
      <c r="AA47" s="71"/>
      <c r="AB47" s="71"/>
    </row>
    <row r="48" spans="1:28" ht="12.75" customHeight="1">
      <c r="A48" s="219">
        <v>6</v>
      </c>
      <c r="B48" s="98" t="s">
        <v>140</v>
      </c>
      <c r="C48" s="99" t="s">
        <v>141</v>
      </c>
      <c r="D48" s="293">
        <f t="shared" si="17"/>
        <v>4</v>
      </c>
      <c r="E48" s="293">
        <v>0</v>
      </c>
      <c r="F48" s="293">
        <v>4</v>
      </c>
      <c r="G48" s="128" t="s">
        <v>169</v>
      </c>
      <c r="H48" s="119" t="s">
        <v>27</v>
      </c>
      <c r="I48" s="119" t="s">
        <v>32</v>
      </c>
      <c r="J48" s="119" t="s">
        <v>37</v>
      </c>
      <c r="K48" s="164"/>
      <c r="L48" s="122"/>
      <c r="M48" s="165">
        <v>13</v>
      </c>
      <c r="N48" s="251">
        <v>1</v>
      </c>
      <c r="O48" s="251">
        <f t="shared" ref="O48:O50" si="21">IF(M48&lt;=25,1,IF(M48&lt;=50,1.5,IF(M48&lt;=75,2,IF(M48&lt;=100,2.5,IF(M48&lt;=125,3,IF(M48&lt;=150,3.5,IF(M48&lt;=175,4)))))))</f>
        <v>1</v>
      </c>
      <c r="P48" s="251"/>
      <c r="Q48" s="251">
        <f t="shared" si="19"/>
        <v>3</v>
      </c>
      <c r="R48" s="251">
        <f t="shared" ref="R48:R50" si="22">O48*D48/Q48*2</f>
        <v>2.6666666666666665</v>
      </c>
      <c r="S48" s="122"/>
      <c r="T48" s="122"/>
      <c r="U48" s="122"/>
      <c r="V48" s="122"/>
      <c r="W48" s="122"/>
      <c r="X48" s="122"/>
      <c r="Y48" s="122"/>
      <c r="Z48" s="122"/>
      <c r="AA48" s="122"/>
      <c r="AB48" s="122"/>
    </row>
    <row r="49" spans="1:28" ht="12.75" customHeight="1">
      <c r="A49" s="219">
        <v>7</v>
      </c>
      <c r="B49" s="98" t="s">
        <v>142</v>
      </c>
      <c r="C49" s="123" t="s">
        <v>143</v>
      </c>
      <c r="D49" s="293">
        <f t="shared" si="17"/>
        <v>2</v>
      </c>
      <c r="E49" s="293">
        <v>0</v>
      </c>
      <c r="F49" s="293">
        <v>2</v>
      </c>
      <c r="G49" s="128" t="s">
        <v>169</v>
      </c>
      <c r="H49" s="118" t="s">
        <v>72</v>
      </c>
      <c r="I49" s="119" t="s">
        <v>54</v>
      </c>
      <c r="J49" s="167"/>
      <c r="K49" s="168"/>
      <c r="L49" s="122"/>
      <c r="M49" s="165">
        <v>13</v>
      </c>
      <c r="N49" s="251">
        <v>1</v>
      </c>
      <c r="O49" s="251">
        <f t="shared" si="21"/>
        <v>1</v>
      </c>
      <c r="P49" s="251"/>
      <c r="Q49" s="251">
        <f t="shared" si="19"/>
        <v>2</v>
      </c>
      <c r="R49" s="251">
        <f t="shared" si="22"/>
        <v>2</v>
      </c>
      <c r="S49" s="122"/>
      <c r="T49" s="122"/>
      <c r="U49" s="122"/>
      <c r="V49" s="122"/>
      <c r="W49" s="122"/>
      <c r="X49" s="122"/>
      <c r="Y49" s="122"/>
      <c r="Z49" s="122"/>
      <c r="AA49" s="122"/>
      <c r="AB49" s="122"/>
    </row>
    <row r="50" spans="1:28" ht="12.75" customHeight="1">
      <c r="A50" s="219">
        <v>8</v>
      </c>
      <c r="B50" s="98" t="s">
        <v>144</v>
      </c>
      <c r="C50" s="123" t="s">
        <v>145</v>
      </c>
      <c r="D50" s="293">
        <f t="shared" si="17"/>
        <v>4</v>
      </c>
      <c r="E50" s="293">
        <v>0</v>
      </c>
      <c r="F50" s="293">
        <v>4</v>
      </c>
      <c r="G50" s="128" t="s">
        <v>169</v>
      </c>
      <c r="H50" s="119" t="s">
        <v>33</v>
      </c>
      <c r="I50" s="118" t="s">
        <v>72</v>
      </c>
      <c r="J50" s="167"/>
      <c r="K50" s="164"/>
      <c r="L50" s="122"/>
      <c r="M50" s="165">
        <v>13</v>
      </c>
      <c r="N50" s="251">
        <v>1</v>
      </c>
      <c r="O50" s="251">
        <f t="shared" si="21"/>
        <v>1</v>
      </c>
      <c r="P50" s="251"/>
      <c r="Q50" s="251">
        <f t="shared" si="19"/>
        <v>2</v>
      </c>
      <c r="R50" s="251">
        <f t="shared" si="22"/>
        <v>4</v>
      </c>
      <c r="S50" s="122"/>
      <c r="T50" s="122"/>
      <c r="U50" s="122"/>
      <c r="V50" s="122"/>
      <c r="W50" s="122"/>
      <c r="X50" s="122"/>
      <c r="Y50" s="122"/>
      <c r="Z50" s="122"/>
      <c r="AA50" s="122"/>
      <c r="AB50" s="122"/>
    </row>
    <row r="51" spans="1:28" ht="12.75" customHeight="1">
      <c r="A51" s="219"/>
      <c r="B51" s="293"/>
      <c r="C51" s="293" t="s">
        <v>171</v>
      </c>
      <c r="D51" s="220"/>
      <c r="E51" s="293"/>
      <c r="F51" s="127">
        <f>COUNTIF(F43:F50,"&gt;0")</f>
        <v>4</v>
      </c>
      <c r="G51" s="128"/>
      <c r="H51" s="311"/>
      <c r="I51" s="162"/>
      <c r="J51" s="161"/>
      <c r="K51" s="334"/>
      <c r="L51" s="72"/>
      <c r="M51" s="71"/>
      <c r="N51" s="334"/>
      <c r="O51" s="334"/>
      <c r="P51" s="334"/>
      <c r="Q51" s="334"/>
      <c r="R51" s="334"/>
      <c r="S51" s="71"/>
      <c r="T51" s="71"/>
      <c r="U51" s="71"/>
      <c r="V51" s="71"/>
      <c r="W51" s="71"/>
      <c r="X51" s="71"/>
      <c r="Y51" s="71"/>
      <c r="Z51" s="71"/>
      <c r="AA51" s="71"/>
      <c r="AB51" s="71"/>
    </row>
    <row r="52" spans="1:28" ht="12.75" customHeight="1" thickBot="1">
      <c r="A52" s="169"/>
      <c r="B52" s="170"/>
      <c r="C52" s="171" t="s">
        <v>147</v>
      </c>
      <c r="D52" s="172">
        <f t="shared" ref="D52:F52" si="23">SUM(D43:D50)</f>
        <v>20</v>
      </c>
      <c r="E52" s="171">
        <f t="shared" si="23"/>
        <v>9</v>
      </c>
      <c r="F52" s="171">
        <f t="shared" si="23"/>
        <v>11</v>
      </c>
      <c r="G52" s="173"/>
      <c r="H52" s="174"/>
      <c r="I52" s="175"/>
      <c r="J52" s="161"/>
      <c r="K52" s="334"/>
      <c r="L52" s="72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</row>
    <row r="53" spans="1:28" ht="12.75" customHeight="1">
      <c r="A53" s="71"/>
      <c r="B53" s="334"/>
      <c r="C53" s="71"/>
      <c r="D53" s="71"/>
      <c r="E53" s="334"/>
      <c r="F53" s="334"/>
      <c r="G53" s="71"/>
      <c r="H53" s="71"/>
      <c r="I53" s="334"/>
      <c r="J53" s="334"/>
      <c r="K53" s="71"/>
      <c r="L53" s="72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</row>
    <row r="54" spans="1:28" ht="12.75" customHeight="1" thickBot="1">
      <c r="A54" s="334"/>
      <c r="B54" s="334"/>
      <c r="C54" s="336" t="s">
        <v>8</v>
      </c>
      <c r="D54" s="334"/>
      <c r="E54" s="334"/>
      <c r="F54" s="334"/>
      <c r="G54" s="334"/>
      <c r="H54" s="336"/>
      <c r="I54" s="336" t="s">
        <v>8</v>
      </c>
      <c r="J54" s="336"/>
      <c r="K54" s="336"/>
      <c r="L54" s="176"/>
      <c r="M54" s="334"/>
      <c r="N54" s="334"/>
      <c r="O54" s="334"/>
      <c r="P54" s="71"/>
      <c r="Q54" s="334"/>
      <c r="R54" s="334"/>
      <c r="S54" s="71"/>
      <c r="T54" s="71"/>
      <c r="U54" s="71"/>
      <c r="V54" s="71"/>
      <c r="W54" s="71"/>
      <c r="X54" s="71"/>
      <c r="Y54" s="71"/>
      <c r="Z54" s="71"/>
      <c r="AA54" s="71"/>
      <c r="AB54" s="71"/>
    </row>
    <row r="55" spans="1:28" ht="12.75" customHeight="1">
      <c r="A55" s="366" t="s">
        <v>104</v>
      </c>
      <c r="B55" s="367" t="s">
        <v>105</v>
      </c>
      <c r="C55" s="367" t="s">
        <v>106</v>
      </c>
      <c r="D55" s="368" t="s">
        <v>107</v>
      </c>
      <c r="E55" s="369"/>
      <c r="F55" s="370"/>
      <c r="G55" s="367" t="s">
        <v>108</v>
      </c>
      <c r="H55" s="367" t="s">
        <v>109</v>
      </c>
      <c r="I55" s="360" t="s">
        <v>110</v>
      </c>
      <c r="J55" s="361"/>
      <c r="K55" s="362"/>
      <c r="L55" s="72"/>
      <c r="M55" s="230" t="s">
        <v>111</v>
      </c>
      <c r="N55" s="88" t="s">
        <v>112</v>
      </c>
      <c r="O55" s="88"/>
      <c r="P55" s="71"/>
      <c r="Q55" s="88" t="s">
        <v>112</v>
      </c>
      <c r="R55" s="88" t="s">
        <v>114</v>
      </c>
      <c r="S55" s="71"/>
      <c r="T55" s="71"/>
      <c r="U55" s="71"/>
      <c r="V55" s="71"/>
      <c r="W55" s="71"/>
      <c r="X55" s="71"/>
      <c r="Y55" s="71"/>
      <c r="Z55" s="71"/>
      <c r="AA55" s="71"/>
      <c r="AB55" s="71"/>
    </row>
    <row r="56" spans="1:28" ht="12.75" customHeight="1" thickBot="1">
      <c r="A56" s="354"/>
      <c r="B56" s="356"/>
      <c r="C56" s="356"/>
      <c r="D56" s="89" t="s">
        <v>116</v>
      </c>
      <c r="E56" s="89" t="s">
        <v>117</v>
      </c>
      <c r="F56" s="89" t="s">
        <v>118</v>
      </c>
      <c r="G56" s="356"/>
      <c r="H56" s="356"/>
      <c r="I56" s="363"/>
      <c r="J56" s="364"/>
      <c r="K56" s="365"/>
      <c r="L56" s="72"/>
      <c r="M56" s="231" t="s">
        <v>119</v>
      </c>
      <c r="N56" s="94" t="s">
        <v>120</v>
      </c>
      <c r="O56" s="88" t="s">
        <v>113</v>
      </c>
      <c r="P56" s="71"/>
      <c r="Q56" s="94" t="s">
        <v>121</v>
      </c>
      <c r="R56" s="94" t="s">
        <v>122</v>
      </c>
      <c r="S56" s="71"/>
      <c r="T56" s="71"/>
      <c r="U56" s="71"/>
      <c r="V56" s="71"/>
      <c r="W56" s="71"/>
      <c r="X56" s="71"/>
      <c r="Y56" s="71"/>
      <c r="Z56" s="71"/>
      <c r="AA56" s="71"/>
      <c r="AB56" s="71"/>
    </row>
    <row r="57" spans="1:28" ht="12.75" customHeight="1">
      <c r="A57" s="219">
        <v>1</v>
      </c>
      <c r="B57" s="293" t="s">
        <v>172</v>
      </c>
      <c r="C57" s="99" t="s">
        <v>173</v>
      </c>
      <c r="D57" s="207">
        <v>2</v>
      </c>
      <c r="E57" s="207">
        <v>2</v>
      </c>
      <c r="F57" s="207">
        <v>0</v>
      </c>
      <c r="G57" s="128" t="s">
        <v>123</v>
      </c>
      <c r="H57" s="311" t="s">
        <v>174</v>
      </c>
      <c r="I57" s="311"/>
      <c r="J57" s="311"/>
      <c r="K57" s="178"/>
      <c r="L57" s="72"/>
      <c r="M57" s="158">
        <v>90</v>
      </c>
      <c r="N57" s="106">
        <v>3</v>
      </c>
      <c r="O57" s="106">
        <f t="shared" ref="O57:O60" si="24">IF(M57&lt;=40,1,IF(M57&lt;=80,1.5,IF(M57&lt;=120,2,IF(M57&lt;=160,2.5,IF(M57&lt;=200,3,IF(M57&lt;=240,3.5,IF(M57&lt;=280,4)))))))</f>
        <v>2</v>
      </c>
      <c r="P57" s="71"/>
      <c r="Q57" s="106">
        <f t="shared" ref="Q57:Q64" si="25">IF(I57="",1,IF(J57="",2,IF(K57="",3,4)))</f>
        <v>1</v>
      </c>
      <c r="R57" s="293">
        <f t="shared" ref="R57:R60" si="26">O57*D57/Q57</f>
        <v>4</v>
      </c>
      <c r="S57" s="71"/>
      <c r="T57" s="71"/>
      <c r="U57" s="71"/>
      <c r="V57" s="71"/>
      <c r="W57" s="71"/>
      <c r="X57" s="71"/>
      <c r="Y57" s="71"/>
      <c r="Z57" s="71"/>
      <c r="AA57" s="71"/>
      <c r="AB57" s="71"/>
    </row>
    <row r="58" spans="1:28" ht="12.75" customHeight="1">
      <c r="A58" s="219">
        <v>2</v>
      </c>
      <c r="B58" s="293" t="s">
        <v>175</v>
      </c>
      <c r="C58" s="99" t="s">
        <v>176</v>
      </c>
      <c r="D58" s="207">
        <v>2</v>
      </c>
      <c r="E58" s="207">
        <v>2</v>
      </c>
      <c r="F58" s="207">
        <v>0</v>
      </c>
      <c r="G58" s="128" t="s">
        <v>123</v>
      </c>
      <c r="H58" s="111" t="s">
        <v>177</v>
      </c>
      <c r="I58" s="311"/>
      <c r="J58" s="311"/>
      <c r="K58" s="178"/>
      <c r="L58" s="72"/>
      <c r="M58" s="144">
        <v>90</v>
      </c>
      <c r="N58" s="106">
        <v>3</v>
      </c>
      <c r="O58" s="106">
        <f t="shared" si="24"/>
        <v>2</v>
      </c>
      <c r="P58" s="71"/>
      <c r="Q58" s="106">
        <f t="shared" si="25"/>
        <v>1</v>
      </c>
      <c r="R58" s="293">
        <f t="shared" si="26"/>
        <v>4</v>
      </c>
      <c r="S58" s="71"/>
      <c r="T58" s="71"/>
      <c r="U58" s="71"/>
      <c r="V58" s="71"/>
      <c r="W58" s="71"/>
      <c r="X58" s="71"/>
      <c r="Y58" s="71"/>
      <c r="Z58" s="71"/>
      <c r="AA58" s="71"/>
      <c r="AB58" s="71"/>
    </row>
    <row r="59" spans="1:28" ht="12.75" customHeight="1">
      <c r="A59" s="219">
        <v>3</v>
      </c>
      <c r="B59" s="293" t="s">
        <v>178</v>
      </c>
      <c r="C59" s="113" t="s">
        <v>179</v>
      </c>
      <c r="D59" s="207">
        <v>2</v>
      </c>
      <c r="E59" s="207">
        <v>1</v>
      </c>
      <c r="F59" s="207">
        <v>1</v>
      </c>
      <c r="G59" s="128" t="s">
        <v>123</v>
      </c>
      <c r="H59" s="311" t="s">
        <v>180</v>
      </c>
      <c r="I59" s="311" t="s">
        <v>170</v>
      </c>
      <c r="J59" s="311"/>
      <c r="K59" s="178"/>
      <c r="L59" s="72"/>
      <c r="M59" s="158">
        <v>90</v>
      </c>
      <c r="N59" s="106">
        <v>3</v>
      </c>
      <c r="O59" s="106">
        <f t="shared" si="24"/>
        <v>2</v>
      </c>
      <c r="P59" s="71"/>
      <c r="Q59" s="106">
        <f t="shared" si="25"/>
        <v>2</v>
      </c>
      <c r="R59" s="293">
        <f t="shared" si="26"/>
        <v>2</v>
      </c>
      <c r="S59" s="71"/>
      <c r="T59" s="71"/>
      <c r="U59" s="71"/>
      <c r="V59" s="71"/>
      <c r="W59" s="71"/>
      <c r="X59" s="71"/>
      <c r="Y59" s="71"/>
      <c r="Z59" s="71"/>
      <c r="AA59" s="71"/>
      <c r="AB59" s="71"/>
    </row>
    <row r="60" spans="1:28" ht="12.75" customHeight="1">
      <c r="A60" s="219">
        <v>4</v>
      </c>
      <c r="B60" s="293" t="s">
        <v>181</v>
      </c>
      <c r="C60" s="99" t="s">
        <v>182</v>
      </c>
      <c r="D60" s="207">
        <v>2</v>
      </c>
      <c r="E60" s="207">
        <v>2</v>
      </c>
      <c r="F60" s="207">
        <v>0</v>
      </c>
      <c r="G60" s="128" t="s">
        <v>123</v>
      </c>
      <c r="H60" s="179" t="s">
        <v>68</v>
      </c>
      <c r="I60" s="180" t="s">
        <v>39</v>
      </c>
      <c r="J60" s="311"/>
      <c r="K60" s="178"/>
      <c r="L60" s="72"/>
      <c r="M60" s="144">
        <v>90</v>
      </c>
      <c r="N60" s="106">
        <v>3</v>
      </c>
      <c r="O60" s="106">
        <f t="shared" si="24"/>
        <v>2</v>
      </c>
      <c r="P60" s="71"/>
      <c r="Q60" s="106">
        <f t="shared" si="25"/>
        <v>2</v>
      </c>
      <c r="R60" s="293">
        <f t="shared" si="26"/>
        <v>2</v>
      </c>
      <c r="S60" s="71"/>
      <c r="T60" s="71"/>
      <c r="U60" s="71"/>
      <c r="V60" s="71"/>
      <c r="W60" s="71"/>
      <c r="X60" s="71"/>
      <c r="Y60" s="71"/>
      <c r="Z60" s="71"/>
      <c r="AA60" s="71"/>
      <c r="AB60" s="71"/>
    </row>
    <row r="61" spans="1:28" ht="12.75" customHeight="1">
      <c r="A61" s="181">
        <v>5</v>
      </c>
      <c r="B61" s="182" t="s">
        <v>183</v>
      </c>
      <c r="C61" s="183" t="s">
        <v>184</v>
      </c>
      <c r="D61" s="184">
        <v>2</v>
      </c>
      <c r="E61" s="184">
        <v>0</v>
      </c>
      <c r="F61" s="184">
        <v>2</v>
      </c>
      <c r="G61" s="185" t="s">
        <v>123</v>
      </c>
      <c r="H61" s="186" t="s">
        <v>69</v>
      </c>
      <c r="I61" s="187" t="s">
        <v>47</v>
      </c>
      <c r="J61" s="188"/>
      <c r="K61" s="189"/>
      <c r="L61" s="190"/>
      <c r="M61" s="158">
        <v>90</v>
      </c>
      <c r="N61" s="191">
        <v>3</v>
      </c>
      <c r="O61" s="191">
        <f>IF(M61&lt;=25,1,IF(M61&lt;=50,1.5,IF(M61&lt;=75,2,IF(M61&lt;=100,2.5,IF(M61&lt;=125,3,IF(M61&lt;=150,3.5,IF(M61&lt;=175,4)))))))</f>
        <v>2.5</v>
      </c>
      <c r="P61" s="190"/>
      <c r="Q61" s="191">
        <f t="shared" si="25"/>
        <v>2</v>
      </c>
      <c r="R61" s="251">
        <f>O61*D61/Q61*2</f>
        <v>5</v>
      </c>
      <c r="S61" s="190"/>
      <c r="T61" s="190"/>
      <c r="U61" s="190"/>
      <c r="V61" s="190"/>
      <c r="W61" s="190"/>
      <c r="X61" s="190"/>
      <c r="Y61" s="190"/>
      <c r="Z61" s="190"/>
      <c r="AA61" s="190"/>
      <c r="AB61" s="190"/>
    </row>
    <row r="62" spans="1:28" ht="12.75" customHeight="1">
      <c r="A62" s="219">
        <v>6</v>
      </c>
      <c r="B62" s="293" t="s">
        <v>185</v>
      </c>
      <c r="C62" s="99" t="s">
        <v>186</v>
      </c>
      <c r="D62" s="207">
        <v>2</v>
      </c>
      <c r="E62" s="207">
        <v>2</v>
      </c>
      <c r="F62" s="207">
        <v>0</v>
      </c>
      <c r="G62" s="128" t="s">
        <v>123</v>
      </c>
      <c r="H62" s="180" t="s">
        <v>51</v>
      </c>
      <c r="I62" s="180" t="s">
        <v>71</v>
      </c>
      <c r="J62" s="242"/>
      <c r="K62" s="178"/>
      <c r="L62" s="72"/>
      <c r="M62" s="144">
        <v>90</v>
      </c>
      <c r="N62" s="106">
        <v>3</v>
      </c>
      <c r="O62" s="106">
        <f>IF(M62&lt;=40,1,IF(M62&lt;=80,1.5,IF(M62&lt;=120,2,IF(M62&lt;=160,2.5,IF(M62&lt;=200,3,IF(M62&lt;=240,3.5,IF(M62&lt;=280,4)))))))</f>
        <v>2</v>
      </c>
      <c r="P62" s="71"/>
      <c r="Q62" s="106">
        <f t="shared" si="25"/>
        <v>2</v>
      </c>
      <c r="R62" s="293">
        <f>O62*D62/Q62</f>
        <v>2</v>
      </c>
      <c r="S62" s="71"/>
      <c r="T62" s="71"/>
      <c r="U62" s="71"/>
      <c r="V62" s="71"/>
      <c r="W62" s="71"/>
      <c r="X62" s="71"/>
      <c r="Y62" s="71"/>
      <c r="Z62" s="71"/>
      <c r="AA62" s="71"/>
      <c r="AB62" s="71"/>
    </row>
    <row r="63" spans="1:28" ht="12.75" customHeight="1">
      <c r="A63" s="193">
        <v>7</v>
      </c>
      <c r="B63" s="251" t="s">
        <v>187</v>
      </c>
      <c r="C63" s="165" t="s">
        <v>188</v>
      </c>
      <c r="D63" s="211">
        <v>4</v>
      </c>
      <c r="E63" s="211">
        <v>0</v>
      </c>
      <c r="F63" s="211">
        <v>4</v>
      </c>
      <c r="G63" s="196" t="s">
        <v>123</v>
      </c>
      <c r="H63" s="197" t="s">
        <v>62</v>
      </c>
      <c r="I63" s="197" t="s">
        <v>42</v>
      </c>
      <c r="J63" s="198" t="s">
        <v>46</v>
      </c>
      <c r="K63" s="199" t="s">
        <v>51</v>
      </c>
      <c r="L63" s="122"/>
      <c r="M63" s="158">
        <v>90</v>
      </c>
      <c r="N63" s="239">
        <v>3</v>
      </c>
      <c r="O63" s="239">
        <f t="shared" ref="O63:O64" si="27">IF(M63&lt;=25,1,IF(M63&lt;=50,1.5,IF(M63&lt;=75,2,IF(M63&lt;=100,2.5,IF(M63&lt;=125,3,IF(M63&lt;=150,3.5,IF(M63&lt;=175,4)))))))</f>
        <v>2.5</v>
      </c>
      <c r="P63" s="122"/>
      <c r="Q63" s="239">
        <f t="shared" si="25"/>
        <v>4</v>
      </c>
      <c r="R63" s="251">
        <f t="shared" ref="R63:R64" si="28">O63*D63/Q63*2</f>
        <v>5</v>
      </c>
      <c r="S63" s="122"/>
      <c r="T63" s="122"/>
      <c r="U63" s="122"/>
      <c r="V63" s="122"/>
      <c r="W63" s="122"/>
      <c r="X63" s="122"/>
      <c r="Y63" s="122"/>
      <c r="Z63" s="122"/>
      <c r="AA63" s="122"/>
      <c r="AB63" s="122"/>
    </row>
    <row r="64" spans="1:28" ht="12.75" customHeight="1">
      <c r="A64" s="193">
        <v>8</v>
      </c>
      <c r="B64" s="251" t="s">
        <v>189</v>
      </c>
      <c r="C64" s="200" t="s">
        <v>190</v>
      </c>
      <c r="D64" s="211">
        <v>4</v>
      </c>
      <c r="E64" s="211">
        <v>0</v>
      </c>
      <c r="F64" s="211">
        <v>4</v>
      </c>
      <c r="G64" s="196" t="s">
        <v>123</v>
      </c>
      <c r="H64" s="201" t="s">
        <v>40</v>
      </c>
      <c r="I64" s="198" t="s">
        <v>38</v>
      </c>
      <c r="J64" s="197" t="s">
        <v>68</v>
      </c>
      <c r="K64" s="202" t="s">
        <v>60</v>
      </c>
      <c r="L64" s="122"/>
      <c r="M64" s="144">
        <v>90</v>
      </c>
      <c r="N64" s="239">
        <v>3</v>
      </c>
      <c r="O64" s="239">
        <f t="shared" si="27"/>
        <v>2.5</v>
      </c>
      <c r="P64" s="122"/>
      <c r="Q64" s="239">
        <f t="shared" si="25"/>
        <v>4</v>
      </c>
      <c r="R64" s="251">
        <f t="shared" si="28"/>
        <v>5</v>
      </c>
      <c r="S64" s="122"/>
      <c r="T64" s="122"/>
      <c r="U64" s="122"/>
      <c r="V64" s="122"/>
      <c r="W64" s="122"/>
      <c r="X64" s="122"/>
      <c r="Y64" s="122"/>
      <c r="Z64" s="122"/>
      <c r="AA64" s="122"/>
      <c r="AB64" s="122"/>
    </row>
    <row r="65" spans="1:28" ht="12.75" customHeight="1">
      <c r="A65" s="219"/>
      <c r="B65" s="293"/>
      <c r="C65" s="293" t="s">
        <v>171</v>
      </c>
      <c r="D65" s="220"/>
      <c r="E65" s="293"/>
      <c r="F65" s="127">
        <f>COUNTIF(F57:F64,"&gt;0")</f>
        <v>4</v>
      </c>
      <c r="G65" s="128"/>
      <c r="H65" s="311"/>
      <c r="I65" s="311"/>
      <c r="J65" s="311"/>
      <c r="K65" s="178"/>
      <c r="L65" s="72"/>
      <c r="M65" s="334"/>
      <c r="N65" s="334"/>
      <c r="O65" s="334"/>
      <c r="P65" s="71"/>
      <c r="Q65" s="334"/>
      <c r="R65" s="334"/>
      <c r="S65" s="71"/>
      <c r="T65" s="71"/>
      <c r="U65" s="71"/>
      <c r="V65" s="71"/>
      <c r="W65" s="71"/>
      <c r="X65" s="71"/>
      <c r="Y65" s="71"/>
      <c r="Z65" s="71"/>
      <c r="AA65" s="71"/>
      <c r="AB65" s="71"/>
    </row>
    <row r="66" spans="1:28" ht="12.75" customHeight="1">
      <c r="A66" s="203"/>
      <c r="B66" s="204"/>
      <c r="C66" s="204" t="s">
        <v>147</v>
      </c>
      <c r="D66" s="204">
        <f t="shared" ref="D66:F66" si="29">SUM(D57:D64)</f>
        <v>20</v>
      </c>
      <c r="E66" s="204">
        <f t="shared" si="29"/>
        <v>9</v>
      </c>
      <c r="F66" s="204">
        <f t="shared" si="29"/>
        <v>11</v>
      </c>
      <c r="G66" s="204"/>
      <c r="H66" s="205"/>
      <c r="I66" s="205"/>
      <c r="J66" s="205"/>
      <c r="K66" s="206"/>
      <c r="L66" s="72"/>
      <c r="M66" s="104"/>
      <c r="N66" s="104"/>
      <c r="O66" s="104"/>
      <c r="P66" s="71"/>
      <c r="Q66" s="104"/>
      <c r="R66" s="104"/>
      <c r="S66" s="71"/>
      <c r="T66" s="71"/>
      <c r="U66" s="71"/>
      <c r="V66" s="71"/>
      <c r="W66" s="71"/>
      <c r="X66" s="71"/>
      <c r="Y66" s="71"/>
      <c r="Z66" s="71"/>
      <c r="AA66" s="71"/>
      <c r="AB66" s="71"/>
    </row>
    <row r="67" spans="1:28" ht="12.75" customHeight="1">
      <c r="A67" s="219">
        <v>1</v>
      </c>
      <c r="B67" s="293" t="s">
        <v>191</v>
      </c>
      <c r="C67" s="123" t="s">
        <v>192</v>
      </c>
      <c r="D67" s="207">
        <v>2</v>
      </c>
      <c r="E67" s="207">
        <v>2</v>
      </c>
      <c r="F67" s="207">
        <v>0</v>
      </c>
      <c r="G67" s="128" t="s">
        <v>124</v>
      </c>
      <c r="H67" s="180" t="s">
        <v>44</v>
      </c>
      <c r="I67" s="180" t="s">
        <v>69</v>
      </c>
      <c r="J67" s="311"/>
      <c r="K67" s="178"/>
      <c r="L67" s="72"/>
      <c r="M67" s="158">
        <v>90</v>
      </c>
      <c r="N67" s="106">
        <v>4</v>
      </c>
      <c r="O67" s="106">
        <f t="shared" ref="O67:O72" si="30">IF(M67&lt;=40,1,IF(M67&lt;=80,1.5,IF(M67&lt;=120,2,IF(M67&lt;=160,2.5,IF(M67&lt;=200,3,IF(M67&lt;=240,3.5,IF(M67&lt;=280,4)))))))</f>
        <v>2</v>
      </c>
      <c r="P67" s="71"/>
      <c r="Q67" s="106">
        <f t="shared" ref="Q67:Q74" si="31">IF(I67="",1,IF(J67="",2,IF(K67="",3,4)))</f>
        <v>2</v>
      </c>
      <c r="R67" s="293">
        <f t="shared" ref="R67:R72" si="32">O67*D67/Q67</f>
        <v>2</v>
      </c>
      <c r="S67" s="71"/>
      <c r="T67" s="71"/>
      <c r="U67" s="71"/>
      <c r="V67" s="71"/>
      <c r="W67" s="71"/>
      <c r="X67" s="71"/>
      <c r="Y67" s="71"/>
      <c r="Z67" s="71"/>
      <c r="AA67" s="71"/>
      <c r="AB67" s="71"/>
    </row>
    <row r="68" spans="1:28" ht="12.75" customHeight="1">
      <c r="A68" s="219">
        <v>2</v>
      </c>
      <c r="B68" s="207" t="s">
        <v>193</v>
      </c>
      <c r="C68" s="123" t="s">
        <v>194</v>
      </c>
      <c r="D68" s="207">
        <v>2</v>
      </c>
      <c r="E68" s="207">
        <v>2</v>
      </c>
      <c r="F68" s="207">
        <v>0</v>
      </c>
      <c r="G68" s="128" t="s">
        <v>124</v>
      </c>
      <c r="H68" s="180" t="s">
        <v>62</v>
      </c>
      <c r="I68" s="179" t="s">
        <v>38</v>
      </c>
      <c r="J68" s="116"/>
      <c r="K68" s="178"/>
      <c r="L68" s="72"/>
      <c r="M68" s="144">
        <v>90</v>
      </c>
      <c r="N68" s="106">
        <v>4</v>
      </c>
      <c r="O68" s="106">
        <f t="shared" si="30"/>
        <v>2</v>
      </c>
      <c r="P68" s="71"/>
      <c r="Q68" s="106">
        <f t="shared" si="31"/>
        <v>2</v>
      </c>
      <c r="R68" s="293">
        <f t="shared" si="32"/>
        <v>2</v>
      </c>
      <c r="S68" s="71"/>
      <c r="T68" s="71"/>
      <c r="U68" s="71"/>
      <c r="V68" s="71"/>
      <c r="W68" s="71"/>
      <c r="X68" s="71"/>
      <c r="Y68" s="71"/>
      <c r="Z68" s="71"/>
      <c r="AA68" s="71"/>
      <c r="AB68" s="71"/>
    </row>
    <row r="69" spans="1:28" ht="12.75" customHeight="1">
      <c r="A69" s="219">
        <v>3</v>
      </c>
      <c r="B69" s="207" t="s">
        <v>195</v>
      </c>
      <c r="C69" s="123" t="s">
        <v>196</v>
      </c>
      <c r="D69" s="207">
        <v>2</v>
      </c>
      <c r="E69" s="207">
        <v>2</v>
      </c>
      <c r="F69" s="207">
        <v>0</v>
      </c>
      <c r="G69" s="128" t="s">
        <v>124</v>
      </c>
      <c r="H69" s="180" t="s">
        <v>44</v>
      </c>
      <c r="I69" s="180" t="s">
        <v>30</v>
      </c>
      <c r="J69" s="116"/>
      <c r="K69" s="178"/>
      <c r="L69" s="72"/>
      <c r="M69" s="158">
        <v>90</v>
      </c>
      <c r="N69" s="106">
        <v>4</v>
      </c>
      <c r="O69" s="106">
        <f t="shared" si="30"/>
        <v>2</v>
      </c>
      <c r="P69" s="71"/>
      <c r="Q69" s="106">
        <f t="shared" si="31"/>
        <v>2</v>
      </c>
      <c r="R69" s="293">
        <f t="shared" si="32"/>
        <v>2</v>
      </c>
      <c r="S69" s="71"/>
      <c r="T69" s="71"/>
      <c r="U69" s="71"/>
      <c r="V69" s="71"/>
      <c r="W69" s="71"/>
      <c r="X69" s="71"/>
      <c r="Y69" s="71"/>
      <c r="Z69" s="71"/>
      <c r="AA69" s="71"/>
      <c r="AB69" s="71"/>
    </row>
    <row r="70" spans="1:28" ht="12.75" customHeight="1">
      <c r="A70" s="219">
        <v>4</v>
      </c>
      <c r="B70" s="207" t="s">
        <v>197</v>
      </c>
      <c r="C70" s="123" t="s">
        <v>198</v>
      </c>
      <c r="D70" s="207">
        <v>2</v>
      </c>
      <c r="E70" s="207">
        <v>2</v>
      </c>
      <c r="F70" s="207">
        <v>0</v>
      </c>
      <c r="G70" s="128" t="s">
        <v>124</v>
      </c>
      <c r="H70" s="180" t="s">
        <v>71</v>
      </c>
      <c r="I70" s="180" t="s">
        <v>46</v>
      </c>
      <c r="J70" s="311"/>
      <c r="K70" s="208"/>
      <c r="L70" s="72"/>
      <c r="M70" s="144">
        <v>90</v>
      </c>
      <c r="N70" s="106">
        <v>4</v>
      </c>
      <c r="O70" s="106">
        <f t="shared" si="30"/>
        <v>2</v>
      </c>
      <c r="P70" s="71"/>
      <c r="Q70" s="106">
        <f t="shared" si="31"/>
        <v>2</v>
      </c>
      <c r="R70" s="293">
        <f t="shared" si="32"/>
        <v>2</v>
      </c>
      <c r="S70" s="71"/>
      <c r="T70" s="71"/>
      <c r="U70" s="71"/>
      <c r="V70" s="71"/>
      <c r="W70" s="71"/>
      <c r="X70" s="71"/>
      <c r="Y70" s="71"/>
      <c r="Z70" s="71"/>
      <c r="AA70" s="71"/>
      <c r="AB70" s="71"/>
    </row>
    <row r="71" spans="1:28" ht="12.75" customHeight="1">
      <c r="A71" s="219">
        <v>5</v>
      </c>
      <c r="B71" s="207" t="s">
        <v>199</v>
      </c>
      <c r="C71" s="123" t="s">
        <v>200</v>
      </c>
      <c r="D71" s="207">
        <v>2</v>
      </c>
      <c r="E71" s="207">
        <v>2</v>
      </c>
      <c r="F71" s="207">
        <v>0</v>
      </c>
      <c r="G71" s="128" t="s">
        <v>124</v>
      </c>
      <c r="H71" s="180" t="s">
        <v>40</v>
      </c>
      <c r="I71" s="179" t="s">
        <v>68</v>
      </c>
      <c r="J71" s="311"/>
      <c r="K71" s="178"/>
      <c r="L71" s="72"/>
      <c r="M71" s="158">
        <v>90</v>
      </c>
      <c r="N71" s="106">
        <v>4</v>
      </c>
      <c r="O71" s="106">
        <f t="shared" si="30"/>
        <v>2</v>
      </c>
      <c r="P71" s="71"/>
      <c r="Q71" s="106">
        <f t="shared" si="31"/>
        <v>2</v>
      </c>
      <c r="R71" s="293">
        <f t="shared" si="32"/>
        <v>2</v>
      </c>
      <c r="S71" s="71"/>
      <c r="T71" s="71"/>
      <c r="U71" s="71"/>
      <c r="V71" s="71"/>
      <c r="W71" s="71"/>
      <c r="X71" s="71"/>
      <c r="Y71" s="71"/>
      <c r="Z71" s="71"/>
      <c r="AA71" s="71"/>
      <c r="AB71" s="71"/>
    </row>
    <row r="72" spans="1:28" ht="12.75" customHeight="1">
      <c r="A72" s="219">
        <v>6</v>
      </c>
      <c r="B72" s="207" t="s">
        <v>201</v>
      </c>
      <c r="C72" s="123" t="s">
        <v>202</v>
      </c>
      <c r="D72" s="207">
        <v>2</v>
      </c>
      <c r="E72" s="207">
        <v>2</v>
      </c>
      <c r="F72" s="207">
        <v>0</v>
      </c>
      <c r="G72" s="128" t="s">
        <v>124</v>
      </c>
      <c r="H72" s="180" t="s">
        <v>47</v>
      </c>
      <c r="I72" s="180" t="s">
        <v>48</v>
      </c>
      <c r="J72" s="209"/>
      <c r="K72" s="210"/>
      <c r="L72" s="72"/>
      <c r="M72" s="144">
        <v>90</v>
      </c>
      <c r="N72" s="106">
        <v>4</v>
      </c>
      <c r="O72" s="106">
        <f t="shared" si="30"/>
        <v>2</v>
      </c>
      <c r="P72" s="71"/>
      <c r="Q72" s="106">
        <f t="shared" si="31"/>
        <v>2</v>
      </c>
      <c r="R72" s="293">
        <f t="shared" si="32"/>
        <v>2</v>
      </c>
      <c r="S72" s="71"/>
      <c r="T72" s="71"/>
      <c r="U72" s="71"/>
      <c r="V72" s="71"/>
      <c r="W72" s="71"/>
      <c r="X72" s="71"/>
      <c r="Y72" s="71"/>
      <c r="Z72" s="71"/>
      <c r="AA72" s="71"/>
      <c r="AB72" s="71"/>
    </row>
    <row r="73" spans="1:28" ht="12.75" customHeight="1">
      <c r="A73" s="193">
        <v>7</v>
      </c>
      <c r="B73" s="211" t="s">
        <v>203</v>
      </c>
      <c r="C73" s="212" t="s">
        <v>204</v>
      </c>
      <c r="D73" s="211">
        <v>4</v>
      </c>
      <c r="E73" s="211">
        <v>0</v>
      </c>
      <c r="F73" s="211">
        <v>4</v>
      </c>
      <c r="G73" s="196" t="s">
        <v>124</v>
      </c>
      <c r="H73" s="197" t="s">
        <v>69</v>
      </c>
      <c r="I73" s="197" t="s">
        <v>44</v>
      </c>
      <c r="J73" s="213" t="s">
        <v>38</v>
      </c>
      <c r="K73" s="199" t="s">
        <v>40</v>
      </c>
      <c r="L73" s="122"/>
      <c r="M73" s="134">
        <v>90</v>
      </c>
      <c r="N73" s="239">
        <v>4</v>
      </c>
      <c r="O73" s="239">
        <f t="shared" ref="O73:O74" si="33">IF(M73&lt;=25,1,IF(M73&lt;=50,1.5,IF(M73&lt;=75,2,IF(M73&lt;=100,2.5,IF(M73&lt;=125,3,IF(M73&lt;=150,3.5,IF(M73&lt;=175,4)))))))</f>
        <v>2.5</v>
      </c>
      <c r="P73" s="122"/>
      <c r="Q73" s="239">
        <f t="shared" si="31"/>
        <v>4</v>
      </c>
      <c r="R73" s="251">
        <f t="shared" ref="R73:R74" si="34">O73*D73/Q73*2</f>
        <v>5</v>
      </c>
      <c r="S73" s="122"/>
      <c r="T73" s="122"/>
      <c r="U73" s="122"/>
      <c r="V73" s="122"/>
      <c r="W73" s="122"/>
      <c r="X73" s="122"/>
      <c r="Y73" s="122"/>
      <c r="Z73" s="122"/>
      <c r="AA73" s="122"/>
      <c r="AB73" s="122"/>
    </row>
    <row r="74" spans="1:28" ht="12.75" customHeight="1">
      <c r="A74" s="193">
        <v>8</v>
      </c>
      <c r="B74" s="211" t="s">
        <v>205</v>
      </c>
      <c r="C74" s="200" t="s">
        <v>206</v>
      </c>
      <c r="D74" s="211">
        <v>4</v>
      </c>
      <c r="E74" s="211">
        <v>0</v>
      </c>
      <c r="F74" s="211">
        <v>4</v>
      </c>
      <c r="G74" s="196" t="s">
        <v>124</v>
      </c>
      <c r="H74" s="199" t="s">
        <v>62</v>
      </c>
      <c r="I74" s="201" t="s">
        <v>47</v>
      </c>
      <c r="J74" s="197" t="s">
        <v>51</v>
      </c>
      <c r="K74" s="197" t="s">
        <v>43</v>
      </c>
      <c r="L74" s="122"/>
      <c r="M74" s="136">
        <v>90</v>
      </c>
      <c r="N74" s="239">
        <v>4</v>
      </c>
      <c r="O74" s="239">
        <f t="shared" si="33"/>
        <v>2.5</v>
      </c>
      <c r="P74" s="122"/>
      <c r="Q74" s="239">
        <f t="shared" si="31"/>
        <v>4</v>
      </c>
      <c r="R74" s="251">
        <f t="shared" si="34"/>
        <v>5</v>
      </c>
      <c r="S74" s="122"/>
      <c r="T74" s="122"/>
      <c r="U74" s="122"/>
      <c r="V74" s="122"/>
      <c r="W74" s="122"/>
      <c r="X74" s="122"/>
      <c r="Y74" s="122"/>
      <c r="Z74" s="122"/>
      <c r="AA74" s="122"/>
      <c r="AB74" s="122"/>
    </row>
    <row r="75" spans="1:28" ht="12.75" customHeight="1">
      <c r="A75" s="219"/>
      <c r="B75" s="293"/>
      <c r="C75" s="293" t="s">
        <v>171</v>
      </c>
      <c r="D75" s="220"/>
      <c r="E75" s="293"/>
      <c r="F75" s="127">
        <f>COUNTIF(F67:F74,"&gt;0")</f>
        <v>2</v>
      </c>
      <c r="G75" s="128"/>
      <c r="H75" s="311"/>
      <c r="I75" s="311"/>
      <c r="J75" s="311"/>
      <c r="K75" s="178"/>
      <c r="L75" s="72"/>
      <c r="M75" s="104"/>
      <c r="N75" s="104"/>
      <c r="O75" s="104"/>
      <c r="P75" s="71"/>
      <c r="Q75" s="104"/>
      <c r="R75" s="104"/>
      <c r="S75" s="71"/>
      <c r="T75" s="71"/>
      <c r="U75" s="71"/>
      <c r="V75" s="71"/>
      <c r="W75" s="71"/>
      <c r="X75" s="71"/>
      <c r="Y75" s="71"/>
      <c r="Z75" s="71"/>
      <c r="AA75" s="71"/>
      <c r="AB75" s="71"/>
    </row>
    <row r="76" spans="1:28" ht="12.75" customHeight="1">
      <c r="A76" s="203"/>
      <c r="B76" s="214"/>
      <c r="C76" s="204" t="s">
        <v>147</v>
      </c>
      <c r="D76" s="215">
        <f>SUM(D67:D74)</f>
        <v>20</v>
      </c>
      <c r="E76" s="215">
        <f>SUM(E67:E73)</f>
        <v>12</v>
      </c>
      <c r="F76" s="215">
        <f>SUM(F67:F74)</f>
        <v>8</v>
      </c>
      <c r="G76" s="215"/>
      <c r="H76" s="205"/>
      <c r="I76" s="205"/>
      <c r="J76" s="205"/>
      <c r="K76" s="206"/>
      <c r="L76" s="72"/>
      <c r="M76" s="104"/>
      <c r="N76" s="104"/>
      <c r="O76" s="104"/>
      <c r="P76" s="71"/>
      <c r="Q76" s="104"/>
      <c r="R76" s="104"/>
      <c r="S76" s="71"/>
      <c r="T76" s="71"/>
      <c r="U76" s="71"/>
      <c r="V76" s="71"/>
      <c r="W76" s="71"/>
      <c r="X76" s="71"/>
      <c r="Y76" s="71"/>
      <c r="Z76" s="71"/>
      <c r="AA76" s="71"/>
      <c r="AB76" s="71"/>
    </row>
    <row r="77" spans="1:28" ht="12.75" customHeight="1">
      <c r="A77" s="193">
        <v>1</v>
      </c>
      <c r="B77" s="211" t="s">
        <v>207</v>
      </c>
      <c r="C77" s="312" t="s">
        <v>208</v>
      </c>
      <c r="D77" s="217">
        <v>2</v>
      </c>
      <c r="E77" s="217">
        <v>0</v>
      </c>
      <c r="F77" s="251">
        <v>2</v>
      </c>
      <c r="G77" s="196" t="s">
        <v>125</v>
      </c>
      <c r="H77" s="197" t="s">
        <v>42</v>
      </c>
      <c r="I77" s="197" t="s">
        <v>39</v>
      </c>
      <c r="J77" s="251"/>
      <c r="K77" s="218"/>
      <c r="L77" s="164"/>
      <c r="M77" s="134">
        <v>90</v>
      </c>
      <c r="N77" s="239">
        <v>4</v>
      </c>
      <c r="O77" s="239">
        <f>IF(M77&lt;=25,1,IF(M77&lt;=50,1.5,IF(M77&lt;=75,2,IF(M77&lt;=100,2.5,IF(M77&lt;=125,3,IF(M77&lt;=150,3.5,IF(M77&lt;=175,4)))))))</f>
        <v>2.5</v>
      </c>
      <c r="P77" s="122"/>
      <c r="Q77" s="239">
        <f t="shared" ref="Q77:Q78" si="35">IF(I77="",1,IF(J77="",2,IF(K77="",3,4)))</f>
        <v>2</v>
      </c>
      <c r="R77" s="251">
        <f>O77*D77/Q77*2</f>
        <v>5</v>
      </c>
      <c r="S77" s="122"/>
      <c r="T77" s="122"/>
      <c r="U77" s="122"/>
      <c r="V77" s="122"/>
      <c r="W77" s="122"/>
      <c r="X77" s="122"/>
      <c r="Y77" s="122"/>
      <c r="Z77" s="122"/>
      <c r="AA77" s="122"/>
      <c r="AB77" s="122"/>
    </row>
    <row r="78" spans="1:28" ht="12.75" customHeight="1">
      <c r="A78" s="219">
        <v>2</v>
      </c>
      <c r="B78" s="293" t="s">
        <v>209</v>
      </c>
      <c r="C78" s="311" t="s">
        <v>210</v>
      </c>
      <c r="D78" s="220">
        <v>2</v>
      </c>
      <c r="E78" s="220">
        <v>2</v>
      </c>
      <c r="F78" s="293">
        <v>0</v>
      </c>
      <c r="G78" s="128" t="s">
        <v>125</v>
      </c>
      <c r="H78" s="180" t="s">
        <v>46</v>
      </c>
      <c r="I78" s="180" t="s">
        <v>48</v>
      </c>
      <c r="J78" s="293"/>
      <c r="K78" s="178"/>
      <c r="L78" s="176"/>
      <c r="M78" s="334">
        <v>90</v>
      </c>
      <c r="N78" s="334">
        <v>4</v>
      </c>
      <c r="O78" s="106">
        <f>IF(M78&lt;=40,1,IF(M78&lt;=80,1.5,IF(M78&lt;=120,2,IF(M78&lt;=160,2.5,IF(M78&lt;=200,3,IF(M78&lt;=240,3.5,IF(M78&lt;=280,4)))))))</f>
        <v>2</v>
      </c>
      <c r="P78" s="71"/>
      <c r="Q78" s="106">
        <f t="shared" si="35"/>
        <v>2</v>
      </c>
      <c r="R78" s="293">
        <f>O78*D78/Q78</f>
        <v>2</v>
      </c>
      <c r="S78" s="71"/>
      <c r="T78" s="71"/>
      <c r="U78" s="71"/>
      <c r="V78" s="71"/>
      <c r="W78" s="71"/>
      <c r="X78" s="71"/>
      <c r="Y78" s="71"/>
      <c r="Z78" s="71"/>
      <c r="AA78" s="71"/>
      <c r="AB78" s="71"/>
    </row>
    <row r="79" spans="1:28" ht="12.75" customHeight="1">
      <c r="A79" s="219">
        <v>3</v>
      </c>
      <c r="B79" s="293" t="s">
        <v>211</v>
      </c>
      <c r="C79" s="311" t="s">
        <v>212</v>
      </c>
      <c r="D79" s="220">
        <v>6</v>
      </c>
      <c r="E79" s="220">
        <v>0</v>
      </c>
      <c r="F79" s="293">
        <v>6</v>
      </c>
      <c r="G79" s="128" t="s">
        <v>125</v>
      </c>
      <c r="H79" s="311"/>
      <c r="I79" s="293"/>
      <c r="J79" s="293"/>
      <c r="K79" s="178"/>
      <c r="L79" s="176"/>
      <c r="M79" s="334"/>
      <c r="N79" s="334"/>
      <c r="O79" s="106"/>
      <c r="P79" s="71"/>
      <c r="Q79" s="106"/>
      <c r="R79" s="106"/>
      <c r="S79" s="71"/>
      <c r="T79" s="71"/>
      <c r="U79" s="71"/>
      <c r="V79" s="71"/>
      <c r="W79" s="71"/>
      <c r="X79" s="71"/>
      <c r="Y79" s="71"/>
      <c r="Z79" s="71"/>
      <c r="AA79" s="71"/>
      <c r="AB79" s="71"/>
    </row>
    <row r="80" spans="1:28" ht="12.75" customHeight="1">
      <c r="A80" s="219"/>
      <c r="B80" s="293"/>
      <c r="C80" s="293" t="s">
        <v>171</v>
      </c>
      <c r="D80" s="220"/>
      <c r="E80" s="293"/>
      <c r="F80" s="127">
        <f>COUNTIF(F77:F79,"&gt;0")</f>
        <v>2</v>
      </c>
      <c r="G80" s="128"/>
      <c r="H80" s="311"/>
      <c r="I80" s="293"/>
      <c r="J80" s="293"/>
      <c r="K80" s="178"/>
      <c r="L80" s="176"/>
      <c r="M80" s="334"/>
      <c r="N80" s="71"/>
      <c r="O80" s="106"/>
      <c r="P80" s="71"/>
      <c r="Q80" s="106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</row>
    <row r="81" spans="1:28" ht="13.5" customHeight="1" thickBot="1">
      <c r="A81" s="222"/>
      <c r="B81" s="223"/>
      <c r="C81" s="224" t="s">
        <v>147</v>
      </c>
      <c r="D81" s="225">
        <f t="shared" ref="D81:F81" si="36">SUM(D77)</f>
        <v>2</v>
      </c>
      <c r="E81" s="225">
        <f t="shared" si="36"/>
        <v>0</v>
      </c>
      <c r="F81" s="225">
        <f t="shared" si="36"/>
        <v>2</v>
      </c>
      <c r="G81" s="225"/>
      <c r="H81" s="292"/>
      <c r="I81" s="292"/>
      <c r="J81" s="292"/>
      <c r="K81" s="227"/>
      <c r="L81" s="176"/>
      <c r="M81" s="228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</row>
    <row r="82" spans="1:28" ht="13.5" customHeight="1">
      <c r="A82" s="71"/>
      <c r="B82" s="159"/>
      <c r="C82" s="336"/>
      <c r="D82" s="70"/>
      <c r="E82" s="70"/>
      <c r="F82" s="70"/>
      <c r="G82" s="70"/>
      <c r="H82" s="334"/>
      <c r="I82" s="334"/>
      <c r="J82" s="334"/>
      <c r="K82" s="334"/>
      <c r="L82" s="176"/>
      <c r="M82" s="334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</row>
    <row r="83" spans="1:28" ht="12.75" customHeight="1" thickBot="1">
      <c r="A83" s="334"/>
      <c r="B83" s="334"/>
      <c r="C83" s="336" t="s">
        <v>213</v>
      </c>
      <c r="D83" s="334"/>
      <c r="E83" s="334"/>
      <c r="F83" s="334"/>
      <c r="G83" s="334"/>
      <c r="H83" s="336"/>
      <c r="I83" s="336"/>
      <c r="J83" s="336"/>
      <c r="K83" s="336"/>
      <c r="L83" s="176"/>
      <c r="M83" s="334"/>
      <c r="N83" s="334"/>
      <c r="O83" s="334"/>
      <c r="P83" s="71"/>
      <c r="Q83" s="334"/>
      <c r="R83" s="334"/>
      <c r="S83" s="71"/>
      <c r="T83" s="71"/>
      <c r="U83" s="71"/>
      <c r="V83" s="71"/>
      <c r="W83" s="71"/>
      <c r="X83" s="71"/>
      <c r="Y83" s="71"/>
      <c r="Z83" s="71"/>
      <c r="AA83" s="71"/>
      <c r="AB83" s="71"/>
    </row>
    <row r="84" spans="1:28" ht="12.75" customHeight="1">
      <c r="A84" s="366" t="s">
        <v>104</v>
      </c>
      <c r="B84" s="367" t="s">
        <v>105</v>
      </c>
      <c r="C84" s="367" t="s">
        <v>106</v>
      </c>
      <c r="D84" s="368" t="s">
        <v>107</v>
      </c>
      <c r="E84" s="369"/>
      <c r="F84" s="370"/>
      <c r="G84" s="367" t="s">
        <v>108</v>
      </c>
      <c r="H84" s="367" t="s">
        <v>109</v>
      </c>
      <c r="I84" s="360" t="s">
        <v>110</v>
      </c>
      <c r="J84" s="361"/>
      <c r="K84" s="361"/>
      <c r="L84" s="72"/>
      <c r="M84" s="230" t="s">
        <v>214</v>
      </c>
      <c r="N84" s="88" t="s">
        <v>112</v>
      </c>
      <c r="O84" s="88" t="s">
        <v>112</v>
      </c>
      <c r="P84" s="71"/>
      <c r="Q84" s="88" t="s">
        <v>112</v>
      </c>
      <c r="R84" s="88" t="s">
        <v>114</v>
      </c>
      <c r="S84" s="71"/>
      <c r="T84" s="71"/>
      <c r="U84" s="71"/>
      <c r="V84" s="71"/>
      <c r="W84" s="71"/>
      <c r="X84" s="71"/>
      <c r="Y84" s="71"/>
      <c r="Z84" s="71"/>
      <c r="AA84" s="71"/>
      <c r="AB84" s="71"/>
    </row>
    <row r="85" spans="1:28" ht="15" customHeight="1" thickBot="1">
      <c r="A85" s="354"/>
      <c r="B85" s="356"/>
      <c r="C85" s="356"/>
      <c r="D85" s="89" t="s">
        <v>116</v>
      </c>
      <c r="E85" s="89" t="s">
        <v>117</v>
      </c>
      <c r="F85" s="89" t="s">
        <v>118</v>
      </c>
      <c r="G85" s="356"/>
      <c r="H85" s="356"/>
      <c r="I85" s="363"/>
      <c r="J85" s="364"/>
      <c r="K85" s="364"/>
      <c r="L85" s="72"/>
      <c r="M85" s="231" t="s">
        <v>215</v>
      </c>
      <c r="N85" s="94" t="s">
        <v>120</v>
      </c>
      <c r="O85" s="94" t="s">
        <v>216</v>
      </c>
      <c r="P85" s="71"/>
      <c r="Q85" s="94" t="s">
        <v>121</v>
      </c>
      <c r="R85" s="94" t="s">
        <v>122</v>
      </c>
      <c r="S85" s="71"/>
      <c r="T85" s="71"/>
      <c r="U85" s="71"/>
      <c r="V85" s="71"/>
      <c r="W85" s="71"/>
      <c r="X85" s="71"/>
      <c r="Y85" s="71"/>
      <c r="Z85" s="71"/>
      <c r="AA85" s="71"/>
      <c r="AB85" s="71"/>
    </row>
    <row r="86" spans="1:28" ht="15" customHeight="1">
      <c r="A86" s="219">
        <v>1</v>
      </c>
      <c r="B86" s="293" t="s">
        <v>172</v>
      </c>
      <c r="C86" s="99" t="s">
        <v>173</v>
      </c>
      <c r="D86" s="207">
        <v>2</v>
      </c>
      <c r="E86" s="207">
        <v>2</v>
      </c>
      <c r="F86" s="207">
        <v>0</v>
      </c>
      <c r="G86" s="128" t="s">
        <v>123</v>
      </c>
      <c r="H86" s="311" t="s">
        <v>174</v>
      </c>
      <c r="I86" s="311"/>
      <c r="J86" s="262"/>
      <c r="K86" s="178"/>
      <c r="L86" s="72"/>
      <c r="M86" s="158">
        <v>10</v>
      </c>
      <c r="N86" s="106">
        <v>1</v>
      </c>
      <c r="O86" s="106">
        <f t="shared" ref="O86:O89" si="37">IF(M86&lt;=40,1,IF(M86&lt;=80,1.5,IF(M86&lt;=120,2,IF(M86&lt;=160,2.5,IF(M86&lt;=200,3,IF(M86&lt;=240,3.5,IF(M86&lt;=280,4)))))))</f>
        <v>1</v>
      </c>
      <c r="P86" s="71"/>
      <c r="Q86" s="106">
        <f t="shared" ref="Q86:Q93" si="38">IF(I86="",1,IF(J86="",2,IF(K86="",3,4)))</f>
        <v>1</v>
      </c>
      <c r="R86" s="293">
        <f t="shared" ref="R86:R89" si="39">O86*D86/Q86</f>
        <v>2</v>
      </c>
      <c r="S86" s="71"/>
      <c r="T86" s="71"/>
      <c r="U86" s="71"/>
      <c r="V86" s="71"/>
      <c r="W86" s="71"/>
      <c r="X86" s="71"/>
      <c r="Y86" s="71"/>
      <c r="Z86" s="71"/>
      <c r="AA86" s="71"/>
      <c r="AB86" s="71"/>
    </row>
    <row r="87" spans="1:28" ht="12.75" customHeight="1">
      <c r="A87" s="219">
        <v>2</v>
      </c>
      <c r="B87" s="293" t="s">
        <v>175</v>
      </c>
      <c r="C87" s="99" t="s">
        <v>176</v>
      </c>
      <c r="D87" s="207">
        <v>2</v>
      </c>
      <c r="E87" s="207">
        <v>2</v>
      </c>
      <c r="F87" s="207">
        <v>0</v>
      </c>
      <c r="G87" s="128" t="s">
        <v>123</v>
      </c>
      <c r="H87" s="111" t="s">
        <v>177</v>
      </c>
      <c r="I87" s="311"/>
      <c r="J87" s="262"/>
      <c r="K87" s="178"/>
      <c r="L87" s="72"/>
      <c r="M87" s="144">
        <v>10</v>
      </c>
      <c r="N87" s="284">
        <v>1</v>
      </c>
      <c r="O87" s="106">
        <f t="shared" si="37"/>
        <v>1</v>
      </c>
      <c r="P87" s="71"/>
      <c r="Q87" s="106">
        <f t="shared" si="38"/>
        <v>1</v>
      </c>
      <c r="R87" s="293">
        <f t="shared" si="39"/>
        <v>2</v>
      </c>
      <c r="S87" s="71"/>
      <c r="T87" s="71"/>
      <c r="U87" s="71"/>
      <c r="V87" s="71"/>
      <c r="W87" s="71"/>
      <c r="X87" s="71"/>
      <c r="Y87" s="71"/>
      <c r="Z87" s="71"/>
      <c r="AA87" s="71"/>
      <c r="AB87" s="71"/>
    </row>
    <row r="88" spans="1:28" ht="12.75" customHeight="1">
      <c r="A88" s="219">
        <v>3</v>
      </c>
      <c r="B88" s="293" t="s">
        <v>178</v>
      </c>
      <c r="C88" s="113" t="s">
        <v>179</v>
      </c>
      <c r="D88" s="207">
        <v>2</v>
      </c>
      <c r="E88" s="207">
        <v>1</v>
      </c>
      <c r="F88" s="207">
        <v>1</v>
      </c>
      <c r="G88" s="128" t="s">
        <v>123</v>
      </c>
      <c r="H88" s="311" t="s">
        <v>218</v>
      </c>
      <c r="I88" s="209" t="s">
        <v>219</v>
      </c>
      <c r="J88" s="262"/>
      <c r="K88" s="178"/>
      <c r="L88" s="72"/>
      <c r="M88" s="144">
        <v>10</v>
      </c>
      <c r="N88" s="284">
        <v>1</v>
      </c>
      <c r="O88" s="106">
        <f t="shared" si="37"/>
        <v>1</v>
      </c>
      <c r="P88" s="71"/>
      <c r="Q88" s="106">
        <f t="shared" si="38"/>
        <v>2</v>
      </c>
      <c r="R88" s="293">
        <f t="shared" si="39"/>
        <v>1</v>
      </c>
      <c r="S88" s="71"/>
      <c r="T88" s="71"/>
      <c r="U88" s="71"/>
      <c r="V88" s="71"/>
      <c r="W88" s="71"/>
      <c r="X88" s="71"/>
      <c r="Y88" s="71"/>
      <c r="Z88" s="71"/>
      <c r="AA88" s="71"/>
      <c r="AB88" s="71"/>
    </row>
    <row r="89" spans="1:28" ht="12.75" customHeight="1">
      <c r="A89" s="219">
        <v>4</v>
      </c>
      <c r="B89" s="293" t="s">
        <v>181</v>
      </c>
      <c r="C89" s="99" t="s">
        <v>182</v>
      </c>
      <c r="D89" s="207">
        <v>2</v>
      </c>
      <c r="E89" s="207">
        <v>2</v>
      </c>
      <c r="F89" s="207">
        <v>0</v>
      </c>
      <c r="G89" s="128" t="s">
        <v>123</v>
      </c>
      <c r="H89" s="179" t="s">
        <v>39</v>
      </c>
      <c r="I89" s="179" t="s">
        <v>68</v>
      </c>
      <c r="J89" s="262"/>
      <c r="K89" s="178"/>
      <c r="L89" s="72"/>
      <c r="M89" s="144">
        <v>10</v>
      </c>
      <c r="N89" s="284">
        <v>1</v>
      </c>
      <c r="O89" s="106">
        <f t="shared" si="37"/>
        <v>1</v>
      </c>
      <c r="P89" s="71"/>
      <c r="Q89" s="106">
        <f t="shared" si="38"/>
        <v>2</v>
      </c>
      <c r="R89" s="293">
        <f t="shared" si="39"/>
        <v>1</v>
      </c>
      <c r="S89" s="71"/>
      <c r="T89" s="71"/>
      <c r="U89" s="71"/>
      <c r="V89" s="71"/>
      <c r="W89" s="71"/>
      <c r="X89" s="71"/>
      <c r="Y89" s="71"/>
      <c r="Z89" s="71"/>
      <c r="AA89" s="71"/>
      <c r="AB89" s="71"/>
    </row>
    <row r="90" spans="1:28" ht="12.75" customHeight="1">
      <c r="A90" s="193">
        <v>5</v>
      </c>
      <c r="B90" s="251" t="s">
        <v>183</v>
      </c>
      <c r="C90" s="233" t="s">
        <v>184</v>
      </c>
      <c r="D90" s="211">
        <v>2</v>
      </c>
      <c r="E90" s="211">
        <v>0</v>
      </c>
      <c r="F90" s="211">
        <v>2</v>
      </c>
      <c r="G90" s="196" t="s">
        <v>123</v>
      </c>
      <c r="H90" s="199" t="s">
        <v>47</v>
      </c>
      <c r="I90" s="199" t="s">
        <v>69</v>
      </c>
      <c r="J90" s="263"/>
      <c r="K90" s="218"/>
      <c r="L90" s="122"/>
      <c r="M90" s="136">
        <v>10</v>
      </c>
      <c r="N90" s="139">
        <v>1</v>
      </c>
      <c r="O90" s="239">
        <f>IF(M90&lt;=25,1,IF(M90&lt;=50,1.5,IF(M90&lt;=75,2,IF(M90&lt;=100,2.5,IF(M90&lt;=125,3,IF(M90&lt;=150,3.5,IF(M90&lt;=175,4)))))))</f>
        <v>1</v>
      </c>
      <c r="P90" s="122"/>
      <c r="Q90" s="239">
        <f t="shared" si="38"/>
        <v>2</v>
      </c>
      <c r="R90" s="251">
        <f>O90*D90/Q90*2</f>
        <v>2</v>
      </c>
      <c r="S90" s="122"/>
      <c r="T90" s="122"/>
      <c r="U90" s="122"/>
      <c r="V90" s="122"/>
      <c r="W90" s="122"/>
      <c r="X90" s="122"/>
      <c r="Y90" s="122"/>
      <c r="Z90" s="122"/>
      <c r="AA90" s="122"/>
      <c r="AB90" s="122"/>
    </row>
    <row r="91" spans="1:28" ht="12.75" customHeight="1">
      <c r="A91" s="219">
        <v>6</v>
      </c>
      <c r="B91" s="293" t="s">
        <v>185</v>
      </c>
      <c r="C91" s="99" t="s">
        <v>186</v>
      </c>
      <c r="D91" s="207">
        <v>2</v>
      </c>
      <c r="E91" s="207">
        <v>2</v>
      </c>
      <c r="F91" s="207">
        <v>0</v>
      </c>
      <c r="G91" s="128" t="s">
        <v>123</v>
      </c>
      <c r="H91" s="180" t="s">
        <v>42</v>
      </c>
      <c r="I91" s="180" t="s">
        <v>51</v>
      </c>
      <c r="J91" s="262"/>
      <c r="K91" s="178"/>
      <c r="L91" s="72"/>
      <c r="M91" s="144">
        <v>10</v>
      </c>
      <c r="N91" s="284">
        <v>1</v>
      </c>
      <c r="O91" s="106">
        <f>IF(M91&lt;=40,1,IF(M91&lt;=80,1.5,IF(M91&lt;=120,2,IF(M91&lt;=160,2.5,IF(M91&lt;=200,3,IF(M91&lt;=240,3.5,IF(M91&lt;=280,4)))))))</f>
        <v>1</v>
      </c>
      <c r="P91" s="71"/>
      <c r="Q91" s="106">
        <f t="shared" si="38"/>
        <v>2</v>
      </c>
      <c r="R91" s="293">
        <f>O91*D91/Q91</f>
        <v>1</v>
      </c>
      <c r="S91" s="71"/>
      <c r="T91" s="71"/>
      <c r="U91" s="71"/>
      <c r="V91" s="71"/>
      <c r="W91" s="71"/>
      <c r="X91" s="71"/>
      <c r="Y91" s="71"/>
      <c r="Z91" s="71"/>
      <c r="AA91" s="71"/>
      <c r="AB91" s="71"/>
    </row>
    <row r="92" spans="1:28" ht="12.75" customHeight="1">
      <c r="A92" s="193">
        <v>7</v>
      </c>
      <c r="B92" s="251" t="s">
        <v>187</v>
      </c>
      <c r="C92" s="165" t="s">
        <v>188</v>
      </c>
      <c r="D92" s="211">
        <v>4</v>
      </c>
      <c r="E92" s="211">
        <v>0</v>
      </c>
      <c r="F92" s="211">
        <v>4</v>
      </c>
      <c r="G92" s="196" t="s">
        <v>123</v>
      </c>
      <c r="H92" s="197" t="s">
        <v>62</v>
      </c>
      <c r="I92" s="197" t="s">
        <v>46</v>
      </c>
      <c r="J92" s="197" t="s">
        <v>68</v>
      </c>
      <c r="K92" s="201" t="s">
        <v>48</v>
      </c>
      <c r="L92" s="122"/>
      <c r="M92" s="136">
        <v>10</v>
      </c>
      <c r="N92" s="139">
        <v>1</v>
      </c>
      <c r="O92" s="239">
        <f t="shared" ref="O92:O93" si="40">IF(M92&lt;=25,1,IF(M92&lt;=50,1.5,IF(M92&lt;=75,2,IF(M92&lt;=100,2.5,IF(M92&lt;=125,3,IF(M92&lt;=150,3.5,IF(M92&lt;=175,4)))))))</f>
        <v>1</v>
      </c>
      <c r="P92" s="122"/>
      <c r="Q92" s="239">
        <f t="shared" si="38"/>
        <v>4</v>
      </c>
      <c r="R92" s="251">
        <f t="shared" ref="R92:R93" si="41">O92*D92/Q92*2</f>
        <v>2</v>
      </c>
      <c r="S92" s="122"/>
      <c r="T92" s="122"/>
      <c r="U92" s="122"/>
      <c r="V92" s="122"/>
      <c r="W92" s="122"/>
      <c r="X92" s="122"/>
      <c r="Y92" s="122"/>
      <c r="Z92" s="122"/>
      <c r="AA92" s="122"/>
      <c r="AB92" s="122"/>
    </row>
    <row r="93" spans="1:28" ht="12.75" customHeight="1">
      <c r="A93" s="193">
        <v>8</v>
      </c>
      <c r="B93" s="251" t="s">
        <v>189</v>
      </c>
      <c r="C93" s="200" t="s">
        <v>190</v>
      </c>
      <c r="D93" s="211">
        <v>4</v>
      </c>
      <c r="E93" s="211">
        <v>0</v>
      </c>
      <c r="F93" s="211">
        <v>4</v>
      </c>
      <c r="G93" s="196" t="s">
        <v>123</v>
      </c>
      <c r="H93" s="197" t="s">
        <v>60</v>
      </c>
      <c r="I93" s="201" t="s">
        <v>40</v>
      </c>
      <c r="J93" s="197" t="s">
        <v>68</v>
      </c>
      <c r="K93" s="202" t="s">
        <v>38</v>
      </c>
      <c r="L93" s="122"/>
      <c r="M93" s="136">
        <v>10</v>
      </c>
      <c r="N93" s="139">
        <v>1</v>
      </c>
      <c r="O93" s="239">
        <f t="shared" si="40"/>
        <v>1</v>
      </c>
      <c r="P93" s="122"/>
      <c r="Q93" s="239">
        <f t="shared" si="38"/>
        <v>4</v>
      </c>
      <c r="R93" s="251">
        <f t="shared" si="41"/>
        <v>2</v>
      </c>
      <c r="S93" s="122"/>
      <c r="T93" s="122"/>
      <c r="U93" s="122"/>
      <c r="V93" s="122"/>
      <c r="W93" s="122"/>
      <c r="X93" s="122"/>
      <c r="Y93" s="122"/>
      <c r="Z93" s="122"/>
      <c r="AA93" s="122"/>
      <c r="AB93" s="122"/>
    </row>
    <row r="94" spans="1:28" ht="12.75" customHeight="1">
      <c r="A94" s="219"/>
      <c r="B94" s="293"/>
      <c r="C94" s="293" t="s">
        <v>171</v>
      </c>
      <c r="D94" s="220"/>
      <c r="E94" s="293"/>
      <c r="F94" s="127">
        <f>COUNTIF(F86:F93,"&gt;0")</f>
        <v>4</v>
      </c>
      <c r="G94" s="128"/>
      <c r="H94" s="311"/>
      <c r="I94" s="311"/>
      <c r="J94" s="262"/>
      <c r="K94" s="178"/>
      <c r="L94" s="72"/>
      <c r="M94" s="334"/>
      <c r="N94" s="334"/>
      <c r="O94" s="334"/>
      <c r="P94" s="71"/>
      <c r="Q94" s="334"/>
      <c r="R94" s="334"/>
      <c r="S94" s="71"/>
      <c r="T94" s="71"/>
      <c r="U94" s="71"/>
      <c r="V94" s="71"/>
      <c r="W94" s="71"/>
      <c r="X94" s="71"/>
      <c r="Y94" s="71"/>
      <c r="Z94" s="71"/>
      <c r="AA94" s="71"/>
      <c r="AB94" s="71"/>
    </row>
    <row r="95" spans="1:28" ht="12.75" customHeight="1">
      <c r="A95" s="203"/>
      <c r="B95" s="204"/>
      <c r="C95" s="204" t="s">
        <v>147</v>
      </c>
      <c r="D95" s="204">
        <f t="shared" ref="D95:F95" si="42">SUM(D86:D93)</f>
        <v>20</v>
      </c>
      <c r="E95" s="204">
        <f t="shared" si="42"/>
        <v>9</v>
      </c>
      <c r="F95" s="204">
        <f t="shared" si="42"/>
        <v>11</v>
      </c>
      <c r="G95" s="204"/>
      <c r="H95" s="205"/>
      <c r="I95" s="205"/>
      <c r="J95" s="235"/>
      <c r="K95" s="206"/>
      <c r="L95" s="72"/>
      <c r="M95" s="104"/>
      <c r="N95" s="104"/>
      <c r="O95" s="104"/>
      <c r="P95" s="71"/>
      <c r="Q95" s="104"/>
      <c r="R95" s="104"/>
      <c r="S95" s="71"/>
      <c r="T95" s="71"/>
      <c r="U95" s="71"/>
      <c r="V95" s="71"/>
      <c r="W95" s="71"/>
      <c r="X95" s="71"/>
      <c r="Y95" s="71"/>
      <c r="Z95" s="71"/>
      <c r="AA95" s="71"/>
      <c r="AB95" s="71"/>
    </row>
    <row r="96" spans="1:28" ht="12.75" customHeight="1">
      <c r="A96" s="219">
        <v>1</v>
      </c>
      <c r="B96" s="293" t="s">
        <v>191</v>
      </c>
      <c r="C96" s="123" t="s">
        <v>192</v>
      </c>
      <c r="D96" s="207">
        <v>2</v>
      </c>
      <c r="E96" s="207">
        <v>2</v>
      </c>
      <c r="F96" s="207">
        <v>0</v>
      </c>
      <c r="G96" s="128" t="s">
        <v>124</v>
      </c>
      <c r="H96" s="180" t="s">
        <v>69</v>
      </c>
      <c r="I96" s="179" t="s">
        <v>44</v>
      </c>
      <c r="J96" s="262"/>
      <c r="K96" s="178"/>
      <c r="L96" s="72"/>
      <c r="M96" s="158">
        <v>10</v>
      </c>
      <c r="N96" s="106">
        <v>1</v>
      </c>
      <c r="O96" s="106">
        <f t="shared" ref="O96:O101" si="43">IF(M96&lt;=40,1,IF(M96&lt;=80,1.5,IF(M96&lt;=120,2,IF(M96&lt;=160,2.5,IF(M96&lt;=200,3,IF(M96&lt;=240,3.5,IF(M96&lt;=280,4)))))))</f>
        <v>1</v>
      </c>
      <c r="P96" s="71"/>
      <c r="Q96" s="106">
        <f t="shared" ref="Q96:Q103" si="44">IF(I96="",1,IF(J96="",2,IF(K96="",3,4)))</f>
        <v>2</v>
      </c>
      <c r="R96" s="293">
        <f t="shared" ref="R96:R101" si="45">O96*D96/Q96</f>
        <v>1</v>
      </c>
      <c r="S96" s="71"/>
      <c r="T96" s="71"/>
      <c r="U96" s="71"/>
      <c r="V96" s="71"/>
      <c r="W96" s="71"/>
      <c r="X96" s="71"/>
      <c r="Y96" s="71"/>
      <c r="Z96" s="71"/>
      <c r="AA96" s="71"/>
      <c r="AB96" s="71"/>
    </row>
    <row r="97" spans="1:28" ht="12.75" customHeight="1">
      <c r="A97" s="219">
        <v>2</v>
      </c>
      <c r="B97" s="207" t="s">
        <v>193</v>
      </c>
      <c r="C97" s="123" t="s">
        <v>194</v>
      </c>
      <c r="D97" s="207">
        <v>2</v>
      </c>
      <c r="E97" s="207">
        <v>2</v>
      </c>
      <c r="F97" s="207">
        <v>0</v>
      </c>
      <c r="G97" s="128" t="s">
        <v>124</v>
      </c>
      <c r="H97" s="179" t="s">
        <v>38</v>
      </c>
      <c r="I97" s="180" t="s">
        <v>62</v>
      </c>
      <c r="J97" s="262"/>
      <c r="K97" s="178"/>
      <c r="L97" s="72"/>
      <c r="M97" s="144">
        <v>10</v>
      </c>
      <c r="N97" s="284">
        <v>1</v>
      </c>
      <c r="O97" s="106">
        <f t="shared" si="43"/>
        <v>1</v>
      </c>
      <c r="P97" s="71"/>
      <c r="Q97" s="106">
        <f t="shared" si="44"/>
        <v>2</v>
      </c>
      <c r="R97" s="293">
        <f t="shared" si="45"/>
        <v>1</v>
      </c>
      <c r="S97" s="71"/>
      <c r="T97" s="71"/>
      <c r="U97" s="71"/>
      <c r="V97" s="71"/>
      <c r="W97" s="71"/>
      <c r="X97" s="71"/>
      <c r="Y97" s="71"/>
      <c r="Z97" s="71"/>
      <c r="AA97" s="71"/>
      <c r="AB97" s="71"/>
    </row>
    <row r="98" spans="1:28" ht="12.75" customHeight="1">
      <c r="A98" s="219">
        <v>3</v>
      </c>
      <c r="B98" s="207" t="s">
        <v>195</v>
      </c>
      <c r="C98" s="123" t="s">
        <v>196</v>
      </c>
      <c r="D98" s="207">
        <v>2</v>
      </c>
      <c r="E98" s="207">
        <v>2</v>
      </c>
      <c r="F98" s="207">
        <v>0</v>
      </c>
      <c r="G98" s="128" t="s">
        <v>124</v>
      </c>
      <c r="H98" s="180" t="s">
        <v>30</v>
      </c>
      <c r="I98" s="179" t="s">
        <v>44</v>
      </c>
      <c r="J98" s="262"/>
      <c r="K98" s="178"/>
      <c r="L98" s="72"/>
      <c r="M98" s="144">
        <v>10</v>
      </c>
      <c r="N98" s="284">
        <v>1</v>
      </c>
      <c r="O98" s="106">
        <f t="shared" si="43"/>
        <v>1</v>
      </c>
      <c r="P98" s="71"/>
      <c r="Q98" s="106">
        <f t="shared" si="44"/>
        <v>2</v>
      </c>
      <c r="R98" s="293">
        <f t="shared" si="45"/>
        <v>1</v>
      </c>
      <c r="S98" s="71"/>
      <c r="T98" s="71"/>
      <c r="U98" s="71"/>
      <c r="V98" s="71"/>
      <c r="W98" s="71"/>
      <c r="X98" s="71"/>
      <c r="Y98" s="71"/>
      <c r="Z98" s="71"/>
      <c r="AA98" s="71"/>
      <c r="AB98" s="71"/>
    </row>
    <row r="99" spans="1:28" ht="12.75" customHeight="1">
      <c r="A99" s="219">
        <v>4</v>
      </c>
      <c r="B99" s="207" t="s">
        <v>197</v>
      </c>
      <c r="C99" s="123" t="s">
        <v>198</v>
      </c>
      <c r="D99" s="207">
        <v>2</v>
      </c>
      <c r="E99" s="207">
        <v>2</v>
      </c>
      <c r="F99" s="207">
        <v>0</v>
      </c>
      <c r="G99" s="128" t="s">
        <v>124</v>
      </c>
      <c r="H99" s="180" t="s">
        <v>46</v>
      </c>
      <c r="I99" s="180" t="s">
        <v>71</v>
      </c>
      <c r="J99" s="262"/>
      <c r="K99" s="208"/>
      <c r="L99" s="72"/>
      <c r="M99" s="144">
        <v>10</v>
      </c>
      <c r="N99" s="284">
        <v>1</v>
      </c>
      <c r="O99" s="106">
        <f t="shared" si="43"/>
        <v>1</v>
      </c>
      <c r="P99" s="71"/>
      <c r="Q99" s="106">
        <f t="shared" si="44"/>
        <v>2</v>
      </c>
      <c r="R99" s="293">
        <f t="shared" si="45"/>
        <v>1</v>
      </c>
      <c r="S99" s="71"/>
      <c r="T99" s="71"/>
      <c r="U99" s="71"/>
      <c r="V99" s="71"/>
      <c r="W99" s="71"/>
      <c r="X99" s="71"/>
      <c r="Y99" s="71"/>
      <c r="Z99" s="71"/>
      <c r="AA99" s="71"/>
      <c r="AB99" s="71"/>
    </row>
    <row r="100" spans="1:28" ht="12.75" customHeight="1">
      <c r="A100" s="219">
        <v>5</v>
      </c>
      <c r="B100" s="207" t="s">
        <v>199</v>
      </c>
      <c r="C100" s="123" t="s">
        <v>200</v>
      </c>
      <c r="D100" s="207">
        <v>2</v>
      </c>
      <c r="E100" s="207">
        <v>2</v>
      </c>
      <c r="F100" s="207">
        <v>0</v>
      </c>
      <c r="G100" s="128" t="s">
        <v>124</v>
      </c>
      <c r="H100" s="180" t="s">
        <v>71</v>
      </c>
      <c r="I100" s="180" t="s">
        <v>40</v>
      </c>
      <c r="J100" s="262"/>
      <c r="K100" s="178"/>
      <c r="L100" s="72"/>
      <c r="M100" s="144">
        <v>10</v>
      </c>
      <c r="N100" s="284">
        <v>1</v>
      </c>
      <c r="O100" s="106">
        <f t="shared" si="43"/>
        <v>1</v>
      </c>
      <c r="P100" s="71"/>
      <c r="Q100" s="106">
        <f t="shared" si="44"/>
        <v>2</v>
      </c>
      <c r="R100" s="293">
        <f t="shared" si="45"/>
        <v>1</v>
      </c>
      <c r="S100" s="71"/>
      <c r="T100" s="71"/>
      <c r="U100" s="71"/>
      <c r="V100" s="71"/>
      <c r="W100" s="71"/>
      <c r="X100" s="71"/>
      <c r="Y100" s="71"/>
      <c r="Z100" s="71"/>
      <c r="AA100" s="71"/>
      <c r="AB100" s="71"/>
    </row>
    <row r="101" spans="1:28" ht="12.75" customHeight="1">
      <c r="A101" s="219">
        <v>6</v>
      </c>
      <c r="B101" s="207" t="s">
        <v>201</v>
      </c>
      <c r="C101" s="123" t="s">
        <v>202</v>
      </c>
      <c r="D101" s="207">
        <v>2</v>
      </c>
      <c r="E101" s="207">
        <v>2</v>
      </c>
      <c r="F101" s="207">
        <v>0</v>
      </c>
      <c r="G101" s="128" t="s">
        <v>124</v>
      </c>
      <c r="H101" s="180" t="s">
        <v>48</v>
      </c>
      <c r="I101" s="180" t="s">
        <v>47</v>
      </c>
      <c r="J101" s="209"/>
      <c r="K101" s="210"/>
      <c r="L101" s="72"/>
      <c r="M101" s="144">
        <v>10</v>
      </c>
      <c r="N101" s="284">
        <v>1</v>
      </c>
      <c r="O101" s="106">
        <f t="shared" si="43"/>
        <v>1</v>
      </c>
      <c r="P101" s="71"/>
      <c r="Q101" s="106">
        <f t="shared" si="44"/>
        <v>2</v>
      </c>
      <c r="R101" s="293">
        <f t="shared" si="45"/>
        <v>1</v>
      </c>
      <c r="S101" s="71"/>
      <c r="T101" s="71"/>
      <c r="U101" s="71"/>
      <c r="V101" s="71"/>
      <c r="W101" s="71"/>
      <c r="X101" s="71"/>
      <c r="Y101" s="71"/>
      <c r="Z101" s="71"/>
      <c r="AA101" s="71"/>
      <c r="AB101" s="71"/>
    </row>
    <row r="102" spans="1:28" ht="12.75" customHeight="1">
      <c r="A102" s="193">
        <v>7</v>
      </c>
      <c r="B102" s="211" t="s">
        <v>220</v>
      </c>
      <c r="C102" s="200" t="s">
        <v>221</v>
      </c>
      <c r="D102" s="211">
        <v>4</v>
      </c>
      <c r="E102" s="211">
        <v>0</v>
      </c>
      <c r="F102" s="211">
        <v>4</v>
      </c>
      <c r="G102" s="196" t="s">
        <v>124</v>
      </c>
      <c r="H102" s="197" t="s">
        <v>44</v>
      </c>
      <c r="I102" s="197" t="s">
        <v>69</v>
      </c>
      <c r="J102" s="213" t="s">
        <v>38</v>
      </c>
      <c r="K102" s="213" t="s">
        <v>39</v>
      </c>
      <c r="L102" s="122"/>
      <c r="M102" s="136">
        <v>10</v>
      </c>
      <c r="N102" s="139">
        <v>1</v>
      </c>
      <c r="O102" s="239">
        <f t="shared" ref="O102:O103" si="46">IF(M102&lt;=25,1,IF(M102&lt;=50,1.5,IF(M102&lt;=75,2,IF(M102&lt;=100,2.5,IF(M102&lt;=125,3,IF(M102&lt;=150,3.5,IF(M102&lt;=175,4)))))))</f>
        <v>1</v>
      </c>
      <c r="P102" s="122"/>
      <c r="Q102" s="239">
        <f t="shared" si="44"/>
        <v>4</v>
      </c>
      <c r="R102" s="251">
        <f t="shared" ref="R102:R103" si="47">O102*D102/Q102*2</f>
        <v>2</v>
      </c>
      <c r="S102" s="122"/>
      <c r="T102" s="122"/>
      <c r="U102" s="122"/>
      <c r="V102" s="122"/>
      <c r="W102" s="122"/>
      <c r="X102" s="122"/>
      <c r="Y102" s="122"/>
      <c r="Z102" s="122"/>
      <c r="AA102" s="122"/>
      <c r="AB102" s="122"/>
    </row>
    <row r="103" spans="1:28" ht="12.75" customHeight="1">
      <c r="A103" s="193">
        <v>8</v>
      </c>
      <c r="B103" s="211" t="s">
        <v>205</v>
      </c>
      <c r="C103" s="200" t="s">
        <v>206</v>
      </c>
      <c r="D103" s="211">
        <v>4</v>
      </c>
      <c r="E103" s="211">
        <v>0</v>
      </c>
      <c r="F103" s="211">
        <v>4</v>
      </c>
      <c r="G103" s="196" t="s">
        <v>124</v>
      </c>
      <c r="H103" s="201" t="s">
        <v>47</v>
      </c>
      <c r="I103" s="199" t="s">
        <v>62</v>
      </c>
      <c r="J103" s="197" t="s">
        <v>51</v>
      </c>
      <c r="K103" s="197" t="s">
        <v>43</v>
      </c>
      <c r="L103" s="122"/>
      <c r="M103" s="136">
        <v>10</v>
      </c>
      <c r="N103" s="139">
        <v>1</v>
      </c>
      <c r="O103" s="239">
        <f t="shared" si="46"/>
        <v>1</v>
      </c>
      <c r="P103" s="122"/>
      <c r="Q103" s="239">
        <f t="shared" si="44"/>
        <v>4</v>
      </c>
      <c r="R103" s="251">
        <f t="shared" si="47"/>
        <v>2</v>
      </c>
      <c r="S103" s="122"/>
      <c r="T103" s="122"/>
      <c r="U103" s="122"/>
      <c r="V103" s="122"/>
      <c r="W103" s="122"/>
      <c r="X103" s="122"/>
      <c r="Y103" s="122"/>
      <c r="Z103" s="122"/>
      <c r="AA103" s="122"/>
      <c r="AB103" s="122"/>
    </row>
    <row r="104" spans="1:28" ht="12.75" customHeight="1">
      <c r="A104" s="219"/>
      <c r="B104" s="293"/>
      <c r="C104" s="293" t="s">
        <v>171</v>
      </c>
      <c r="D104" s="220"/>
      <c r="E104" s="293"/>
      <c r="F104" s="127">
        <f>COUNTIF(F96:F103,"&gt;0")</f>
        <v>2</v>
      </c>
      <c r="G104" s="128"/>
      <c r="H104" s="311"/>
      <c r="I104" s="311"/>
      <c r="J104" s="262"/>
      <c r="K104" s="178"/>
      <c r="L104" s="72"/>
      <c r="M104" s="104"/>
      <c r="N104" s="104"/>
      <c r="O104" s="104"/>
      <c r="P104" s="71"/>
      <c r="Q104" s="104"/>
      <c r="R104" s="104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</row>
    <row r="105" spans="1:28" ht="12.75" customHeight="1" thickBot="1">
      <c r="A105" s="222"/>
      <c r="B105" s="223"/>
      <c r="C105" s="224" t="s">
        <v>147</v>
      </c>
      <c r="D105" s="225">
        <f t="shared" ref="D105:F105" si="48">SUM(D96:D102)</f>
        <v>16</v>
      </c>
      <c r="E105" s="225">
        <f t="shared" si="48"/>
        <v>12</v>
      </c>
      <c r="F105" s="225">
        <f t="shared" si="48"/>
        <v>4</v>
      </c>
      <c r="G105" s="225"/>
      <c r="H105" s="236"/>
      <c r="I105" s="237"/>
      <c r="J105" s="238"/>
      <c r="K105" s="206"/>
      <c r="L105" s="72"/>
      <c r="M105" s="104"/>
      <c r="N105" s="104"/>
      <c r="O105" s="104"/>
      <c r="P105" s="71"/>
      <c r="Q105" s="104"/>
      <c r="R105" s="104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</row>
    <row r="106" spans="1:28" ht="12.75" customHeight="1">
      <c r="A106" s="193">
        <v>1</v>
      </c>
      <c r="B106" s="211" t="s">
        <v>207</v>
      </c>
      <c r="C106" s="312" t="s">
        <v>208</v>
      </c>
      <c r="D106" s="217">
        <v>2</v>
      </c>
      <c r="E106" s="217">
        <v>0</v>
      </c>
      <c r="F106" s="251">
        <v>2</v>
      </c>
      <c r="G106" s="196" t="s">
        <v>125</v>
      </c>
      <c r="H106" s="197" t="s">
        <v>39</v>
      </c>
      <c r="I106" s="199" t="s">
        <v>42</v>
      </c>
      <c r="J106" s="251"/>
      <c r="K106" s="218"/>
      <c r="L106" s="164"/>
      <c r="M106" s="134">
        <v>10</v>
      </c>
      <c r="N106" s="239">
        <v>1</v>
      </c>
      <c r="O106" s="239">
        <f>IF(M106&lt;=25,1,IF(M106&lt;=50,1.5,IF(M106&lt;=75,2,IF(M106&lt;=100,2.5,IF(M106&lt;=125,3,IF(M106&lt;=150,3.5,IF(M106&lt;=175,4)))))))</f>
        <v>1</v>
      </c>
      <c r="P106" s="122"/>
      <c r="Q106" s="239">
        <f t="shared" ref="Q106:Q107" si="49">IF(I106="",1,IF(J106="",2,IF(K106="",3,4)))</f>
        <v>2</v>
      </c>
      <c r="R106" s="251">
        <f>O106*D106/Q106*2</f>
        <v>2</v>
      </c>
      <c r="S106" s="122"/>
      <c r="T106" s="122"/>
      <c r="U106" s="122"/>
      <c r="V106" s="122"/>
      <c r="W106" s="122"/>
      <c r="X106" s="122"/>
      <c r="Y106" s="122"/>
      <c r="Z106" s="122"/>
      <c r="AA106" s="122"/>
      <c r="AB106" s="122"/>
    </row>
    <row r="107" spans="1:28" ht="12.75" customHeight="1">
      <c r="A107" s="219">
        <v>2</v>
      </c>
      <c r="B107" s="293" t="s">
        <v>209</v>
      </c>
      <c r="C107" s="311" t="s">
        <v>210</v>
      </c>
      <c r="D107" s="220">
        <v>2</v>
      </c>
      <c r="E107" s="220">
        <v>2</v>
      </c>
      <c r="F107" s="293">
        <v>0</v>
      </c>
      <c r="G107" s="128" t="s">
        <v>125</v>
      </c>
      <c r="H107" s="180" t="s">
        <v>48</v>
      </c>
      <c r="I107" s="180" t="s">
        <v>46</v>
      </c>
      <c r="J107" s="293"/>
      <c r="K107" s="178"/>
      <c r="L107" s="176"/>
      <c r="M107" s="334">
        <v>10</v>
      </c>
      <c r="N107" s="334">
        <v>1</v>
      </c>
      <c r="O107" s="106">
        <f>IF(M107&lt;=40,1,IF(M107&lt;=80,1.5,IF(M107&lt;=120,2,IF(M107&lt;=160,2.5,IF(M107&lt;=200,3,IF(M107&lt;=240,3.5,IF(M107&lt;=280,4)))))))</f>
        <v>1</v>
      </c>
      <c r="P107" s="71"/>
      <c r="Q107" s="106">
        <f t="shared" si="49"/>
        <v>2</v>
      </c>
      <c r="R107" s="293">
        <f>O107*D107/Q107</f>
        <v>1</v>
      </c>
      <c r="S107" s="71"/>
      <c r="T107" s="71"/>
      <c r="U107" s="71"/>
      <c r="V107" s="71"/>
      <c r="W107" s="71"/>
      <c r="X107" s="71"/>
      <c r="Y107" s="71"/>
      <c r="Z107" s="71"/>
      <c r="AA107" s="71"/>
      <c r="AB107" s="71"/>
    </row>
    <row r="108" spans="1:28" ht="12.75" customHeight="1">
      <c r="A108" s="219">
        <v>3</v>
      </c>
      <c r="B108" s="293" t="s">
        <v>211</v>
      </c>
      <c r="C108" s="311" t="s">
        <v>212</v>
      </c>
      <c r="D108" s="220">
        <v>6</v>
      </c>
      <c r="E108" s="220">
        <v>0</v>
      </c>
      <c r="F108" s="293">
        <v>6</v>
      </c>
      <c r="G108" s="128" t="s">
        <v>125</v>
      </c>
      <c r="H108" s="293"/>
      <c r="I108" s="293"/>
      <c r="J108" s="293"/>
      <c r="K108" s="178"/>
      <c r="L108" s="176"/>
      <c r="M108" s="334"/>
      <c r="N108" s="334"/>
      <c r="O108" s="106"/>
      <c r="P108" s="71"/>
      <c r="Q108" s="334"/>
      <c r="R108" s="106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</row>
    <row r="109" spans="1:28" ht="12.75" customHeight="1">
      <c r="A109" s="219"/>
      <c r="B109" s="293"/>
      <c r="C109" s="293" t="s">
        <v>171</v>
      </c>
      <c r="D109" s="220"/>
      <c r="E109" s="293"/>
      <c r="F109" s="127">
        <f>COUNTIF(F106:F108,"&gt;0")</f>
        <v>2</v>
      </c>
      <c r="G109" s="128"/>
      <c r="H109" s="293"/>
      <c r="I109" s="293"/>
      <c r="J109" s="293"/>
      <c r="K109" s="178"/>
      <c r="L109" s="176"/>
      <c r="M109" s="334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</row>
    <row r="110" spans="1:28" ht="13.5" customHeight="1" thickBot="1">
      <c r="A110" s="222"/>
      <c r="B110" s="223"/>
      <c r="C110" s="224" t="s">
        <v>147</v>
      </c>
      <c r="D110" s="225">
        <f t="shared" ref="D110:F110" si="50">SUM(D106)</f>
        <v>2</v>
      </c>
      <c r="E110" s="225">
        <f t="shared" si="50"/>
        <v>0</v>
      </c>
      <c r="F110" s="225">
        <f t="shared" si="50"/>
        <v>2</v>
      </c>
      <c r="G110" s="225"/>
      <c r="H110" s="292"/>
      <c r="I110" s="292"/>
      <c r="J110" s="292"/>
      <c r="K110" s="227"/>
      <c r="L110" s="176"/>
      <c r="M110" s="228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</row>
    <row r="111" spans="1:28" ht="12.75" customHeight="1">
      <c r="A111" s="80"/>
      <c r="B111" s="336"/>
      <c r="C111" s="79"/>
      <c r="D111" s="79"/>
      <c r="E111" s="336"/>
      <c r="F111" s="336"/>
      <c r="G111" s="79"/>
      <c r="H111" s="79"/>
      <c r="I111" s="334"/>
      <c r="J111" s="334"/>
      <c r="K111" s="71"/>
      <c r="L111" s="72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</row>
    <row r="112" spans="1:28" ht="12.75" customHeight="1">
      <c r="A112" s="80"/>
      <c r="B112" s="336"/>
      <c r="C112" s="79"/>
      <c r="D112" s="79"/>
      <c r="E112" s="336"/>
      <c r="F112" s="336"/>
      <c r="G112" s="79"/>
      <c r="H112" s="79"/>
      <c r="I112" s="334"/>
      <c r="J112" s="334"/>
      <c r="K112" s="71"/>
      <c r="L112" s="72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</row>
    <row r="113" spans="1:28" ht="12.75" customHeight="1" thickBot="1">
      <c r="A113" s="80" t="s">
        <v>222</v>
      </c>
      <c r="B113" s="336"/>
      <c r="C113" s="79"/>
      <c r="D113" s="79"/>
      <c r="E113" s="336"/>
      <c r="F113" s="336"/>
      <c r="G113" s="79"/>
      <c r="H113" s="79" t="s">
        <v>223</v>
      </c>
      <c r="I113" s="334"/>
      <c r="J113" s="334"/>
      <c r="K113" s="71"/>
      <c r="L113" s="72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</row>
    <row r="114" spans="1:28" ht="12.75" customHeight="1">
      <c r="A114" s="366" t="s">
        <v>104</v>
      </c>
      <c r="B114" s="367" t="s">
        <v>105</v>
      </c>
      <c r="C114" s="367" t="s">
        <v>106</v>
      </c>
      <c r="D114" s="368" t="s">
        <v>107</v>
      </c>
      <c r="E114" s="369"/>
      <c r="F114" s="370"/>
      <c r="G114" s="367" t="s">
        <v>108</v>
      </c>
      <c r="H114" s="367" t="s">
        <v>109</v>
      </c>
      <c r="I114" s="360" t="s">
        <v>110</v>
      </c>
      <c r="J114" s="361"/>
      <c r="K114" s="362"/>
      <c r="L114" s="240"/>
      <c r="M114" s="230" t="s">
        <v>111</v>
      </c>
      <c r="N114" s="88" t="s">
        <v>112</v>
      </c>
      <c r="O114" s="88" t="s">
        <v>113</v>
      </c>
      <c r="P114" s="71"/>
      <c r="Q114" s="88" t="s">
        <v>112</v>
      </c>
      <c r="R114" s="88" t="s">
        <v>114</v>
      </c>
      <c r="S114" s="71"/>
      <c r="T114" s="71"/>
      <c r="U114" s="71"/>
      <c r="V114" s="71"/>
      <c r="W114" s="71"/>
      <c r="X114" s="71"/>
      <c r="Y114" s="71"/>
      <c r="Z114" s="71"/>
      <c r="AA114" s="71"/>
      <c r="AB114" s="71"/>
    </row>
    <row r="115" spans="1:28" ht="12.75" customHeight="1" thickBot="1">
      <c r="A115" s="354"/>
      <c r="B115" s="356"/>
      <c r="C115" s="356"/>
      <c r="D115" s="89" t="s">
        <v>116</v>
      </c>
      <c r="E115" s="89" t="s">
        <v>117</v>
      </c>
      <c r="F115" s="89" t="s">
        <v>118</v>
      </c>
      <c r="G115" s="356"/>
      <c r="H115" s="356"/>
      <c r="I115" s="363"/>
      <c r="J115" s="364"/>
      <c r="K115" s="365"/>
      <c r="L115" s="240"/>
      <c r="M115" s="231" t="s">
        <v>119</v>
      </c>
      <c r="N115" s="94" t="s">
        <v>120</v>
      </c>
      <c r="O115" s="94"/>
      <c r="P115" s="71"/>
      <c r="Q115" s="94" t="s">
        <v>121</v>
      </c>
      <c r="R115" s="94" t="s">
        <v>122</v>
      </c>
      <c r="S115" s="71"/>
      <c r="T115" s="71"/>
      <c r="U115" s="71"/>
      <c r="V115" s="71"/>
      <c r="W115" s="71"/>
      <c r="X115" s="71"/>
      <c r="Y115" s="71"/>
      <c r="Z115" s="71"/>
      <c r="AA115" s="71"/>
      <c r="AB115" s="71"/>
    </row>
    <row r="116" spans="1:28" ht="12.75" customHeight="1">
      <c r="A116" s="219">
        <v>1</v>
      </c>
      <c r="B116" s="293" t="s">
        <v>224</v>
      </c>
      <c r="C116" s="99" t="s">
        <v>173</v>
      </c>
      <c r="D116" s="293">
        <v>2</v>
      </c>
      <c r="E116" s="293">
        <v>2</v>
      </c>
      <c r="F116" s="293">
        <v>0</v>
      </c>
      <c r="G116" s="293" t="s">
        <v>123</v>
      </c>
      <c r="H116" s="242" t="s">
        <v>225</v>
      </c>
      <c r="I116" s="242"/>
      <c r="J116" s="242"/>
      <c r="K116" s="243"/>
      <c r="L116" s="72"/>
      <c r="M116" s="158"/>
      <c r="N116" s="284"/>
      <c r="O116" s="106"/>
      <c r="P116" s="71"/>
      <c r="Q116" s="106"/>
      <c r="R116" s="106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</row>
    <row r="117" spans="1:28" ht="12.75" customHeight="1">
      <c r="A117" s="219">
        <v>2</v>
      </c>
      <c r="B117" s="293" t="s">
        <v>226</v>
      </c>
      <c r="C117" s="99" t="s">
        <v>176</v>
      </c>
      <c r="D117" s="293">
        <v>2</v>
      </c>
      <c r="E117" s="293">
        <v>2</v>
      </c>
      <c r="F117" s="293">
        <v>0</v>
      </c>
      <c r="G117" s="293" t="s">
        <v>123</v>
      </c>
      <c r="H117" s="244" t="s">
        <v>227</v>
      </c>
      <c r="I117" s="242"/>
      <c r="J117" s="242"/>
      <c r="K117" s="243"/>
      <c r="L117" s="72"/>
      <c r="M117" s="144"/>
      <c r="N117" s="284"/>
      <c r="O117" s="106"/>
      <c r="P117" s="71"/>
      <c r="Q117" s="106"/>
      <c r="R117" s="284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</row>
    <row r="118" spans="1:28" ht="12.75" customHeight="1">
      <c r="A118" s="219">
        <v>3</v>
      </c>
      <c r="B118" s="293" t="s">
        <v>228</v>
      </c>
      <c r="C118" s="99" t="s">
        <v>179</v>
      </c>
      <c r="D118" s="293">
        <v>2</v>
      </c>
      <c r="E118" s="293">
        <v>1</v>
      </c>
      <c r="F118" s="293">
        <v>1</v>
      </c>
      <c r="G118" s="293" t="s">
        <v>123</v>
      </c>
      <c r="H118" s="311" t="s">
        <v>229</v>
      </c>
      <c r="I118" s="311" t="s">
        <v>230</v>
      </c>
      <c r="J118" s="311" t="s">
        <v>231</v>
      </c>
      <c r="K118" s="262"/>
      <c r="L118" s="245"/>
      <c r="M118" s="144"/>
      <c r="N118" s="284"/>
      <c r="O118" s="106"/>
      <c r="P118" s="71"/>
      <c r="Q118" s="106"/>
      <c r="R118" s="284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</row>
    <row r="119" spans="1:28" ht="12.75" customHeight="1">
      <c r="A119" s="219">
        <v>4</v>
      </c>
      <c r="B119" s="293" t="s">
        <v>232</v>
      </c>
      <c r="C119" s="99" t="s">
        <v>233</v>
      </c>
      <c r="D119" s="293">
        <v>2</v>
      </c>
      <c r="E119" s="293">
        <v>2</v>
      </c>
      <c r="F119" s="293">
        <v>0</v>
      </c>
      <c r="G119" s="293" t="s">
        <v>123</v>
      </c>
      <c r="H119" s="246" t="s">
        <v>59</v>
      </c>
      <c r="I119" s="247" t="s">
        <v>68</v>
      </c>
      <c r="J119" s="311"/>
      <c r="K119" s="262"/>
      <c r="L119" s="245"/>
      <c r="M119" s="248">
        <v>150</v>
      </c>
      <c r="N119" s="249">
        <v>5</v>
      </c>
      <c r="O119" s="106">
        <f t="shared" ref="O119:O121" si="51">IF(M119&lt;=40,1,IF(M119&lt;=80,1.5,IF(M119&lt;=120,2,IF(M119&lt;=160,2.5,IF(M119&lt;=200,3,IF(M119&lt;=240,3.5,IF(M119&lt;=280,4)))))))</f>
        <v>2.5</v>
      </c>
      <c r="P119" s="71"/>
      <c r="Q119" s="106">
        <f t="shared" ref="Q119:Q123" si="52">IF(I119="",1,IF(J119="",2,IF(K119="",3,4)))</f>
        <v>2</v>
      </c>
      <c r="R119" s="293">
        <f t="shared" ref="R119:R121" si="53">O119*D119/Q119</f>
        <v>2.5</v>
      </c>
      <c r="S119" s="71"/>
      <c r="T119" s="71"/>
      <c r="U119" s="71"/>
      <c r="V119" s="71"/>
      <c r="W119" s="71"/>
      <c r="X119" s="71"/>
      <c r="Y119" s="71"/>
      <c r="Z119" s="71"/>
      <c r="AA119" s="71"/>
      <c r="AB119" s="71"/>
    </row>
    <row r="120" spans="1:28" ht="12.75" customHeight="1">
      <c r="A120" s="219">
        <v>5</v>
      </c>
      <c r="B120" s="293" t="s">
        <v>234</v>
      </c>
      <c r="C120" s="99" t="s">
        <v>235</v>
      </c>
      <c r="D120" s="293">
        <v>2</v>
      </c>
      <c r="E120" s="293">
        <v>2</v>
      </c>
      <c r="F120" s="293">
        <v>0</v>
      </c>
      <c r="G120" s="293" t="s">
        <v>123</v>
      </c>
      <c r="H120" s="250" t="s">
        <v>29</v>
      </c>
      <c r="I120" s="311" t="s">
        <v>30</v>
      </c>
      <c r="J120" s="311"/>
      <c r="K120" s="262"/>
      <c r="L120" s="245"/>
      <c r="M120" s="248">
        <v>150</v>
      </c>
      <c r="N120" s="249">
        <v>5</v>
      </c>
      <c r="O120" s="106">
        <f t="shared" si="51"/>
        <v>2.5</v>
      </c>
      <c r="P120" s="71"/>
      <c r="Q120" s="106">
        <f t="shared" si="52"/>
        <v>2</v>
      </c>
      <c r="R120" s="293">
        <f t="shared" si="53"/>
        <v>2.5</v>
      </c>
      <c r="S120" s="71"/>
      <c r="T120" s="71"/>
      <c r="U120" s="71"/>
      <c r="V120" s="71"/>
      <c r="W120" s="71"/>
      <c r="X120" s="71"/>
      <c r="Y120" s="71"/>
      <c r="Z120" s="71"/>
      <c r="AA120" s="71"/>
      <c r="AB120" s="71"/>
    </row>
    <row r="121" spans="1:28" ht="12.75" customHeight="1">
      <c r="A121" s="219">
        <v>6</v>
      </c>
      <c r="B121" s="293" t="s">
        <v>236</v>
      </c>
      <c r="C121" s="99" t="s">
        <v>237</v>
      </c>
      <c r="D121" s="293">
        <v>2</v>
      </c>
      <c r="E121" s="293">
        <v>2</v>
      </c>
      <c r="F121" s="293">
        <v>0</v>
      </c>
      <c r="G121" s="293" t="s">
        <v>123</v>
      </c>
      <c r="H121" s="311" t="s">
        <v>61</v>
      </c>
      <c r="I121" s="311" t="s">
        <v>70</v>
      </c>
      <c r="J121" s="311"/>
      <c r="K121" s="262"/>
      <c r="L121" s="245"/>
      <c r="M121" s="248">
        <v>150</v>
      </c>
      <c r="N121" s="249">
        <v>5</v>
      </c>
      <c r="O121" s="106">
        <f t="shared" si="51"/>
        <v>2.5</v>
      </c>
      <c r="P121" s="71"/>
      <c r="Q121" s="106">
        <f t="shared" si="52"/>
        <v>2</v>
      </c>
      <c r="R121" s="293">
        <f t="shared" si="53"/>
        <v>2.5</v>
      </c>
      <c r="S121" s="71"/>
      <c r="T121" s="71"/>
      <c r="U121" s="71"/>
      <c r="V121" s="71"/>
      <c r="W121" s="71"/>
      <c r="X121" s="71"/>
      <c r="Y121" s="71"/>
      <c r="Z121" s="71"/>
      <c r="AA121" s="71"/>
      <c r="AB121" s="71"/>
    </row>
    <row r="122" spans="1:28" ht="12.75" customHeight="1">
      <c r="A122" s="193">
        <v>7</v>
      </c>
      <c r="B122" s="251" t="s">
        <v>238</v>
      </c>
      <c r="C122" s="200" t="s">
        <v>239</v>
      </c>
      <c r="D122" s="251">
        <v>4</v>
      </c>
      <c r="E122" s="251">
        <v>0</v>
      </c>
      <c r="F122" s="251">
        <v>4</v>
      </c>
      <c r="G122" s="251" t="s">
        <v>123</v>
      </c>
      <c r="H122" s="312" t="s">
        <v>34</v>
      </c>
      <c r="I122" s="312" t="s">
        <v>63</v>
      </c>
      <c r="J122" s="312" t="s">
        <v>29</v>
      </c>
      <c r="K122" s="263" t="s">
        <v>73</v>
      </c>
      <c r="L122" s="252"/>
      <c r="M122" s="253">
        <v>150</v>
      </c>
      <c r="N122" s="254">
        <v>5</v>
      </c>
      <c r="O122" s="239">
        <f t="shared" ref="O122:O123" si="54">IF(M122&lt;=25,1,IF(M122&lt;=50,1.5,IF(M122&lt;=75,2,IF(M122&lt;=100,2.5,IF(M122&lt;=125,3,IF(M122&lt;=150,3.5,IF(M122&lt;=175,4)))))))</f>
        <v>3.5</v>
      </c>
      <c r="P122" s="122"/>
      <c r="Q122" s="239">
        <f t="shared" si="52"/>
        <v>4</v>
      </c>
      <c r="R122" s="251">
        <f t="shared" ref="R122:R123" si="55">O122*D122/Q122*2</f>
        <v>7</v>
      </c>
      <c r="S122" s="122"/>
      <c r="T122" s="122"/>
      <c r="U122" s="122"/>
      <c r="V122" s="122"/>
      <c r="W122" s="122"/>
      <c r="X122" s="122"/>
      <c r="Y122" s="122"/>
      <c r="Z122" s="122"/>
      <c r="AA122" s="122"/>
      <c r="AB122" s="122"/>
    </row>
    <row r="123" spans="1:28" ht="12.75" customHeight="1">
      <c r="A123" s="193">
        <v>8</v>
      </c>
      <c r="B123" s="251" t="s">
        <v>240</v>
      </c>
      <c r="C123" s="200" t="s">
        <v>241</v>
      </c>
      <c r="D123" s="251">
        <v>4</v>
      </c>
      <c r="E123" s="251">
        <v>0</v>
      </c>
      <c r="F123" s="251">
        <v>4</v>
      </c>
      <c r="G123" s="251" t="s">
        <v>123</v>
      </c>
      <c r="H123" s="312" t="s">
        <v>70</v>
      </c>
      <c r="I123" s="312" t="s">
        <v>55</v>
      </c>
      <c r="J123" s="312" t="s">
        <v>23</v>
      </c>
      <c r="K123" s="256" t="s">
        <v>41</v>
      </c>
      <c r="L123" s="252"/>
      <c r="M123" s="253">
        <v>150</v>
      </c>
      <c r="N123" s="254">
        <v>5</v>
      </c>
      <c r="O123" s="239">
        <f t="shared" si="54"/>
        <v>3.5</v>
      </c>
      <c r="P123" s="122"/>
      <c r="Q123" s="239">
        <f t="shared" si="52"/>
        <v>4</v>
      </c>
      <c r="R123" s="251">
        <f t="shared" si="55"/>
        <v>7</v>
      </c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</row>
    <row r="124" spans="1:28" ht="12.75" customHeight="1">
      <c r="A124" s="203"/>
      <c r="B124" s="214"/>
      <c r="C124" s="204" t="s">
        <v>147</v>
      </c>
      <c r="D124" s="215">
        <f t="shared" ref="D124:F124" si="56">SUM(D116:D123)</f>
        <v>20</v>
      </c>
      <c r="E124" s="215">
        <f t="shared" si="56"/>
        <v>11</v>
      </c>
      <c r="F124" s="215">
        <f t="shared" si="56"/>
        <v>9</v>
      </c>
      <c r="G124" s="215"/>
      <c r="H124" s="257"/>
      <c r="I124" s="257"/>
      <c r="J124" s="257"/>
      <c r="K124" s="206"/>
      <c r="L124" s="176"/>
      <c r="M124" s="71"/>
      <c r="N124" s="334"/>
      <c r="O124" s="334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</row>
    <row r="125" spans="1:28" ht="12.75" customHeight="1">
      <c r="A125" s="258" t="s">
        <v>242</v>
      </c>
      <c r="B125" s="293"/>
      <c r="C125" s="116"/>
      <c r="D125" s="116"/>
      <c r="E125" s="293"/>
      <c r="F125" s="293"/>
      <c r="G125" s="116"/>
      <c r="H125" s="116"/>
      <c r="I125" s="293"/>
      <c r="J125" s="293"/>
      <c r="K125" s="259"/>
      <c r="L125" s="72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</row>
    <row r="126" spans="1:28" ht="12.75" customHeight="1">
      <c r="A126" s="353" t="s">
        <v>104</v>
      </c>
      <c r="B126" s="355" t="s">
        <v>105</v>
      </c>
      <c r="C126" s="355" t="s">
        <v>106</v>
      </c>
      <c r="D126" s="357" t="s">
        <v>107</v>
      </c>
      <c r="E126" s="358"/>
      <c r="F126" s="359"/>
      <c r="G126" s="355" t="s">
        <v>108</v>
      </c>
      <c r="H126" s="355" t="s">
        <v>109</v>
      </c>
      <c r="I126" s="371" t="s">
        <v>110</v>
      </c>
      <c r="J126" s="372"/>
      <c r="K126" s="375"/>
      <c r="L126" s="240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</row>
    <row r="127" spans="1:28" ht="12.75" customHeight="1">
      <c r="A127" s="354"/>
      <c r="B127" s="356"/>
      <c r="C127" s="356"/>
      <c r="D127" s="89" t="s">
        <v>116</v>
      </c>
      <c r="E127" s="89" t="s">
        <v>117</v>
      </c>
      <c r="F127" s="89" t="s">
        <v>118</v>
      </c>
      <c r="G127" s="356"/>
      <c r="H127" s="356"/>
      <c r="I127" s="363"/>
      <c r="J127" s="364"/>
      <c r="K127" s="365"/>
      <c r="L127" s="240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</row>
    <row r="128" spans="1:28" ht="12.75" customHeight="1">
      <c r="A128" s="193">
        <v>1</v>
      </c>
      <c r="B128" s="251" t="s">
        <v>243</v>
      </c>
      <c r="C128" s="165" t="s">
        <v>244</v>
      </c>
      <c r="D128" s="251">
        <f>E128+F128</f>
        <v>2</v>
      </c>
      <c r="E128" s="251">
        <v>0</v>
      </c>
      <c r="F128" s="251">
        <v>2</v>
      </c>
      <c r="G128" s="251" t="s">
        <v>124</v>
      </c>
      <c r="H128" s="260" t="s">
        <v>73</v>
      </c>
      <c r="I128" s="261" t="s">
        <v>59</v>
      </c>
      <c r="J128" s="312"/>
      <c r="K128" s="263"/>
      <c r="L128" s="252"/>
      <c r="M128" s="253">
        <v>117</v>
      </c>
      <c r="N128" s="139">
        <v>4</v>
      </c>
      <c r="O128" s="239">
        <f>IF(M128&lt;=25,1,IF(M128&lt;=50,1.5,IF(M128&lt;=75,2,IF(M128&lt;=100,2.5,IF(M128&lt;=125,3,IF(M128&lt;=150,3.5,IF(M128&lt;=175,4)))))))</f>
        <v>3</v>
      </c>
      <c r="P128" s="122"/>
      <c r="Q128" s="239">
        <f t="shared" ref="Q128:Q134" si="57">IF(I128="",1,IF(J128="",2,IF(K128="",3,4)))</f>
        <v>2</v>
      </c>
      <c r="R128" s="251">
        <f t="shared" ref="R128:R132" si="58">O128*D128/Q128</f>
        <v>3</v>
      </c>
      <c r="S128" s="122"/>
      <c r="T128" s="122"/>
      <c r="U128" s="122"/>
      <c r="V128" s="122"/>
      <c r="W128" s="122"/>
      <c r="X128" s="122"/>
      <c r="Y128" s="122"/>
      <c r="Z128" s="122"/>
      <c r="AA128" s="122"/>
      <c r="AB128" s="122"/>
    </row>
    <row r="129" spans="1:28" ht="12.75" customHeight="1">
      <c r="A129" s="219">
        <v>2</v>
      </c>
      <c r="B129" s="293" t="s">
        <v>245</v>
      </c>
      <c r="C129" s="99" t="s">
        <v>246</v>
      </c>
      <c r="D129" s="293">
        <v>2</v>
      </c>
      <c r="E129" s="293">
        <v>2</v>
      </c>
      <c r="F129" s="293">
        <v>0</v>
      </c>
      <c r="G129" s="293" t="s">
        <v>124</v>
      </c>
      <c r="H129" s="311" t="s">
        <v>41</v>
      </c>
      <c r="I129" s="311" t="s">
        <v>76</v>
      </c>
      <c r="J129" s="311"/>
      <c r="K129" s="262"/>
      <c r="L129" s="245"/>
      <c r="M129" s="248">
        <v>117</v>
      </c>
      <c r="N129" s="284">
        <v>4</v>
      </c>
      <c r="O129" s="106">
        <f t="shared" ref="O129:O132" si="59">IF(M129&lt;=40,1,IF(M129&lt;=80,1.5,IF(M129&lt;=120,2,IF(M129&lt;=160,2.5,IF(M129&lt;=200,3,IF(M129&lt;=240,3.5,IF(M129&lt;=280,4)))))))</f>
        <v>2</v>
      </c>
      <c r="P129" s="71"/>
      <c r="Q129" s="106">
        <f t="shared" si="57"/>
        <v>2</v>
      </c>
      <c r="R129" s="106">
        <f t="shared" si="58"/>
        <v>2</v>
      </c>
      <c r="S129" s="71"/>
      <c r="T129" s="71"/>
      <c r="U129" s="71"/>
      <c r="V129" s="71"/>
      <c r="W129" s="71"/>
      <c r="X129" s="71"/>
      <c r="Y129" s="71"/>
      <c r="Z129" s="71"/>
      <c r="AA129" s="71"/>
      <c r="AB129" s="71"/>
    </row>
    <row r="130" spans="1:28" ht="12.75" customHeight="1">
      <c r="A130" s="219">
        <v>3</v>
      </c>
      <c r="B130" s="293" t="s">
        <v>247</v>
      </c>
      <c r="C130" s="99" t="s">
        <v>248</v>
      </c>
      <c r="D130" s="293">
        <v>2</v>
      </c>
      <c r="E130" s="293">
        <v>2</v>
      </c>
      <c r="F130" s="293">
        <v>0</v>
      </c>
      <c r="G130" s="293" t="s">
        <v>124</v>
      </c>
      <c r="H130" s="311" t="s">
        <v>64</v>
      </c>
      <c r="I130" s="311" t="s">
        <v>55</v>
      </c>
      <c r="J130" s="311"/>
      <c r="K130" s="262"/>
      <c r="L130" s="245"/>
      <c r="M130" s="248">
        <v>117</v>
      </c>
      <c r="N130" s="284">
        <v>4</v>
      </c>
      <c r="O130" s="106">
        <f t="shared" si="59"/>
        <v>2</v>
      </c>
      <c r="P130" s="71"/>
      <c r="Q130" s="106">
        <f t="shared" si="57"/>
        <v>2</v>
      </c>
      <c r="R130" s="106">
        <f t="shared" si="58"/>
        <v>2</v>
      </c>
      <c r="S130" s="71"/>
      <c r="T130" s="71"/>
      <c r="U130" s="71"/>
      <c r="V130" s="71"/>
      <c r="W130" s="71"/>
      <c r="X130" s="71"/>
      <c r="Y130" s="71"/>
      <c r="Z130" s="71"/>
      <c r="AA130" s="71"/>
      <c r="AB130" s="71"/>
    </row>
    <row r="131" spans="1:28" ht="12.75" customHeight="1">
      <c r="A131" s="219">
        <v>4</v>
      </c>
      <c r="B131" s="293" t="s">
        <v>249</v>
      </c>
      <c r="C131" s="99" t="s">
        <v>250</v>
      </c>
      <c r="D131" s="293">
        <v>2</v>
      </c>
      <c r="E131" s="293">
        <v>2</v>
      </c>
      <c r="F131" s="293">
        <v>0</v>
      </c>
      <c r="G131" s="293" t="s">
        <v>124</v>
      </c>
      <c r="H131" s="311" t="s">
        <v>58</v>
      </c>
      <c r="I131" s="311" t="s">
        <v>53</v>
      </c>
      <c r="J131" s="311"/>
      <c r="K131" s="262"/>
      <c r="L131" s="245"/>
      <c r="M131" s="248">
        <v>117</v>
      </c>
      <c r="N131" s="284">
        <v>4</v>
      </c>
      <c r="O131" s="106">
        <f t="shared" si="59"/>
        <v>2</v>
      </c>
      <c r="P131" s="71"/>
      <c r="Q131" s="106">
        <f t="shared" si="57"/>
        <v>2</v>
      </c>
      <c r="R131" s="106">
        <f t="shared" si="58"/>
        <v>2</v>
      </c>
      <c r="S131" s="71"/>
      <c r="T131" s="71"/>
      <c r="U131" s="71"/>
      <c r="V131" s="71"/>
      <c r="W131" s="71"/>
      <c r="X131" s="71"/>
      <c r="Y131" s="71"/>
      <c r="Z131" s="71"/>
      <c r="AA131" s="71"/>
      <c r="AB131" s="71"/>
    </row>
    <row r="132" spans="1:28" ht="12.75" customHeight="1">
      <c r="A132" s="219">
        <v>5</v>
      </c>
      <c r="B132" s="293" t="s">
        <v>251</v>
      </c>
      <c r="C132" s="123" t="s">
        <v>252</v>
      </c>
      <c r="D132" s="293">
        <f>SUM(E132:F132)</f>
        <v>2</v>
      </c>
      <c r="E132" s="293">
        <v>2</v>
      </c>
      <c r="F132" s="293">
        <v>0</v>
      </c>
      <c r="G132" s="293" t="s">
        <v>124</v>
      </c>
      <c r="H132" s="250" t="s">
        <v>34</v>
      </c>
      <c r="I132" s="247" t="s">
        <v>40</v>
      </c>
      <c r="J132" s="311"/>
      <c r="K132" s="262"/>
      <c r="L132" s="245"/>
      <c r="M132" s="248">
        <v>117</v>
      </c>
      <c r="N132" s="284">
        <v>4</v>
      </c>
      <c r="O132" s="106">
        <f t="shared" si="59"/>
        <v>2</v>
      </c>
      <c r="P132" s="71"/>
      <c r="Q132" s="106">
        <f t="shared" si="57"/>
        <v>2</v>
      </c>
      <c r="R132" s="106">
        <f t="shared" si="58"/>
        <v>2</v>
      </c>
      <c r="S132" s="71"/>
      <c r="T132" s="71"/>
      <c r="U132" s="71"/>
      <c r="V132" s="71"/>
      <c r="W132" s="71"/>
      <c r="X132" s="71"/>
      <c r="Y132" s="71"/>
      <c r="Z132" s="71"/>
      <c r="AA132" s="71"/>
      <c r="AB132" s="71"/>
    </row>
    <row r="133" spans="1:28" ht="12.75" customHeight="1">
      <c r="A133" s="193">
        <v>6</v>
      </c>
      <c r="B133" s="251" t="s">
        <v>253</v>
      </c>
      <c r="C133" s="200" t="s">
        <v>254</v>
      </c>
      <c r="D133" s="251">
        <v>4</v>
      </c>
      <c r="E133" s="251">
        <v>0</v>
      </c>
      <c r="F133" s="251">
        <v>4</v>
      </c>
      <c r="G133" s="251" t="s">
        <v>124</v>
      </c>
      <c r="H133" s="312" t="s">
        <v>53</v>
      </c>
      <c r="I133" s="312" t="s">
        <v>75</v>
      </c>
      <c r="J133" s="312" t="s">
        <v>56</v>
      </c>
      <c r="K133" s="263" t="s">
        <v>77</v>
      </c>
      <c r="L133" s="252"/>
      <c r="M133" s="253">
        <v>117</v>
      </c>
      <c r="N133" s="139">
        <v>4</v>
      </c>
      <c r="O133" s="239">
        <f t="shared" ref="O133:O134" si="60">IF(M133&lt;=25,1,IF(M133&lt;=50,1.5,IF(M133&lt;=75,2,IF(M133&lt;=100,2.5,IF(M133&lt;=125,3,IF(M133&lt;=150,3.5,IF(M133&lt;=175,4)))))))</f>
        <v>3</v>
      </c>
      <c r="P133" s="122"/>
      <c r="Q133" s="239">
        <f t="shared" si="57"/>
        <v>4</v>
      </c>
      <c r="R133" s="251">
        <f t="shared" ref="R133:R134" si="61">O133*D133/Q133*2</f>
        <v>6</v>
      </c>
      <c r="S133" s="122"/>
      <c r="T133" s="122"/>
      <c r="U133" s="122"/>
      <c r="V133" s="122"/>
      <c r="W133" s="122"/>
      <c r="X133" s="122"/>
      <c r="Y133" s="122"/>
      <c r="Z133" s="122"/>
      <c r="AA133" s="122"/>
      <c r="AB133" s="122"/>
    </row>
    <row r="134" spans="1:28" ht="12.75" customHeight="1">
      <c r="A134" s="193">
        <v>7</v>
      </c>
      <c r="B134" s="251" t="s">
        <v>255</v>
      </c>
      <c r="C134" s="200" t="s">
        <v>256</v>
      </c>
      <c r="D134" s="251">
        <v>4</v>
      </c>
      <c r="E134" s="251">
        <v>0</v>
      </c>
      <c r="F134" s="251">
        <v>4</v>
      </c>
      <c r="G134" s="251" t="s">
        <v>124</v>
      </c>
      <c r="H134" s="312" t="s">
        <v>49</v>
      </c>
      <c r="I134" s="312" t="s">
        <v>30</v>
      </c>
      <c r="J134" s="247" t="s">
        <v>44</v>
      </c>
      <c r="K134" s="263" t="s">
        <v>57</v>
      </c>
      <c r="L134" s="252"/>
      <c r="M134" s="253">
        <v>117</v>
      </c>
      <c r="N134" s="139">
        <v>4</v>
      </c>
      <c r="O134" s="239">
        <f t="shared" si="60"/>
        <v>3</v>
      </c>
      <c r="P134" s="122"/>
      <c r="Q134" s="239">
        <f t="shared" si="57"/>
        <v>4</v>
      </c>
      <c r="R134" s="251">
        <f t="shared" si="61"/>
        <v>6</v>
      </c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</row>
    <row r="135" spans="1:28" ht="12.75" customHeight="1">
      <c r="A135" s="203"/>
      <c r="B135" s="214"/>
      <c r="C135" s="204" t="s">
        <v>147</v>
      </c>
      <c r="D135" s="215">
        <f t="shared" ref="D135:E135" si="62">SUM(D128:D134)</f>
        <v>18</v>
      </c>
      <c r="E135" s="215">
        <f t="shared" si="62"/>
        <v>8</v>
      </c>
      <c r="F135" s="215">
        <f>SUM(F128:F134)</f>
        <v>10</v>
      </c>
      <c r="G135" s="215"/>
      <c r="H135" s="257"/>
      <c r="I135" s="257"/>
      <c r="J135" s="257"/>
      <c r="K135" s="206"/>
      <c r="L135" s="176"/>
      <c r="M135" s="71"/>
      <c r="N135" s="334"/>
      <c r="O135" s="334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</row>
    <row r="136" spans="1:28" ht="12.75" customHeight="1">
      <c r="A136" s="258" t="s">
        <v>257</v>
      </c>
      <c r="B136" s="293"/>
      <c r="C136" s="116"/>
      <c r="D136" s="116"/>
      <c r="E136" s="293"/>
      <c r="F136" s="293"/>
      <c r="G136" s="116"/>
      <c r="H136" s="116"/>
      <c r="I136" s="293"/>
      <c r="J136" s="293"/>
      <c r="K136" s="259"/>
      <c r="L136" s="72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</row>
    <row r="137" spans="1:28" ht="12.75" customHeight="1">
      <c r="A137" s="353" t="s">
        <v>104</v>
      </c>
      <c r="B137" s="355" t="s">
        <v>105</v>
      </c>
      <c r="C137" s="355" t="s">
        <v>106</v>
      </c>
      <c r="D137" s="357" t="s">
        <v>107</v>
      </c>
      <c r="E137" s="358"/>
      <c r="F137" s="359"/>
      <c r="G137" s="355" t="s">
        <v>108</v>
      </c>
      <c r="H137" s="355" t="s">
        <v>109</v>
      </c>
      <c r="I137" s="371" t="s">
        <v>110</v>
      </c>
      <c r="J137" s="372"/>
      <c r="K137" s="375"/>
      <c r="L137" s="240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</row>
    <row r="138" spans="1:28" ht="12.75" customHeight="1">
      <c r="A138" s="354"/>
      <c r="B138" s="356"/>
      <c r="C138" s="356"/>
      <c r="D138" s="89" t="s">
        <v>116</v>
      </c>
      <c r="E138" s="89" t="s">
        <v>117</v>
      </c>
      <c r="F138" s="89" t="s">
        <v>118</v>
      </c>
      <c r="G138" s="356"/>
      <c r="H138" s="356"/>
      <c r="I138" s="363"/>
      <c r="J138" s="364"/>
      <c r="K138" s="365"/>
      <c r="L138" s="240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</row>
    <row r="139" spans="1:28" ht="12.75" customHeight="1">
      <c r="A139" s="219">
        <v>1</v>
      </c>
      <c r="B139" s="293" t="s">
        <v>258</v>
      </c>
      <c r="C139" s="99" t="s">
        <v>198</v>
      </c>
      <c r="D139" s="293">
        <v>2</v>
      </c>
      <c r="E139" s="293">
        <v>2</v>
      </c>
      <c r="F139" s="293">
        <v>0</v>
      </c>
      <c r="G139" s="293" t="s">
        <v>125</v>
      </c>
      <c r="H139" s="311" t="s">
        <v>23</v>
      </c>
      <c r="I139" s="311" t="s">
        <v>58</v>
      </c>
      <c r="J139" s="311"/>
      <c r="K139" s="262"/>
      <c r="L139" s="72"/>
      <c r="M139" s="158">
        <v>100</v>
      </c>
      <c r="N139" s="284">
        <v>4</v>
      </c>
      <c r="O139" s="106">
        <f t="shared" ref="O139:O142" si="63">IF(M139&lt;=40,1,IF(M139&lt;=80,1.5,IF(M139&lt;=120,2,IF(M139&lt;=160,2.5,IF(M139&lt;=200,3,IF(M139&lt;=240,3.5,IF(M139&lt;=280,4)))))))</f>
        <v>2</v>
      </c>
      <c r="P139" s="71"/>
      <c r="Q139" s="106">
        <f t="shared" ref="Q139:Q145" si="64">IF(I139="",1,IF(J139="",2,IF(K139="",3,4)))</f>
        <v>2</v>
      </c>
      <c r="R139" s="106">
        <f t="shared" ref="R139:R142" si="65">O139*D139/Q139</f>
        <v>2</v>
      </c>
      <c r="S139" s="71"/>
      <c r="T139" s="71"/>
      <c r="U139" s="71"/>
      <c r="V139" s="71"/>
      <c r="W139" s="71"/>
      <c r="X139" s="71"/>
      <c r="Y139" s="71"/>
      <c r="Z139" s="71"/>
      <c r="AA139" s="71"/>
      <c r="AB139" s="71"/>
    </row>
    <row r="140" spans="1:28" ht="12.75" customHeight="1">
      <c r="A140" s="219">
        <v>2</v>
      </c>
      <c r="B140" s="293" t="s">
        <v>259</v>
      </c>
      <c r="C140" s="99" t="s">
        <v>260</v>
      </c>
      <c r="D140" s="293">
        <v>2</v>
      </c>
      <c r="E140" s="293">
        <v>2</v>
      </c>
      <c r="F140" s="293">
        <v>0</v>
      </c>
      <c r="G140" s="293" t="s">
        <v>125</v>
      </c>
      <c r="H140" s="311" t="s">
        <v>63</v>
      </c>
      <c r="I140" s="311" t="s">
        <v>43</v>
      </c>
      <c r="J140" s="311"/>
      <c r="K140" s="262"/>
      <c r="L140" s="72"/>
      <c r="M140" s="144">
        <v>100</v>
      </c>
      <c r="N140" s="284">
        <v>4</v>
      </c>
      <c r="O140" s="106">
        <f t="shared" si="63"/>
        <v>2</v>
      </c>
      <c r="P140" s="71"/>
      <c r="Q140" s="106">
        <f t="shared" si="64"/>
        <v>2</v>
      </c>
      <c r="R140" s="106">
        <f t="shared" si="65"/>
        <v>2</v>
      </c>
      <c r="S140" s="71"/>
      <c r="T140" s="71"/>
      <c r="U140" s="71"/>
      <c r="V140" s="71"/>
      <c r="W140" s="71"/>
      <c r="X140" s="71"/>
      <c r="Y140" s="71"/>
      <c r="Z140" s="71"/>
      <c r="AA140" s="71"/>
      <c r="AB140" s="71"/>
    </row>
    <row r="141" spans="1:28" ht="12.75" customHeight="1">
      <c r="A141" s="219">
        <v>3</v>
      </c>
      <c r="B141" s="293" t="s">
        <v>261</v>
      </c>
      <c r="C141" s="99" t="s">
        <v>262</v>
      </c>
      <c r="D141" s="293">
        <v>2</v>
      </c>
      <c r="E141" s="293">
        <v>2</v>
      </c>
      <c r="F141" s="293">
        <v>0</v>
      </c>
      <c r="G141" s="293" t="s">
        <v>125</v>
      </c>
      <c r="H141" s="311" t="s">
        <v>50</v>
      </c>
      <c r="I141" s="311" t="s">
        <v>64</v>
      </c>
      <c r="J141" s="311"/>
      <c r="K141" s="262"/>
      <c r="L141" s="72"/>
      <c r="M141" s="144">
        <v>100</v>
      </c>
      <c r="N141" s="284">
        <v>4</v>
      </c>
      <c r="O141" s="106">
        <f t="shared" si="63"/>
        <v>2</v>
      </c>
      <c r="P141" s="71"/>
      <c r="Q141" s="106">
        <f t="shared" si="64"/>
        <v>2</v>
      </c>
      <c r="R141" s="106">
        <f t="shared" si="65"/>
        <v>2</v>
      </c>
      <c r="S141" s="71"/>
      <c r="T141" s="71"/>
      <c r="U141" s="71"/>
      <c r="V141" s="71"/>
      <c r="W141" s="71"/>
      <c r="X141" s="71"/>
      <c r="Y141" s="71"/>
      <c r="Z141" s="71"/>
      <c r="AA141" s="71"/>
      <c r="AB141" s="71"/>
    </row>
    <row r="142" spans="1:28" ht="12.75" customHeight="1">
      <c r="A142" s="219">
        <v>4</v>
      </c>
      <c r="B142" s="293" t="s">
        <v>263</v>
      </c>
      <c r="C142" s="99" t="s">
        <v>264</v>
      </c>
      <c r="D142" s="293">
        <v>2</v>
      </c>
      <c r="E142" s="293">
        <v>2</v>
      </c>
      <c r="F142" s="293">
        <v>0</v>
      </c>
      <c r="G142" s="293" t="s">
        <v>125</v>
      </c>
      <c r="H142" s="311" t="s">
        <v>49</v>
      </c>
      <c r="I142" s="311" t="s">
        <v>75</v>
      </c>
      <c r="J142" s="311"/>
      <c r="K142" s="262"/>
      <c r="L142" s="72"/>
      <c r="M142" s="144">
        <v>100</v>
      </c>
      <c r="N142" s="284">
        <v>4</v>
      </c>
      <c r="O142" s="106">
        <f t="shared" si="63"/>
        <v>2</v>
      </c>
      <c r="P142" s="71"/>
      <c r="Q142" s="106">
        <f t="shared" si="64"/>
        <v>2</v>
      </c>
      <c r="R142" s="106">
        <f t="shared" si="65"/>
        <v>2</v>
      </c>
      <c r="S142" s="71"/>
      <c r="T142" s="71"/>
      <c r="U142" s="71"/>
      <c r="V142" s="71"/>
      <c r="W142" s="71"/>
      <c r="X142" s="71"/>
      <c r="Y142" s="71"/>
      <c r="Z142" s="71"/>
      <c r="AA142" s="71"/>
      <c r="AB142" s="71"/>
    </row>
    <row r="143" spans="1:28" ht="12.75" customHeight="1">
      <c r="A143" s="193">
        <v>5</v>
      </c>
      <c r="B143" s="251" t="s">
        <v>265</v>
      </c>
      <c r="C143" s="200" t="s">
        <v>266</v>
      </c>
      <c r="D143" s="251">
        <v>4</v>
      </c>
      <c r="E143" s="251">
        <v>0</v>
      </c>
      <c r="F143" s="251">
        <v>4</v>
      </c>
      <c r="G143" s="251" t="s">
        <v>125</v>
      </c>
      <c r="H143" s="312" t="s">
        <v>43</v>
      </c>
      <c r="I143" s="312" t="s">
        <v>30</v>
      </c>
      <c r="J143" s="312" t="s">
        <v>50</v>
      </c>
      <c r="K143" s="312" t="s">
        <v>75</v>
      </c>
      <c r="L143" s="122"/>
      <c r="M143" s="136">
        <v>100</v>
      </c>
      <c r="N143" s="139">
        <v>4</v>
      </c>
      <c r="O143" s="239">
        <f t="shared" ref="O143:O145" si="66">IF(M143&lt;=25,1,IF(M143&lt;=50,1.5,IF(M143&lt;=75,2,IF(M143&lt;=100,2.5,IF(M143&lt;=125,3,IF(M143&lt;=150,3.5,IF(M143&lt;=175,4)))))))</f>
        <v>2.5</v>
      </c>
      <c r="P143" s="122"/>
      <c r="Q143" s="239">
        <f t="shared" si="64"/>
        <v>4</v>
      </c>
      <c r="R143" s="251">
        <f t="shared" ref="R143:R145" si="67">O143*D143/Q143*2</f>
        <v>5</v>
      </c>
      <c r="S143" s="122"/>
      <c r="T143" s="122"/>
      <c r="U143" s="122"/>
      <c r="V143" s="122"/>
      <c r="W143" s="122"/>
      <c r="X143" s="122"/>
      <c r="Y143" s="122"/>
      <c r="Z143" s="122"/>
      <c r="AA143" s="122"/>
      <c r="AB143" s="122"/>
    </row>
    <row r="144" spans="1:28" ht="12.75" customHeight="1">
      <c r="A144" s="193">
        <v>6</v>
      </c>
      <c r="B144" s="251" t="s">
        <v>267</v>
      </c>
      <c r="C144" s="200" t="s">
        <v>268</v>
      </c>
      <c r="D144" s="251">
        <v>4</v>
      </c>
      <c r="E144" s="251">
        <v>0</v>
      </c>
      <c r="F144" s="251">
        <v>4</v>
      </c>
      <c r="G144" s="251" t="s">
        <v>125</v>
      </c>
      <c r="H144" s="312" t="s">
        <v>64</v>
      </c>
      <c r="I144" s="312" t="s">
        <v>59</v>
      </c>
      <c r="J144" s="312" t="s">
        <v>79</v>
      </c>
      <c r="K144" s="263" t="s">
        <v>58</v>
      </c>
      <c r="L144" s="122"/>
      <c r="M144" s="136">
        <v>100</v>
      </c>
      <c r="N144" s="139">
        <v>4</v>
      </c>
      <c r="O144" s="239">
        <f t="shared" si="66"/>
        <v>2.5</v>
      </c>
      <c r="P144" s="122"/>
      <c r="Q144" s="239">
        <f t="shared" si="64"/>
        <v>4</v>
      </c>
      <c r="R144" s="251">
        <f t="shared" si="67"/>
        <v>5</v>
      </c>
      <c r="S144" s="122"/>
      <c r="T144" s="122"/>
      <c r="U144" s="122"/>
      <c r="V144" s="122"/>
      <c r="W144" s="122"/>
      <c r="X144" s="122"/>
      <c r="Y144" s="122"/>
      <c r="Z144" s="122"/>
      <c r="AA144" s="122"/>
      <c r="AB144" s="122"/>
    </row>
    <row r="145" spans="1:28" ht="12.75" customHeight="1">
      <c r="A145" s="193">
        <v>7</v>
      </c>
      <c r="B145" s="251" t="s">
        <v>269</v>
      </c>
      <c r="C145" s="200" t="s">
        <v>270</v>
      </c>
      <c r="D145" s="251">
        <v>4</v>
      </c>
      <c r="E145" s="251">
        <v>0</v>
      </c>
      <c r="F145" s="251">
        <v>4</v>
      </c>
      <c r="G145" s="251" t="s">
        <v>125</v>
      </c>
      <c r="H145" s="260" t="s">
        <v>29</v>
      </c>
      <c r="I145" s="312" t="s">
        <v>56</v>
      </c>
      <c r="J145" s="312" t="s">
        <v>61</v>
      </c>
      <c r="K145" s="247" t="s">
        <v>46</v>
      </c>
      <c r="L145" s="122"/>
      <c r="M145" s="136">
        <v>100</v>
      </c>
      <c r="N145" s="139">
        <v>4</v>
      </c>
      <c r="O145" s="239">
        <f t="shared" si="66"/>
        <v>2.5</v>
      </c>
      <c r="P145" s="122"/>
      <c r="Q145" s="239">
        <f t="shared" si="64"/>
        <v>4</v>
      </c>
      <c r="R145" s="251">
        <f t="shared" si="67"/>
        <v>5</v>
      </c>
      <c r="S145" s="122"/>
      <c r="T145" s="122"/>
      <c r="U145" s="122"/>
      <c r="V145" s="122"/>
      <c r="W145" s="122"/>
      <c r="X145" s="122"/>
      <c r="Y145" s="122"/>
      <c r="Z145" s="122"/>
      <c r="AA145" s="122"/>
      <c r="AB145" s="122"/>
    </row>
    <row r="146" spans="1:28" ht="12.75" customHeight="1">
      <c r="A146" s="203"/>
      <c r="B146" s="214"/>
      <c r="C146" s="204" t="s">
        <v>147</v>
      </c>
      <c r="D146" s="215">
        <f t="shared" ref="D146:F146" si="68">SUM(D139:D145)</f>
        <v>20</v>
      </c>
      <c r="E146" s="215">
        <f t="shared" si="68"/>
        <v>8</v>
      </c>
      <c r="F146" s="215">
        <f t="shared" si="68"/>
        <v>12</v>
      </c>
      <c r="G146" s="215"/>
      <c r="H146" s="257"/>
      <c r="I146" s="257"/>
      <c r="J146" s="257"/>
      <c r="K146" s="206"/>
      <c r="L146" s="176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</row>
    <row r="147" spans="1:28" ht="12.75" customHeight="1">
      <c r="A147" s="258" t="s">
        <v>271</v>
      </c>
      <c r="B147" s="293"/>
      <c r="C147" s="116"/>
      <c r="D147" s="116"/>
      <c r="E147" s="293"/>
      <c r="F147" s="293"/>
      <c r="G147" s="116"/>
      <c r="H147" s="116"/>
      <c r="I147" s="293"/>
      <c r="J147" s="293"/>
      <c r="K147" s="259"/>
      <c r="L147" s="72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</row>
    <row r="148" spans="1:28" ht="12.75" customHeight="1">
      <c r="A148" s="355" t="s">
        <v>104</v>
      </c>
      <c r="B148" s="355" t="s">
        <v>105</v>
      </c>
      <c r="C148" s="355" t="s">
        <v>106</v>
      </c>
      <c r="D148" s="357" t="s">
        <v>107</v>
      </c>
      <c r="E148" s="358"/>
      <c r="F148" s="359"/>
      <c r="G148" s="355" t="s">
        <v>108</v>
      </c>
      <c r="H148" s="355" t="s">
        <v>109</v>
      </c>
      <c r="I148" s="371" t="s">
        <v>110</v>
      </c>
      <c r="J148" s="372"/>
      <c r="K148" s="373"/>
      <c r="L148" s="72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</row>
    <row r="149" spans="1:28" ht="12.75" customHeight="1">
      <c r="A149" s="356"/>
      <c r="B149" s="356"/>
      <c r="C149" s="356"/>
      <c r="D149" s="89" t="s">
        <v>116</v>
      </c>
      <c r="E149" s="89" t="s">
        <v>117</v>
      </c>
      <c r="F149" s="89" t="s">
        <v>118</v>
      </c>
      <c r="G149" s="356"/>
      <c r="H149" s="356"/>
      <c r="I149" s="363"/>
      <c r="J149" s="364"/>
      <c r="K149" s="374"/>
      <c r="L149" s="72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</row>
    <row r="150" spans="1:28" ht="12.75" customHeight="1">
      <c r="A150" s="293">
        <v>1</v>
      </c>
      <c r="B150" s="293" t="s">
        <v>272</v>
      </c>
      <c r="C150" s="99" t="s">
        <v>273</v>
      </c>
      <c r="D150" s="293">
        <v>6</v>
      </c>
      <c r="E150" s="293">
        <v>0</v>
      </c>
      <c r="F150" s="293">
        <v>6</v>
      </c>
      <c r="G150" s="293" t="s">
        <v>274</v>
      </c>
      <c r="H150" s="311"/>
      <c r="I150" s="311"/>
      <c r="J150" s="311"/>
      <c r="K150" s="116"/>
      <c r="L150" s="72"/>
      <c r="M150" s="144"/>
      <c r="N150" s="284"/>
      <c r="O150" s="106"/>
      <c r="P150" s="71"/>
      <c r="Q150" s="106"/>
      <c r="R150" s="106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</row>
    <row r="151" spans="1:28" ht="12.75" customHeight="1">
      <c r="A151" s="293">
        <v>2</v>
      </c>
      <c r="B151" s="293" t="s">
        <v>258</v>
      </c>
      <c r="C151" s="99" t="s">
        <v>198</v>
      </c>
      <c r="D151" s="293">
        <v>2</v>
      </c>
      <c r="E151" s="293">
        <v>2</v>
      </c>
      <c r="F151" s="293">
        <v>0</v>
      </c>
      <c r="G151" s="293" t="s">
        <v>125</v>
      </c>
      <c r="H151" s="99" t="s">
        <v>48</v>
      </c>
      <c r="I151" s="311" t="s">
        <v>78</v>
      </c>
      <c r="J151" s="293"/>
      <c r="K151" s="116"/>
      <c r="L151" s="71"/>
      <c r="M151" s="144">
        <v>100</v>
      </c>
      <c r="N151" s="284">
        <v>4</v>
      </c>
      <c r="O151" s="106">
        <f>IF(M151&lt;=40,1,IF(M151&lt;=80,1.5,IF(M151&lt;=120,2,IF(M151&lt;=160,2.5,IF(M151&lt;=200,3,IF(M151&lt;=240,3.5,IF(M151&lt;=280,4)))))))</f>
        <v>2</v>
      </c>
      <c r="P151" s="71"/>
      <c r="Q151" s="106">
        <f t="shared" ref="Q151:Q152" si="69">IF(I151="",1,IF(J151="",2,IF(K151="",3,4)))</f>
        <v>2</v>
      </c>
      <c r="R151" s="106">
        <f>O151*D151/Q151</f>
        <v>2</v>
      </c>
      <c r="S151" s="71"/>
      <c r="T151" s="71"/>
      <c r="U151" s="71"/>
      <c r="V151" s="71"/>
      <c r="W151" s="71"/>
      <c r="X151" s="71"/>
      <c r="Y151" s="71"/>
      <c r="Z151" s="71"/>
      <c r="AA151" s="71"/>
      <c r="AB151" s="71"/>
    </row>
    <row r="152" spans="1:28" ht="12.75" customHeight="1">
      <c r="A152" s="293">
        <v>3</v>
      </c>
      <c r="B152" s="251" t="s">
        <v>243</v>
      </c>
      <c r="C152" s="165" t="s">
        <v>244</v>
      </c>
      <c r="D152" s="251">
        <f>E152+F152</f>
        <v>2</v>
      </c>
      <c r="E152" s="251">
        <v>0</v>
      </c>
      <c r="F152" s="251">
        <v>2</v>
      </c>
      <c r="G152" s="251" t="s">
        <v>124</v>
      </c>
      <c r="H152" s="123" t="s">
        <v>73</v>
      </c>
      <c r="I152" s="311" t="s">
        <v>80</v>
      </c>
      <c r="J152" s="293"/>
      <c r="K152" s="116"/>
      <c r="L152" s="72"/>
      <c r="M152" s="136">
        <v>100</v>
      </c>
      <c r="N152" s="139">
        <v>4</v>
      </c>
      <c r="O152" s="239">
        <f>IF(M152&lt;=25,1,IF(M152&lt;=50,1.5,IF(M152&lt;=75,2,IF(M152&lt;=100,2.5,IF(M152&lt;=125,3,IF(M152&lt;=150,3.5,IF(M152&lt;=175,4)))))))</f>
        <v>2.5</v>
      </c>
      <c r="P152" s="122"/>
      <c r="Q152" s="239">
        <f t="shared" si="69"/>
        <v>2</v>
      </c>
      <c r="R152" s="251">
        <f>O152*D152/Q152*2</f>
        <v>5</v>
      </c>
      <c r="S152" s="71"/>
      <c r="T152" s="71"/>
      <c r="U152" s="71"/>
      <c r="V152" s="71"/>
      <c r="W152" s="71"/>
      <c r="X152" s="71"/>
      <c r="Y152" s="71"/>
      <c r="Z152" s="71"/>
      <c r="AA152" s="71"/>
      <c r="AB152" s="71"/>
    </row>
    <row r="153" spans="1:28" ht="12.75" customHeight="1">
      <c r="A153" s="71"/>
      <c r="B153" s="334"/>
      <c r="C153" s="71"/>
      <c r="D153" s="71"/>
      <c r="E153" s="334"/>
      <c r="F153" s="334"/>
      <c r="G153" s="71"/>
      <c r="H153" s="99"/>
      <c r="I153" s="293"/>
      <c r="J153" s="334"/>
      <c r="K153" s="71"/>
      <c r="L153" s="72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</row>
    <row r="154" spans="1:28" ht="12.75" customHeight="1">
      <c r="A154" s="79" t="s">
        <v>275</v>
      </c>
      <c r="B154" s="334"/>
      <c r="C154" s="71"/>
      <c r="D154" s="71"/>
      <c r="E154" s="334"/>
      <c r="F154" s="334"/>
      <c r="G154" s="71"/>
      <c r="H154" s="71"/>
      <c r="I154" s="334"/>
      <c r="J154" s="334"/>
      <c r="K154" s="71"/>
      <c r="L154" s="72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</row>
    <row r="155" spans="1:28" ht="12.75" customHeight="1" thickBot="1">
      <c r="A155" s="265" t="s">
        <v>276</v>
      </c>
      <c r="B155" s="266"/>
      <c r="C155" s="267"/>
      <c r="D155" s="267"/>
      <c r="E155" s="266"/>
      <c r="F155" s="266"/>
      <c r="G155" s="267"/>
      <c r="H155" s="267"/>
      <c r="I155" s="266"/>
      <c r="J155" s="266"/>
      <c r="K155" s="268"/>
      <c r="L155" s="72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</row>
    <row r="156" spans="1:28" ht="12.75" customHeight="1">
      <c r="A156" s="366" t="s">
        <v>104</v>
      </c>
      <c r="B156" s="367" t="s">
        <v>105</v>
      </c>
      <c r="C156" s="367" t="s">
        <v>106</v>
      </c>
      <c r="D156" s="368" t="s">
        <v>107</v>
      </c>
      <c r="E156" s="369"/>
      <c r="F156" s="370"/>
      <c r="G156" s="367" t="s">
        <v>108</v>
      </c>
      <c r="H156" s="367" t="s">
        <v>109</v>
      </c>
      <c r="I156" s="360" t="s">
        <v>110</v>
      </c>
      <c r="J156" s="361"/>
      <c r="K156" s="362"/>
      <c r="L156" s="72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</row>
    <row r="157" spans="1:28" ht="12.75" customHeight="1">
      <c r="A157" s="354"/>
      <c r="B157" s="356"/>
      <c r="C157" s="356"/>
      <c r="D157" s="89" t="s">
        <v>116</v>
      </c>
      <c r="E157" s="89" t="s">
        <v>117</v>
      </c>
      <c r="F157" s="89" t="s">
        <v>118</v>
      </c>
      <c r="G157" s="356"/>
      <c r="H157" s="356"/>
      <c r="I157" s="363"/>
      <c r="J157" s="364"/>
      <c r="K157" s="365"/>
      <c r="L157" s="72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</row>
    <row r="158" spans="1:28" ht="12.75" customHeight="1">
      <c r="A158" s="269">
        <v>1</v>
      </c>
      <c r="B158" s="293" t="s">
        <v>224</v>
      </c>
      <c r="C158" s="99" t="s">
        <v>173</v>
      </c>
      <c r="D158" s="293">
        <v>2</v>
      </c>
      <c r="E158" s="293">
        <v>2</v>
      </c>
      <c r="F158" s="293">
        <v>0</v>
      </c>
      <c r="G158" s="293" t="s">
        <v>123</v>
      </c>
      <c r="H158" s="242" t="s">
        <v>225</v>
      </c>
      <c r="I158" s="242"/>
      <c r="J158" s="242"/>
      <c r="K158" s="243"/>
      <c r="L158" s="72"/>
      <c r="M158" s="158">
        <v>22</v>
      </c>
      <c r="N158" s="284">
        <f t="shared" ref="N158:N165" si="70">IF(F158&gt;0,1,1)</f>
        <v>1</v>
      </c>
      <c r="O158" s="106">
        <f t="shared" ref="O158:O163" si="71">IF(M158&lt;=40,1,IF(M158&lt;=80,1.5,IF(M158&lt;=120,2,IF(M158&lt;=160,2.5,IF(M158&lt;=200,3,IF(M158&lt;=240,3.5,IF(M158&lt;=280,4)))))))</f>
        <v>1</v>
      </c>
      <c r="P158" s="71"/>
      <c r="Q158" s="106">
        <f t="shared" ref="Q158:Q165" si="72">IF(I158="",1,IF(J158="",2,IF(K158="",3,4)))</f>
        <v>1</v>
      </c>
      <c r="R158" s="106">
        <f t="shared" ref="R158:R163" si="73">O158*D158/Q158</f>
        <v>2</v>
      </c>
      <c r="S158" s="71"/>
      <c r="T158" s="71"/>
      <c r="U158" s="71"/>
      <c r="V158" s="71"/>
      <c r="W158" s="71"/>
      <c r="X158" s="71"/>
      <c r="Y158" s="71"/>
      <c r="Z158" s="71"/>
      <c r="AA158" s="71"/>
      <c r="AB158" s="71"/>
    </row>
    <row r="159" spans="1:28" ht="12.75" customHeight="1">
      <c r="A159" s="269">
        <v>2</v>
      </c>
      <c r="B159" s="293" t="s">
        <v>226</v>
      </c>
      <c r="C159" s="99" t="s">
        <v>176</v>
      </c>
      <c r="D159" s="293">
        <v>2</v>
      </c>
      <c r="E159" s="293">
        <v>2</v>
      </c>
      <c r="F159" s="293">
        <v>0</v>
      </c>
      <c r="G159" s="293" t="s">
        <v>123</v>
      </c>
      <c r="H159" s="244" t="s">
        <v>277</v>
      </c>
      <c r="I159" s="242"/>
      <c r="J159" s="242"/>
      <c r="K159" s="243"/>
      <c r="L159" s="72"/>
      <c r="M159" s="144">
        <v>22</v>
      </c>
      <c r="N159" s="284">
        <f t="shared" si="70"/>
        <v>1</v>
      </c>
      <c r="O159" s="106">
        <f t="shared" si="71"/>
        <v>1</v>
      </c>
      <c r="P159" s="71"/>
      <c r="Q159" s="106">
        <f t="shared" si="72"/>
        <v>1</v>
      </c>
      <c r="R159" s="106">
        <f t="shared" si="73"/>
        <v>2</v>
      </c>
      <c r="S159" s="71"/>
      <c r="T159" s="71"/>
      <c r="U159" s="71"/>
      <c r="V159" s="71"/>
      <c r="W159" s="71"/>
      <c r="X159" s="71"/>
      <c r="Y159" s="71"/>
      <c r="Z159" s="71"/>
      <c r="AA159" s="71"/>
      <c r="AB159" s="71"/>
    </row>
    <row r="160" spans="1:28" ht="12.75" customHeight="1">
      <c r="A160" s="269">
        <v>3</v>
      </c>
      <c r="B160" s="293" t="s">
        <v>228</v>
      </c>
      <c r="C160" s="99" t="s">
        <v>179</v>
      </c>
      <c r="D160" s="293">
        <v>2</v>
      </c>
      <c r="E160" s="293">
        <v>1</v>
      </c>
      <c r="F160" s="293">
        <v>1</v>
      </c>
      <c r="G160" s="293" t="s">
        <v>123</v>
      </c>
      <c r="H160" s="311" t="s">
        <v>229</v>
      </c>
      <c r="I160" s="311" t="s">
        <v>278</v>
      </c>
      <c r="J160" s="311"/>
      <c r="K160" s="262"/>
      <c r="L160" s="72"/>
      <c r="M160" s="144">
        <v>22</v>
      </c>
      <c r="N160" s="284">
        <f t="shared" si="70"/>
        <v>1</v>
      </c>
      <c r="O160" s="106">
        <f t="shared" si="71"/>
        <v>1</v>
      </c>
      <c r="P160" s="71"/>
      <c r="Q160" s="106">
        <f t="shared" si="72"/>
        <v>2</v>
      </c>
      <c r="R160" s="106">
        <f t="shared" si="73"/>
        <v>1</v>
      </c>
      <c r="S160" s="71"/>
      <c r="T160" s="71"/>
      <c r="U160" s="71"/>
      <c r="V160" s="71"/>
      <c r="W160" s="71"/>
      <c r="X160" s="71"/>
      <c r="Y160" s="71"/>
      <c r="Z160" s="71"/>
      <c r="AA160" s="71"/>
      <c r="AB160" s="71"/>
    </row>
    <row r="161" spans="1:28" ht="12.75" customHeight="1">
      <c r="A161" s="269">
        <v>4</v>
      </c>
      <c r="B161" s="293" t="s">
        <v>232</v>
      </c>
      <c r="C161" s="99" t="s">
        <v>233</v>
      </c>
      <c r="D161" s="293">
        <v>2</v>
      </c>
      <c r="E161" s="293">
        <v>2</v>
      </c>
      <c r="F161" s="293">
        <v>0</v>
      </c>
      <c r="G161" s="293" t="s">
        <v>123</v>
      </c>
      <c r="H161" s="246" t="s">
        <v>59</v>
      </c>
      <c r="I161" s="247" t="s">
        <v>71</v>
      </c>
      <c r="J161" s="311"/>
      <c r="K161" s="262"/>
      <c r="L161" s="72"/>
      <c r="M161" s="144">
        <v>22</v>
      </c>
      <c r="N161" s="284">
        <f t="shared" si="70"/>
        <v>1</v>
      </c>
      <c r="O161" s="106">
        <f t="shared" si="71"/>
        <v>1</v>
      </c>
      <c r="P161" s="71"/>
      <c r="Q161" s="106">
        <f t="shared" si="72"/>
        <v>2</v>
      </c>
      <c r="R161" s="106">
        <f t="shared" si="73"/>
        <v>1</v>
      </c>
      <c r="S161" s="71"/>
      <c r="T161" s="71"/>
      <c r="U161" s="71"/>
      <c r="V161" s="71"/>
      <c r="W161" s="71"/>
      <c r="X161" s="71"/>
      <c r="Y161" s="71"/>
      <c r="Z161" s="71"/>
      <c r="AA161" s="71"/>
      <c r="AB161" s="71"/>
    </row>
    <row r="162" spans="1:28" ht="12.75" customHeight="1">
      <c r="A162" s="269">
        <v>5</v>
      </c>
      <c r="B162" s="293" t="s">
        <v>234</v>
      </c>
      <c r="C162" s="99" t="s">
        <v>235</v>
      </c>
      <c r="D162" s="293">
        <v>2</v>
      </c>
      <c r="E162" s="293">
        <v>2</v>
      </c>
      <c r="F162" s="293">
        <v>0</v>
      </c>
      <c r="G162" s="293" t="s">
        <v>123</v>
      </c>
      <c r="H162" s="250" t="s">
        <v>29</v>
      </c>
      <c r="I162" s="311" t="s">
        <v>30</v>
      </c>
      <c r="J162" s="311"/>
      <c r="K162" s="262"/>
      <c r="L162" s="72"/>
      <c r="M162" s="144">
        <v>22</v>
      </c>
      <c r="N162" s="284">
        <f t="shared" si="70"/>
        <v>1</v>
      </c>
      <c r="O162" s="106">
        <f t="shared" si="71"/>
        <v>1</v>
      </c>
      <c r="P162" s="71"/>
      <c r="Q162" s="106">
        <f t="shared" si="72"/>
        <v>2</v>
      </c>
      <c r="R162" s="106">
        <f t="shared" si="73"/>
        <v>1</v>
      </c>
      <c r="S162" s="71"/>
      <c r="T162" s="71"/>
      <c r="U162" s="71"/>
      <c r="V162" s="71"/>
      <c r="W162" s="71"/>
      <c r="X162" s="71"/>
      <c r="Y162" s="71"/>
      <c r="Z162" s="71"/>
      <c r="AA162" s="71"/>
      <c r="AB162" s="71"/>
    </row>
    <row r="163" spans="1:28" ht="12.75" customHeight="1">
      <c r="A163" s="269">
        <v>6</v>
      </c>
      <c r="B163" s="293" t="s">
        <v>236</v>
      </c>
      <c r="C163" s="99" t="s">
        <v>237</v>
      </c>
      <c r="D163" s="293">
        <v>2</v>
      </c>
      <c r="E163" s="293">
        <v>2</v>
      </c>
      <c r="F163" s="293">
        <v>0</v>
      </c>
      <c r="G163" s="293" t="s">
        <v>123</v>
      </c>
      <c r="H163" s="311" t="s">
        <v>61</v>
      </c>
      <c r="I163" s="311" t="s">
        <v>70</v>
      </c>
      <c r="J163" s="311"/>
      <c r="K163" s="262"/>
      <c r="L163" s="72"/>
      <c r="M163" s="144">
        <v>22</v>
      </c>
      <c r="N163" s="284">
        <f t="shared" si="70"/>
        <v>1</v>
      </c>
      <c r="O163" s="106">
        <f t="shared" si="71"/>
        <v>1</v>
      </c>
      <c r="P163" s="71"/>
      <c r="Q163" s="106">
        <f t="shared" si="72"/>
        <v>2</v>
      </c>
      <c r="R163" s="106">
        <f t="shared" si="73"/>
        <v>1</v>
      </c>
      <c r="S163" s="71"/>
      <c r="T163" s="71"/>
      <c r="U163" s="71"/>
      <c r="V163" s="71"/>
      <c r="W163" s="71"/>
      <c r="X163" s="71"/>
      <c r="Y163" s="71"/>
      <c r="Z163" s="71"/>
      <c r="AA163" s="71"/>
      <c r="AB163" s="71"/>
    </row>
    <row r="164" spans="1:28" ht="12.75" customHeight="1">
      <c r="A164" s="193">
        <v>7</v>
      </c>
      <c r="B164" s="251" t="s">
        <v>238</v>
      </c>
      <c r="C164" s="200" t="s">
        <v>239</v>
      </c>
      <c r="D164" s="251">
        <v>4</v>
      </c>
      <c r="E164" s="251">
        <v>0</v>
      </c>
      <c r="F164" s="251">
        <v>4</v>
      </c>
      <c r="G164" s="251" t="s">
        <v>123</v>
      </c>
      <c r="H164" s="312" t="s">
        <v>34</v>
      </c>
      <c r="I164" s="312" t="s">
        <v>63</v>
      </c>
      <c r="J164" s="312" t="s">
        <v>29</v>
      </c>
      <c r="K164" s="263" t="s">
        <v>73</v>
      </c>
      <c r="L164" s="122"/>
      <c r="M164" s="136">
        <v>22</v>
      </c>
      <c r="N164" s="139">
        <f t="shared" si="70"/>
        <v>1</v>
      </c>
      <c r="O164" s="239">
        <f t="shared" ref="O164:O165" si="74">IF(M164&lt;=25,1,IF(M164&lt;=50,1.5,IF(M164&lt;=75,2,IF(M164&lt;=100,2.5,IF(M164&lt;=125,3,IF(M164&lt;=150,3.5,IF(M164&lt;=175,4)))))))</f>
        <v>1</v>
      </c>
      <c r="P164" s="122"/>
      <c r="Q164" s="239">
        <f t="shared" si="72"/>
        <v>4</v>
      </c>
      <c r="R164" s="251">
        <f t="shared" ref="R164:R165" si="75">O164*D164/Q164*2</f>
        <v>2</v>
      </c>
      <c r="S164" s="122"/>
      <c r="T164" s="122"/>
      <c r="U164" s="122"/>
      <c r="V164" s="122"/>
      <c r="W164" s="122"/>
      <c r="X164" s="122"/>
      <c r="Y164" s="122"/>
      <c r="Z164" s="122"/>
      <c r="AA164" s="122"/>
      <c r="AB164" s="122"/>
    </row>
    <row r="165" spans="1:28" ht="12.75" customHeight="1">
      <c r="A165" s="193">
        <v>8</v>
      </c>
      <c r="B165" s="251" t="s">
        <v>240</v>
      </c>
      <c r="C165" s="200" t="s">
        <v>241</v>
      </c>
      <c r="D165" s="251">
        <v>4</v>
      </c>
      <c r="E165" s="251">
        <v>0</v>
      </c>
      <c r="F165" s="251">
        <v>4</v>
      </c>
      <c r="G165" s="251" t="s">
        <v>123</v>
      </c>
      <c r="H165" s="312" t="s">
        <v>70</v>
      </c>
      <c r="I165" s="312" t="s">
        <v>55</v>
      </c>
      <c r="J165" s="312" t="s">
        <v>23</v>
      </c>
      <c r="K165" s="256" t="s">
        <v>41</v>
      </c>
      <c r="L165" s="122"/>
      <c r="M165" s="136">
        <v>22</v>
      </c>
      <c r="N165" s="139">
        <f t="shared" si="70"/>
        <v>1</v>
      </c>
      <c r="O165" s="239">
        <f t="shared" si="74"/>
        <v>1</v>
      </c>
      <c r="P165" s="122"/>
      <c r="Q165" s="239">
        <f t="shared" si="72"/>
        <v>4</v>
      </c>
      <c r="R165" s="251">
        <f t="shared" si="75"/>
        <v>2</v>
      </c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</row>
    <row r="166" spans="1:28" ht="12.75" customHeight="1">
      <c r="A166" s="270"/>
      <c r="B166" s="271"/>
      <c r="C166" s="271"/>
      <c r="D166" s="271">
        <f t="shared" ref="D166:F166" si="76">SUM(D158:D165)</f>
        <v>20</v>
      </c>
      <c r="E166" s="271">
        <f t="shared" si="76"/>
        <v>11</v>
      </c>
      <c r="F166" s="271">
        <f t="shared" si="76"/>
        <v>9</v>
      </c>
      <c r="G166" s="271"/>
      <c r="H166" s="271"/>
      <c r="I166" s="293"/>
      <c r="J166" s="293"/>
      <c r="K166" s="259"/>
      <c r="L166" s="72"/>
      <c r="M166" s="144"/>
      <c r="N166" s="284"/>
      <c r="O166" s="106"/>
      <c r="P166" s="71"/>
      <c r="Q166" s="106"/>
      <c r="R166" s="106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</row>
    <row r="167" spans="1:28" ht="12.75" customHeight="1">
      <c r="A167" s="203"/>
      <c r="B167" s="293"/>
      <c r="C167" s="116"/>
      <c r="D167" s="116"/>
      <c r="E167" s="293"/>
      <c r="F167" s="293"/>
      <c r="G167" s="116"/>
      <c r="H167" s="116"/>
      <c r="I167" s="293"/>
      <c r="J167" s="293"/>
      <c r="K167" s="259"/>
      <c r="L167" s="72"/>
      <c r="M167" s="144"/>
      <c r="N167" s="284"/>
      <c r="O167" s="284"/>
      <c r="P167" s="71"/>
      <c r="Q167" s="284"/>
      <c r="R167" s="284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</row>
    <row r="168" spans="1:28" ht="12.75" customHeight="1">
      <c r="A168" s="272" t="s">
        <v>279</v>
      </c>
      <c r="B168" s="273"/>
      <c r="C168" s="274"/>
      <c r="D168" s="274"/>
      <c r="E168" s="273"/>
      <c r="F168" s="293"/>
      <c r="G168" s="116"/>
      <c r="H168" s="116"/>
      <c r="I168" s="293"/>
      <c r="J168" s="293"/>
      <c r="K168" s="259"/>
      <c r="L168" s="72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</row>
    <row r="169" spans="1:28" ht="12.75" customHeight="1">
      <c r="A169" s="353" t="s">
        <v>104</v>
      </c>
      <c r="B169" s="355" t="s">
        <v>105</v>
      </c>
      <c r="C169" s="355" t="s">
        <v>106</v>
      </c>
      <c r="D169" s="357" t="s">
        <v>107</v>
      </c>
      <c r="E169" s="358"/>
      <c r="F169" s="359"/>
      <c r="G169" s="355" t="s">
        <v>108</v>
      </c>
      <c r="H169" s="355" t="s">
        <v>109</v>
      </c>
      <c r="I169" s="371" t="s">
        <v>110</v>
      </c>
      <c r="J169" s="372"/>
      <c r="K169" s="375"/>
      <c r="L169" s="72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</row>
    <row r="170" spans="1:28" ht="12.75" customHeight="1">
      <c r="A170" s="354"/>
      <c r="B170" s="356"/>
      <c r="C170" s="356"/>
      <c r="D170" s="89" t="s">
        <v>116</v>
      </c>
      <c r="E170" s="89" t="s">
        <v>117</v>
      </c>
      <c r="F170" s="89" t="s">
        <v>118</v>
      </c>
      <c r="G170" s="356"/>
      <c r="H170" s="356"/>
      <c r="I170" s="363"/>
      <c r="J170" s="364"/>
      <c r="K170" s="365"/>
      <c r="L170" s="72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</row>
    <row r="171" spans="1:28" ht="12.75" customHeight="1">
      <c r="A171" s="275">
        <v>1</v>
      </c>
      <c r="B171" s="279" t="s">
        <v>243</v>
      </c>
      <c r="C171" s="277" t="s">
        <v>244</v>
      </c>
      <c r="D171" s="279">
        <f>E171+F171</f>
        <v>2</v>
      </c>
      <c r="E171" s="279">
        <v>0</v>
      </c>
      <c r="F171" s="279">
        <v>2</v>
      </c>
      <c r="G171" s="279" t="s">
        <v>124</v>
      </c>
      <c r="H171" s="260" t="s">
        <v>73</v>
      </c>
      <c r="I171" s="261" t="s">
        <v>59</v>
      </c>
      <c r="J171" s="312"/>
      <c r="K171" s="263"/>
      <c r="L171" s="280"/>
      <c r="M171" s="281">
        <v>16</v>
      </c>
      <c r="N171" s="282">
        <f t="shared" ref="N171:N172" si="77">IF(F171&gt;0,1,1)</f>
        <v>1</v>
      </c>
      <c r="O171" s="283">
        <f>IF(M176&lt;=25,1,IF(M176&lt;=50,1.5,IF(M176&lt;=75,2,IF(M176&lt;=100,2.5,IF(M176&lt;=125,3,IF(M176&lt;=150,3.5,IF(M176&lt;=175,4)))))))</f>
        <v>1</v>
      </c>
      <c r="P171" s="280"/>
      <c r="Q171" s="283">
        <f t="shared" ref="Q171:Q177" si="78">IF(I171="",1,IF(J171="",2,IF(K171="",3,4)))</f>
        <v>2</v>
      </c>
      <c r="R171" s="283">
        <f>O171*D171/Q171*2</f>
        <v>2</v>
      </c>
      <c r="S171" s="280"/>
      <c r="T171" s="280"/>
      <c r="U171" s="280"/>
      <c r="V171" s="280"/>
      <c r="W171" s="280"/>
      <c r="X171" s="280"/>
      <c r="Y171" s="280"/>
      <c r="Z171" s="280"/>
      <c r="AA171" s="280"/>
      <c r="AB171" s="280"/>
    </row>
    <row r="172" spans="1:28" ht="15" customHeight="1">
      <c r="A172" s="269">
        <v>2</v>
      </c>
      <c r="B172" s="293" t="s">
        <v>245</v>
      </c>
      <c r="C172" s="99" t="s">
        <v>246</v>
      </c>
      <c r="D172" s="293">
        <v>2</v>
      </c>
      <c r="E172" s="293">
        <v>2</v>
      </c>
      <c r="F172" s="293">
        <v>0</v>
      </c>
      <c r="G172" s="293" t="s">
        <v>124</v>
      </c>
      <c r="H172" s="311" t="s">
        <v>41</v>
      </c>
      <c r="I172" s="311" t="s">
        <v>76</v>
      </c>
      <c r="J172" s="311"/>
      <c r="K172" s="262"/>
      <c r="L172" s="72"/>
      <c r="M172" s="144">
        <v>16</v>
      </c>
      <c r="N172" s="284">
        <f t="shared" si="77"/>
        <v>1</v>
      </c>
      <c r="O172" s="106">
        <f t="shared" ref="O172:O175" si="79">IF(M172&lt;=40,1,IF(M172&lt;=80,1.5,IF(M172&lt;=120,2,IF(M172&lt;=160,2.5,IF(M172&lt;=200,3,IF(M172&lt;=240,3.5,IF(M172&lt;=280,4)))))))</f>
        <v>1</v>
      </c>
      <c r="P172" s="71"/>
      <c r="Q172" s="106">
        <f t="shared" si="78"/>
        <v>2</v>
      </c>
      <c r="R172" s="106">
        <f t="shared" ref="R172:R175" si="80">O172*D172/Q172</f>
        <v>1</v>
      </c>
      <c r="S172" s="71"/>
      <c r="T172" s="71"/>
      <c r="U172" s="71"/>
      <c r="V172" s="71"/>
      <c r="W172" s="71"/>
      <c r="X172" s="71"/>
      <c r="Y172" s="71"/>
      <c r="Z172" s="71"/>
      <c r="AA172" s="71"/>
      <c r="AB172" s="71"/>
    </row>
    <row r="173" spans="1:28" ht="15" customHeight="1">
      <c r="A173" s="269">
        <v>3</v>
      </c>
      <c r="B173" s="293" t="s">
        <v>247</v>
      </c>
      <c r="C173" s="99" t="s">
        <v>248</v>
      </c>
      <c r="D173" s="293">
        <v>2</v>
      </c>
      <c r="E173" s="293">
        <v>2</v>
      </c>
      <c r="F173" s="293">
        <v>0</v>
      </c>
      <c r="G173" s="293" t="s">
        <v>124</v>
      </c>
      <c r="H173" s="311" t="s">
        <v>64</v>
      </c>
      <c r="I173" s="311" t="s">
        <v>55</v>
      </c>
      <c r="J173" s="311"/>
      <c r="K173" s="262"/>
      <c r="L173" s="72"/>
      <c r="M173" s="144">
        <v>16</v>
      </c>
      <c r="N173" s="284">
        <v>1</v>
      </c>
      <c r="O173" s="106">
        <f t="shared" si="79"/>
        <v>1</v>
      </c>
      <c r="P173" s="71"/>
      <c r="Q173" s="106">
        <f t="shared" si="78"/>
        <v>2</v>
      </c>
      <c r="R173" s="106">
        <f t="shared" si="80"/>
        <v>1</v>
      </c>
      <c r="S173" s="71"/>
      <c r="T173" s="71"/>
      <c r="U173" s="71"/>
      <c r="V173" s="71"/>
      <c r="W173" s="71"/>
      <c r="X173" s="71"/>
      <c r="Y173" s="71"/>
      <c r="Z173" s="71"/>
      <c r="AA173" s="71"/>
      <c r="AB173" s="71"/>
    </row>
    <row r="174" spans="1:28" ht="12.75" customHeight="1">
      <c r="A174" s="269">
        <v>4</v>
      </c>
      <c r="B174" s="293" t="s">
        <v>249</v>
      </c>
      <c r="C174" s="99" t="s">
        <v>250</v>
      </c>
      <c r="D174" s="293">
        <v>2</v>
      </c>
      <c r="E174" s="293">
        <v>2</v>
      </c>
      <c r="F174" s="293">
        <v>0</v>
      </c>
      <c r="G174" s="293" t="s">
        <v>124</v>
      </c>
      <c r="H174" s="311" t="s">
        <v>58</v>
      </c>
      <c r="I174" s="311" t="s">
        <v>53</v>
      </c>
      <c r="J174" s="311"/>
      <c r="K174" s="262"/>
      <c r="L174" s="72"/>
      <c r="M174" s="144">
        <v>16</v>
      </c>
      <c r="N174" s="284">
        <f t="shared" ref="N174:N177" si="81">IF(F174&gt;0,1,1)</f>
        <v>1</v>
      </c>
      <c r="O174" s="106">
        <f t="shared" si="79"/>
        <v>1</v>
      </c>
      <c r="P174" s="71"/>
      <c r="Q174" s="106">
        <f t="shared" si="78"/>
        <v>2</v>
      </c>
      <c r="R174" s="106">
        <f t="shared" si="80"/>
        <v>1</v>
      </c>
      <c r="S174" s="71"/>
      <c r="T174" s="71"/>
      <c r="U174" s="71"/>
      <c r="V174" s="71"/>
      <c r="W174" s="71"/>
      <c r="X174" s="71"/>
      <c r="Y174" s="71"/>
      <c r="Z174" s="71"/>
      <c r="AA174" s="71"/>
      <c r="AB174" s="71"/>
    </row>
    <row r="175" spans="1:28" ht="12.75" customHeight="1">
      <c r="A175" s="269">
        <v>5</v>
      </c>
      <c r="B175" s="293" t="s">
        <v>251</v>
      </c>
      <c r="C175" s="123" t="s">
        <v>252</v>
      </c>
      <c r="D175" s="293">
        <f>SUM(E175:F175)</f>
        <v>2</v>
      </c>
      <c r="E175" s="293">
        <v>2</v>
      </c>
      <c r="F175" s="293">
        <v>0</v>
      </c>
      <c r="G175" s="293" t="s">
        <v>124</v>
      </c>
      <c r="H175" s="250" t="s">
        <v>34</v>
      </c>
      <c r="I175" s="247" t="s">
        <v>49</v>
      </c>
      <c r="J175" s="311"/>
      <c r="K175" s="262"/>
      <c r="L175" s="72"/>
      <c r="M175" s="144">
        <v>16</v>
      </c>
      <c r="N175" s="284">
        <f t="shared" si="81"/>
        <v>1</v>
      </c>
      <c r="O175" s="106">
        <f t="shared" si="79"/>
        <v>1</v>
      </c>
      <c r="P175" s="71"/>
      <c r="Q175" s="106">
        <f t="shared" si="78"/>
        <v>2</v>
      </c>
      <c r="R175" s="106">
        <f t="shared" si="80"/>
        <v>1</v>
      </c>
      <c r="S175" s="71"/>
      <c r="T175" s="71"/>
      <c r="U175" s="71"/>
      <c r="V175" s="71"/>
      <c r="W175" s="71"/>
      <c r="X175" s="71"/>
      <c r="Y175" s="71"/>
      <c r="Z175" s="71"/>
      <c r="AA175" s="71"/>
      <c r="AB175" s="71"/>
    </row>
    <row r="176" spans="1:28" ht="12.75" customHeight="1">
      <c r="A176" s="193">
        <v>6</v>
      </c>
      <c r="B176" s="251" t="s">
        <v>253</v>
      </c>
      <c r="C176" s="200" t="s">
        <v>254</v>
      </c>
      <c r="D176" s="251">
        <v>4</v>
      </c>
      <c r="E176" s="251">
        <v>0</v>
      </c>
      <c r="F176" s="251">
        <v>4</v>
      </c>
      <c r="G176" s="251" t="s">
        <v>124</v>
      </c>
      <c r="H176" s="312" t="s">
        <v>53</v>
      </c>
      <c r="I176" s="312" t="s">
        <v>75</v>
      </c>
      <c r="J176" s="312" t="s">
        <v>56</v>
      </c>
      <c r="K176" s="263" t="s">
        <v>77</v>
      </c>
      <c r="L176" s="122"/>
      <c r="M176" s="136">
        <v>16</v>
      </c>
      <c r="N176" s="139">
        <f t="shared" si="81"/>
        <v>1</v>
      </c>
      <c r="O176" s="239">
        <f t="shared" ref="O176:O177" si="82">IF(M176&lt;=25,1,IF(M176&lt;=50,1.5,IF(M176&lt;=75,2,IF(M176&lt;=100,2.5,IF(M176&lt;=125,3,IF(M176&lt;=150,3.5,IF(M176&lt;=175,4)))))))</f>
        <v>1</v>
      </c>
      <c r="P176" s="122"/>
      <c r="Q176" s="239">
        <f t="shared" si="78"/>
        <v>4</v>
      </c>
      <c r="R176" s="251">
        <f t="shared" ref="R176:R177" si="83">O176*D176/Q176*2</f>
        <v>2</v>
      </c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</row>
    <row r="177" spans="1:28" ht="12.75" customHeight="1">
      <c r="A177" s="193">
        <v>7</v>
      </c>
      <c r="B177" s="251" t="s">
        <v>255</v>
      </c>
      <c r="C177" s="200" t="s">
        <v>256</v>
      </c>
      <c r="D177" s="251">
        <v>4</v>
      </c>
      <c r="E177" s="251">
        <v>0</v>
      </c>
      <c r="F177" s="251">
        <v>4</v>
      </c>
      <c r="G177" s="251" t="s">
        <v>124</v>
      </c>
      <c r="H177" s="312" t="s">
        <v>49</v>
      </c>
      <c r="I177" s="312" t="s">
        <v>30</v>
      </c>
      <c r="J177" s="247" t="s">
        <v>44</v>
      </c>
      <c r="K177" s="263" t="s">
        <v>57</v>
      </c>
      <c r="L177" s="122"/>
      <c r="M177" s="136">
        <v>16</v>
      </c>
      <c r="N177" s="139">
        <f t="shared" si="81"/>
        <v>1</v>
      </c>
      <c r="O177" s="239">
        <f t="shared" si="82"/>
        <v>1</v>
      </c>
      <c r="P177" s="122"/>
      <c r="Q177" s="239">
        <f t="shared" si="78"/>
        <v>4</v>
      </c>
      <c r="R177" s="251">
        <f t="shared" si="83"/>
        <v>2</v>
      </c>
      <c r="S177" s="122"/>
      <c r="T177" s="122"/>
      <c r="U177" s="122"/>
      <c r="V177" s="122"/>
      <c r="W177" s="122"/>
      <c r="X177" s="122"/>
      <c r="Y177" s="122"/>
      <c r="Z177" s="122"/>
      <c r="AA177" s="122"/>
      <c r="AB177" s="122"/>
    </row>
    <row r="178" spans="1:28" ht="12.75" customHeight="1">
      <c r="A178" s="270"/>
      <c r="B178" s="271"/>
      <c r="C178" s="271"/>
      <c r="D178" s="271">
        <f t="shared" ref="D178:F178" si="84">SUM(D171:D177)</f>
        <v>18</v>
      </c>
      <c r="E178" s="271">
        <f t="shared" si="84"/>
        <v>8</v>
      </c>
      <c r="F178" s="271">
        <f t="shared" si="84"/>
        <v>10</v>
      </c>
      <c r="G178" s="271"/>
      <c r="H178" s="271"/>
      <c r="I178" s="293"/>
      <c r="J178" s="293"/>
      <c r="K178" s="259"/>
      <c r="L178" s="72"/>
      <c r="M178" s="144"/>
      <c r="N178" s="284"/>
      <c r="O178" s="106"/>
      <c r="P178" s="71"/>
      <c r="Q178" s="106"/>
      <c r="R178" s="106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</row>
    <row r="179" spans="1:28" ht="12.75" customHeight="1">
      <c r="A179" s="203"/>
      <c r="B179" s="293"/>
      <c r="C179" s="116"/>
      <c r="D179" s="116"/>
      <c r="E179" s="293"/>
      <c r="F179" s="293"/>
      <c r="G179" s="116"/>
      <c r="H179" s="116"/>
      <c r="I179" s="293"/>
      <c r="J179" s="293"/>
      <c r="K179" s="259"/>
      <c r="L179" s="72"/>
      <c r="M179" s="144"/>
      <c r="N179" s="284"/>
      <c r="O179" s="106"/>
      <c r="P179" s="71"/>
      <c r="Q179" s="106"/>
      <c r="R179" s="106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</row>
    <row r="180" spans="1:28" ht="12.75" customHeight="1">
      <c r="A180" s="258" t="s">
        <v>280</v>
      </c>
      <c r="B180" s="293"/>
      <c r="C180" s="116"/>
      <c r="D180" s="116"/>
      <c r="E180" s="293"/>
      <c r="F180" s="293"/>
      <c r="G180" s="116"/>
      <c r="H180" s="116"/>
      <c r="I180" s="293"/>
      <c r="J180" s="293"/>
      <c r="K180" s="259"/>
      <c r="L180" s="72"/>
      <c r="M180" s="144"/>
      <c r="N180" s="284"/>
      <c r="O180" s="284"/>
      <c r="P180" s="71"/>
      <c r="Q180" s="284"/>
      <c r="R180" s="284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</row>
    <row r="181" spans="1:28" ht="12.75" customHeight="1">
      <c r="A181" s="353" t="s">
        <v>104</v>
      </c>
      <c r="B181" s="355" t="s">
        <v>105</v>
      </c>
      <c r="C181" s="355" t="s">
        <v>106</v>
      </c>
      <c r="D181" s="357" t="s">
        <v>107</v>
      </c>
      <c r="E181" s="358"/>
      <c r="F181" s="359"/>
      <c r="G181" s="355" t="s">
        <v>108</v>
      </c>
      <c r="H181" s="355" t="s">
        <v>109</v>
      </c>
      <c r="I181" s="371" t="s">
        <v>110</v>
      </c>
      <c r="J181" s="372"/>
      <c r="K181" s="375"/>
      <c r="L181" s="72"/>
      <c r="M181" s="334"/>
      <c r="N181" s="334"/>
      <c r="O181" s="334"/>
      <c r="P181" s="71"/>
      <c r="Q181" s="334"/>
      <c r="R181" s="334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</row>
    <row r="182" spans="1:28" ht="12.75" customHeight="1">
      <c r="A182" s="354"/>
      <c r="B182" s="356"/>
      <c r="C182" s="356"/>
      <c r="D182" s="89" t="s">
        <v>116</v>
      </c>
      <c r="E182" s="89" t="s">
        <v>117</v>
      </c>
      <c r="F182" s="89" t="s">
        <v>118</v>
      </c>
      <c r="G182" s="356"/>
      <c r="H182" s="356"/>
      <c r="I182" s="363"/>
      <c r="J182" s="364"/>
      <c r="K182" s="365"/>
      <c r="L182" s="72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</row>
    <row r="183" spans="1:28" ht="12.75" customHeight="1">
      <c r="A183" s="269">
        <v>1</v>
      </c>
      <c r="B183" s="293" t="s">
        <v>281</v>
      </c>
      <c r="C183" s="99" t="s">
        <v>282</v>
      </c>
      <c r="D183" s="293">
        <f>SUM(E183:F183)</f>
        <v>20</v>
      </c>
      <c r="E183" s="293">
        <v>0</v>
      </c>
      <c r="F183" s="293">
        <v>20</v>
      </c>
      <c r="G183" s="293" t="s">
        <v>125</v>
      </c>
      <c r="H183" s="311"/>
      <c r="I183" s="311"/>
      <c r="J183" s="311"/>
      <c r="K183" s="262"/>
      <c r="L183" s="72"/>
      <c r="M183" s="158" t="s">
        <v>24</v>
      </c>
      <c r="N183" s="284"/>
      <c r="O183" s="106"/>
      <c r="P183" s="71"/>
      <c r="Q183" s="106"/>
      <c r="R183" s="106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</row>
    <row r="184" spans="1:28" ht="12.75" customHeight="1" thickBot="1">
      <c r="A184" s="285"/>
      <c r="B184" s="286"/>
      <c r="C184" s="286"/>
      <c r="D184" s="286">
        <f t="shared" ref="D184:F184" si="85">SUM(D183)</f>
        <v>20</v>
      </c>
      <c r="E184" s="286">
        <f t="shared" si="85"/>
        <v>0</v>
      </c>
      <c r="F184" s="286">
        <f t="shared" si="85"/>
        <v>20</v>
      </c>
      <c r="G184" s="286"/>
      <c r="H184" s="286"/>
      <c r="I184" s="287"/>
      <c r="J184" s="287"/>
      <c r="K184" s="288"/>
      <c r="L184" s="72"/>
      <c r="M184" s="144"/>
      <c r="N184" s="284"/>
      <c r="O184" s="284"/>
      <c r="P184" s="71"/>
      <c r="Q184" s="284"/>
      <c r="R184" s="284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</row>
    <row r="185" spans="1:28" ht="12.75" customHeight="1">
      <c r="A185" s="71"/>
      <c r="B185" s="334"/>
      <c r="C185" s="71"/>
      <c r="D185" s="71"/>
      <c r="E185" s="334"/>
      <c r="F185" s="334"/>
      <c r="G185" s="71"/>
      <c r="H185" s="71"/>
      <c r="I185" s="334"/>
      <c r="J185" s="334"/>
      <c r="K185" s="71"/>
      <c r="L185" s="72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</row>
    <row r="186" spans="1:28" ht="12.75" customHeight="1">
      <c r="A186" s="71"/>
      <c r="B186" s="334"/>
      <c r="C186" s="71"/>
      <c r="D186" s="71"/>
      <c r="E186" s="334"/>
      <c r="F186" s="334"/>
      <c r="G186" s="71"/>
      <c r="H186" s="71"/>
      <c r="I186" s="334"/>
      <c r="J186" s="334"/>
      <c r="K186" s="71"/>
      <c r="L186" s="72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</row>
    <row r="187" spans="1:28" ht="12.75" customHeight="1">
      <c r="A187" s="79" t="s">
        <v>283</v>
      </c>
      <c r="B187" s="334"/>
      <c r="C187" s="71"/>
      <c r="D187" s="71"/>
      <c r="E187" s="334"/>
      <c r="F187" s="334"/>
      <c r="G187" s="71"/>
      <c r="H187" s="71"/>
      <c r="I187" s="334"/>
      <c r="J187" s="334"/>
      <c r="K187" s="262"/>
      <c r="L187" s="72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</row>
    <row r="188" spans="1:28" ht="12.75" customHeight="1" thickBot="1">
      <c r="A188" s="80" t="s">
        <v>284</v>
      </c>
      <c r="B188" s="336"/>
      <c r="C188" s="71"/>
      <c r="D188" s="71"/>
      <c r="E188" s="334"/>
      <c r="F188" s="334"/>
      <c r="G188" s="71"/>
      <c r="H188" s="71" t="s">
        <v>223</v>
      </c>
      <c r="I188" s="334"/>
      <c r="J188" s="334"/>
      <c r="K188" s="71"/>
      <c r="L188" s="72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</row>
    <row r="189" spans="1:28" ht="12.75" customHeight="1">
      <c r="A189" s="366" t="s">
        <v>104</v>
      </c>
      <c r="B189" s="367" t="s">
        <v>105</v>
      </c>
      <c r="C189" s="367" t="s">
        <v>106</v>
      </c>
      <c r="D189" s="368" t="s">
        <v>107</v>
      </c>
      <c r="E189" s="369"/>
      <c r="F189" s="370"/>
      <c r="G189" s="367" t="s">
        <v>108</v>
      </c>
      <c r="H189" s="367" t="s">
        <v>109</v>
      </c>
      <c r="I189" s="360" t="s">
        <v>110</v>
      </c>
      <c r="J189" s="361"/>
      <c r="K189" s="362"/>
      <c r="L189" s="240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</row>
    <row r="190" spans="1:28" ht="12.75" customHeight="1">
      <c r="A190" s="354"/>
      <c r="B190" s="356"/>
      <c r="C190" s="356"/>
      <c r="D190" s="89" t="s">
        <v>116</v>
      </c>
      <c r="E190" s="89" t="s">
        <v>117</v>
      </c>
      <c r="F190" s="89" t="s">
        <v>118</v>
      </c>
      <c r="G190" s="356"/>
      <c r="H190" s="356"/>
      <c r="I190" s="363"/>
      <c r="J190" s="364"/>
      <c r="K190" s="365"/>
      <c r="L190" s="240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</row>
    <row r="191" spans="1:28" ht="12.75" customHeight="1">
      <c r="A191" s="219">
        <v>1</v>
      </c>
      <c r="B191" s="293" t="s">
        <v>224</v>
      </c>
      <c r="C191" s="99" t="s">
        <v>173</v>
      </c>
      <c r="D191" s="293">
        <v>2</v>
      </c>
      <c r="E191" s="293">
        <v>2</v>
      </c>
      <c r="F191" s="293">
        <v>0</v>
      </c>
      <c r="G191" s="293" t="s">
        <v>123</v>
      </c>
      <c r="H191" s="242" t="s">
        <v>285</v>
      </c>
      <c r="I191" s="242"/>
      <c r="J191" s="242"/>
      <c r="K191" s="243"/>
      <c r="L191" s="72"/>
      <c r="M191" s="158">
        <v>44</v>
      </c>
      <c r="N191" s="284">
        <v>2</v>
      </c>
      <c r="O191" s="106">
        <f t="shared" ref="O191:O196" si="86">IF(M191&lt;=40,1,IF(M191&lt;=80,1.5,IF(M191&lt;=120,2,IF(M191&lt;=160,2.5,IF(M191&lt;=200,3,IF(M191&lt;=240,3.5,IF(M191&lt;=280,4)))))))</f>
        <v>1.5</v>
      </c>
      <c r="P191" s="71"/>
      <c r="Q191" s="106">
        <f t="shared" ref="Q191:Q198" si="87">IF(I191="",1,IF(J191="",2,IF(K191="",3,4)))</f>
        <v>1</v>
      </c>
      <c r="R191" s="106">
        <f t="shared" ref="R191:R196" si="88">O191*D191/Q191</f>
        <v>3</v>
      </c>
      <c r="S191" s="71"/>
      <c r="T191" s="71"/>
      <c r="U191" s="71"/>
      <c r="V191" s="71"/>
      <c r="W191" s="71"/>
      <c r="X191" s="71"/>
      <c r="Y191" s="71"/>
      <c r="Z191" s="71"/>
      <c r="AA191" s="71"/>
      <c r="AB191" s="71"/>
    </row>
    <row r="192" spans="1:28" ht="12.75" customHeight="1">
      <c r="A192" s="219">
        <v>2</v>
      </c>
      <c r="B192" s="293" t="s">
        <v>226</v>
      </c>
      <c r="C192" s="99" t="s">
        <v>176</v>
      </c>
      <c r="D192" s="293">
        <v>2</v>
      </c>
      <c r="E192" s="293">
        <v>2</v>
      </c>
      <c r="F192" s="293">
        <v>0</v>
      </c>
      <c r="G192" s="293" t="s">
        <v>123</v>
      </c>
      <c r="H192" s="242" t="s">
        <v>286</v>
      </c>
      <c r="I192" s="242"/>
      <c r="J192" s="242"/>
      <c r="K192" s="243"/>
      <c r="L192" s="72"/>
      <c r="M192" s="158">
        <v>44</v>
      </c>
      <c r="N192" s="284">
        <v>2</v>
      </c>
      <c r="O192" s="106">
        <f t="shared" si="86"/>
        <v>1.5</v>
      </c>
      <c r="P192" s="71"/>
      <c r="Q192" s="106">
        <f t="shared" si="87"/>
        <v>1</v>
      </c>
      <c r="R192" s="106">
        <f t="shared" si="88"/>
        <v>3</v>
      </c>
      <c r="S192" s="71"/>
      <c r="T192" s="71"/>
      <c r="U192" s="71"/>
      <c r="V192" s="71"/>
      <c r="W192" s="71"/>
      <c r="X192" s="71"/>
      <c r="Y192" s="71"/>
      <c r="Z192" s="71"/>
      <c r="AA192" s="71"/>
      <c r="AB192" s="71"/>
    </row>
    <row r="193" spans="1:28" ht="12.75" customHeight="1">
      <c r="A193" s="219">
        <v>3</v>
      </c>
      <c r="B193" s="293" t="s">
        <v>228</v>
      </c>
      <c r="C193" s="99" t="s">
        <v>179</v>
      </c>
      <c r="D193" s="293">
        <v>2</v>
      </c>
      <c r="E193" s="293">
        <v>1</v>
      </c>
      <c r="F193" s="293">
        <v>1</v>
      </c>
      <c r="G193" s="293" t="s">
        <v>123</v>
      </c>
      <c r="H193" s="311" t="s">
        <v>287</v>
      </c>
      <c r="I193" s="311" t="s">
        <v>288</v>
      </c>
      <c r="J193" s="311"/>
      <c r="K193" s="262"/>
      <c r="L193" s="245"/>
      <c r="M193" s="158">
        <v>44</v>
      </c>
      <c r="N193" s="284">
        <v>2</v>
      </c>
      <c r="O193" s="106">
        <f t="shared" si="86"/>
        <v>1.5</v>
      </c>
      <c r="P193" s="71"/>
      <c r="Q193" s="106">
        <f t="shared" si="87"/>
        <v>2</v>
      </c>
      <c r="R193" s="106">
        <f t="shared" si="88"/>
        <v>1.5</v>
      </c>
      <c r="S193" s="71"/>
      <c r="T193" s="71"/>
      <c r="U193" s="71"/>
      <c r="V193" s="71"/>
      <c r="W193" s="71"/>
      <c r="X193" s="71"/>
      <c r="Y193" s="71"/>
      <c r="Z193" s="71"/>
      <c r="AA193" s="71"/>
      <c r="AB193" s="71"/>
    </row>
    <row r="194" spans="1:28" ht="12.75" customHeight="1">
      <c r="A194" s="219">
        <v>4</v>
      </c>
      <c r="B194" s="293" t="s">
        <v>232</v>
      </c>
      <c r="C194" s="99" t="s">
        <v>233</v>
      </c>
      <c r="D194" s="293">
        <v>2</v>
      </c>
      <c r="E194" s="293">
        <v>2</v>
      </c>
      <c r="F194" s="293">
        <v>0</v>
      </c>
      <c r="G194" s="293" t="s">
        <v>123</v>
      </c>
      <c r="H194" s="246" t="s">
        <v>59</v>
      </c>
      <c r="I194" s="247" t="s">
        <v>72</v>
      </c>
      <c r="J194" s="311"/>
      <c r="K194" s="262"/>
      <c r="L194" s="245"/>
      <c r="M194" s="158">
        <v>44</v>
      </c>
      <c r="N194" s="284">
        <v>2</v>
      </c>
      <c r="O194" s="106">
        <f t="shared" si="86"/>
        <v>1.5</v>
      </c>
      <c r="P194" s="71"/>
      <c r="Q194" s="106">
        <f t="shared" si="87"/>
        <v>2</v>
      </c>
      <c r="R194" s="106">
        <f t="shared" si="88"/>
        <v>1.5</v>
      </c>
      <c r="S194" s="71"/>
      <c r="T194" s="71"/>
      <c r="U194" s="71"/>
      <c r="V194" s="71"/>
      <c r="W194" s="71"/>
      <c r="X194" s="71"/>
      <c r="Y194" s="71"/>
      <c r="Z194" s="71"/>
      <c r="AA194" s="71"/>
      <c r="AB194" s="71"/>
    </row>
    <row r="195" spans="1:28" ht="12.75" customHeight="1">
      <c r="A195" s="219">
        <v>5</v>
      </c>
      <c r="B195" s="293" t="s">
        <v>234</v>
      </c>
      <c r="C195" s="99" t="s">
        <v>235</v>
      </c>
      <c r="D195" s="293">
        <v>2</v>
      </c>
      <c r="E195" s="293">
        <v>2</v>
      </c>
      <c r="F195" s="293">
        <v>0</v>
      </c>
      <c r="G195" s="293" t="s">
        <v>123</v>
      </c>
      <c r="H195" s="250" t="s">
        <v>29</v>
      </c>
      <c r="I195" s="311" t="s">
        <v>30</v>
      </c>
      <c r="J195" s="311"/>
      <c r="K195" s="262"/>
      <c r="L195" s="245"/>
      <c r="M195" s="158">
        <v>44</v>
      </c>
      <c r="N195" s="284">
        <v>2</v>
      </c>
      <c r="O195" s="106">
        <f t="shared" si="86"/>
        <v>1.5</v>
      </c>
      <c r="P195" s="71"/>
      <c r="Q195" s="106">
        <f t="shared" si="87"/>
        <v>2</v>
      </c>
      <c r="R195" s="106">
        <f t="shared" si="88"/>
        <v>1.5</v>
      </c>
      <c r="S195" s="71"/>
      <c r="T195" s="71"/>
      <c r="U195" s="71"/>
      <c r="V195" s="71"/>
      <c r="W195" s="71"/>
      <c r="X195" s="71"/>
      <c r="Y195" s="71"/>
      <c r="Z195" s="71"/>
      <c r="AA195" s="71"/>
      <c r="AB195" s="71"/>
    </row>
    <row r="196" spans="1:28" ht="12.75" customHeight="1">
      <c r="A196" s="219">
        <v>6</v>
      </c>
      <c r="B196" s="293" t="s">
        <v>236</v>
      </c>
      <c r="C196" s="99" t="s">
        <v>237</v>
      </c>
      <c r="D196" s="293">
        <v>2</v>
      </c>
      <c r="E196" s="293">
        <v>2</v>
      </c>
      <c r="F196" s="293">
        <v>0</v>
      </c>
      <c r="G196" s="293" t="s">
        <v>123</v>
      </c>
      <c r="H196" s="311" t="s">
        <v>61</v>
      </c>
      <c r="I196" s="311" t="s">
        <v>70</v>
      </c>
      <c r="J196" s="311"/>
      <c r="K196" s="262"/>
      <c r="L196" s="245"/>
      <c r="M196" s="158">
        <v>44</v>
      </c>
      <c r="N196" s="284">
        <v>2</v>
      </c>
      <c r="O196" s="106">
        <f t="shared" si="86"/>
        <v>1.5</v>
      </c>
      <c r="P196" s="71"/>
      <c r="Q196" s="106">
        <f t="shared" si="87"/>
        <v>2</v>
      </c>
      <c r="R196" s="106">
        <f t="shared" si="88"/>
        <v>1.5</v>
      </c>
      <c r="S196" s="71"/>
      <c r="T196" s="71"/>
      <c r="U196" s="71"/>
      <c r="V196" s="71"/>
      <c r="W196" s="71"/>
      <c r="X196" s="71"/>
      <c r="Y196" s="71"/>
      <c r="Z196" s="71"/>
      <c r="AA196" s="71"/>
      <c r="AB196" s="71"/>
    </row>
    <row r="197" spans="1:28" ht="12.75" customHeight="1">
      <c r="A197" s="193">
        <v>7</v>
      </c>
      <c r="B197" s="251" t="s">
        <v>238</v>
      </c>
      <c r="C197" s="200" t="s">
        <v>239</v>
      </c>
      <c r="D197" s="251">
        <v>4</v>
      </c>
      <c r="E197" s="251">
        <v>0</v>
      </c>
      <c r="F197" s="251">
        <v>4</v>
      </c>
      <c r="G197" s="251" t="s">
        <v>123</v>
      </c>
      <c r="H197" s="312" t="s">
        <v>34</v>
      </c>
      <c r="I197" s="312" t="s">
        <v>63</v>
      </c>
      <c r="J197" s="312" t="s">
        <v>29</v>
      </c>
      <c r="K197" s="263" t="s">
        <v>73</v>
      </c>
      <c r="L197" s="252"/>
      <c r="M197" s="134">
        <v>44</v>
      </c>
      <c r="N197" s="139">
        <v>2</v>
      </c>
      <c r="O197" s="239">
        <f t="shared" ref="O197:O198" si="89">IF(M197&lt;=25,1,IF(M197&lt;=50,1.5,IF(M197&lt;=75,2,IF(M197&lt;=100,2.5,IF(M197&lt;=125,3,IF(M197&lt;=150,3.5,IF(M197&lt;=175,4)))))))</f>
        <v>1.5</v>
      </c>
      <c r="P197" s="122"/>
      <c r="Q197" s="239">
        <f t="shared" si="87"/>
        <v>4</v>
      </c>
      <c r="R197" s="251">
        <f t="shared" ref="R197:R198" si="90">O197*D197/Q197*2</f>
        <v>3</v>
      </c>
      <c r="S197" s="122"/>
      <c r="T197" s="122"/>
      <c r="U197" s="122"/>
      <c r="V197" s="122"/>
      <c r="W197" s="122"/>
      <c r="X197" s="122"/>
      <c r="Y197" s="122"/>
      <c r="Z197" s="122"/>
      <c r="AA197" s="122"/>
      <c r="AB197" s="122"/>
    </row>
    <row r="198" spans="1:28" ht="12.75" customHeight="1">
      <c r="A198" s="193">
        <v>8</v>
      </c>
      <c r="B198" s="251" t="s">
        <v>240</v>
      </c>
      <c r="C198" s="200" t="s">
        <v>241</v>
      </c>
      <c r="D198" s="251">
        <v>4</v>
      </c>
      <c r="E198" s="251">
        <v>0</v>
      </c>
      <c r="F198" s="251">
        <v>4</v>
      </c>
      <c r="G198" s="251" t="s">
        <v>123</v>
      </c>
      <c r="H198" s="312" t="s">
        <v>70</v>
      </c>
      <c r="I198" s="312" t="s">
        <v>55</v>
      </c>
      <c r="J198" s="312" t="s">
        <v>23</v>
      </c>
      <c r="K198" s="256" t="s">
        <v>41</v>
      </c>
      <c r="L198" s="252"/>
      <c r="M198" s="134">
        <v>44</v>
      </c>
      <c r="N198" s="139">
        <f>IF(F198&gt;0,2,1)</f>
        <v>2</v>
      </c>
      <c r="O198" s="239">
        <f t="shared" si="89"/>
        <v>1.5</v>
      </c>
      <c r="P198" s="122"/>
      <c r="Q198" s="239">
        <f t="shared" si="87"/>
        <v>4</v>
      </c>
      <c r="R198" s="251">
        <f t="shared" si="90"/>
        <v>3</v>
      </c>
      <c r="S198" s="122"/>
      <c r="T198" s="122"/>
      <c r="U198" s="122"/>
      <c r="V198" s="122"/>
      <c r="W198" s="122"/>
      <c r="X198" s="122"/>
      <c r="Y198" s="122"/>
      <c r="Z198" s="122"/>
      <c r="AA198" s="122"/>
      <c r="AB198" s="122"/>
    </row>
    <row r="199" spans="1:28" ht="12.75" customHeight="1">
      <c r="A199" s="219"/>
      <c r="B199" s="293"/>
      <c r="C199" s="293" t="s">
        <v>171</v>
      </c>
      <c r="D199" s="293"/>
      <c r="E199" s="293"/>
      <c r="F199" s="293" t="s">
        <v>289</v>
      </c>
      <c r="G199" s="293"/>
      <c r="H199" s="289"/>
      <c r="I199" s="289"/>
      <c r="J199" s="289"/>
      <c r="K199" s="290"/>
      <c r="L199" s="72"/>
      <c r="M199" s="334"/>
      <c r="N199" s="334"/>
      <c r="O199" s="334"/>
      <c r="P199" s="71"/>
      <c r="Q199" s="334"/>
      <c r="R199" s="334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</row>
    <row r="200" spans="1:28" ht="12.75" customHeight="1">
      <c r="A200" s="203"/>
      <c r="B200" s="214"/>
      <c r="C200" s="204" t="s">
        <v>147</v>
      </c>
      <c r="D200" s="215">
        <f t="shared" ref="D200:F200" si="91">SUM(D191:D198)</f>
        <v>20</v>
      </c>
      <c r="E200" s="215">
        <f t="shared" si="91"/>
        <v>11</v>
      </c>
      <c r="F200" s="215">
        <f t="shared" si="91"/>
        <v>9</v>
      </c>
      <c r="G200" s="215"/>
      <c r="H200" s="257"/>
      <c r="I200" s="257"/>
      <c r="J200" s="257"/>
      <c r="K200" s="206"/>
      <c r="L200" s="176"/>
      <c r="M200" s="71"/>
      <c r="N200" s="334"/>
      <c r="O200" s="334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</row>
    <row r="201" spans="1:28" ht="12.75" customHeight="1">
      <c r="A201" s="258" t="s">
        <v>290</v>
      </c>
      <c r="B201" s="293"/>
      <c r="C201" s="116"/>
      <c r="D201" s="116"/>
      <c r="E201" s="293"/>
      <c r="F201" s="293"/>
      <c r="G201" s="116"/>
      <c r="H201" s="116"/>
      <c r="I201" s="293"/>
      <c r="J201" s="293"/>
      <c r="K201" s="259"/>
      <c r="L201" s="72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</row>
    <row r="202" spans="1:28" ht="12.75" customHeight="1">
      <c r="A202" s="353" t="s">
        <v>104</v>
      </c>
      <c r="B202" s="355" t="s">
        <v>105</v>
      </c>
      <c r="C202" s="355" t="s">
        <v>106</v>
      </c>
      <c r="D202" s="357" t="s">
        <v>107</v>
      </c>
      <c r="E202" s="358"/>
      <c r="F202" s="359"/>
      <c r="G202" s="355" t="s">
        <v>108</v>
      </c>
      <c r="H202" s="355" t="s">
        <v>109</v>
      </c>
      <c r="I202" s="371" t="s">
        <v>110</v>
      </c>
      <c r="J202" s="372"/>
      <c r="K202" s="375"/>
      <c r="L202" s="240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</row>
    <row r="203" spans="1:28" ht="12.75" customHeight="1">
      <c r="A203" s="354"/>
      <c r="B203" s="356"/>
      <c r="C203" s="356"/>
      <c r="D203" s="89" t="s">
        <v>116</v>
      </c>
      <c r="E203" s="89" t="s">
        <v>117</v>
      </c>
      <c r="F203" s="89" t="s">
        <v>118</v>
      </c>
      <c r="G203" s="356"/>
      <c r="H203" s="356"/>
      <c r="I203" s="363"/>
      <c r="J203" s="364"/>
      <c r="K203" s="365"/>
      <c r="L203" s="240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</row>
    <row r="204" spans="1:28" ht="12.75" customHeight="1">
      <c r="A204" s="193">
        <v>1</v>
      </c>
      <c r="B204" s="251" t="s">
        <v>243</v>
      </c>
      <c r="C204" s="165" t="s">
        <v>244</v>
      </c>
      <c r="D204" s="251">
        <f>E204+F204</f>
        <v>2</v>
      </c>
      <c r="E204" s="251">
        <v>0</v>
      </c>
      <c r="F204" s="251">
        <v>2</v>
      </c>
      <c r="G204" s="251" t="s">
        <v>124</v>
      </c>
      <c r="H204" s="260" t="s">
        <v>73</v>
      </c>
      <c r="I204" s="261" t="s">
        <v>59</v>
      </c>
      <c r="J204" s="312"/>
      <c r="K204" s="263"/>
      <c r="L204" s="252"/>
      <c r="M204" s="134">
        <v>40</v>
      </c>
      <c r="N204" s="139">
        <v>2</v>
      </c>
      <c r="O204" s="239">
        <f>IF(M204&lt;=25,1,IF(M204&lt;=50,1.5,IF(M204&lt;=75,2,IF(M204&lt;=100,2.5,IF(M204&lt;=125,3,IF(M204&lt;=150,3.5,IF(M204&lt;=175,4)))))))</f>
        <v>1.5</v>
      </c>
      <c r="P204" s="122"/>
      <c r="Q204" s="239">
        <f t="shared" ref="Q204:Q210" si="92">IF(I204="",1,IF(J204="",2,IF(K204="",3,4)))</f>
        <v>2</v>
      </c>
      <c r="R204" s="251">
        <f>O204*D204/Q204*2</f>
        <v>3</v>
      </c>
      <c r="S204" s="122"/>
      <c r="T204" s="122"/>
      <c r="U204" s="122"/>
      <c r="V204" s="122"/>
      <c r="W204" s="122"/>
      <c r="X204" s="122"/>
      <c r="Y204" s="122"/>
      <c r="Z204" s="122"/>
      <c r="AA204" s="122"/>
      <c r="AB204" s="122"/>
    </row>
    <row r="205" spans="1:28" ht="12.75" customHeight="1">
      <c r="A205" s="219">
        <v>2</v>
      </c>
      <c r="B205" s="293" t="s">
        <v>245</v>
      </c>
      <c r="C205" s="99" t="s">
        <v>246</v>
      </c>
      <c r="D205" s="293">
        <v>2</v>
      </c>
      <c r="E205" s="293">
        <v>2</v>
      </c>
      <c r="F205" s="293">
        <v>0</v>
      </c>
      <c r="G205" s="293" t="s">
        <v>124</v>
      </c>
      <c r="H205" s="311" t="s">
        <v>41</v>
      </c>
      <c r="I205" s="311" t="s">
        <v>76</v>
      </c>
      <c r="J205" s="311"/>
      <c r="K205" s="262"/>
      <c r="L205" s="245"/>
      <c r="M205" s="158">
        <v>40</v>
      </c>
      <c r="N205" s="284">
        <v>2</v>
      </c>
      <c r="O205" s="106">
        <f t="shared" ref="O205:O208" si="93">IF(M205&lt;=40,1,IF(M205&lt;=80,1.5,IF(M205&lt;=120,2,IF(M205&lt;=160,2.5,IF(M205&lt;=200,3,IF(M205&lt;=240,3.5,IF(M205&lt;=280,4)))))))</f>
        <v>1</v>
      </c>
      <c r="P205" s="71"/>
      <c r="Q205" s="106">
        <f t="shared" si="92"/>
        <v>2</v>
      </c>
      <c r="R205" s="106">
        <f t="shared" ref="R205:R208" si="94">O205*D205/Q205</f>
        <v>1</v>
      </c>
      <c r="S205" s="71"/>
      <c r="T205" s="71"/>
      <c r="U205" s="71"/>
      <c r="V205" s="71"/>
      <c r="W205" s="71"/>
      <c r="X205" s="71"/>
      <c r="Y205" s="71"/>
      <c r="Z205" s="71"/>
      <c r="AA205" s="71"/>
      <c r="AB205" s="71"/>
    </row>
    <row r="206" spans="1:28" ht="12.75" customHeight="1">
      <c r="A206" s="219">
        <v>3</v>
      </c>
      <c r="B206" s="293" t="s">
        <v>247</v>
      </c>
      <c r="C206" s="99" t="s">
        <v>248</v>
      </c>
      <c r="D206" s="293">
        <v>2</v>
      </c>
      <c r="E206" s="293">
        <v>2</v>
      </c>
      <c r="F206" s="293">
        <v>0</v>
      </c>
      <c r="G206" s="293" t="s">
        <v>124</v>
      </c>
      <c r="H206" s="311" t="s">
        <v>64</v>
      </c>
      <c r="I206" s="311" t="s">
        <v>55</v>
      </c>
      <c r="J206" s="311"/>
      <c r="K206" s="262"/>
      <c r="L206" s="245"/>
      <c r="M206" s="158">
        <v>40</v>
      </c>
      <c r="N206" s="284">
        <v>2</v>
      </c>
      <c r="O206" s="106">
        <f t="shared" si="93"/>
        <v>1</v>
      </c>
      <c r="P206" s="71"/>
      <c r="Q206" s="106">
        <f t="shared" si="92"/>
        <v>2</v>
      </c>
      <c r="R206" s="106">
        <f t="shared" si="94"/>
        <v>1</v>
      </c>
      <c r="S206" s="71"/>
      <c r="T206" s="71"/>
      <c r="U206" s="71"/>
      <c r="V206" s="71"/>
      <c r="W206" s="71"/>
      <c r="X206" s="71"/>
      <c r="Y206" s="71"/>
      <c r="Z206" s="71"/>
      <c r="AA206" s="71"/>
      <c r="AB206" s="71"/>
    </row>
    <row r="207" spans="1:28" ht="12.75" customHeight="1">
      <c r="A207" s="219">
        <v>4</v>
      </c>
      <c r="B207" s="293" t="s">
        <v>249</v>
      </c>
      <c r="C207" s="99" t="s">
        <v>250</v>
      </c>
      <c r="D207" s="293">
        <v>2</v>
      </c>
      <c r="E207" s="293">
        <v>2</v>
      </c>
      <c r="F207" s="293">
        <v>0</v>
      </c>
      <c r="G207" s="293" t="s">
        <v>124</v>
      </c>
      <c r="H207" s="311" t="s">
        <v>58</v>
      </c>
      <c r="I207" s="311" t="s">
        <v>53</v>
      </c>
      <c r="J207" s="311"/>
      <c r="K207" s="262"/>
      <c r="L207" s="245"/>
      <c r="M207" s="158">
        <v>40</v>
      </c>
      <c r="N207" s="284">
        <v>2</v>
      </c>
      <c r="O207" s="106">
        <f t="shared" si="93"/>
        <v>1</v>
      </c>
      <c r="P207" s="71"/>
      <c r="Q207" s="106">
        <f t="shared" si="92"/>
        <v>2</v>
      </c>
      <c r="R207" s="106">
        <f t="shared" si="94"/>
        <v>1</v>
      </c>
      <c r="S207" s="71"/>
      <c r="T207" s="71"/>
      <c r="U207" s="71"/>
      <c r="V207" s="71"/>
      <c r="W207" s="71"/>
      <c r="X207" s="71"/>
      <c r="Y207" s="71"/>
      <c r="Z207" s="71"/>
      <c r="AA207" s="71"/>
      <c r="AB207" s="71"/>
    </row>
    <row r="208" spans="1:28" ht="12.75" customHeight="1">
      <c r="A208" s="219">
        <v>5</v>
      </c>
      <c r="B208" s="293" t="s">
        <v>251</v>
      </c>
      <c r="C208" s="123" t="s">
        <v>252</v>
      </c>
      <c r="D208" s="293">
        <f>SUM(E208:F208)</f>
        <v>2</v>
      </c>
      <c r="E208" s="293">
        <v>2</v>
      </c>
      <c r="F208" s="293">
        <v>0</v>
      </c>
      <c r="G208" s="293" t="s">
        <v>124</v>
      </c>
      <c r="H208" s="250" t="s">
        <v>34</v>
      </c>
      <c r="I208" s="247" t="s">
        <v>49</v>
      </c>
      <c r="J208" s="311"/>
      <c r="K208" s="262"/>
      <c r="L208" s="245"/>
      <c r="M208" s="158">
        <v>40</v>
      </c>
      <c r="N208" s="284">
        <v>2</v>
      </c>
      <c r="O208" s="106">
        <f t="shared" si="93"/>
        <v>1</v>
      </c>
      <c r="P208" s="71"/>
      <c r="Q208" s="106">
        <f t="shared" si="92"/>
        <v>2</v>
      </c>
      <c r="R208" s="106">
        <f t="shared" si="94"/>
        <v>1</v>
      </c>
      <c r="S208" s="71"/>
      <c r="T208" s="71"/>
      <c r="U208" s="71"/>
      <c r="V208" s="71"/>
      <c r="W208" s="71"/>
      <c r="X208" s="71"/>
      <c r="Y208" s="71"/>
      <c r="Z208" s="71"/>
      <c r="AA208" s="71"/>
      <c r="AB208" s="71"/>
    </row>
    <row r="209" spans="1:28" ht="12.75" customHeight="1">
      <c r="A209" s="193">
        <v>6</v>
      </c>
      <c r="B209" s="251" t="s">
        <v>253</v>
      </c>
      <c r="C209" s="200" t="s">
        <v>254</v>
      </c>
      <c r="D209" s="251">
        <v>4</v>
      </c>
      <c r="E209" s="251">
        <v>0</v>
      </c>
      <c r="F209" s="251">
        <v>4</v>
      </c>
      <c r="G209" s="251" t="s">
        <v>124</v>
      </c>
      <c r="H209" s="312" t="s">
        <v>53</v>
      </c>
      <c r="I209" s="312" t="s">
        <v>75</v>
      </c>
      <c r="J209" s="312" t="s">
        <v>56</v>
      </c>
      <c r="K209" s="263" t="s">
        <v>77</v>
      </c>
      <c r="L209" s="252"/>
      <c r="M209" s="134">
        <v>40</v>
      </c>
      <c r="N209" s="139">
        <v>2</v>
      </c>
      <c r="O209" s="239">
        <f t="shared" ref="O209:O210" si="95">IF(M209&lt;=25,1,IF(M209&lt;=50,1.5,IF(M209&lt;=75,2,IF(M209&lt;=100,2.5,IF(M209&lt;=125,3,IF(M209&lt;=150,3.5,IF(M209&lt;=175,4)))))))</f>
        <v>1.5</v>
      </c>
      <c r="P209" s="122"/>
      <c r="Q209" s="239">
        <f t="shared" si="92"/>
        <v>4</v>
      </c>
      <c r="R209" s="251">
        <f t="shared" ref="R209:R210" si="96">O209*D209/Q209*2</f>
        <v>3</v>
      </c>
      <c r="S209" s="122"/>
      <c r="T209" s="122"/>
      <c r="U209" s="122"/>
      <c r="V209" s="122"/>
      <c r="W209" s="122"/>
      <c r="X209" s="122"/>
      <c r="Y209" s="122"/>
      <c r="Z209" s="122"/>
      <c r="AA209" s="122"/>
      <c r="AB209" s="122"/>
    </row>
    <row r="210" spans="1:28" ht="12.75" customHeight="1">
      <c r="A210" s="193">
        <v>7</v>
      </c>
      <c r="B210" s="251" t="s">
        <v>255</v>
      </c>
      <c r="C210" s="200" t="s">
        <v>256</v>
      </c>
      <c r="D210" s="251">
        <v>4</v>
      </c>
      <c r="E210" s="251">
        <v>0</v>
      </c>
      <c r="F210" s="251">
        <v>4</v>
      </c>
      <c r="G210" s="251" t="s">
        <v>124</v>
      </c>
      <c r="H210" s="312" t="s">
        <v>49</v>
      </c>
      <c r="I210" s="312" t="s">
        <v>30</v>
      </c>
      <c r="J210" s="247" t="s">
        <v>44</v>
      </c>
      <c r="K210" s="263" t="s">
        <v>57</v>
      </c>
      <c r="L210" s="252"/>
      <c r="M210" s="134">
        <v>40</v>
      </c>
      <c r="N210" s="139">
        <v>2</v>
      </c>
      <c r="O210" s="239">
        <f t="shared" si="95"/>
        <v>1.5</v>
      </c>
      <c r="P210" s="122"/>
      <c r="Q210" s="239">
        <f t="shared" si="92"/>
        <v>4</v>
      </c>
      <c r="R210" s="251">
        <f t="shared" si="96"/>
        <v>3</v>
      </c>
      <c r="S210" s="122"/>
      <c r="T210" s="122"/>
      <c r="U210" s="122"/>
      <c r="V210" s="122"/>
      <c r="W210" s="122"/>
      <c r="X210" s="122"/>
      <c r="Y210" s="122"/>
      <c r="Z210" s="122"/>
      <c r="AA210" s="122"/>
      <c r="AB210" s="122"/>
    </row>
    <row r="211" spans="1:28" ht="12.75" customHeight="1">
      <c r="A211" s="203"/>
      <c r="B211" s="214"/>
      <c r="C211" s="204" t="s">
        <v>147</v>
      </c>
      <c r="D211" s="215">
        <f t="shared" ref="D211:F211" si="97">SUM(D204:D210)</f>
        <v>18</v>
      </c>
      <c r="E211" s="215">
        <f t="shared" si="97"/>
        <v>8</v>
      </c>
      <c r="F211" s="215">
        <f t="shared" si="97"/>
        <v>10</v>
      </c>
      <c r="G211" s="215"/>
      <c r="H211" s="257"/>
      <c r="I211" s="257"/>
      <c r="J211" s="257"/>
      <c r="K211" s="206"/>
      <c r="L211" s="176"/>
      <c r="M211" s="71"/>
      <c r="N211" s="334"/>
      <c r="O211" s="334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</row>
    <row r="212" spans="1:28" ht="12.75" customHeight="1">
      <c r="A212" s="258" t="s">
        <v>291</v>
      </c>
      <c r="B212" s="293"/>
      <c r="C212" s="116"/>
      <c r="D212" s="116"/>
      <c r="E212" s="293"/>
      <c r="F212" s="293"/>
      <c r="G212" s="116"/>
      <c r="H212" s="116"/>
      <c r="I212" s="293"/>
      <c r="J212" s="293"/>
      <c r="K212" s="259"/>
      <c r="L212" s="72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</row>
    <row r="213" spans="1:28" ht="12.75" customHeight="1">
      <c r="A213" s="353" t="s">
        <v>104</v>
      </c>
      <c r="B213" s="355" t="s">
        <v>105</v>
      </c>
      <c r="C213" s="355" t="s">
        <v>106</v>
      </c>
      <c r="D213" s="357" t="s">
        <v>107</v>
      </c>
      <c r="E213" s="358"/>
      <c r="F213" s="359"/>
      <c r="G213" s="355" t="s">
        <v>108</v>
      </c>
      <c r="H213" s="355" t="s">
        <v>109</v>
      </c>
      <c r="I213" s="371" t="s">
        <v>110</v>
      </c>
      <c r="J213" s="372"/>
      <c r="K213" s="375"/>
      <c r="L213" s="240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</row>
    <row r="214" spans="1:28" ht="12.75" customHeight="1">
      <c r="A214" s="354"/>
      <c r="B214" s="356"/>
      <c r="C214" s="356"/>
      <c r="D214" s="89" t="s">
        <v>116</v>
      </c>
      <c r="E214" s="89" t="s">
        <v>117</v>
      </c>
      <c r="F214" s="89" t="s">
        <v>118</v>
      </c>
      <c r="G214" s="356"/>
      <c r="H214" s="356"/>
      <c r="I214" s="363"/>
      <c r="J214" s="364"/>
      <c r="K214" s="365"/>
      <c r="L214" s="240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</row>
    <row r="215" spans="1:28" ht="12.75" customHeight="1">
      <c r="A215" s="219">
        <v>1</v>
      </c>
      <c r="B215" s="293" t="s">
        <v>258</v>
      </c>
      <c r="C215" s="99" t="s">
        <v>198</v>
      </c>
      <c r="D215" s="293">
        <v>2</v>
      </c>
      <c r="E215" s="293">
        <v>2</v>
      </c>
      <c r="F215" s="293">
        <v>0</v>
      </c>
      <c r="G215" s="293" t="s">
        <v>125</v>
      </c>
      <c r="H215" s="311" t="s">
        <v>23</v>
      </c>
      <c r="I215" s="311" t="s">
        <v>58</v>
      </c>
      <c r="J215" s="311"/>
      <c r="K215" s="262"/>
      <c r="L215" s="72"/>
      <c r="M215" s="158">
        <v>46</v>
      </c>
      <c r="N215" s="284">
        <v>2</v>
      </c>
      <c r="O215" s="106">
        <f t="shared" ref="O215:O218" si="98">IF(M215&lt;=40,1,IF(M215&lt;=80,1.5,IF(M215&lt;=120,2,IF(M215&lt;=160,2.5,IF(M215&lt;=200,3,IF(M215&lt;=240,3.5,IF(M215&lt;=280,4)))))))</f>
        <v>1.5</v>
      </c>
      <c r="P215" s="71"/>
      <c r="Q215" s="106">
        <f t="shared" ref="Q215:Q221" si="99">IF(I215="",1,IF(J215="",2,IF(K215="",3,4)))</f>
        <v>2</v>
      </c>
      <c r="R215" s="106">
        <f t="shared" ref="R215:R218" si="100">O215*D215/Q215</f>
        <v>1.5</v>
      </c>
      <c r="S215" s="71"/>
      <c r="T215" s="71"/>
      <c r="U215" s="71"/>
      <c r="V215" s="71"/>
      <c r="W215" s="71"/>
      <c r="X215" s="71"/>
      <c r="Y215" s="71"/>
      <c r="Z215" s="71"/>
      <c r="AA215" s="71"/>
      <c r="AB215" s="71"/>
    </row>
    <row r="216" spans="1:28" ht="12.75" customHeight="1">
      <c r="A216" s="219">
        <v>2</v>
      </c>
      <c r="B216" s="293" t="s">
        <v>259</v>
      </c>
      <c r="C216" s="99" t="s">
        <v>260</v>
      </c>
      <c r="D216" s="293">
        <v>2</v>
      </c>
      <c r="E216" s="293">
        <v>2</v>
      </c>
      <c r="F216" s="293">
        <v>0</v>
      </c>
      <c r="G216" s="293" t="s">
        <v>125</v>
      </c>
      <c r="H216" s="311" t="s">
        <v>63</v>
      </c>
      <c r="I216" s="311" t="s">
        <v>43</v>
      </c>
      <c r="J216" s="311"/>
      <c r="K216" s="262"/>
      <c r="L216" s="72"/>
      <c r="M216" s="158">
        <v>46</v>
      </c>
      <c r="N216" s="284">
        <v>2</v>
      </c>
      <c r="O216" s="106">
        <f t="shared" si="98"/>
        <v>1.5</v>
      </c>
      <c r="P216" s="71"/>
      <c r="Q216" s="106">
        <f t="shared" si="99"/>
        <v>2</v>
      </c>
      <c r="R216" s="106">
        <f t="shared" si="100"/>
        <v>1.5</v>
      </c>
      <c r="S216" s="71"/>
      <c r="T216" s="71"/>
      <c r="U216" s="71"/>
      <c r="V216" s="71"/>
      <c r="W216" s="71"/>
      <c r="X216" s="71"/>
      <c r="Y216" s="71"/>
      <c r="Z216" s="71"/>
      <c r="AA216" s="71"/>
      <c r="AB216" s="71"/>
    </row>
    <row r="217" spans="1:28" ht="12.75" customHeight="1">
      <c r="A217" s="219">
        <v>3</v>
      </c>
      <c r="B217" s="293" t="s">
        <v>261</v>
      </c>
      <c r="C217" s="99" t="s">
        <v>262</v>
      </c>
      <c r="D217" s="293">
        <v>2</v>
      </c>
      <c r="E217" s="293">
        <v>2</v>
      </c>
      <c r="F217" s="293">
        <v>0</v>
      </c>
      <c r="G217" s="293" t="s">
        <v>125</v>
      </c>
      <c r="H217" s="311" t="s">
        <v>50</v>
      </c>
      <c r="I217" s="311" t="s">
        <v>64</v>
      </c>
      <c r="J217" s="311"/>
      <c r="K217" s="262"/>
      <c r="L217" s="72"/>
      <c r="M217" s="158">
        <v>46</v>
      </c>
      <c r="N217" s="284">
        <v>2</v>
      </c>
      <c r="O217" s="106">
        <f t="shared" si="98"/>
        <v>1.5</v>
      </c>
      <c r="P217" s="71"/>
      <c r="Q217" s="106">
        <f t="shared" si="99"/>
        <v>2</v>
      </c>
      <c r="R217" s="106">
        <f t="shared" si="100"/>
        <v>1.5</v>
      </c>
      <c r="S217" s="71"/>
      <c r="T217" s="71"/>
      <c r="U217" s="71"/>
      <c r="V217" s="71"/>
      <c r="W217" s="71"/>
      <c r="X217" s="71"/>
      <c r="Y217" s="71"/>
      <c r="Z217" s="71"/>
      <c r="AA217" s="71"/>
      <c r="AB217" s="71"/>
    </row>
    <row r="218" spans="1:28" ht="12.75" customHeight="1">
      <c r="A218" s="219">
        <v>4</v>
      </c>
      <c r="B218" s="293" t="s">
        <v>263</v>
      </c>
      <c r="C218" s="99" t="s">
        <v>264</v>
      </c>
      <c r="D218" s="293">
        <v>2</v>
      </c>
      <c r="E218" s="293">
        <v>2</v>
      </c>
      <c r="F218" s="293">
        <v>0</v>
      </c>
      <c r="G218" s="293" t="s">
        <v>125</v>
      </c>
      <c r="H218" s="311" t="s">
        <v>49</v>
      </c>
      <c r="I218" s="311" t="s">
        <v>75</v>
      </c>
      <c r="J218" s="311"/>
      <c r="K218" s="262"/>
      <c r="L218" s="72"/>
      <c r="M218" s="158">
        <v>46</v>
      </c>
      <c r="N218" s="284">
        <v>2</v>
      </c>
      <c r="O218" s="106">
        <f t="shared" si="98"/>
        <v>1.5</v>
      </c>
      <c r="P218" s="71"/>
      <c r="Q218" s="106">
        <f t="shared" si="99"/>
        <v>2</v>
      </c>
      <c r="R218" s="106">
        <f t="shared" si="100"/>
        <v>1.5</v>
      </c>
      <c r="S218" s="71"/>
      <c r="T218" s="71"/>
      <c r="U218" s="71"/>
      <c r="V218" s="71"/>
      <c r="W218" s="71"/>
      <c r="X218" s="71"/>
      <c r="Y218" s="71"/>
      <c r="Z218" s="71"/>
      <c r="AA218" s="71"/>
      <c r="AB218" s="71"/>
    </row>
    <row r="219" spans="1:28" ht="12.75" customHeight="1">
      <c r="A219" s="193">
        <v>5</v>
      </c>
      <c r="B219" s="251" t="s">
        <v>265</v>
      </c>
      <c r="C219" s="200" t="s">
        <v>266</v>
      </c>
      <c r="D219" s="251">
        <v>4</v>
      </c>
      <c r="E219" s="251">
        <v>0</v>
      </c>
      <c r="F219" s="251">
        <v>4</v>
      </c>
      <c r="G219" s="251" t="s">
        <v>125</v>
      </c>
      <c r="H219" s="312" t="s">
        <v>43</v>
      </c>
      <c r="I219" s="312" t="s">
        <v>30</v>
      </c>
      <c r="J219" s="312" t="s">
        <v>50</v>
      </c>
      <c r="K219" s="312" t="s">
        <v>75</v>
      </c>
      <c r="L219" s="122"/>
      <c r="M219" s="134">
        <v>46</v>
      </c>
      <c r="N219" s="139">
        <v>2</v>
      </c>
      <c r="O219" s="239">
        <f t="shared" ref="O219:O221" si="101">IF(M219&lt;=25,1,IF(M219&lt;=50,1.5,IF(M219&lt;=75,2,IF(M219&lt;=100,2.5,IF(M219&lt;=125,3,IF(M219&lt;=150,3.5,IF(M219&lt;=175,4)))))))</f>
        <v>1.5</v>
      </c>
      <c r="P219" s="122"/>
      <c r="Q219" s="239">
        <f t="shared" si="99"/>
        <v>4</v>
      </c>
      <c r="R219" s="251">
        <f t="shared" ref="R219:R221" si="102">O219*D219/Q219*2</f>
        <v>3</v>
      </c>
      <c r="S219" s="122"/>
      <c r="T219" s="122"/>
      <c r="U219" s="122"/>
      <c r="V219" s="122"/>
      <c r="W219" s="122"/>
      <c r="X219" s="122"/>
      <c r="Y219" s="122"/>
      <c r="Z219" s="122"/>
      <c r="AA219" s="122"/>
      <c r="AB219" s="122"/>
    </row>
    <row r="220" spans="1:28" ht="12.75" customHeight="1">
      <c r="A220" s="193">
        <v>6</v>
      </c>
      <c r="B220" s="251" t="s">
        <v>267</v>
      </c>
      <c r="C220" s="200" t="s">
        <v>268</v>
      </c>
      <c r="D220" s="251">
        <v>4</v>
      </c>
      <c r="E220" s="251">
        <v>0</v>
      </c>
      <c r="F220" s="251">
        <v>4</v>
      </c>
      <c r="G220" s="251" t="s">
        <v>125</v>
      </c>
      <c r="H220" s="312" t="s">
        <v>64</v>
      </c>
      <c r="I220" s="312" t="s">
        <v>59</v>
      </c>
      <c r="J220" s="312" t="s">
        <v>79</v>
      </c>
      <c r="K220" s="263" t="s">
        <v>58</v>
      </c>
      <c r="L220" s="122"/>
      <c r="M220" s="134">
        <v>46</v>
      </c>
      <c r="N220" s="139">
        <v>2</v>
      </c>
      <c r="O220" s="239">
        <f t="shared" si="101"/>
        <v>1.5</v>
      </c>
      <c r="P220" s="122"/>
      <c r="Q220" s="239">
        <f t="shared" si="99"/>
        <v>4</v>
      </c>
      <c r="R220" s="251">
        <f t="shared" si="102"/>
        <v>3</v>
      </c>
      <c r="S220" s="122"/>
      <c r="T220" s="122"/>
      <c r="U220" s="122"/>
      <c r="V220" s="122"/>
      <c r="W220" s="122"/>
      <c r="X220" s="122"/>
      <c r="Y220" s="122"/>
      <c r="Z220" s="122"/>
      <c r="AA220" s="122"/>
      <c r="AB220" s="122"/>
    </row>
    <row r="221" spans="1:28" ht="12.75" customHeight="1">
      <c r="A221" s="193">
        <v>7</v>
      </c>
      <c r="B221" s="251" t="s">
        <v>269</v>
      </c>
      <c r="C221" s="200" t="s">
        <v>270</v>
      </c>
      <c r="D221" s="251">
        <v>4</v>
      </c>
      <c r="E221" s="251">
        <v>0</v>
      </c>
      <c r="F221" s="251">
        <v>4</v>
      </c>
      <c r="G221" s="251" t="s">
        <v>125</v>
      </c>
      <c r="H221" s="260" t="s">
        <v>29</v>
      </c>
      <c r="I221" s="312" t="s">
        <v>56</v>
      </c>
      <c r="J221" s="312" t="s">
        <v>61</v>
      </c>
      <c r="K221" s="247" t="s">
        <v>46</v>
      </c>
      <c r="L221" s="122"/>
      <c r="M221" s="134">
        <v>46</v>
      </c>
      <c r="N221" s="139">
        <v>2</v>
      </c>
      <c r="O221" s="239">
        <f t="shared" si="101"/>
        <v>1.5</v>
      </c>
      <c r="P221" s="122"/>
      <c r="Q221" s="239">
        <f t="shared" si="99"/>
        <v>4</v>
      </c>
      <c r="R221" s="251">
        <f t="shared" si="102"/>
        <v>3</v>
      </c>
      <c r="S221" s="122"/>
      <c r="T221" s="122"/>
      <c r="U221" s="122"/>
      <c r="V221" s="122"/>
      <c r="W221" s="122"/>
      <c r="X221" s="122"/>
      <c r="Y221" s="122"/>
      <c r="Z221" s="122"/>
      <c r="AA221" s="122"/>
      <c r="AB221" s="122"/>
    </row>
    <row r="222" spans="1:28" ht="12.75" customHeight="1">
      <c r="A222" s="203"/>
      <c r="B222" s="214"/>
      <c r="C222" s="204"/>
      <c r="D222" s="215">
        <f>SUM(D215:D221)</f>
        <v>20</v>
      </c>
      <c r="E222" s="215">
        <f>SUM(E215:E221)</f>
        <v>8</v>
      </c>
      <c r="F222" s="215">
        <f>SUM(F216:F221)</f>
        <v>12</v>
      </c>
      <c r="G222" s="215"/>
      <c r="H222" s="257"/>
      <c r="I222" s="257"/>
      <c r="J222" s="257"/>
      <c r="K222" s="206"/>
      <c r="L222" s="176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</row>
    <row r="223" spans="1:28" ht="12.75" customHeight="1">
      <c r="A223" s="258" t="s">
        <v>292</v>
      </c>
      <c r="B223" s="293"/>
      <c r="C223" s="116"/>
      <c r="D223" s="116"/>
      <c r="E223" s="293"/>
      <c r="F223" s="293"/>
      <c r="G223" s="116"/>
      <c r="H223" s="116"/>
      <c r="I223" s="293"/>
      <c r="J223" s="293"/>
      <c r="K223" s="259"/>
      <c r="L223" s="72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</row>
    <row r="224" spans="1:28" ht="12.75" customHeight="1">
      <c r="A224" s="353" t="s">
        <v>104</v>
      </c>
      <c r="B224" s="355" t="s">
        <v>105</v>
      </c>
      <c r="C224" s="355" t="s">
        <v>106</v>
      </c>
      <c r="D224" s="357" t="s">
        <v>107</v>
      </c>
      <c r="E224" s="358"/>
      <c r="F224" s="359"/>
      <c r="G224" s="355" t="s">
        <v>108</v>
      </c>
      <c r="H224" s="355" t="s">
        <v>109</v>
      </c>
      <c r="I224" s="371" t="s">
        <v>110</v>
      </c>
      <c r="J224" s="373"/>
      <c r="K224" s="259"/>
      <c r="L224" s="72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</row>
    <row r="225" spans="1:28" ht="12.75" customHeight="1">
      <c r="A225" s="354"/>
      <c r="B225" s="356"/>
      <c r="C225" s="356"/>
      <c r="D225" s="89" t="s">
        <v>116</v>
      </c>
      <c r="E225" s="89" t="s">
        <v>117</v>
      </c>
      <c r="F225" s="89" t="s">
        <v>118</v>
      </c>
      <c r="G225" s="356"/>
      <c r="H225" s="356"/>
      <c r="I225" s="363"/>
      <c r="J225" s="374"/>
      <c r="K225" s="259"/>
      <c r="L225" s="72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</row>
    <row r="226" spans="1:28" ht="12.75" customHeight="1">
      <c r="A226" s="219">
        <v>1</v>
      </c>
      <c r="B226" s="293" t="s">
        <v>272</v>
      </c>
      <c r="C226" s="99" t="s">
        <v>273</v>
      </c>
      <c r="D226" s="293">
        <v>6</v>
      </c>
      <c r="E226" s="293">
        <v>0</v>
      </c>
      <c r="F226" s="293">
        <v>6</v>
      </c>
      <c r="G226" s="293" t="s">
        <v>274</v>
      </c>
      <c r="H226" s="311"/>
      <c r="I226" s="311"/>
      <c r="J226" s="311"/>
      <c r="K226" s="259"/>
      <c r="L226" s="72"/>
      <c r="M226" s="158">
        <v>25</v>
      </c>
      <c r="N226" s="284">
        <v>2</v>
      </c>
      <c r="O226" s="106">
        <f>IF(M226&lt;=40,1,IF(M226&lt;=80,1.5,IF(M226&lt;=120,2,IF(M226&lt;=160,2.5,IF(M226&lt;=200,3,IF(M226&lt;=240,3.5,IF(M226&lt;=280,4)))))))</f>
        <v>1</v>
      </c>
      <c r="P226" s="71"/>
      <c r="Q226" s="106">
        <f t="shared" ref="Q226:Q227" si="103">IF(I226="",1,IF(J226="",2,IF(K226="",3,4)))</f>
        <v>1</v>
      </c>
      <c r="R226" s="106">
        <f>O226*D226/Q226</f>
        <v>6</v>
      </c>
      <c r="S226" s="71"/>
      <c r="T226" s="71"/>
      <c r="U226" s="71"/>
      <c r="V226" s="71"/>
      <c r="W226" s="71"/>
      <c r="X226" s="71"/>
      <c r="Y226" s="71"/>
      <c r="Z226" s="71"/>
      <c r="AA226" s="71"/>
      <c r="AB226" s="71"/>
    </row>
    <row r="227" spans="1:28" ht="12.75" customHeight="1" thickBot="1">
      <c r="A227" s="291">
        <v>2</v>
      </c>
      <c r="B227" s="293" t="s">
        <v>258</v>
      </c>
      <c r="C227" s="99" t="s">
        <v>198</v>
      </c>
      <c r="D227" s="293">
        <v>2</v>
      </c>
      <c r="E227" s="293">
        <v>2</v>
      </c>
      <c r="F227" s="293">
        <v>0</v>
      </c>
      <c r="G227" s="293" t="s">
        <v>125</v>
      </c>
      <c r="H227" s="260" t="s">
        <v>73</v>
      </c>
      <c r="I227" s="292" t="s">
        <v>80</v>
      </c>
      <c r="J227" s="292"/>
      <c r="K227" s="288"/>
      <c r="L227" s="72"/>
      <c r="M227" s="134">
        <v>25</v>
      </c>
      <c r="N227" s="139">
        <v>2</v>
      </c>
      <c r="O227" s="239">
        <f>IF(M227&lt;=25,1,IF(M227&lt;=50,1.5,IF(M227&lt;=75,2,IF(M227&lt;=100,2.5,IF(M227&lt;=125,3,IF(M227&lt;=150,3.5,IF(M227&lt;=175,4)))))))</f>
        <v>1</v>
      </c>
      <c r="P227" s="122"/>
      <c r="Q227" s="239">
        <f t="shared" si="103"/>
        <v>2</v>
      </c>
      <c r="R227" s="251">
        <f>O227*D227/Q227*2</f>
        <v>2</v>
      </c>
      <c r="S227" s="71"/>
      <c r="T227" s="71"/>
      <c r="U227" s="71"/>
      <c r="V227" s="71"/>
      <c r="W227" s="71"/>
      <c r="X227" s="71"/>
      <c r="Y227" s="71"/>
      <c r="Z227" s="71"/>
      <c r="AA227" s="71"/>
      <c r="AB227" s="71"/>
    </row>
    <row r="228" spans="1:28" ht="12.75" customHeight="1">
      <c r="A228" s="334">
        <v>3</v>
      </c>
      <c r="B228" s="251" t="s">
        <v>243</v>
      </c>
      <c r="C228" s="165" t="s">
        <v>244</v>
      </c>
      <c r="D228" s="251">
        <f>E228+F228</f>
        <v>2</v>
      </c>
      <c r="E228" s="251">
        <v>0</v>
      </c>
      <c r="F228" s="251">
        <v>2</v>
      </c>
      <c r="G228" s="251" t="s">
        <v>124</v>
      </c>
      <c r="H228" s="113" t="s">
        <v>48</v>
      </c>
      <c r="I228" s="334" t="s">
        <v>78</v>
      </c>
      <c r="J228" s="334"/>
      <c r="K228" s="71"/>
      <c r="L228" s="72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</row>
    <row r="229" spans="1:28" ht="12.75" customHeight="1">
      <c r="A229" s="79" t="s">
        <v>293</v>
      </c>
      <c r="B229" s="334"/>
      <c r="C229" s="71"/>
      <c r="D229" s="71"/>
      <c r="E229" s="334"/>
      <c r="F229" s="334"/>
      <c r="G229" s="71"/>
      <c r="H229" s="71"/>
      <c r="I229" s="334"/>
      <c r="J229" s="334"/>
      <c r="K229" s="71"/>
      <c r="L229" s="72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</row>
    <row r="230" spans="1:28" ht="12.75" hidden="1" customHeight="1">
      <c r="A230" s="71" t="s">
        <v>294</v>
      </c>
      <c r="B230" s="336"/>
      <c r="C230" s="71"/>
      <c r="D230" s="71"/>
      <c r="E230" s="334"/>
      <c r="F230" s="334"/>
      <c r="G230" s="71"/>
      <c r="H230" s="71" t="s">
        <v>223</v>
      </c>
      <c r="I230" s="334"/>
      <c r="J230" s="334"/>
      <c r="K230" s="71"/>
      <c r="L230" s="72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</row>
    <row r="231" spans="1:28" ht="12.75" hidden="1" customHeight="1">
      <c r="A231" s="366" t="s">
        <v>104</v>
      </c>
      <c r="B231" s="367" t="s">
        <v>105</v>
      </c>
      <c r="C231" s="367" t="s">
        <v>106</v>
      </c>
      <c r="D231" s="368" t="s">
        <v>107</v>
      </c>
      <c r="E231" s="369"/>
      <c r="F231" s="370"/>
      <c r="G231" s="367" t="s">
        <v>108</v>
      </c>
      <c r="H231" s="367" t="s">
        <v>109</v>
      </c>
      <c r="I231" s="360" t="s">
        <v>110</v>
      </c>
      <c r="J231" s="361"/>
      <c r="K231" s="362"/>
      <c r="L231" s="240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</row>
    <row r="232" spans="1:28" ht="15" hidden="1" customHeight="1">
      <c r="A232" s="354"/>
      <c r="B232" s="356"/>
      <c r="C232" s="356"/>
      <c r="D232" s="89" t="s">
        <v>116</v>
      </c>
      <c r="E232" s="89" t="s">
        <v>117</v>
      </c>
      <c r="F232" s="89" t="s">
        <v>118</v>
      </c>
      <c r="G232" s="356"/>
      <c r="H232" s="356"/>
      <c r="I232" s="363"/>
      <c r="J232" s="364"/>
      <c r="K232" s="365"/>
      <c r="L232" s="240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</row>
    <row r="233" spans="1:28" ht="15" hidden="1" customHeight="1">
      <c r="A233" s="219">
        <v>1</v>
      </c>
      <c r="B233" s="293" t="s">
        <v>295</v>
      </c>
      <c r="C233" s="116" t="s">
        <v>296</v>
      </c>
      <c r="D233" s="293">
        <v>2</v>
      </c>
      <c r="E233" s="293">
        <v>2</v>
      </c>
      <c r="F233" s="293">
        <v>0</v>
      </c>
      <c r="G233" s="293" t="s">
        <v>169</v>
      </c>
      <c r="H233" s="242" t="s">
        <v>297</v>
      </c>
      <c r="I233" s="242"/>
      <c r="J233" s="242"/>
      <c r="K233" s="243"/>
      <c r="L233" s="72"/>
      <c r="M233" s="158"/>
      <c r="N233" s="284">
        <v>2</v>
      </c>
      <c r="O233" s="106">
        <f t="shared" ref="O233:O240" si="104">N233*D233</f>
        <v>4</v>
      </c>
      <c r="P233" s="71"/>
      <c r="Q233" s="106">
        <f t="shared" ref="Q233:Q240" si="105">IF(I233="",1,IF(J233="",2,IF(K233="",3,IF(L233="",4,5))))</f>
        <v>1</v>
      </c>
      <c r="R233" s="106">
        <f t="shared" ref="R233:R240" si="106">O233/Q233</f>
        <v>4</v>
      </c>
      <c r="S233" s="71"/>
      <c r="T233" s="71"/>
      <c r="U233" s="71"/>
      <c r="V233" s="71"/>
      <c r="W233" s="71"/>
      <c r="X233" s="71"/>
      <c r="Y233" s="71"/>
      <c r="Z233" s="71"/>
      <c r="AA233" s="71"/>
      <c r="AB233" s="71"/>
    </row>
    <row r="234" spans="1:28" ht="12.75" hidden="1" customHeight="1">
      <c r="A234" s="219">
        <v>2</v>
      </c>
      <c r="B234" s="294" t="s">
        <v>298</v>
      </c>
      <c r="C234" s="116" t="s">
        <v>299</v>
      </c>
      <c r="D234" s="293">
        <v>2</v>
      </c>
      <c r="E234" s="293">
        <v>2</v>
      </c>
      <c r="F234" s="293">
        <v>0</v>
      </c>
      <c r="G234" s="293" t="s">
        <v>169</v>
      </c>
      <c r="H234" s="242" t="s">
        <v>300</v>
      </c>
      <c r="I234" s="242"/>
      <c r="J234" s="242"/>
      <c r="K234" s="243"/>
      <c r="L234" s="72"/>
      <c r="M234" s="144"/>
      <c r="N234" s="284">
        <v>2</v>
      </c>
      <c r="O234" s="106">
        <f t="shared" si="104"/>
        <v>4</v>
      </c>
      <c r="P234" s="71"/>
      <c r="Q234" s="106">
        <f t="shared" si="105"/>
        <v>1</v>
      </c>
      <c r="R234" s="284">
        <f t="shared" si="106"/>
        <v>4</v>
      </c>
      <c r="S234" s="71"/>
      <c r="T234" s="71"/>
      <c r="U234" s="71"/>
      <c r="V234" s="71"/>
      <c r="W234" s="71"/>
      <c r="X234" s="71"/>
      <c r="Y234" s="71"/>
      <c r="Z234" s="71"/>
      <c r="AA234" s="71"/>
      <c r="AB234" s="71"/>
    </row>
    <row r="235" spans="1:28" ht="12.75" hidden="1" customHeight="1">
      <c r="A235" s="219">
        <v>3</v>
      </c>
      <c r="B235" s="293" t="s">
        <v>301</v>
      </c>
      <c r="C235" s="116" t="s">
        <v>302</v>
      </c>
      <c r="D235" s="293">
        <v>2</v>
      </c>
      <c r="E235" s="293">
        <v>1</v>
      </c>
      <c r="F235" s="293">
        <v>1</v>
      </c>
      <c r="G235" s="293" t="s">
        <v>169</v>
      </c>
      <c r="H235" s="311" t="s">
        <v>303</v>
      </c>
      <c r="I235" s="311" t="s">
        <v>304</v>
      </c>
      <c r="J235" s="311"/>
      <c r="K235" s="262"/>
      <c r="L235" s="245"/>
      <c r="M235" s="144"/>
      <c r="N235" s="284">
        <v>2</v>
      </c>
      <c r="O235" s="106">
        <f t="shared" si="104"/>
        <v>4</v>
      </c>
      <c r="P235" s="71"/>
      <c r="Q235" s="106">
        <f t="shared" si="105"/>
        <v>2</v>
      </c>
      <c r="R235" s="284">
        <f t="shared" si="106"/>
        <v>2</v>
      </c>
      <c r="S235" s="71"/>
      <c r="T235" s="71"/>
      <c r="U235" s="71"/>
      <c r="V235" s="71"/>
      <c r="W235" s="71"/>
      <c r="X235" s="71"/>
      <c r="Y235" s="71"/>
      <c r="Z235" s="71"/>
      <c r="AA235" s="71"/>
      <c r="AB235" s="71"/>
    </row>
    <row r="236" spans="1:28" ht="12.75" hidden="1" customHeight="1">
      <c r="A236" s="219">
        <v>4</v>
      </c>
      <c r="B236" s="294" t="s">
        <v>305</v>
      </c>
      <c r="C236" s="116" t="s">
        <v>306</v>
      </c>
      <c r="D236" s="293">
        <v>2</v>
      </c>
      <c r="E236" s="293">
        <v>2</v>
      </c>
      <c r="F236" s="293">
        <v>0</v>
      </c>
      <c r="G236" s="293" t="s">
        <v>169</v>
      </c>
      <c r="H236" s="311" t="s">
        <v>65</v>
      </c>
      <c r="I236" s="311" t="s">
        <v>52</v>
      </c>
      <c r="J236" s="311"/>
      <c r="K236" s="262"/>
      <c r="L236" s="245"/>
      <c r="M236" s="144"/>
      <c r="N236" s="284">
        <v>2</v>
      </c>
      <c r="O236" s="106">
        <f t="shared" si="104"/>
        <v>4</v>
      </c>
      <c r="P236" s="71"/>
      <c r="Q236" s="106">
        <f t="shared" si="105"/>
        <v>2</v>
      </c>
      <c r="R236" s="284">
        <f t="shared" si="106"/>
        <v>2</v>
      </c>
      <c r="S236" s="71"/>
      <c r="T236" s="71"/>
      <c r="U236" s="71"/>
      <c r="V236" s="71"/>
      <c r="W236" s="71"/>
      <c r="X236" s="71"/>
      <c r="Y236" s="71"/>
      <c r="Z236" s="71"/>
      <c r="AA236" s="71"/>
      <c r="AB236" s="71"/>
    </row>
    <row r="237" spans="1:28" ht="12.75" hidden="1" customHeight="1">
      <c r="A237" s="219">
        <v>5</v>
      </c>
      <c r="B237" s="293" t="s">
        <v>307</v>
      </c>
      <c r="C237" s="116" t="s">
        <v>308</v>
      </c>
      <c r="D237" s="293">
        <v>2</v>
      </c>
      <c r="E237" s="293">
        <v>2</v>
      </c>
      <c r="F237" s="293">
        <v>0</v>
      </c>
      <c r="G237" s="293" t="s">
        <v>169</v>
      </c>
      <c r="H237" s="311" t="s">
        <v>52</v>
      </c>
      <c r="I237" s="311" t="s">
        <v>65</v>
      </c>
      <c r="J237" s="311"/>
      <c r="K237" s="262"/>
      <c r="L237" s="245"/>
      <c r="M237" s="144"/>
      <c r="N237" s="284">
        <v>2</v>
      </c>
      <c r="O237" s="106">
        <f t="shared" si="104"/>
        <v>4</v>
      </c>
      <c r="P237" s="71"/>
      <c r="Q237" s="106">
        <f t="shared" si="105"/>
        <v>2</v>
      </c>
      <c r="R237" s="295">
        <f t="shared" si="106"/>
        <v>2</v>
      </c>
      <c r="S237" s="71"/>
      <c r="T237" s="71"/>
      <c r="U237" s="71"/>
      <c r="V237" s="71"/>
      <c r="W237" s="71"/>
      <c r="X237" s="71"/>
      <c r="Y237" s="71"/>
      <c r="Z237" s="71"/>
      <c r="AA237" s="71"/>
      <c r="AB237" s="71"/>
    </row>
    <row r="238" spans="1:28" ht="12.75" hidden="1" customHeight="1">
      <c r="A238" s="219">
        <v>6</v>
      </c>
      <c r="B238" s="294" t="s">
        <v>309</v>
      </c>
      <c r="C238" s="116" t="s">
        <v>310</v>
      </c>
      <c r="D238" s="293">
        <v>2</v>
      </c>
      <c r="E238" s="293">
        <v>2</v>
      </c>
      <c r="F238" s="293">
        <v>0</v>
      </c>
      <c r="G238" s="293" t="s">
        <v>169</v>
      </c>
      <c r="H238" s="311" t="s">
        <v>60</v>
      </c>
      <c r="I238" s="311" t="s">
        <v>30</v>
      </c>
      <c r="J238" s="311"/>
      <c r="K238" s="262"/>
      <c r="L238" s="245"/>
      <c r="M238" s="144"/>
      <c r="N238" s="284">
        <v>2</v>
      </c>
      <c r="O238" s="106">
        <f t="shared" si="104"/>
        <v>4</v>
      </c>
      <c r="P238" s="71"/>
      <c r="Q238" s="106">
        <f t="shared" si="105"/>
        <v>2</v>
      </c>
      <c r="R238" s="284">
        <f t="shared" si="106"/>
        <v>2</v>
      </c>
      <c r="S238" s="71"/>
      <c r="T238" s="71"/>
      <c r="U238" s="71"/>
      <c r="V238" s="71"/>
      <c r="W238" s="71"/>
      <c r="X238" s="71"/>
      <c r="Y238" s="71"/>
      <c r="Z238" s="71"/>
      <c r="AA238" s="71"/>
      <c r="AB238" s="71"/>
    </row>
    <row r="239" spans="1:28" ht="12.75" hidden="1" customHeight="1">
      <c r="A239" s="219">
        <v>7</v>
      </c>
      <c r="B239" s="293" t="s">
        <v>311</v>
      </c>
      <c r="C239" s="116" t="s">
        <v>312</v>
      </c>
      <c r="D239" s="293">
        <v>4</v>
      </c>
      <c r="E239" s="293">
        <v>0</v>
      </c>
      <c r="F239" s="293">
        <v>4</v>
      </c>
      <c r="G239" s="293" t="s">
        <v>169</v>
      </c>
      <c r="H239" s="311" t="s">
        <v>30</v>
      </c>
      <c r="I239" s="311" t="s">
        <v>60</v>
      </c>
      <c r="J239" s="311" t="s">
        <v>55</v>
      </c>
      <c r="K239" s="262" t="s">
        <v>52</v>
      </c>
      <c r="L239" s="245"/>
      <c r="M239" s="144"/>
      <c r="N239" s="284">
        <v>2</v>
      </c>
      <c r="O239" s="106">
        <f t="shared" si="104"/>
        <v>8</v>
      </c>
      <c r="P239" s="71"/>
      <c r="Q239" s="106">
        <f t="shared" si="105"/>
        <v>4</v>
      </c>
      <c r="R239" s="284">
        <f t="shared" si="106"/>
        <v>2</v>
      </c>
      <c r="S239" s="71"/>
      <c r="T239" s="71"/>
      <c r="U239" s="71"/>
      <c r="V239" s="71"/>
      <c r="W239" s="71"/>
      <c r="X239" s="71"/>
      <c r="Y239" s="71"/>
      <c r="Z239" s="71"/>
      <c r="AA239" s="71"/>
      <c r="AB239" s="71"/>
    </row>
    <row r="240" spans="1:28" ht="12.75" hidden="1" customHeight="1">
      <c r="A240" s="219">
        <v>8</v>
      </c>
      <c r="B240" s="294" t="s">
        <v>313</v>
      </c>
      <c r="C240" s="116" t="s">
        <v>314</v>
      </c>
      <c r="D240" s="293">
        <v>4</v>
      </c>
      <c r="E240" s="293">
        <v>0</v>
      </c>
      <c r="F240" s="293">
        <v>4</v>
      </c>
      <c r="G240" s="293" t="s">
        <v>169</v>
      </c>
      <c r="H240" s="311" t="s">
        <v>55</v>
      </c>
      <c r="I240" s="311" t="s">
        <v>60</v>
      </c>
      <c r="J240" s="311" t="s">
        <v>65</v>
      </c>
      <c r="K240" s="262" t="s">
        <v>30</v>
      </c>
      <c r="L240" s="245"/>
      <c r="M240" s="144"/>
      <c r="N240" s="284">
        <v>2</v>
      </c>
      <c r="O240" s="106">
        <f t="shared" si="104"/>
        <v>8</v>
      </c>
      <c r="P240" s="71"/>
      <c r="Q240" s="106">
        <f t="shared" si="105"/>
        <v>4</v>
      </c>
      <c r="R240" s="284">
        <f t="shared" si="106"/>
        <v>2</v>
      </c>
      <c r="S240" s="71"/>
      <c r="T240" s="71"/>
      <c r="U240" s="71"/>
      <c r="V240" s="71"/>
      <c r="W240" s="71"/>
      <c r="X240" s="71"/>
      <c r="Y240" s="71"/>
      <c r="Z240" s="71"/>
      <c r="AA240" s="71"/>
      <c r="AB240" s="71"/>
    </row>
    <row r="241" spans="1:28" ht="12.75" hidden="1" customHeight="1">
      <c r="A241" s="219"/>
      <c r="B241" s="293"/>
      <c r="C241" s="293" t="s">
        <v>171</v>
      </c>
      <c r="D241" s="293"/>
      <c r="E241" s="293"/>
      <c r="F241" s="293" t="s">
        <v>289</v>
      </c>
      <c r="G241" s="293"/>
      <c r="H241" s="289"/>
      <c r="I241" s="289"/>
      <c r="J241" s="289"/>
      <c r="K241" s="290"/>
      <c r="L241" s="72"/>
      <c r="M241" s="334"/>
      <c r="N241" s="334"/>
      <c r="O241" s="334"/>
      <c r="P241" s="71"/>
      <c r="Q241" s="334"/>
      <c r="R241" s="334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</row>
    <row r="242" spans="1:28" ht="12.75" hidden="1" customHeight="1">
      <c r="A242" s="222"/>
      <c r="B242" s="223"/>
      <c r="C242" s="224" t="s">
        <v>147</v>
      </c>
      <c r="D242" s="225">
        <f t="shared" ref="D242:F242" si="107">SUM(D233:D240)</f>
        <v>20</v>
      </c>
      <c r="E242" s="225">
        <f t="shared" si="107"/>
        <v>11</v>
      </c>
      <c r="F242" s="225">
        <f t="shared" si="107"/>
        <v>9</v>
      </c>
      <c r="G242" s="225"/>
      <c r="H242" s="292"/>
      <c r="I242" s="292"/>
      <c r="J242" s="292"/>
      <c r="K242" s="227"/>
      <c r="L242" s="176"/>
      <c r="M242" s="71"/>
      <c r="N242" s="334"/>
      <c r="O242" s="334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</row>
    <row r="243" spans="1:28" ht="12.75" hidden="1" customHeight="1">
      <c r="A243" s="71"/>
      <c r="B243" s="334"/>
      <c r="C243" s="71"/>
      <c r="D243" s="71"/>
      <c r="E243" s="334"/>
      <c r="F243" s="334"/>
      <c r="G243" s="71"/>
      <c r="H243" s="71"/>
      <c r="I243" s="334"/>
      <c r="J243" s="334"/>
      <c r="K243" s="71"/>
      <c r="L243" s="72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</row>
    <row r="244" spans="1:28" ht="12.75" hidden="1" customHeight="1">
      <c r="A244" s="71"/>
      <c r="B244" s="334"/>
      <c r="C244" s="71"/>
      <c r="D244" s="71"/>
      <c r="E244" s="334"/>
      <c r="F244" s="334"/>
      <c r="G244" s="71"/>
      <c r="H244" s="71"/>
      <c r="I244" s="334"/>
      <c r="J244" s="334"/>
      <c r="K244" s="71"/>
      <c r="L244" s="72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</row>
    <row r="245" spans="1:28" ht="12.75" customHeight="1" thickBot="1">
      <c r="A245" s="113" t="s">
        <v>284</v>
      </c>
      <c r="B245" s="336"/>
      <c r="C245" s="71"/>
      <c r="D245" s="71"/>
      <c r="E245" s="334"/>
      <c r="F245" s="334"/>
      <c r="G245" s="71"/>
      <c r="H245" s="71" t="s">
        <v>223</v>
      </c>
      <c r="I245" s="334"/>
      <c r="J245" s="334"/>
      <c r="K245" s="71"/>
      <c r="L245" s="72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</row>
    <row r="246" spans="1:28" ht="12.75" customHeight="1">
      <c r="A246" s="366" t="s">
        <v>104</v>
      </c>
      <c r="B246" s="367" t="s">
        <v>105</v>
      </c>
      <c r="C246" s="367" t="s">
        <v>106</v>
      </c>
      <c r="D246" s="368" t="s">
        <v>107</v>
      </c>
      <c r="E246" s="369"/>
      <c r="F246" s="370"/>
      <c r="G246" s="367" t="s">
        <v>108</v>
      </c>
      <c r="H246" s="367" t="s">
        <v>109</v>
      </c>
      <c r="I246" s="360" t="s">
        <v>110</v>
      </c>
      <c r="J246" s="361"/>
      <c r="K246" s="362"/>
      <c r="L246" s="240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</row>
    <row r="247" spans="1:28" ht="15" customHeight="1">
      <c r="A247" s="354"/>
      <c r="B247" s="356"/>
      <c r="C247" s="356"/>
      <c r="D247" s="89" t="s">
        <v>116</v>
      </c>
      <c r="E247" s="89" t="s">
        <v>117</v>
      </c>
      <c r="F247" s="89" t="s">
        <v>118</v>
      </c>
      <c r="G247" s="356"/>
      <c r="H247" s="356"/>
      <c r="I247" s="363"/>
      <c r="J247" s="364"/>
      <c r="K247" s="365"/>
      <c r="L247" s="240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</row>
    <row r="248" spans="1:28" ht="15" customHeight="1">
      <c r="A248" s="219">
        <v>1</v>
      </c>
      <c r="B248" s="293" t="s">
        <v>224</v>
      </c>
      <c r="C248" s="116" t="s">
        <v>173</v>
      </c>
      <c r="D248" s="116">
        <f t="shared" ref="D248:D253" si="108">E248+F248</f>
        <v>2</v>
      </c>
      <c r="E248" s="116">
        <v>2</v>
      </c>
      <c r="F248" s="116">
        <v>0</v>
      </c>
      <c r="G248" s="293" t="s">
        <v>123</v>
      </c>
      <c r="H248" s="242" t="s">
        <v>315</v>
      </c>
      <c r="I248" s="242"/>
      <c r="J248" s="242"/>
      <c r="K248" s="243"/>
      <c r="L248" s="72"/>
      <c r="M248" s="158">
        <v>60</v>
      </c>
      <c r="N248" s="284">
        <v>2</v>
      </c>
      <c r="O248" s="106">
        <f t="shared" ref="O248:O253" si="109">IF(M248&lt;=40,1,IF(M248&lt;=80,1.5,IF(M248&lt;=120,2,IF(M248&lt;=160,2.5,IF(M248&lt;=200,3,IF(M248&lt;=240,3.5,IF(M248&lt;=280,4)))))))</f>
        <v>1.5</v>
      </c>
      <c r="P248" s="71"/>
      <c r="Q248" s="106">
        <f t="shared" ref="Q248:Q255" si="110">IF(I248="",1,IF(J248="",2,IF(K248="",3,4)))</f>
        <v>1</v>
      </c>
      <c r="R248" s="106">
        <f t="shared" ref="R248:R253" si="111">O248*D248/Q248</f>
        <v>3</v>
      </c>
      <c r="S248" s="71"/>
      <c r="T248" s="71"/>
      <c r="U248" s="71"/>
      <c r="V248" s="71"/>
      <c r="W248" s="71"/>
      <c r="X248" s="71"/>
      <c r="Y248" s="71"/>
      <c r="Z248" s="71"/>
      <c r="AA248" s="71"/>
      <c r="AB248" s="71"/>
    </row>
    <row r="249" spans="1:28" ht="12.75" customHeight="1">
      <c r="A249" s="219">
        <v>2</v>
      </c>
      <c r="B249" s="293" t="s">
        <v>226</v>
      </c>
      <c r="C249" s="116" t="s">
        <v>176</v>
      </c>
      <c r="D249" s="116">
        <f t="shared" si="108"/>
        <v>2</v>
      </c>
      <c r="E249" s="116">
        <v>2</v>
      </c>
      <c r="F249" s="116">
        <v>0</v>
      </c>
      <c r="G249" s="293" t="s">
        <v>123</v>
      </c>
      <c r="H249" s="242" t="s">
        <v>316</v>
      </c>
      <c r="I249" s="242"/>
      <c r="J249" s="242"/>
      <c r="K249" s="243"/>
      <c r="L249" s="72"/>
      <c r="M249" s="144">
        <v>60</v>
      </c>
      <c r="N249" s="284">
        <v>2</v>
      </c>
      <c r="O249" s="106">
        <f t="shared" si="109"/>
        <v>1.5</v>
      </c>
      <c r="P249" s="71"/>
      <c r="Q249" s="106">
        <f t="shared" si="110"/>
        <v>1</v>
      </c>
      <c r="R249" s="106">
        <f t="shared" si="111"/>
        <v>3</v>
      </c>
      <c r="S249" s="71"/>
      <c r="T249" s="71"/>
      <c r="U249" s="71"/>
      <c r="V249" s="71"/>
      <c r="W249" s="71"/>
      <c r="X249" s="71"/>
      <c r="Y249" s="71"/>
      <c r="Z249" s="71"/>
      <c r="AA249" s="71"/>
      <c r="AB249" s="71"/>
    </row>
    <row r="250" spans="1:28" ht="12.75" customHeight="1">
      <c r="A250" s="219">
        <v>3</v>
      </c>
      <c r="B250" s="293" t="s">
        <v>228</v>
      </c>
      <c r="C250" s="116" t="s">
        <v>179</v>
      </c>
      <c r="D250" s="116">
        <f t="shared" si="108"/>
        <v>2</v>
      </c>
      <c r="E250" s="116">
        <v>1</v>
      </c>
      <c r="F250" s="116">
        <v>1</v>
      </c>
      <c r="G250" s="293" t="s">
        <v>123</v>
      </c>
      <c r="H250" s="311" t="s">
        <v>317</v>
      </c>
      <c r="I250" s="311"/>
      <c r="J250" s="311"/>
      <c r="K250" s="262"/>
      <c r="L250" s="245"/>
      <c r="M250" s="144">
        <v>60</v>
      </c>
      <c r="N250" s="284">
        <v>2</v>
      </c>
      <c r="O250" s="106">
        <f t="shared" si="109"/>
        <v>1.5</v>
      </c>
      <c r="P250" s="71"/>
      <c r="Q250" s="106">
        <f t="shared" si="110"/>
        <v>1</v>
      </c>
      <c r="R250" s="106">
        <f t="shared" si="111"/>
        <v>3</v>
      </c>
      <c r="S250" s="71"/>
      <c r="T250" s="71"/>
      <c r="U250" s="71"/>
      <c r="V250" s="71"/>
      <c r="W250" s="71"/>
      <c r="X250" s="71"/>
      <c r="Y250" s="71"/>
      <c r="Z250" s="71"/>
      <c r="AA250" s="71"/>
      <c r="AB250" s="71"/>
    </row>
    <row r="251" spans="1:28" ht="12.75" customHeight="1">
      <c r="A251" s="219">
        <v>4</v>
      </c>
      <c r="B251" s="293" t="s">
        <v>232</v>
      </c>
      <c r="C251" s="116" t="s">
        <v>233</v>
      </c>
      <c r="D251" s="116">
        <f t="shared" si="108"/>
        <v>2</v>
      </c>
      <c r="E251" s="116">
        <v>2</v>
      </c>
      <c r="F251" s="116">
        <v>0</v>
      </c>
      <c r="G251" s="293" t="s">
        <v>123</v>
      </c>
      <c r="H251" s="297" t="s">
        <v>78</v>
      </c>
      <c r="I251" s="297" t="s">
        <v>76</v>
      </c>
      <c r="J251" s="297"/>
      <c r="K251" s="298"/>
      <c r="L251" s="245"/>
      <c r="M251" s="144">
        <v>60</v>
      </c>
      <c r="N251" s="284">
        <v>2</v>
      </c>
      <c r="O251" s="106">
        <f t="shared" si="109"/>
        <v>1.5</v>
      </c>
      <c r="P251" s="71"/>
      <c r="Q251" s="106">
        <f t="shared" si="110"/>
        <v>2</v>
      </c>
      <c r="R251" s="106">
        <f t="shared" si="111"/>
        <v>1.5</v>
      </c>
      <c r="S251" s="71"/>
      <c r="T251" s="71"/>
      <c r="U251" s="71"/>
      <c r="V251" s="71"/>
      <c r="W251" s="71"/>
      <c r="X251" s="71"/>
      <c r="Y251" s="71"/>
      <c r="Z251" s="71"/>
      <c r="AA251" s="71"/>
      <c r="AB251" s="71"/>
    </row>
    <row r="252" spans="1:28" ht="12.75" customHeight="1">
      <c r="A252" s="219">
        <v>5</v>
      </c>
      <c r="B252" s="293" t="s">
        <v>234</v>
      </c>
      <c r="C252" s="116" t="s">
        <v>235</v>
      </c>
      <c r="D252" s="116">
        <f t="shared" si="108"/>
        <v>2</v>
      </c>
      <c r="E252" s="116">
        <v>2</v>
      </c>
      <c r="F252" s="116">
        <v>0</v>
      </c>
      <c r="G252" s="293" t="s">
        <v>123</v>
      </c>
      <c r="H252" s="299" t="s">
        <v>60</v>
      </c>
      <c r="I252" s="301" t="s">
        <v>80</v>
      </c>
      <c r="J252" s="301"/>
      <c r="K252" s="302"/>
      <c r="L252" s="245"/>
      <c r="M252" s="144">
        <v>60</v>
      </c>
      <c r="N252" s="284">
        <v>2</v>
      </c>
      <c r="O252" s="106">
        <f t="shared" si="109"/>
        <v>1.5</v>
      </c>
      <c r="P252" s="71"/>
      <c r="Q252" s="106">
        <f t="shared" si="110"/>
        <v>2</v>
      </c>
      <c r="R252" s="106">
        <f t="shared" si="111"/>
        <v>1.5</v>
      </c>
      <c r="S252" s="71"/>
      <c r="T252" s="71"/>
      <c r="U252" s="71"/>
      <c r="V252" s="71"/>
      <c r="W252" s="71"/>
      <c r="X252" s="71"/>
      <c r="Y252" s="71"/>
      <c r="Z252" s="71"/>
      <c r="AA252" s="71"/>
      <c r="AB252" s="71"/>
    </row>
    <row r="253" spans="1:28" ht="12.75" customHeight="1">
      <c r="A253" s="219">
        <v>6</v>
      </c>
      <c r="B253" s="293" t="s">
        <v>236</v>
      </c>
      <c r="C253" s="116" t="s">
        <v>237</v>
      </c>
      <c r="D253" s="116">
        <f t="shared" si="108"/>
        <v>2</v>
      </c>
      <c r="E253" s="116">
        <v>2</v>
      </c>
      <c r="F253" s="116">
        <v>0</v>
      </c>
      <c r="G253" s="293" t="s">
        <v>123</v>
      </c>
      <c r="H253" s="299" t="s">
        <v>39</v>
      </c>
      <c r="I253" s="297" t="s">
        <v>76</v>
      </c>
      <c r="J253" s="301"/>
      <c r="K253" s="302"/>
      <c r="L253" s="245"/>
      <c r="M253" s="144">
        <v>60</v>
      </c>
      <c r="N253" s="284">
        <v>2</v>
      </c>
      <c r="O253" s="106">
        <f t="shared" si="109"/>
        <v>1.5</v>
      </c>
      <c r="P253" s="71"/>
      <c r="Q253" s="106">
        <f t="shared" si="110"/>
        <v>2</v>
      </c>
      <c r="R253" s="106">
        <f t="shared" si="111"/>
        <v>1.5</v>
      </c>
      <c r="S253" s="71"/>
      <c r="T253" s="71"/>
      <c r="U253" s="71"/>
      <c r="V253" s="71"/>
      <c r="W253" s="71"/>
      <c r="X253" s="71"/>
      <c r="Y253" s="71"/>
      <c r="Z253" s="71"/>
      <c r="AA253" s="71"/>
      <c r="AB253" s="71"/>
    </row>
    <row r="254" spans="1:28" ht="12.75" customHeight="1">
      <c r="A254" s="193">
        <v>7</v>
      </c>
      <c r="B254" s="251" t="s">
        <v>238</v>
      </c>
      <c r="C254" s="303" t="s">
        <v>239</v>
      </c>
      <c r="D254" s="303">
        <v>4</v>
      </c>
      <c r="E254" s="303">
        <v>0</v>
      </c>
      <c r="F254" s="303">
        <v>4</v>
      </c>
      <c r="G254" s="251" t="s">
        <v>123</v>
      </c>
      <c r="H254" s="304" t="s">
        <v>60</v>
      </c>
      <c r="I254" s="304" t="s">
        <v>80</v>
      </c>
      <c r="J254" s="305" t="s">
        <v>77</v>
      </c>
      <c r="K254" s="306" t="s">
        <v>78</v>
      </c>
      <c r="L254" s="252"/>
      <c r="M254" s="136">
        <v>60</v>
      </c>
      <c r="N254" s="139">
        <v>2</v>
      </c>
      <c r="O254" s="239">
        <f t="shared" ref="O254:O255" si="112">IF(M254&lt;=25,1,IF(M254&lt;=50,1.5,IF(M254&lt;=75,2,IF(M254&lt;=100,2.5,IF(M254&lt;=125,3,IF(M254&lt;=150,3.5,IF(M254&lt;=175,4)))))))</f>
        <v>2</v>
      </c>
      <c r="P254" s="122"/>
      <c r="Q254" s="239">
        <f t="shared" si="110"/>
        <v>4</v>
      </c>
      <c r="R254" s="251">
        <f t="shared" ref="R254:R255" si="113">O254*D254/Q254*2</f>
        <v>4</v>
      </c>
      <c r="S254" s="122"/>
      <c r="T254" s="122"/>
      <c r="U254" s="122"/>
      <c r="V254" s="122"/>
      <c r="W254" s="122"/>
      <c r="X254" s="122"/>
      <c r="Y254" s="122"/>
      <c r="Z254" s="122"/>
      <c r="AA254" s="122"/>
      <c r="AB254" s="122"/>
    </row>
    <row r="255" spans="1:28" ht="12.75" customHeight="1">
      <c r="A255" s="193">
        <v>8</v>
      </c>
      <c r="B255" s="251" t="s">
        <v>240</v>
      </c>
      <c r="C255" s="303" t="s">
        <v>241</v>
      </c>
      <c r="D255" s="303">
        <f>E255+F255</f>
        <v>4</v>
      </c>
      <c r="E255" s="303">
        <v>0</v>
      </c>
      <c r="F255" s="303">
        <v>4</v>
      </c>
      <c r="G255" s="251" t="s">
        <v>123</v>
      </c>
      <c r="H255" s="304" t="s">
        <v>55</v>
      </c>
      <c r="I255" s="304" t="s">
        <v>60</v>
      </c>
      <c r="J255" s="305" t="s">
        <v>78</v>
      </c>
      <c r="K255" s="305" t="s">
        <v>77</v>
      </c>
      <c r="L255" s="252"/>
      <c r="M255" s="136">
        <v>60</v>
      </c>
      <c r="N255" s="139">
        <v>2</v>
      </c>
      <c r="O255" s="239">
        <f t="shared" si="112"/>
        <v>2</v>
      </c>
      <c r="P255" s="122"/>
      <c r="Q255" s="239">
        <f t="shared" si="110"/>
        <v>4</v>
      </c>
      <c r="R255" s="251">
        <f t="shared" si="113"/>
        <v>4</v>
      </c>
      <c r="S255" s="122"/>
      <c r="T255" s="122"/>
      <c r="U255" s="122"/>
      <c r="V255" s="122"/>
      <c r="W255" s="122"/>
      <c r="X255" s="122"/>
      <c r="Y255" s="122"/>
      <c r="Z255" s="122"/>
      <c r="AA255" s="122"/>
      <c r="AB255" s="122"/>
    </row>
    <row r="256" spans="1:28" ht="12.75" customHeight="1">
      <c r="A256" s="219"/>
      <c r="B256" s="293"/>
      <c r="C256" s="293" t="s">
        <v>171</v>
      </c>
      <c r="D256" s="293"/>
      <c r="E256" s="293"/>
      <c r="F256" s="293" t="s">
        <v>289</v>
      </c>
      <c r="G256" s="293"/>
      <c r="H256" s="289"/>
      <c r="I256" s="289"/>
      <c r="J256" s="289"/>
      <c r="K256" s="290"/>
      <c r="L256" s="72"/>
      <c r="M256" s="334"/>
      <c r="N256" s="334"/>
      <c r="O256" s="334"/>
      <c r="P256" s="71"/>
      <c r="Q256" s="334"/>
      <c r="R256" s="334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</row>
    <row r="257" spans="1:28" ht="12.75" customHeight="1" thickBot="1">
      <c r="A257" s="222"/>
      <c r="B257" s="223"/>
      <c r="C257" s="224" t="s">
        <v>147</v>
      </c>
      <c r="D257" s="225">
        <f t="shared" ref="D257:F257" si="114">SUM(D248:D255)</f>
        <v>20</v>
      </c>
      <c r="E257" s="225">
        <f t="shared" si="114"/>
        <v>11</v>
      </c>
      <c r="F257" s="225">
        <f t="shared" si="114"/>
        <v>9</v>
      </c>
      <c r="G257" s="225"/>
      <c r="H257" s="292"/>
      <c r="I257" s="292"/>
      <c r="J257" s="292"/>
      <c r="K257" s="227"/>
      <c r="L257" s="176"/>
      <c r="M257" s="71"/>
      <c r="N257" s="334"/>
      <c r="O257" s="334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</row>
    <row r="258" spans="1:28" ht="12.75" customHeight="1">
      <c r="A258" s="71"/>
      <c r="B258" s="334"/>
      <c r="C258" s="71"/>
      <c r="D258" s="71"/>
      <c r="E258" s="334"/>
      <c r="F258" s="334"/>
      <c r="G258" s="71"/>
      <c r="H258" s="71"/>
      <c r="I258" s="334"/>
      <c r="J258" s="334"/>
      <c r="K258" s="71"/>
      <c r="L258" s="72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</row>
    <row r="259" spans="1:28" ht="12.75" customHeight="1">
      <c r="A259" s="79" t="s">
        <v>318</v>
      </c>
      <c r="B259" s="334"/>
      <c r="C259" s="71"/>
      <c r="D259" s="71"/>
      <c r="E259" s="334"/>
      <c r="F259" s="334"/>
      <c r="G259" s="71"/>
      <c r="H259" s="71"/>
      <c r="I259" s="334"/>
      <c r="J259" s="334"/>
      <c r="K259" s="71"/>
      <c r="L259" s="72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</row>
    <row r="260" spans="1:28" ht="12.75" customHeight="1" thickBot="1">
      <c r="A260" s="71" t="s">
        <v>294</v>
      </c>
      <c r="B260" s="336"/>
      <c r="C260" s="71"/>
      <c r="D260" s="71"/>
      <c r="E260" s="334"/>
      <c r="F260" s="334"/>
      <c r="G260" s="71"/>
      <c r="H260" s="71" t="s">
        <v>223</v>
      </c>
      <c r="I260" s="334"/>
      <c r="J260" s="334"/>
      <c r="K260" s="71"/>
      <c r="L260" s="72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</row>
    <row r="261" spans="1:28" ht="12.75" customHeight="1">
      <c r="A261" s="366" t="s">
        <v>104</v>
      </c>
      <c r="B261" s="367" t="s">
        <v>105</v>
      </c>
      <c r="C261" s="367" t="s">
        <v>106</v>
      </c>
      <c r="D261" s="368" t="s">
        <v>107</v>
      </c>
      <c r="E261" s="369"/>
      <c r="F261" s="370"/>
      <c r="G261" s="367" t="s">
        <v>108</v>
      </c>
      <c r="H261" s="367" t="s">
        <v>109</v>
      </c>
      <c r="I261" s="371" t="s">
        <v>110</v>
      </c>
      <c r="J261" s="372"/>
      <c r="K261" s="372"/>
      <c r="L261" s="373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</row>
    <row r="262" spans="1:28" ht="12.75" customHeight="1">
      <c r="A262" s="354"/>
      <c r="B262" s="356"/>
      <c r="C262" s="356"/>
      <c r="D262" s="89" t="s">
        <v>116</v>
      </c>
      <c r="E262" s="89" t="s">
        <v>117</v>
      </c>
      <c r="F262" s="89" t="s">
        <v>118</v>
      </c>
      <c r="G262" s="356"/>
      <c r="H262" s="356"/>
      <c r="I262" s="363"/>
      <c r="J262" s="364"/>
      <c r="K262" s="364"/>
      <c r="L262" s="374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</row>
    <row r="263" spans="1:28" ht="12.75" customHeight="1">
      <c r="A263" s="219">
        <v>1</v>
      </c>
      <c r="B263" s="293" t="s">
        <v>224</v>
      </c>
      <c r="C263" s="116" t="s">
        <v>173</v>
      </c>
      <c r="D263" s="293">
        <f t="shared" ref="D263:D268" si="115">E263+F263</f>
        <v>2</v>
      </c>
      <c r="E263" s="293">
        <v>2</v>
      </c>
      <c r="F263" s="293">
        <v>0</v>
      </c>
      <c r="G263" s="293" t="s">
        <v>123</v>
      </c>
      <c r="H263" s="242" t="s">
        <v>319</v>
      </c>
      <c r="I263" s="242"/>
      <c r="J263" s="242"/>
      <c r="K263" s="242"/>
      <c r="L263" s="307"/>
      <c r="M263" s="158">
        <v>60</v>
      </c>
      <c r="N263" s="284">
        <v>2</v>
      </c>
      <c r="O263" s="106">
        <f t="shared" ref="O263:O268" si="116">IF(M263&lt;=40,1,IF(M263&lt;=80,1.5,IF(M263&lt;=120,2,IF(M263&lt;=160,2.5,IF(M263&lt;=200,3,IF(M263&lt;=240,3.5,IF(M263&lt;=280,4)))))))</f>
        <v>1.5</v>
      </c>
      <c r="P263" s="71"/>
      <c r="Q263" s="106">
        <f t="shared" ref="Q263:Q268" si="117">IF(I263="",1,IF(J263="",2,IF(K263="",3,4)))</f>
        <v>1</v>
      </c>
      <c r="R263" s="106">
        <f t="shared" ref="R263:R268" si="118">O263*D263/Q263</f>
        <v>3</v>
      </c>
      <c r="S263" s="71"/>
      <c r="T263" s="71"/>
      <c r="U263" s="71"/>
      <c r="V263" s="71"/>
      <c r="W263" s="71"/>
      <c r="X263" s="71"/>
      <c r="Y263" s="71"/>
      <c r="Z263" s="71"/>
      <c r="AA263" s="71"/>
      <c r="AB263" s="71"/>
    </row>
    <row r="264" spans="1:28" ht="12.75" customHeight="1">
      <c r="A264" s="219">
        <v>2</v>
      </c>
      <c r="B264" s="293" t="s">
        <v>226</v>
      </c>
      <c r="C264" s="116" t="s">
        <v>176</v>
      </c>
      <c r="D264" s="293">
        <f t="shared" si="115"/>
        <v>2</v>
      </c>
      <c r="E264" s="293">
        <v>2</v>
      </c>
      <c r="F264" s="293">
        <v>0</v>
      </c>
      <c r="G264" s="293" t="s">
        <v>123</v>
      </c>
      <c r="H264" s="242" t="s">
        <v>320</v>
      </c>
      <c r="I264" s="242"/>
      <c r="J264" s="242"/>
      <c r="K264" s="242"/>
      <c r="L264" s="307"/>
      <c r="M264" s="144">
        <v>60</v>
      </c>
      <c r="N264" s="284">
        <v>2</v>
      </c>
      <c r="O264" s="106">
        <f t="shared" si="116"/>
        <v>1.5</v>
      </c>
      <c r="P264" s="71"/>
      <c r="Q264" s="106">
        <f t="shared" si="117"/>
        <v>1</v>
      </c>
      <c r="R264" s="106">
        <f t="shared" si="118"/>
        <v>3</v>
      </c>
      <c r="S264" s="71"/>
      <c r="T264" s="71"/>
      <c r="U264" s="71"/>
      <c r="V264" s="71"/>
      <c r="W264" s="71"/>
      <c r="X264" s="71"/>
      <c r="Y264" s="71"/>
      <c r="Z264" s="71"/>
      <c r="AA264" s="71"/>
      <c r="AB264" s="71"/>
    </row>
    <row r="265" spans="1:28" ht="12.75" customHeight="1">
      <c r="A265" s="219">
        <v>3</v>
      </c>
      <c r="B265" s="293" t="s">
        <v>228</v>
      </c>
      <c r="C265" s="116" t="s">
        <v>179</v>
      </c>
      <c r="D265" s="293">
        <f t="shared" si="115"/>
        <v>2</v>
      </c>
      <c r="E265" s="293">
        <v>1</v>
      </c>
      <c r="F265" s="293">
        <v>1</v>
      </c>
      <c r="G265" s="293" t="s">
        <v>123</v>
      </c>
      <c r="H265" s="311" t="s">
        <v>321</v>
      </c>
      <c r="I265" s="311"/>
      <c r="J265" s="311"/>
      <c r="K265" s="311"/>
      <c r="L265" s="309"/>
      <c r="M265" s="144">
        <v>60</v>
      </c>
      <c r="N265" s="284">
        <v>2</v>
      </c>
      <c r="O265" s="106">
        <f t="shared" si="116"/>
        <v>1.5</v>
      </c>
      <c r="P265" s="71"/>
      <c r="Q265" s="106">
        <f t="shared" si="117"/>
        <v>1</v>
      </c>
      <c r="R265" s="106">
        <f t="shared" si="118"/>
        <v>3</v>
      </c>
      <c r="S265" s="71"/>
      <c r="T265" s="71"/>
      <c r="U265" s="71"/>
      <c r="V265" s="71"/>
      <c r="W265" s="71"/>
      <c r="X265" s="71"/>
      <c r="Y265" s="71"/>
      <c r="Z265" s="71"/>
      <c r="AA265" s="71"/>
      <c r="AB265" s="71"/>
    </row>
    <row r="266" spans="1:28" ht="12.75" customHeight="1">
      <c r="A266" s="219">
        <v>4</v>
      </c>
      <c r="B266" s="293" t="s">
        <v>232</v>
      </c>
      <c r="C266" s="116" t="s">
        <v>233</v>
      </c>
      <c r="D266" s="293">
        <f t="shared" si="115"/>
        <v>2</v>
      </c>
      <c r="E266" s="293">
        <v>2</v>
      </c>
      <c r="F266" s="293">
        <v>0</v>
      </c>
      <c r="G266" s="293" t="s">
        <v>123</v>
      </c>
      <c r="H266" s="311" t="s">
        <v>25</v>
      </c>
      <c r="I266" s="311" t="s">
        <v>66</v>
      </c>
      <c r="J266" s="311" t="s">
        <v>322</v>
      </c>
      <c r="K266" s="311" t="s">
        <v>36</v>
      </c>
      <c r="L266" s="309"/>
      <c r="M266" s="144">
        <v>60</v>
      </c>
      <c r="N266" s="284">
        <v>2</v>
      </c>
      <c r="O266" s="106">
        <f t="shared" si="116"/>
        <v>1.5</v>
      </c>
      <c r="P266" s="71"/>
      <c r="Q266" s="106">
        <f t="shared" si="117"/>
        <v>4</v>
      </c>
      <c r="R266" s="106">
        <f t="shared" si="118"/>
        <v>0.75</v>
      </c>
      <c r="S266" s="71"/>
      <c r="T266" s="71"/>
      <c r="U266" s="71"/>
      <c r="V266" s="71"/>
      <c r="W266" s="71"/>
      <c r="X266" s="71"/>
      <c r="Y266" s="71"/>
      <c r="Z266" s="71"/>
      <c r="AA266" s="71"/>
      <c r="AB266" s="71"/>
    </row>
    <row r="267" spans="1:28" ht="12.75" customHeight="1">
      <c r="A267" s="219">
        <v>5</v>
      </c>
      <c r="B267" s="293" t="s">
        <v>234</v>
      </c>
      <c r="C267" s="116" t="s">
        <v>235</v>
      </c>
      <c r="D267" s="293">
        <f t="shared" si="115"/>
        <v>2</v>
      </c>
      <c r="E267" s="293">
        <v>2</v>
      </c>
      <c r="F267" s="293">
        <v>0</v>
      </c>
      <c r="G267" s="293" t="s">
        <v>123</v>
      </c>
      <c r="H267" s="311" t="s">
        <v>66</v>
      </c>
      <c r="I267" s="311" t="s">
        <v>25</v>
      </c>
      <c r="J267" s="311" t="s">
        <v>79</v>
      </c>
      <c r="K267" s="310" t="s">
        <v>323</v>
      </c>
      <c r="L267" s="309"/>
      <c r="M267" s="144">
        <v>60</v>
      </c>
      <c r="N267" s="284">
        <v>2</v>
      </c>
      <c r="O267" s="106">
        <f t="shared" si="116"/>
        <v>1.5</v>
      </c>
      <c r="P267" s="71"/>
      <c r="Q267" s="106">
        <f t="shared" si="117"/>
        <v>4</v>
      </c>
      <c r="R267" s="106">
        <f t="shared" si="118"/>
        <v>0.75</v>
      </c>
      <c r="S267" s="71"/>
      <c r="T267" s="71"/>
      <c r="U267" s="71"/>
      <c r="V267" s="71"/>
      <c r="W267" s="71"/>
      <c r="X267" s="71"/>
      <c r="Y267" s="71"/>
      <c r="Z267" s="71"/>
      <c r="AA267" s="71"/>
      <c r="AB267" s="71"/>
    </row>
    <row r="268" spans="1:28" ht="12.75" customHeight="1">
      <c r="A268" s="219">
        <v>6</v>
      </c>
      <c r="B268" s="293" t="s">
        <v>236</v>
      </c>
      <c r="C268" s="116" t="s">
        <v>237</v>
      </c>
      <c r="D268" s="293">
        <f t="shared" si="115"/>
        <v>2</v>
      </c>
      <c r="E268" s="293">
        <v>2</v>
      </c>
      <c r="F268" s="293">
        <v>0</v>
      </c>
      <c r="G268" s="293" t="s">
        <v>123</v>
      </c>
      <c r="H268" s="311" t="s">
        <v>79</v>
      </c>
      <c r="I268" s="311" t="s">
        <v>323</v>
      </c>
      <c r="J268" s="311" t="s">
        <v>322</v>
      </c>
      <c r="K268" s="311" t="s">
        <v>324</v>
      </c>
      <c r="L268" s="309"/>
      <c r="M268" s="144">
        <v>60</v>
      </c>
      <c r="N268" s="284">
        <v>2</v>
      </c>
      <c r="O268" s="106">
        <f t="shared" si="116"/>
        <v>1.5</v>
      </c>
      <c r="P268" s="71"/>
      <c r="Q268" s="106">
        <f t="shared" si="117"/>
        <v>4</v>
      </c>
      <c r="R268" s="106">
        <f t="shared" si="118"/>
        <v>0.75</v>
      </c>
      <c r="S268" s="71"/>
      <c r="T268" s="71"/>
      <c r="U268" s="71"/>
      <c r="V268" s="71"/>
      <c r="W268" s="71"/>
      <c r="X268" s="71"/>
      <c r="Y268" s="71"/>
      <c r="Z268" s="71"/>
      <c r="AA268" s="71"/>
      <c r="AB268" s="71"/>
    </row>
    <row r="269" spans="1:28" ht="12.75" customHeight="1">
      <c r="A269" s="193">
        <v>7</v>
      </c>
      <c r="B269" s="251" t="s">
        <v>238</v>
      </c>
      <c r="C269" s="303" t="s">
        <v>239</v>
      </c>
      <c r="D269" s="251">
        <v>4</v>
      </c>
      <c r="E269" s="251">
        <v>0</v>
      </c>
      <c r="F269" s="251">
        <v>4</v>
      </c>
      <c r="G269" s="251" t="s">
        <v>123</v>
      </c>
      <c r="H269" s="200" t="s">
        <v>323</v>
      </c>
      <c r="I269" s="312" t="s">
        <v>79</v>
      </c>
      <c r="J269" s="312" t="s">
        <v>66</v>
      </c>
      <c r="K269" s="312" t="s">
        <v>25</v>
      </c>
      <c r="L269" s="312" t="s">
        <v>36</v>
      </c>
      <c r="M269" s="136">
        <v>60</v>
      </c>
      <c r="N269" s="139">
        <f t="shared" ref="N269:N270" si="119">IF(F269&gt;0,2,1)</f>
        <v>2</v>
      </c>
      <c r="O269" s="239">
        <f t="shared" ref="O269:O270" si="120">IF(M269&lt;=25,1,IF(M269&lt;=50,1.5,IF(M269&lt;=75,2,IF(M269&lt;=100,2.5,IF(M269&lt;=125,3,IF(M269&lt;=150,3.5,IF(M269&lt;=175,4)))))))</f>
        <v>2</v>
      </c>
      <c r="P269" s="122"/>
      <c r="Q269" s="239">
        <f>IF(I269="",1,IF(J269="",2,IF(K269="",3,IF(K269="",4,5))))</f>
        <v>5</v>
      </c>
      <c r="R269" s="251">
        <f t="shared" ref="R269:R270" si="121">O269*D269/Q269*2</f>
        <v>3.2</v>
      </c>
      <c r="S269" s="122"/>
      <c r="T269" s="122"/>
      <c r="U269" s="122"/>
      <c r="V269" s="122"/>
      <c r="W269" s="122"/>
      <c r="X269" s="122"/>
      <c r="Y269" s="122"/>
      <c r="Z269" s="122"/>
      <c r="AA269" s="122"/>
      <c r="AB269" s="122"/>
    </row>
    <row r="270" spans="1:28" ht="12.75" customHeight="1">
      <c r="A270" s="193">
        <v>8</v>
      </c>
      <c r="B270" s="251" t="s">
        <v>240</v>
      </c>
      <c r="C270" s="303" t="s">
        <v>241</v>
      </c>
      <c r="D270" s="251">
        <f>E270+F270</f>
        <v>4</v>
      </c>
      <c r="E270" s="251">
        <v>0</v>
      </c>
      <c r="F270" s="251">
        <v>4</v>
      </c>
      <c r="G270" s="251" t="s">
        <v>123</v>
      </c>
      <c r="H270" s="312" t="s">
        <v>36</v>
      </c>
      <c r="I270" s="312" t="s">
        <v>79</v>
      </c>
      <c r="J270" s="312" t="s">
        <v>66</v>
      </c>
      <c r="K270" s="200" t="s">
        <v>323</v>
      </c>
      <c r="L270" s="312" t="s">
        <v>25</v>
      </c>
      <c r="M270" s="136">
        <v>60</v>
      </c>
      <c r="N270" s="139">
        <f t="shared" si="119"/>
        <v>2</v>
      </c>
      <c r="O270" s="239">
        <f t="shared" si="120"/>
        <v>2</v>
      </c>
      <c r="P270" s="122"/>
      <c r="Q270" s="239" t="e">
        <f>IF(#REF!="",1,IF(I270="",2,IF(J270="",3,IF(J270="",4,5))))</f>
        <v>#REF!</v>
      </c>
      <c r="R270" s="251" t="e">
        <f t="shared" si="121"/>
        <v>#REF!</v>
      </c>
      <c r="S270" s="122"/>
      <c r="T270" s="122"/>
      <c r="U270" s="122"/>
      <c r="V270" s="122"/>
      <c r="W270" s="122"/>
      <c r="X270" s="122"/>
      <c r="Y270" s="122"/>
      <c r="Z270" s="122"/>
      <c r="AA270" s="122"/>
      <c r="AB270" s="122"/>
    </row>
    <row r="271" spans="1:28" ht="12.75" customHeight="1">
      <c r="A271" s="219"/>
      <c r="B271" s="293"/>
      <c r="C271" s="293" t="s">
        <v>171</v>
      </c>
      <c r="D271" s="293"/>
      <c r="E271" s="293"/>
      <c r="F271" s="293" t="s">
        <v>289</v>
      </c>
      <c r="G271" s="293"/>
      <c r="I271" s="289"/>
      <c r="J271" s="289"/>
      <c r="K271" s="313"/>
      <c r="L271" s="307"/>
      <c r="M271" s="334"/>
      <c r="N271" s="334"/>
      <c r="O271" s="334"/>
      <c r="P271" s="71"/>
      <c r="Q271" s="334"/>
      <c r="R271" s="334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</row>
    <row r="272" spans="1:28" ht="12.75" customHeight="1" thickBot="1">
      <c r="A272" s="314"/>
      <c r="B272" s="315"/>
      <c r="C272" s="316" t="s">
        <v>147</v>
      </c>
      <c r="D272" s="317">
        <f t="shared" ref="D272:F272" si="122">SUM(D263:D270)</f>
        <v>20</v>
      </c>
      <c r="E272" s="317">
        <f t="shared" si="122"/>
        <v>11</v>
      </c>
      <c r="F272" s="317">
        <f t="shared" si="122"/>
        <v>9</v>
      </c>
      <c r="G272" s="317"/>
      <c r="H272" s="318"/>
      <c r="I272" s="319"/>
      <c r="J272" s="319"/>
      <c r="K272" s="319"/>
      <c r="L272" s="319"/>
      <c r="M272" s="72"/>
      <c r="N272" s="176"/>
      <c r="O272" s="176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</row>
    <row r="273" spans="1:28" ht="12.75" customHeight="1" thickBot="1">
      <c r="A273" s="203"/>
      <c r="B273" s="320" t="s">
        <v>325</v>
      </c>
      <c r="C273" s="116"/>
      <c r="D273" s="116"/>
      <c r="E273" s="293"/>
      <c r="F273" s="293"/>
      <c r="G273" s="116"/>
      <c r="H273" s="116"/>
      <c r="I273" s="147"/>
      <c r="J273" s="334"/>
      <c r="K273" s="71"/>
      <c r="L273" s="72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</row>
    <row r="274" spans="1:28">
      <c r="A274" s="353" t="s">
        <v>104</v>
      </c>
      <c r="B274" s="355" t="s">
        <v>105</v>
      </c>
      <c r="C274" s="355" t="s">
        <v>106</v>
      </c>
      <c r="D274" s="357" t="s">
        <v>107</v>
      </c>
      <c r="E274" s="358"/>
      <c r="F274" s="359"/>
      <c r="G274" s="355" t="s">
        <v>108</v>
      </c>
      <c r="H274" s="355" t="s">
        <v>109</v>
      </c>
      <c r="I274" s="351" t="s">
        <v>110</v>
      </c>
      <c r="J274" s="84"/>
      <c r="K274" s="71"/>
      <c r="L274" s="72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</row>
    <row r="275" spans="1:28">
      <c r="A275" s="354"/>
      <c r="B275" s="356"/>
      <c r="C275" s="356"/>
      <c r="D275" s="89" t="s">
        <v>116</v>
      </c>
      <c r="E275" s="89" t="s">
        <v>117</v>
      </c>
      <c r="F275" s="89" t="s">
        <v>118</v>
      </c>
      <c r="G275" s="356"/>
      <c r="H275" s="356"/>
      <c r="I275" s="352"/>
      <c r="J275" s="90"/>
      <c r="K275" s="71"/>
      <c r="L275" s="72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</row>
    <row r="276" spans="1:28">
      <c r="A276" s="219">
        <v>1</v>
      </c>
      <c r="B276" s="293" t="s">
        <v>281</v>
      </c>
      <c r="C276" s="99" t="s">
        <v>282</v>
      </c>
      <c r="D276" s="293">
        <v>6</v>
      </c>
      <c r="E276" s="293">
        <v>0</v>
      </c>
      <c r="F276" s="293">
        <v>6</v>
      </c>
      <c r="G276" s="293" t="s">
        <v>326</v>
      </c>
      <c r="H276" s="311" t="s">
        <v>327</v>
      </c>
      <c r="I276" s="321" t="s">
        <v>327</v>
      </c>
      <c r="J276" s="161"/>
      <c r="K276" s="71"/>
      <c r="L276" s="72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</row>
    <row r="277" spans="1:28" ht="15.75" thickBot="1">
      <c r="A277" s="222"/>
      <c r="B277" s="223"/>
      <c r="C277" s="224" t="s">
        <v>147</v>
      </c>
      <c r="D277" s="225">
        <f t="shared" ref="D277:F277" si="123">D276</f>
        <v>6</v>
      </c>
      <c r="E277" s="225">
        <f t="shared" si="123"/>
        <v>0</v>
      </c>
      <c r="F277" s="225">
        <f t="shared" si="123"/>
        <v>6</v>
      </c>
      <c r="G277" s="225"/>
      <c r="H277" s="237"/>
      <c r="I277" s="322"/>
      <c r="J277" s="71"/>
      <c r="K277" s="71"/>
      <c r="L277" s="72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</row>
    <row r="278" spans="1:28">
      <c r="A278" s="71"/>
      <c r="B278" s="334"/>
      <c r="C278" s="71"/>
      <c r="D278" s="71"/>
      <c r="E278" s="334"/>
      <c r="F278" s="334"/>
      <c r="G278" s="71"/>
      <c r="H278" s="71"/>
      <c r="I278" s="71"/>
      <c r="J278" s="71"/>
      <c r="K278" s="71"/>
      <c r="L278" s="72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</row>
    <row r="279" spans="1:28" ht="12.75" customHeight="1">
      <c r="A279" s="71"/>
      <c r="B279" s="334"/>
      <c r="C279" s="71"/>
      <c r="D279" s="71"/>
      <c r="E279" s="334"/>
      <c r="F279" s="334"/>
      <c r="G279" s="71"/>
      <c r="H279" s="71"/>
      <c r="I279" s="334"/>
      <c r="J279" s="334"/>
      <c r="K279" s="71"/>
      <c r="L279" s="72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</row>
    <row r="280" spans="1:28" ht="12.75" customHeight="1">
      <c r="A280" s="71"/>
      <c r="B280" s="334"/>
      <c r="C280" s="71"/>
      <c r="D280" s="71"/>
      <c r="E280" s="334"/>
      <c r="F280" s="334"/>
      <c r="G280" s="71"/>
      <c r="H280" s="71"/>
      <c r="I280" s="334"/>
      <c r="J280" s="334"/>
      <c r="K280" s="71"/>
      <c r="L280" s="72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</row>
    <row r="281" spans="1:28" ht="12.75" customHeight="1">
      <c r="A281" s="71"/>
      <c r="B281" s="334"/>
      <c r="C281" s="71"/>
      <c r="D281" s="71"/>
      <c r="E281" s="334"/>
      <c r="F281" s="334"/>
      <c r="G281" s="71"/>
      <c r="H281" s="71"/>
      <c r="I281" s="334"/>
      <c r="J281" s="334"/>
      <c r="K281" s="71"/>
      <c r="L281" s="72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</row>
    <row r="282" spans="1:28" ht="12.75" customHeight="1">
      <c r="A282" s="71"/>
      <c r="B282" s="334"/>
      <c r="C282" s="71"/>
      <c r="D282" s="71"/>
      <c r="E282" s="334"/>
      <c r="F282" s="334"/>
      <c r="G282" s="71"/>
      <c r="H282" s="71"/>
      <c r="I282" s="334"/>
      <c r="J282" s="334"/>
      <c r="K282" s="71"/>
      <c r="L282" s="72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</row>
    <row r="283" spans="1:28" ht="12.75" customHeight="1">
      <c r="A283" s="71"/>
      <c r="B283" s="334"/>
      <c r="C283" s="71"/>
      <c r="D283" s="71"/>
      <c r="E283" s="334"/>
      <c r="F283" s="334"/>
      <c r="G283" s="71"/>
      <c r="H283" s="71"/>
      <c r="I283" s="334"/>
      <c r="J283" s="334"/>
      <c r="K283" s="71"/>
      <c r="L283" s="72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</row>
    <row r="284" spans="1:28" ht="12.75" customHeight="1">
      <c r="A284" s="71"/>
      <c r="B284" s="334"/>
      <c r="C284" s="71"/>
      <c r="D284" s="71"/>
      <c r="E284" s="334"/>
      <c r="F284" s="334"/>
      <c r="G284" s="71"/>
      <c r="H284" s="71"/>
      <c r="I284" s="334"/>
      <c r="J284" s="334"/>
      <c r="K284" s="71"/>
      <c r="L284" s="72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</row>
    <row r="285" spans="1:28" ht="12.75" customHeight="1">
      <c r="A285" s="71"/>
      <c r="B285" s="334"/>
      <c r="C285" s="71"/>
      <c r="D285" s="71"/>
      <c r="E285" s="334"/>
      <c r="F285" s="334"/>
      <c r="G285" s="71"/>
      <c r="H285" s="71"/>
      <c r="I285" s="334"/>
      <c r="J285" s="334"/>
      <c r="K285" s="71"/>
      <c r="L285" s="72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</row>
    <row r="286" spans="1:28" ht="12.75" customHeight="1">
      <c r="A286" s="71"/>
      <c r="B286" s="334"/>
      <c r="C286" s="71"/>
      <c r="D286" s="71"/>
      <c r="E286" s="334"/>
      <c r="F286" s="334"/>
      <c r="G286" s="71"/>
      <c r="H286" s="71"/>
      <c r="I286" s="334"/>
      <c r="J286" s="334"/>
      <c r="K286" s="71"/>
      <c r="L286" s="72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</row>
    <row r="287" spans="1:28" ht="12.75" customHeight="1">
      <c r="A287" s="71"/>
      <c r="B287" s="334"/>
      <c r="C287" s="71"/>
      <c r="D287" s="71"/>
      <c r="E287" s="334"/>
      <c r="F287" s="334"/>
      <c r="G287" s="71"/>
      <c r="H287" s="71"/>
      <c r="I287" s="334"/>
      <c r="J287" s="334"/>
      <c r="K287" s="71"/>
      <c r="L287" s="72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</row>
    <row r="288" spans="1:28" ht="12.75" customHeight="1">
      <c r="A288" s="71"/>
      <c r="B288" s="334"/>
      <c r="C288" s="71"/>
      <c r="D288" s="71"/>
      <c r="E288" s="334"/>
      <c r="F288" s="334"/>
      <c r="G288" s="71"/>
      <c r="H288" s="71"/>
      <c r="I288" s="334"/>
      <c r="J288" s="334"/>
      <c r="K288" s="71"/>
      <c r="L288" s="72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</row>
    <row r="289" spans="1:28" ht="12.75" customHeight="1">
      <c r="A289" s="71"/>
      <c r="B289" s="334"/>
      <c r="C289" s="71"/>
      <c r="D289" s="71"/>
      <c r="E289" s="334"/>
      <c r="F289" s="334"/>
      <c r="G289" s="71"/>
      <c r="H289" s="71"/>
      <c r="I289" s="334"/>
      <c r="J289" s="334"/>
      <c r="K289" s="71"/>
      <c r="L289" s="72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</row>
    <row r="290" spans="1:28" ht="12.75" customHeight="1">
      <c r="A290" s="71"/>
      <c r="B290" s="334"/>
      <c r="C290" s="71"/>
      <c r="D290" s="71"/>
      <c r="E290" s="334"/>
      <c r="F290" s="334"/>
      <c r="G290" s="71"/>
      <c r="H290" s="71"/>
      <c r="I290" s="334"/>
      <c r="J290" s="334"/>
      <c r="K290" s="71"/>
      <c r="L290" s="72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</row>
    <row r="291" spans="1:28" ht="12.75" customHeight="1">
      <c r="A291" s="71"/>
      <c r="B291" s="334"/>
      <c r="C291" s="71"/>
      <c r="D291" s="71"/>
      <c r="E291" s="334"/>
      <c r="F291" s="334"/>
      <c r="G291" s="71"/>
      <c r="H291" s="71"/>
      <c r="I291" s="334"/>
      <c r="J291" s="334"/>
      <c r="K291" s="71"/>
      <c r="L291" s="72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</row>
    <row r="292" spans="1:28" ht="12.75" customHeight="1">
      <c r="A292" s="71"/>
      <c r="B292" s="334"/>
      <c r="C292" s="71"/>
      <c r="D292" s="71"/>
      <c r="E292" s="334"/>
      <c r="F292" s="334"/>
      <c r="G292" s="71"/>
      <c r="H292" s="71"/>
      <c r="I292" s="334"/>
      <c r="J292" s="334"/>
      <c r="K292" s="71"/>
      <c r="L292" s="72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</row>
    <row r="293" spans="1:28" ht="12.75" customHeight="1">
      <c r="A293" s="71"/>
      <c r="B293" s="334"/>
      <c r="C293" s="71"/>
      <c r="D293" s="71"/>
      <c r="E293" s="334"/>
      <c r="F293" s="334"/>
      <c r="G293" s="71"/>
      <c r="H293" s="71"/>
      <c r="I293" s="334"/>
      <c r="J293" s="334"/>
      <c r="K293" s="71"/>
      <c r="L293" s="72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</row>
    <row r="294" spans="1:28" ht="12.75" customHeight="1">
      <c r="A294" s="71"/>
      <c r="B294" s="334"/>
      <c r="C294" s="71"/>
      <c r="D294" s="71"/>
      <c r="E294" s="334"/>
      <c r="F294" s="334"/>
      <c r="G294" s="71"/>
      <c r="H294" s="71"/>
      <c r="I294" s="334"/>
      <c r="J294" s="334"/>
      <c r="K294" s="71"/>
      <c r="L294" s="72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</row>
    <row r="295" spans="1:28" ht="12.75" customHeight="1">
      <c r="A295" s="71"/>
      <c r="B295" s="334"/>
      <c r="C295" s="71"/>
      <c r="D295" s="71"/>
      <c r="E295" s="334"/>
      <c r="F295" s="334"/>
      <c r="G295" s="71"/>
      <c r="H295" s="71"/>
      <c r="I295" s="334"/>
      <c r="J295" s="334"/>
      <c r="K295" s="71"/>
      <c r="L295" s="72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</row>
    <row r="296" spans="1:28" ht="12.75" customHeight="1">
      <c r="A296" s="71"/>
      <c r="B296" s="334"/>
      <c r="C296" s="71"/>
      <c r="D296" s="71"/>
      <c r="E296" s="334"/>
      <c r="F296" s="334"/>
      <c r="G296" s="71"/>
      <c r="H296" s="71"/>
      <c r="I296" s="334"/>
      <c r="J296" s="334"/>
      <c r="K296" s="71"/>
      <c r="L296" s="72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</row>
    <row r="297" spans="1:28" ht="12.75" customHeight="1">
      <c r="A297" s="71"/>
      <c r="B297" s="334"/>
      <c r="C297" s="71"/>
      <c r="D297" s="71"/>
      <c r="E297" s="334"/>
      <c r="F297" s="334"/>
      <c r="G297" s="71"/>
      <c r="H297" s="71"/>
      <c r="I297" s="334"/>
      <c r="J297" s="334"/>
      <c r="K297" s="71"/>
      <c r="L297" s="72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</row>
    <row r="298" spans="1:28" ht="12.75" customHeight="1">
      <c r="A298" s="71"/>
      <c r="B298" s="334"/>
      <c r="C298" s="71"/>
      <c r="D298" s="71"/>
      <c r="E298" s="334"/>
      <c r="F298" s="334"/>
      <c r="G298" s="71"/>
      <c r="H298" s="71"/>
      <c r="I298" s="334"/>
      <c r="J298" s="334"/>
      <c r="K298" s="71"/>
      <c r="L298" s="72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</row>
    <row r="299" spans="1:28" ht="12.75" customHeight="1">
      <c r="A299" s="71"/>
      <c r="B299" s="334"/>
      <c r="C299" s="71"/>
      <c r="D299" s="71"/>
      <c r="E299" s="334"/>
      <c r="F299" s="334"/>
      <c r="G299" s="71"/>
      <c r="H299" s="71"/>
      <c r="I299" s="334"/>
      <c r="J299" s="334"/>
      <c r="K299" s="71"/>
      <c r="L299" s="72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</row>
    <row r="300" spans="1:28" ht="12.75" customHeight="1">
      <c r="A300" s="71"/>
      <c r="B300" s="334"/>
      <c r="C300" s="71"/>
      <c r="D300" s="71"/>
      <c r="E300" s="334"/>
      <c r="F300" s="334"/>
      <c r="G300" s="71"/>
      <c r="H300" s="71"/>
      <c r="I300" s="334"/>
      <c r="J300" s="334"/>
      <c r="K300" s="71"/>
      <c r="L300" s="72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</row>
    <row r="301" spans="1:28" ht="12.75" customHeight="1">
      <c r="A301" s="71"/>
      <c r="B301" s="334"/>
      <c r="C301" s="71"/>
      <c r="D301" s="71"/>
      <c r="E301" s="334"/>
      <c r="F301" s="334"/>
      <c r="G301" s="71"/>
      <c r="H301" s="71"/>
      <c r="I301" s="334"/>
      <c r="J301" s="334"/>
      <c r="K301" s="71"/>
      <c r="L301" s="72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</row>
    <row r="302" spans="1:28" ht="12.75" customHeight="1">
      <c r="A302" s="71"/>
      <c r="B302" s="334"/>
      <c r="C302" s="71"/>
      <c r="D302" s="71"/>
      <c r="E302" s="334"/>
      <c r="F302" s="334"/>
      <c r="G302" s="71"/>
      <c r="H302" s="71"/>
      <c r="I302" s="334"/>
      <c r="J302" s="334"/>
      <c r="K302" s="71"/>
      <c r="L302" s="72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</row>
    <row r="303" spans="1:28" ht="12.75" customHeight="1">
      <c r="A303" s="71"/>
      <c r="B303" s="334"/>
      <c r="C303" s="71"/>
      <c r="D303" s="71"/>
      <c r="E303" s="334"/>
      <c r="F303" s="334"/>
      <c r="G303" s="71"/>
      <c r="H303" s="71"/>
      <c r="I303" s="334"/>
      <c r="J303" s="334"/>
      <c r="K303" s="71"/>
      <c r="L303" s="72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</row>
    <row r="304" spans="1:28" ht="12.75" customHeight="1">
      <c r="A304" s="71"/>
      <c r="B304" s="334"/>
      <c r="C304" s="71"/>
      <c r="D304" s="71"/>
      <c r="E304" s="334"/>
      <c r="F304" s="334"/>
      <c r="G304" s="71"/>
      <c r="H304" s="71"/>
      <c r="I304" s="334"/>
      <c r="J304" s="334"/>
      <c r="K304" s="71"/>
      <c r="L304" s="72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</row>
    <row r="305" spans="1:28" ht="12.75" customHeight="1">
      <c r="A305" s="71"/>
      <c r="B305" s="334"/>
      <c r="C305" s="71"/>
      <c r="D305" s="71"/>
      <c r="E305" s="334"/>
      <c r="F305" s="334"/>
      <c r="G305" s="71"/>
      <c r="H305" s="71"/>
      <c r="I305" s="334"/>
      <c r="J305" s="334"/>
      <c r="K305" s="71"/>
      <c r="L305" s="72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</row>
    <row r="306" spans="1:28" ht="12.75" customHeight="1">
      <c r="A306" s="71"/>
      <c r="B306" s="334"/>
      <c r="C306" s="71"/>
      <c r="D306" s="71"/>
      <c r="E306" s="334"/>
      <c r="F306" s="334"/>
      <c r="G306" s="71"/>
      <c r="H306" s="71"/>
      <c r="I306" s="334"/>
      <c r="J306" s="334"/>
      <c r="K306" s="71"/>
      <c r="L306" s="72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</row>
    <row r="307" spans="1:28" ht="12.75" customHeight="1">
      <c r="A307" s="71"/>
      <c r="B307" s="334"/>
      <c r="C307" s="71"/>
      <c r="D307" s="71"/>
      <c r="E307" s="334"/>
      <c r="F307" s="334"/>
      <c r="G307" s="71"/>
      <c r="H307" s="71"/>
      <c r="I307" s="334"/>
      <c r="J307" s="334"/>
      <c r="K307" s="71"/>
      <c r="L307" s="72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</row>
    <row r="308" spans="1:28" ht="12.75" customHeight="1">
      <c r="A308" s="71"/>
      <c r="B308" s="334"/>
      <c r="C308" s="71"/>
      <c r="D308" s="71"/>
      <c r="E308" s="334"/>
      <c r="F308" s="334"/>
      <c r="G308" s="71"/>
      <c r="H308" s="71"/>
      <c r="I308" s="334"/>
      <c r="J308" s="334"/>
      <c r="K308" s="71"/>
      <c r="L308" s="72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</row>
    <row r="309" spans="1:28" ht="12.75" customHeight="1">
      <c r="A309" s="71"/>
      <c r="B309" s="334"/>
      <c r="C309" s="71"/>
      <c r="D309" s="71"/>
      <c r="E309" s="334"/>
      <c r="F309" s="334"/>
      <c r="G309" s="71"/>
      <c r="H309" s="71"/>
      <c r="I309" s="334"/>
      <c r="J309" s="334"/>
      <c r="K309" s="71"/>
      <c r="L309" s="72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</row>
    <row r="310" spans="1:28" ht="12.75" customHeight="1">
      <c r="A310" s="71"/>
      <c r="B310" s="334"/>
      <c r="C310" s="71"/>
      <c r="D310" s="71"/>
      <c r="E310" s="334"/>
      <c r="F310" s="334"/>
      <c r="G310" s="71"/>
      <c r="H310" s="71"/>
      <c r="I310" s="334"/>
      <c r="J310" s="334"/>
      <c r="K310" s="71"/>
      <c r="L310" s="72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</row>
    <row r="311" spans="1:28" ht="12.75" customHeight="1">
      <c r="A311" s="71"/>
      <c r="B311" s="334"/>
      <c r="C311" s="71"/>
      <c r="D311" s="71"/>
      <c r="E311" s="334"/>
      <c r="F311" s="334"/>
      <c r="G311" s="71"/>
      <c r="H311" s="71"/>
      <c r="I311" s="334"/>
      <c r="J311" s="334"/>
      <c r="K311" s="71"/>
      <c r="L311" s="72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</row>
    <row r="312" spans="1:28" ht="12.75" customHeight="1">
      <c r="A312" s="71"/>
      <c r="B312" s="334"/>
      <c r="C312" s="71"/>
      <c r="D312" s="71"/>
      <c r="E312" s="334"/>
      <c r="F312" s="334"/>
      <c r="G312" s="71"/>
      <c r="H312" s="71"/>
      <c r="I312" s="334"/>
      <c r="J312" s="334"/>
      <c r="K312" s="71"/>
      <c r="L312" s="72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</row>
    <row r="313" spans="1:28" ht="12.75" customHeight="1">
      <c r="A313" s="71"/>
      <c r="B313" s="334"/>
      <c r="C313" s="71"/>
      <c r="D313" s="71"/>
      <c r="E313" s="334"/>
      <c r="F313" s="334"/>
      <c r="G313" s="71"/>
      <c r="H313" s="71"/>
      <c r="I313" s="334"/>
      <c r="J313" s="334"/>
      <c r="K313" s="71"/>
      <c r="L313" s="72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</row>
    <row r="314" spans="1:28" ht="12.75" customHeight="1">
      <c r="A314" s="71"/>
      <c r="B314" s="334"/>
      <c r="C314" s="71"/>
      <c r="D314" s="71"/>
      <c r="E314" s="334"/>
      <c r="F314" s="334"/>
      <c r="G314" s="71"/>
      <c r="H314" s="71"/>
      <c r="I314" s="334"/>
      <c r="J314" s="334"/>
      <c r="K314" s="71"/>
      <c r="L314" s="72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</row>
    <row r="315" spans="1:28" ht="12.75" customHeight="1">
      <c r="A315" s="71"/>
      <c r="B315" s="334"/>
      <c r="C315" s="71"/>
      <c r="D315" s="71"/>
      <c r="E315" s="334"/>
      <c r="F315" s="334"/>
      <c r="G315" s="71"/>
      <c r="H315" s="71"/>
      <c r="I315" s="334"/>
      <c r="J315" s="334"/>
      <c r="K315" s="71"/>
      <c r="L315" s="72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</row>
    <row r="316" spans="1:28" ht="12.75" customHeight="1">
      <c r="A316" s="71"/>
      <c r="B316" s="334"/>
      <c r="C316" s="71"/>
      <c r="D316" s="71"/>
      <c r="E316" s="334"/>
      <c r="F316" s="334"/>
      <c r="G316" s="71"/>
      <c r="H316" s="71"/>
      <c r="I316" s="334"/>
      <c r="J316" s="334"/>
      <c r="K316" s="71"/>
      <c r="L316" s="72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</row>
    <row r="317" spans="1:28" ht="12.75" customHeight="1">
      <c r="A317" s="71"/>
      <c r="B317" s="334"/>
      <c r="C317" s="71"/>
      <c r="D317" s="71"/>
      <c r="E317" s="334"/>
      <c r="F317" s="334"/>
      <c r="G317" s="71"/>
      <c r="H317" s="71"/>
      <c r="I317" s="334"/>
      <c r="J317" s="334"/>
      <c r="K317" s="71"/>
      <c r="L317" s="72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</row>
    <row r="318" spans="1:28" ht="12.75" customHeight="1">
      <c r="A318" s="71"/>
      <c r="B318" s="334"/>
      <c r="C318" s="71"/>
      <c r="D318" s="71"/>
      <c r="E318" s="334"/>
      <c r="F318" s="334"/>
      <c r="G318" s="71"/>
      <c r="H318" s="71"/>
      <c r="I318" s="334"/>
      <c r="J318" s="334"/>
      <c r="K318" s="71"/>
      <c r="L318" s="72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</row>
    <row r="319" spans="1:28" ht="12.75" customHeight="1">
      <c r="A319" s="71"/>
      <c r="B319" s="334"/>
      <c r="C319" s="71"/>
      <c r="D319" s="71"/>
      <c r="E319" s="334"/>
      <c r="F319" s="334"/>
      <c r="G319" s="71"/>
      <c r="H319" s="71"/>
      <c r="I319" s="334"/>
      <c r="J319" s="334"/>
      <c r="K319" s="71"/>
      <c r="L319" s="72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</row>
    <row r="320" spans="1:28" ht="12.75" customHeight="1">
      <c r="A320" s="71"/>
      <c r="B320" s="334"/>
      <c r="C320" s="71"/>
      <c r="D320" s="71"/>
      <c r="E320" s="334"/>
      <c r="F320" s="334"/>
      <c r="G320" s="71"/>
      <c r="H320" s="71"/>
      <c r="I320" s="334"/>
      <c r="J320" s="334"/>
      <c r="K320" s="71"/>
      <c r="L320" s="72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</row>
    <row r="321" spans="1:28" ht="12.75" customHeight="1">
      <c r="A321" s="71"/>
      <c r="B321" s="334"/>
      <c r="C321" s="71"/>
      <c r="D321" s="71"/>
      <c r="E321" s="334"/>
      <c r="F321" s="334"/>
      <c r="G321" s="71"/>
      <c r="H321" s="71"/>
      <c r="I321" s="334"/>
      <c r="J321" s="334"/>
      <c r="K321" s="71"/>
      <c r="L321" s="72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</row>
    <row r="322" spans="1:28" ht="12.75" customHeight="1">
      <c r="A322" s="71"/>
      <c r="B322" s="334"/>
      <c r="C322" s="71"/>
      <c r="D322" s="71"/>
      <c r="E322" s="334"/>
      <c r="F322" s="334"/>
      <c r="G322" s="71"/>
      <c r="H322" s="71"/>
      <c r="I322" s="334"/>
      <c r="J322" s="334"/>
      <c r="K322" s="71"/>
      <c r="L322" s="72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</row>
    <row r="323" spans="1:28" ht="12.75" customHeight="1">
      <c r="A323" s="71"/>
      <c r="B323" s="334"/>
      <c r="C323" s="71"/>
      <c r="D323" s="71"/>
      <c r="E323" s="334"/>
      <c r="F323" s="334"/>
      <c r="G323" s="71"/>
      <c r="H323" s="71"/>
      <c r="I323" s="334"/>
      <c r="J323" s="334"/>
      <c r="K323" s="71"/>
      <c r="L323" s="72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</row>
    <row r="324" spans="1:28" ht="12.75" customHeight="1">
      <c r="A324" s="71"/>
      <c r="B324" s="334"/>
      <c r="C324" s="71"/>
      <c r="D324" s="71"/>
      <c r="E324" s="334"/>
      <c r="F324" s="334"/>
      <c r="G324" s="71"/>
      <c r="H324" s="71"/>
      <c r="I324" s="334"/>
      <c r="J324" s="334"/>
      <c r="K324" s="71"/>
      <c r="L324" s="72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</row>
    <row r="325" spans="1:28" ht="12.75" customHeight="1">
      <c r="A325" s="71"/>
      <c r="B325" s="334"/>
      <c r="C325" s="71"/>
      <c r="D325" s="71"/>
      <c r="E325" s="334"/>
      <c r="F325" s="334"/>
      <c r="G325" s="71"/>
      <c r="H325" s="71"/>
      <c r="I325" s="334"/>
      <c r="J325" s="334"/>
      <c r="K325" s="71"/>
      <c r="L325" s="72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</row>
    <row r="326" spans="1:28" ht="12.75" customHeight="1">
      <c r="A326" s="71"/>
      <c r="B326" s="334"/>
      <c r="C326" s="71"/>
      <c r="D326" s="71"/>
      <c r="E326" s="334"/>
      <c r="F326" s="334"/>
      <c r="G326" s="71"/>
      <c r="H326" s="71"/>
      <c r="I326" s="334"/>
      <c r="J326" s="334"/>
      <c r="K326" s="71"/>
      <c r="L326" s="72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</row>
    <row r="327" spans="1:28" ht="12.75" customHeight="1">
      <c r="A327" s="71"/>
      <c r="B327" s="334"/>
      <c r="C327" s="71"/>
      <c r="D327" s="71"/>
      <c r="E327" s="334"/>
      <c r="F327" s="334"/>
      <c r="G327" s="71"/>
      <c r="H327" s="71"/>
      <c r="I327" s="334"/>
      <c r="J327" s="334"/>
      <c r="K327" s="71"/>
      <c r="L327" s="72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</row>
    <row r="328" spans="1:28" ht="12.75" customHeight="1">
      <c r="A328" s="71"/>
      <c r="B328" s="334"/>
      <c r="C328" s="71"/>
      <c r="D328" s="71"/>
      <c r="E328" s="334"/>
      <c r="F328" s="334"/>
      <c r="G328" s="71"/>
      <c r="H328" s="71"/>
      <c r="I328" s="334"/>
      <c r="J328" s="334"/>
      <c r="K328" s="71"/>
      <c r="L328" s="72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</row>
    <row r="329" spans="1:28" ht="12.75" customHeight="1">
      <c r="A329" s="71"/>
      <c r="B329" s="334"/>
      <c r="C329" s="71"/>
      <c r="D329" s="71"/>
      <c r="E329" s="334"/>
      <c r="F329" s="334"/>
      <c r="G329" s="71"/>
      <c r="H329" s="71"/>
      <c r="I329" s="334"/>
      <c r="J329" s="334"/>
      <c r="K329" s="71"/>
      <c r="L329" s="72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</row>
    <row r="330" spans="1:28" ht="12.75" customHeight="1">
      <c r="A330" s="71"/>
      <c r="B330" s="334"/>
      <c r="C330" s="71"/>
      <c r="D330" s="71"/>
      <c r="E330" s="334"/>
      <c r="F330" s="334"/>
      <c r="G330" s="71"/>
      <c r="H330" s="71"/>
      <c r="I330" s="334"/>
      <c r="J330" s="334"/>
      <c r="K330" s="71"/>
      <c r="L330" s="72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</row>
    <row r="331" spans="1:28" ht="12.75" customHeight="1">
      <c r="A331" s="71"/>
      <c r="B331" s="334"/>
      <c r="C331" s="71"/>
      <c r="D331" s="71"/>
      <c r="E331" s="334"/>
      <c r="F331" s="334"/>
      <c r="G331" s="71"/>
      <c r="H331" s="71"/>
      <c r="I331" s="334"/>
      <c r="J331" s="334"/>
      <c r="K331" s="71"/>
      <c r="L331" s="72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</row>
    <row r="332" spans="1:28" ht="12.75" customHeight="1">
      <c r="A332" s="71"/>
      <c r="B332" s="334"/>
      <c r="C332" s="71"/>
      <c r="D332" s="71"/>
      <c r="E332" s="334"/>
      <c r="F332" s="334"/>
      <c r="G332" s="71"/>
      <c r="H332" s="71"/>
      <c r="I332" s="334"/>
      <c r="J332" s="334"/>
      <c r="K332" s="71"/>
      <c r="L332" s="72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</row>
    <row r="333" spans="1:28" ht="12.75" customHeight="1">
      <c r="A333" s="71"/>
      <c r="B333" s="334"/>
      <c r="C333" s="71"/>
      <c r="D333" s="71"/>
      <c r="E333" s="334"/>
      <c r="F333" s="334"/>
      <c r="G333" s="71"/>
      <c r="H333" s="71"/>
      <c r="I333" s="334"/>
      <c r="J333" s="334"/>
      <c r="K333" s="71"/>
      <c r="L333" s="72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</row>
    <row r="334" spans="1:28" ht="12.75" customHeight="1">
      <c r="A334" s="71"/>
      <c r="B334" s="334"/>
      <c r="C334" s="71"/>
      <c r="D334" s="71"/>
      <c r="E334" s="334"/>
      <c r="F334" s="334"/>
      <c r="G334" s="71"/>
      <c r="H334" s="71"/>
      <c r="I334" s="334"/>
      <c r="J334" s="334"/>
      <c r="K334" s="71"/>
      <c r="L334" s="72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</row>
    <row r="335" spans="1:28" ht="12.75" customHeight="1">
      <c r="A335" s="71"/>
      <c r="B335" s="334"/>
      <c r="C335" s="71"/>
      <c r="D335" s="71"/>
      <c r="E335" s="334"/>
      <c r="F335" s="334"/>
      <c r="G335" s="71"/>
      <c r="H335" s="71"/>
      <c r="I335" s="334"/>
      <c r="J335" s="334"/>
      <c r="K335" s="71"/>
      <c r="L335" s="72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</row>
    <row r="336" spans="1:28" ht="12.75" customHeight="1">
      <c r="A336" s="71"/>
      <c r="B336" s="334"/>
      <c r="C336" s="71"/>
      <c r="D336" s="71"/>
      <c r="E336" s="334"/>
      <c r="F336" s="334"/>
      <c r="G336" s="71"/>
      <c r="H336" s="71"/>
      <c r="I336" s="334"/>
      <c r="J336" s="334"/>
      <c r="K336" s="71"/>
      <c r="L336" s="72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</row>
    <row r="337" spans="1:28" ht="12.75" customHeight="1">
      <c r="A337" s="71"/>
      <c r="B337" s="334"/>
      <c r="C337" s="71"/>
      <c r="D337" s="71"/>
      <c r="E337" s="334"/>
      <c r="F337" s="334"/>
      <c r="G337" s="71"/>
      <c r="H337" s="71"/>
      <c r="I337" s="334"/>
      <c r="J337" s="334"/>
      <c r="K337" s="71"/>
      <c r="L337" s="72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</row>
    <row r="338" spans="1:28" ht="12.75" customHeight="1">
      <c r="A338" s="71"/>
      <c r="B338" s="334"/>
      <c r="C338" s="71"/>
      <c r="D338" s="71"/>
      <c r="E338" s="334"/>
      <c r="F338" s="334"/>
      <c r="G338" s="71"/>
      <c r="H338" s="71"/>
      <c r="I338" s="334"/>
      <c r="J338" s="334"/>
      <c r="K338" s="71"/>
      <c r="L338" s="72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</row>
    <row r="339" spans="1:28" ht="12.75" customHeight="1">
      <c r="A339" s="71"/>
      <c r="B339" s="334"/>
      <c r="C339" s="71"/>
      <c r="D339" s="71"/>
      <c r="E339" s="334"/>
      <c r="F339" s="334"/>
      <c r="G339" s="71"/>
      <c r="H339" s="71"/>
      <c r="I339" s="334"/>
      <c r="J339" s="334"/>
      <c r="K339" s="71"/>
      <c r="L339" s="72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</row>
    <row r="340" spans="1:28" ht="12.75" customHeight="1">
      <c r="A340" s="71"/>
      <c r="B340" s="334"/>
      <c r="C340" s="71"/>
      <c r="D340" s="71"/>
      <c r="E340" s="334"/>
      <c r="F340" s="334"/>
      <c r="G340" s="71"/>
      <c r="H340" s="71"/>
      <c r="I340" s="334"/>
      <c r="J340" s="334"/>
      <c r="K340" s="71"/>
      <c r="L340" s="72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</row>
    <row r="341" spans="1:28" ht="12.75" customHeight="1">
      <c r="A341" s="71"/>
      <c r="B341" s="334"/>
      <c r="C341" s="71"/>
      <c r="D341" s="71"/>
      <c r="E341" s="334"/>
      <c r="F341" s="334"/>
      <c r="G341" s="71"/>
      <c r="H341" s="71"/>
      <c r="I341" s="334"/>
      <c r="J341" s="334"/>
      <c r="K341" s="71"/>
      <c r="L341" s="72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</row>
    <row r="342" spans="1:28" ht="12.75" customHeight="1">
      <c r="A342" s="71"/>
      <c r="B342" s="334"/>
      <c r="C342" s="71"/>
      <c r="D342" s="71"/>
      <c r="E342" s="334"/>
      <c r="F342" s="334"/>
      <c r="G342" s="71"/>
      <c r="H342" s="71"/>
      <c r="I342" s="334"/>
      <c r="J342" s="334"/>
      <c r="K342" s="71"/>
      <c r="L342" s="72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</row>
    <row r="343" spans="1:28" ht="12.75" customHeight="1">
      <c r="A343" s="71"/>
      <c r="B343" s="334"/>
      <c r="C343" s="71"/>
      <c r="D343" s="71"/>
      <c r="E343" s="334"/>
      <c r="F343" s="334"/>
      <c r="G343" s="71"/>
      <c r="H343" s="71"/>
      <c r="I343" s="334"/>
      <c r="J343" s="334"/>
      <c r="K343" s="71"/>
      <c r="L343" s="72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</row>
    <row r="344" spans="1:28" ht="12.75" customHeight="1">
      <c r="A344" s="71"/>
      <c r="B344" s="334"/>
      <c r="C344" s="71"/>
      <c r="D344" s="71"/>
      <c r="E344" s="334"/>
      <c r="F344" s="334"/>
      <c r="G344" s="71"/>
      <c r="H344" s="71"/>
      <c r="I344" s="334"/>
      <c r="J344" s="334"/>
      <c r="K344" s="71"/>
      <c r="L344" s="72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</row>
    <row r="345" spans="1:28" ht="12.75" customHeight="1">
      <c r="A345" s="71"/>
      <c r="B345" s="334"/>
      <c r="C345" s="71"/>
      <c r="D345" s="71"/>
      <c r="E345" s="334"/>
      <c r="F345" s="334"/>
      <c r="G345" s="71"/>
      <c r="H345" s="71"/>
      <c r="I345" s="334"/>
      <c r="J345" s="334"/>
      <c r="K345" s="71"/>
      <c r="L345" s="72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</row>
    <row r="346" spans="1:28" ht="12.75" customHeight="1">
      <c r="A346" s="71"/>
      <c r="B346" s="334"/>
      <c r="C346" s="71"/>
      <c r="D346" s="71"/>
      <c r="E346" s="334"/>
      <c r="F346" s="334"/>
      <c r="G346" s="71"/>
      <c r="H346" s="71"/>
      <c r="I346" s="334"/>
      <c r="J346" s="334"/>
      <c r="K346" s="71"/>
      <c r="L346" s="72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</row>
    <row r="347" spans="1:28" ht="12.75" customHeight="1">
      <c r="A347" s="71"/>
      <c r="B347" s="334"/>
      <c r="C347" s="71"/>
      <c r="D347" s="71"/>
      <c r="E347" s="334"/>
      <c r="F347" s="334"/>
      <c r="G347" s="71"/>
      <c r="H347" s="71"/>
      <c r="I347" s="334"/>
      <c r="J347" s="334"/>
      <c r="K347" s="71"/>
      <c r="L347" s="72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</row>
    <row r="348" spans="1:28" ht="12.75" customHeight="1">
      <c r="A348" s="71"/>
      <c r="B348" s="334"/>
      <c r="C348" s="71"/>
      <c r="D348" s="71"/>
      <c r="E348" s="334"/>
      <c r="F348" s="334"/>
      <c r="G348" s="71"/>
      <c r="H348" s="71"/>
      <c r="I348" s="334"/>
      <c r="J348" s="334"/>
      <c r="K348" s="71"/>
      <c r="L348" s="72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</row>
    <row r="349" spans="1:28" ht="12.75" customHeight="1">
      <c r="A349" s="71"/>
      <c r="B349" s="334"/>
      <c r="C349" s="71"/>
      <c r="D349" s="71"/>
      <c r="E349" s="334"/>
      <c r="F349" s="334"/>
      <c r="G349" s="71"/>
      <c r="H349" s="71"/>
      <c r="I349" s="334"/>
      <c r="J349" s="334"/>
      <c r="K349" s="71"/>
      <c r="L349" s="72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</row>
    <row r="350" spans="1:28" ht="12.75" customHeight="1">
      <c r="A350" s="71"/>
      <c r="B350" s="334"/>
      <c r="C350" s="71"/>
      <c r="D350" s="71"/>
      <c r="E350" s="334"/>
      <c r="F350" s="334"/>
      <c r="G350" s="71"/>
      <c r="H350" s="71"/>
      <c r="I350" s="334"/>
      <c r="J350" s="334"/>
      <c r="K350" s="71"/>
      <c r="L350" s="72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</row>
    <row r="351" spans="1:28" ht="12.75" customHeight="1">
      <c r="A351" s="71"/>
      <c r="B351" s="334"/>
      <c r="C351" s="71"/>
      <c r="D351" s="71"/>
      <c r="E351" s="334"/>
      <c r="F351" s="334"/>
      <c r="G351" s="71"/>
      <c r="H351" s="71"/>
      <c r="I351" s="334"/>
      <c r="J351" s="334"/>
      <c r="K351" s="71"/>
      <c r="L351" s="72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</row>
    <row r="352" spans="1:28" ht="12.75" customHeight="1">
      <c r="A352" s="71"/>
      <c r="B352" s="334"/>
      <c r="C352" s="71"/>
      <c r="D352" s="71"/>
      <c r="E352" s="334"/>
      <c r="F352" s="334"/>
      <c r="G352" s="71"/>
      <c r="H352" s="71"/>
      <c r="I352" s="334"/>
      <c r="J352" s="334"/>
      <c r="K352" s="71"/>
      <c r="L352" s="72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</row>
    <row r="353" spans="1:28" ht="12.75" customHeight="1">
      <c r="A353" s="71"/>
      <c r="B353" s="334"/>
      <c r="C353" s="71"/>
      <c r="D353" s="71"/>
      <c r="E353" s="334"/>
      <c r="F353" s="334"/>
      <c r="G353" s="71"/>
      <c r="H353" s="71"/>
      <c r="I353" s="334"/>
      <c r="J353" s="334"/>
      <c r="K353" s="71"/>
      <c r="L353" s="72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</row>
    <row r="354" spans="1:28" ht="12.75" customHeight="1">
      <c r="A354" s="71"/>
      <c r="B354" s="334"/>
      <c r="C354" s="71"/>
      <c r="D354" s="71"/>
      <c r="E354" s="334"/>
      <c r="F354" s="334"/>
      <c r="G354" s="71"/>
      <c r="H354" s="71"/>
      <c r="I354" s="334"/>
      <c r="J354" s="334"/>
      <c r="K354" s="71"/>
      <c r="L354" s="72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</row>
    <row r="355" spans="1:28" ht="12.75" customHeight="1">
      <c r="A355" s="71"/>
      <c r="B355" s="334"/>
      <c r="C355" s="71"/>
      <c r="D355" s="71"/>
      <c r="E355" s="334"/>
      <c r="F355" s="334"/>
      <c r="G355" s="71"/>
      <c r="H355" s="71"/>
      <c r="I355" s="334"/>
      <c r="J355" s="334"/>
      <c r="K355" s="71"/>
      <c r="L355" s="72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</row>
    <row r="356" spans="1:28" ht="12.75" customHeight="1">
      <c r="A356" s="71"/>
      <c r="B356" s="334"/>
      <c r="C356" s="71"/>
      <c r="D356" s="71"/>
      <c r="E356" s="334"/>
      <c r="F356" s="334"/>
      <c r="G356" s="71"/>
      <c r="H356" s="71"/>
      <c r="I356" s="334"/>
      <c r="J356" s="334"/>
      <c r="K356" s="71"/>
      <c r="L356" s="72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</row>
    <row r="357" spans="1:28" ht="12.75" customHeight="1">
      <c r="A357" s="71"/>
      <c r="B357" s="334"/>
      <c r="C357" s="71"/>
      <c r="D357" s="71"/>
      <c r="E357" s="334"/>
      <c r="F357" s="334"/>
      <c r="G357" s="71"/>
      <c r="H357" s="71"/>
      <c r="I357" s="334"/>
      <c r="J357" s="334"/>
      <c r="K357" s="71"/>
      <c r="L357" s="72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</row>
    <row r="358" spans="1:28" ht="12.75" customHeight="1">
      <c r="A358" s="71"/>
      <c r="B358" s="334"/>
      <c r="C358" s="71"/>
      <c r="D358" s="71"/>
      <c r="E358" s="334"/>
      <c r="F358" s="334"/>
      <c r="G358" s="71"/>
      <c r="H358" s="71"/>
      <c r="I358" s="334"/>
      <c r="J358" s="334"/>
      <c r="K358" s="71"/>
      <c r="L358" s="72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</row>
    <row r="359" spans="1:28" ht="12.75" customHeight="1">
      <c r="A359" s="71"/>
      <c r="B359" s="334"/>
      <c r="C359" s="71"/>
      <c r="D359" s="71"/>
      <c r="E359" s="334"/>
      <c r="F359" s="334"/>
      <c r="G359" s="71"/>
      <c r="H359" s="71"/>
      <c r="I359" s="334"/>
      <c r="J359" s="334"/>
      <c r="K359" s="71"/>
      <c r="L359" s="72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</row>
    <row r="360" spans="1:28" ht="12.75" customHeight="1">
      <c r="A360" s="71"/>
      <c r="B360" s="334"/>
      <c r="C360" s="71"/>
      <c r="D360" s="71"/>
      <c r="E360" s="334"/>
      <c r="F360" s="334"/>
      <c r="G360" s="71"/>
      <c r="H360" s="71"/>
      <c r="I360" s="334"/>
      <c r="J360" s="334"/>
      <c r="K360" s="71"/>
      <c r="L360" s="72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</row>
    <row r="361" spans="1:28" ht="12.75" customHeight="1">
      <c r="A361" s="71"/>
      <c r="B361" s="334"/>
      <c r="C361" s="71"/>
      <c r="D361" s="71"/>
      <c r="E361" s="334"/>
      <c r="F361" s="334"/>
      <c r="G361" s="71"/>
      <c r="H361" s="71"/>
      <c r="I361" s="334"/>
      <c r="J361" s="334"/>
      <c r="K361" s="71"/>
      <c r="L361" s="72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</row>
    <row r="362" spans="1:28" ht="12.75" customHeight="1">
      <c r="A362" s="71"/>
      <c r="B362" s="334"/>
      <c r="C362" s="71"/>
      <c r="D362" s="71"/>
      <c r="E362" s="334"/>
      <c r="F362" s="334"/>
      <c r="G362" s="71"/>
      <c r="H362" s="71"/>
      <c r="I362" s="334"/>
      <c r="J362" s="334"/>
      <c r="K362" s="71"/>
      <c r="L362" s="72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</row>
    <row r="363" spans="1:28" ht="12.75" customHeight="1">
      <c r="A363" s="71"/>
      <c r="B363" s="334"/>
      <c r="C363" s="71"/>
      <c r="D363" s="71"/>
      <c r="E363" s="334"/>
      <c r="F363" s="334"/>
      <c r="G363" s="71"/>
      <c r="H363" s="71"/>
      <c r="I363" s="334"/>
      <c r="J363" s="334"/>
      <c r="K363" s="71"/>
      <c r="L363" s="72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</row>
    <row r="364" spans="1:28" ht="12.75" customHeight="1">
      <c r="A364" s="71"/>
      <c r="B364" s="334"/>
      <c r="C364" s="71"/>
      <c r="D364" s="71"/>
      <c r="E364" s="334"/>
      <c r="F364" s="334"/>
      <c r="G364" s="71"/>
      <c r="H364" s="71"/>
      <c r="I364" s="334"/>
      <c r="J364" s="334"/>
      <c r="K364" s="71"/>
      <c r="L364" s="72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</row>
    <row r="365" spans="1:28" ht="12.75" customHeight="1">
      <c r="A365" s="71"/>
      <c r="B365" s="334"/>
      <c r="C365" s="71"/>
      <c r="D365" s="71"/>
      <c r="E365" s="334"/>
      <c r="F365" s="334"/>
      <c r="G365" s="71"/>
      <c r="H365" s="71"/>
      <c r="I365" s="334"/>
      <c r="J365" s="334"/>
      <c r="K365" s="71"/>
      <c r="L365" s="72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</row>
    <row r="366" spans="1:28" ht="12.75" customHeight="1">
      <c r="A366" s="71"/>
      <c r="B366" s="334"/>
      <c r="C366" s="71"/>
      <c r="D366" s="71"/>
      <c r="E366" s="334"/>
      <c r="F366" s="334"/>
      <c r="G366" s="71"/>
      <c r="H366" s="71"/>
      <c r="I366" s="334"/>
      <c r="J366" s="334"/>
      <c r="K366" s="71"/>
      <c r="L366" s="72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</row>
    <row r="367" spans="1:28" ht="12.75" customHeight="1">
      <c r="A367" s="71"/>
      <c r="B367" s="334"/>
      <c r="C367" s="71"/>
      <c r="D367" s="71"/>
      <c r="E367" s="334"/>
      <c r="F367" s="334"/>
      <c r="G367" s="71"/>
      <c r="H367" s="71"/>
      <c r="I367" s="334"/>
      <c r="J367" s="334"/>
      <c r="K367" s="71"/>
      <c r="L367" s="72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</row>
    <row r="368" spans="1:28" ht="12.75" customHeight="1">
      <c r="A368" s="71"/>
      <c r="B368" s="334"/>
      <c r="C368" s="71"/>
      <c r="D368" s="71"/>
      <c r="E368" s="334"/>
      <c r="F368" s="334"/>
      <c r="G368" s="71"/>
      <c r="H368" s="71"/>
      <c r="I368" s="334"/>
      <c r="J368" s="334"/>
      <c r="K368" s="71"/>
      <c r="L368" s="72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</row>
    <row r="369" spans="1:28" ht="12.75" customHeight="1">
      <c r="A369" s="71"/>
      <c r="B369" s="334"/>
      <c r="C369" s="71"/>
      <c r="D369" s="71"/>
      <c r="E369" s="334"/>
      <c r="F369" s="334"/>
      <c r="G369" s="71"/>
      <c r="H369" s="71"/>
      <c r="I369" s="334"/>
      <c r="J369" s="334"/>
      <c r="K369" s="71"/>
      <c r="L369" s="72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</row>
    <row r="370" spans="1:28" ht="12.75" customHeight="1">
      <c r="A370" s="71"/>
      <c r="B370" s="334"/>
      <c r="C370" s="71"/>
      <c r="D370" s="71"/>
      <c r="E370" s="334"/>
      <c r="F370" s="334"/>
      <c r="G370" s="71"/>
      <c r="H370" s="71"/>
      <c r="I370" s="334"/>
      <c r="J370" s="334"/>
      <c r="K370" s="71"/>
      <c r="L370" s="72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</row>
    <row r="371" spans="1:28" ht="12.75" customHeight="1">
      <c r="A371" s="71"/>
      <c r="B371" s="334"/>
      <c r="C371" s="71"/>
      <c r="D371" s="71"/>
      <c r="E371" s="334"/>
      <c r="F371" s="334"/>
      <c r="G371" s="71"/>
      <c r="H371" s="71"/>
      <c r="I371" s="334"/>
      <c r="J371" s="334"/>
      <c r="K371" s="71"/>
      <c r="L371" s="72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</row>
    <row r="372" spans="1:28" ht="12.75" customHeight="1">
      <c r="A372" s="71"/>
      <c r="B372" s="334"/>
      <c r="C372" s="71"/>
      <c r="D372" s="71"/>
      <c r="E372" s="334"/>
      <c r="F372" s="334"/>
      <c r="G372" s="71"/>
      <c r="H372" s="71"/>
      <c r="I372" s="334"/>
      <c r="J372" s="334"/>
      <c r="K372" s="71"/>
      <c r="L372" s="72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</row>
    <row r="373" spans="1:28" ht="12.75" customHeight="1">
      <c r="A373" s="71"/>
      <c r="B373" s="334"/>
      <c r="C373" s="71"/>
      <c r="D373" s="71"/>
      <c r="E373" s="334"/>
      <c r="F373" s="334"/>
      <c r="G373" s="71"/>
      <c r="H373" s="71"/>
      <c r="I373" s="334"/>
      <c r="J373" s="334"/>
      <c r="K373" s="71"/>
      <c r="L373" s="72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</row>
    <row r="374" spans="1:28" ht="12.75" customHeight="1">
      <c r="A374" s="71"/>
      <c r="B374" s="334"/>
      <c r="C374" s="71"/>
      <c r="D374" s="71"/>
      <c r="E374" s="334"/>
      <c r="F374" s="334"/>
      <c r="G374" s="71"/>
      <c r="H374" s="71"/>
      <c r="I374" s="334"/>
      <c r="J374" s="334"/>
      <c r="K374" s="71"/>
      <c r="L374" s="72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</row>
    <row r="375" spans="1:28" ht="12.75" customHeight="1">
      <c r="A375" s="71"/>
      <c r="B375" s="334"/>
      <c r="C375" s="71"/>
      <c r="D375" s="71"/>
      <c r="E375" s="334"/>
      <c r="F375" s="334"/>
      <c r="G375" s="71"/>
      <c r="H375" s="71"/>
      <c r="I375" s="334"/>
      <c r="J375" s="334"/>
      <c r="K375" s="71"/>
      <c r="L375" s="72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</row>
    <row r="376" spans="1:28" ht="12.75" customHeight="1">
      <c r="A376" s="71"/>
      <c r="B376" s="334"/>
      <c r="C376" s="71"/>
      <c r="D376" s="71"/>
      <c r="E376" s="334"/>
      <c r="F376" s="334"/>
      <c r="G376" s="71"/>
      <c r="H376" s="71"/>
      <c r="I376" s="334"/>
      <c r="J376" s="334"/>
      <c r="K376" s="71"/>
      <c r="L376" s="72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</row>
    <row r="377" spans="1:28" ht="12.75" customHeight="1">
      <c r="A377" s="71"/>
      <c r="B377" s="334"/>
      <c r="C377" s="71"/>
      <c r="D377" s="71"/>
      <c r="E377" s="334"/>
      <c r="F377" s="334"/>
      <c r="G377" s="71"/>
      <c r="H377" s="71"/>
      <c r="I377" s="334"/>
      <c r="J377" s="334"/>
      <c r="K377" s="71"/>
      <c r="L377" s="72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</row>
    <row r="378" spans="1:28" ht="12.75" customHeight="1">
      <c r="A378" s="71"/>
      <c r="B378" s="334"/>
      <c r="C378" s="71"/>
      <c r="D378" s="71"/>
      <c r="E378" s="334"/>
      <c r="F378" s="334"/>
      <c r="G378" s="71"/>
      <c r="H378" s="71"/>
      <c r="I378" s="334"/>
      <c r="J378" s="334"/>
      <c r="K378" s="71"/>
      <c r="L378" s="72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</row>
    <row r="379" spans="1:28" ht="12.75" customHeight="1">
      <c r="A379" s="71"/>
      <c r="B379" s="334"/>
      <c r="C379" s="71"/>
      <c r="D379" s="71"/>
      <c r="E379" s="334"/>
      <c r="F379" s="334"/>
      <c r="G379" s="71"/>
      <c r="H379" s="71"/>
      <c r="I379" s="334"/>
      <c r="J379" s="334"/>
      <c r="K379" s="71"/>
      <c r="L379" s="72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</row>
    <row r="380" spans="1:28" ht="12.75" customHeight="1">
      <c r="A380" s="71"/>
      <c r="B380" s="334"/>
      <c r="C380" s="71"/>
      <c r="D380" s="71"/>
      <c r="E380" s="334"/>
      <c r="F380" s="334"/>
      <c r="G380" s="71"/>
      <c r="H380" s="71"/>
      <c r="I380" s="334"/>
      <c r="J380" s="334"/>
      <c r="K380" s="71"/>
      <c r="L380" s="72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</row>
    <row r="381" spans="1:28" ht="12.75" customHeight="1">
      <c r="A381" s="71"/>
      <c r="B381" s="334"/>
      <c r="C381" s="71"/>
      <c r="D381" s="71"/>
      <c r="E381" s="334"/>
      <c r="F381" s="334"/>
      <c r="G381" s="71"/>
      <c r="H381" s="71"/>
      <c r="I381" s="334"/>
      <c r="J381" s="334"/>
      <c r="K381" s="71"/>
      <c r="L381" s="72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</row>
    <row r="382" spans="1:28" ht="12.75" customHeight="1">
      <c r="A382" s="71"/>
      <c r="B382" s="334"/>
      <c r="C382" s="71"/>
      <c r="D382" s="71"/>
      <c r="E382" s="334"/>
      <c r="F382" s="334"/>
      <c r="G382" s="71"/>
      <c r="H382" s="71"/>
      <c r="I382" s="334"/>
      <c r="J382" s="334"/>
      <c r="K382" s="71"/>
      <c r="L382" s="72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</row>
    <row r="383" spans="1:28" ht="12.75" customHeight="1">
      <c r="A383" s="71"/>
      <c r="B383" s="334"/>
      <c r="C383" s="71"/>
      <c r="D383" s="71"/>
      <c r="E383" s="334"/>
      <c r="F383" s="334"/>
      <c r="G383" s="71"/>
      <c r="H383" s="71"/>
      <c r="I383" s="334"/>
      <c r="J383" s="334"/>
      <c r="K383" s="71"/>
      <c r="L383" s="72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</row>
    <row r="384" spans="1:28" ht="12.75" customHeight="1">
      <c r="A384" s="71"/>
      <c r="B384" s="334"/>
      <c r="C384" s="71"/>
      <c r="D384" s="71"/>
      <c r="E384" s="334"/>
      <c r="F384" s="334"/>
      <c r="G384" s="71"/>
      <c r="H384" s="71"/>
      <c r="I384" s="334"/>
      <c r="J384" s="334"/>
      <c r="K384" s="71"/>
      <c r="L384" s="72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</row>
    <row r="385" spans="1:28" ht="12.75" customHeight="1">
      <c r="A385" s="71"/>
      <c r="B385" s="334"/>
      <c r="C385" s="71"/>
      <c r="D385" s="71"/>
      <c r="E385" s="334"/>
      <c r="F385" s="334"/>
      <c r="G385" s="71"/>
      <c r="H385" s="71"/>
      <c r="I385" s="334"/>
      <c r="J385" s="334"/>
      <c r="K385" s="71"/>
      <c r="L385" s="72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</row>
    <row r="386" spans="1:28" ht="12.75" customHeight="1">
      <c r="A386" s="71"/>
      <c r="B386" s="334"/>
      <c r="C386" s="71"/>
      <c r="D386" s="71"/>
      <c r="E386" s="334"/>
      <c r="F386" s="334"/>
      <c r="G386" s="71"/>
      <c r="H386" s="71"/>
      <c r="I386" s="334"/>
      <c r="J386" s="334"/>
      <c r="K386" s="71"/>
      <c r="L386" s="72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</row>
    <row r="387" spans="1:28" ht="12.75" customHeight="1">
      <c r="A387" s="71"/>
      <c r="B387" s="334"/>
      <c r="C387" s="71"/>
      <c r="D387" s="71"/>
      <c r="E387" s="334"/>
      <c r="F387" s="334"/>
      <c r="G387" s="71"/>
      <c r="H387" s="71"/>
      <c r="I387" s="334"/>
      <c r="J387" s="334"/>
      <c r="K387" s="71"/>
      <c r="L387" s="72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</row>
    <row r="388" spans="1:28" ht="12.75" customHeight="1">
      <c r="A388" s="71"/>
      <c r="B388" s="334"/>
      <c r="C388" s="71"/>
      <c r="D388" s="71"/>
      <c r="E388" s="334"/>
      <c r="F388" s="334"/>
      <c r="G388" s="71"/>
      <c r="H388" s="71"/>
      <c r="I388" s="334"/>
      <c r="J388" s="334"/>
      <c r="K388" s="71"/>
      <c r="L388" s="72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</row>
    <row r="389" spans="1:28" ht="12.75" customHeight="1">
      <c r="A389" s="71"/>
      <c r="B389" s="334"/>
      <c r="C389" s="71"/>
      <c r="D389" s="71"/>
      <c r="E389" s="334"/>
      <c r="F389" s="334"/>
      <c r="G389" s="71"/>
      <c r="H389" s="71"/>
      <c r="I389" s="334"/>
      <c r="J389" s="334"/>
      <c r="K389" s="71"/>
      <c r="L389" s="72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</row>
    <row r="390" spans="1:28" ht="12.75" customHeight="1">
      <c r="A390" s="71"/>
      <c r="B390" s="334"/>
      <c r="C390" s="71"/>
      <c r="D390" s="71"/>
      <c r="E390" s="334"/>
      <c r="F390" s="334"/>
      <c r="G390" s="71"/>
      <c r="H390" s="71"/>
      <c r="I390" s="334"/>
      <c r="J390" s="334"/>
      <c r="K390" s="71"/>
      <c r="L390" s="72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</row>
    <row r="391" spans="1:28" ht="12.75" customHeight="1">
      <c r="A391" s="71"/>
      <c r="B391" s="334"/>
      <c r="C391" s="71"/>
      <c r="D391" s="71"/>
      <c r="E391" s="334"/>
      <c r="F391" s="334"/>
      <c r="G391" s="71"/>
      <c r="H391" s="71"/>
      <c r="I391" s="334"/>
      <c r="J391" s="334"/>
      <c r="K391" s="71"/>
      <c r="L391" s="72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</row>
    <row r="392" spans="1:28" ht="12.75" customHeight="1">
      <c r="A392" s="71"/>
      <c r="B392" s="334"/>
      <c r="C392" s="71"/>
      <c r="D392" s="71"/>
      <c r="E392" s="334"/>
      <c r="F392" s="334"/>
      <c r="G392" s="71"/>
      <c r="H392" s="71"/>
      <c r="I392" s="334"/>
      <c r="J392" s="334"/>
      <c r="K392" s="71"/>
      <c r="L392" s="72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</row>
    <row r="393" spans="1:28" ht="12.75" customHeight="1">
      <c r="A393" s="71"/>
      <c r="B393" s="334"/>
      <c r="C393" s="71"/>
      <c r="D393" s="71"/>
      <c r="E393" s="334"/>
      <c r="F393" s="334"/>
      <c r="G393" s="71"/>
      <c r="H393" s="71"/>
      <c r="I393" s="334"/>
      <c r="J393" s="334"/>
      <c r="K393" s="71"/>
      <c r="L393" s="72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</row>
    <row r="394" spans="1:28" ht="12.75" customHeight="1">
      <c r="A394" s="71"/>
      <c r="B394" s="334"/>
      <c r="C394" s="71"/>
      <c r="D394" s="71"/>
      <c r="E394" s="334"/>
      <c r="F394" s="334"/>
      <c r="G394" s="71"/>
      <c r="H394" s="71"/>
      <c r="I394" s="334"/>
      <c r="J394" s="334"/>
      <c r="K394" s="71"/>
      <c r="L394" s="72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</row>
    <row r="395" spans="1:28" ht="12.75" customHeight="1">
      <c r="A395" s="71"/>
      <c r="B395" s="334"/>
      <c r="C395" s="71"/>
      <c r="D395" s="71"/>
      <c r="E395" s="334"/>
      <c r="F395" s="334"/>
      <c r="G395" s="71"/>
      <c r="H395" s="71"/>
      <c r="I395" s="334"/>
      <c r="J395" s="334"/>
      <c r="K395" s="71"/>
      <c r="L395" s="72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</row>
    <row r="396" spans="1:28" ht="12.75" customHeight="1">
      <c r="A396" s="71"/>
      <c r="B396" s="334"/>
      <c r="C396" s="71"/>
      <c r="D396" s="71"/>
      <c r="E396" s="334"/>
      <c r="F396" s="334"/>
      <c r="G396" s="71"/>
      <c r="H396" s="71"/>
      <c r="I396" s="334"/>
      <c r="J396" s="334"/>
      <c r="K396" s="71"/>
      <c r="L396" s="72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</row>
    <row r="397" spans="1:28" ht="12.75" customHeight="1">
      <c r="A397" s="71"/>
      <c r="B397" s="334"/>
      <c r="C397" s="71"/>
      <c r="D397" s="71"/>
      <c r="E397" s="334"/>
      <c r="F397" s="334"/>
      <c r="G397" s="71"/>
      <c r="H397" s="71"/>
      <c r="I397" s="334"/>
      <c r="J397" s="334"/>
      <c r="K397" s="71"/>
      <c r="L397" s="72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</row>
    <row r="398" spans="1:28" ht="12.75" customHeight="1">
      <c r="A398" s="71"/>
      <c r="B398" s="334"/>
      <c r="C398" s="71"/>
      <c r="D398" s="71"/>
      <c r="E398" s="334"/>
      <c r="F398" s="334"/>
      <c r="G398" s="71"/>
      <c r="H398" s="71"/>
      <c r="I398" s="334"/>
      <c r="J398" s="334"/>
      <c r="K398" s="71"/>
      <c r="L398" s="72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</row>
    <row r="399" spans="1:28" ht="12.75" customHeight="1">
      <c r="A399" s="71"/>
      <c r="B399" s="334"/>
      <c r="C399" s="71"/>
      <c r="D399" s="71"/>
      <c r="E399" s="334"/>
      <c r="F399" s="334"/>
      <c r="G399" s="71"/>
      <c r="H399" s="71"/>
      <c r="I399" s="334"/>
      <c r="J399" s="334"/>
      <c r="K399" s="71"/>
      <c r="L399" s="72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</row>
    <row r="400" spans="1:28" ht="12.75" customHeight="1">
      <c r="A400" s="71"/>
      <c r="B400" s="334"/>
      <c r="C400" s="71"/>
      <c r="D400" s="71"/>
      <c r="E400" s="334"/>
      <c r="F400" s="334"/>
      <c r="G400" s="71"/>
      <c r="H400" s="71"/>
      <c r="I400" s="334"/>
      <c r="J400" s="334"/>
      <c r="K400" s="71"/>
      <c r="L400" s="72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</row>
    <row r="401" spans="1:28" ht="12.75" customHeight="1">
      <c r="A401" s="71"/>
      <c r="B401" s="334"/>
      <c r="C401" s="71"/>
      <c r="D401" s="71"/>
      <c r="E401" s="334"/>
      <c r="F401" s="334"/>
      <c r="G401" s="71"/>
      <c r="H401" s="71"/>
      <c r="I401" s="334"/>
      <c r="J401" s="334"/>
      <c r="K401" s="71"/>
      <c r="L401" s="72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</row>
    <row r="402" spans="1:28" ht="12.75" customHeight="1">
      <c r="A402" s="71"/>
      <c r="B402" s="334"/>
      <c r="C402" s="71"/>
      <c r="D402" s="71"/>
      <c r="E402" s="334"/>
      <c r="F402" s="334"/>
      <c r="G402" s="71"/>
      <c r="H402" s="71"/>
      <c r="I402" s="334"/>
      <c r="J402" s="334"/>
      <c r="K402" s="71"/>
      <c r="L402" s="72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</row>
    <row r="403" spans="1:28" ht="12.75" customHeight="1">
      <c r="A403" s="71"/>
      <c r="B403" s="334"/>
      <c r="C403" s="71"/>
      <c r="D403" s="71"/>
      <c r="E403" s="334"/>
      <c r="F403" s="334"/>
      <c r="G403" s="71"/>
      <c r="H403" s="71"/>
      <c r="I403" s="334"/>
      <c r="J403" s="334"/>
      <c r="K403" s="71"/>
      <c r="L403" s="72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</row>
    <row r="404" spans="1:28" ht="12.75" customHeight="1">
      <c r="A404" s="71"/>
      <c r="B404" s="334"/>
      <c r="C404" s="71"/>
      <c r="D404" s="71"/>
      <c r="E404" s="334"/>
      <c r="F404" s="334"/>
      <c r="G404" s="71"/>
      <c r="H404" s="71"/>
      <c r="I404" s="334"/>
      <c r="J404" s="334"/>
      <c r="K404" s="71"/>
      <c r="L404" s="72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</row>
    <row r="405" spans="1:28" ht="12.75" customHeight="1">
      <c r="A405" s="71"/>
      <c r="B405" s="334"/>
      <c r="C405" s="71"/>
      <c r="D405" s="71"/>
      <c r="E405" s="334"/>
      <c r="F405" s="334"/>
      <c r="G405" s="71"/>
      <c r="H405" s="71"/>
      <c r="I405" s="334"/>
      <c r="J405" s="334"/>
      <c r="K405" s="71"/>
      <c r="L405" s="72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</row>
    <row r="406" spans="1:28" ht="12.75" customHeight="1">
      <c r="A406" s="71"/>
      <c r="B406" s="334"/>
      <c r="C406" s="71"/>
      <c r="D406" s="71"/>
      <c r="E406" s="334"/>
      <c r="F406" s="334"/>
      <c r="G406" s="71"/>
      <c r="H406" s="71"/>
      <c r="I406" s="334"/>
      <c r="J406" s="334"/>
      <c r="K406" s="71"/>
      <c r="L406" s="72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</row>
    <row r="407" spans="1:28" ht="12.75" customHeight="1">
      <c r="A407" s="71"/>
      <c r="B407" s="334"/>
      <c r="C407" s="71"/>
      <c r="D407" s="71"/>
      <c r="E407" s="334"/>
      <c r="F407" s="334"/>
      <c r="G407" s="71"/>
      <c r="H407" s="71"/>
      <c r="I407" s="334"/>
      <c r="J407" s="334"/>
      <c r="K407" s="71"/>
      <c r="L407" s="72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</row>
    <row r="408" spans="1:28" ht="12.75" customHeight="1">
      <c r="A408" s="71"/>
      <c r="B408" s="334"/>
      <c r="C408" s="71"/>
      <c r="D408" s="71"/>
      <c r="E408" s="334"/>
      <c r="F408" s="334"/>
      <c r="G408" s="71"/>
      <c r="H408" s="71"/>
      <c r="I408" s="334"/>
      <c r="J408" s="334"/>
      <c r="K408" s="71"/>
      <c r="L408" s="72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</row>
    <row r="409" spans="1:28" ht="12.75" customHeight="1">
      <c r="A409" s="71"/>
      <c r="B409" s="334"/>
      <c r="C409" s="71"/>
      <c r="D409" s="71"/>
      <c r="E409" s="334"/>
      <c r="F409" s="334"/>
      <c r="G409" s="71"/>
      <c r="H409" s="71"/>
      <c r="I409" s="334"/>
      <c r="J409" s="334"/>
      <c r="K409" s="71"/>
      <c r="L409" s="72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</row>
    <row r="410" spans="1:28" ht="12.75" customHeight="1">
      <c r="A410" s="71"/>
      <c r="B410" s="334"/>
      <c r="C410" s="71"/>
      <c r="D410" s="71"/>
      <c r="E410" s="334"/>
      <c r="F410" s="334"/>
      <c r="G410" s="71"/>
      <c r="H410" s="71"/>
      <c r="I410" s="334"/>
      <c r="J410" s="334"/>
      <c r="K410" s="71"/>
      <c r="L410" s="72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</row>
    <row r="411" spans="1:28" ht="12.75" customHeight="1">
      <c r="A411" s="71"/>
      <c r="B411" s="334"/>
      <c r="C411" s="71"/>
      <c r="D411" s="71"/>
      <c r="E411" s="334"/>
      <c r="F411" s="334"/>
      <c r="G411" s="71"/>
      <c r="H411" s="71"/>
      <c r="I411" s="334"/>
      <c r="J411" s="334"/>
      <c r="K411" s="71"/>
      <c r="L411" s="72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</row>
    <row r="412" spans="1:28" ht="12.75" customHeight="1">
      <c r="A412" s="71"/>
      <c r="B412" s="334"/>
      <c r="C412" s="71"/>
      <c r="D412" s="71"/>
      <c r="E412" s="334"/>
      <c r="F412" s="334"/>
      <c r="G412" s="71"/>
      <c r="H412" s="71"/>
      <c r="I412" s="334"/>
      <c r="J412" s="334"/>
      <c r="K412" s="71"/>
      <c r="L412" s="72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</row>
    <row r="413" spans="1:28" ht="12.75" customHeight="1">
      <c r="A413" s="71"/>
      <c r="B413" s="334"/>
      <c r="C413" s="71"/>
      <c r="D413" s="71"/>
      <c r="E413" s="334"/>
      <c r="F413" s="334"/>
      <c r="G413" s="71"/>
      <c r="H413" s="71"/>
      <c r="I413" s="334"/>
      <c r="J413" s="334"/>
      <c r="K413" s="71"/>
      <c r="L413" s="72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</row>
    <row r="414" spans="1:28" ht="12.75" customHeight="1">
      <c r="A414" s="71"/>
      <c r="B414" s="334"/>
      <c r="C414" s="71"/>
      <c r="D414" s="71"/>
      <c r="E414" s="334"/>
      <c r="F414" s="334"/>
      <c r="G414" s="71"/>
      <c r="H414" s="71"/>
      <c r="I414" s="334"/>
      <c r="J414" s="334"/>
      <c r="K414" s="71"/>
      <c r="L414" s="72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</row>
    <row r="415" spans="1:28" ht="12.75" customHeight="1">
      <c r="A415" s="71"/>
      <c r="B415" s="334"/>
      <c r="C415" s="71"/>
      <c r="D415" s="71"/>
      <c r="E415" s="334"/>
      <c r="F415" s="334"/>
      <c r="G415" s="71"/>
      <c r="H415" s="71"/>
      <c r="I415" s="334"/>
      <c r="J415" s="334"/>
      <c r="K415" s="71"/>
      <c r="L415" s="72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</row>
    <row r="416" spans="1:28" ht="12.75" customHeight="1">
      <c r="A416" s="71"/>
      <c r="B416" s="334"/>
      <c r="C416" s="71"/>
      <c r="D416" s="71"/>
      <c r="E416" s="334"/>
      <c r="F416" s="334"/>
      <c r="G416" s="71"/>
      <c r="H416" s="71"/>
      <c r="I416" s="334"/>
      <c r="J416" s="334"/>
      <c r="K416" s="71"/>
      <c r="L416" s="72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</row>
    <row r="417" spans="1:28" ht="12.75" customHeight="1">
      <c r="A417" s="71"/>
      <c r="B417" s="334"/>
      <c r="C417" s="71"/>
      <c r="D417" s="71"/>
      <c r="E417" s="334"/>
      <c r="F417" s="334"/>
      <c r="G417" s="71"/>
      <c r="H417" s="71"/>
      <c r="I417" s="334"/>
      <c r="J417" s="334"/>
      <c r="K417" s="71"/>
      <c r="L417" s="72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</row>
    <row r="418" spans="1:28" ht="12.75" customHeight="1">
      <c r="A418" s="71"/>
      <c r="B418" s="334"/>
      <c r="C418" s="71"/>
      <c r="D418" s="71"/>
      <c r="E418" s="334"/>
      <c r="F418" s="334"/>
      <c r="G418" s="71"/>
      <c r="H418" s="71"/>
      <c r="I418" s="334"/>
      <c r="J418" s="334"/>
      <c r="K418" s="71"/>
      <c r="L418" s="72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</row>
    <row r="419" spans="1:28" ht="12.75" customHeight="1">
      <c r="A419" s="71"/>
      <c r="B419" s="334"/>
      <c r="C419" s="71"/>
      <c r="D419" s="71"/>
      <c r="E419" s="334"/>
      <c r="F419" s="334"/>
      <c r="G419" s="71"/>
      <c r="H419" s="71"/>
      <c r="I419" s="334"/>
      <c r="J419" s="334"/>
      <c r="K419" s="71"/>
      <c r="L419" s="72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</row>
    <row r="420" spans="1:28" ht="12.75" customHeight="1">
      <c r="A420" s="71"/>
      <c r="B420" s="334"/>
      <c r="C420" s="71"/>
      <c r="D420" s="71"/>
      <c r="E420" s="334"/>
      <c r="F420" s="334"/>
      <c r="G420" s="71"/>
      <c r="H420" s="71"/>
      <c r="I420" s="334"/>
      <c r="J420" s="334"/>
      <c r="K420" s="71"/>
      <c r="L420" s="72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</row>
    <row r="421" spans="1:28" ht="12.75" customHeight="1">
      <c r="A421" s="71"/>
      <c r="B421" s="334"/>
      <c r="C421" s="71"/>
      <c r="D421" s="71"/>
      <c r="E421" s="334"/>
      <c r="F421" s="334"/>
      <c r="G421" s="71"/>
      <c r="H421" s="71"/>
      <c r="I421" s="334"/>
      <c r="J421" s="334"/>
      <c r="K421" s="71"/>
      <c r="L421" s="72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</row>
    <row r="422" spans="1:28" ht="12.75" customHeight="1">
      <c r="A422" s="71"/>
      <c r="B422" s="334"/>
      <c r="C422" s="71"/>
      <c r="D422" s="71"/>
      <c r="E422" s="334"/>
      <c r="F422" s="334"/>
      <c r="G422" s="71"/>
      <c r="H422" s="71"/>
      <c r="I422" s="334"/>
      <c r="J422" s="334"/>
      <c r="K422" s="71"/>
      <c r="L422" s="72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</row>
    <row r="423" spans="1:28" ht="12.75" customHeight="1">
      <c r="A423" s="71"/>
      <c r="B423" s="334"/>
      <c r="C423" s="71"/>
      <c r="D423" s="71"/>
      <c r="E423" s="334"/>
      <c r="F423" s="334"/>
      <c r="G423" s="71"/>
      <c r="H423" s="71"/>
      <c r="I423" s="334"/>
      <c r="J423" s="334"/>
      <c r="K423" s="71"/>
      <c r="L423" s="72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</row>
    <row r="424" spans="1:28" ht="12.75" customHeight="1">
      <c r="A424" s="71"/>
      <c r="B424" s="334"/>
      <c r="C424" s="71"/>
      <c r="D424" s="71"/>
      <c r="E424" s="334"/>
      <c r="F424" s="334"/>
      <c r="G424" s="71"/>
      <c r="H424" s="71"/>
      <c r="I424" s="334"/>
      <c r="J424" s="334"/>
      <c r="K424" s="71"/>
      <c r="L424" s="72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</row>
    <row r="425" spans="1:28" ht="12.75" customHeight="1">
      <c r="A425" s="71"/>
      <c r="B425" s="334"/>
      <c r="C425" s="71"/>
      <c r="D425" s="71"/>
      <c r="E425" s="334"/>
      <c r="F425" s="334"/>
      <c r="G425" s="71"/>
      <c r="H425" s="71"/>
      <c r="I425" s="334"/>
      <c r="J425" s="334"/>
      <c r="K425" s="71"/>
      <c r="L425" s="72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</row>
    <row r="426" spans="1:28" ht="12.75" customHeight="1">
      <c r="A426" s="71"/>
      <c r="B426" s="334"/>
      <c r="C426" s="71"/>
      <c r="D426" s="71"/>
      <c r="E426" s="334"/>
      <c r="F426" s="334"/>
      <c r="G426" s="71"/>
      <c r="H426" s="71"/>
      <c r="I426" s="334"/>
      <c r="J426" s="334"/>
      <c r="K426" s="71"/>
      <c r="L426" s="72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</row>
    <row r="427" spans="1:28" ht="12.75" customHeight="1">
      <c r="A427" s="71"/>
      <c r="B427" s="334"/>
      <c r="C427" s="71"/>
      <c r="D427" s="71"/>
      <c r="E427" s="334"/>
      <c r="F427" s="334"/>
      <c r="G427" s="71"/>
      <c r="H427" s="71"/>
      <c r="I427" s="334"/>
      <c r="J427" s="334"/>
      <c r="K427" s="71"/>
      <c r="L427" s="72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</row>
    <row r="428" spans="1:28" ht="12.75" customHeight="1">
      <c r="A428" s="71"/>
      <c r="B428" s="334"/>
      <c r="C428" s="71"/>
      <c r="D428" s="71"/>
      <c r="E428" s="334"/>
      <c r="F428" s="334"/>
      <c r="G428" s="71"/>
      <c r="H428" s="71"/>
      <c r="I428" s="334"/>
      <c r="J428" s="334"/>
      <c r="K428" s="71"/>
      <c r="L428" s="72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</row>
    <row r="429" spans="1:28" ht="12.75" customHeight="1">
      <c r="A429" s="71"/>
      <c r="B429" s="334"/>
      <c r="C429" s="71"/>
      <c r="D429" s="71"/>
      <c r="E429" s="334"/>
      <c r="F429" s="334"/>
      <c r="G429" s="71"/>
      <c r="H429" s="71"/>
      <c r="I429" s="334"/>
      <c r="J429" s="334"/>
      <c r="K429" s="71"/>
      <c r="L429" s="72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</row>
    <row r="430" spans="1:28" ht="12.75" customHeight="1">
      <c r="A430" s="71"/>
      <c r="B430" s="334"/>
      <c r="C430" s="71"/>
      <c r="D430" s="71"/>
      <c r="E430" s="334"/>
      <c r="F430" s="334"/>
      <c r="G430" s="71"/>
      <c r="H430" s="71"/>
      <c r="I430" s="334"/>
      <c r="J430" s="334"/>
      <c r="K430" s="71"/>
      <c r="L430" s="72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</row>
    <row r="431" spans="1:28" ht="12.75" customHeight="1">
      <c r="A431" s="71"/>
      <c r="B431" s="334"/>
      <c r="C431" s="71"/>
      <c r="D431" s="71"/>
      <c r="E431" s="334"/>
      <c r="F431" s="334"/>
      <c r="G431" s="71"/>
      <c r="H431" s="71"/>
      <c r="I431" s="334"/>
      <c r="J431" s="334"/>
      <c r="K431" s="71"/>
      <c r="L431" s="72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</row>
    <row r="432" spans="1:28" ht="12.75" customHeight="1">
      <c r="A432" s="71"/>
      <c r="B432" s="334"/>
      <c r="C432" s="71"/>
      <c r="D432" s="71"/>
      <c r="E432" s="334"/>
      <c r="F432" s="334"/>
      <c r="G432" s="71"/>
      <c r="H432" s="71"/>
      <c r="I432" s="334"/>
      <c r="J432" s="334"/>
      <c r="K432" s="71"/>
      <c r="L432" s="72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</row>
    <row r="433" spans="1:28" ht="12.75" customHeight="1">
      <c r="A433" s="71"/>
      <c r="B433" s="334"/>
      <c r="C433" s="71"/>
      <c r="D433" s="71"/>
      <c r="E433" s="334"/>
      <c r="F433" s="334"/>
      <c r="G433" s="71"/>
      <c r="H433" s="71"/>
      <c r="I433" s="334"/>
      <c r="J433" s="334"/>
      <c r="K433" s="71"/>
      <c r="L433" s="72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</row>
    <row r="434" spans="1:28" ht="12.75" customHeight="1">
      <c r="A434" s="71"/>
      <c r="B434" s="334"/>
      <c r="C434" s="71"/>
      <c r="D434" s="71"/>
      <c r="E434" s="334"/>
      <c r="F434" s="334"/>
      <c r="G434" s="71"/>
      <c r="H434" s="71"/>
      <c r="I434" s="334"/>
      <c r="J434" s="334"/>
      <c r="K434" s="71"/>
      <c r="L434" s="72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</row>
    <row r="435" spans="1:28" ht="12.75" customHeight="1">
      <c r="A435" s="71"/>
      <c r="B435" s="334"/>
      <c r="C435" s="71"/>
      <c r="D435" s="71"/>
      <c r="E435" s="334"/>
      <c r="F435" s="334"/>
      <c r="G435" s="71"/>
      <c r="H435" s="71"/>
      <c r="I435" s="334"/>
      <c r="J435" s="334"/>
      <c r="K435" s="71"/>
      <c r="L435" s="72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</row>
    <row r="436" spans="1:28" ht="12.75" customHeight="1">
      <c r="A436" s="71"/>
      <c r="B436" s="334"/>
      <c r="C436" s="71"/>
      <c r="D436" s="71"/>
      <c r="E436" s="334"/>
      <c r="F436" s="334"/>
      <c r="G436" s="71"/>
      <c r="H436" s="71"/>
      <c r="I436" s="334"/>
      <c r="J436" s="334"/>
      <c r="K436" s="71"/>
      <c r="L436" s="72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</row>
    <row r="437" spans="1:28" ht="12.75" customHeight="1">
      <c r="A437" s="71"/>
      <c r="B437" s="334"/>
      <c r="C437" s="71"/>
      <c r="D437" s="71"/>
      <c r="E437" s="334"/>
      <c r="F437" s="334"/>
      <c r="G437" s="71"/>
      <c r="H437" s="71"/>
      <c r="I437" s="334"/>
      <c r="J437" s="334"/>
      <c r="K437" s="71"/>
      <c r="L437" s="72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</row>
    <row r="438" spans="1:28" ht="12.75" customHeight="1">
      <c r="A438" s="71"/>
      <c r="B438" s="334"/>
      <c r="C438" s="71"/>
      <c r="D438" s="71"/>
      <c r="E438" s="334"/>
      <c r="F438" s="334"/>
      <c r="G438" s="71"/>
      <c r="H438" s="71"/>
      <c r="I438" s="334"/>
      <c r="J438" s="334"/>
      <c r="K438" s="71"/>
      <c r="L438" s="72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</row>
    <row r="439" spans="1:28" ht="12.75" customHeight="1">
      <c r="A439" s="71"/>
      <c r="B439" s="334"/>
      <c r="C439" s="71"/>
      <c r="D439" s="71"/>
      <c r="E439" s="334"/>
      <c r="F439" s="334"/>
      <c r="G439" s="71"/>
      <c r="H439" s="71"/>
      <c r="I439" s="334"/>
      <c r="J439" s="334"/>
      <c r="K439" s="71"/>
      <c r="L439" s="72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</row>
    <row r="440" spans="1:28" ht="12.75" customHeight="1">
      <c r="A440" s="71"/>
      <c r="B440" s="334"/>
      <c r="C440" s="71"/>
      <c r="D440" s="71"/>
      <c r="E440" s="334"/>
      <c r="F440" s="334"/>
      <c r="G440" s="71"/>
      <c r="H440" s="71"/>
      <c r="I440" s="334"/>
      <c r="J440" s="334"/>
      <c r="K440" s="71"/>
      <c r="L440" s="72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</row>
    <row r="441" spans="1:28" ht="12.75" customHeight="1">
      <c r="A441" s="71"/>
      <c r="B441" s="334"/>
      <c r="C441" s="71"/>
      <c r="D441" s="71"/>
      <c r="E441" s="334"/>
      <c r="F441" s="334"/>
      <c r="G441" s="71"/>
      <c r="H441" s="71"/>
      <c r="I441" s="334"/>
      <c r="J441" s="334"/>
      <c r="K441" s="71"/>
      <c r="L441" s="72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</row>
    <row r="442" spans="1:28" ht="12.75" customHeight="1">
      <c r="A442" s="71"/>
      <c r="B442" s="334"/>
      <c r="C442" s="71"/>
      <c r="D442" s="71"/>
      <c r="E442" s="334"/>
      <c r="F442" s="334"/>
      <c r="G442" s="71"/>
      <c r="H442" s="71"/>
      <c r="I442" s="334"/>
      <c r="J442" s="334"/>
      <c r="K442" s="71"/>
      <c r="L442" s="72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</row>
    <row r="443" spans="1:28" ht="12.75" customHeight="1">
      <c r="A443" s="71"/>
      <c r="B443" s="334"/>
      <c r="C443" s="71"/>
      <c r="D443" s="71"/>
      <c r="E443" s="334"/>
      <c r="F443" s="334"/>
      <c r="G443" s="71"/>
      <c r="H443" s="71"/>
      <c r="I443" s="334"/>
      <c r="J443" s="334"/>
      <c r="K443" s="71"/>
      <c r="L443" s="72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</row>
    <row r="444" spans="1:28" ht="12.75" customHeight="1">
      <c r="A444" s="71"/>
      <c r="B444" s="334"/>
      <c r="C444" s="71"/>
      <c r="D444" s="71"/>
      <c r="E444" s="334"/>
      <c r="F444" s="334"/>
      <c r="G444" s="71"/>
      <c r="H444" s="71"/>
      <c r="I444" s="334"/>
      <c r="J444" s="334"/>
      <c r="K444" s="71"/>
      <c r="L444" s="72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</row>
    <row r="445" spans="1:28" ht="12.75" customHeight="1">
      <c r="A445" s="71"/>
      <c r="B445" s="334"/>
      <c r="C445" s="71"/>
      <c r="D445" s="71"/>
      <c r="E445" s="334"/>
      <c r="F445" s="334"/>
      <c r="G445" s="71"/>
      <c r="H445" s="71"/>
      <c r="I445" s="334"/>
      <c r="J445" s="334"/>
      <c r="K445" s="71"/>
      <c r="L445" s="72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</row>
    <row r="446" spans="1:28" ht="12.75" customHeight="1">
      <c r="A446" s="71"/>
      <c r="B446" s="334"/>
      <c r="C446" s="71"/>
      <c r="D446" s="71"/>
      <c r="E446" s="334"/>
      <c r="F446" s="334"/>
      <c r="G446" s="71"/>
      <c r="H446" s="71"/>
      <c r="I446" s="334"/>
      <c r="J446" s="334"/>
      <c r="K446" s="71"/>
      <c r="L446" s="72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</row>
    <row r="447" spans="1:28" ht="12.75" customHeight="1">
      <c r="A447" s="71"/>
      <c r="B447" s="334"/>
      <c r="C447" s="71"/>
      <c r="D447" s="71"/>
      <c r="E447" s="334"/>
      <c r="F447" s="334"/>
      <c r="G447" s="71"/>
      <c r="H447" s="71"/>
      <c r="I447" s="334"/>
      <c r="J447" s="334"/>
      <c r="K447" s="71"/>
      <c r="L447" s="72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</row>
    <row r="448" spans="1:28" ht="12.75" customHeight="1">
      <c r="A448" s="71"/>
      <c r="B448" s="334"/>
      <c r="C448" s="71"/>
      <c r="D448" s="71"/>
      <c r="E448" s="334"/>
      <c r="F448" s="334"/>
      <c r="G448" s="71"/>
      <c r="H448" s="71"/>
      <c r="I448" s="334"/>
      <c r="J448" s="334"/>
      <c r="K448" s="71"/>
      <c r="L448" s="72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</row>
    <row r="449" spans="1:28" ht="12.75" customHeight="1">
      <c r="A449" s="71"/>
      <c r="B449" s="334"/>
      <c r="C449" s="71"/>
      <c r="D449" s="71"/>
      <c r="E449" s="334"/>
      <c r="F449" s="334"/>
      <c r="G449" s="71"/>
      <c r="H449" s="71"/>
      <c r="I449" s="334"/>
      <c r="J449" s="334"/>
      <c r="K449" s="71"/>
      <c r="L449" s="72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</row>
    <row r="450" spans="1:28" ht="12.75" customHeight="1">
      <c r="A450" s="71"/>
      <c r="B450" s="334"/>
      <c r="C450" s="71"/>
      <c r="D450" s="71"/>
      <c r="E450" s="334"/>
      <c r="F450" s="334"/>
      <c r="G450" s="71"/>
      <c r="H450" s="71"/>
      <c r="I450" s="334"/>
      <c r="J450" s="334"/>
      <c r="K450" s="71"/>
      <c r="L450" s="72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</row>
    <row r="451" spans="1:28" ht="12.75" customHeight="1">
      <c r="A451" s="71"/>
      <c r="B451" s="334"/>
      <c r="C451" s="71"/>
      <c r="D451" s="71"/>
      <c r="E451" s="334"/>
      <c r="F451" s="334"/>
      <c r="G451" s="71"/>
      <c r="H451" s="71"/>
      <c r="I451" s="334"/>
      <c r="J451" s="334"/>
      <c r="K451" s="71"/>
      <c r="L451" s="72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</row>
    <row r="452" spans="1:28" ht="12.75" customHeight="1">
      <c r="A452" s="71"/>
      <c r="B452" s="334"/>
      <c r="C452" s="71"/>
      <c r="D452" s="71"/>
      <c r="E452" s="334"/>
      <c r="F452" s="334"/>
      <c r="G452" s="71"/>
      <c r="H452" s="71"/>
      <c r="I452" s="334"/>
      <c r="J452" s="334"/>
      <c r="K452" s="71"/>
      <c r="L452" s="72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</row>
    <row r="453" spans="1:28" ht="12.75" customHeight="1">
      <c r="A453" s="71"/>
      <c r="B453" s="334"/>
      <c r="C453" s="71"/>
      <c r="D453" s="71"/>
      <c r="E453" s="334"/>
      <c r="F453" s="334"/>
      <c r="G453" s="71"/>
      <c r="H453" s="71"/>
      <c r="I453" s="334"/>
      <c r="J453" s="334"/>
      <c r="K453" s="71"/>
      <c r="L453" s="72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</row>
    <row r="454" spans="1:28" ht="12.75" customHeight="1">
      <c r="A454" s="71"/>
      <c r="B454" s="334"/>
      <c r="C454" s="71"/>
      <c r="D454" s="71"/>
      <c r="E454" s="334"/>
      <c r="F454" s="334"/>
      <c r="G454" s="71"/>
      <c r="H454" s="71"/>
      <c r="I454" s="334"/>
      <c r="J454" s="334"/>
      <c r="K454" s="71"/>
      <c r="L454" s="72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</row>
    <row r="455" spans="1:28" ht="12.75" customHeight="1">
      <c r="A455" s="71"/>
      <c r="B455" s="334"/>
      <c r="C455" s="71"/>
      <c r="D455" s="71"/>
      <c r="E455" s="334"/>
      <c r="F455" s="334"/>
      <c r="G455" s="71"/>
      <c r="H455" s="71"/>
      <c r="I455" s="334"/>
      <c r="J455" s="334"/>
      <c r="K455" s="71"/>
      <c r="L455" s="72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</row>
    <row r="456" spans="1:28" ht="12.75" customHeight="1">
      <c r="A456" s="71"/>
      <c r="B456" s="334"/>
      <c r="C456" s="71"/>
      <c r="D456" s="71"/>
      <c r="E456" s="334"/>
      <c r="F456" s="334"/>
      <c r="G456" s="71"/>
      <c r="H456" s="71"/>
      <c r="I456" s="334"/>
      <c r="J456" s="334"/>
      <c r="K456" s="71"/>
      <c r="L456" s="72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</row>
    <row r="457" spans="1:28" ht="12.75" customHeight="1">
      <c r="A457" s="71"/>
      <c r="B457" s="334"/>
      <c r="C457" s="71"/>
      <c r="D457" s="71"/>
      <c r="E457" s="334"/>
      <c r="F457" s="334"/>
      <c r="G457" s="71"/>
      <c r="H457" s="71"/>
      <c r="I457" s="334"/>
      <c r="J457" s="334"/>
      <c r="K457" s="71"/>
      <c r="L457" s="72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</row>
    <row r="458" spans="1:28" ht="12.75" customHeight="1">
      <c r="A458" s="71"/>
      <c r="B458" s="334"/>
      <c r="C458" s="71"/>
      <c r="D458" s="71"/>
      <c r="E458" s="334"/>
      <c r="F458" s="334"/>
      <c r="G458" s="71"/>
      <c r="H458" s="71"/>
      <c r="I458" s="334"/>
      <c r="J458" s="334"/>
      <c r="K458" s="71"/>
      <c r="L458" s="72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</row>
    <row r="459" spans="1:28" ht="12.75" customHeight="1">
      <c r="A459" s="71"/>
      <c r="B459" s="334"/>
      <c r="C459" s="71"/>
      <c r="D459" s="71"/>
      <c r="E459" s="334"/>
      <c r="F459" s="334"/>
      <c r="G459" s="71"/>
      <c r="H459" s="71"/>
      <c r="I459" s="334"/>
      <c r="J459" s="334"/>
      <c r="K459" s="71"/>
      <c r="L459" s="72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</row>
    <row r="460" spans="1:28" ht="12.75" customHeight="1">
      <c r="A460" s="71"/>
      <c r="B460" s="334"/>
      <c r="C460" s="71"/>
      <c r="D460" s="71"/>
      <c r="E460" s="334"/>
      <c r="F460" s="334"/>
      <c r="G460" s="71"/>
      <c r="H460" s="71"/>
      <c r="I460" s="334"/>
      <c r="J460" s="334"/>
      <c r="K460" s="71"/>
      <c r="L460" s="72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</row>
    <row r="461" spans="1:28" ht="12.75" customHeight="1">
      <c r="A461" s="71"/>
      <c r="B461" s="334"/>
      <c r="C461" s="71"/>
      <c r="D461" s="71"/>
      <c r="E461" s="334"/>
      <c r="F461" s="334"/>
      <c r="G461" s="71"/>
      <c r="H461" s="71"/>
      <c r="I461" s="334"/>
      <c r="J461" s="334"/>
      <c r="K461" s="71"/>
      <c r="L461" s="72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</row>
    <row r="462" spans="1:28" ht="12.75" customHeight="1">
      <c r="A462" s="71"/>
      <c r="B462" s="334"/>
      <c r="C462" s="71"/>
      <c r="D462" s="71"/>
      <c r="E462" s="334"/>
      <c r="F462" s="334"/>
      <c r="G462" s="71"/>
      <c r="H462" s="71"/>
      <c r="I462" s="334"/>
      <c r="J462" s="334"/>
      <c r="K462" s="71"/>
      <c r="L462" s="72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</row>
    <row r="463" spans="1:28" ht="12.75" customHeight="1">
      <c r="A463" s="71"/>
      <c r="B463" s="334"/>
      <c r="C463" s="71"/>
      <c r="D463" s="71"/>
      <c r="E463" s="334"/>
      <c r="F463" s="334"/>
      <c r="G463" s="71"/>
      <c r="H463" s="71"/>
      <c r="I463" s="334"/>
      <c r="J463" s="334"/>
      <c r="K463" s="71"/>
      <c r="L463" s="72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</row>
    <row r="464" spans="1:28" ht="12.75" customHeight="1">
      <c r="A464" s="71"/>
      <c r="B464" s="334"/>
      <c r="C464" s="71"/>
      <c r="D464" s="71"/>
      <c r="E464" s="334"/>
      <c r="F464" s="334"/>
      <c r="G464" s="71"/>
      <c r="H464" s="71"/>
      <c r="I464" s="334"/>
      <c r="J464" s="334"/>
      <c r="K464" s="71"/>
      <c r="L464" s="72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</row>
    <row r="465" spans="1:28" ht="12.75" customHeight="1">
      <c r="A465" s="71"/>
      <c r="B465" s="334"/>
      <c r="C465" s="71"/>
      <c r="D465" s="71"/>
      <c r="E465" s="334"/>
      <c r="F465" s="334"/>
      <c r="G465" s="71"/>
      <c r="H465" s="71"/>
      <c r="I465" s="334"/>
      <c r="J465" s="334"/>
      <c r="K465" s="71"/>
      <c r="L465" s="72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</row>
    <row r="466" spans="1:28" ht="12.75" customHeight="1">
      <c r="A466" s="71"/>
      <c r="B466" s="334"/>
      <c r="C466" s="71"/>
      <c r="D466" s="71"/>
      <c r="E466" s="334"/>
      <c r="F466" s="334"/>
      <c r="G466" s="71"/>
      <c r="H466" s="71"/>
      <c r="I466" s="334"/>
      <c r="J466" s="334"/>
      <c r="K466" s="71"/>
      <c r="L466" s="72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</row>
    <row r="467" spans="1:28" ht="12.75" customHeight="1">
      <c r="A467" s="71"/>
      <c r="B467" s="334"/>
      <c r="C467" s="71"/>
      <c r="D467" s="71"/>
      <c r="E467" s="334"/>
      <c r="F467" s="334"/>
      <c r="G467" s="71"/>
      <c r="H467" s="71"/>
      <c r="I467" s="334"/>
      <c r="J467" s="334"/>
      <c r="K467" s="71"/>
      <c r="L467" s="72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</row>
    <row r="468" spans="1:28" ht="12.75" customHeight="1">
      <c r="A468" s="71"/>
      <c r="B468" s="334"/>
      <c r="C468" s="71"/>
      <c r="D468" s="71"/>
      <c r="E468" s="334"/>
      <c r="F468" s="334"/>
      <c r="G468" s="71"/>
      <c r="H468" s="71"/>
      <c r="I468" s="334"/>
      <c r="J468" s="334"/>
      <c r="K468" s="71"/>
      <c r="L468" s="72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</row>
    <row r="469" spans="1:28" ht="12.75" customHeight="1">
      <c r="A469" s="71"/>
      <c r="B469" s="334"/>
      <c r="C469" s="71"/>
      <c r="D469" s="71"/>
      <c r="E469" s="334"/>
      <c r="F469" s="334"/>
      <c r="G469" s="71"/>
      <c r="H469" s="71"/>
      <c r="I469" s="334"/>
      <c r="J469" s="334"/>
      <c r="K469" s="71"/>
      <c r="L469" s="72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</row>
    <row r="470" spans="1:28" ht="12.75" customHeight="1">
      <c r="A470" s="71"/>
      <c r="B470" s="334"/>
      <c r="C470" s="71"/>
      <c r="D470" s="71"/>
      <c r="E470" s="334"/>
      <c r="F470" s="334"/>
      <c r="G470" s="71"/>
      <c r="H470" s="71"/>
      <c r="I470" s="334"/>
      <c r="J470" s="334"/>
      <c r="K470" s="71"/>
      <c r="L470" s="72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</row>
    <row r="471" spans="1:28" ht="12.75" customHeight="1">
      <c r="A471" s="71"/>
      <c r="B471" s="334"/>
      <c r="C471" s="71"/>
      <c r="D471" s="71"/>
      <c r="E471" s="334"/>
      <c r="F471" s="334"/>
      <c r="G471" s="71"/>
      <c r="H471" s="71"/>
      <c r="I471" s="334"/>
      <c r="J471" s="334"/>
      <c r="K471" s="71"/>
      <c r="L471" s="72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</row>
    <row r="472" spans="1:28" ht="12.75" customHeight="1">
      <c r="A472" s="71"/>
      <c r="B472" s="334"/>
      <c r="C472" s="71"/>
      <c r="D472" s="71"/>
      <c r="E472" s="334"/>
      <c r="F472" s="334"/>
      <c r="G472" s="71"/>
      <c r="H472" s="71"/>
      <c r="I472" s="334"/>
      <c r="J472" s="334"/>
      <c r="K472" s="71"/>
      <c r="L472" s="72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</row>
    <row r="473" spans="1:28" ht="12.75" customHeight="1">
      <c r="A473" s="71"/>
      <c r="B473" s="334"/>
      <c r="C473" s="71"/>
      <c r="D473" s="71"/>
      <c r="E473" s="334"/>
      <c r="F473" s="334"/>
      <c r="G473" s="71"/>
      <c r="H473" s="71"/>
      <c r="I473" s="334"/>
      <c r="J473" s="334"/>
      <c r="K473" s="71"/>
      <c r="L473" s="72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</row>
    <row r="474" spans="1:28" ht="12.75" customHeight="1">
      <c r="A474" s="71"/>
      <c r="B474" s="334"/>
      <c r="C474" s="71"/>
      <c r="D474" s="71"/>
      <c r="E474" s="334"/>
      <c r="F474" s="334"/>
      <c r="G474" s="71"/>
      <c r="H474" s="71"/>
      <c r="I474" s="334"/>
      <c r="J474" s="334"/>
      <c r="K474" s="71"/>
      <c r="L474" s="72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</row>
    <row r="475" spans="1:28" ht="12.75" customHeight="1">
      <c r="A475" s="71"/>
      <c r="B475" s="334"/>
      <c r="C475" s="71"/>
      <c r="D475" s="71"/>
      <c r="E475" s="334"/>
      <c r="F475" s="334"/>
      <c r="G475" s="71"/>
      <c r="H475" s="71"/>
      <c r="I475" s="334"/>
      <c r="J475" s="334"/>
      <c r="K475" s="71"/>
      <c r="L475" s="72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</row>
    <row r="476" spans="1:28" ht="12.75" customHeight="1">
      <c r="A476" s="71"/>
      <c r="B476" s="334"/>
      <c r="C476" s="71"/>
      <c r="D476" s="71"/>
      <c r="E476" s="334"/>
      <c r="F476" s="334"/>
      <c r="G476" s="71"/>
      <c r="H476" s="71"/>
      <c r="I476" s="334"/>
      <c r="J476" s="334"/>
      <c r="K476" s="71"/>
      <c r="L476" s="72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</row>
    <row r="477" spans="1:28" ht="12.75" customHeight="1">
      <c r="A477" s="71"/>
      <c r="B477" s="334"/>
      <c r="C477" s="71"/>
      <c r="D477" s="71"/>
      <c r="E477" s="334"/>
      <c r="F477" s="334"/>
      <c r="G477" s="71"/>
      <c r="H477" s="71"/>
      <c r="I477" s="334"/>
      <c r="J477" s="334"/>
      <c r="K477" s="71"/>
      <c r="L477" s="72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</row>
    <row r="478" spans="1:28" ht="12.75" customHeight="1">
      <c r="A478" s="71"/>
      <c r="B478" s="334"/>
      <c r="C478" s="71"/>
      <c r="D478" s="71"/>
      <c r="E478" s="334"/>
      <c r="F478" s="334"/>
      <c r="G478" s="71"/>
      <c r="H478" s="71"/>
      <c r="I478" s="334"/>
      <c r="J478" s="334"/>
      <c r="K478" s="71"/>
      <c r="L478" s="72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</row>
    <row r="479" spans="1:28" ht="12.75" customHeight="1">
      <c r="A479" s="71"/>
      <c r="B479" s="334"/>
      <c r="C479" s="71"/>
      <c r="D479" s="71"/>
      <c r="E479" s="334"/>
      <c r="F479" s="334"/>
      <c r="G479" s="71"/>
      <c r="H479" s="71"/>
      <c r="I479" s="334"/>
      <c r="J479" s="334"/>
      <c r="K479" s="71"/>
      <c r="L479" s="72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</row>
    <row r="480" spans="1:28" ht="12.75" customHeight="1">
      <c r="A480" s="71"/>
      <c r="B480" s="334"/>
      <c r="C480" s="71"/>
      <c r="D480" s="71"/>
      <c r="E480" s="334"/>
      <c r="F480" s="334"/>
      <c r="G480" s="71"/>
      <c r="H480" s="71"/>
      <c r="I480" s="334"/>
      <c r="J480" s="334"/>
      <c r="K480" s="71"/>
      <c r="L480" s="72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</row>
    <row r="481" spans="1:28" ht="12.75" customHeight="1">
      <c r="A481" s="71"/>
      <c r="B481" s="334"/>
      <c r="C481" s="71"/>
      <c r="D481" s="71"/>
      <c r="E481" s="334"/>
      <c r="F481" s="334"/>
      <c r="G481" s="71"/>
      <c r="H481" s="71"/>
      <c r="I481" s="334"/>
      <c r="J481" s="334"/>
      <c r="K481" s="71"/>
      <c r="L481" s="72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</row>
    <row r="482" spans="1:28" ht="12.75" customHeight="1">
      <c r="A482" s="71"/>
      <c r="B482" s="334"/>
      <c r="C482" s="71"/>
      <c r="D482" s="71"/>
      <c r="E482" s="334"/>
      <c r="F482" s="334"/>
      <c r="G482" s="71"/>
      <c r="H482" s="71"/>
      <c r="I482" s="334"/>
      <c r="J482" s="334"/>
      <c r="K482" s="71"/>
      <c r="L482" s="72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</row>
    <row r="483" spans="1:28" ht="12.75" customHeight="1">
      <c r="A483" s="71"/>
      <c r="B483" s="334"/>
      <c r="C483" s="71"/>
      <c r="D483" s="71"/>
      <c r="E483" s="334"/>
      <c r="F483" s="334"/>
      <c r="G483" s="71"/>
      <c r="H483" s="71"/>
      <c r="I483" s="334"/>
      <c r="J483" s="334"/>
      <c r="K483" s="71"/>
      <c r="L483" s="72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</row>
    <row r="484" spans="1:28" ht="12.75" customHeight="1">
      <c r="A484" s="71"/>
      <c r="B484" s="334"/>
      <c r="C484" s="71"/>
      <c r="D484" s="71"/>
      <c r="E484" s="334"/>
      <c r="F484" s="334"/>
      <c r="G484" s="71"/>
      <c r="H484" s="71"/>
      <c r="I484" s="334"/>
      <c r="J484" s="334"/>
      <c r="K484" s="71"/>
      <c r="L484" s="72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</row>
    <row r="485" spans="1:28" ht="12.75" customHeight="1">
      <c r="A485" s="71"/>
      <c r="B485" s="334"/>
      <c r="C485" s="71"/>
      <c r="D485" s="71"/>
      <c r="E485" s="334"/>
      <c r="F485" s="334"/>
      <c r="G485" s="71"/>
      <c r="H485" s="71"/>
      <c r="I485" s="334"/>
      <c r="J485" s="334"/>
      <c r="K485" s="71"/>
      <c r="L485" s="72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</row>
    <row r="486" spans="1:28" ht="12.75" customHeight="1">
      <c r="A486" s="71"/>
      <c r="B486" s="334"/>
      <c r="C486" s="71"/>
      <c r="D486" s="71"/>
      <c r="E486" s="334"/>
      <c r="F486" s="334"/>
      <c r="G486" s="71"/>
      <c r="H486" s="71"/>
      <c r="I486" s="334"/>
      <c r="J486" s="334"/>
      <c r="K486" s="71"/>
      <c r="L486" s="72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</row>
    <row r="487" spans="1:28" ht="12.75" customHeight="1">
      <c r="A487" s="71"/>
      <c r="B487" s="334"/>
      <c r="C487" s="71"/>
      <c r="D487" s="71"/>
      <c r="E487" s="334"/>
      <c r="F487" s="334"/>
      <c r="G487" s="71"/>
      <c r="H487" s="71"/>
      <c r="I487" s="334"/>
      <c r="J487" s="334"/>
      <c r="K487" s="71"/>
      <c r="L487" s="72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</row>
    <row r="488" spans="1:28" ht="12.75" customHeight="1">
      <c r="A488" s="71"/>
      <c r="B488" s="334"/>
      <c r="C488" s="71"/>
      <c r="D488" s="71"/>
      <c r="E488" s="334"/>
      <c r="F488" s="334"/>
      <c r="G488" s="71"/>
      <c r="H488" s="71"/>
      <c r="I488" s="334"/>
      <c r="J488" s="334"/>
      <c r="K488" s="71"/>
      <c r="L488" s="72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</row>
    <row r="489" spans="1:28" ht="12.75" customHeight="1">
      <c r="A489" s="71"/>
      <c r="B489" s="334"/>
      <c r="C489" s="71"/>
      <c r="D489" s="71"/>
      <c r="E489" s="334"/>
      <c r="F489" s="334"/>
      <c r="G489" s="71"/>
      <c r="H489" s="71"/>
      <c r="I489" s="334"/>
      <c r="J489" s="334"/>
      <c r="K489" s="71"/>
      <c r="L489" s="72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</row>
    <row r="490" spans="1:28" ht="12.75" customHeight="1">
      <c r="A490" s="71"/>
      <c r="B490" s="334"/>
      <c r="C490" s="71"/>
      <c r="D490" s="71"/>
      <c r="E490" s="334"/>
      <c r="F490" s="334"/>
      <c r="G490" s="71"/>
      <c r="H490" s="71"/>
      <c r="I490" s="334"/>
      <c r="J490" s="334"/>
      <c r="K490" s="71"/>
      <c r="L490" s="72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</row>
    <row r="491" spans="1:28" ht="12.75" customHeight="1">
      <c r="A491" s="71"/>
      <c r="B491" s="334"/>
      <c r="C491" s="71"/>
      <c r="D491" s="71"/>
      <c r="E491" s="334"/>
      <c r="F491" s="334"/>
      <c r="G491" s="71"/>
      <c r="H491" s="71"/>
      <c r="I491" s="334"/>
      <c r="J491" s="334"/>
      <c r="K491" s="71"/>
      <c r="L491" s="72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</row>
    <row r="492" spans="1:28" ht="12.75" customHeight="1">
      <c r="A492" s="71"/>
      <c r="B492" s="334"/>
      <c r="C492" s="71"/>
      <c r="D492" s="71"/>
      <c r="E492" s="334"/>
      <c r="F492" s="334"/>
      <c r="G492" s="71"/>
      <c r="H492" s="71"/>
      <c r="I492" s="334"/>
      <c r="J492" s="334"/>
      <c r="K492" s="71"/>
      <c r="L492" s="72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</row>
    <row r="493" spans="1:28" ht="12.75" customHeight="1">
      <c r="A493" s="71"/>
      <c r="B493" s="334"/>
      <c r="C493" s="71"/>
      <c r="D493" s="71"/>
      <c r="E493" s="334"/>
      <c r="F493" s="334"/>
      <c r="G493" s="71"/>
      <c r="H493" s="71"/>
      <c r="I493" s="334"/>
      <c r="J493" s="334"/>
      <c r="K493" s="71"/>
      <c r="L493" s="72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</row>
    <row r="494" spans="1:28" ht="12.75" customHeight="1">
      <c r="A494" s="71"/>
      <c r="B494" s="334"/>
      <c r="C494" s="71"/>
      <c r="D494" s="71"/>
      <c r="E494" s="334"/>
      <c r="F494" s="334"/>
      <c r="G494" s="71"/>
      <c r="H494" s="71"/>
      <c r="I494" s="334"/>
      <c r="J494" s="334"/>
      <c r="K494" s="71"/>
      <c r="L494" s="72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</row>
    <row r="495" spans="1:28" ht="12.75" customHeight="1">
      <c r="A495" s="71"/>
      <c r="B495" s="334"/>
      <c r="C495" s="71"/>
      <c r="D495" s="71"/>
      <c r="E495" s="334"/>
      <c r="F495" s="334"/>
      <c r="G495" s="71"/>
      <c r="H495" s="71"/>
      <c r="I495" s="334"/>
      <c r="J495" s="334"/>
      <c r="K495" s="71"/>
      <c r="L495" s="72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</row>
    <row r="496" spans="1:28" ht="12.75" customHeight="1">
      <c r="A496" s="71"/>
      <c r="B496" s="334"/>
      <c r="C496" s="71"/>
      <c r="D496" s="71"/>
      <c r="E496" s="334"/>
      <c r="F496" s="334"/>
      <c r="G496" s="71"/>
      <c r="H496" s="71"/>
      <c r="I496" s="334"/>
      <c r="J496" s="334"/>
      <c r="K496" s="71"/>
      <c r="L496" s="72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</row>
    <row r="497" spans="1:28" ht="12.75" customHeight="1">
      <c r="A497" s="71"/>
      <c r="B497" s="334"/>
      <c r="C497" s="71"/>
      <c r="D497" s="71"/>
      <c r="E497" s="334"/>
      <c r="F497" s="334"/>
      <c r="G497" s="71"/>
      <c r="H497" s="71"/>
      <c r="I497" s="334"/>
      <c r="J497" s="334"/>
      <c r="K497" s="71"/>
      <c r="L497" s="72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</row>
    <row r="498" spans="1:28" ht="12.75" customHeight="1">
      <c r="A498" s="71"/>
      <c r="B498" s="334"/>
      <c r="C498" s="71"/>
      <c r="D498" s="71"/>
      <c r="E498" s="334"/>
      <c r="F498" s="334"/>
      <c r="G498" s="71"/>
      <c r="H498" s="71"/>
      <c r="I498" s="334"/>
      <c r="J498" s="334"/>
      <c r="K498" s="71"/>
      <c r="L498" s="72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</row>
    <row r="499" spans="1:28" ht="12.75" customHeight="1">
      <c r="A499" s="71"/>
      <c r="B499" s="334"/>
      <c r="C499" s="71"/>
      <c r="D499" s="71"/>
      <c r="E499" s="334"/>
      <c r="F499" s="334"/>
      <c r="G499" s="71"/>
      <c r="H499" s="71"/>
      <c r="I499" s="334"/>
      <c r="J499" s="334"/>
      <c r="K499" s="71"/>
      <c r="L499" s="72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</row>
    <row r="500" spans="1:28" ht="12.75" customHeight="1">
      <c r="A500" s="71"/>
      <c r="B500" s="334"/>
      <c r="C500" s="71"/>
      <c r="D500" s="71"/>
      <c r="E500" s="334"/>
      <c r="F500" s="334"/>
      <c r="G500" s="71"/>
      <c r="H500" s="71"/>
      <c r="I500" s="334"/>
      <c r="J500" s="334"/>
      <c r="K500" s="71"/>
      <c r="L500" s="72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</row>
    <row r="501" spans="1:28" ht="12.75" customHeight="1">
      <c r="A501" s="71"/>
      <c r="B501" s="334"/>
      <c r="C501" s="71"/>
      <c r="D501" s="71"/>
      <c r="E501" s="334"/>
      <c r="F501" s="334"/>
      <c r="G501" s="71"/>
      <c r="H501" s="71"/>
      <c r="I501" s="334"/>
      <c r="J501" s="334"/>
      <c r="K501" s="71"/>
      <c r="L501" s="72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</row>
    <row r="502" spans="1:28" ht="12.75" customHeight="1">
      <c r="A502" s="71"/>
      <c r="B502" s="334"/>
      <c r="C502" s="71"/>
      <c r="D502" s="71"/>
      <c r="E502" s="334"/>
      <c r="F502" s="334"/>
      <c r="G502" s="71"/>
      <c r="H502" s="71"/>
      <c r="I502" s="334"/>
      <c r="J502" s="334"/>
      <c r="K502" s="71"/>
      <c r="L502" s="72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</row>
    <row r="503" spans="1:28" ht="12.75" customHeight="1">
      <c r="A503" s="71"/>
      <c r="B503" s="334"/>
      <c r="C503" s="71"/>
      <c r="D503" s="71"/>
      <c r="E503" s="334"/>
      <c r="F503" s="334"/>
      <c r="G503" s="71"/>
      <c r="H503" s="71"/>
      <c r="I503" s="334"/>
      <c r="J503" s="334"/>
      <c r="K503" s="71"/>
      <c r="L503" s="72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</row>
    <row r="504" spans="1:28" ht="12.75" customHeight="1">
      <c r="A504" s="71"/>
      <c r="B504" s="334"/>
      <c r="C504" s="71"/>
      <c r="D504" s="71"/>
      <c r="E504" s="334"/>
      <c r="F504" s="334"/>
      <c r="G504" s="71"/>
      <c r="H504" s="71"/>
      <c r="I504" s="334"/>
      <c r="J504" s="334"/>
      <c r="K504" s="71"/>
      <c r="L504" s="72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</row>
    <row r="505" spans="1:28" ht="12.75" customHeight="1">
      <c r="A505" s="71"/>
      <c r="B505" s="334"/>
      <c r="C505" s="71"/>
      <c r="D505" s="71"/>
      <c r="E505" s="334"/>
      <c r="F505" s="334"/>
      <c r="G505" s="71"/>
      <c r="H505" s="71"/>
      <c r="I505" s="334"/>
      <c r="J505" s="334"/>
      <c r="K505" s="71"/>
      <c r="L505" s="72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</row>
    <row r="506" spans="1:28" ht="12.75" customHeight="1">
      <c r="A506" s="71"/>
      <c r="B506" s="334"/>
      <c r="C506" s="71"/>
      <c r="D506" s="71"/>
      <c r="E506" s="334"/>
      <c r="F506" s="334"/>
      <c r="G506" s="71"/>
      <c r="H506" s="71"/>
      <c r="I506" s="334"/>
      <c r="J506" s="334"/>
      <c r="K506" s="71"/>
      <c r="L506" s="72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</row>
    <row r="507" spans="1:28" ht="12.75" customHeight="1">
      <c r="A507" s="71"/>
      <c r="B507" s="334"/>
      <c r="C507" s="71"/>
      <c r="D507" s="71"/>
      <c r="E507" s="334"/>
      <c r="F507" s="334"/>
      <c r="G507" s="71"/>
      <c r="H507" s="71"/>
      <c r="I507" s="334"/>
      <c r="J507" s="334"/>
      <c r="K507" s="71"/>
      <c r="L507" s="72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</row>
    <row r="508" spans="1:28" ht="12.75" customHeight="1">
      <c r="A508" s="71"/>
      <c r="B508" s="334"/>
      <c r="C508" s="71"/>
      <c r="D508" s="71"/>
      <c r="E508" s="334"/>
      <c r="F508" s="334"/>
      <c r="G508" s="71"/>
      <c r="H508" s="71"/>
      <c r="I508" s="334"/>
      <c r="J508" s="334"/>
      <c r="K508" s="71"/>
      <c r="L508" s="72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</row>
    <row r="509" spans="1:28" ht="12.75" customHeight="1">
      <c r="A509" s="71"/>
      <c r="B509" s="334"/>
      <c r="C509" s="71"/>
      <c r="D509" s="71"/>
      <c r="E509" s="334"/>
      <c r="F509" s="334"/>
      <c r="G509" s="71"/>
      <c r="H509" s="71"/>
      <c r="I509" s="334"/>
      <c r="J509" s="334"/>
      <c r="K509" s="71"/>
      <c r="L509" s="72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</row>
    <row r="510" spans="1:28" ht="12.75" customHeight="1">
      <c r="A510" s="71"/>
      <c r="B510" s="334"/>
      <c r="C510" s="71"/>
      <c r="D510" s="71"/>
      <c r="E510" s="334"/>
      <c r="F510" s="334"/>
      <c r="G510" s="71"/>
      <c r="H510" s="71"/>
      <c r="I510" s="334"/>
      <c r="J510" s="334"/>
      <c r="K510" s="71"/>
      <c r="L510" s="72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</row>
    <row r="511" spans="1:28" ht="12.75" customHeight="1">
      <c r="A511" s="71"/>
      <c r="B511" s="334"/>
      <c r="C511" s="71"/>
      <c r="D511" s="71"/>
      <c r="E511" s="334"/>
      <c r="F511" s="334"/>
      <c r="G511" s="71"/>
      <c r="H511" s="71"/>
      <c r="I511" s="334"/>
      <c r="J511" s="334"/>
      <c r="K511" s="71"/>
      <c r="L511" s="72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</row>
    <row r="512" spans="1:28" ht="12.75" customHeight="1">
      <c r="A512" s="71"/>
      <c r="B512" s="334"/>
      <c r="C512" s="71"/>
      <c r="D512" s="71"/>
      <c r="E512" s="334"/>
      <c r="F512" s="334"/>
      <c r="G512" s="71"/>
      <c r="H512" s="71"/>
      <c r="I512" s="334"/>
      <c r="J512" s="334"/>
      <c r="K512" s="71"/>
      <c r="L512" s="72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</row>
    <row r="513" spans="1:28" ht="12.75" customHeight="1">
      <c r="A513" s="71"/>
      <c r="B513" s="334"/>
      <c r="C513" s="71"/>
      <c r="D513" s="71"/>
      <c r="E513" s="334"/>
      <c r="F513" s="334"/>
      <c r="G513" s="71"/>
      <c r="H513" s="71"/>
      <c r="I513" s="334"/>
      <c r="J513" s="334"/>
      <c r="K513" s="71"/>
      <c r="L513" s="72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</row>
    <row r="514" spans="1:28" ht="12.75" customHeight="1">
      <c r="A514" s="71"/>
      <c r="B514" s="334"/>
      <c r="C514" s="71"/>
      <c r="D514" s="71"/>
      <c r="E514" s="334"/>
      <c r="F514" s="334"/>
      <c r="G514" s="71"/>
      <c r="H514" s="71"/>
      <c r="I514" s="334"/>
      <c r="J514" s="334"/>
      <c r="K514" s="71"/>
      <c r="L514" s="72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</row>
    <row r="515" spans="1:28" ht="12.75" customHeight="1">
      <c r="A515" s="71"/>
      <c r="B515" s="334"/>
      <c r="C515" s="71"/>
      <c r="D515" s="71"/>
      <c r="E515" s="334"/>
      <c r="F515" s="334"/>
      <c r="G515" s="71"/>
      <c r="H515" s="71"/>
      <c r="I515" s="334"/>
      <c r="J515" s="334"/>
      <c r="K515" s="71"/>
      <c r="L515" s="72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</row>
    <row r="516" spans="1:28" ht="12.75" customHeight="1">
      <c r="A516" s="71"/>
      <c r="B516" s="334"/>
      <c r="C516" s="71"/>
      <c r="D516" s="71"/>
      <c r="E516" s="334"/>
      <c r="F516" s="334"/>
      <c r="G516" s="71"/>
      <c r="H516" s="71"/>
      <c r="I516" s="334"/>
      <c r="J516" s="334"/>
      <c r="K516" s="71"/>
      <c r="L516" s="72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</row>
    <row r="517" spans="1:28" ht="12.75" customHeight="1">
      <c r="A517" s="71"/>
      <c r="B517" s="334"/>
      <c r="C517" s="71"/>
      <c r="D517" s="71"/>
      <c r="E517" s="334"/>
      <c r="F517" s="334"/>
      <c r="G517" s="71"/>
      <c r="H517" s="71"/>
      <c r="I517" s="334"/>
      <c r="J517" s="334"/>
      <c r="K517" s="71"/>
      <c r="L517" s="72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</row>
    <row r="518" spans="1:28" ht="12.75" customHeight="1">
      <c r="A518" s="71"/>
      <c r="B518" s="334"/>
      <c r="C518" s="71"/>
      <c r="D518" s="71"/>
      <c r="E518" s="334"/>
      <c r="F518" s="334"/>
      <c r="G518" s="71"/>
      <c r="H518" s="71"/>
      <c r="I518" s="334"/>
      <c r="J518" s="334"/>
      <c r="K518" s="71"/>
      <c r="L518" s="72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</row>
    <row r="519" spans="1:28" ht="12.75" customHeight="1">
      <c r="A519" s="71"/>
      <c r="B519" s="334"/>
      <c r="C519" s="71"/>
      <c r="D519" s="71"/>
      <c r="E519" s="334"/>
      <c r="F519" s="334"/>
      <c r="G519" s="71"/>
      <c r="H519" s="71"/>
      <c r="I519" s="334"/>
      <c r="J519" s="334"/>
      <c r="K519" s="71"/>
      <c r="L519" s="72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</row>
    <row r="520" spans="1:28" ht="12.75" customHeight="1">
      <c r="A520" s="71"/>
      <c r="B520" s="334"/>
      <c r="C520" s="71"/>
      <c r="D520" s="71"/>
      <c r="E520" s="334"/>
      <c r="F520" s="334"/>
      <c r="G520" s="71"/>
      <c r="H520" s="71"/>
      <c r="I520" s="334"/>
      <c r="J520" s="334"/>
      <c r="K520" s="71"/>
      <c r="L520" s="72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</row>
    <row r="521" spans="1:28" ht="12.75" customHeight="1">
      <c r="A521" s="71"/>
      <c r="B521" s="334"/>
      <c r="C521" s="71"/>
      <c r="D521" s="71"/>
      <c r="E521" s="334"/>
      <c r="F521" s="334"/>
      <c r="G521" s="71"/>
      <c r="H521" s="71"/>
      <c r="I521" s="334"/>
      <c r="J521" s="334"/>
      <c r="K521" s="71"/>
      <c r="L521" s="72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</row>
    <row r="522" spans="1:28" ht="12.75" customHeight="1">
      <c r="A522" s="71"/>
      <c r="B522" s="334"/>
      <c r="C522" s="71"/>
      <c r="D522" s="71"/>
      <c r="E522" s="334"/>
      <c r="F522" s="334"/>
      <c r="G522" s="71"/>
      <c r="H522" s="71"/>
      <c r="I522" s="334"/>
      <c r="J522" s="334"/>
      <c r="K522" s="71"/>
      <c r="L522" s="72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</row>
    <row r="523" spans="1:28" ht="12.75" customHeight="1">
      <c r="A523" s="71"/>
      <c r="B523" s="334"/>
      <c r="C523" s="71"/>
      <c r="D523" s="71"/>
      <c r="E523" s="334"/>
      <c r="F523" s="334"/>
      <c r="G523" s="71"/>
      <c r="H523" s="71"/>
      <c r="I523" s="334"/>
      <c r="J523" s="334"/>
      <c r="K523" s="71"/>
      <c r="L523" s="72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</row>
    <row r="524" spans="1:28" ht="12.75" customHeight="1">
      <c r="A524" s="71"/>
      <c r="B524" s="334"/>
      <c r="C524" s="71"/>
      <c r="D524" s="71"/>
      <c r="E524" s="334"/>
      <c r="F524" s="334"/>
      <c r="G524" s="71"/>
      <c r="H524" s="71"/>
      <c r="I524" s="334"/>
      <c r="J524" s="334"/>
      <c r="K524" s="71"/>
      <c r="L524" s="72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</row>
    <row r="525" spans="1:28" ht="12.75" customHeight="1">
      <c r="A525" s="71"/>
      <c r="B525" s="334"/>
      <c r="C525" s="71"/>
      <c r="D525" s="71"/>
      <c r="E525" s="334"/>
      <c r="F525" s="334"/>
      <c r="G525" s="71"/>
      <c r="H525" s="71"/>
      <c r="I525" s="334"/>
      <c r="J525" s="334"/>
      <c r="K525" s="71"/>
      <c r="L525" s="72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</row>
    <row r="526" spans="1:28" ht="12.75" customHeight="1">
      <c r="A526" s="71"/>
      <c r="B526" s="334"/>
      <c r="C526" s="71"/>
      <c r="D526" s="71"/>
      <c r="E526" s="334"/>
      <c r="F526" s="334"/>
      <c r="G526" s="71"/>
      <c r="H526" s="71"/>
      <c r="I526" s="334"/>
      <c r="J526" s="334"/>
      <c r="K526" s="71"/>
      <c r="L526" s="72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</row>
    <row r="527" spans="1:28" ht="12.75" customHeight="1">
      <c r="A527" s="71"/>
      <c r="B527" s="334"/>
      <c r="C527" s="71"/>
      <c r="D527" s="71"/>
      <c r="E527" s="334"/>
      <c r="F527" s="334"/>
      <c r="G527" s="71"/>
      <c r="H527" s="71"/>
      <c r="I527" s="334"/>
      <c r="J527" s="334"/>
      <c r="K527" s="71"/>
      <c r="L527" s="72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</row>
    <row r="528" spans="1:28" ht="12.75" customHeight="1">
      <c r="A528" s="71"/>
      <c r="B528" s="334"/>
      <c r="C528" s="71"/>
      <c r="D528" s="71"/>
      <c r="E528" s="334"/>
      <c r="F528" s="334"/>
      <c r="G528" s="71"/>
      <c r="H528" s="71"/>
      <c r="I528" s="334"/>
      <c r="J528" s="334"/>
      <c r="K528" s="71"/>
      <c r="L528" s="72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</row>
    <row r="529" spans="1:28" ht="12.75" customHeight="1">
      <c r="A529" s="71"/>
      <c r="B529" s="334"/>
      <c r="C529" s="71"/>
      <c r="D529" s="71"/>
      <c r="E529" s="334"/>
      <c r="F529" s="334"/>
      <c r="G529" s="71"/>
      <c r="H529" s="71"/>
      <c r="I529" s="334"/>
      <c r="J529" s="334"/>
      <c r="K529" s="71"/>
      <c r="L529" s="72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</row>
    <row r="530" spans="1:28" ht="12.75" customHeight="1">
      <c r="A530" s="71"/>
      <c r="B530" s="334"/>
      <c r="C530" s="71"/>
      <c r="D530" s="71"/>
      <c r="E530" s="334"/>
      <c r="F530" s="334"/>
      <c r="G530" s="71"/>
      <c r="H530" s="71"/>
      <c r="I530" s="334"/>
      <c r="J530" s="334"/>
      <c r="K530" s="71"/>
      <c r="L530" s="72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</row>
    <row r="531" spans="1:28" ht="12.75" customHeight="1">
      <c r="A531" s="71"/>
      <c r="B531" s="334"/>
      <c r="C531" s="71"/>
      <c r="D531" s="71"/>
      <c r="E531" s="334"/>
      <c r="F531" s="334"/>
      <c r="G531" s="71"/>
      <c r="H531" s="71"/>
      <c r="I531" s="334"/>
      <c r="J531" s="334"/>
      <c r="K531" s="71"/>
      <c r="L531" s="72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</row>
    <row r="532" spans="1:28" ht="12.75" customHeight="1">
      <c r="A532" s="71"/>
      <c r="B532" s="334"/>
      <c r="C532" s="71"/>
      <c r="D532" s="71"/>
      <c r="E532" s="334"/>
      <c r="F532" s="334"/>
      <c r="G532" s="71"/>
      <c r="H532" s="71"/>
      <c r="I532" s="334"/>
      <c r="J532" s="334"/>
      <c r="K532" s="71"/>
      <c r="L532" s="72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</row>
    <row r="533" spans="1:28" ht="12.75" customHeight="1">
      <c r="A533" s="71"/>
      <c r="B533" s="334"/>
      <c r="C533" s="71"/>
      <c r="D533" s="71"/>
      <c r="E533" s="334"/>
      <c r="F533" s="334"/>
      <c r="G533" s="71"/>
      <c r="H533" s="71"/>
      <c r="I533" s="334"/>
      <c r="J533" s="334"/>
      <c r="K533" s="71"/>
      <c r="L533" s="72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</row>
    <row r="534" spans="1:28" ht="12.75" customHeight="1">
      <c r="A534" s="71"/>
      <c r="B534" s="334"/>
      <c r="C534" s="71"/>
      <c r="D534" s="71"/>
      <c r="E534" s="334"/>
      <c r="F534" s="334"/>
      <c r="G534" s="71"/>
      <c r="H534" s="71"/>
      <c r="I534" s="334"/>
      <c r="J534" s="334"/>
      <c r="K534" s="71"/>
      <c r="L534" s="72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</row>
    <row r="535" spans="1:28" ht="12.75" customHeight="1">
      <c r="A535" s="71"/>
      <c r="B535" s="334"/>
      <c r="C535" s="71"/>
      <c r="D535" s="71"/>
      <c r="E535" s="334"/>
      <c r="F535" s="334"/>
      <c r="G535" s="71"/>
      <c r="H535" s="71"/>
      <c r="I535" s="334"/>
      <c r="J535" s="334"/>
      <c r="K535" s="71"/>
      <c r="L535" s="72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</row>
    <row r="536" spans="1:28" ht="12.75" customHeight="1">
      <c r="A536" s="71"/>
      <c r="B536" s="334"/>
      <c r="C536" s="71"/>
      <c r="D536" s="71"/>
      <c r="E536" s="334"/>
      <c r="F536" s="334"/>
      <c r="G536" s="71"/>
      <c r="H536" s="71"/>
      <c r="I536" s="334"/>
      <c r="J536" s="334"/>
      <c r="K536" s="71"/>
      <c r="L536" s="72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</row>
    <row r="537" spans="1:28" ht="12.75" customHeight="1">
      <c r="A537" s="71"/>
      <c r="B537" s="334"/>
      <c r="C537" s="71"/>
      <c r="D537" s="71"/>
      <c r="E537" s="334"/>
      <c r="F537" s="334"/>
      <c r="G537" s="71"/>
      <c r="H537" s="71"/>
      <c r="I537" s="334"/>
      <c r="J537" s="334"/>
      <c r="K537" s="71"/>
      <c r="L537" s="72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</row>
    <row r="538" spans="1:28" ht="12.75" customHeight="1">
      <c r="A538" s="71"/>
      <c r="B538" s="334"/>
      <c r="C538" s="71"/>
      <c r="D538" s="71"/>
      <c r="E538" s="334"/>
      <c r="F538" s="334"/>
      <c r="G538" s="71"/>
      <c r="H538" s="71"/>
      <c r="I538" s="334"/>
      <c r="J538" s="334"/>
      <c r="K538" s="71"/>
      <c r="L538" s="72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</row>
    <row r="539" spans="1:28" ht="12.75" customHeight="1">
      <c r="A539" s="71"/>
      <c r="B539" s="334"/>
      <c r="C539" s="71"/>
      <c r="D539" s="71"/>
      <c r="E539" s="334"/>
      <c r="F539" s="334"/>
      <c r="G539" s="71"/>
      <c r="H539" s="71"/>
      <c r="I539" s="334"/>
      <c r="J539" s="334"/>
      <c r="K539" s="71"/>
      <c r="L539" s="72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</row>
    <row r="540" spans="1:28" ht="12.75" customHeight="1">
      <c r="A540" s="71"/>
      <c r="B540" s="334"/>
      <c r="C540" s="71"/>
      <c r="D540" s="71"/>
      <c r="E540" s="334"/>
      <c r="F540" s="334"/>
      <c r="G540" s="71"/>
      <c r="H540" s="71"/>
      <c r="I540" s="334"/>
      <c r="J540" s="334"/>
      <c r="K540" s="71"/>
      <c r="L540" s="72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</row>
    <row r="541" spans="1:28" ht="12.75" customHeight="1">
      <c r="A541" s="71"/>
      <c r="B541" s="334"/>
      <c r="C541" s="71"/>
      <c r="D541" s="71"/>
      <c r="E541" s="334"/>
      <c r="F541" s="334"/>
      <c r="G541" s="71"/>
      <c r="H541" s="71"/>
      <c r="I541" s="334"/>
      <c r="J541" s="334"/>
      <c r="K541" s="71"/>
      <c r="L541" s="72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</row>
    <row r="542" spans="1:28" ht="12.75" customHeight="1">
      <c r="A542" s="71"/>
      <c r="B542" s="334"/>
      <c r="C542" s="71"/>
      <c r="D542" s="71"/>
      <c r="E542" s="334"/>
      <c r="F542" s="334"/>
      <c r="G542" s="71"/>
      <c r="H542" s="71"/>
      <c r="I542" s="334"/>
      <c r="J542" s="334"/>
      <c r="K542" s="71"/>
      <c r="L542" s="72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</row>
    <row r="543" spans="1:28" ht="12.75" customHeight="1">
      <c r="A543" s="71"/>
      <c r="B543" s="334"/>
      <c r="C543" s="71"/>
      <c r="D543" s="71"/>
      <c r="E543" s="334"/>
      <c r="F543" s="334"/>
      <c r="G543" s="71"/>
      <c r="H543" s="71"/>
      <c r="I543" s="334"/>
      <c r="J543" s="334"/>
      <c r="K543" s="71"/>
      <c r="L543" s="72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</row>
    <row r="544" spans="1:28" ht="12.75" customHeight="1">
      <c r="A544" s="71"/>
      <c r="B544" s="334"/>
      <c r="C544" s="71"/>
      <c r="D544" s="71"/>
      <c r="E544" s="334"/>
      <c r="F544" s="334"/>
      <c r="G544" s="71"/>
      <c r="H544" s="71"/>
      <c r="I544" s="334"/>
      <c r="J544" s="334"/>
      <c r="K544" s="71"/>
      <c r="L544" s="72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</row>
    <row r="545" spans="1:28" ht="12.75" customHeight="1">
      <c r="A545" s="71"/>
      <c r="B545" s="334"/>
      <c r="C545" s="71"/>
      <c r="D545" s="71"/>
      <c r="E545" s="334"/>
      <c r="F545" s="334"/>
      <c r="G545" s="71"/>
      <c r="H545" s="71"/>
      <c r="I545" s="334"/>
      <c r="J545" s="334"/>
      <c r="K545" s="71"/>
      <c r="L545" s="72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</row>
    <row r="546" spans="1:28" ht="12.75" customHeight="1">
      <c r="A546" s="71"/>
      <c r="B546" s="334"/>
      <c r="C546" s="71"/>
      <c r="D546" s="71"/>
      <c r="E546" s="334"/>
      <c r="F546" s="334"/>
      <c r="G546" s="71"/>
      <c r="H546" s="71"/>
      <c r="I546" s="334"/>
      <c r="J546" s="334"/>
      <c r="K546" s="71"/>
      <c r="L546" s="72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</row>
    <row r="547" spans="1:28" ht="12.75" customHeight="1">
      <c r="A547" s="71"/>
      <c r="B547" s="334"/>
      <c r="C547" s="71"/>
      <c r="D547" s="71"/>
      <c r="E547" s="334"/>
      <c r="F547" s="334"/>
      <c r="G547" s="71"/>
      <c r="H547" s="71"/>
      <c r="I547" s="334"/>
      <c r="J547" s="334"/>
      <c r="K547" s="71"/>
      <c r="L547" s="72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</row>
    <row r="548" spans="1:28" ht="12.75" customHeight="1">
      <c r="A548" s="71"/>
      <c r="B548" s="334"/>
      <c r="C548" s="71"/>
      <c r="D548" s="71"/>
      <c r="E548" s="334"/>
      <c r="F548" s="334"/>
      <c r="G548" s="71"/>
      <c r="H548" s="71"/>
      <c r="I548" s="334"/>
      <c r="J548" s="334"/>
      <c r="K548" s="71"/>
      <c r="L548" s="72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</row>
    <row r="549" spans="1:28" ht="12.75" customHeight="1">
      <c r="A549" s="71"/>
      <c r="B549" s="334"/>
      <c r="C549" s="71"/>
      <c r="D549" s="71"/>
      <c r="E549" s="334"/>
      <c r="F549" s="334"/>
      <c r="G549" s="71"/>
      <c r="H549" s="71"/>
      <c r="I549" s="334"/>
      <c r="J549" s="334"/>
      <c r="K549" s="71"/>
      <c r="L549" s="72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</row>
    <row r="550" spans="1:28" ht="12.75" customHeight="1">
      <c r="A550" s="71"/>
      <c r="B550" s="334"/>
      <c r="C550" s="71"/>
      <c r="D550" s="71"/>
      <c r="E550" s="334"/>
      <c r="F550" s="334"/>
      <c r="G550" s="71"/>
      <c r="H550" s="71"/>
      <c r="I550" s="334"/>
      <c r="J550" s="334"/>
      <c r="K550" s="71"/>
      <c r="L550" s="72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</row>
    <row r="551" spans="1:28" ht="12.75" customHeight="1">
      <c r="A551" s="71"/>
      <c r="B551" s="334"/>
      <c r="C551" s="71"/>
      <c r="D551" s="71"/>
      <c r="E551" s="334"/>
      <c r="F551" s="334"/>
      <c r="G551" s="71"/>
      <c r="H551" s="71"/>
      <c r="I551" s="334"/>
      <c r="J551" s="334"/>
      <c r="K551" s="71"/>
      <c r="L551" s="72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</row>
    <row r="552" spans="1:28" ht="12.75" customHeight="1">
      <c r="A552" s="71"/>
      <c r="B552" s="334"/>
      <c r="C552" s="71"/>
      <c r="D552" s="71"/>
      <c r="E552" s="334"/>
      <c r="F552" s="334"/>
      <c r="G552" s="71"/>
      <c r="H552" s="71"/>
      <c r="I552" s="334"/>
      <c r="J552" s="334"/>
      <c r="K552" s="71"/>
      <c r="L552" s="72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</row>
    <row r="553" spans="1:28" ht="12.75" customHeight="1">
      <c r="A553" s="71"/>
      <c r="B553" s="334"/>
      <c r="C553" s="71"/>
      <c r="D553" s="71"/>
      <c r="E553" s="334"/>
      <c r="F553" s="334"/>
      <c r="G553" s="71"/>
      <c r="H553" s="71"/>
      <c r="I553" s="334"/>
      <c r="J553" s="334"/>
      <c r="K553" s="71"/>
      <c r="L553" s="72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</row>
    <row r="554" spans="1:28" ht="12.75" customHeight="1">
      <c r="A554" s="71"/>
      <c r="B554" s="334"/>
      <c r="C554" s="71"/>
      <c r="D554" s="71"/>
      <c r="E554" s="334"/>
      <c r="F554" s="334"/>
      <c r="G554" s="71"/>
      <c r="H554" s="71"/>
      <c r="I554" s="334"/>
      <c r="J554" s="334"/>
      <c r="K554" s="71"/>
      <c r="L554" s="72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</row>
    <row r="555" spans="1:28" ht="12.75" customHeight="1">
      <c r="A555" s="71"/>
      <c r="B555" s="334"/>
      <c r="C555" s="71"/>
      <c r="D555" s="71"/>
      <c r="E555" s="334"/>
      <c r="F555" s="334"/>
      <c r="G555" s="71"/>
      <c r="H555" s="71"/>
      <c r="I555" s="334"/>
      <c r="J555" s="334"/>
      <c r="K555" s="71"/>
      <c r="L555" s="72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</row>
    <row r="556" spans="1:28" ht="12.75" customHeight="1">
      <c r="A556" s="71"/>
      <c r="B556" s="334"/>
      <c r="C556" s="71"/>
      <c r="D556" s="71"/>
      <c r="E556" s="334"/>
      <c r="F556" s="334"/>
      <c r="G556" s="71"/>
      <c r="H556" s="71"/>
      <c r="I556" s="334"/>
      <c r="J556" s="334"/>
      <c r="K556" s="71"/>
      <c r="L556" s="72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</row>
    <row r="557" spans="1:28" ht="12.75" customHeight="1">
      <c r="A557" s="71"/>
      <c r="B557" s="334"/>
      <c r="C557" s="71"/>
      <c r="D557" s="71"/>
      <c r="E557" s="334"/>
      <c r="F557" s="334"/>
      <c r="G557" s="71"/>
      <c r="H557" s="71"/>
      <c r="I557" s="334"/>
      <c r="J557" s="334"/>
      <c r="K557" s="71"/>
      <c r="L557" s="72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</row>
    <row r="558" spans="1:28" ht="12.75" customHeight="1">
      <c r="A558" s="71"/>
      <c r="B558" s="334"/>
      <c r="C558" s="71"/>
      <c r="D558" s="71"/>
      <c r="E558" s="334"/>
      <c r="F558" s="334"/>
      <c r="G558" s="71"/>
      <c r="H558" s="71"/>
      <c r="I558" s="334"/>
      <c r="J558" s="334"/>
      <c r="K558" s="71"/>
      <c r="L558" s="72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</row>
    <row r="559" spans="1:28" ht="12.75" customHeight="1">
      <c r="A559" s="71"/>
      <c r="B559" s="334"/>
      <c r="C559" s="71"/>
      <c r="D559" s="71"/>
      <c r="E559" s="334"/>
      <c r="F559" s="334"/>
      <c r="G559" s="71"/>
      <c r="H559" s="71"/>
      <c r="I559" s="334"/>
      <c r="J559" s="334"/>
      <c r="K559" s="71"/>
      <c r="L559" s="72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</row>
    <row r="560" spans="1:28" ht="12.75" customHeight="1">
      <c r="A560" s="71"/>
      <c r="B560" s="334"/>
      <c r="C560" s="71"/>
      <c r="D560" s="71"/>
      <c r="E560" s="334"/>
      <c r="F560" s="334"/>
      <c r="G560" s="71"/>
      <c r="H560" s="71"/>
      <c r="I560" s="334"/>
      <c r="J560" s="334"/>
      <c r="K560" s="71"/>
      <c r="L560" s="72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</row>
    <row r="561" spans="1:28" ht="12.75" customHeight="1">
      <c r="A561" s="71"/>
      <c r="B561" s="334"/>
      <c r="C561" s="71"/>
      <c r="D561" s="71"/>
      <c r="E561" s="334"/>
      <c r="F561" s="334"/>
      <c r="G561" s="71"/>
      <c r="H561" s="71"/>
      <c r="I561" s="334"/>
      <c r="J561" s="334"/>
      <c r="K561" s="71"/>
      <c r="L561" s="72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</row>
    <row r="562" spans="1:28" ht="12.75" customHeight="1">
      <c r="A562" s="71"/>
      <c r="B562" s="334"/>
      <c r="C562" s="71"/>
      <c r="D562" s="71"/>
      <c r="E562" s="334"/>
      <c r="F562" s="334"/>
      <c r="G562" s="71"/>
      <c r="H562" s="71"/>
      <c r="I562" s="334"/>
      <c r="J562" s="334"/>
      <c r="K562" s="71"/>
      <c r="L562" s="72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</row>
    <row r="563" spans="1:28" ht="12.75" customHeight="1">
      <c r="A563" s="71"/>
      <c r="B563" s="334"/>
      <c r="C563" s="71"/>
      <c r="D563" s="71"/>
      <c r="E563" s="334"/>
      <c r="F563" s="334"/>
      <c r="G563" s="71"/>
      <c r="H563" s="71"/>
      <c r="I563" s="334"/>
      <c r="J563" s="334"/>
      <c r="K563" s="71"/>
      <c r="L563" s="72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</row>
    <row r="564" spans="1:28" ht="12.75" customHeight="1">
      <c r="A564" s="71"/>
      <c r="B564" s="334"/>
      <c r="C564" s="71"/>
      <c r="D564" s="71"/>
      <c r="E564" s="334"/>
      <c r="F564" s="334"/>
      <c r="G564" s="71"/>
      <c r="H564" s="71"/>
      <c r="I564" s="334"/>
      <c r="J564" s="334"/>
      <c r="K564" s="71"/>
      <c r="L564" s="72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</row>
    <row r="565" spans="1:28" ht="12.75" customHeight="1">
      <c r="A565" s="71"/>
      <c r="B565" s="334"/>
      <c r="C565" s="71"/>
      <c r="D565" s="71"/>
      <c r="E565" s="334"/>
      <c r="F565" s="334"/>
      <c r="G565" s="71"/>
      <c r="H565" s="71"/>
      <c r="I565" s="334"/>
      <c r="J565" s="334"/>
      <c r="K565" s="71"/>
      <c r="L565" s="72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</row>
    <row r="566" spans="1:28" ht="12.75" customHeight="1">
      <c r="A566" s="71"/>
      <c r="B566" s="334"/>
      <c r="C566" s="71"/>
      <c r="D566" s="71"/>
      <c r="E566" s="334"/>
      <c r="F566" s="334"/>
      <c r="G566" s="71"/>
      <c r="H566" s="71"/>
      <c r="I566" s="334"/>
      <c r="J566" s="334"/>
      <c r="K566" s="71"/>
      <c r="L566" s="72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</row>
    <row r="567" spans="1:28" ht="12.75" customHeight="1">
      <c r="A567" s="71"/>
      <c r="B567" s="334"/>
      <c r="C567" s="71"/>
      <c r="D567" s="71"/>
      <c r="E567" s="334"/>
      <c r="F567" s="334"/>
      <c r="G567" s="71"/>
      <c r="H567" s="71"/>
      <c r="I567" s="334"/>
      <c r="J567" s="334"/>
      <c r="K567" s="71"/>
      <c r="L567" s="72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</row>
    <row r="568" spans="1:28" ht="12.75" customHeight="1">
      <c r="A568" s="71"/>
      <c r="B568" s="334"/>
      <c r="C568" s="71"/>
      <c r="D568" s="71"/>
      <c r="E568" s="334"/>
      <c r="F568" s="334"/>
      <c r="G568" s="71"/>
      <c r="H568" s="71"/>
      <c r="I568" s="334"/>
      <c r="J568" s="334"/>
      <c r="K568" s="71"/>
      <c r="L568" s="72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</row>
    <row r="569" spans="1:28" ht="12.75" customHeight="1">
      <c r="A569" s="71"/>
      <c r="B569" s="334"/>
      <c r="C569" s="71"/>
      <c r="D569" s="71"/>
      <c r="E569" s="334"/>
      <c r="F569" s="334"/>
      <c r="G569" s="71"/>
      <c r="H569" s="71"/>
      <c r="I569" s="334"/>
      <c r="J569" s="334"/>
      <c r="K569" s="71"/>
      <c r="L569" s="72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</row>
    <row r="570" spans="1:28" ht="12.75" customHeight="1">
      <c r="A570" s="71"/>
      <c r="B570" s="334"/>
      <c r="C570" s="71"/>
      <c r="D570" s="71"/>
      <c r="E570" s="334"/>
      <c r="F570" s="334"/>
      <c r="G570" s="71"/>
      <c r="H570" s="71"/>
      <c r="I570" s="334"/>
      <c r="J570" s="334"/>
      <c r="K570" s="71"/>
      <c r="L570" s="72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</row>
    <row r="571" spans="1:28" ht="12.75" customHeight="1">
      <c r="A571" s="71"/>
      <c r="B571" s="334"/>
      <c r="C571" s="71"/>
      <c r="D571" s="71"/>
      <c r="E571" s="334"/>
      <c r="F571" s="334"/>
      <c r="G571" s="71"/>
      <c r="H571" s="71"/>
      <c r="I571" s="334"/>
      <c r="J571" s="334"/>
      <c r="K571" s="71"/>
      <c r="L571" s="72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</row>
    <row r="572" spans="1:28" ht="12.75" customHeight="1">
      <c r="A572" s="71"/>
      <c r="B572" s="334"/>
      <c r="C572" s="71"/>
      <c r="D572" s="71"/>
      <c r="E572" s="334"/>
      <c r="F572" s="334"/>
      <c r="G572" s="71"/>
      <c r="H572" s="71"/>
      <c r="I572" s="334"/>
      <c r="J572" s="334"/>
      <c r="K572" s="71"/>
      <c r="L572" s="72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</row>
    <row r="573" spans="1:28" ht="12.75" customHeight="1">
      <c r="A573" s="71"/>
      <c r="B573" s="334"/>
      <c r="C573" s="71"/>
      <c r="D573" s="71"/>
      <c r="E573" s="334"/>
      <c r="F573" s="334"/>
      <c r="G573" s="71"/>
      <c r="H573" s="71"/>
      <c r="I573" s="334"/>
      <c r="J573" s="334"/>
      <c r="K573" s="71"/>
      <c r="L573" s="72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</row>
    <row r="574" spans="1:28" ht="12.75" customHeight="1">
      <c r="A574" s="71"/>
      <c r="B574" s="334"/>
      <c r="C574" s="71"/>
      <c r="D574" s="71"/>
      <c r="E574" s="334"/>
      <c r="F574" s="334"/>
      <c r="G574" s="71"/>
      <c r="H574" s="71"/>
      <c r="I574" s="334"/>
      <c r="J574" s="334"/>
      <c r="K574" s="71"/>
      <c r="L574" s="72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</row>
    <row r="575" spans="1:28" ht="12.75" customHeight="1">
      <c r="A575" s="71"/>
      <c r="B575" s="334"/>
      <c r="C575" s="71"/>
      <c r="D575" s="71"/>
      <c r="E575" s="334"/>
      <c r="F575" s="334"/>
      <c r="G575" s="71"/>
      <c r="H575" s="71"/>
      <c r="I575" s="334"/>
      <c r="J575" s="334"/>
      <c r="K575" s="71"/>
      <c r="L575" s="72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</row>
    <row r="576" spans="1:28" ht="12.75" customHeight="1">
      <c r="A576" s="71"/>
      <c r="B576" s="334"/>
      <c r="C576" s="71"/>
      <c r="D576" s="71"/>
      <c r="E576" s="334"/>
      <c r="F576" s="334"/>
      <c r="G576" s="71"/>
      <c r="H576" s="71"/>
      <c r="I576" s="334"/>
      <c r="J576" s="334"/>
      <c r="K576" s="71"/>
      <c r="L576" s="72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</row>
    <row r="577" spans="1:28" ht="12.75" customHeight="1">
      <c r="A577" s="71"/>
      <c r="B577" s="334"/>
      <c r="C577" s="71"/>
      <c r="D577" s="71"/>
      <c r="E577" s="334"/>
      <c r="F577" s="334"/>
      <c r="G577" s="71"/>
      <c r="H577" s="71"/>
      <c r="I577" s="334"/>
      <c r="J577" s="334"/>
      <c r="K577" s="71"/>
      <c r="L577" s="72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</row>
    <row r="578" spans="1:28" ht="12.75" customHeight="1">
      <c r="A578" s="71"/>
      <c r="B578" s="334"/>
      <c r="C578" s="71"/>
      <c r="D578" s="71"/>
      <c r="E578" s="334"/>
      <c r="F578" s="334"/>
      <c r="G578" s="71"/>
      <c r="H578" s="71"/>
      <c r="I578" s="334"/>
      <c r="J578" s="334"/>
      <c r="K578" s="71"/>
      <c r="L578" s="72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</row>
    <row r="579" spans="1:28" ht="12.75" customHeight="1">
      <c r="A579" s="71"/>
      <c r="B579" s="334"/>
      <c r="C579" s="71"/>
      <c r="D579" s="71"/>
      <c r="E579" s="334"/>
      <c r="F579" s="334"/>
      <c r="G579" s="71"/>
      <c r="H579" s="71"/>
      <c r="I579" s="334"/>
      <c r="J579" s="334"/>
      <c r="K579" s="71"/>
      <c r="L579" s="72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</row>
    <row r="580" spans="1:28" ht="12.75" customHeight="1">
      <c r="A580" s="71"/>
      <c r="B580" s="334"/>
      <c r="C580" s="71"/>
      <c r="D580" s="71"/>
      <c r="E580" s="334"/>
      <c r="F580" s="334"/>
      <c r="G580" s="71"/>
      <c r="H580" s="71"/>
      <c r="I580" s="334"/>
      <c r="J580" s="334"/>
      <c r="K580" s="71"/>
      <c r="L580" s="72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</row>
    <row r="581" spans="1:28" ht="12.75" customHeight="1">
      <c r="A581" s="71"/>
      <c r="B581" s="334"/>
      <c r="C581" s="71"/>
      <c r="D581" s="71"/>
      <c r="E581" s="334"/>
      <c r="F581" s="334"/>
      <c r="G581" s="71"/>
      <c r="H581" s="71"/>
      <c r="I581" s="334"/>
      <c r="J581" s="334"/>
      <c r="K581" s="71"/>
      <c r="L581" s="72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</row>
    <row r="582" spans="1:28" ht="12.75" customHeight="1">
      <c r="A582" s="71"/>
      <c r="B582" s="334"/>
      <c r="C582" s="71"/>
      <c r="D582" s="71"/>
      <c r="E582" s="334"/>
      <c r="F582" s="334"/>
      <c r="G582" s="71"/>
      <c r="H582" s="71"/>
      <c r="I582" s="334"/>
      <c r="J582" s="334"/>
      <c r="K582" s="71"/>
      <c r="L582" s="72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</row>
    <row r="583" spans="1:28" ht="12.75" customHeight="1">
      <c r="A583" s="71"/>
      <c r="B583" s="334"/>
      <c r="C583" s="71"/>
      <c r="D583" s="71"/>
      <c r="E583" s="334"/>
      <c r="F583" s="334"/>
      <c r="G583" s="71"/>
      <c r="H583" s="71"/>
      <c r="I583" s="334"/>
      <c r="J583" s="334"/>
      <c r="K583" s="71"/>
      <c r="L583" s="72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</row>
    <row r="584" spans="1:28" ht="12.75" customHeight="1">
      <c r="A584" s="71"/>
      <c r="B584" s="334"/>
      <c r="C584" s="71"/>
      <c r="D584" s="71"/>
      <c r="E584" s="334"/>
      <c r="F584" s="334"/>
      <c r="G584" s="71"/>
      <c r="H584" s="71"/>
      <c r="I584" s="334"/>
      <c r="J584" s="334"/>
      <c r="K584" s="71"/>
      <c r="L584" s="72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</row>
    <row r="585" spans="1:28" ht="12.75" customHeight="1">
      <c r="A585" s="71"/>
      <c r="B585" s="334"/>
      <c r="C585" s="71"/>
      <c r="D585" s="71"/>
      <c r="E585" s="334"/>
      <c r="F585" s="334"/>
      <c r="G585" s="71"/>
      <c r="H585" s="71"/>
      <c r="I585" s="334"/>
      <c r="J585" s="334"/>
      <c r="K585" s="71"/>
      <c r="L585" s="72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</row>
    <row r="586" spans="1:28" ht="12.75" customHeight="1">
      <c r="A586" s="71"/>
      <c r="B586" s="334"/>
      <c r="C586" s="71"/>
      <c r="D586" s="71"/>
      <c r="E586" s="334"/>
      <c r="F586" s="334"/>
      <c r="G586" s="71"/>
      <c r="H586" s="71"/>
      <c r="I586" s="334"/>
      <c r="J586" s="334"/>
      <c r="K586" s="71"/>
      <c r="L586" s="72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</row>
    <row r="587" spans="1:28" ht="12.75" customHeight="1">
      <c r="A587" s="71"/>
      <c r="B587" s="334"/>
      <c r="C587" s="71"/>
      <c r="D587" s="71"/>
      <c r="E587" s="334"/>
      <c r="F587" s="334"/>
      <c r="G587" s="71"/>
      <c r="H587" s="71"/>
      <c r="I587" s="334"/>
      <c r="J587" s="334"/>
      <c r="K587" s="71"/>
      <c r="L587" s="72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</row>
    <row r="588" spans="1:28" ht="12.75" customHeight="1">
      <c r="A588" s="71"/>
      <c r="B588" s="334"/>
      <c r="C588" s="71"/>
      <c r="D588" s="71"/>
      <c r="E588" s="334"/>
      <c r="F588" s="334"/>
      <c r="G588" s="71"/>
      <c r="H588" s="71"/>
      <c r="I588" s="334"/>
      <c r="J588" s="334"/>
      <c r="K588" s="71"/>
      <c r="L588" s="72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</row>
    <row r="589" spans="1:28" ht="12.75" customHeight="1">
      <c r="A589" s="71"/>
      <c r="B589" s="334"/>
      <c r="C589" s="71"/>
      <c r="D589" s="71"/>
      <c r="E589" s="334"/>
      <c r="F589" s="334"/>
      <c r="G589" s="71"/>
      <c r="H589" s="71"/>
      <c r="I589" s="334"/>
      <c r="J589" s="334"/>
      <c r="K589" s="71"/>
      <c r="L589" s="72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</row>
    <row r="590" spans="1:28" ht="12.75" customHeight="1">
      <c r="A590" s="71"/>
      <c r="B590" s="334"/>
      <c r="C590" s="71"/>
      <c r="D590" s="71"/>
      <c r="E590" s="334"/>
      <c r="F590" s="334"/>
      <c r="G590" s="71"/>
      <c r="H590" s="71"/>
      <c r="I590" s="334"/>
      <c r="J590" s="334"/>
      <c r="K590" s="71"/>
      <c r="L590" s="72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</row>
    <row r="591" spans="1:28" ht="12.75" customHeight="1">
      <c r="A591" s="71"/>
      <c r="B591" s="334"/>
      <c r="C591" s="71"/>
      <c r="D591" s="71"/>
      <c r="E591" s="334"/>
      <c r="F591" s="334"/>
      <c r="G591" s="71"/>
      <c r="H591" s="71"/>
      <c r="I591" s="334"/>
      <c r="J591" s="334"/>
      <c r="K591" s="71"/>
      <c r="L591" s="72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</row>
    <row r="592" spans="1:28" ht="12.75" customHeight="1">
      <c r="A592" s="71"/>
      <c r="B592" s="334"/>
      <c r="C592" s="71"/>
      <c r="D592" s="71"/>
      <c r="E592" s="334"/>
      <c r="F592" s="334"/>
      <c r="G592" s="71"/>
      <c r="H592" s="71"/>
      <c r="I592" s="334"/>
      <c r="J592" s="334"/>
      <c r="K592" s="71"/>
      <c r="L592" s="72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</row>
    <row r="593" spans="1:28" ht="12.75" customHeight="1">
      <c r="A593" s="71"/>
      <c r="B593" s="334"/>
      <c r="C593" s="71"/>
      <c r="D593" s="71"/>
      <c r="E593" s="334"/>
      <c r="F593" s="334"/>
      <c r="G593" s="71"/>
      <c r="H593" s="71"/>
      <c r="I593" s="334"/>
      <c r="J593" s="334"/>
      <c r="K593" s="71"/>
      <c r="L593" s="72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</row>
    <row r="594" spans="1:28" ht="12.75" customHeight="1">
      <c r="A594" s="71"/>
      <c r="B594" s="334"/>
      <c r="C594" s="71"/>
      <c r="D594" s="71"/>
      <c r="E594" s="334"/>
      <c r="F594" s="334"/>
      <c r="G594" s="71"/>
      <c r="H594" s="71"/>
      <c r="I594" s="334"/>
      <c r="J594" s="334"/>
      <c r="K594" s="71"/>
      <c r="L594" s="72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</row>
    <row r="595" spans="1:28" ht="12.75" customHeight="1">
      <c r="A595" s="71"/>
      <c r="B595" s="334"/>
      <c r="C595" s="71"/>
      <c r="D595" s="71"/>
      <c r="E595" s="334"/>
      <c r="F595" s="334"/>
      <c r="G595" s="71"/>
      <c r="H595" s="71"/>
      <c r="I595" s="334"/>
      <c r="J595" s="334"/>
      <c r="K595" s="71"/>
      <c r="L595" s="72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</row>
    <row r="596" spans="1:28" ht="12.75" customHeight="1">
      <c r="A596" s="71"/>
      <c r="B596" s="334"/>
      <c r="C596" s="71"/>
      <c r="D596" s="71"/>
      <c r="E596" s="334"/>
      <c r="F596" s="334"/>
      <c r="G596" s="71"/>
      <c r="H596" s="71"/>
      <c r="I596" s="334"/>
      <c r="J596" s="334"/>
      <c r="K596" s="71"/>
      <c r="L596" s="72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</row>
    <row r="597" spans="1:28" ht="12.75" customHeight="1">
      <c r="A597" s="71"/>
      <c r="B597" s="334"/>
      <c r="C597" s="71"/>
      <c r="D597" s="71"/>
      <c r="E597" s="334"/>
      <c r="F597" s="334"/>
      <c r="G597" s="71"/>
      <c r="H597" s="71"/>
      <c r="I597" s="334"/>
      <c r="J597" s="334"/>
      <c r="K597" s="71"/>
      <c r="L597" s="72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</row>
    <row r="598" spans="1:28" ht="12.75" customHeight="1">
      <c r="A598" s="71"/>
      <c r="B598" s="334"/>
      <c r="C598" s="71"/>
      <c r="D598" s="71"/>
      <c r="E598" s="334"/>
      <c r="F598" s="334"/>
      <c r="G598" s="71"/>
      <c r="H598" s="71"/>
      <c r="I598" s="334"/>
      <c r="J598" s="334"/>
      <c r="K598" s="71"/>
      <c r="L598" s="72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</row>
    <row r="599" spans="1:28" ht="12.75" customHeight="1">
      <c r="A599" s="71"/>
      <c r="B599" s="334"/>
      <c r="C599" s="71"/>
      <c r="D599" s="71"/>
      <c r="E599" s="334"/>
      <c r="F599" s="334"/>
      <c r="G599" s="71"/>
      <c r="H599" s="71"/>
      <c r="I599" s="334"/>
      <c r="J599" s="334"/>
      <c r="K599" s="71"/>
      <c r="L599" s="72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</row>
    <row r="600" spans="1:28" ht="12.75" customHeight="1">
      <c r="A600" s="71"/>
      <c r="B600" s="334"/>
      <c r="C600" s="71"/>
      <c r="D600" s="71"/>
      <c r="E600" s="334"/>
      <c r="F600" s="334"/>
      <c r="G600" s="71"/>
      <c r="H600" s="71"/>
      <c r="I600" s="334"/>
      <c r="J600" s="334"/>
      <c r="K600" s="71"/>
      <c r="L600" s="72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</row>
    <row r="601" spans="1:28" ht="12.75" customHeight="1">
      <c r="A601" s="71"/>
      <c r="B601" s="334"/>
      <c r="C601" s="71"/>
      <c r="D601" s="71"/>
      <c r="E601" s="334"/>
      <c r="F601" s="334"/>
      <c r="G601" s="71"/>
      <c r="H601" s="71"/>
      <c r="I601" s="334"/>
      <c r="J601" s="334"/>
      <c r="K601" s="71"/>
      <c r="L601" s="72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</row>
    <row r="602" spans="1:28" ht="12.75" customHeight="1">
      <c r="A602" s="71"/>
      <c r="B602" s="334"/>
      <c r="C602" s="71"/>
      <c r="D602" s="71"/>
      <c r="E602" s="334"/>
      <c r="F602" s="334"/>
      <c r="G602" s="71"/>
      <c r="H602" s="71"/>
      <c r="I602" s="334"/>
      <c r="J602" s="334"/>
      <c r="K602" s="71"/>
      <c r="L602" s="72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</row>
    <row r="603" spans="1:28" ht="12.75" customHeight="1">
      <c r="A603" s="71"/>
      <c r="B603" s="334"/>
      <c r="C603" s="71"/>
      <c r="D603" s="71"/>
      <c r="E603" s="334"/>
      <c r="F603" s="334"/>
      <c r="G603" s="71"/>
      <c r="H603" s="71"/>
      <c r="I603" s="334"/>
      <c r="J603" s="334"/>
      <c r="K603" s="71"/>
      <c r="L603" s="72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</row>
    <row r="604" spans="1:28" ht="12.75" customHeight="1">
      <c r="A604" s="71"/>
      <c r="B604" s="334"/>
      <c r="C604" s="71"/>
      <c r="D604" s="71"/>
      <c r="E604" s="334"/>
      <c r="F604" s="334"/>
      <c r="G604" s="71"/>
      <c r="H604" s="71"/>
      <c r="I604" s="334"/>
      <c r="J604" s="334"/>
      <c r="K604" s="71"/>
      <c r="L604" s="72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</row>
    <row r="605" spans="1:28" ht="12.75" customHeight="1">
      <c r="A605" s="71"/>
      <c r="B605" s="334"/>
      <c r="C605" s="71"/>
      <c r="D605" s="71"/>
      <c r="E605" s="334"/>
      <c r="F605" s="334"/>
      <c r="G605" s="71"/>
      <c r="H605" s="71"/>
      <c r="I605" s="334"/>
      <c r="J605" s="334"/>
      <c r="K605" s="71"/>
      <c r="L605" s="72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</row>
    <row r="606" spans="1:28" ht="12.75" customHeight="1">
      <c r="A606" s="71"/>
      <c r="B606" s="334"/>
      <c r="C606" s="71"/>
      <c r="D606" s="71"/>
      <c r="E606" s="334"/>
      <c r="F606" s="334"/>
      <c r="G606" s="71"/>
      <c r="H606" s="71"/>
      <c r="I606" s="334"/>
      <c r="J606" s="334"/>
      <c r="K606" s="71"/>
      <c r="L606" s="72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</row>
    <row r="607" spans="1:28" ht="12.75" customHeight="1">
      <c r="A607" s="71"/>
      <c r="B607" s="334"/>
      <c r="C607" s="71"/>
      <c r="D607" s="71"/>
      <c r="E607" s="334"/>
      <c r="F607" s="334"/>
      <c r="G607" s="71"/>
      <c r="H607" s="71"/>
      <c r="I607" s="334"/>
      <c r="J607" s="334"/>
      <c r="K607" s="71"/>
      <c r="L607" s="72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</row>
    <row r="608" spans="1:28" ht="12.75" customHeight="1">
      <c r="A608" s="71"/>
      <c r="B608" s="334"/>
      <c r="C608" s="71"/>
      <c r="D608" s="71"/>
      <c r="E608" s="334"/>
      <c r="F608" s="334"/>
      <c r="G608" s="71"/>
      <c r="H608" s="71"/>
      <c r="I608" s="334"/>
      <c r="J608" s="334"/>
      <c r="K608" s="71"/>
      <c r="L608" s="72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</row>
    <row r="609" spans="1:28" ht="12.75" customHeight="1">
      <c r="A609" s="71"/>
      <c r="B609" s="334"/>
      <c r="C609" s="71"/>
      <c r="D609" s="71"/>
      <c r="E609" s="334"/>
      <c r="F609" s="334"/>
      <c r="G609" s="71"/>
      <c r="H609" s="71"/>
      <c r="I609" s="334"/>
      <c r="J609" s="334"/>
      <c r="K609" s="71"/>
      <c r="L609" s="72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</row>
    <row r="610" spans="1:28" ht="12.75" customHeight="1">
      <c r="A610" s="71"/>
      <c r="B610" s="334"/>
      <c r="C610" s="71"/>
      <c r="D610" s="71"/>
      <c r="E610" s="334"/>
      <c r="F610" s="334"/>
      <c r="G610" s="71"/>
      <c r="H610" s="71"/>
      <c r="I610" s="334"/>
      <c r="J610" s="334"/>
      <c r="K610" s="71"/>
      <c r="L610" s="72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</row>
    <row r="611" spans="1:28" ht="12.75" customHeight="1">
      <c r="A611" s="71"/>
      <c r="B611" s="334"/>
      <c r="C611" s="71"/>
      <c r="D611" s="71"/>
      <c r="E611" s="334"/>
      <c r="F611" s="334"/>
      <c r="G611" s="71"/>
      <c r="H611" s="71"/>
      <c r="I611" s="334"/>
      <c r="J611" s="334"/>
      <c r="K611" s="71"/>
      <c r="L611" s="72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</row>
    <row r="612" spans="1:28" ht="12.75" customHeight="1">
      <c r="A612" s="71"/>
      <c r="B612" s="334"/>
      <c r="C612" s="71"/>
      <c r="D612" s="71"/>
      <c r="E612" s="334"/>
      <c r="F612" s="334"/>
      <c r="G612" s="71"/>
      <c r="H612" s="71"/>
      <c r="I612" s="334"/>
      <c r="J612" s="334"/>
      <c r="K612" s="71"/>
      <c r="L612" s="72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</row>
    <row r="613" spans="1:28" ht="12.75" customHeight="1">
      <c r="A613" s="71"/>
      <c r="B613" s="334"/>
      <c r="C613" s="71"/>
      <c r="D613" s="71"/>
      <c r="E613" s="334"/>
      <c r="F613" s="334"/>
      <c r="G613" s="71"/>
      <c r="H613" s="71"/>
      <c r="I613" s="334"/>
      <c r="J613" s="334"/>
      <c r="K613" s="71"/>
      <c r="L613" s="72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</row>
    <row r="614" spans="1:28" ht="12.75" customHeight="1">
      <c r="A614" s="71"/>
      <c r="B614" s="334"/>
      <c r="C614" s="71"/>
      <c r="D614" s="71"/>
      <c r="E614" s="334"/>
      <c r="F614" s="334"/>
      <c r="G614" s="71"/>
      <c r="H614" s="71"/>
      <c r="I614" s="334"/>
      <c r="J614" s="334"/>
      <c r="K614" s="71"/>
      <c r="L614" s="72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</row>
    <row r="615" spans="1:28" ht="12.75" customHeight="1">
      <c r="A615" s="71"/>
      <c r="B615" s="334"/>
      <c r="C615" s="71"/>
      <c r="D615" s="71"/>
      <c r="E615" s="334"/>
      <c r="F615" s="334"/>
      <c r="G615" s="71"/>
      <c r="H615" s="71"/>
      <c r="I615" s="334"/>
      <c r="J615" s="334"/>
      <c r="K615" s="71"/>
      <c r="L615" s="72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</row>
    <row r="616" spans="1:28" ht="12.75" customHeight="1">
      <c r="A616" s="71"/>
      <c r="B616" s="334"/>
      <c r="C616" s="71"/>
      <c r="D616" s="71"/>
      <c r="E616" s="334"/>
      <c r="F616" s="334"/>
      <c r="G616" s="71"/>
      <c r="H616" s="71"/>
      <c r="I616" s="334"/>
      <c r="J616" s="334"/>
      <c r="K616" s="71"/>
      <c r="L616" s="72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</row>
    <row r="617" spans="1:28" ht="12.75" customHeight="1">
      <c r="A617" s="71"/>
      <c r="B617" s="334"/>
      <c r="C617" s="71"/>
      <c r="D617" s="71"/>
      <c r="E617" s="334"/>
      <c r="F617" s="334"/>
      <c r="G617" s="71"/>
      <c r="H617" s="71"/>
      <c r="I617" s="334"/>
      <c r="J617" s="334"/>
      <c r="K617" s="71"/>
      <c r="L617" s="72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</row>
    <row r="618" spans="1:28" ht="12.75" customHeight="1">
      <c r="A618" s="71"/>
      <c r="B618" s="334"/>
      <c r="C618" s="71"/>
      <c r="D618" s="71"/>
      <c r="E618" s="334"/>
      <c r="F618" s="334"/>
      <c r="G618" s="71"/>
      <c r="H618" s="71"/>
      <c r="I618" s="334"/>
      <c r="J618" s="334"/>
      <c r="K618" s="71"/>
      <c r="L618" s="72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</row>
    <row r="619" spans="1:28" ht="12.75" customHeight="1">
      <c r="A619" s="71"/>
      <c r="B619" s="334"/>
      <c r="C619" s="71"/>
      <c r="D619" s="71"/>
      <c r="E619" s="334"/>
      <c r="F619" s="334"/>
      <c r="G619" s="71"/>
      <c r="H619" s="71"/>
      <c r="I619" s="334"/>
      <c r="J619" s="334"/>
      <c r="K619" s="71"/>
      <c r="L619" s="72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</row>
    <row r="620" spans="1:28" ht="12.75" customHeight="1">
      <c r="A620" s="71"/>
      <c r="B620" s="334"/>
      <c r="C620" s="71"/>
      <c r="D620" s="71"/>
      <c r="E620" s="334"/>
      <c r="F620" s="334"/>
      <c r="G620" s="71"/>
      <c r="H620" s="71"/>
      <c r="I620" s="334"/>
      <c r="J620" s="334"/>
      <c r="K620" s="71"/>
      <c r="L620" s="72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</row>
    <row r="621" spans="1:28" ht="12.75" customHeight="1">
      <c r="A621" s="71"/>
      <c r="B621" s="334"/>
      <c r="C621" s="71"/>
      <c r="D621" s="71"/>
      <c r="E621" s="334"/>
      <c r="F621" s="334"/>
      <c r="G621" s="71"/>
      <c r="H621" s="71"/>
      <c r="I621" s="334"/>
      <c r="J621" s="334"/>
      <c r="K621" s="71"/>
      <c r="L621" s="72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</row>
    <row r="622" spans="1:28" ht="12.75" customHeight="1">
      <c r="A622" s="71"/>
      <c r="B622" s="334"/>
      <c r="C622" s="71"/>
      <c r="D622" s="71"/>
      <c r="E622" s="334"/>
      <c r="F622" s="334"/>
      <c r="G622" s="71"/>
      <c r="H622" s="71"/>
      <c r="I622" s="334"/>
      <c r="J622" s="334"/>
      <c r="K622" s="71"/>
      <c r="L622" s="72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</row>
    <row r="623" spans="1:28" ht="12.75" customHeight="1">
      <c r="A623" s="71"/>
      <c r="B623" s="334"/>
      <c r="C623" s="71"/>
      <c r="D623" s="71"/>
      <c r="E623" s="334"/>
      <c r="F623" s="334"/>
      <c r="G623" s="71"/>
      <c r="H623" s="71"/>
      <c r="I623" s="334"/>
      <c r="J623" s="334"/>
      <c r="K623" s="71"/>
      <c r="L623" s="72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</row>
    <row r="624" spans="1:28" ht="12.75" customHeight="1">
      <c r="A624" s="71"/>
      <c r="B624" s="334"/>
      <c r="C624" s="71"/>
      <c r="D624" s="71"/>
      <c r="E624" s="334"/>
      <c r="F624" s="334"/>
      <c r="G624" s="71"/>
      <c r="H624" s="71"/>
      <c r="I624" s="334"/>
      <c r="J624" s="334"/>
      <c r="K624" s="71"/>
      <c r="L624" s="72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</row>
    <row r="625" spans="1:28" ht="12.75" customHeight="1">
      <c r="A625" s="71"/>
      <c r="B625" s="334"/>
      <c r="C625" s="71"/>
      <c r="D625" s="71"/>
      <c r="E625" s="334"/>
      <c r="F625" s="334"/>
      <c r="G625" s="71"/>
      <c r="H625" s="71"/>
      <c r="I625" s="334"/>
      <c r="J625" s="334"/>
      <c r="K625" s="71"/>
      <c r="L625" s="72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</row>
    <row r="626" spans="1:28" ht="12.75" customHeight="1">
      <c r="A626" s="71"/>
      <c r="B626" s="334"/>
      <c r="C626" s="71"/>
      <c r="D626" s="71"/>
      <c r="E626" s="334"/>
      <c r="F626" s="334"/>
      <c r="G626" s="71"/>
      <c r="H626" s="71"/>
      <c r="I626" s="334"/>
      <c r="J626" s="334"/>
      <c r="K626" s="71"/>
      <c r="L626" s="72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</row>
    <row r="627" spans="1:28" ht="12.75" customHeight="1">
      <c r="A627" s="71"/>
      <c r="B627" s="334"/>
      <c r="C627" s="71"/>
      <c r="D627" s="71"/>
      <c r="E627" s="334"/>
      <c r="F627" s="334"/>
      <c r="G627" s="71"/>
      <c r="H627" s="71"/>
      <c r="I627" s="334"/>
      <c r="J627" s="334"/>
      <c r="K627" s="71"/>
      <c r="L627" s="72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</row>
    <row r="628" spans="1:28" ht="12.75" customHeight="1">
      <c r="A628" s="71"/>
      <c r="B628" s="334"/>
      <c r="C628" s="71"/>
      <c r="D628" s="71"/>
      <c r="E628" s="334"/>
      <c r="F628" s="334"/>
      <c r="G628" s="71"/>
      <c r="H628" s="71"/>
      <c r="I628" s="334"/>
      <c r="J628" s="334"/>
      <c r="K628" s="71"/>
      <c r="L628" s="72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</row>
    <row r="629" spans="1:28" ht="12.75" customHeight="1">
      <c r="A629" s="71"/>
      <c r="B629" s="334"/>
      <c r="C629" s="71"/>
      <c r="D629" s="71"/>
      <c r="E629" s="334"/>
      <c r="F629" s="334"/>
      <c r="G629" s="71"/>
      <c r="H629" s="71"/>
      <c r="I629" s="334"/>
      <c r="J629" s="334"/>
      <c r="K629" s="71"/>
      <c r="L629" s="72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</row>
    <row r="630" spans="1:28" ht="12.75" customHeight="1">
      <c r="A630" s="71"/>
      <c r="B630" s="334"/>
      <c r="C630" s="71"/>
      <c r="D630" s="71"/>
      <c r="E630" s="334"/>
      <c r="F630" s="334"/>
      <c r="G630" s="71"/>
      <c r="H630" s="71"/>
      <c r="I630" s="334"/>
      <c r="J630" s="334"/>
      <c r="K630" s="71"/>
      <c r="L630" s="72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</row>
    <row r="631" spans="1:28" ht="12.75" customHeight="1">
      <c r="A631" s="71"/>
      <c r="B631" s="334"/>
      <c r="C631" s="71"/>
      <c r="D631" s="71"/>
      <c r="E631" s="334"/>
      <c r="F631" s="334"/>
      <c r="G631" s="71"/>
      <c r="H631" s="71"/>
      <c r="I631" s="334"/>
      <c r="J631" s="334"/>
      <c r="K631" s="71"/>
      <c r="L631" s="72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</row>
    <row r="632" spans="1:28" ht="12.75" customHeight="1">
      <c r="A632" s="71"/>
      <c r="B632" s="334"/>
      <c r="C632" s="71"/>
      <c r="D632" s="71"/>
      <c r="E632" s="334"/>
      <c r="F632" s="334"/>
      <c r="G632" s="71"/>
      <c r="H632" s="71"/>
      <c r="I632" s="334"/>
      <c r="J632" s="334"/>
      <c r="K632" s="71"/>
      <c r="L632" s="72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</row>
    <row r="633" spans="1:28" ht="12.75" customHeight="1">
      <c r="A633" s="71"/>
      <c r="B633" s="334"/>
      <c r="C633" s="71"/>
      <c r="D633" s="71"/>
      <c r="E633" s="334"/>
      <c r="F633" s="334"/>
      <c r="G633" s="71"/>
      <c r="H633" s="71"/>
      <c r="I633" s="334"/>
      <c r="J633" s="334"/>
      <c r="K633" s="71"/>
      <c r="L633" s="72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</row>
    <row r="634" spans="1:28" ht="12.75" customHeight="1">
      <c r="A634" s="71"/>
      <c r="B634" s="334"/>
      <c r="C634" s="71"/>
      <c r="D634" s="71"/>
      <c r="E634" s="334"/>
      <c r="F634" s="334"/>
      <c r="G634" s="71"/>
      <c r="H634" s="71"/>
      <c r="I634" s="334"/>
      <c r="J634" s="334"/>
      <c r="K634" s="71"/>
      <c r="L634" s="72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</row>
    <row r="635" spans="1:28" ht="12.75" customHeight="1">
      <c r="A635" s="71"/>
      <c r="B635" s="334"/>
      <c r="C635" s="71"/>
      <c r="D635" s="71"/>
      <c r="E635" s="334"/>
      <c r="F635" s="334"/>
      <c r="G635" s="71"/>
      <c r="H635" s="71"/>
      <c r="I635" s="334"/>
      <c r="J635" s="334"/>
      <c r="K635" s="71"/>
      <c r="L635" s="72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</row>
    <row r="636" spans="1:28" ht="12.75" customHeight="1">
      <c r="A636" s="71"/>
      <c r="B636" s="334"/>
      <c r="C636" s="71"/>
      <c r="D636" s="71"/>
      <c r="E636" s="334"/>
      <c r="F636" s="334"/>
      <c r="G636" s="71"/>
      <c r="H636" s="71"/>
      <c r="I636" s="334"/>
      <c r="J636" s="334"/>
      <c r="K636" s="71"/>
      <c r="L636" s="72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</row>
    <row r="637" spans="1:28" ht="12.75" customHeight="1">
      <c r="A637" s="71"/>
      <c r="B637" s="334"/>
      <c r="C637" s="71"/>
      <c r="D637" s="71"/>
      <c r="E637" s="334"/>
      <c r="F637" s="334"/>
      <c r="G637" s="71"/>
      <c r="H637" s="71"/>
      <c r="I637" s="334"/>
      <c r="J637" s="334"/>
      <c r="K637" s="71"/>
      <c r="L637" s="72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</row>
    <row r="638" spans="1:28" ht="12.75" customHeight="1">
      <c r="A638" s="71"/>
      <c r="B638" s="334"/>
      <c r="C638" s="71"/>
      <c r="D638" s="71"/>
      <c r="E638" s="334"/>
      <c r="F638" s="334"/>
      <c r="G638" s="71"/>
      <c r="H638" s="71"/>
      <c r="I638" s="334"/>
      <c r="J638" s="334"/>
      <c r="K638" s="71"/>
      <c r="L638" s="72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</row>
    <row r="639" spans="1:28" ht="12.75" customHeight="1">
      <c r="A639" s="71"/>
      <c r="B639" s="334"/>
      <c r="C639" s="71"/>
      <c r="D639" s="71"/>
      <c r="E639" s="334"/>
      <c r="F639" s="334"/>
      <c r="G639" s="71"/>
      <c r="H639" s="71"/>
      <c r="I639" s="334"/>
      <c r="J639" s="334"/>
      <c r="K639" s="71"/>
      <c r="L639" s="72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</row>
    <row r="640" spans="1:28" ht="12.75" customHeight="1">
      <c r="A640" s="71"/>
      <c r="B640" s="334"/>
      <c r="C640" s="71"/>
      <c r="D640" s="71"/>
      <c r="E640" s="334"/>
      <c r="F640" s="334"/>
      <c r="G640" s="71"/>
      <c r="H640" s="71"/>
      <c r="I640" s="334"/>
      <c r="J640" s="334"/>
      <c r="K640" s="71"/>
      <c r="L640" s="72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</row>
    <row r="641" spans="1:28" ht="12.75" customHeight="1">
      <c r="A641" s="71"/>
      <c r="B641" s="334"/>
      <c r="C641" s="71"/>
      <c r="D641" s="71"/>
      <c r="E641" s="334"/>
      <c r="F641" s="334"/>
      <c r="G641" s="71"/>
      <c r="H641" s="71"/>
      <c r="I641" s="334"/>
      <c r="J641" s="334"/>
      <c r="K641" s="71"/>
      <c r="L641" s="72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</row>
    <row r="642" spans="1:28" ht="12.75" customHeight="1">
      <c r="A642" s="71"/>
      <c r="B642" s="334"/>
      <c r="C642" s="71"/>
      <c r="D642" s="71"/>
      <c r="E642" s="334"/>
      <c r="F642" s="334"/>
      <c r="G642" s="71"/>
      <c r="H642" s="71"/>
      <c r="I642" s="334"/>
      <c r="J642" s="334"/>
      <c r="K642" s="71"/>
      <c r="L642" s="72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</row>
    <row r="643" spans="1:28" ht="12.75" customHeight="1">
      <c r="A643" s="71"/>
      <c r="B643" s="334"/>
      <c r="C643" s="71"/>
      <c r="D643" s="71"/>
      <c r="E643" s="334"/>
      <c r="F643" s="334"/>
      <c r="G643" s="71"/>
      <c r="H643" s="71"/>
      <c r="I643" s="334"/>
      <c r="J643" s="334"/>
      <c r="K643" s="71"/>
      <c r="L643" s="72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</row>
    <row r="644" spans="1:28" ht="12.75" customHeight="1">
      <c r="A644" s="71"/>
      <c r="B644" s="334"/>
      <c r="C644" s="71"/>
      <c r="D644" s="71"/>
      <c r="E644" s="334"/>
      <c r="F644" s="334"/>
      <c r="G644" s="71"/>
      <c r="H644" s="71"/>
      <c r="I644" s="334"/>
      <c r="J644" s="334"/>
      <c r="K644" s="71"/>
      <c r="L644" s="72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</row>
    <row r="645" spans="1:28" ht="12.75" customHeight="1">
      <c r="A645" s="71"/>
      <c r="B645" s="334"/>
      <c r="C645" s="71"/>
      <c r="D645" s="71"/>
      <c r="E645" s="334"/>
      <c r="F645" s="334"/>
      <c r="G645" s="71"/>
      <c r="H645" s="71"/>
      <c r="I645" s="334"/>
      <c r="J645" s="334"/>
      <c r="K645" s="71"/>
      <c r="L645" s="72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</row>
    <row r="646" spans="1:28" ht="12.75" customHeight="1">
      <c r="A646" s="71"/>
      <c r="B646" s="334"/>
      <c r="C646" s="71"/>
      <c r="D646" s="71"/>
      <c r="E646" s="334"/>
      <c r="F646" s="334"/>
      <c r="G646" s="71"/>
      <c r="H646" s="71"/>
      <c r="I646" s="334"/>
      <c r="J646" s="334"/>
      <c r="K646" s="71"/>
      <c r="L646" s="72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</row>
    <row r="647" spans="1:28" ht="12.75" customHeight="1">
      <c r="A647" s="71"/>
      <c r="B647" s="334"/>
      <c r="C647" s="71"/>
      <c r="D647" s="71"/>
      <c r="E647" s="334"/>
      <c r="F647" s="334"/>
      <c r="G647" s="71"/>
      <c r="H647" s="71"/>
      <c r="I647" s="334"/>
      <c r="J647" s="334"/>
      <c r="K647" s="71"/>
      <c r="L647" s="72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</row>
    <row r="648" spans="1:28" ht="12.75" customHeight="1">
      <c r="A648" s="71"/>
      <c r="B648" s="334"/>
      <c r="C648" s="71"/>
      <c r="D648" s="71"/>
      <c r="E648" s="334"/>
      <c r="F648" s="334"/>
      <c r="G648" s="71"/>
      <c r="H648" s="71"/>
      <c r="I648" s="334"/>
      <c r="J648" s="334"/>
      <c r="K648" s="71"/>
      <c r="L648" s="72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</row>
    <row r="649" spans="1:28" ht="12.75" customHeight="1">
      <c r="A649" s="71"/>
      <c r="B649" s="334"/>
      <c r="C649" s="71"/>
      <c r="D649" s="71"/>
      <c r="E649" s="334"/>
      <c r="F649" s="334"/>
      <c r="G649" s="71"/>
      <c r="H649" s="71"/>
      <c r="I649" s="334"/>
      <c r="J649" s="334"/>
      <c r="K649" s="71"/>
      <c r="L649" s="72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</row>
    <row r="650" spans="1:28" ht="12.75" customHeight="1">
      <c r="A650" s="71"/>
      <c r="B650" s="334"/>
      <c r="C650" s="71"/>
      <c r="D650" s="71"/>
      <c r="E650" s="334"/>
      <c r="F650" s="334"/>
      <c r="G650" s="71"/>
      <c r="H650" s="71"/>
      <c r="I650" s="334"/>
      <c r="J650" s="334"/>
      <c r="K650" s="71"/>
      <c r="L650" s="72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</row>
    <row r="651" spans="1:28" ht="12.75" customHeight="1">
      <c r="A651" s="71"/>
      <c r="B651" s="334"/>
      <c r="C651" s="71"/>
      <c r="D651" s="71"/>
      <c r="E651" s="334"/>
      <c r="F651" s="334"/>
      <c r="G651" s="71"/>
      <c r="H651" s="71"/>
      <c r="I651" s="334"/>
      <c r="J651" s="334"/>
      <c r="K651" s="71"/>
      <c r="L651" s="72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</row>
    <row r="652" spans="1:28" ht="12.75" customHeight="1">
      <c r="A652" s="71"/>
      <c r="B652" s="334"/>
      <c r="C652" s="71"/>
      <c r="D652" s="71"/>
      <c r="E652" s="334"/>
      <c r="F652" s="334"/>
      <c r="G652" s="71"/>
      <c r="H652" s="71"/>
      <c r="I652" s="334"/>
      <c r="J652" s="334"/>
      <c r="K652" s="71"/>
      <c r="L652" s="72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</row>
    <row r="653" spans="1:28" ht="12.75" customHeight="1">
      <c r="A653" s="71"/>
      <c r="B653" s="334"/>
      <c r="C653" s="71"/>
      <c r="D653" s="71"/>
      <c r="E653" s="334"/>
      <c r="F653" s="334"/>
      <c r="G653" s="71"/>
      <c r="H653" s="71"/>
      <c r="I653" s="334"/>
      <c r="J653" s="334"/>
      <c r="K653" s="71"/>
      <c r="L653" s="72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</row>
    <row r="654" spans="1:28" ht="12.75" customHeight="1">
      <c r="A654" s="71"/>
      <c r="B654" s="334"/>
      <c r="C654" s="71"/>
      <c r="D654" s="71"/>
      <c r="E654" s="334"/>
      <c r="F654" s="334"/>
      <c r="G654" s="71"/>
      <c r="H654" s="71"/>
      <c r="I654" s="334"/>
      <c r="J654" s="334"/>
      <c r="K654" s="71"/>
      <c r="L654" s="72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</row>
    <row r="655" spans="1:28" ht="12.75" customHeight="1">
      <c r="A655" s="71"/>
      <c r="B655" s="334"/>
      <c r="C655" s="71"/>
      <c r="D655" s="71"/>
      <c r="E655" s="334"/>
      <c r="F655" s="334"/>
      <c r="G655" s="71"/>
      <c r="H655" s="71"/>
      <c r="I655" s="334"/>
      <c r="J655" s="334"/>
      <c r="K655" s="71"/>
      <c r="L655" s="72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</row>
    <row r="656" spans="1:28" ht="12.75" customHeight="1">
      <c r="A656" s="71"/>
      <c r="B656" s="334"/>
      <c r="C656" s="71"/>
      <c r="D656" s="71"/>
      <c r="E656" s="334"/>
      <c r="F656" s="334"/>
      <c r="G656" s="71"/>
      <c r="H656" s="71"/>
      <c r="I656" s="334"/>
      <c r="J656" s="334"/>
      <c r="K656" s="71"/>
      <c r="L656" s="72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</row>
    <row r="657" spans="1:28" ht="12.75" customHeight="1">
      <c r="A657" s="71"/>
      <c r="B657" s="334"/>
      <c r="C657" s="71"/>
      <c r="D657" s="71"/>
      <c r="E657" s="334"/>
      <c r="F657" s="334"/>
      <c r="G657" s="71"/>
      <c r="H657" s="71"/>
      <c r="I657" s="334"/>
      <c r="J657" s="334"/>
      <c r="K657" s="71"/>
      <c r="L657" s="72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</row>
    <row r="658" spans="1:28" ht="12.75" customHeight="1">
      <c r="A658" s="71"/>
      <c r="B658" s="334"/>
      <c r="C658" s="71"/>
      <c r="D658" s="71"/>
      <c r="E658" s="334"/>
      <c r="F658" s="334"/>
      <c r="G658" s="71"/>
      <c r="H658" s="71"/>
      <c r="I658" s="334"/>
      <c r="J658" s="334"/>
      <c r="K658" s="71"/>
      <c r="L658" s="72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</row>
    <row r="659" spans="1:28" ht="12.75" customHeight="1">
      <c r="A659" s="71"/>
      <c r="B659" s="334"/>
      <c r="C659" s="71"/>
      <c r="D659" s="71"/>
      <c r="E659" s="334"/>
      <c r="F659" s="334"/>
      <c r="G659" s="71"/>
      <c r="H659" s="71"/>
      <c r="I659" s="334"/>
      <c r="J659" s="334"/>
      <c r="K659" s="71"/>
      <c r="L659" s="72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</row>
    <row r="660" spans="1:28" ht="12.75" customHeight="1">
      <c r="A660" s="71"/>
      <c r="B660" s="334"/>
      <c r="C660" s="71"/>
      <c r="D660" s="71"/>
      <c r="E660" s="334"/>
      <c r="F660" s="334"/>
      <c r="G660" s="71"/>
      <c r="H660" s="71"/>
      <c r="I660" s="334"/>
      <c r="J660" s="334"/>
      <c r="K660" s="71"/>
      <c r="L660" s="72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</row>
    <row r="661" spans="1:28" ht="12.75" customHeight="1">
      <c r="A661" s="71"/>
      <c r="B661" s="334"/>
      <c r="C661" s="71"/>
      <c r="D661" s="71"/>
      <c r="E661" s="334"/>
      <c r="F661" s="334"/>
      <c r="G661" s="71"/>
      <c r="H661" s="71"/>
      <c r="I661" s="334"/>
      <c r="J661" s="334"/>
      <c r="K661" s="71"/>
      <c r="L661" s="72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</row>
    <row r="662" spans="1:28" ht="12.75" customHeight="1">
      <c r="A662" s="71"/>
      <c r="B662" s="334"/>
      <c r="C662" s="71"/>
      <c r="D662" s="71"/>
      <c r="E662" s="334"/>
      <c r="F662" s="334"/>
      <c r="G662" s="71"/>
      <c r="H662" s="71"/>
      <c r="I662" s="334"/>
      <c r="J662" s="334"/>
      <c r="K662" s="71"/>
      <c r="L662" s="72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</row>
    <row r="663" spans="1:28" ht="12.75" customHeight="1">
      <c r="A663" s="71"/>
      <c r="B663" s="334"/>
      <c r="C663" s="71"/>
      <c r="D663" s="71"/>
      <c r="E663" s="334"/>
      <c r="F663" s="334"/>
      <c r="G663" s="71"/>
      <c r="H663" s="71"/>
      <c r="I663" s="334"/>
      <c r="J663" s="334"/>
      <c r="K663" s="71"/>
      <c r="L663" s="72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</row>
    <row r="664" spans="1:28" ht="12.75" customHeight="1">
      <c r="A664" s="71"/>
      <c r="B664" s="334"/>
      <c r="C664" s="71"/>
      <c r="D664" s="71"/>
      <c r="E664" s="334"/>
      <c r="F664" s="334"/>
      <c r="G664" s="71"/>
      <c r="H664" s="71"/>
      <c r="I664" s="334"/>
      <c r="J664" s="334"/>
      <c r="K664" s="71"/>
      <c r="L664" s="72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</row>
    <row r="665" spans="1:28" ht="12.75" customHeight="1">
      <c r="A665" s="71"/>
      <c r="B665" s="334"/>
      <c r="C665" s="71"/>
      <c r="D665" s="71"/>
      <c r="E665" s="334"/>
      <c r="F665" s="334"/>
      <c r="G665" s="71"/>
      <c r="H665" s="71"/>
      <c r="I665" s="334"/>
      <c r="J665" s="334"/>
      <c r="K665" s="71"/>
      <c r="L665" s="72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</row>
    <row r="666" spans="1:28" ht="12.75" customHeight="1">
      <c r="A666" s="71"/>
      <c r="B666" s="334"/>
      <c r="C666" s="71"/>
      <c r="D666" s="71"/>
      <c r="E666" s="334"/>
      <c r="F666" s="334"/>
      <c r="G666" s="71"/>
      <c r="H666" s="71"/>
      <c r="I666" s="334"/>
      <c r="J666" s="334"/>
      <c r="K666" s="71"/>
      <c r="L666" s="72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</row>
    <row r="667" spans="1:28" ht="12.75" customHeight="1">
      <c r="A667" s="71"/>
      <c r="B667" s="334"/>
      <c r="C667" s="71"/>
      <c r="D667" s="71"/>
      <c r="E667" s="334"/>
      <c r="F667" s="334"/>
      <c r="G667" s="71"/>
      <c r="H667" s="71"/>
      <c r="I667" s="334"/>
      <c r="J667" s="334"/>
      <c r="K667" s="71"/>
      <c r="L667" s="72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</row>
    <row r="668" spans="1:28" ht="12.75" customHeight="1">
      <c r="A668" s="71"/>
      <c r="B668" s="334"/>
      <c r="C668" s="71"/>
      <c r="D668" s="71"/>
      <c r="E668" s="334"/>
      <c r="F668" s="334"/>
      <c r="G668" s="71"/>
      <c r="H668" s="71"/>
      <c r="I668" s="334"/>
      <c r="J668" s="334"/>
      <c r="K668" s="71"/>
      <c r="L668" s="72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</row>
    <row r="669" spans="1:28" ht="12.75" customHeight="1">
      <c r="A669" s="71"/>
      <c r="B669" s="334"/>
      <c r="C669" s="71"/>
      <c r="D669" s="71"/>
      <c r="E669" s="334"/>
      <c r="F669" s="334"/>
      <c r="G669" s="71"/>
      <c r="H669" s="71"/>
      <c r="I669" s="334"/>
      <c r="J669" s="334"/>
      <c r="K669" s="71"/>
      <c r="L669" s="72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</row>
    <row r="670" spans="1:28" ht="12.75" customHeight="1">
      <c r="A670" s="71"/>
      <c r="B670" s="334"/>
      <c r="C670" s="71"/>
      <c r="D670" s="71"/>
      <c r="E670" s="334"/>
      <c r="F670" s="334"/>
      <c r="G670" s="71"/>
      <c r="H670" s="71"/>
      <c r="I670" s="334"/>
      <c r="J670" s="334"/>
      <c r="K670" s="71"/>
      <c r="L670" s="72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</row>
    <row r="671" spans="1:28" ht="12.75" customHeight="1">
      <c r="A671" s="71"/>
      <c r="B671" s="334"/>
      <c r="C671" s="71"/>
      <c r="D671" s="71"/>
      <c r="E671" s="334"/>
      <c r="F671" s="334"/>
      <c r="G671" s="71"/>
      <c r="H671" s="71"/>
      <c r="I671" s="334"/>
      <c r="J671" s="334"/>
      <c r="K671" s="71"/>
      <c r="L671" s="72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</row>
    <row r="672" spans="1:28" ht="12.75" customHeight="1">
      <c r="A672" s="71"/>
      <c r="B672" s="334"/>
      <c r="C672" s="71"/>
      <c r="D672" s="71"/>
      <c r="E672" s="334"/>
      <c r="F672" s="334"/>
      <c r="G672" s="71"/>
      <c r="H672" s="71"/>
      <c r="I672" s="334"/>
      <c r="J672" s="334"/>
      <c r="K672" s="71"/>
      <c r="L672" s="72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</row>
    <row r="673" spans="1:28" ht="12.75" customHeight="1">
      <c r="A673" s="71"/>
      <c r="B673" s="334"/>
      <c r="C673" s="71"/>
      <c r="D673" s="71"/>
      <c r="E673" s="334"/>
      <c r="F673" s="334"/>
      <c r="G673" s="71"/>
      <c r="H673" s="71"/>
      <c r="I673" s="334"/>
      <c r="J673" s="334"/>
      <c r="K673" s="71"/>
      <c r="L673" s="72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</row>
    <row r="674" spans="1:28" ht="12.75" customHeight="1">
      <c r="A674" s="71"/>
      <c r="B674" s="334"/>
      <c r="C674" s="71"/>
      <c r="D674" s="71"/>
      <c r="E674" s="334"/>
      <c r="F674" s="334"/>
      <c r="G674" s="71"/>
      <c r="H674" s="71"/>
      <c r="I674" s="334"/>
      <c r="J674" s="334"/>
      <c r="K674" s="71"/>
      <c r="L674" s="72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</row>
    <row r="675" spans="1:28" ht="12.75" customHeight="1">
      <c r="A675" s="71"/>
      <c r="B675" s="334"/>
      <c r="C675" s="71"/>
      <c r="D675" s="71"/>
      <c r="E675" s="334"/>
      <c r="F675" s="334"/>
      <c r="G675" s="71"/>
      <c r="H675" s="71"/>
      <c r="I675" s="334"/>
      <c r="J675" s="334"/>
      <c r="K675" s="71"/>
      <c r="L675" s="72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</row>
    <row r="676" spans="1:28" ht="12.75" customHeight="1">
      <c r="A676" s="71"/>
      <c r="B676" s="334"/>
      <c r="C676" s="71"/>
      <c r="D676" s="71"/>
      <c r="E676" s="334"/>
      <c r="F676" s="334"/>
      <c r="G676" s="71"/>
      <c r="H676" s="71"/>
      <c r="I676" s="334"/>
      <c r="J676" s="334"/>
      <c r="K676" s="71"/>
      <c r="L676" s="72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</row>
    <row r="677" spans="1:28" ht="12.75" customHeight="1">
      <c r="A677" s="71"/>
      <c r="B677" s="334"/>
      <c r="C677" s="71"/>
      <c r="D677" s="71"/>
      <c r="E677" s="334"/>
      <c r="F677" s="334"/>
      <c r="G677" s="71"/>
      <c r="H677" s="71"/>
      <c r="I677" s="334"/>
      <c r="J677" s="334"/>
      <c r="K677" s="71"/>
      <c r="L677" s="72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</row>
    <row r="678" spans="1:28" ht="12.75" customHeight="1">
      <c r="A678" s="71"/>
      <c r="B678" s="334"/>
      <c r="C678" s="71"/>
      <c r="D678" s="71"/>
      <c r="E678" s="334"/>
      <c r="F678" s="334"/>
      <c r="G678" s="71"/>
      <c r="H678" s="71"/>
      <c r="I678" s="334"/>
      <c r="J678" s="334"/>
      <c r="K678" s="71"/>
      <c r="L678" s="72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</row>
    <row r="679" spans="1:28" ht="12.75" customHeight="1">
      <c r="A679" s="71"/>
      <c r="B679" s="334"/>
      <c r="C679" s="71"/>
      <c r="D679" s="71"/>
      <c r="E679" s="334"/>
      <c r="F679" s="334"/>
      <c r="G679" s="71"/>
      <c r="H679" s="71"/>
      <c r="I679" s="334"/>
      <c r="J679" s="334"/>
      <c r="K679" s="71"/>
      <c r="L679" s="72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</row>
    <row r="680" spans="1:28" ht="12.75" customHeight="1">
      <c r="A680" s="71"/>
      <c r="B680" s="334"/>
      <c r="C680" s="71"/>
      <c r="D680" s="71"/>
      <c r="E680" s="334"/>
      <c r="F680" s="334"/>
      <c r="G680" s="71"/>
      <c r="H680" s="71"/>
      <c r="I680" s="334"/>
      <c r="J680" s="334"/>
      <c r="K680" s="71"/>
      <c r="L680" s="72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</row>
    <row r="681" spans="1:28" ht="12.75" customHeight="1">
      <c r="A681" s="71"/>
      <c r="B681" s="334"/>
      <c r="C681" s="71"/>
      <c r="D681" s="71"/>
      <c r="E681" s="334"/>
      <c r="F681" s="334"/>
      <c r="G681" s="71"/>
      <c r="H681" s="71"/>
      <c r="I681" s="334"/>
      <c r="J681" s="334"/>
      <c r="K681" s="71"/>
      <c r="L681" s="72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</row>
    <row r="682" spans="1:28" ht="12.75" customHeight="1">
      <c r="A682" s="71"/>
      <c r="B682" s="334"/>
      <c r="C682" s="71"/>
      <c r="D682" s="71"/>
      <c r="E682" s="334"/>
      <c r="F682" s="334"/>
      <c r="G682" s="71"/>
      <c r="H682" s="71"/>
      <c r="I682" s="334"/>
      <c r="J682" s="334"/>
      <c r="K682" s="71"/>
      <c r="L682" s="72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</row>
    <row r="683" spans="1:28" ht="12.75" customHeight="1">
      <c r="A683" s="71"/>
      <c r="B683" s="334"/>
      <c r="C683" s="71"/>
      <c r="D683" s="71"/>
      <c r="E683" s="334"/>
      <c r="F683" s="334"/>
      <c r="G683" s="71"/>
      <c r="H683" s="71"/>
      <c r="I683" s="334"/>
      <c r="J683" s="334"/>
      <c r="K683" s="71"/>
      <c r="L683" s="72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</row>
    <row r="684" spans="1:28" ht="12.75" customHeight="1">
      <c r="A684" s="71"/>
      <c r="B684" s="334"/>
      <c r="C684" s="71"/>
      <c r="D684" s="71"/>
      <c r="E684" s="334"/>
      <c r="F684" s="334"/>
      <c r="G684" s="71"/>
      <c r="H684" s="71"/>
      <c r="I684" s="334"/>
      <c r="J684" s="334"/>
      <c r="K684" s="71"/>
      <c r="L684" s="72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</row>
    <row r="685" spans="1:28" ht="12.75" customHeight="1">
      <c r="A685" s="71"/>
      <c r="B685" s="334"/>
      <c r="C685" s="71"/>
      <c r="D685" s="71"/>
      <c r="E685" s="334"/>
      <c r="F685" s="334"/>
      <c r="G685" s="71"/>
      <c r="H685" s="71"/>
      <c r="I685" s="334"/>
      <c r="J685" s="334"/>
      <c r="K685" s="71"/>
      <c r="L685" s="72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</row>
    <row r="686" spans="1:28" ht="12.75" customHeight="1">
      <c r="A686" s="71"/>
      <c r="B686" s="334"/>
      <c r="C686" s="71"/>
      <c r="D686" s="71"/>
      <c r="E686" s="334"/>
      <c r="F686" s="334"/>
      <c r="G686" s="71"/>
      <c r="H686" s="71"/>
      <c r="I686" s="334"/>
      <c r="J686" s="334"/>
      <c r="K686" s="71"/>
      <c r="L686" s="72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</row>
    <row r="687" spans="1:28" ht="12.75" customHeight="1">
      <c r="A687" s="71"/>
      <c r="B687" s="334"/>
      <c r="C687" s="71"/>
      <c r="D687" s="71"/>
      <c r="E687" s="334"/>
      <c r="F687" s="334"/>
      <c r="G687" s="71"/>
      <c r="H687" s="71"/>
      <c r="I687" s="334"/>
      <c r="J687" s="334"/>
      <c r="K687" s="71"/>
      <c r="L687" s="72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</row>
    <row r="688" spans="1:28" ht="12.75" customHeight="1">
      <c r="A688" s="71"/>
      <c r="B688" s="334"/>
      <c r="C688" s="71"/>
      <c r="D688" s="71"/>
      <c r="E688" s="334"/>
      <c r="F688" s="334"/>
      <c r="G688" s="71"/>
      <c r="H688" s="71"/>
      <c r="I688" s="334"/>
      <c r="J688" s="334"/>
      <c r="K688" s="71"/>
      <c r="L688" s="72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</row>
    <row r="689" spans="1:28" ht="12.75" customHeight="1">
      <c r="A689" s="71"/>
      <c r="B689" s="334"/>
      <c r="C689" s="71"/>
      <c r="D689" s="71"/>
      <c r="E689" s="334"/>
      <c r="F689" s="334"/>
      <c r="G689" s="71"/>
      <c r="H689" s="71"/>
      <c r="I689" s="334"/>
      <c r="J689" s="334"/>
      <c r="K689" s="71"/>
      <c r="L689" s="72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</row>
    <row r="690" spans="1:28" ht="12.75" customHeight="1">
      <c r="A690" s="71"/>
      <c r="B690" s="334"/>
      <c r="C690" s="71"/>
      <c r="D690" s="71"/>
      <c r="E690" s="334"/>
      <c r="F690" s="334"/>
      <c r="G690" s="71"/>
      <c r="H690" s="71"/>
      <c r="I690" s="334"/>
      <c r="J690" s="334"/>
      <c r="K690" s="71"/>
      <c r="L690" s="72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</row>
    <row r="691" spans="1:28" ht="12.75" customHeight="1">
      <c r="A691" s="71"/>
      <c r="B691" s="334"/>
      <c r="C691" s="71"/>
      <c r="D691" s="71"/>
      <c r="E691" s="334"/>
      <c r="F691" s="334"/>
      <c r="G691" s="71"/>
      <c r="H691" s="71"/>
      <c r="I691" s="334"/>
      <c r="J691" s="334"/>
      <c r="K691" s="71"/>
      <c r="L691" s="72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</row>
    <row r="692" spans="1:28" ht="12.75" customHeight="1">
      <c r="A692" s="71"/>
      <c r="B692" s="334"/>
      <c r="C692" s="71"/>
      <c r="D692" s="71"/>
      <c r="E692" s="334"/>
      <c r="F692" s="334"/>
      <c r="G692" s="71"/>
      <c r="H692" s="71"/>
      <c r="I692" s="334"/>
      <c r="J692" s="334"/>
      <c r="K692" s="71"/>
      <c r="L692" s="72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</row>
    <row r="693" spans="1:28" ht="12.75" customHeight="1">
      <c r="A693" s="71"/>
      <c r="B693" s="334"/>
      <c r="C693" s="71"/>
      <c r="D693" s="71"/>
      <c r="E693" s="334"/>
      <c r="F693" s="334"/>
      <c r="G693" s="71"/>
      <c r="H693" s="71"/>
      <c r="I693" s="334"/>
      <c r="J693" s="334"/>
      <c r="K693" s="71"/>
      <c r="L693" s="72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</row>
    <row r="694" spans="1:28" ht="12.75" customHeight="1">
      <c r="A694" s="71"/>
      <c r="B694" s="334"/>
      <c r="C694" s="71"/>
      <c r="D694" s="71"/>
      <c r="E694" s="334"/>
      <c r="F694" s="334"/>
      <c r="G694" s="71"/>
      <c r="H694" s="71"/>
      <c r="I694" s="334"/>
      <c r="J694" s="334"/>
      <c r="K694" s="71"/>
      <c r="L694" s="72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</row>
    <row r="695" spans="1:28" ht="12.75" customHeight="1">
      <c r="A695" s="71"/>
      <c r="B695" s="334"/>
      <c r="C695" s="71"/>
      <c r="D695" s="71"/>
      <c r="E695" s="334"/>
      <c r="F695" s="334"/>
      <c r="G695" s="71"/>
      <c r="H695" s="71"/>
      <c r="I695" s="334"/>
      <c r="J695" s="334"/>
      <c r="K695" s="71"/>
      <c r="L695" s="72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</row>
    <row r="696" spans="1:28" ht="12.75" customHeight="1">
      <c r="A696" s="71"/>
      <c r="B696" s="334"/>
      <c r="C696" s="71"/>
      <c r="D696" s="71"/>
      <c r="E696" s="334"/>
      <c r="F696" s="334"/>
      <c r="G696" s="71"/>
      <c r="H696" s="71"/>
      <c r="I696" s="334"/>
      <c r="J696" s="334"/>
      <c r="K696" s="71"/>
      <c r="L696" s="72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</row>
    <row r="697" spans="1:28" ht="12.75" customHeight="1">
      <c r="A697" s="71"/>
      <c r="B697" s="334"/>
      <c r="C697" s="71"/>
      <c r="D697" s="71"/>
      <c r="E697" s="334"/>
      <c r="F697" s="334"/>
      <c r="G697" s="71"/>
      <c r="H697" s="71"/>
      <c r="I697" s="334"/>
      <c r="J697" s="334"/>
      <c r="K697" s="71"/>
      <c r="L697" s="72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</row>
    <row r="698" spans="1:28" ht="12.75" customHeight="1">
      <c r="A698" s="71"/>
      <c r="B698" s="334"/>
      <c r="C698" s="71"/>
      <c r="D698" s="71"/>
      <c r="E698" s="334"/>
      <c r="F698" s="334"/>
      <c r="G698" s="71"/>
      <c r="H698" s="71"/>
      <c r="I698" s="334"/>
      <c r="J698" s="334"/>
      <c r="K698" s="71"/>
      <c r="L698" s="72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</row>
    <row r="699" spans="1:28" ht="12.75" customHeight="1">
      <c r="A699" s="71"/>
      <c r="B699" s="334"/>
      <c r="C699" s="71"/>
      <c r="D699" s="71"/>
      <c r="E699" s="334"/>
      <c r="F699" s="334"/>
      <c r="G699" s="71"/>
      <c r="H699" s="71"/>
      <c r="I699" s="334"/>
      <c r="J699" s="334"/>
      <c r="K699" s="71"/>
      <c r="L699" s="72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</row>
    <row r="700" spans="1:28" ht="12.75" customHeight="1">
      <c r="A700" s="71"/>
      <c r="B700" s="334"/>
      <c r="C700" s="71"/>
      <c r="D700" s="71"/>
      <c r="E700" s="334"/>
      <c r="F700" s="334"/>
      <c r="G700" s="71"/>
      <c r="H700" s="71"/>
      <c r="I700" s="334"/>
      <c r="J700" s="334"/>
      <c r="K700" s="71"/>
      <c r="L700" s="72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</row>
    <row r="701" spans="1:28" ht="12.75" customHeight="1">
      <c r="A701" s="71"/>
      <c r="B701" s="334"/>
      <c r="C701" s="71"/>
      <c r="D701" s="71"/>
      <c r="E701" s="334"/>
      <c r="F701" s="334"/>
      <c r="G701" s="71"/>
      <c r="H701" s="71"/>
      <c r="I701" s="334"/>
      <c r="J701" s="334"/>
      <c r="K701" s="71"/>
      <c r="L701" s="72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</row>
    <row r="702" spans="1:28" ht="12.75" customHeight="1">
      <c r="A702" s="71"/>
      <c r="B702" s="334"/>
      <c r="C702" s="71"/>
      <c r="D702" s="71"/>
      <c r="E702" s="334"/>
      <c r="F702" s="334"/>
      <c r="G702" s="71"/>
      <c r="H702" s="71"/>
      <c r="I702" s="334"/>
      <c r="J702" s="334"/>
      <c r="K702" s="71"/>
      <c r="L702" s="72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</row>
    <row r="703" spans="1:28" ht="12.75" customHeight="1">
      <c r="A703" s="71"/>
      <c r="B703" s="334"/>
      <c r="C703" s="71"/>
      <c r="D703" s="71"/>
      <c r="E703" s="334"/>
      <c r="F703" s="334"/>
      <c r="G703" s="71"/>
      <c r="H703" s="71"/>
      <c r="I703" s="334"/>
      <c r="J703" s="334"/>
      <c r="K703" s="71"/>
      <c r="L703" s="72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</row>
    <row r="704" spans="1:28" ht="12.75" customHeight="1">
      <c r="A704" s="71"/>
      <c r="B704" s="334"/>
      <c r="C704" s="71"/>
      <c r="D704" s="71"/>
      <c r="E704" s="334"/>
      <c r="F704" s="334"/>
      <c r="G704" s="71"/>
      <c r="H704" s="71"/>
      <c r="I704" s="334"/>
      <c r="J704" s="334"/>
      <c r="K704" s="71"/>
      <c r="L704" s="72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</row>
    <row r="705" spans="1:28" ht="12.75" customHeight="1">
      <c r="A705" s="71"/>
      <c r="B705" s="334"/>
      <c r="C705" s="71"/>
      <c r="D705" s="71"/>
      <c r="E705" s="334"/>
      <c r="F705" s="334"/>
      <c r="G705" s="71"/>
      <c r="H705" s="71"/>
      <c r="I705" s="334"/>
      <c r="J705" s="334"/>
      <c r="K705" s="71"/>
      <c r="L705" s="72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</row>
    <row r="706" spans="1:28" ht="12.75" customHeight="1">
      <c r="A706" s="71"/>
      <c r="B706" s="334"/>
      <c r="C706" s="71"/>
      <c r="D706" s="71"/>
      <c r="E706" s="334"/>
      <c r="F706" s="334"/>
      <c r="G706" s="71"/>
      <c r="H706" s="71"/>
      <c r="I706" s="334"/>
      <c r="J706" s="334"/>
      <c r="K706" s="71"/>
      <c r="L706" s="72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</row>
    <row r="707" spans="1:28" ht="12.75" customHeight="1">
      <c r="A707" s="71"/>
      <c r="B707" s="334"/>
      <c r="C707" s="71"/>
      <c r="D707" s="71"/>
      <c r="E707" s="334"/>
      <c r="F707" s="334"/>
      <c r="G707" s="71"/>
      <c r="H707" s="71"/>
      <c r="I707" s="334"/>
      <c r="J707" s="334"/>
      <c r="K707" s="71"/>
      <c r="L707" s="72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</row>
    <row r="708" spans="1:28" ht="12.75" customHeight="1">
      <c r="A708" s="71"/>
      <c r="B708" s="334"/>
      <c r="C708" s="71"/>
      <c r="D708" s="71"/>
      <c r="E708" s="334"/>
      <c r="F708" s="334"/>
      <c r="G708" s="71"/>
      <c r="H708" s="71"/>
      <c r="I708" s="334"/>
      <c r="J708" s="334"/>
      <c r="K708" s="71"/>
      <c r="L708" s="72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</row>
    <row r="709" spans="1:28" ht="12.75" customHeight="1">
      <c r="A709" s="71"/>
      <c r="B709" s="334"/>
      <c r="C709" s="71"/>
      <c r="D709" s="71"/>
      <c r="E709" s="334"/>
      <c r="F709" s="334"/>
      <c r="G709" s="71"/>
      <c r="H709" s="71"/>
      <c r="I709" s="334"/>
      <c r="J709" s="334"/>
      <c r="K709" s="71"/>
      <c r="L709" s="72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</row>
    <row r="710" spans="1:28" ht="12.75" customHeight="1">
      <c r="A710" s="71"/>
      <c r="B710" s="334"/>
      <c r="C710" s="71"/>
      <c r="D710" s="71"/>
      <c r="E710" s="334"/>
      <c r="F710" s="334"/>
      <c r="G710" s="71"/>
      <c r="H710" s="71"/>
      <c r="I710" s="334"/>
      <c r="J710" s="334"/>
      <c r="K710" s="71"/>
      <c r="L710" s="72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</row>
    <row r="711" spans="1:28" ht="12.75" customHeight="1">
      <c r="A711" s="71"/>
      <c r="B711" s="334"/>
      <c r="C711" s="71"/>
      <c r="D711" s="71"/>
      <c r="E711" s="334"/>
      <c r="F711" s="334"/>
      <c r="G711" s="71"/>
      <c r="H711" s="71"/>
      <c r="I711" s="334"/>
      <c r="J711" s="334"/>
      <c r="K711" s="71"/>
      <c r="L711" s="72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</row>
    <row r="712" spans="1:28" ht="12.75" customHeight="1">
      <c r="A712" s="71"/>
      <c r="B712" s="334"/>
      <c r="C712" s="71"/>
      <c r="D712" s="71"/>
      <c r="E712" s="334"/>
      <c r="F712" s="334"/>
      <c r="G712" s="71"/>
      <c r="H712" s="71"/>
      <c r="I712" s="334"/>
      <c r="J712" s="334"/>
      <c r="K712" s="71"/>
      <c r="L712" s="72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</row>
    <row r="713" spans="1:28" ht="12.75" customHeight="1">
      <c r="A713" s="71"/>
      <c r="B713" s="334"/>
      <c r="C713" s="71"/>
      <c r="D713" s="71"/>
      <c r="E713" s="334"/>
      <c r="F713" s="334"/>
      <c r="G713" s="71"/>
      <c r="H713" s="71"/>
      <c r="I713" s="334"/>
      <c r="J713" s="334"/>
      <c r="K713" s="71"/>
      <c r="L713" s="72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</row>
    <row r="714" spans="1:28" ht="12.75" customHeight="1">
      <c r="A714" s="71"/>
      <c r="B714" s="334"/>
      <c r="C714" s="71"/>
      <c r="D714" s="71"/>
      <c r="E714" s="334"/>
      <c r="F714" s="334"/>
      <c r="G714" s="71"/>
      <c r="H714" s="71"/>
      <c r="I714" s="334"/>
      <c r="J714" s="334"/>
      <c r="K714" s="71"/>
      <c r="L714" s="72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</row>
    <row r="715" spans="1:28" ht="12.75" customHeight="1">
      <c r="A715" s="71"/>
      <c r="B715" s="334"/>
      <c r="C715" s="71"/>
      <c r="D715" s="71"/>
      <c r="E715" s="334"/>
      <c r="F715" s="334"/>
      <c r="G715" s="71"/>
      <c r="H715" s="71"/>
      <c r="I715" s="334"/>
      <c r="J715" s="334"/>
      <c r="K715" s="71"/>
      <c r="L715" s="72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</row>
    <row r="716" spans="1:28" ht="12.75" customHeight="1">
      <c r="A716" s="71"/>
      <c r="B716" s="334"/>
      <c r="C716" s="71"/>
      <c r="D716" s="71"/>
      <c r="E716" s="334"/>
      <c r="F716" s="334"/>
      <c r="G716" s="71"/>
      <c r="H716" s="71"/>
      <c r="I716" s="334"/>
      <c r="J716" s="334"/>
      <c r="K716" s="71"/>
      <c r="L716" s="72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</row>
    <row r="717" spans="1:28" ht="12.75" customHeight="1">
      <c r="A717" s="71"/>
      <c r="B717" s="334"/>
      <c r="C717" s="71"/>
      <c r="D717" s="71"/>
      <c r="E717" s="334"/>
      <c r="F717" s="334"/>
      <c r="G717" s="71"/>
      <c r="H717" s="71"/>
      <c r="I717" s="334"/>
      <c r="J717" s="334"/>
      <c r="K717" s="71"/>
      <c r="L717" s="72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</row>
    <row r="718" spans="1:28" ht="12.75" customHeight="1">
      <c r="A718" s="71"/>
      <c r="B718" s="334"/>
      <c r="C718" s="71"/>
      <c r="D718" s="71"/>
      <c r="E718" s="334"/>
      <c r="F718" s="334"/>
      <c r="G718" s="71"/>
      <c r="H718" s="71"/>
      <c r="I718" s="334"/>
      <c r="J718" s="334"/>
      <c r="K718" s="71"/>
      <c r="L718" s="72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</row>
    <row r="719" spans="1:28" ht="12.75" customHeight="1">
      <c r="A719" s="71"/>
      <c r="B719" s="334"/>
      <c r="C719" s="71"/>
      <c r="D719" s="71"/>
      <c r="E719" s="334"/>
      <c r="F719" s="334"/>
      <c r="G719" s="71"/>
      <c r="H719" s="71"/>
      <c r="I719" s="334"/>
      <c r="J719" s="334"/>
      <c r="K719" s="71"/>
      <c r="L719" s="72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</row>
    <row r="720" spans="1:28" ht="12.75" customHeight="1">
      <c r="A720" s="71"/>
      <c r="B720" s="334"/>
      <c r="C720" s="71"/>
      <c r="D720" s="71"/>
      <c r="E720" s="334"/>
      <c r="F720" s="334"/>
      <c r="G720" s="71"/>
      <c r="H720" s="71"/>
      <c r="I720" s="334"/>
      <c r="J720" s="334"/>
      <c r="K720" s="71"/>
      <c r="L720" s="72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</row>
    <row r="721" spans="1:28" ht="12.75" customHeight="1">
      <c r="A721" s="71"/>
      <c r="B721" s="334"/>
      <c r="C721" s="71"/>
      <c r="D721" s="71"/>
      <c r="E721" s="334"/>
      <c r="F721" s="334"/>
      <c r="G721" s="71"/>
      <c r="H721" s="71"/>
      <c r="I721" s="334"/>
      <c r="J721" s="334"/>
      <c r="K721" s="71"/>
      <c r="L721" s="72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</row>
    <row r="722" spans="1:28" ht="12.75" customHeight="1">
      <c r="A722" s="71"/>
      <c r="B722" s="334"/>
      <c r="C722" s="71"/>
      <c r="D722" s="71"/>
      <c r="E722" s="334"/>
      <c r="F722" s="334"/>
      <c r="G722" s="71"/>
      <c r="H722" s="71"/>
      <c r="I722" s="334"/>
      <c r="J722" s="334"/>
      <c r="K722" s="71"/>
      <c r="L722" s="72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</row>
    <row r="723" spans="1:28" ht="12.75" customHeight="1">
      <c r="A723" s="71"/>
      <c r="B723" s="334"/>
      <c r="C723" s="71"/>
      <c r="D723" s="71"/>
      <c r="E723" s="334"/>
      <c r="F723" s="334"/>
      <c r="G723" s="71"/>
      <c r="H723" s="71"/>
      <c r="I723" s="334"/>
      <c r="J723" s="334"/>
      <c r="K723" s="71"/>
      <c r="L723" s="72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</row>
    <row r="724" spans="1:28" ht="12.75" customHeight="1">
      <c r="A724" s="71"/>
      <c r="B724" s="334"/>
      <c r="C724" s="71"/>
      <c r="D724" s="71"/>
      <c r="E724" s="334"/>
      <c r="F724" s="334"/>
      <c r="G724" s="71"/>
      <c r="H724" s="71"/>
      <c r="I724" s="334"/>
      <c r="J724" s="334"/>
      <c r="K724" s="71"/>
      <c r="L724" s="72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</row>
    <row r="725" spans="1:28" ht="12.75" customHeight="1">
      <c r="A725" s="71"/>
      <c r="B725" s="334"/>
      <c r="C725" s="71"/>
      <c r="D725" s="71"/>
      <c r="E725" s="334"/>
      <c r="F725" s="334"/>
      <c r="G725" s="71"/>
      <c r="H725" s="71"/>
      <c r="I725" s="334"/>
      <c r="J725" s="334"/>
      <c r="K725" s="71"/>
      <c r="L725" s="72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</row>
    <row r="726" spans="1:28" ht="12.75" customHeight="1">
      <c r="A726" s="71"/>
      <c r="B726" s="334"/>
      <c r="C726" s="71"/>
      <c r="D726" s="71"/>
      <c r="E726" s="334"/>
      <c r="F726" s="334"/>
      <c r="G726" s="71"/>
      <c r="H726" s="71"/>
      <c r="I726" s="334"/>
      <c r="J726" s="334"/>
      <c r="K726" s="71"/>
      <c r="L726" s="72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</row>
    <row r="727" spans="1:28" ht="12.75" customHeight="1">
      <c r="A727" s="71"/>
      <c r="B727" s="334"/>
      <c r="C727" s="71"/>
      <c r="D727" s="71"/>
      <c r="E727" s="334"/>
      <c r="F727" s="334"/>
      <c r="G727" s="71"/>
      <c r="H727" s="71"/>
      <c r="I727" s="334"/>
      <c r="J727" s="334"/>
      <c r="K727" s="71"/>
      <c r="L727" s="72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</row>
    <row r="728" spans="1:28" ht="12.75" customHeight="1">
      <c r="A728" s="71"/>
      <c r="B728" s="334"/>
      <c r="C728" s="71"/>
      <c r="D728" s="71"/>
      <c r="E728" s="334"/>
      <c r="F728" s="334"/>
      <c r="G728" s="71"/>
      <c r="H728" s="71"/>
      <c r="I728" s="334"/>
      <c r="J728" s="334"/>
      <c r="K728" s="71"/>
      <c r="L728" s="72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</row>
    <row r="729" spans="1:28" ht="12.75" customHeight="1">
      <c r="A729" s="71"/>
      <c r="B729" s="334"/>
      <c r="C729" s="71"/>
      <c r="D729" s="71"/>
      <c r="E729" s="334"/>
      <c r="F729" s="334"/>
      <c r="G729" s="71"/>
      <c r="H729" s="71"/>
      <c r="I729" s="334"/>
      <c r="J729" s="334"/>
      <c r="K729" s="71"/>
      <c r="L729" s="72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</row>
    <row r="730" spans="1:28" ht="12.75" customHeight="1">
      <c r="A730" s="71"/>
      <c r="B730" s="334"/>
      <c r="C730" s="71"/>
      <c r="D730" s="71"/>
      <c r="E730" s="334"/>
      <c r="F730" s="334"/>
      <c r="G730" s="71"/>
      <c r="H730" s="71"/>
      <c r="I730" s="334"/>
      <c r="J730" s="334"/>
      <c r="K730" s="71"/>
      <c r="L730" s="72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</row>
    <row r="731" spans="1:28" ht="12.75" customHeight="1">
      <c r="A731" s="71"/>
      <c r="B731" s="334"/>
      <c r="C731" s="71"/>
      <c r="D731" s="71"/>
      <c r="E731" s="334"/>
      <c r="F731" s="334"/>
      <c r="G731" s="71"/>
      <c r="H731" s="71"/>
      <c r="I731" s="334"/>
      <c r="J731" s="334"/>
      <c r="K731" s="71"/>
      <c r="L731" s="72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</row>
    <row r="732" spans="1:28" ht="12.75" customHeight="1">
      <c r="A732" s="71"/>
      <c r="B732" s="334"/>
      <c r="C732" s="71"/>
      <c r="D732" s="71"/>
      <c r="E732" s="334"/>
      <c r="F732" s="334"/>
      <c r="G732" s="71"/>
      <c r="H732" s="71"/>
      <c r="I732" s="334"/>
      <c r="J732" s="334"/>
      <c r="K732" s="71"/>
      <c r="L732" s="72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</row>
    <row r="733" spans="1:28" ht="12.75" customHeight="1">
      <c r="A733" s="71"/>
      <c r="B733" s="334"/>
      <c r="C733" s="71"/>
      <c r="D733" s="71"/>
      <c r="E733" s="334"/>
      <c r="F733" s="334"/>
      <c r="G733" s="71"/>
      <c r="H733" s="71"/>
      <c r="I733" s="334"/>
      <c r="J733" s="334"/>
      <c r="K733" s="71"/>
      <c r="L733" s="72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</row>
    <row r="734" spans="1:28" ht="12.75" customHeight="1">
      <c r="A734" s="71"/>
      <c r="B734" s="334"/>
      <c r="C734" s="71"/>
      <c r="D734" s="71"/>
      <c r="E734" s="334"/>
      <c r="F734" s="334"/>
      <c r="G734" s="71"/>
      <c r="H734" s="71"/>
      <c r="I734" s="334"/>
      <c r="J734" s="334"/>
      <c r="K734" s="71"/>
      <c r="L734" s="72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</row>
    <row r="735" spans="1:28" ht="12.75" customHeight="1">
      <c r="A735" s="71"/>
      <c r="B735" s="334"/>
      <c r="C735" s="71"/>
      <c r="D735" s="71"/>
      <c r="E735" s="334"/>
      <c r="F735" s="334"/>
      <c r="G735" s="71"/>
      <c r="H735" s="71"/>
      <c r="I735" s="334"/>
      <c r="J735" s="334"/>
      <c r="K735" s="71"/>
      <c r="L735" s="72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</row>
    <row r="736" spans="1:28" ht="12.75" customHeight="1">
      <c r="A736" s="71"/>
      <c r="B736" s="334"/>
      <c r="C736" s="71"/>
      <c r="D736" s="71"/>
      <c r="E736" s="334"/>
      <c r="F736" s="334"/>
      <c r="G736" s="71"/>
      <c r="H736" s="71"/>
      <c r="I736" s="334"/>
      <c r="J736" s="334"/>
      <c r="K736" s="71"/>
      <c r="L736" s="72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</row>
    <row r="737" spans="1:28" ht="12.75" customHeight="1">
      <c r="A737" s="71"/>
      <c r="B737" s="334"/>
      <c r="C737" s="71"/>
      <c r="D737" s="71"/>
      <c r="E737" s="334"/>
      <c r="F737" s="334"/>
      <c r="G737" s="71"/>
      <c r="H737" s="71"/>
      <c r="I737" s="334"/>
      <c r="J737" s="334"/>
      <c r="K737" s="71"/>
      <c r="L737" s="72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</row>
    <row r="738" spans="1:28" ht="12.75" customHeight="1">
      <c r="A738" s="71"/>
      <c r="B738" s="334"/>
      <c r="C738" s="71"/>
      <c r="D738" s="71"/>
      <c r="E738" s="334"/>
      <c r="F738" s="334"/>
      <c r="G738" s="71"/>
      <c r="H738" s="71"/>
      <c r="I738" s="334"/>
      <c r="J738" s="334"/>
      <c r="K738" s="71"/>
      <c r="L738" s="72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</row>
    <row r="739" spans="1:28" ht="12.75" customHeight="1">
      <c r="A739" s="71"/>
      <c r="B739" s="334"/>
      <c r="C739" s="71"/>
      <c r="D739" s="71"/>
      <c r="E739" s="334"/>
      <c r="F739" s="334"/>
      <c r="G739" s="71"/>
      <c r="H739" s="71"/>
      <c r="I739" s="334"/>
      <c r="J739" s="334"/>
      <c r="K739" s="71"/>
      <c r="L739" s="72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</row>
    <row r="740" spans="1:28" ht="12.75" customHeight="1">
      <c r="A740" s="71"/>
      <c r="B740" s="334"/>
      <c r="C740" s="71"/>
      <c r="D740" s="71"/>
      <c r="E740" s="334"/>
      <c r="F740" s="334"/>
      <c r="G740" s="71"/>
      <c r="H740" s="71"/>
      <c r="I740" s="334"/>
      <c r="J740" s="334"/>
      <c r="K740" s="71"/>
      <c r="L740" s="72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</row>
    <row r="741" spans="1:28" ht="12.75" customHeight="1">
      <c r="A741" s="71"/>
      <c r="B741" s="334"/>
      <c r="C741" s="71"/>
      <c r="D741" s="71"/>
      <c r="E741" s="334"/>
      <c r="F741" s="334"/>
      <c r="G741" s="71"/>
      <c r="H741" s="71"/>
      <c r="I741" s="334"/>
      <c r="J741" s="334"/>
      <c r="K741" s="71"/>
      <c r="L741" s="72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</row>
    <row r="742" spans="1:28" ht="12.75" customHeight="1">
      <c r="A742" s="71"/>
      <c r="B742" s="334"/>
      <c r="C742" s="71"/>
      <c r="D742" s="71"/>
      <c r="E742" s="334"/>
      <c r="F742" s="334"/>
      <c r="G742" s="71"/>
      <c r="H742" s="71"/>
      <c r="I742" s="334"/>
      <c r="J742" s="334"/>
      <c r="K742" s="71"/>
      <c r="L742" s="72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</row>
    <row r="743" spans="1:28" ht="12.75" customHeight="1">
      <c r="A743" s="71"/>
      <c r="B743" s="334"/>
      <c r="C743" s="71"/>
      <c r="D743" s="71"/>
      <c r="E743" s="334"/>
      <c r="F743" s="334"/>
      <c r="G743" s="71"/>
      <c r="H743" s="71"/>
      <c r="I743" s="334"/>
      <c r="J743" s="334"/>
      <c r="K743" s="71"/>
      <c r="L743" s="72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</row>
    <row r="744" spans="1:28" ht="12.75" customHeight="1">
      <c r="A744" s="71"/>
      <c r="B744" s="334"/>
      <c r="C744" s="71"/>
      <c r="D744" s="71"/>
      <c r="E744" s="334"/>
      <c r="F744" s="334"/>
      <c r="G744" s="71"/>
      <c r="H744" s="71"/>
      <c r="I744" s="334"/>
      <c r="J744" s="334"/>
      <c r="K744" s="71"/>
      <c r="L744" s="72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</row>
    <row r="745" spans="1:28" ht="12.75" customHeight="1">
      <c r="A745" s="71"/>
      <c r="B745" s="334"/>
      <c r="C745" s="71"/>
      <c r="D745" s="71"/>
      <c r="E745" s="334"/>
      <c r="F745" s="334"/>
      <c r="G745" s="71"/>
      <c r="H745" s="71"/>
      <c r="I745" s="334"/>
      <c r="J745" s="334"/>
      <c r="K745" s="71"/>
      <c r="L745" s="72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</row>
    <row r="746" spans="1:28" ht="12.75" customHeight="1">
      <c r="A746" s="71"/>
      <c r="B746" s="334"/>
      <c r="C746" s="71"/>
      <c r="D746" s="71"/>
      <c r="E746" s="334"/>
      <c r="F746" s="334"/>
      <c r="G746" s="71"/>
      <c r="H746" s="71"/>
      <c r="I746" s="334"/>
      <c r="J746" s="334"/>
      <c r="K746" s="71"/>
      <c r="L746" s="72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</row>
    <row r="747" spans="1:28" ht="12.75" customHeight="1">
      <c r="A747" s="71"/>
      <c r="B747" s="334"/>
      <c r="C747" s="71"/>
      <c r="D747" s="71"/>
      <c r="E747" s="334"/>
      <c r="F747" s="334"/>
      <c r="G747" s="71"/>
      <c r="H747" s="71"/>
      <c r="I747" s="334"/>
      <c r="J747" s="334"/>
      <c r="K747" s="71"/>
      <c r="L747" s="72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</row>
    <row r="748" spans="1:28" ht="12.75" customHeight="1">
      <c r="A748" s="71"/>
      <c r="B748" s="334"/>
      <c r="C748" s="71"/>
      <c r="D748" s="71"/>
      <c r="E748" s="334"/>
      <c r="F748" s="334"/>
      <c r="G748" s="71"/>
      <c r="H748" s="71"/>
      <c r="I748" s="334"/>
      <c r="J748" s="334"/>
      <c r="K748" s="71"/>
      <c r="L748" s="72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</row>
    <row r="749" spans="1:28" ht="12.75" customHeight="1">
      <c r="A749" s="71"/>
      <c r="B749" s="334"/>
      <c r="C749" s="71"/>
      <c r="D749" s="71"/>
      <c r="E749" s="334"/>
      <c r="F749" s="334"/>
      <c r="G749" s="71"/>
      <c r="H749" s="71"/>
      <c r="I749" s="334"/>
      <c r="J749" s="334"/>
      <c r="K749" s="71"/>
      <c r="L749" s="72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</row>
    <row r="750" spans="1:28" ht="12.75" customHeight="1">
      <c r="A750" s="71"/>
      <c r="B750" s="334"/>
      <c r="C750" s="71"/>
      <c r="D750" s="71"/>
      <c r="E750" s="334"/>
      <c r="F750" s="334"/>
      <c r="G750" s="71"/>
      <c r="H750" s="71"/>
      <c r="I750" s="334"/>
      <c r="J750" s="334"/>
      <c r="K750" s="71"/>
      <c r="L750" s="72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</row>
    <row r="751" spans="1:28" ht="12.75" customHeight="1">
      <c r="A751" s="71"/>
      <c r="B751" s="334"/>
      <c r="C751" s="71"/>
      <c r="D751" s="71"/>
      <c r="E751" s="334"/>
      <c r="F751" s="334"/>
      <c r="G751" s="71"/>
      <c r="H751" s="71"/>
      <c r="I751" s="334"/>
      <c r="J751" s="334"/>
      <c r="K751" s="71"/>
      <c r="L751" s="72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</row>
    <row r="752" spans="1:28" ht="12.75" customHeight="1">
      <c r="A752" s="71"/>
      <c r="B752" s="334"/>
      <c r="C752" s="71"/>
      <c r="D752" s="71"/>
      <c r="E752" s="334"/>
      <c r="F752" s="334"/>
      <c r="G752" s="71"/>
      <c r="H752" s="71"/>
      <c r="I752" s="334"/>
      <c r="J752" s="334"/>
      <c r="K752" s="71"/>
      <c r="L752" s="72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</row>
    <row r="753" spans="1:28" ht="12.75" customHeight="1">
      <c r="A753" s="71"/>
      <c r="B753" s="334"/>
      <c r="C753" s="71"/>
      <c r="D753" s="71"/>
      <c r="E753" s="334"/>
      <c r="F753" s="334"/>
      <c r="G753" s="71"/>
      <c r="H753" s="71"/>
      <c r="I753" s="334"/>
      <c r="J753" s="334"/>
      <c r="K753" s="71"/>
      <c r="L753" s="72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</row>
    <row r="754" spans="1:28" ht="12.75" customHeight="1">
      <c r="A754" s="71"/>
      <c r="B754" s="334"/>
      <c r="C754" s="71"/>
      <c r="D754" s="71"/>
      <c r="E754" s="334"/>
      <c r="F754" s="334"/>
      <c r="G754" s="71"/>
      <c r="H754" s="71"/>
      <c r="I754" s="334"/>
      <c r="J754" s="334"/>
      <c r="K754" s="71"/>
      <c r="L754" s="72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</row>
    <row r="755" spans="1:28" ht="12.75" customHeight="1">
      <c r="A755" s="71"/>
      <c r="B755" s="334"/>
      <c r="C755" s="71"/>
      <c r="D755" s="71"/>
      <c r="E755" s="334"/>
      <c r="F755" s="334"/>
      <c r="G755" s="71"/>
      <c r="H755" s="71"/>
      <c r="I755" s="334"/>
      <c r="J755" s="334"/>
      <c r="K755" s="71"/>
      <c r="L755" s="72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</row>
    <row r="756" spans="1:28" ht="12.75" customHeight="1">
      <c r="A756" s="71"/>
      <c r="B756" s="334"/>
      <c r="C756" s="71"/>
      <c r="D756" s="71"/>
      <c r="E756" s="334"/>
      <c r="F756" s="334"/>
      <c r="G756" s="71"/>
      <c r="H756" s="71"/>
      <c r="I756" s="334"/>
      <c r="J756" s="334"/>
      <c r="K756" s="71"/>
      <c r="L756" s="72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</row>
    <row r="757" spans="1:28" ht="12.75" customHeight="1">
      <c r="A757" s="71"/>
      <c r="B757" s="334"/>
      <c r="C757" s="71"/>
      <c r="D757" s="71"/>
      <c r="E757" s="334"/>
      <c r="F757" s="334"/>
      <c r="G757" s="71"/>
      <c r="H757" s="71"/>
      <c r="I757" s="334"/>
      <c r="J757" s="334"/>
      <c r="K757" s="71"/>
      <c r="L757" s="72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</row>
    <row r="758" spans="1:28" ht="12.75" customHeight="1">
      <c r="A758" s="71"/>
      <c r="B758" s="334"/>
      <c r="C758" s="71"/>
      <c r="D758" s="71"/>
      <c r="E758" s="334"/>
      <c r="F758" s="334"/>
      <c r="G758" s="71"/>
      <c r="H758" s="71"/>
      <c r="I758" s="334"/>
      <c r="J758" s="334"/>
      <c r="K758" s="71"/>
      <c r="L758" s="72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</row>
    <row r="759" spans="1:28" ht="12.75" customHeight="1">
      <c r="A759" s="71"/>
      <c r="B759" s="334"/>
      <c r="C759" s="71"/>
      <c r="D759" s="71"/>
      <c r="E759" s="334"/>
      <c r="F759" s="334"/>
      <c r="G759" s="71"/>
      <c r="H759" s="71"/>
      <c r="I759" s="334"/>
      <c r="J759" s="334"/>
      <c r="K759" s="71"/>
      <c r="L759" s="72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</row>
    <row r="760" spans="1:28" ht="12.75" customHeight="1">
      <c r="A760" s="71"/>
      <c r="B760" s="334"/>
      <c r="C760" s="71"/>
      <c r="D760" s="71"/>
      <c r="E760" s="334"/>
      <c r="F760" s="334"/>
      <c r="G760" s="71"/>
      <c r="H760" s="71"/>
      <c r="I760" s="334"/>
      <c r="J760" s="334"/>
      <c r="K760" s="71"/>
      <c r="L760" s="72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</row>
    <row r="761" spans="1:28" ht="12.75" customHeight="1">
      <c r="A761" s="71"/>
      <c r="B761" s="334"/>
      <c r="C761" s="71"/>
      <c r="D761" s="71"/>
      <c r="E761" s="334"/>
      <c r="F761" s="334"/>
      <c r="G761" s="71"/>
      <c r="H761" s="71"/>
      <c r="I761" s="334"/>
      <c r="J761" s="334"/>
      <c r="K761" s="71"/>
      <c r="L761" s="72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</row>
    <row r="762" spans="1:28" ht="12.75" customHeight="1">
      <c r="A762" s="71"/>
      <c r="B762" s="334"/>
      <c r="C762" s="71"/>
      <c r="D762" s="71"/>
      <c r="E762" s="334"/>
      <c r="F762" s="334"/>
      <c r="G762" s="71"/>
      <c r="H762" s="71"/>
      <c r="I762" s="334"/>
      <c r="J762" s="334"/>
      <c r="K762" s="71"/>
      <c r="L762" s="72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</row>
    <row r="763" spans="1:28" ht="12.75" customHeight="1">
      <c r="A763" s="71"/>
      <c r="B763" s="334"/>
      <c r="C763" s="71"/>
      <c r="D763" s="71"/>
      <c r="E763" s="334"/>
      <c r="F763" s="334"/>
      <c r="G763" s="71"/>
      <c r="H763" s="71"/>
      <c r="I763" s="334"/>
      <c r="J763" s="334"/>
      <c r="K763" s="71"/>
      <c r="L763" s="72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</row>
    <row r="764" spans="1:28" ht="12.75" customHeight="1">
      <c r="A764" s="71"/>
      <c r="B764" s="334"/>
      <c r="C764" s="71"/>
      <c r="D764" s="71"/>
      <c r="E764" s="334"/>
      <c r="F764" s="334"/>
      <c r="G764" s="71"/>
      <c r="H764" s="71"/>
      <c r="I764" s="334"/>
      <c r="J764" s="334"/>
      <c r="K764" s="71"/>
      <c r="L764" s="72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</row>
    <row r="765" spans="1:28" ht="12.75" customHeight="1">
      <c r="A765" s="71"/>
      <c r="B765" s="334"/>
      <c r="C765" s="71"/>
      <c r="D765" s="71"/>
      <c r="E765" s="334"/>
      <c r="F765" s="334"/>
      <c r="G765" s="71"/>
      <c r="H765" s="71"/>
      <c r="I765" s="334"/>
      <c r="J765" s="334"/>
      <c r="K765" s="71"/>
      <c r="L765" s="72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</row>
    <row r="766" spans="1:28" ht="12.75" customHeight="1">
      <c r="A766" s="71"/>
      <c r="B766" s="334"/>
      <c r="C766" s="71"/>
      <c r="D766" s="71"/>
      <c r="E766" s="334"/>
      <c r="F766" s="334"/>
      <c r="G766" s="71"/>
      <c r="H766" s="71"/>
      <c r="I766" s="334"/>
      <c r="J766" s="334"/>
      <c r="K766" s="71"/>
      <c r="L766" s="72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</row>
    <row r="767" spans="1:28" ht="12.75" customHeight="1">
      <c r="A767" s="71"/>
      <c r="B767" s="334"/>
      <c r="C767" s="71"/>
      <c r="D767" s="71"/>
      <c r="E767" s="334"/>
      <c r="F767" s="334"/>
      <c r="G767" s="71"/>
      <c r="H767" s="71"/>
      <c r="I767" s="334"/>
      <c r="J767" s="334"/>
      <c r="K767" s="71"/>
      <c r="L767" s="72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</row>
    <row r="768" spans="1:28" ht="12.75" customHeight="1">
      <c r="A768" s="71"/>
      <c r="B768" s="334"/>
      <c r="C768" s="71"/>
      <c r="D768" s="71"/>
      <c r="E768" s="334"/>
      <c r="F768" s="334"/>
      <c r="G768" s="71"/>
      <c r="H768" s="71"/>
      <c r="I768" s="334"/>
      <c r="J768" s="334"/>
      <c r="K768" s="71"/>
      <c r="L768" s="72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</row>
    <row r="769" spans="1:28" ht="12.75" customHeight="1">
      <c r="A769" s="71"/>
      <c r="B769" s="334"/>
      <c r="C769" s="71"/>
      <c r="D769" s="71"/>
      <c r="E769" s="334"/>
      <c r="F769" s="334"/>
      <c r="G769" s="71"/>
      <c r="H769" s="71"/>
      <c r="I769" s="334"/>
      <c r="J769" s="334"/>
      <c r="K769" s="71"/>
      <c r="L769" s="72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</row>
    <row r="770" spans="1:28" ht="12.75" customHeight="1">
      <c r="A770" s="71"/>
      <c r="B770" s="334"/>
      <c r="C770" s="71"/>
      <c r="D770" s="71"/>
      <c r="E770" s="334"/>
      <c r="F770" s="334"/>
      <c r="G770" s="71"/>
      <c r="H770" s="71"/>
      <c r="I770" s="334"/>
      <c r="J770" s="334"/>
      <c r="K770" s="71"/>
      <c r="L770" s="72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</row>
    <row r="771" spans="1:28" ht="12.75" customHeight="1">
      <c r="A771" s="71"/>
      <c r="B771" s="334"/>
      <c r="C771" s="71"/>
      <c r="D771" s="71"/>
      <c r="E771" s="334"/>
      <c r="F771" s="334"/>
      <c r="G771" s="71"/>
      <c r="H771" s="71"/>
      <c r="I771" s="334"/>
      <c r="J771" s="334"/>
      <c r="K771" s="71"/>
      <c r="L771" s="72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</row>
    <row r="772" spans="1:28" ht="12.75" customHeight="1">
      <c r="A772" s="71"/>
      <c r="B772" s="334"/>
      <c r="C772" s="71"/>
      <c r="D772" s="71"/>
      <c r="E772" s="334"/>
      <c r="F772" s="334"/>
      <c r="G772" s="71"/>
      <c r="H772" s="71"/>
      <c r="I772" s="334"/>
      <c r="J772" s="334"/>
      <c r="K772" s="71"/>
      <c r="L772" s="72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</row>
    <row r="773" spans="1:28" ht="12.75" customHeight="1">
      <c r="A773" s="71"/>
      <c r="B773" s="334"/>
      <c r="C773" s="71"/>
      <c r="D773" s="71"/>
      <c r="E773" s="334"/>
      <c r="F773" s="334"/>
      <c r="G773" s="71"/>
      <c r="H773" s="71"/>
      <c r="I773" s="334"/>
      <c r="J773" s="334"/>
      <c r="K773" s="71"/>
      <c r="L773" s="72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</row>
    <row r="774" spans="1:28" ht="12.75" customHeight="1">
      <c r="A774" s="71"/>
      <c r="B774" s="334"/>
      <c r="C774" s="71"/>
      <c r="D774" s="71"/>
      <c r="E774" s="334"/>
      <c r="F774" s="334"/>
      <c r="G774" s="71"/>
      <c r="H774" s="71"/>
      <c r="I774" s="334"/>
      <c r="J774" s="334"/>
      <c r="K774" s="71"/>
      <c r="L774" s="72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</row>
    <row r="775" spans="1:28" ht="12.75" customHeight="1">
      <c r="A775" s="71"/>
      <c r="B775" s="334"/>
      <c r="C775" s="71"/>
      <c r="D775" s="71"/>
      <c r="E775" s="334"/>
      <c r="F775" s="334"/>
      <c r="G775" s="71"/>
      <c r="H775" s="71"/>
      <c r="I775" s="334"/>
      <c r="J775" s="334"/>
      <c r="K775" s="71"/>
      <c r="L775" s="72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</row>
    <row r="776" spans="1:28" ht="12.75" customHeight="1">
      <c r="A776" s="71"/>
      <c r="B776" s="334"/>
      <c r="C776" s="71"/>
      <c r="D776" s="71"/>
      <c r="E776" s="334"/>
      <c r="F776" s="334"/>
      <c r="G776" s="71"/>
      <c r="H776" s="71"/>
      <c r="I776" s="334"/>
      <c r="J776" s="334"/>
      <c r="K776" s="71"/>
      <c r="L776" s="72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</row>
    <row r="777" spans="1:28" ht="12.75" customHeight="1">
      <c r="A777" s="71"/>
      <c r="B777" s="334"/>
      <c r="C777" s="71"/>
      <c r="D777" s="71"/>
      <c r="E777" s="334"/>
      <c r="F777" s="334"/>
      <c r="G777" s="71"/>
      <c r="H777" s="71"/>
      <c r="I777" s="334"/>
      <c r="J777" s="334"/>
      <c r="K777" s="71"/>
      <c r="L777" s="72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</row>
    <row r="778" spans="1:28" ht="12.75" customHeight="1">
      <c r="A778" s="71"/>
      <c r="B778" s="334"/>
      <c r="C778" s="71"/>
      <c r="D778" s="71"/>
      <c r="E778" s="334"/>
      <c r="F778" s="334"/>
      <c r="G778" s="71"/>
      <c r="H778" s="71"/>
      <c r="I778" s="334"/>
      <c r="J778" s="334"/>
      <c r="K778" s="71"/>
      <c r="L778" s="72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</row>
    <row r="779" spans="1:28" ht="12.75" customHeight="1">
      <c r="A779" s="71"/>
      <c r="B779" s="334"/>
      <c r="C779" s="71"/>
      <c r="D779" s="71"/>
      <c r="E779" s="334"/>
      <c r="F779" s="334"/>
      <c r="G779" s="71"/>
      <c r="H779" s="71"/>
      <c r="I779" s="334"/>
      <c r="J779" s="334"/>
      <c r="K779" s="71"/>
      <c r="L779" s="72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</row>
    <row r="780" spans="1:28" ht="12.75" customHeight="1">
      <c r="A780" s="71"/>
      <c r="B780" s="334"/>
      <c r="C780" s="71"/>
      <c r="D780" s="71"/>
      <c r="E780" s="334"/>
      <c r="F780" s="334"/>
      <c r="G780" s="71"/>
      <c r="H780" s="71"/>
      <c r="I780" s="334"/>
      <c r="J780" s="334"/>
      <c r="K780" s="71"/>
      <c r="L780" s="72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</row>
    <row r="781" spans="1:28" ht="12.75" customHeight="1">
      <c r="A781" s="71"/>
      <c r="B781" s="334"/>
      <c r="C781" s="71"/>
      <c r="D781" s="71"/>
      <c r="E781" s="334"/>
      <c r="F781" s="334"/>
      <c r="G781" s="71"/>
      <c r="H781" s="71"/>
      <c r="I781" s="334"/>
      <c r="J781" s="334"/>
      <c r="K781" s="71"/>
      <c r="L781" s="72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</row>
    <row r="782" spans="1:28" ht="12.75" customHeight="1">
      <c r="A782" s="71"/>
      <c r="B782" s="334"/>
      <c r="C782" s="71"/>
      <c r="D782" s="71"/>
      <c r="E782" s="334"/>
      <c r="F782" s="334"/>
      <c r="G782" s="71"/>
      <c r="H782" s="71"/>
      <c r="I782" s="334"/>
      <c r="J782" s="334"/>
      <c r="K782" s="71"/>
      <c r="L782" s="72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</row>
    <row r="783" spans="1:28" ht="12.75" customHeight="1">
      <c r="A783" s="71"/>
      <c r="B783" s="334"/>
      <c r="C783" s="71"/>
      <c r="D783" s="71"/>
      <c r="E783" s="334"/>
      <c r="F783" s="334"/>
      <c r="G783" s="71"/>
      <c r="H783" s="71"/>
      <c r="I783" s="334"/>
      <c r="J783" s="334"/>
      <c r="K783" s="71"/>
      <c r="L783" s="72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</row>
    <row r="784" spans="1:28" ht="12.75" customHeight="1">
      <c r="A784" s="71"/>
      <c r="B784" s="334"/>
      <c r="C784" s="71"/>
      <c r="D784" s="71"/>
      <c r="E784" s="334"/>
      <c r="F784" s="334"/>
      <c r="G784" s="71"/>
      <c r="H784" s="71"/>
      <c r="I784" s="334"/>
      <c r="J784" s="334"/>
      <c r="K784" s="71"/>
      <c r="L784" s="72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</row>
    <row r="785" spans="1:28" ht="12.75" customHeight="1">
      <c r="A785" s="71"/>
      <c r="B785" s="334"/>
      <c r="C785" s="71"/>
      <c r="D785" s="71"/>
      <c r="E785" s="334"/>
      <c r="F785" s="334"/>
      <c r="G785" s="71"/>
      <c r="H785" s="71"/>
      <c r="I785" s="334"/>
      <c r="J785" s="334"/>
      <c r="K785" s="71"/>
      <c r="L785" s="72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</row>
    <row r="786" spans="1:28" ht="12.75" customHeight="1">
      <c r="A786" s="71"/>
      <c r="B786" s="334"/>
      <c r="C786" s="71"/>
      <c r="D786" s="71"/>
      <c r="E786" s="334"/>
      <c r="F786" s="334"/>
      <c r="G786" s="71"/>
      <c r="H786" s="71"/>
      <c r="I786" s="334"/>
      <c r="J786" s="334"/>
      <c r="K786" s="71"/>
      <c r="L786" s="72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</row>
    <row r="787" spans="1:28" ht="12.75" customHeight="1">
      <c r="A787" s="71"/>
      <c r="B787" s="334"/>
      <c r="C787" s="71"/>
      <c r="D787" s="71"/>
      <c r="E787" s="334"/>
      <c r="F787" s="334"/>
      <c r="G787" s="71"/>
      <c r="H787" s="71"/>
      <c r="I787" s="334"/>
      <c r="J787" s="334"/>
      <c r="K787" s="71"/>
      <c r="L787" s="72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</row>
    <row r="788" spans="1:28" ht="12.75" customHeight="1">
      <c r="A788" s="71"/>
      <c r="B788" s="334"/>
      <c r="C788" s="71"/>
      <c r="D788" s="71"/>
      <c r="E788" s="334"/>
      <c r="F788" s="334"/>
      <c r="G788" s="71"/>
      <c r="H788" s="71"/>
      <c r="I788" s="334"/>
      <c r="J788" s="334"/>
      <c r="K788" s="71"/>
      <c r="L788" s="72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</row>
    <row r="789" spans="1:28" ht="12.75" customHeight="1">
      <c r="A789" s="71"/>
      <c r="B789" s="334"/>
      <c r="C789" s="71"/>
      <c r="D789" s="71"/>
      <c r="E789" s="334"/>
      <c r="F789" s="334"/>
      <c r="G789" s="71"/>
      <c r="H789" s="71"/>
      <c r="I789" s="334"/>
      <c r="J789" s="334"/>
      <c r="K789" s="71"/>
      <c r="L789" s="72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</row>
    <row r="790" spans="1:28" ht="12.75" customHeight="1">
      <c r="A790" s="71"/>
      <c r="B790" s="334"/>
      <c r="C790" s="71"/>
      <c r="D790" s="71"/>
      <c r="E790" s="334"/>
      <c r="F790" s="334"/>
      <c r="G790" s="71"/>
      <c r="H790" s="71"/>
      <c r="I790" s="334"/>
      <c r="J790" s="334"/>
      <c r="K790" s="71"/>
      <c r="L790" s="72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</row>
    <row r="791" spans="1:28" ht="12.75" customHeight="1">
      <c r="A791" s="71"/>
      <c r="B791" s="334"/>
      <c r="C791" s="71"/>
      <c r="D791" s="71"/>
      <c r="E791" s="334"/>
      <c r="F791" s="334"/>
      <c r="G791" s="71"/>
      <c r="H791" s="71"/>
      <c r="I791" s="334"/>
      <c r="J791" s="334"/>
      <c r="K791" s="71"/>
      <c r="L791" s="72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</row>
    <row r="792" spans="1:28" ht="12.75" customHeight="1">
      <c r="A792" s="71"/>
      <c r="B792" s="334"/>
      <c r="C792" s="71"/>
      <c r="D792" s="71"/>
      <c r="E792" s="334"/>
      <c r="F792" s="334"/>
      <c r="G792" s="71"/>
      <c r="H792" s="71"/>
      <c r="I792" s="334"/>
      <c r="J792" s="334"/>
      <c r="K792" s="71"/>
      <c r="L792" s="72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</row>
    <row r="793" spans="1:28" ht="12.75" customHeight="1">
      <c r="A793" s="71"/>
      <c r="B793" s="334"/>
      <c r="C793" s="71"/>
      <c r="D793" s="71"/>
      <c r="E793" s="334"/>
      <c r="F793" s="334"/>
      <c r="G793" s="71"/>
      <c r="H793" s="71"/>
      <c r="I793" s="334"/>
      <c r="J793" s="334"/>
      <c r="K793" s="71"/>
      <c r="L793" s="72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</row>
    <row r="794" spans="1:28" ht="12.75" customHeight="1">
      <c r="A794" s="71"/>
      <c r="B794" s="334"/>
      <c r="C794" s="71"/>
      <c r="D794" s="71"/>
      <c r="E794" s="334"/>
      <c r="F794" s="334"/>
      <c r="G794" s="71"/>
      <c r="H794" s="71"/>
      <c r="I794" s="334"/>
      <c r="J794" s="334"/>
      <c r="K794" s="71"/>
      <c r="L794" s="72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</row>
    <row r="795" spans="1:28" ht="12.75" customHeight="1">
      <c r="A795" s="71"/>
      <c r="B795" s="334"/>
      <c r="C795" s="71"/>
      <c r="D795" s="71"/>
      <c r="E795" s="334"/>
      <c r="F795" s="334"/>
      <c r="G795" s="71"/>
      <c r="H795" s="71"/>
      <c r="I795" s="334"/>
      <c r="J795" s="334"/>
      <c r="K795" s="71"/>
      <c r="L795" s="72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</row>
    <row r="796" spans="1:28" ht="12.75" customHeight="1">
      <c r="A796" s="71"/>
      <c r="B796" s="334"/>
      <c r="C796" s="71"/>
      <c r="D796" s="71"/>
      <c r="E796" s="334"/>
      <c r="F796" s="334"/>
      <c r="G796" s="71"/>
      <c r="H796" s="71"/>
      <c r="I796" s="334"/>
      <c r="J796" s="334"/>
      <c r="K796" s="71"/>
      <c r="L796" s="72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</row>
    <row r="797" spans="1:28" ht="12.75" customHeight="1">
      <c r="A797" s="71"/>
      <c r="B797" s="334"/>
      <c r="C797" s="71"/>
      <c r="D797" s="71"/>
      <c r="E797" s="334"/>
      <c r="F797" s="334"/>
      <c r="G797" s="71"/>
      <c r="H797" s="71"/>
      <c r="I797" s="334"/>
      <c r="J797" s="334"/>
      <c r="K797" s="71"/>
      <c r="L797" s="72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</row>
    <row r="798" spans="1:28" ht="12.75" customHeight="1">
      <c r="A798" s="71"/>
      <c r="B798" s="334"/>
      <c r="C798" s="71"/>
      <c r="D798" s="71"/>
      <c r="E798" s="334"/>
      <c r="F798" s="334"/>
      <c r="G798" s="71"/>
      <c r="H798" s="71"/>
      <c r="I798" s="334"/>
      <c r="J798" s="334"/>
      <c r="K798" s="71"/>
      <c r="L798" s="72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</row>
    <row r="799" spans="1:28" ht="12.75" customHeight="1">
      <c r="A799" s="71"/>
      <c r="B799" s="334"/>
      <c r="C799" s="71"/>
      <c r="D799" s="71"/>
      <c r="E799" s="334"/>
      <c r="F799" s="334"/>
      <c r="G799" s="71"/>
      <c r="H799" s="71"/>
      <c r="I799" s="334"/>
      <c r="J799" s="334"/>
      <c r="K799" s="71"/>
      <c r="L799" s="72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</row>
    <row r="800" spans="1:28" ht="12.75" customHeight="1">
      <c r="A800" s="71"/>
      <c r="B800" s="334"/>
      <c r="C800" s="71"/>
      <c r="D800" s="71"/>
      <c r="E800" s="334"/>
      <c r="F800" s="334"/>
      <c r="G800" s="71"/>
      <c r="H800" s="71"/>
      <c r="I800" s="334"/>
      <c r="J800" s="334"/>
      <c r="K800" s="71"/>
      <c r="L800" s="72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</row>
    <row r="801" spans="1:28" ht="12.75" customHeight="1">
      <c r="A801" s="71"/>
      <c r="B801" s="334"/>
      <c r="C801" s="71"/>
      <c r="D801" s="71"/>
      <c r="E801" s="334"/>
      <c r="F801" s="334"/>
      <c r="G801" s="71"/>
      <c r="H801" s="71"/>
      <c r="I801" s="334"/>
      <c r="J801" s="334"/>
      <c r="K801" s="71"/>
      <c r="L801" s="72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</row>
    <row r="802" spans="1:28" ht="12.75" customHeight="1">
      <c r="A802" s="71"/>
      <c r="B802" s="334"/>
      <c r="C802" s="71"/>
      <c r="D802" s="71"/>
      <c r="E802" s="334"/>
      <c r="F802" s="334"/>
      <c r="G802" s="71"/>
      <c r="H802" s="71"/>
      <c r="I802" s="334"/>
      <c r="J802" s="334"/>
      <c r="K802" s="71"/>
      <c r="L802" s="72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</row>
    <row r="803" spans="1:28" ht="12.75" customHeight="1">
      <c r="A803" s="71"/>
      <c r="B803" s="334"/>
      <c r="C803" s="71"/>
      <c r="D803" s="71"/>
      <c r="E803" s="334"/>
      <c r="F803" s="334"/>
      <c r="G803" s="71"/>
      <c r="H803" s="71"/>
      <c r="I803" s="334"/>
      <c r="J803" s="334"/>
      <c r="K803" s="71"/>
      <c r="L803" s="72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</row>
    <row r="804" spans="1:28" ht="12.75" customHeight="1">
      <c r="A804" s="71"/>
      <c r="B804" s="334"/>
      <c r="C804" s="71"/>
      <c r="D804" s="71"/>
      <c r="E804" s="334"/>
      <c r="F804" s="334"/>
      <c r="G804" s="71"/>
      <c r="H804" s="71"/>
      <c r="I804" s="334"/>
      <c r="J804" s="334"/>
      <c r="K804" s="71"/>
      <c r="L804" s="72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</row>
    <row r="805" spans="1:28" ht="12.75" customHeight="1">
      <c r="A805" s="71"/>
      <c r="B805" s="334"/>
      <c r="C805" s="71"/>
      <c r="D805" s="71"/>
      <c r="E805" s="334"/>
      <c r="F805" s="334"/>
      <c r="G805" s="71"/>
      <c r="H805" s="71"/>
      <c r="I805" s="334"/>
      <c r="J805" s="334"/>
      <c r="K805" s="71"/>
      <c r="L805" s="72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</row>
    <row r="806" spans="1:28" ht="12.75" customHeight="1">
      <c r="A806" s="71"/>
      <c r="B806" s="334"/>
      <c r="C806" s="71"/>
      <c r="D806" s="71"/>
      <c r="E806" s="334"/>
      <c r="F806" s="334"/>
      <c r="G806" s="71"/>
      <c r="H806" s="71"/>
      <c r="I806" s="334"/>
      <c r="J806" s="334"/>
      <c r="K806" s="71"/>
      <c r="L806" s="72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</row>
    <row r="807" spans="1:28" ht="12.75" customHeight="1">
      <c r="A807" s="71"/>
      <c r="B807" s="334"/>
      <c r="C807" s="71"/>
      <c r="D807" s="71"/>
      <c r="E807" s="334"/>
      <c r="F807" s="334"/>
      <c r="G807" s="71"/>
      <c r="H807" s="71"/>
      <c r="I807" s="334"/>
      <c r="J807" s="334"/>
      <c r="K807" s="71"/>
      <c r="L807" s="72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</row>
    <row r="808" spans="1:28" ht="12.75" customHeight="1">
      <c r="A808" s="71"/>
      <c r="B808" s="334"/>
      <c r="C808" s="71"/>
      <c r="D808" s="71"/>
      <c r="E808" s="334"/>
      <c r="F808" s="334"/>
      <c r="G808" s="71"/>
      <c r="H808" s="71"/>
      <c r="I808" s="334"/>
      <c r="J808" s="334"/>
      <c r="K808" s="71"/>
      <c r="L808" s="72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</row>
    <row r="809" spans="1:28" ht="12.75" customHeight="1">
      <c r="A809" s="71"/>
      <c r="B809" s="334"/>
      <c r="C809" s="71"/>
      <c r="D809" s="71"/>
      <c r="E809" s="334"/>
      <c r="F809" s="334"/>
      <c r="G809" s="71"/>
      <c r="H809" s="71"/>
      <c r="I809" s="334"/>
      <c r="J809" s="334"/>
      <c r="K809" s="71"/>
      <c r="L809" s="72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</row>
    <row r="810" spans="1:28" ht="12.75" customHeight="1">
      <c r="A810" s="71"/>
      <c r="B810" s="334"/>
      <c r="C810" s="71"/>
      <c r="D810" s="71"/>
      <c r="E810" s="334"/>
      <c r="F810" s="334"/>
      <c r="G810" s="71"/>
      <c r="H810" s="71"/>
      <c r="I810" s="334"/>
      <c r="J810" s="334"/>
      <c r="K810" s="71"/>
      <c r="L810" s="72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</row>
    <row r="811" spans="1:28" ht="12.75" customHeight="1">
      <c r="A811" s="71"/>
      <c r="B811" s="334"/>
      <c r="C811" s="71"/>
      <c r="D811" s="71"/>
      <c r="E811" s="334"/>
      <c r="F811" s="334"/>
      <c r="G811" s="71"/>
      <c r="H811" s="71"/>
      <c r="I811" s="334"/>
      <c r="J811" s="334"/>
      <c r="K811" s="71"/>
      <c r="L811" s="72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</row>
    <row r="812" spans="1:28" ht="12.75" customHeight="1">
      <c r="A812" s="71"/>
      <c r="B812" s="334"/>
      <c r="C812" s="71"/>
      <c r="D812" s="71"/>
      <c r="E812" s="334"/>
      <c r="F812" s="334"/>
      <c r="G812" s="71"/>
      <c r="H812" s="71"/>
      <c r="I812" s="334"/>
      <c r="J812" s="334"/>
      <c r="K812" s="71"/>
      <c r="L812" s="72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</row>
    <row r="813" spans="1:28" ht="12.75" customHeight="1">
      <c r="A813" s="71"/>
      <c r="B813" s="334"/>
      <c r="C813" s="71"/>
      <c r="D813" s="71"/>
      <c r="E813" s="334"/>
      <c r="F813" s="334"/>
      <c r="G813" s="71"/>
      <c r="H813" s="71"/>
      <c r="I813" s="334"/>
      <c r="J813" s="334"/>
      <c r="K813" s="71"/>
      <c r="L813" s="72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</row>
    <row r="814" spans="1:28" ht="12.75" customHeight="1">
      <c r="A814" s="71"/>
      <c r="B814" s="334"/>
      <c r="C814" s="71"/>
      <c r="D814" s="71"/>
      <c r="E814" s="334"/>
      <c r="F814" s="334"/>
      <c r="G814" s="71"/>
      <c r="H814" s="71"/>
      <c r="I814" s="334"/>
      <c r="J814" s="334"/>
      <c r="K814" s="71"/>
      <c r="L814" s="72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</row>
    <row r="815" spans="1:28" ht="12.75" customHeight="1">
      <c r="A815" s="71"/>
      <c r="B815" s="334"/>
      <c r="C815" s="71"/>
      <c r="D815" s="71"/>
      <c r="E815" s="334"/>
      <c r="F815" s="334"/>
      <c r="G815" s="71"/>
      <c r="H815" s="71"/>
      <c r="I815" s="334"/>
      <c r="J815" s="334"/>
      <c r="K815" s="71"/>
      <c r="L815" s="72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</row>
    <row r="816" spans="1:28" ht="12.75" customHeight="1">
      <c r="A816" s="71"/>
      <c r="B816" s="334"/>
      <c r="C816" s="71"/>
      <c r="D816" s="71"/>
      <c r="E816" s="334"/>
      <c r="F816" s="334"/>
      <c r="G816" s="71"/>
      <c r="H816" s="71"/>
      <c r="I816" s="334"/>
      <c r="J816" s="334"/>
      <c r="K816" s="71"/>
      <c r="L816" s="72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</row>
    <row r="817" spans="1:28" ht="12.75" customHeight="1">
      <c r="A817" s="71"/>
      <c r="B817" s="334"/>
      <c r="C817" s="71"/>
      <c r="D817" s="71"/>
      <c r="E817" s="334"/>
      <c r="F817" s="334"/>
      <c r="G817" s="71"/>
      <c r="H817" s="71"/>
      <c r="I817" s="334"/>
      <c r="J817" s="334"/>
      <c r="K817" s="71"/>
      <c r="L817" s="72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</row>
    <row r="818" spans="1:28" ht="12.75" customHeight="1">
      <c r="A818" s="71"/>
      <c r="B818" s="334"/>
      <c r="C818" s="71"/>
      <c r="D818" s="71"/>
      <c r="E818" s="334"/>
      <c r="F818" s="334"/>
      <c r="G818" s="71"/>
      <c r="H818" s="71"/>
      <c r="I818" s="334"/>
      <c r="J818" s="334"/>
      <c r="K818" s="71"/>
      <c r="L818" s="72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</row>
    <row r="819" spans="1:28" ht="12.75" customHeight="1">
      <c r="A819" s="71"/>
      <c r="B819" s="334"/>
      <c r="C819" s="71"/>
      <c r="D819" s="71"/>
      <c r="E819" s="334"/>
      <c r="F819" s="334"/>
      <c r="G819" s="71"/>
      <c r="H819" s="71"/>
      <c r="I819" s="334"/>
      <c r="J819" s="334"/>
      <c r="K819" s="71"/>
      <c r="L819" s="72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</row>
    <row r="820" spans="1:28" ht="12.75" customHeight="1">
      <c r="A820" s="71"/>
      <c r="B820" s="334"/>
      <c r="C820" s="71"/>
      <c r="D820" s="71"/>
      <c r="E820" s="334"/>
      <c r="F820" s="334"/>
      <c r="G820" s="71"/>
      <c r="H820" s="71"/>
      <c r="I820" s="334"/>
      <c r="J820" s="334"/>
      <c r="K820" s="71"/>
      <c r="L820" s="72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</row>
    <row r="821" spans="1:28" ht="12.75" customHeight="1">
      <c r="A821" s="71"/>
      <c r="B821" s="334"/>
      <c r="C821" s="71"/>
      <c r="D821" s="71"/>
      <c r="E821" s="334"/>
      <c r="F821" s="334"/>
      <c r="G821" s="71"/>
      <c r="H821" s="71"/>
      <c r="I821" s="334"/>
      <c r="J821" s="334"/>
      <c r="K821" s="71"/>
      <c r="L821" s="72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</row>
    <row r="822" spans="1:28" ht="12.75" customHeight="1">
      <c r="A822" s="71"/>
      <c r="B822" s="334"/>
      <c r="C822" s="71"/>
      <c r="D822" s="71"/>
      <c r="E822" s="334"/>
      <c r="F822" s="334"/>
      <c r="G822" s="71"/>
      <c r="H822" s="71"/>
      <c r="I822" s="334"/>
      <c r="J822" s="334"/>
      <c r="K822" s="71"/>
      <c r="L822" s="72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</row>
    <row r="823" spans="1:28" ht="12.75" customHeight="1">
      <c r="A823" s="71"/>
      <c r="B823" s="334"/>
      <c r="C823" s="71"/>
      <c r="D823" s="71"/>
      <c r="E823" s="334"/>
      <c r="F823" s="334"/>
      <c r="G823" s="71"/>
      <c r="H823" s="71"/>
      <c r="I823" s="334"/>
      <c r="J823" s="334"/>
      <c r="K823" s="71"/>
      <c r="L823" s="72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</row>
    <row r="824" spans="1:28" ht="12.75" customHeight="1">
      <c r="A824" s="71"/>
      <c r="B824" s="334"/>
      <c r="C824" s="71"/>
      <c r="D824" s="71"/>
      <c r="E824" s="334"/>
      <c r="F824" s="334"/>
      <c r="G824" s="71"/>
      <c r="H824" s="71"/>
      <c r="I824" s="334"/>
      <c r="J824" s="334"/>
      <c r="K824" s="71"/>
      <c r="L824" s="72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</row>
    <row r="825" spans="1:28" ht="12.75" customHeight="1">
      <c r="A825" s="71"/>
      <c r="B825" s="334"/>
      <c r="C825" s="71"/>
      <c r="D825" s="71"/>
      <c r="E825" s="334"/>
      <c r="F825" s="334"/>
      <c r="G825" s="71"/>
      <c r="H825" s="71"/>
      <c r="I825" s="334"/>
      <c r="J825" s="334"/>
      <c r="K825" s="71"/>
      <c r="L825" s="72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</row>
    <row r="826" spans="1:28" ht="12.75" customHeight="1">
      <c r="A826" s="71"/>
      <c r="B826" s="334"/>
      <c r="C826" s="71"/>
      <c r="D826" s="71"/>
      <c r="E826" s="334"/>
      <c r="F826" s="334"/>
      <c r="G826" s="71"/>
      <c r="H826" s="71"/>
      <c r="I826" s="334"/>
      <c r="J826" s="334"/>
      <c r="K826" s="71"/>
      <c r="L826" s="72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</row>
    <row r="827" spans="1:28" ht="12.75" customHeight="1">
      <c r="A827" s="71"/>
      <c r="B827" s="334"/>
      <c r="C827" s="71"/>
      <c r="D827" s="71"/>
      <c r="E827" s="334"/>
      <c r="F827" s="334"/>
      <c r="G827" s="71"/>
      <c r="H827" s="71"/>
      <c r="I827" s="334"/>
      <c r="J827" s="334"/>
      <c r="K827" s="71"/>
      <c r="L827" s="72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</row>
    <row r="828" spans="1:28" ht="12.75" customHeight="1">
      <c r="A828" s="71"/>
      <c r="B828" s="334"/>
      <c r="C828" s="71"/>
      <c r="D828" s="71"/>
      <c r="E828" s="334"/>
      <c r="F828" s="334"/>
      <c r="G828" s="71"/>
      <c r="H828" s="71"/>
      <c r="I828" s="334"/>
      <c r="J828" s="334"/>
      <c r="K828" s="71"/>
      <c r="L828" s="72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</row>
    <row r="829" spans="1:28" ht="12.75" customHeight="1">
      <c r="A829" s="71"/>
      <c r="B829" s="334"/>
      <c r="C829" s="71"/>
      <c r="D829" s="71"/>
      <c r="E829" s="334"/>
      <c r="F829" s="334"/>
      <c r="G829" s="71"/>
      <c r="H829" s="71"/>
      <c r="I829" s="334"/>
      <c r="J829" s="334"/>
      <c r="K829" s="71"/>
      <c r="L829" s="72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</row>
    <row r="830" spans="1:28" ht="12.75" customHeight="1">
      <c r="A830" s="71"/>
      <c r="B830" s="334"/>
      <c r="C830" s="71"/>
      <c r="D830" s="71"/>
      <c r="E830" s="334"/>
      <c r="F830" s="334"/>
      <c r="G830" s="71"/>
      <c r="H830" s="71"/>
      <c r="I830" s="334"/>
      <c r="J830" s="334"/>
      <c r="K830" s="71"/>
      <c r="L830" s="72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</row>
    <row r="831" spans="1:28" ht="12.75" customHeight="1">
      <c r="A831" s="71"/>
      <c r="B831" s="334"/>
      <c r="C831" s="71"/>
      <c r="D831" s="71"/>
      <c r="E831" s="334"/>
      <c r="F831" s="334"/>
      <c r="G831" s="71"/>
      <c r="H831" s="71"/>
      <c r="I831" s="334"/>
      <c r="J831" s="334"/>
      <c r="K831" s="71"/>
      <c r="L831" s="72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</row>
    <row r="832" spans="1:28" ht="12.75" customHeight="1">
      <c r="A832" s="71"/>
      <c r="B832" s="334"/>
      <c r="C832" s="71"/>
      <c r="D832" s="71"/>
      <c r="E832" s="334"/>
      <c r="F832" s="334"/>
      <c r="G832" s="71"/>
      <c r="H832" s="71"/>
      <c r="I832" s="334"/>
      <c r="J832" s="334"/>
      <c r="K832" s="71"/>
      <c r="L832" s="72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</row>
    <row r="833" spans="1:28" ht="12.75" customHeight="1">
      <c r="A833" s="71"/>
      <c r="B833" s="334"/>
      <c r="C833" s="71"/>
      <c r="D833" s="71"/>
      <c r="E833" s="334"/>
      <c r="F833" s="334"/>
      <c r="G833" s="71"/>
      <c r="H833" s="71"/>
      <c r="I833" s="334"/>
      <c r="J833" s="334"/>
      <c r="K833" s="71"/>
      <c r="L833" s="72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</row>
    <row r="834" spans="1:28" ht="12.75" customHeight="1">
      <c r="A834" s="71"/>
      <c r="B834" s="334"/>
      <c r="C834" s="71"/>
      <c r="D834" s="71"/>
      <c r="E834" s="334"/>
      <c r="F834" s="334"/>
      <c r="G834" s="71"/>
      <c r="H834" s="71"/>
      <c r="I834" s="334"/>
      <c r="J834" s="334"/>
      <c r="K834" s="71"/>
      <c r="L834" s="72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</row>
    <row r="835" spans="1:28" ht="12.75" customHeight="1">
      <c r="A835" s="71"/>
      <c r="B835" s="334"/>
      <c r="C835" s="71"/>
      <c r="D835" s="71"/>
      <c r="E835" s="334"/>
      <c r="F835" s="334"/>
      <c r="G835" s="71"/>
      <c r="H835" s="71"/>
      <c r="I835" s="334"/>
      <c r="J835" s="334"/>
      <c r="K835" s="71"/>
      <c r="L835" s="72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</row>
    <row r="836" spans="1:28" ht="12.75" customHeight="1">
      <c r="A836" s="71"/>
      <c r="B836" s="334"/>
      <c r="C836" s="71"/>
      <c r="D836" s="71"/>
      <c r="E836" s="334"/>
      <c r="F836" s="334"/>
      <c r="G836" s="71"/>
      <c r="H836" s="71"/>
      <c r="I836" s="334"/>
      <c r="J836" s="334"/>
      <c r="K836" s="71"/>
      <c r="L836" s="72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</row>
    <row r="837" spans="1:28" ht="12.75" customHeight="1">
      <c r="A837" s="71"/>
      <c r="B837" s="334"/>
      <c r="C837" s="71"/>
      <c r="D837" s="71"/>
      <c r="E837" s="334"/>
      <c r="F837" s="334"/>
      <c r="G837" s="71"/>
      <c r="H837" s="71"/>
      <c r="I837" s="334"/>
      <c r="J837" s="334"/>
      <c r="K837" s="71"/>
      <c r="L837" s="72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</row>
    <row r="838" spans="1:28" ht="12.75" customHeight="1">
      <c r="A838" s="71"/>
      <c r="B838" s="334"/>
      <c r="C838" s="71"/>
      <c r="D838" s="71"/>
      <c r="E838" s="334"/>
      <c r="F838" s="334"/>
      <c r="G838" s="71"/>
      <c r="H838" s="71"/>
      <c r="I838" s="334"/>
      <c r="J838" s="334"/>
      <c r="K838" s="71"/>
      <c r="L838" s="72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</row>
    <row r="839" spans="1:28" ht="12.75" customHeight="1">
      <c r="A839" s="71"/>
      <c r="B839" s="334"/>
      <c r="C839" s="71"/>
      <c r="D839" s="71"/>
      <c r="E839" s="334"/>
      <c r="F839" s="334"/>
      <c r="G839" s="71"/>
      <c r="H839" s="71"/>
      <c r="I839" s="334"/>
      <c r="J839" s="334"/>
      <c r="K839" s="71"/>
      <c r="L839" s="72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</row>
    <row r="840" spans="1:28" ht="12.75" customHeight="1">
      <c r="A840" s="71"/>
      <c r="B840" s="334"/>
      <c r="C840" s="71"/>
      <c r="D840" s="71"/>
      <c r="E840" s="334"/>
      <c r="F840" s="334"/>
      <c r="G840" s="71"/>
      <c r="H840" s="71"/>
      <c r="I840" s="334"/>
      <c r="J840" s="334"/>
      <c r="K840" s="71"/>
      <c r="L840" s="72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</row>
    <row r="841" spans="1:28" ht="12.75" customHeight="1">
      <c r="A841" s="71"/>
      <c r="B841" s="334"/>
      <c r="C841" s="71"/>
      <c r="D841" s="71"/>
      <c r="E841" s="334"/>
      <c r="F841" s="334"/>
      <c r="G841" s="71"/>
      <c r="H841" s="71"/>
      <c r="I841" s="334"/>
      <c r="J841" s="334"/>
      <c r="K841" s="71"/>
      <c r="L841" s="72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</row>
    <row r="842" spans="1:28" ht="12.75" customHeight="1">
      <c r="A842" s="71"/>
      <c r="B842" s="334"/>
      <c r="C842" s="71"/>
      <c r="D842" s="71"/>
      <c r="E842" s="334"/>
      <c r="F842" s="334"/>
      <c r="G842" s="71"/>
      <c r="H842" s="71"/>
      <c r="I842" s="334"/>
      <c r="J842" s="334"/>
      <c r="K842" s="71"/>
      <c r="L842" s="72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</row>
    <row r="843" spans="1:28" ht="12.75" customHeight="1">
      <c r="A843" s="71"/>
      <c r="B843" s="334"/>
      <c r="C843" s="71"/>
      <c r="D843" s="71"/>
      <c r="E843" s="334"/>
      <c r="F843" s="334"/>
      <c r="G843" s="71"/>
      <c r="H843" s="71"/>
      <c r="I843" s="334"/>
      <c r="J843" s="334"/>
      <c r="K843" s="71"/>
      <c r="L843" s="72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</row>
    <row r="844" spans="1:28" ht="12.75" customHeight="1">
      <c r="A844" s="71"/>
      <c r="B844" s="334"/>
      <c r="C844" s="71"/>
      <c r="D844" s="71"/>
      <c r="E844" s="334"/>
      <c r="F844" s="334"/>
      <c r="G844" s="71"/>
      <c r="H844" s="71"/>
      <c r="I844" s="334"/>
      <c r="J844" s="334"/>
      <c r="K844" s="71"/>
      <c r="L844" s="72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</row>
    <row r="845" spans="1:28" ht="12.75" customHeight="1">
      <c r="A845" s="71"/>
      <c r="B845" s="334"/>
      <c r="C845" s="71"/>
      <c r="D845" s="71"/>
      <c r="E845" s="334"/>
      <c r="F845" s="334"/>
      <c r="G845" s="71"/>
      <c r="H845" s="71"/>
      <c r="I845" s="334"/>
      <c r="J845" s="334"/>
      <c r="K845" s="71"/>
      <c r="L845" s="72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</row>
    <row r="846" spans="1:28" ht="12.75" customHeight="1">
      <c r="A846" s="71"/>
      <c r="B846" s="334"/>
      <c r="C846" s="71"/>
      <c r="D846" s="71"/>
      <c r="E846" s="334"/>
      <c r="F846" s="334"/>
      <c r="G846" s="71"/>
      <c r="H846" s="71"/>
      <c r="I846" s="334"/>
      <c r="J846" s="334"/>
      <c r="K846" s="71"/>
      <c r="L846" s="72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</row>
    <row r="847" spans="1:28" ht="12.75" customHeight="1">
      <c r="A847" s="71"/>
      <c r="B847" s="334"/>
      <c r="C847" s="71"/>
      <c r="D847" s="71"/>
      <c r="E847" s="334"/>
      <c r="F847" s="334"/>
      <c r="G847" s="71"/>
      <c r="H847" s="71"/>
      <c r="I847" s="334"/>
      <c r="J847" s="334"/>
      <c r="K847" s="71"/>
      <c r="L847" s="72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</row>
    <row r="848" spans="1:28" ht="12.75" customHeight="1">
      <c r="A848" s="71"/>
      <c r="B848" s="334"/>
      <c r="C848" s="71"/>
      <c r="D848" s="71"/>
      <c r="E848" s="334"/>
      <c r="F848" s="334"/>
      <c r="G848" s="71"/>
      <c r="H848" s="71"/>
      <c r="I848" s="334"/>
      <c r="J848" s="334"/>
      <c r="K848" s="71"/>
      <c r="L848" s="72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</row>
    <row r="849" spans="1:28" ht="12.75" customHeight="1">
      <c r="A849" s="71"/>
      <c r="B849" s="334"/>
      <c r="C849" s="71"/>
      <c r="D849" s="71"/>
      <c r="E849" s="334"/>
      <c r="F849" s="334"/>
      <c r="G849" s="71"/>
      <c r="H849" s="71"/>
      <c r="I849" s="334"/>
      <c r="J849" s="334"/>
      <c r="K849" s="71"/>
      <c r="L849" s="72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</row>
    <row r="850" spans="1:28" ht="12.75" customHeight="1">
      <c r="A850" s="71"/>
      <c r="B850" s="334"/>
      <c r="C850" s="71"/>
      <c r="D850" s="71"/>
      <c r="E850" s="334"/>
      <c r="F850" s="334"/>
      <c r="G850" s="71"/>
      <c r="H850" s="71"/>
      <c r="I850" s="334"/>
      <c r="J850" s="334"/>
      <c r="K850" s="71"/>
      <c r="L850" s="72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</row>
    <row r="851" spans="1:28" ht="12.75" customHeight="1">
      <c r="A851" s="71"/>
      <c r="B851" s="334"/>
      <c r="C851" s="71"/>
      <c r="D851" s="71"/>
      <c r="E851" s="334"/>
      <c r="F851" s="334"/>
      <c r="G851" s="71"/>
      <c r="H851" s="71"/>
      <c r="I851" s="334"/>
      <c r="J851" s="334"/>
      <c r="K851" s="71"/>
      <c r="L851" s="72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</row>
    <row r="852" spans="1:28" ht="12.75" customHeight="1">
      <c r="A852" s="71"/>
      <c r="B852" s="334"/>
      <c r="C852" s="71"/>
      <c r="D852" s="71"/>
      <c r="E852" s="334"/>
      <c r="F852" s="334"/>
      <c r="G852" s="71"/>
      <c r="H852" s="71"/>
      <c r="I852" s="334"/>
      <c r="J852" s="334"/>
      <c r="K852" s="71"/>
      <c r="L852" s="72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</row>
    <row r="853" spans="1:28" ht="12.75" customHeight="1">
      <c r="A853" s="71"/>
      <c r="B853" s="334"/>
      <c r="C853" s="71"/>
      <c r="D853" s="71"/>
      <c r="E853" s="334"/>
      <c r="F853" s="334"/>
      <c r="G853" s="71"/>
      <c r="H853" s="71"/>
      <c r="I853" s="334"/>
      <c r="J853" s="334"/>
      <c r="K853" s="71"/>
      <c r="L853" s="72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</row>
    <row r="854" spans="1:28" ht="12.75" customHeight="1">
      <c r="A854" s="71"/>
      <c r="B854" s="334"/>
      <c r="C854" s="71"/>
      <c r="D854" s="71"/>
      <c r="E854" s="334"/>
      <c r="F854" s="334"/>
      <c r="G854" s="71"/>
      <c r="H854" s="71"/>
      <c r="I854" s="334"/>
      <c r="J854" s="334"/>
      <c r="K854" s="71"/>
      <c r="L854" s="72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</row>
    <row r="855" spans="1:28" ht="12.75" customHeight="1">
      <c r="A855" s="71"/>
      <c r="B855" s="334"/>
      <c r="C855" s="71"/>
      <c r="D855" s="71"/>
      <c r="E855" s="334"/>
      <c r="F855" s="334"/>
      <c r="G855" s="71"/>
      <c r="H855" s="71"/>
      <c r="I855" s="334"/>
      <c r="J855" s="334"/>
      <c r="K855" s="71"/>
      <c r="L855" s="72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</row>
    <row r="856" spans="1:28" ht="12.75" customHeight="1">
      <c r="A856" s="71"/>
      <c r="B856" s="334"/>
      <c r="C856" s="71"/>
      <c r="D856" s="71"/>
      <c r="E856" s="334"/>
      <c r="F856" s="334"/>
      <c r="G856" s="71"/>
      <c r="H856" s="71"/>
      <c r="I856" s="334"/>
      <c r="J856" s="334"/>
      <c r="K856" s="71"/>
      <c r="L856" s="72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</row>
    <row r="857" spans="1:28" ht="12.75" customHeight="1">
      <c r="A857" s="71"/>
      <c r="B857" s="334"/>
      <c r="C857" s="71"/>
      <c r="D857" s="71"/>
      <c r="E857" s="334"/>
      <c r="F857" s="334"/>
      <c r="G857" s="71"/>
      <c r="H857" s="71"/>
      <c r="I857" s="334"/>
      <c r="J857" s="334"/>
      <c r="K857" s="71"/>
      <c r="L857" s="72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</row>
    <row r="858" spans="1:28" ht="12.75" customHeight="1">
      <c r="A858" s="71"/>
      <c r="B858" s="334"/>
      <c r="C858" s="71"/>
      <c r="D858" s="71"/>
      <c r="E858" s="334"/>
      <c r="F858" s="334"/>
      <c r="G858" s="71"/>
      <c r="H858" s="71"/>
      <c r="I858" s="334"/>
      <c r="J858" s="334"/>
      <c r="K858" s="71"/>
      <c r="L858" s="72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</row>
    <row r="859" spans="1:28" ht="12.75" customHeight="1">
      <c r="A859" s="71"/>
      <c r="B859" s="334"/>
      <c r="C859" s="71"/>
      <c r="D859" s="71"/>
      <c r="E859" s="334"/>
      <c r="F859" s="334"/>
      <c r="G859" s="71"/>
      <c r="H859" s="71"/>
      <c r="I859" s="334"/>
      <c r="J859" s="334"/>
      <c r="K859" s="71"/>
      <c r="L859" s="72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</row>
    <row r="860" spans="1:28" ht="12.75" customHeight="1">
      <c r="A860" s="71"/>
      <c r="B860" s="334"/>
      <c r="C860" s="71"/>
      <c r="D860" s="71"/>
      <c r="E860" s="334"/>
      <c r="F860" s="334"/>
      <c r="G860" s="71"/>
      <c r="H860" s="71"/>
      <c r="I860" s="334"/>
      <c r="J860" s="334"/>
      <c r="K860" s="71"/>
      <c r="L860" s="72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</row>
    <row r="861" spans="1:28" ht="12.75" customHeight="1">
      <c r="A861" s="71"/>
      <c r="B861" s="334"/>
      <c r="C861" s="71"/>
      <c r="D861" s="71"/>
      <c r="E861" s="334"/>
      <c r="F861" s="334"/>
      <c r="G861" s="71"/>
      <c r="H861" s="71"/>
      <c r="I861" s="334"/>
      <c r="J861" s="334"/>
      <c r="K861" s="71"/>
      <c r="L861" s="72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</row>
    <row r="862" spans="1:28" ht="12.75" customHeight="1">
      <c r="A862" s="71"/>
      <c r="B862" s="334"/>
      <c r="C862" s="71"/>
      <c r="D862" s="71"/>
      <c r="E862" s="334"/>
      <c r="F862" s="334"/>
      <c r="G862" s="71"/>
      <c r="H862" s="71"/>
      <c r="I862" s="334"/>
      <c r="J862" s="334"/>
      <c r="K862" s="71"/>
      <c r="L862" s="72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</row>
    <row r="863" spans="1:28" ht="12.75" customHeight="1">
      <c r="A863" s="71"/>
      <c r="B863" s="334"/>
      <c r="C863" s="71"/>
      <c r="D863" s="71"/>
      <c r="E863" s="334"/>
      <c r="F863" s="334"/>
      <c r="G863" s="71"/>
      <c r="H863" s="71"/>
      <c r="I863" s="334"/>
      <c r="J863" s="334"/>
      <c r="K863" s="71"/>
      <c r="L863" s="72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</row>
    <row r="864" spans="1:28" ht="12.75" customHeight="1">
      <c r="A864" s="71"/>
      <c r="B864" s="334"/>
      <c r="C864" s="71"/>
      <c r="D864" s="71"/>
      <c r="E864" s="334"/>
      <c r="F864" s="334"/>
      <c r="G864" s="71"/>
      <c r="H864" s="71"/>
      <c r="I864" s="334"/>
      <c r="J864" s="334"/>
      <c r="K864" s="71"/>
      <c r="L864" s="72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</row>
    <row r="865" spans="1:28" ht="12.75" customHeight="1">
      <c r="A865" s="71"/>
      <c r="B865" s="334"/>
      <c r="C865" s="71"/>
      <c r="D865" s="71"/>
      <c r="E865" s="334"/>
      <c r="F865" s="334"/>
      <c r="G865" s="71"/>
      <c r="H865" s="71"/>
      <c r="I865" s="334"/>
      <c r="J865" s="334"/>
      <c r="K865" s="71"/>
      <c r="L865" s="72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</row>
    <row r="866" spans="1:28" ht="12.75" customHeight="1">
      <c r="A866" s="71"/>
      <c r="B866" s="334"/>
      <c r="C866" s="71"/>
      <c r="D866" s="71"/>
      <c r="E866" s="334"/>
      <c r="F866" s="334"/>
      <c r="G866" s="71"/>
      <c r="H866" s="71"/>
      <c r="I866" s="334"/>
      <c r="J866" s="334"/>
      <c r="K866" s="71"/>
      <c r="L866" s="72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</row>
    <row r="867" spans="1:28" ht="12.75" customHeight="1">
      <c r="A867" s="71"/>
      <c r="B867" s="334"/>
      <c r="C867" s="71"/>
      <c r="D867" s="71"/>
      <c r="E867" s="334"/>
      <c r="F867" s="334"/>
      <c r="G867" s="71"/>
      <c r="H867" s="71"/>
      <c r="I867" s="334"/>
      <c r="J867" s="334"/>
      <c r="K867" s="71"/>
      <c r="L867" s="72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</row>
    <row r="868" spans="1:28" ht="12.75" customHeight="1">
      <c r="A868" s="71"/>
      <c r="B868" s="334"/>
      <c r="C868" s="71"/>
      <c r="D868" s="71"/>
      <c r="E868" s="334"/>
      <c r="F868" s="334"/>
      <c r="G868" s="71"/>
      <c r="H868" s="71"/>
      <c r="I868" s="334"/>
      <c r="J868" s="334"/>
      <c r="K868" s="71"/>
      <c r="L868" s="72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</row>
    <row r="869" spans="1:28" ht="12.75" customHeight="1">
      <c r="A869" s="71"/>
      <c r="B869" s="334"/>
      <c r="C869" s="71"/>
      <c r="D869" s="71"/>
      <c r="E869" s="334"/>
      <c r="F869" s="334"/>
      <c r="G869" s="71"/>
      <c r="H869" s="71"/>
      <c r="I869" s="334"/>
      <c r="J869" s="334"/>
      <c r="K869" s="71"/>
      <c r="L869" s="72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</row>
    <row r="870" spans="1:28" ht="12.75" customHeight="1">
      <c r="A870" s="71"/>
      <c r="B870" s="334"/>
      <c r="C870" s="71"/>
      <c r="D870" s="71"/>
      <c r="E870" s="334"/>
      <c r="F870" s="334"/>
      <c r="G870" s="71"/>
      <c r="H870" s="71"/>
      <c r="I870" s="334"/>
      <c r="J870" s="334"/>
      <c r="K870" s="71"/>
      <c r="L870" s="72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</row>
    <row r="871" spans="1:28" ht="12.75" customHeight="1">
      <c r="A871" s="71"/>
      <c r="B871" s="334"/>
      <c r="C871" s="71"/>
      <c r="D871" s="71"/>
      <c r="E871" s="334"/>
      <c r="F871" s="334"/>
      <c r="G871" s="71"/>
      <c r="H871" s="71"/>
      <c r="I871" s="334"/>
      <c r="J871" s="334"/>
      <c r="K871" s="71"/>
      <c r="L871" s="72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</row>
    <row r="872" spans="1:28" ht="12.75" customHeight="1">
      <c r="A872" s="71"/>
      <c r="B872" s="334"/>
      <c r="C872" s="71"/>
      <c r="D872" s="71"/>
      <c r="E872" s="334"/>
      <c r="F872" s="334"/>
      <c r="G872" s="71"/>
      <c r="H872" s="71"/>
      <c r="I872" s="334"/>
      <c r="J872" s="334"/>
      <c r="K872" s="71"/>
      <c r="L872" s="72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</row>
    <row r="873" spans="1:28" ht="12.75" customHeight="1">
      <c r="A873" s="71"/>
      <c r="B873" s="334"/>
      <c r="C873" s="71"/>
      <c r="D873" s="71"/>
      <c r="E873" s="334"/>
      <c r="F873" s="334"/>
      <c r="G873" s="71"/>
      <c r="H873" s="71"/>
      <c r="I873" s="334"/>
      <c r="J873" s="334"/>
      <c r="K873" s="71"/>
      <c r="L873" s="72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</row>
    <row r="874" spans="1:28" ht="12.75" customHeight="1">
      <c r="A874" s="71"/>
      <c r="B874" s="334"/>
      <c r="C874" s="71"/>
      <c r="D874" s="71"/>
      <c r="E874" s="334"/>
      <c r="F874" s="334"/>
      <c r="G874" s="71"/>
      <c r="H874" s="71"/>
      <c r="I874" s="334"/>
      <c r="J874" s="334"/>
      <c r="K874" s="71"/>
      <c r="L874" s="72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</row>
    <row r="875" spans="1:28" ht="12.75" customHeight="1">
      <c r="A875" s="71"/>
      <c r="B875" s="334"/>
      <c r="C875" s="71"/>
      <c r="D875" s="71"/>
      <c r="E875" s="334"/>
      <c r="F875" s="334"/>
      <c r="G875" s="71"/>
      <c r="H875" s="71"/>
      <c r="I875" s="334"/>
      <c r="J875" s="334"/>
      <c r="K875" s="71"/>
      <c r="L875" s="72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</row>
    <row r="876" spans="1:28" ht="12.75" customHeight="1">
      <c r="A876" s="71"/>
      <c r="B876" s="334"/>
      <c r="C876" s="71"/>
      <c r="D876" s="71"/>
      <c r="E876" s="334"/>
      <c r="F876" s="334"/>
      <c r="G876" s="71"/>
      <c r="H876" s="71"/>
      <c r="I876" s="334"/>
      <c r="J876" s="334"/>
      <c r="K876" s="71"/>
      <c r="L876" s="72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</row>
    <row r="877" spans="1:28" ht="12.75" customHeight="1">
      <c r="A877" s="71"/>
      <c r="B877" s="334"/>
      <c r="C877" s="71"/>
      <c r="D877" s="71"/>
      <c r="E877" s="334"/>
      <c r="F877" s="334"/>
      <c r="G877" s="71"/>
      <c r="H877" s="71"/>
      <c r="I877" s="334"/>
      <c r="J877" s="334"/>
      <c r="K877" s="71"/>
      <c r="L877" s="72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</row>
    <row r="878" spans="1:28" ht="12.75" customHeight="1">
      <c r="A878" s="71"/>
      <c r="B878" s="334"/>
      <c r="C878" s="71"/>
      <c r="D878" s="71"/>
      <c r="E878" s="334"/>
      <c r="F878" s="334"/>
      <c r="G878" s="71"/>
      <c r="H878" s="71"/>
      <c r="I878" s="334"/>
      <c r="J878" s="334"/>
      <c r="K878" s="71"/>
      <c r="L878" s="72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</row>
    <row r="879" spans="1:28" ht="12.75" customHeight="1">
      <c r="A879" s="71"/>
      <c r="B879" s="334"/>
      <c r="C879" s="71"/>
      <c r="D879" s="71"/>
      <c r="E879" s="334"/>
      <c r="F879" s="334"/>
      <c r="G879" s="71"/>
      <c r="H879" s="71"/>
      <c r="I879" s="334"/>
      <c r="J879" s="334"/>
      <c r="K879" s="71"/>
      <c r="L879" s="72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</row>
    <row r="880" spans="1:28" ht="12.75" customHeight="1">
      <c r="A880" s="71"/>
      <c r="B880" s="334"/>
      <c r="C880" s="71"/>
      <c r="D880" s="71"/>
      <c r="E880" s="334"/>
      <c r="F880" s="334"/>
      <c r="G880" s="71"/>
      <c r="H880" s="71"/>
      <c r="I880" s="334"/>
      <c r="J880" s="334"/>
      <c r="K880" s="71"/>
      <c r="L880" s="72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</row>
    <row r="881" spans="1:28" ht="12.75" customHeight="1">
      <c r="A881" s="71"/>
      <c r="B881" s="334"/>
      <c r="C881" s="71"/>
      <c r="D881" s="71"/>
      <c r="E881" s="334"/>
      <c r="F881" s="334"/>
      <c r="G881" s="71"/>
      <c r="H881" s="71"/>
      <c r="I881" s="334"/>
      <c r="J881" s="334"/>
      <c r="K881" s="71"/>
      <c r="L881" s="72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</row>
    <row r="882" spans="1:28" ht="12.75" customHeight="1">
      <c r="A882" s="71"/>
      <c r="B882" s="334"/>
      <c r="C882" s="71"/>
      <c r="D882" s="71"/>
      <c r="E882" s="334"/>
      <c r="F882" s="334"/>
      <c r="G882" s="71"/>
      <c r="H882" s="71"/>
      <c r="I882" s="334"/>
      <c r="J882" s="334"/>
      <c r="K882" s="71"/>
      <c r="L882" s="72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</row>
    <row r="883" spans="1:28" ht="12.75" customHeight="1">
      <c r="A883" s="71"/>
      <c r="B883" s="334"/>
      <c r="C883" s="71"/>
      <c r="D883" s="71"/>
      <c r="E883" s="334"/>
      <c r="F883" s="334"/>
      <c r="G883" s="71"/>
      <c r="H883" s="71"/>
      <c r="I883" s="334"/>
      <c r="J883" s="334"/>
      <c r="K883" s="71"/>
      <c r="L883" s="72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</row>
    <row r="884" spans="1:28" ht="12.75" customHeight="1">
      <c r="A884" s="71"/>
      <c r="B884" s="334"/>
      <c r="C884" s="71"/>
      <c r="D884" s="71"/>
      <c r="E884" s="334"/>
      <c r="F884" s="334"/>
      <c r="G884" s="71"/>
      <c r="H884" s="71"/>
      <c r="I884" s="334"/>
      <c r="J884" s="334"/>
      <c r="K884" s="71"/>
      <c r="L884" s="72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</row>
    <row r="885" spans="1:28" ht="12.75" customHeight="1">
      <c r="A885" s="71"/>
      <c r="B885" s="334"/>
      <c r="C885" s="71"/>
      <c r="D885" s="71"/>
      <c r="E885" s="334"/>
      <c r="F885" s="334"/>
      <c r="G885" s="71"/>
      <c r="H885" s="71"/>
      <c r="I885" s="334"/>
      <c r="J885" s="334"/>
      <c r="K885" s="71"/>
      <c r="L885" s="72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</row>
    <row r="886" spans="1:28" ht="12.75" customHeight="1">
      <c r="A886" s="71"/>
      <c r="B886" s="334"/>
      <c r="C886" s="71"/>
      <c r="D886" s="71"/>
      <c r="E886" s="334"/>
      <c r="F886" s="334"/>
      <c r="G886" s="71"/>
      <c r="H886" s="71"/>
      <c r="I886" s="334"/>
      <c r="J886" s="334"/>
      <c r="K886" s="71"/>
      <c r="L886" s="72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</row>
    <row r="887" spans="1:28" ht="12.75" customHeight="1">
      <c r="A887" s="71"/>
      <c r="B887" s="334"/>
      <c r="C887" s="71"/>
      <c r="D887" s="71"/>
      <c r="E887" s="334"/>
      <c r="F887" s="334"/>
      <c r="G887" s="71"/>
      <c r="H887" s="71"/>
      <c r="I887" s="334"/>
      <c r="J887" s="334"/>
      <c r="K887" s="71"/>
      <c r="L887" s="72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</row>
    <row r="888" spans="1:28" ht="12.75" customHeight="1">
      <c r="A888" s="71"/>
      <c r="B888" s="334"/>
      <c r="C888" s="71"/>
      <c r="D888" s="71"/>
      <c r="E888" s="334"/>
      <c r="F888" s="334"/>
      <c r="G888" s="71"/>
      <c r="H888" s="71"/>
      <c r="I888" s="334"/>
      <c r="J888" s="334"/>
      <c r="K888" s="71"/>
      <c r="L888" s="72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</row>
    <row r="889" spans="1:28" ht="12.75" customHeight="1">
      <c r="A889" s="71"/>
      <c r="B889" s="334"/>
      <c r="C889" s="71"/>
      <c r="D889" s="71"/>
      <c r="E889" s="334"/>
      <c r="F889" s="334"/>
      <c r="G889" s="71"/>
      <c r="H889" s="71"/>
      <c r="I889" s="334"/>
      <c r="J889" s="334"/>
      <c r="K889" s="71"/>
      <c r="L889" s="72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</row>
    <row r="890" spans="1:28" ht="12.75" customHeight="1">
      <c r="A890" s="71"/>
      <c r="B890" s="334"/>
      <c r="C890" s="71"/>
      <c r="D890" s="71"/>
      <c r="E890" s="334"/>
      <c r="F890" s="334"/>
      <c r="G890" s="71"/>
      <c r="H890" s="71"/>
      <c r="I890" s="334"/>
      <c r="J890" s="334"/>
      <c r="K890" s="71"/>
      <c r="L890" s="72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</row>
    <row r="891" spans="1:28" ht="12.75" customHeight="1">
      <c r="A891" s="71"/>
      <c r="B891" s="334"/>
      <c r="C891" s="71"/>
      <c r="D891" s="71"/>
      <c r="E891" s="334"/>
      <c r="F891" s="334"/>
      <c r="G891" s="71"/>
      <c r="H891" s="71"/>
      <c r="I891" s="334"/>
      <c r="J891" s="334"/>
      <c r="K891" s="71"/>
      <c r="L891" s="72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</row>
    <row r="892" spans="1:28" ht="12.75" customHeight="1">
      <c r="A892" s="71"/>
      <c r="B892" s="334"/>
      <c r="C892" s="71"/>
      <c r="D892" s="71"/>
      <c r="E892" s="334"/>
      <c r="F892" s="334"/>
      <c r="G892" s="71"/>
      <c r="H892" s="71"/>
      <c r="I892" s="334"/>
      <c r="J892" s="334"/>
      <c r="K892" s="71"/>
      <c r="L892" s="72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</row>
    <row r="893" spans="1:28" ht="12.75" customHeight="1">
      <c r="A893" s="71"/>
      <c r="B893" s="334"/>
      <c r="C893" s="71"/>
      <c r="D893" s="71"/>
      <c r="E893" s="334"/>
      <c r="F893" s="334"/>
      <c r="G893" s="71"/>
      <c r="H893" s="71"/>
      <c r="I893" s="334"/>
      <c r="J893" s="334"/>
      <c r="K893" s="71"/>
      <c r="L893" s="72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</row>
    <row r="894" spans="1:28" ht="12.75" customHeight="1">
      <c r="A894" s="71"/>
      <c r="B894" s="334"/>
      <c r="C894" s="71"/>
      <c r="D894" s="71"/>
      <c r="E894" s="334"/>
      <c r="F894" s="334"/>
      <c r="G894" s="71"/>
      <c r="H894" s="71"/>
      <c r="I894" s="334"/>
      <c r="J894" s="334"/>
      <c r="K894" s="71"/>
      <c r="L894" s="72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</row>
    <row r="895" spans="1:28" ht="12.75" customHeight="1">
      <c r="A895" s="71"/>
      <c r="B895" s="334"/>
      <c r="C895" s="71"/>
      <c r="D895" s="71"/>
      <c r="E895" s="334"/>
      <c r="F895" s="334"/>
      <c r="G895" s="71"/>
      <c r="H895" s="71"/>
      <c r="I895" s="334"/>
      <c r="J895" s="334"/>
      <c r="K895" s="71"/>
      <c r="L895" s="72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</row>
    <row r="896" spans="1:28" ht="12.75" customHeight="1">
      <c r="A896" s="71"/>
      <c r="B896" s="334"/>
      <c r="C896" s="71"/>
      <c r="D896" s="71"/>
      <c r="E896" s="334"/>
      <c r="F896" s="334"/>
      <c r="G896" s="71"/>
      <c r="H896" s="71"/>
      <c r="I896" s="334"/>
      <c r="J896" s="334"/>
      <c r="K896" s="71"/>
      <c r="L896" s="72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</row>
    <row r="897" spans="1:28" ht="12.75" customHeight="1">
      <c r="A897" s="71"/>
      <c r="B897" s="334"/>
      <c r="C897" s="71"/>
      <c r="D897" s="71"/>
      <c r="E897" s="334"/>
      <c r="F897" s="334"/>
      <c r="G897" s="71"/>
      <c r="H897" s="71"/>
      <c r="I897" s="334"/>
      <c r="J897" s="334"/>
      <c r="K897" s="71"/>
      <c r="L897" s="72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</row>
    <row r="898" spans="1:28" ht="12.75" customHeight="1">
      <c r="A898" s="71"/>
      <c r="B898" s="334"/>
      <c r="C898" s="71"/>
      <c r="D898" s="71"/>
      <c r="E898" s="334"/>
      <c r="F898" s="334"/>
      <c r="G898" s="71"/>
      <c r="H898" s="71"/>
      <c r="I898" s="334"/>
      <c r="J898" s="334"/>
      <c r="K898" s="71"/>
      <c r="L898" s="72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</row>
    <row r="899" spans="1:28" ht="12.75" customHeight="1">
      <c r="A899" s="71"/>
      <c r="B899" s="334"/>
      <c r="C899" s="71"/>
      <c r="D899" s="71"/>
      <c r="E899" s="334"/>
      <c r="F899" s="334"/>
      <c r="G899" s="71"/>
      <c r="H899" s="71"/>
      <c r="I899" s="334"/>
      <c r="J899" s="334"/>
      <c r="K899" s="71"/>
      <c r="L899" s="72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</row>
    <row r="900" spans="1:28" ht="12.75" customHeight="1">
      <c r="A900" s="71"/>
      <c r="B900" s="334"/>
      <c r="C900" s="71"/>
      <c r="D900" s="71"/>
      <c r="E900" s="334"/>
      <c r="F900" s="334"/>
      <c r="G900" s="71"/>
      <c r="H900" s="71"/>
      <c r="I900" s="334"/>
      <c r="J900" s="334"/>
      <c r="K900" s="71"/>
      <c r="L900" s="72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</row>
    <row r="901" spans="1:28" ht="12.75" customHeight="1">
      <c r="A901" s="71"/>
      <c r="B901" s="334"/>
      <c r="C901" s="71"/>
      <c r="D901" s="71"/>
      <c r="E901" s="334"/>
      <c r="F901" s="334"/>
      <c r="G901" s="71"/>
      <c r="H901" s="71"/>
      <c r="I901" s="334"/>
      <c r="J901" s="334"/>
      <c r="K901" s="71"/>
      <c r="L901" s="72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</row>
    <row r="902" spans="1:28" ht="12.75" customHeight="1">
      <c r="A902" s="71"/>
      <c r="B902" s="334"/>
      <c r="C902" s="71"/>
      <c r="D902" s="71"/>
      <c r="E902" s="334"/>
      <c r="F902" s="334"/>
      <c r="G902" s="71"/>
      <c r="H902" s="71"/>
      <c r="I902" s="334"/>
      <c r="J902" s="334"/>
      <c r="K902" s="71"/>
      <c r="L902" s="72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</row>
    <row r="903" spans="1:28" ht="12.75" customHeight="1">
      <c r="A903" s="71"/>
      <c r="B903" s="334"/>
      <c r="C903" s="71"/>
      <c r="D903" s="71"/>
      <c r="E903" s="334"/>
      <c r="F903" s="334"/>
      <c r="G903" s="71"/>
      <c r="H903" s="71"/>
      <c r="I903" s="334"/>
      <c r="J903" s="334"/>
      <c r="K903" s="71"/>
      <c r="L903" s="72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</row>
    <row r="904" spans="1:28" ht="12.75" customHeight="1">
      <c r="A904" s="71"/>
      <c r="B904" s="334"/>
      <c r="C904" s="71"/>
      <c r="D904" s="71"/>
      <c r="E904" s="334"/>
      <c r="F904" s="334"/>
      <c r="G904" s="71"/>
      <c r="H904" s="71"/>
      <c r="I904" s="334"/>
      <c r="J904" s="334"/>
      <c r="K904" s="71"/>
      <c r="L904" s="72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</row>
    <row r="905" spans="1:28" ht="12.75" customHeight="1">
      <c r="A905" s="71"/>
      <c r="B905" s="334"/>
      <c r="C905" s="71"/>
      <c r="D905" s="71"/>
      <c r="E905" s="334"/>
      <c r="F905" s="334"/>
      <c r="G905" s="71"/>
      <c r="H905" s="71"/>
      <c r="I905" s="334"/>
      <c r="J905" s="334"/>
      <c r="K905" s="71"/>
      <c r="L905" s="72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</row>
    <row r="906" spans="1:28" ht="12.75" customHeight="1">
      <c r="A906" s="71"/>
      <c r="B906" s="334"/>
      <c r="C906" s="71"/>
      <c r="D906" s="71"/>
      <c r="E906" s="334"/>
      <c r="F906" s="334"/>
      <c r="G906" s="71"/>
      <c r="H906" s="71"/>
      <c r="I906" s="334"/>
      <c r="J906" s="334"/>
      <c r="K906" s="71"/>
      <c r="L906" s="72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</row>
    <row r="907" spans="1:28" ht="12.75" customHeight="1">
      <c r="A907" s="71"/>
      <c r="B907" s="334"/>
      <c r="C907" s="71"/>
      <c r="D907" s="71"/>
      <c r="E907" s="334"/>
      <c r="F907" s="334"/>
      <c r="G907" s="71"/>
      <c r="H907" s="71"/>
      <c r="I907" s="334"/>
      <c r="J907" s="334"/>
      <c r="K907" s="71"/>
      <c r="L907" s="72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</row>
    <row r="908" spans="1:28" ht="12.75" customHeight="1">
      <c r="A908" s="71"/>
      <c r="B908" s="334"/>
      <c r="C908" s="71"/>
      <c r="D908" s="71"/>
      <c r="E908" s="334"/>
      <c r="F908" s="334"/>
      <c r="G908" s="71"/>
      <c r="H908" s="71"/>
      <c r="I908" s="334"/>
      <c r="J908" s="334"/>
      <c r="K908" s="71"/>
      <c r="L908" s="72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</row>
    <row r="909" spans="1:28" ht="12.75" customHeight="1">
      <c r="A909" s="71"/>
      <c r="B909" s="334"/>
      <c r="C909" s="71"/>
      <c r="D909" s="71"/>
      <c r="E909" s="334"/>
      <c r="F909" s="334"/>
      <c r="G909" s="71"/>
      <c r="H909" s="71"/>
      <c r="I909" s="334"/>
      <c r="J909" s="334"/>
      <c r="K909" s="71"/>
      <c r="L909" s="72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</row>
    <row r="910" spans="1:28" ht="12.75" customHeight="1">
      <c r="A910" s="71"/>
      <c r="B910" s="334"/>
      <c r="C910" s="71"/>
      <c r="D910" s="71"/>
      <c r="E910" s="334"/>
      <c r="F910" s="334"/>
      <c r="G910" s="71"/>
      <c r="H910" s="71"/>
      <c r="I910" s="334"/>
      <c r="J910" s="334"/>
      <c r="K910" s="71"/>
      <c r="L910" s="72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</row>
    <row r="911" spans="1:28" ht="12.75" customHeight="1">
      <c r="A911" s="71"/>
      <c r="B911" s="334"/>
      <c r="C911" s="71"/>
      <c r="D911" s="71"/>
      <c r="E911" s="334"/>
      <c r="F911" s="334"/>
      <c r="G911" s="71"/>
      <c r="H911" s="71"/>
      <c r="I911" s="334"/>
      <c r="J911" s="334"/>
      <c r="K911" s="71"/>
      <c r="L911" s="72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</row>
    <row r="912" spans="1:28" ht="12.75" customHeight="1">
      <c r="A912" s="71"/>
      <c r="B912" s="334"/>
      <c r="C912" s="71"/>
      <c r="D912" s="71"/>
      <c r="E912" s="334"/>
      <c r="F912" s="334"/>
      <c r="G912" s="71"/>
      <c r="H912" s="71"/>
      <c r="I912" s="334"/>
      <c r="J912" s="334"/>
      <c r="K912" s="71"/>
      <c r="L912" s="72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</row>
    <row r="913" spans="1:28" ht="12.75" customHeight="1">
      <c r="A913" s="71"/>
      <c r="B913" s="334"/>
      <c r="C913" s="71"/>
      <c r="D913" s="71"/>
      <c r="E913" s="334"/>
      <c r="F913" s="334"/>
      <c r="G913" s="71"/>
      <c r="H913" s="71"/>
      <c r="I913" s="334"/>
      <c r="J913" s="334"/>
      <c r="K913" s="71"/>
      <c r="L913" s="72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</row>
    <row r="914" spans="1:28" ht="12.75" customHeight="1">
      <c r="A914" s="71"/>
      <c r="B914" s="334"/>
      <c r="C914" s="71"/>
      <c r="D914" s="71"/>
      <c r="E914" s="334"/>
      <c r="F914" s="334"/>
      <c r="G914" s="71"/>
      <c r="H914" s="71"/>
      <c r="I914" s="334"/>
      <c r="J914" s="334"/>
      <c r="K914" s="71"/>
      <c r="L914" s="72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</row>
    <row r="915" spans="1:28" ht="12.75" customHeight="1">
      <c r="A915" s="71"/>
      <c r="B915" s="334"/>
      <c r="C915" s="71"/>
      <c r="D915" s="71"/>
      <c r="E915" s="334"/>
      <c r="F915" s="334"/>
      <c r="G915" s="71"/>
      <c r="H915" s="71"/>
      <c r="I915" s="334"/>
      <c r="J915" s="334"/>
      <c r="K915" s="71"/>
      <c r="L915" s="72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</row>
    <row r="916" spans="1:28" ht="12.75" customHeight="1">
      <c r="A916" s="71"/>
      <c r="B916" s="334"/>
      <c r="C916" s="71"/>
      <c r="D916" s="71"/>
      <c r="E916" s="334"/>
      <c r="F916" s="334"/>
      <c r="G916" s="71"/>
      <c r="H916" s="71"/>
      <c r="I916" s="334"/>
      <c r="J916" s="334"/>
      <c r="K916" s="71"/>
      <c r="L916" s="72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</row>
    <row r="917" spans="1:28" ht="12.75" customHeight="1">
      <c r="A917" s="71"/>
      <c r="B917" s="334"/>
      <c r="C917" s="71"/>
      <c r="D917" s="71"/>
      <c r="E917" s="334"/>
      <c r="F917" s="334"/>
      <c r="G917" s="71"/>
      <c r="H917" s="71"/>
      <c r="I917" s="334"/>
      <c r="J917" s="334"/>
      <c r="K917" s="71"/>
      <c r="L917" s="72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</row>
    <row r="918" spans="1:28" ht="12.75" customHeight="1">
      <c r="A918" s="71"/>
      <c r="B918" s="334"/>
      <c r="C918" s="71"/>
      <c r="D918" s="71"/>
      <c r="E918" s="334"/>
      <c r="F918" s="334"/>
      <c r="G918" s="71"/>
      <c r="H918" s="71"/>
      <c r="I918" s="334"/>
      <c r="J918" s="334"/>
      <c r="K918" s="71"/>
      <c r="L918" s="72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</row>
    <row r="919" spans="1:28" ht="12.75" customHeight="1">
      <c r="A919" s="71"/>
      <c r="B919" s="334"/>
      <c r="C919" s="71"/>
      <c r="D919" s="71"/>
      <c r="E919" s="334"/>
      <c r="F919" s="334"/>
      <c r="G919" s="71"/>
      <c r="H919" s="71"/>
      <c r="I919" s="334"/>
      <c r="J919" s="334"/>
      <c r="K919" s="71"/>
      <c r="L919" s="72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</row>
    <row r="920" spans="1:28" ht="12.75" customHeight="1">
      <c r="A920" s="71"/>
      <c r="B920" s="334"/>
      <c r="C920" s="71"/>
      <c r="D920" s="71"/>
      <c r="E920" s="334"/>
      <c r="F920" s="334"/>
      <c r="G920" s="71"/>
      <c r="H920" s="71"/>
      <c r="I920" s="334"/>
      <c r="J920" s="334"/>
      <c r="K920" s="71"/>
      <c r="L920" s="72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</row>
    <row r="921" spans="1:28" ht="12.75" customHeight="1">
      <c r="A921" s="71"/>
      <c r="B921" s="334"/>
      <c r="C921" s="71"/>
      <c r="D921" s="71"/>
      <c r="E921" s="334"/>
      <c r="F921" s="334"/>
      <c r="G921" s="71"/>
      <c r="H921" s="71"/>
      <c r="I921" s="334"/>
      <c r="J921" s="334"/>
      <c r="K921" s="71"/>
      <c r="L921" s="72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</row>
    <row r="922" spans="1:28" ht="12.75" customHeight="1">
      <c r="A922" s="71"/>
      <c r="B922" s="334"/>
      <c r="C922" s="71"/>
      <c r="D922" s="71"/>
      <c r="E922" s="334"/>
      <c r="F922" s="334"/>
      <c r="G922" s="71"/>
      <c r="H922" s="71"/>
      <c r="I922" s="334"/>
      <c r="J922" s="334"/>
      <c r="K922" s="71"/>
      <c r="L922" s="72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</row>
    <row r="923" spans="1:28" ht="12.75" customHeight="1">
      <c r="A923" s="71"/>
      <c r="B923" s="334"/>
      <c r="C923" s="71"/>
      <c r="D923" s="71"/>
      <c r="E923" s="334"/>
      <c r="F923" s="334"/>
      <c r="G923" s="71"/>
      <c r="H923" s="71"/>
      <c r="I923" s="334"/>
      <c r="J923" s="334"/>
      <c r="K923" s="71"/>
      <c r="L923" s="72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</row>
    <row r="924" spans="1:28" ht="12.75" customHeight="1">
      <c r="A924" s="71"/>
      <c r="B924" s="334"/>
      <c r="C924" s="71"/>
      <c r="D924" s="71"/>
      <c r="E924" s="334"/>
      <c r="F924" s="334"/>
      <c r="G924" s="71"/>
      <c r="H924" s="71"/>
      <c r="I924" s="334"/>
      <c r="J924" s="334"/>
      <c r="K924" s="71"/>
      <c r="L924" s="72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</row>
    <row r="925" spans="1:28" ht="12.75" customHeight="1">
      <c r="A925" s="71"/>
      <c r="B925" s="334"/>
      <c r="C925" s="71"/>
      <c r="D925" s="71"/>
      <c r="E925" s="334"/>
      <c r="F925" s="334"/>
      <c r="G925" s="71"/>
      <c r="H925" s="71"/>
      <c r="I925" s="334"/>
      <c r="J925" s="334"/>
      <c r="K925" s="71"/>
      <c r="L925" s="72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</row>
    <row r="926" spans="1:28" ht="12.75" customHeight="1">
      <c r="A926" s="71"/>
      <c r="B926" s="334"/>
      <c r="C926" s="71"/>
      <c r="D926" s="71"/>
      <c r="E926" s="334"/>
      <c r="F926" s="334"/>
      <c r="G926" s="71"/>
      <c r="H926" s="71"/>
      <c r="I926" s="334"/>
      <c r="J926" s="334"/>
      <c r="K926" s="71"/>
      <c r="L926" s="72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</row>
  </sheetData>
  <mergeCells count="138">
    <mergeCell ref="A1:A2"/>
    <mergeCell ref="A6:H6"/>
    <mergeCell ref="A7:H7"/>
    <mergeCell ref="A13:A14"/>
    <mergeCell ref="B13:B14"/>
    <mergeCell ref="C13:C14"/>
    <mergeCell ref="D13:F13"/>
    <mergeCell ref="G13:G14"/>
    <mergeCell ref="H13:H14"/>
    <mergeCell ref="I13:I14"/>
    <mergeCell ref="W13:Y13"/>
    <mergeCell ref="A41:A42"/>
    <mergeCell ref="B41:B42"/>
    <mergeCell ref="C41:C42"/>
    <mergeCell ref="D41:F41"/>
    <mergeCell ref="G41:G42"/>
    <mergeCell ref="H41:H42"/>
    <mergeCell ref="I41:I42"/>
    <mergeCell ref="J41:J42"/>
    <mergeCell ref="I55:K56"/>
    <mergeCell ref="A84:A85"/>
    <mergeCell ref="B84:B85"/>
    <mergeCell ref="C84:C85"/>
    <mergeCell ref="D84:F84"/>
    <mergeCell ref="G84:G85"/>
    <mergeCell ref="H84:H85"/>
    <mergeCell ref="I84:K85"/>
    <mergeCell ref="A55:A56"/>
    <mergeCell ref="B55:B56"/>
    <mergeCell ref="C55:C56"/>
    <mergeCell ref="D55:F55"/>
    <mergeCell ref="G55:G56"/>
    <mergeCell ref="H55:H56"/>
    <mergeCell ref="I114:K115"/>
    <mergeCell ref="A126:A127"/>
    <mergeCell ref="B126:B127"/>
    <mergeCell ref="C126:C127"/>
    <mergeCell ref="D126:F126"/>
    <mergeCell ref="G126:G127"/>
    <mergeCell ref="H126:H127"/>
    <mergeCell ref="I126:K127"/>
    <mergeCell ref="A114:A115"/>
    <mergeCell ref="B114:B115"/>
    <mergeCell ref="C114:C115"/>
    <mergeCell ref="D114:F114"/>
    <mergeCell ref="G114:G115"/>
    <mergeCell ref="H114:H115"/>
    <mergeCell ref="I137:K138"/>
    <mergeCell ref="A148:A149"/>
    <mergeCell ref="B148:B149"/>
    <mergeCell ref="C148:C149"/>
    <mergeCell ref="D148:F148"/>
    <mergeCell ref="G148:G149"/>
    <mergeCell ref="H148:H149"/>
    <mergeCell ref="I148:K149"/>
    <mergeCell ref="A137:A138"/>
    <mergeCell ref="B137:B138"/>
    <mergeCell ref="C137:C138"/>
    <mergeCell ref="D137:F137"/>
    <mergeCell ref="G137:G138"/>
    <mergeCell ref="H137:H138"/>
    <mergeCell ref="I156:K157"/>
    <mergeCell ref="A169:A170"/>
    <mergeCell ref="B169:B170"/>
    <mergeCell ref="C169:C170"/>
    <mergeCell ref="D169:F169"/>
    <mergeCell ref="G169:G170"/>
    <mergeCell ref="H169:H170"/>
    <mergeCell ref="I169:K170"/>
    <mergeCell ref="A156:A157"/>
    <mergeCell ref="B156:B157"/>
    <mergeCell ref="C156:C157"/>
    <mergeCell ref="D156:F156"/>
    <mergeCell ref="G156:G157"/>
    <mergeCell ref="H156:H157"/>
    <mergeCell ref="I181:K182"/>
    <mergeCell ref="A189:A190"/>
    <mergeCell ref="B189:B190"/>
    <mergeCell ref="C189:C190"/>
    <mergeCell ref="D189:F189"/>
    <mergeCell ref="G189:G190"/>
    <mergeCell ref="H189:H190"/>
    <mergeCell ref="I189:K190"/>
    <mergeCell ref="A181:A182"/>
    <mergeCell ref="B181:B182"/>
    <mergeCell ref="C181:C182"/>
    <mergeCell ref="D181:F181"/>
    <mergeCell ref="G181:G182"/>
    <mergeCell ref="H181:H182"/>
    <mergeCell ref="I202:K203"/>
    <mergeCell ref="A213:A214"/>
    <mergeCell ref="B213:B214"/>
    <mergeCell ref="C213:C214"/>
    <mergeCell ref="D213:F213"/>
    <mergeCell ref="G213:G214"/>
    <mergeCell ref="H213:H214"/>
    <mergeCell ref="I213:K214"/>
    <mergeCell ref="A202:A203"/>
    <mergeCell ref="B202:B203"/>
    <mergeCell ref="C202:C203"/>
    <mergeCell ref="D202:F202"/>
    <mergeCell ref="G202:G203"/>
    <mergeCell ref="H202:H203"/>
    <mergeCell ref="I224:J225"/>
    <mergeCell ref="A231:A232"/>
    <mergeCell ref="B231:B232"/>
    <mergeCell ref="C231:C232"/>
    <mergeCell ref="D231:F231"/>
    <mergeCell ref="G231:G232"/>
    <mergeCell ref="H231:H232"/>
    <mergeCell ref="I231:K232"/>
    <mergeCell ref="A224:A225"/>
    <mergeCell ref="B224:B225"/>
    <mergeCell ref="C224:C225"/>
    <mergeCell ref="D224:F224"/>
    <mergeCell ref="G224:G225"/>
    <mergeCell ref="H224:H225"/>
    <mergeCell ref="I274:I275"/>
    <mergeCell ref="A274:A275"/>
    <mergeCell ref="B274:B275"/>
    <mergeCell ref="C274:C275"/>
    <mergeCell ref="D274:F274"/>
    <mergeCell ref="G274:G275"/>
    <mergeCell ref="H274:H275"/>
    <mergeCell ref="I246:K247"/>
    <mergeCell ref="A261:A262"/>
    <mergeCell ref="B261:B262"/>
    <mergeCell ref="C261:C262"/>
    <mergeCell ref="D261:F261"/>
    <mergeCell ref="G261:G262"/>
    <mergeCell ref="H261:H262"/>
    <mergeCell ref="I261:L262"/>
    <mergeCell ref="A246:A247"/>
    <mergeCell ref="B246:B247"/>
    <mergeCell ref="C246:C247"/>
    <mergeCell ref="D246:F246"/>
    <mergeCell ref="G246:G247"/>
    <mergeCell ref="H246:H247"/>
  </mergeCells>
  <conditionalFormatting sqref="J18 H21:I21 J47 H49 I49:I50">
    <cfRule type="expression" dxfId="85" priority="1">
      <formula>($Z17="TERBANYAK")</formula>
    </cfRule>
  </conditionalFormatting>
  <conditionalFormatting sqref="J18">
    <cfRule type="expression" dxfId="84" priority="2">
      <formula>($Z17="TERBANYAK")</formula>
    </cfRule>
  </conditionalFormatting>
  <conditionalFormatting sqref="J18 H21:I21 J47 H49 I49:I50">
    <cfRule type="expression" dxfId="83" priority="3">
      <formula>($Z17="TERBANYAK")</formula>
    </cfRule>
  </conditionalFormatting>
  <conditionalFormatting sqref="B39">
    <cfRule type="expression" dxfId="82" priority="4">
      <formula>($F39&gt;0)</formula>
    </cfRule>
  </conditionalFormatting>
  <conditionalFormatting sqref="R236">
    <cfRule type="expression" dxfId="81" priority="5">
      <formula>($F236&gt;0)</formula>
    </cfRule>
  </conditionalFormatting>
  <conditionalFormatting sqref="K241 K256">
    <cfRule type="expression" dxfId="80" priority="6">
      <formula>($M241="TERBANYAK")</formula>
    </cfRule>
  </conditionalFormatting>
  <conditionalFormatting sqref="K241 K256">
    <cfRule type="expression" dxfId="79" priority="7">
      <formula>($M241="TERBANYAK")</formula>
    </cfRule>
  </conditionalFormatting>
  <conditionalFormatting sqref="K241 K256">
    <cfRule type="expression" dxfId="78" priority="8">
      <formula>($M241="TERBANYAK")</formula>
    </cfRule>
  </conditionalFormatting>
  <conditionalFormatting sqref="J241 J256">
    <cfRule type="expression" dxfId="77" priority="9">
      <formula>($M241="TERBANYAK")</formula>
    </cfRule>
  </conditionalFormatting>
  <conditionalFormatting sqref="J241 J256">
    <cfRule type="expression" dxfId="76" priority="10">
      <formula>($M241="TERBANYAK")</formula>
    </cfRule>
  </conditionalFormatting>
  <conditionalFormatting sqref="J241 J256">
    <cfRule type="expression" dxfId="75" priority="11">
      <formula>($M241="TERBANYAK")</formula>
    </cfRule>
  </conditionalFormatting>
  <conditionalFormatting sqref="J241 J256">
    <cfRule type="expression" dxfId="74" priority="12">
      <formula>($M241="TERBANYAK")</formula>
    </cfRule>
  </conditionalFormatting>
  <conditionalFormatting sqref="J241 J256">
    <cfRule type="expression" dxfId="73" priority="13">
      <formula>($M241="TERBANYAK")</formula>
    </cfRule>
  </conditionalFormatting>
  <conditionalFormatting sqref="J241 J256">
    <cfRule type="expression" dxfId="72" priority="14">
      <formula>($M241="TERBANYAK")</formula>
    </cfRule>
  </conditionalFormatting>
  <conditionalFormatting sqref="I241 I256">
    <cfRule type="expression" dxfId="71" priority="15">
      <formula>($M241="TERBANYAK")</formula>
    </cfRule>
  </conditionalFormatting>
  <conditionalFormatting sqref="I241 I256">
    <cfRule type="expression" dxfId="70" priority="16">
      <formula>($M241="TERBANYAK")</formula>
    </cfRule>
  </conditionalFormatting>
  <conditionalFormatting sqref="I241 I256">
    <cfRule type="expression" dxfId="69" priority="17">
      <formula>($M241="TERBANYAK")</formula>
    </cfRule>
  </conditionalFormatting>
  <conditionalFormatting sqref="I241 I256">
    <cfRule type="expression" dxfId="68" priority="18">
      <formula>($M241="TERBANYAK")</formula>
    </cfRule>
  </conditionalFormatting>
  <conditionalFormatting sqref="I241 I256">
    <cfRule type="expression" dxfId="67" priority="19">
      <formula>($M241="TERBANYAK")</formula>
    </cfRule>
  </conditionalFormatting>
  <conditionalFormatting sqref="I241 I256">
    <cfRule type="expression" dxfId="66" priority="20">
      <formula>($M241="TERBANYAK")</formula>
    </cfRule>
  </conditionalFormatting>
  <conditionalFormatting sqref="K271">
    <cfRule type="expression" dxfId="65" priority="21">
      <formula>($M271="TERBANYAK")</formula>
    </cfRule>
  </conditionalFormatting>
  <conditionalFormatting sqref="K271">
    <cfRule type="expression" dxfId="64" priority="22">
      <formula>($M271="TERBANYAK")</formula>
    </cfRule>
  </conditionalFormatting>
  <conditionalFormatting sqref="K271">
    <cfRule type="expression" dxfId="63" priority="23">
      <formula>($M271="TERBANYAK")</formula>
    </cfRule>
  </conditionalFormatting>
  <conditionalFormatting sqref="J271">
    <cfRule type="expression" dxfId="62" priority="24">
      <formula>($M271="TERBANYAK")</formula>
    </cfRule>
  </conditionalFormatting>
  <conditionalFormatting sqref="J271">
    <cfRule type="expression" dxfId="61" priority="25">
      <formula>($M271="TERBANYAK")</formula>
    </cfRule>
  </conditionalFormatting>
  <conditionalFormatting sqref="J271">
    <cfRule type="expression" dxfId="60" priority="26">
      <formula>($M271="TERBANYAK")</formula>
    </cfRule>
  </conditionalFormatting>
  <conditionalFormatting sqref="J271">
    <cfRule type="expression" dxfId="59" priority="27">
      <formula>($M271="TERBANYAK")</formula>
    </cfRule>
  </conditionalFormatting>
  <conditionalFormatting sqref="J271">
    <cfRule type="expression" dxfId="58" priority="28">
      <formula>($M271="TERBANYAK")</formula>
    </cfRule>
  </conditionalFormatting>
  <conditionalFormatting sqref="J271">
    <cfRule type="expression" dxfId="57" priority="29">
      <formula>($M271="TERBANYAK")</formula>
    </cfRule>
  </conditionalFormatting>
  <conditionalFormatting sqref="I271">
    <cfRule type="expression" dxfId="56" priority="30">
      <formula>($M271="TERBANYAK")</formula>
    </cfRule>
  </conditionalFormatting>
  <conditionalFormatting sqref="I271">
    <cfRule type="expression" dxfId="55" priority="31">
      <formula>($M271="TERBANYAK")</formula>
    </cfRule>
  </conditionalFormatting>
  <conditionalFormatting sqref="I271">
    <cfRule type="expression" dxfId="54" priority="32">
      <formula>($M271="TERBANYAK")</formula>
    </cfRule>
  </conditionalFormatting>
  <conditionalFormatting sqref="I271">
    <cfRule type="expression" dxfId="53" priority="33">
      <formula>($M271="TERBANYAK")</formula>
    </cfRule>
  </conditionalFormatting>
  <conditionalFormatting sqref="I271">
    <cfRule type="expression" dxfId="52" priority="34">
      <formula>($M271="TERBANYAK")</formula>
    </cfRule>
  </conditionalFormatting>
  <conditionalFormatting sqref="I271">
    <cfRule type="expression" dxfId="51" priority="35">
      <formula>($M271="TERBANYAK")</formula>
    </cfRule>
  </conditionalFormatting>
  <conditionalFormatting sqref="A93">
    <cfRule type="expression" dxfId="50" priority="36">
      <formula>(#REF!&gt;0)</formula>
    </cfRule>
  </conditionalFormatting>
  <conditionalFormatting sqref="J59">
    <cfRule type="expression" dxfId="49" priority="37">
      <formula>($N65="TERBANYAK")</formula>
    </cfRule>
  </conditionalFormatting>
  <conditionalFormatting sqref="J60">
    <cfRule type="expression" dxfId="48" priority="38">
      <formula>($N66="TERBANYAK")</formula>
    </cfRule>
  </conditionalFormatting>
  <conditionalFormatting sqref="K30">
    <cfRule type="expression" dxfId="47" priority="39">
      <formula>($X30=0)</formula>
    </cfRule>
  </conditionalFormatting>
  <conditionalFormatting sqref="K30">
    <cfRule type="expression" dxfId="46" priority="40">
      <formula>($Z30="TERBANYAK")</formula>
    </cfRule>
  </conditionalFormatting>
  <conditionalFormatting sqref="K30">
    <cfRule type="expression" dxfId="45" priority="41">
      <formula>($Z30="TERBANYAK")</formula>
    </cfRule>
  </conditionalFormatting>
  <conditionalFormatting sqref="I61 I74 H103">
    <cfRule type="expression" dxfId="44" priority="42">
      <formula>($N70="TERBANYAK")</formula>
    </cfRule>
  </conditionalFormatting>
  <conditionalFormatting sqref="F8">
    <cfRule type="notContainsBlanks" dxfId="43" priority="43">
      <formula>LEN(TRIM(F8))&gt;0</formula>
    </cfRule>
  </conditionalFormatting>
  <hyperlinks>
    <hyperlink ref="I17" r:id="rId1" xr:uid="{3EA9DA29-BC07-46DB-BD0C-0FDDD6280D46}"/>
    <hyperlink ref="H58" r:id="rId2" xr:uid="{AC0F8B4C-F640-4CE9-8A80-B578B7BD343B}"/>
    <hyperlink ref="H87" r:id="rId3" xr:uid="{03719101-510F-403D-9FB4-7D19DA0D5C0D}"/>
    <hyperlink ref="H117" r:id="rId4" xr:uid="{DD519FD9-0F27-4992-A961-40FB4718C1A2}"/>
    <hyperlink ref="H159" r:id="rId5" xr:uid="{622BC249-877C-41CB-9EA7-5F0CA31A8F1B}"/>
  </hyperlinks>
  <pageMargins left="0.7" right="0.7" top="0.75" bottom="0.75" header="0" footer="0"/>
  <pageSetup paperSize="9" fitToHeight="0" orientation="landscape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7547-24D3-4675-A3EE-1FD6A42296FD}">
  <dimension ref="C4:P43"/>
  <sheetViews>
    <sheetView topLeftCell="L2" workbookViewId="0">
      <selection activeCell="P15" sqref="P15"/>
    </sheetView>
  </sheetViews>
  <sheetFormatPr defaultRowHeight="15"/>
  <cols>
    <col min="3" max="3" width="5.42578125" customWidth="1"/>
    <col min="4" max="4" width="41.7109375" customWidth="1"/>
    <col min="6" max="6" width="6.140625" customWidth="1"/>
    <col min="7" max="7" width="34.42578125" customWidth="1"/>
    <col min="9" max="9" width="6.7109375" customWidth="1"/>
    <col min="10" max="10" width="39" customWidth="1"/>
    <col min="12" max="12" width="7.5703125" customWidth="1"/>
    <col min="13" max="13" width="35.28515625" customWidth="1"/>
    <col min="16" max="16" width="32.7109375" customWidth="1"/>
  </cols>
  <sheetData>
    <row r="4" spans="3:16">
      <c r="C4" s="382" t="s">
        <v>339</v>
      </c>
      <c r="D4" s="382"/>
      <c r="F4" s="382" t="s">
        <v>381</v>
      </c>
      <c r="G4" s="382"/>
      <c r="I4" s="382" t="s">
        <v>380</v>
      </c>
      <c r="J4" s="382"/>
      <c r="L4" s="382" t="s">
        <v>382</v>
      </c>
      <c r="M4" s="382"/>
      <c r="O4" s="382" t="s">
        <v>388</v>
      </c>
      <c r="P4" s="382"/>
    </row>
    <row r="5" spans="3:16">
      <c r="C5" s="340" t="s">
        <v>0</v>
      </c>
      <c r="D5" s="341" t="s">
        <v>340</v>
      </c>
      <c r="F5" s="340" t="s">
        <v>0</v>
      </c>
      <c r="G5" s="341" t="s">
        <v>340</v>
      </c>
      <c r="I5" s="340" t="s">
        <v>0</v>
      </c>
      <c r="J5" s="341" t="s">
        <v>340</v>
      </c>
      <c r="L5" s="340" t="s">
        <v>0</v>
      </c>
      <c r="M5" s="341" t="s">
        <v>340</v>
      </c>
      <c r="O5" s="340" t="s">
        <v>0</v>
      </c>
      <c r="P5" s="341" t="s">
        <v>340</v>
      </c>
    </row>
    <row r="6" spans="3:16" s="338" customFormat="1">
      <c r="C6" s="340">
        <v>1</v>
      </c>
      <c r="D6" s="339" t="s">
        <v>98</v>
      </c>
      <c r="F6" s="340">
        <v>1</v>
      </c>
      <c r="G6" s="342" t="s">
        <v>328</v>
      </c>
      <c r="I6" s="340">
        <v>1</v>
      </c>
      <c r="J6" s="342" t="s">
        <v>328</v>
      </c>
      <c r="L6" s="340">
        <v>1</v>
      </c>
      <c r="M6" s="342" t="s">
        <v>328</v>
      </c>
      <c r="O6" s="349">
        <v>1</v>
      </c>
      <c r="P6" s="342" t="s">
        <v>328</v>
      </c>
    </row>
    <row r="7" spans="3:16" s="338" customFormat="1">
      <c r="C7" s="340">
        <v>2</v>
      </c>
      <c r="D7" s="339" t="s">
        <v>100</v>
      </c>
      <c r="F7" s="340">
        <v>2</v>
      </c>
      <c r="G7" s="342" t="s">
        <v>18</v>
      </c>
      <c r="I7" s="340">
        <v>2</v>
      </c>
      <c r="J7" s="342" t="s">
        <v>18</v>
      </c>
      <c r="L7" s="340">
        <v>2</v>
      </c>
      <c r="M7" s="342" t="s">
        <v>18</v>
      </c>
      <c r="O7" s="349">
        <v>2</v>
      </c>
      <c r="P7" s="342" t="s">
        <v>18</v>
      </c>
    </row>
    <row r="8" spans="3:16">
      <c r="C8" s="340">
        <v>3</v>
      </c>
      <c r="D8" s="339" t="s">
        <v>102</v>
      </c>
      <c r="F8" s="340">
        <v>3</v>
      </c>
      <c r="G8" s="342" t="s">
        <v>345</v>
      </c>
      <c r="I8" s="340">
        <v>3</v>
      </c>
      <c r="J8" s="342" t="s">
        <v>353</v>
      </c>
      <c r="L8" s="340">
        <v>3</v>
      </c>
      <c r="M8" s="342" t="s">
        <v>357</v>
      </c>
      <c r="O8" s="340">
        <v>3</v>
      </c>
      <c r="P8" s="342" t="s">
        <v>389</v>
      </c>
    </row>
    <row r="9" spans="3:16">
      <c r="C9" s="340">
        <v>4</v>
      </c>
      <c r="D9" s="339" t="s">
        <v>341</v>
      </c>
      <c r="F9" s="340">
        <v>4</v>
      </c>
      <c r="G9" s="342" t="s">
        <v>346</v>
      </c>
      <c r="I9" s="340">
        <v>4</v>
      </c>
      <c r="J9" s="342" t="s">
        <v>354</v>
      </c>
      <c r="L9" s="340">
        <v>4</v>
      </c>
      <c r="M9" s="342" t="s">
        <v>358</v>
      </c>
      <c r="O9" s="340">
        <v>4</v>
      </c>
      <c r="P9" s="342" t="s">
        <v>390</v>
      </c>
    </row>
    <row r="10" spans="3:16">
      <c r="C10" s="340">
        <v>5</v>
      </c>
      <c r="D10" s="339" t="s">
        <v>342</v>
      </c>
      <c r="F10" s="340">
        <v>5</v>
      </c>
      <c r="G10" s="342" t="s">
        <v>347</v>
      </c>
      <c r="I10" s="340">
        <v>5</v>
      </c>
      <c r="J10" s="342" t="s">
        <v>355</v>
      </c>
      <c r="L10" s="340">
        <v>5</v>
      </c>
      <c r="M10" s="342" t="s">
        <v>359</v>
      </c>
      <c r="O10" s="340">
        <v>5</v>
      </c>
      <c r="P10" s="342" t="s">
        <v>391</v>
      </c>
    </row>
    <row r="11" spans="3:16">
      <c r="C11" s="340">
        <v>6</v>
      </c>
      <c r="D11" s="339" t="s">
        <v>343</v>
      </c>
      <c r="F11" s="340">
        <v>6</v>
      </c>
      <c r="G11" s="342" t="s">
        <v>348</v>
      </c>
      <c r="I11" s="340">
        <v>6</v>
      </c>
      <c r="J11" s="342" t="s">
        <v>356</v>
      </c>
      <c r="L11" s="340">
        <v>6</v>
      </c>
      <c r="M11" s="342" t="s">
        <v>360</v>
      </c>
      <c r="O11" s="340">
        <v>6</v>
      </c>
      <c r="P11" s="342" t="s">
        <v>392</v>
      </c>
    </row>
    <row r="12" spans="3:16">
      <c r="C12" s="340">
        <v>7</v>
      </c>
      <c r="D12" s="339" t="s">
        <v>344</v>
      </c>
      <c r="F12" s="340">
        <v>7</v>
      </c>
      <c r="G12" s="342" t="s">
        <v>349</v>
      </c>
      <c r="I12" s="343"/>
      <c r="J12" s="344"/>
      <c r="O12" s="340">
        <v>7</v>
      </c>
      <c r="P12" s="350" t="s">
        <v>393</v>
      </c>
    </row>
    <row r="13" spans="3:16">
      <c r="C13" s="340">
        <v>8</v>
      </c>
      <c r="D13" s="339" t="s">
        <v>98</v>
      </c>
      <c r="F13" s="340">
        <v>8</v>
      </c>
      <c r="G13" s="342" t="s">
        <v>350</v>
      </c>
      <c r="I13" s="345"/>
      <c r="J13" s="346"/>
      <c r="O13" s="340">
        <v>8</v>
      </c>
      <c r="P13" s="350" t="s">
        <v>394</v>
      </c>
    </row>
    <row r="14" spans="3:16">
      <c r="C14" s="340">
        <v>9</v>
      </c>
      <c r="D14" s="339" t="s">
        <v>109</v>
      </c>
      <c r="F14" s="340">
        <v>9</v>
      </c>
      <c r="G14" s="342" t="s">
        <v>351</v>
      </c>
      <c r="I14" s="382" t="s">
        <v>383</v>
      </c>
      <c r="J14" s="382"/>
      <c r="L14" s="382" t="s">
        <v>384</v>
      </c>
      <c r="M14" s="382"/>
    </row>
    <row r="15" spans="3:16">
      <c r="C15" s="340">
        <v>10</v>
      </c>
      <c r="D15" s="339" t="s">
        <v>110</v>
      </c>
      <c r="F15" s="340">
        <v>10</v>
      </c>
      <c r="G15" s="342" t="s">
        <v>352</v>
      </c>
      <c r="I15" s="340" t="s">
        <v>0</v>
      </c>
      <c r="J15" s="341" t="s">
        <v>340</v>
      </c>
      <c r="L15" s="340" t="s">
        <v>0</v>
      </c>
      <c r="M15" s="341" t="s">
        <v>340</v>
      </c>
    </row>
    <row r="16" spans="3:16" s="338" customFormat="1">
      <c r="F16" s="340">
        <v>11</v>
      </c>
      <c r="G16" s="342" t="s">
        <v>353</v>
      </c>
      <c r="I16" s="340">
        <v>1</v>
      </c>
      <c r="J16" s="342" t="s">
        <v>328</v>
      </c>
      <c r="L16" s="340">
        <v>1</v>
      </c>
      <c r="M16" s="342" t="s">
        <v>328</v>
      </c>
    </row>
    <row r="17" spans="6:13" s="338" customFormat="1">
      <c r="F17" s="340">
        <v>12</v>
      </c>
      <c r="G17" s="342" t="s">
        <v>354</v>
      </c>
      <c r="I17" s="340">
        <v>2</v>
      </c>
      <c r="J17" s="342" t="s">
        <v>18</v>
      </c>
      <c r="L17" s="340">
        <v>2</v>
      </c>
      <c r="M17" s="342" t="s">
        <v>18</v>
      </c>
    </row>
    <row r="18" spans="6:13">
      <c r="F18" s="340">
        <v>13</v>
      </c>
      <c r="G18" s="342" t="s">
        <v>355</v>
      </c>
      <c r="I18" s="340">
        <v>3</v>
      </c>
      <c r="J18" s="342" t="s">
        <v>361</v>
      </c>
      <c r="L18" s="340">
        <v>3</v>
      </c>
      <c r="M18" s="342" t="s">
        <v>365</v>
      </c>
    </row>
    <row r="19" spans="6:13">
      <c r="F19" s="340">
        <v>14</v>
      </c>
      <c r="G19" s="342" t="s">
        <v>356</v>
      </c>
      <c r="I19" s="340">
        <v>4</v>
      </c>
      <c r="J19" s="342" t="s">
        <v>362</v>
      </c>
      <c r="L19" s="340">
        <v>4</v>
      </c>
      <c r="M19" s="342" t="s">
        <v>366</v>
      </c>
    </row>
    <row r="20" spans="6:13">
      <c r="F20" s="340">
        <v>15</v>
      </c>
      <c r="G20" s="342" t="s">
        <v>357</v>
      </c>
      <c r="I20" s="340">
        <v>5</v>
      </c>
      <c r="J20" s="342" t="s">
        <v>363</v>
      </c>
      <c r="L20" s="340">
        <v>5</v>
      </c>
      <c r="M20" s="342" t="s">
        <v>367</v>
      </c>
    </row>
    <row r="21" spans="6:13">
      <c r="F21" s="340">
        <v>16</v>
      </c>
      <c r="G21" s="342" t="s">
        <v>358</v>
      </c>
      <c r="I21" s="340">
        <v>6</v>
      </c>
      <c r="J21" s="342" t="s">
        <v>364</v>
      </c>
      <c r="L21" s="340">
        <v>6</v>
      </c>
      <c r="M21" s="342" t="s">
        <v>368</v>
      </c>
    </row>
    <row r="22" spans="6:13">
      <c r="F22" s="340">
        <v>17</v>
      </c>
      <c r="G22" s="342" t="s">
        <v>359</v>
      </c>
    </row>
    <row r="23" spans="6:13">
      <c r="F23" s="340">
        <v>18</v>
      </c>
      <c r="G23" s="342" t="s">
        <v>360</v>
      </c>
    </row>
    <row r="24" spans="6:13">
      <c r="F24" s="340">
        <v>19</v>
      </c>
      <c r="G24" s="342" t="s">
        <v>361</v>
      </c>
      <c r="I24" s="382" t="s">
        <v>386</v>
      </c>
      <c r="J24" s="382"/>
      <c r="L24" s="382" t="s">
        <v>387</v>
      </c>
      <c r="M24" s="382"/>
    </row>
    <row r="25" spans="6:13">
      <c r="F25" s="340">
        <v>20</v>
      </c>
      <c r="G25" s="342" t="s">
        <v>362</v>
      </c>
      <c r="I25" s="340" t="s">
        <v>0</v>
      </c>
      <c r="J25" s="341" t="s">
        <v>340</v>
      </c>
      <c r="L25" s="340" t="s">
        <v>0</v>
      </c>
      <c r="M25" s="341" t="s">
        <v>340</v>
      </c>
    </row>
    <row r="26" spans="6:13" s="338" customFormat="1">
      <c r="F26" s="340">
        <v>21</v>
      </c>
      <c r="G26" s="342" t="s">
        <v>363</v>
      </c>
      <c r="I26" s="340">
        <v>1</v>
      </c>
      <c r="J26" s="342" t="s">
        <v>328</v>
      </c>
      <c r="L26" s="340">
        <v>1</v>
      </c>
      <c r="M26" s="342" t="s">
        <v>328</v>
      </c>
    </row>
    <row r="27" spans="6:13" s="338" customFormat="1">
      <c r="F27" s="340">
        <v>22</v>
      </c>
      <c r="G27" s="342" t="s">
        <v>364</v>
      </c>
      <c r="I27" s="340">
        <v>2</v>
      </c>
      <c r="J27" s="342" t="s">
        <v>18</v>
      </c>
      <c r="L27" s="340">
        <v>2</v>
      </c>
      <c r="M27" s="342" t="s">
        <v>18</v>
      </c>
    </row>
    <row r="28" spans="6:13">
      <c r="F28" s="340">
        <v>23</v>
      </c>
      <c r="G28" s="342" t="s">
        <v>365</v>
      </c>
      <c r="I28" s="340">
        <v>3</v>
      </c>
      <c r="J28" s="342" t="s">
        <v>369</v>
      </c>
      <c r="L28" s="340">
        <v>3</v>
      </c>
      <c r="M28" s="342" t="s">
        <v>372</v>
      </c>
    </row>
    <row r="29" spans="6:13">
      <c r="F29" s="340">
        <v>24</v>
      </c>
      <c r="G29" s="342" t="s">
        <v>366</v>
      </c>
      <c r="I29" s="340">
        <v>4</v>
      </c>
      <c r="J29" s="342" t="s">
        <v>370</v>
      </c>
      <c r="L29" s="340">
        <v>4</v>
      </c>
      <c r="M29" s="342" t="s">
        <v>374</v>
      </c>
    </row>
    <row r="30" spans="6:13">
      <c r="F30" s="340">
        <v>25</v>
      </c>
      <c r="G30" s="342" t="s">
        <v>367</v>
      </c>
      <c r="I30" s="340">
        <v>5</v>
      </c>
      <c r="J30" s="342" t="s">
        <v>371</v>
      </c>
      <c r="L30" s="340">
        <v>5</v>
      </c>
      <c r="M30" s="342" t="s">
        <v>375</v>
      </c>
    </row>
    <row r="31" spans="6:13">
      <c r="F31" s="340">
        <v>26</v>
      </c>
      <c r="G31" s="342" t="s">
        <v>368</v>
      </c>
      <c r="I31" s="340">
        <v>6</v>
      </c>
      <c r="J31" s="342" t="s">
        <v>373</v>
      </c>
      <c r="L31" s="340">
        <v>6</v>
      </c>
      <c r="M31" s="342" t="s">
        <v>373</v>
      </c>
    </row>
    <row r="32" spans="6:13">
      <c r="F32" s="340">
        <v>27</v>
      </c>
      <c r="G32" s="342" t="s">
        <v>369</v>
      </c>
    </row>
    <row r="33" spans="6:10">
      <c r="F33" s="340">
        <v>28</v>
      </c>
      <c r="G33" s="342" t="s">
        <v>370</v>
      </c>
    </row>
    <row r="34" spans="6:10">
      <c r="F34" s="340">
        <v>29</v>
      </c>
      <c r="G34" s="342" t="s">
        <v>371</v>
      </c>
      <c r="I34" s="382" t="s">
        <v>385</v>
      </c>
      <c r="J34" s="382"/>
    </row>
    <row r="35" spans="6:10">
      <c r="F35" s="340">
        <v>30</v>
      </c>
      <c r="G35" s="342" t="s">
        <v>373</v>
      </c>
      <c r="I35" s="340" t="s">
        <v>0</v>
      </c>
      <c r="J35" s="341" t="s">
        <v>340</v>
      </c>
    </row>
    <row r="36" spans="6:10" s="338" customFormat="1">
      <c r="F36" s="340">
        <v>31</v>
      </c>
      <c r="G36" s="342" t="s">
        <v>372</v>
      </c>
      <c r="I36" s="340">
        <v>1</v>
      </c>
      <c r="J36" s="342" t="s">
        <v>328</v>
      </c>
    </row>
    <row r="37" spans="6:10" s="338" customFormat="1">
      <c r="F37" s="340">
        <v>32</v>
      </c>
      <c r="G37" s="342" t="s">
        <v>374</v>
      </c>
      <c r="I37" s="340">
        <v>2</v>
      </c>
      <c r="J37" s="342" t="s">
        <v>18</v>
      </c>
    </row>
    <row r="38" spans="6:10">
      <c r="F38" s="340">
        <v>33</v>
      </c>
      <c r="G38" s="342" t="s">
        <v>375</v>
      </c>
      <c r="I38" s="340">
        <v>3</v>
      </c>
      <c r="J38" s="342" t="s">
        <v>376</v>
      </c>
    </row>
    <row r="39" spans="6:10">
      <c r="F39" s="340">
        <v>34</v>
      </c>
      <c r="G39" s="342" t="s">
        <v>373</v>
      </c>
      <c r="I39" s="340">
        <v>4</v>
      </c>
      <c r="J39" s="342" t="s">
        <v>377</v>
      </c>
    </row>
    <row r="40" spans="6:10">
      <c r="F40" s="340">
        <v>35</v>
      </c>
      <c r="G40" s="342" t="s">
        <v>376</v>
      </c>
      <c r="I40" s="340">
        <v>5</v>
      </c>
      <c r="J40" s="342" t="s">
        <v>378</v>
      </c>
    </row>
    <row r="41" spans="6:10">
      <c r="F41" s="340">
        <v>36</v>
      </c>
      <c r="G41" s="342" t="s">
        <v>377</v>
      </c>
      <c r="I41" s="340">
        <v>6</v>
      </c>
      <c r="J41" s="342" t="s">
        <v>379</v>
      </c>
    </row>
    <row r="42" spans="6:10">
      <c r="F42" s="340">
        <v>37</v>
      </c>
      <c r="G42" s="342" t="s">
        <v>378</v>
      </c>
    </row>
    <row r="43" spans="6:10">
      <c r="F43" s="340">
        <v>38</v>
      </c>
      <c r="G43" s="342" t="s">
        <v>379</v>
      </c>
    </row>
  </sheetData>
  <mergeCells count="10">
    <mergeCell ref="I24:J24"/>
    <mergeCell ref="L24:M24"/>
    <mergeCell ref="I34:J34"/>
    <mergeCell ref="O4:P4"/>
    <mergeCell ref="C4:D4"/>
    <mergeCell ref="F4:G4"/>
    <mergeCell ref="I4:J4"/>
    <mergeCell ref="L4:M4"/>
    <mergeCell ref="I14:J14"/>
    <mergeCell ref="L14:M14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  <pageSetUpPr fitToPage="1"/>
  </sheetPr>
  <dimension ref="A1:Z926"/>
  <sheetViews>
    <sheetView tabSelected="1" workbookViewId="0">
      <pane ySplit="2" topLeftCell="A5" activePane="bottomLeft" state="frozen"/>
      <selection pane="bottomLeft" activeCell="H19" sqref="H19"/>
    </sheetView>
  </sheetViews>
  <sheetFormatPr defaultColWidth="14.42578125" defaultRowHeight="15" customHeight="1"/>
  <cols>
    <col min="1" max="1" width="4.140625" customWidth="1"/>
    <col min="2" max="2" width="11.42578125" customWidth="1"/>
    <col min="3" max="3" width="46.42578125" customWidth="1"/>
    <col min="4" max="6" width="4.7109375" customWidth="1"/>
    <col min="7" max="7" width="5.140625" customWidth="1"/>
    <col min="8" max="8" width="37.140625" bestFit="1" customWidth="1"/>
    <col min="9" max="9" width="34.85546875" customWidth="1"/>
    <col min="10" max="10" width="33.28515625" customWidth="1"/>
    <col min="11" max="11" width="36.42578125" customWidth="1"/>
    <col min="12" max="12" width="25.28515625" customWidth="1"/>
    <col min="13" max="13" width="8.42578125" customWidth="1"/>
    <col min="14" max="14" width="9.85546875" customWidth="1"/>
    <col min="15" max="15" width="7.85546875" customWidth="1"/>
    <col min="16" max="16" width="3.7109375" customWidth="1"/>
    <col min="17" max="17" width="6.42578125" customWidth="1"/>
    <col min="18" max="18" width="10.140625" customWidth="1"/>
    <col min="19" max="20" width="8.7109375" customWidth="1"/>
    <col min="21" max="23" width="4.42578125" customWidth="1"/>
    <col min="24" max="26" width="8.7109375" customWidth="1"/>
  </cols>
  <sheetData>
    <row r="1" spans="1:26" ht="15.75" customHeight="1">
      <c r="A1" s="380" t="s">
        <v>88</v>
      </c>
      <c r="B1" s="68" t="s">
        <v>89</v>
      </c>
      <c r="C1" s="69" t="s">
        <v>90</v>
      </c>
      <c r="D1" s="70"/>
      <c r="E1" s="68"/>
      <c r="F1" s="68"/>
      <c r="G1" s="68"/>
      <c r="H1" s="68"/>
      <c r="I1" s="68"/>
      <c r="J1" s="68"/>
      <c r="K1" s="71"/>
      <c r="L1" s="72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6" ht="15" customHeight="1">
      <c r="A2" s="377"/>
      <c r="B2" s="68"/>
      <c r="C2" s="73" t="s">
        <v>91</v>
      </c>
      <c r="D2" s="73"/>
      <c r="E2" s="68"/>
      <c r="F2" s="68"/>
      <c r="G2" s="71"/>
      <c r="H2" s="68"/>
      <c r="I2" s="68"/>
      <c r="J2" s="68"/>
      <c r="K2" s="71"/>
      <c r="L2" s="72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ht="12.75" customHeight="1">
      <c r="A3" s="71"/>
      <c r="B3" s="68"/>
      <c r="C3" s="71"/>
      <c r="D3" s="71"/>
      <c r="E3" s="74"/>
      <c r="F3" s="74"/>
      <c r="G3" s="75"/>
      <c r="H3" s="75" t="s">
        <v>92</v>
      </c>
      <c r="I3" s="74" t="s">
        <v>93</v>
      </c>
      <c r="J3" s="74"/>
      <c r="K3" s="75"/>
      <c r="L3" s="72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6" ht="12.75" customHeight="1">
      <c r="A4" s="71"/>
      <c r="B4" s="68"/>
      <c r="C4" s="71"/>
      <c r="D4" s="71"/>
      <c r="E4" s="74"/>
      <c r="F4" s="74"/>
      <c r="G4" s="75"/>
      <c r="H4" s="75" t="s">
        <v>94</v>
      </c>
      <c r="I4" s="74" t="s">
        <v>95</v>
      </c>
      <c r="J4" s="74"/>
      <c r="K4" s="75"/>
      <c r="L4" s="72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2.75" customHeight="1">
      <c r="A5" s="71"/>
      <c r="B5" s="68"/>
      <c r="C5" s="71"/>
      <c r="D5" s="71"/>
      <c r="E5" s="68"/>
      <c r="F5" s="68"/>
      <c r="G5" s="71"/>
      <c r="H5" s="68"/>
      <c r="I5" s="68"/>
      <c r="J5" s="68"/>
      <c r="K5" s="71"/>
      <c r="L5" s="72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 ht="12.75" customHeight="1">
      <c r="A6" s="381" t="s">
        <v>96</v>
      </c>
      <c r="B6" s="377"/>
      <c r="C6" s="377"/>
      <c r="D6" s="377"/>
      <c r="E6" s="377"/>
      <c r="F6" s="377"/>
      <c r="G6" s="377"/>
      <c r="H6" s="377"/>
      <c r="I6" s="77"/>
      <c r="J6" s="76"/>
      <c r="K6" s="76"/>
      <c r="L6" s="72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 ht="12.75" customHeight="1">
      <c r="A7" s="381" t="s">
        <v>97</v>
      </c>
      <c r="B7" s="377"/>
      <c r="C7" s="377"/>
      <c r="D7" s="377"/>
      <c r="E7" s="377"/>
      <c r="F7" s="377"/>
      <c r="G7" s="377"/>
      <c r="H7" s="377"/>
      <c r="I7" s="76"/>
      <c r="J7" s="76"/>
      <c r="K7" s="76"/>
      <c r="L7" s="72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ht="12.75" customHeight="1">
      <c r="A8" s="71"/>
      <c r="B8" s="68"/>
      <c r="C8" s="71"/>
      <c r="D8" s="71"/>
      <c r="E8" s="68"/>
      <c r="F8" s="68"/>
      <c r="G8" s="71"/>
      <c r="H8" s="68"/>
      <c r="I8" s="68"/>
      <c r="J8" s="68"/>
      <c r="K8" s="71"/>
      <c r="L8" s="72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6" ht="12.75" customHeight="1">
      <c r="A9" s="78"/>
      <c r="B9" s="68"/>
      <c r="C9" s="330" t="s">
        <v>98</v>
      </c>
      <c r="D9" s="80" t="s">
        <v>99</v>
      </c>
      <c r="E9" s="76"/>
      <c r="F9" s="76"/>
      <c r="G9" s="79"/>
      <c r="H9" s="68"/>
      <c r="I9" s="68"/>
      <c r="J9" s="68"/>
      <c r="K9" s="71"/>
      <c r="L9" s="72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spans="1:26" ht="12.75" customHeight="1">
      <c r="A10" s="71"/>
      <c r="B10" s="68"/>
      <c r="C10" s="79" t="s">
        <v>100</v>
      </c>
      <c r="D10" s="79" t="s">
        <v>101</v>
      </c>
      <c r="E10" s="76"/>
      <c r="F10" s="76"/>
      <c r="G10" s="79"/>
      <c r="H10" s="68"/>
      <c r="I10" s="68"/>
      <c r="J10" s="68"/>
      <c r="K10" s="71"/>
      <c r="L10" s="72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spans="1:26" ht="12.75" customHeight="1">
      <c r="A11" s="78"/>
      <c r="B11" s="68"/>
      <c r="C11" s="79" t="s">
        <v>102</v>
      </c>
      <c r="D11" s="79" t="s">
        <v>103</v>
      </c>
      <c r="E11" s="76"/>
      <c r="F11" s="76"/>
      <c r="G11" s="79"/>
      <c r="H11" s="81">
        <f ca="1">TODAY()</f>
        <v>44780</v>
      </c>
      <c r="I11" s="81"/>
      <c r="J11" s="81"/>
      <c r="K11" s="81"/>
      <c r="L11" s="72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.75" customHeight="1">
      <c r="A12" s="71"/>
      <c r="B12" s="68"/>
      <c r="C12" s="71"/>
      <c r="D12" s="71"/>
      <c r="E12" s="68"/>
      <c r="F12" s="68"/>
      <c r="G12" s="71"/>
      <c r="H12" s="71"/>
      <c r="I12" s="68"/>
      <c r="J12" s="68"/>
      <c r="K12" s="71"/>
      <c r="L12" s="72"/>
      <c r="M12" s="82"/>
      <c r="N12" s="82"/>
      <c r="O12" s="82"/>
      <c r="P12" s="71"/>
      <c r="Q12" s="83"/>
      <c r="R12" s="83"/>
      <c r="S12" s="71"/>
      <c r="T12" s="71"/>
      <c r="U12" s="71"/>
      <c r="V12" s="71"/>
      <c r="W12" s="71"/>
      <c r="X12" s="71"/>
      <c r="Y12" s="71"/>
      <c r="Z12" s="71"/>
    </row>
    <row r="13" spans="1:26" ht="10.5" customHeight="1">
      <c r="A13" s="355" t="s">
        <v>104</v>
      </c>
      <c r="B13" s="355" t="s">
        <v>105</v>
      </c>
      <c r="C13" s="355" t="s">
        <v>106</v>
      </c>
      <c r="D13" s="357" t="s">
        <v>107</v>
      </c>
      <c r="E13" s="358"/>
      <c r="F13" s="359"/>
      <c r="G13" s="355" t="s">
        <v>108</v>
      </c>
      <c r="H13" s="355" t="s">
        <v>109</v>
      </c>
      <c r="I13" s="355" t="s">
        <v>110</v>
      </c>
      <c r="J13" s="84"/>
      <c r="K13" s="85"/>
      <c r="L13" s="72"/>
      <c r="M13" s="86" t="s">
        <v>111</v>
      </c>
      <c r="N13" s="87" t="s">
        <v>112</v>
      </c>
      <c r="O13" s="88" t="s">
        <v>113</v>
      </c>
      <c r="P13" s="71"/>
      <c r="Q13" s="87" t="s">
        <v>112</v>
      </c>
      <c r="R13" s="87" t="s">
        <v>114</v>
      </c>
      <c r="S13" s="71"/>
      <c r="T13" s="71"/>
      <c r="U13" s="376" t="s">
        <v>115</v>
      </c>
      <c r="V13" s="377"/>
      <c r="W13" s="377"/>
      <c r="X13" s="71"/>
      <c r="Y13" s="71"/>
      <c r="Z13" s="71"/>
    </row>
    <row r="14" spans="1:26" ht="12.75" customHeight="1">
      <c r="A14" s="356"/>
      <c r="B14" s="356"/>
      <c r="C14" s="356"/>
      <c r="D14" s="331" t="s">
        <v>116</v>
      </c>
      <c r="E14" s="331" t="s">
        <v>117</v>
      </c>
      <c r="F14" s="331" t="s">
        <v>118</v>
      </c>
      <c r="G14" s="356"/>
      <c r="H14" s="356"/>
      <c r="I14" s="356"/>
      <c r="J14" s="90"/>
      <c r="K14" s="91"/>
      <c r="L14" s="72"/>
      <c r="M14" s="92" t="s">
        <v>119</v>
      </c>
      <c r="N14" s="93" t="s">
        <v>120</v>
      </c>
      <c r="O14" s="94"/>
      <c r="P14" s="71"/>
      <c r="Q14" s="93" t="s">
        <v>121</v>
      </c>
      <c r="R14" s="93" t="s">
        <v>122</v>
      </c>
      <c r="S14" s="71"/>
      <c r="T14" s="71"/>
      <c r="U14" s="95" t="s">
        <v>123</v>
      </c>
      <c r="V14" s="68" t="s">
        <v>124</v>
      </c>
      <c r="W14" s="96" t="s">
        <v>125</v>
      </c>
      <c r="X14" s="71"/>
      <c r="Y14" s="71"/>
      <c r="Z14" s="71"/>
    </row>
    <row r="15" spans="1:26" ht="12.75" customHeight="1">
      <c r="A15" s="97">
        <v>1</v>
      </c>
      <c r="B15" s="98" t="s">
        <v>126</v>
      </c>
      <c r="C15" s="99" t="s">
        <v>127</v>
      </c>
      <c r="D15" s="97">
        <f t="shared" ref="D15:D22" si="0">E15+F15</f>
        <v>2</v>
      </c>
      <c r="E15" s="97">
        <v>2</v>
      </c>
      <c r="F15" s="97">
        <v>0</v>
      </c>
      <c r="G15" s="100" t="s">
        <v>123</v>
      </c>
      <c r="H15" s="101" t="s">
        <v>128</v>
      </c>
      <c r="I15" s="102"/>
      <c r="J15" s="103"/>
      <c r="K15" s="104"/>
      <c r="L15" s="72"/>
      <c r="M15" s="105">
        <v>100</v>
      </c>
      <c r="N15" s="106">
        <v>4</v>
      </c>
      <c r="O15" s="106">
        <f>IF(M15&lt;=40,1,IF(M15&lt;=80,1.5,IF(M15&lt;=120,2,IF(M15&lt;=160,2.5,IF(M15&lt;=200,3,IF(M15&lt;=240,3.5,IF(M15&lt;=280,4)))))))</f>
        <v>2</v>
      </c>
      <c r="P15" s="71"/>
      <c r="Q15" s="106">
        <f>IF(I15="",1,IF(J15="",2,IF(K15="",3,4)))</f>
        <v>1</v>
      </c>
      <c r="R15" s="106">
        <f>O15*D15/Q15</f>
        <v>4</v>
      </c>
      <c r="S15" s="71"/>
      <c r="T15" s="71" t="s">
        <v>8</v>
      </c>
      <c r="U15" s="107">
        <v>150</v>
      </c>
      <c r="V15" s="71">
        <v>155</v>
      </c>
      <c r="W15" s="108">
        <v>135</v>
      </c>
      <c r="X15" s="71"/>
      <c r="Y15" s="71"/>
      <c r="Z15" s="71"/>
    </row>
    <row r="16" spans="1:26" ht="12.75" customHeight="1">
      <c r="A16" s="97">
        <v>2</v>
      </c>
      <c r="B16" s="98" t="s">
        <v>129</v>
      </c>
      <c r="C16" s="99" t="s">
        <v>130</v>
      </c>
      <c r="D16" s="97">
        <f t="shared" si="0"/>
        <v>2</v>
      </c>
      <c r="E16" s="97">
        <v>2</v>
      </c>
      <c r="F16" s="97">
        <v>0</v>
      </c>
      <c r="G16" s="100" t="s">
        <v>123</v>
      </c>
      <c r="H16" s="101" t="s">
        <v>131</v>
      </c>
      <c r="I16" s="102"/>
      <c r="J16" s="103"/>
      <c r="K16" s="109"/>
      <c r="L16" s="72"/>
      <c r="M16" s="110">
        <v>100</v>
      </c>
      <c r="N16" s="106">
        <v>4</v>
      </c>
      <c r="O16" s="106">
        <f t="shared" ref="O16:O19" si="1">IF(M16&lt;=40,1,IF(M16&lt;=80,1.5,IF(M16&lt;=120,2,IF(M16&lt;=160,2.5,IF(M16&lt;=200,3,IF(M16&lt;=240,3.5,IF(M16&lt;=280,4)))))))</f>
        <v>2</v>
      </c>
      <c r="P16" s="71"/>
      <c r="Q16" s="106">
        <f t="shared" ref="Q16:Q22" si="2">IF(I16="",1,IF(J16="",2,IF(K16="",3,4)))</f>
        <v>1</v>
      </c>
      <c r="R16" s="106">
        <f t="shared" ref="R16:R19" si="3">O16*D16/Q16</f>
        <v>4</v>
      </c>
      <c r="S16" s="71"/>
      <c r="T16" s="71" t="s">
        <v>6</v>
      </c>
      <c r="U16" s="107">
        <v>90</v>
      </c>
      <c r="V16" s="71">
        <v>111</v>
      </c>
      <c r="W16" s="108">
        <v>97</v>
      </c>
      <c r="X16" s="71"/>
      <c r="Y16" s="71"/>
      <c r="Z16" s="71"/>
    </row>
    <row r="17" spans="1:26" ht="12.75" customHeight="1">
      <c r="A17" s="97">
        <v>3</v>
      </c>
      <c r="B17" s="98" t="s">
        <v>132</v>
      </c>
      <c r="C17" s="99" t="s">
        <v>133</v>
      </c>
      <c r="D17" s="97">
        <f t="shared" si="0"/>
        <v>2</v>
      </c>
      <c r="E17" s="97">
        <v>1</v>
      </c>
      <c r="F17" s="97">
        <v>1</v>
      </c>
      <c r="G17" s="100" t="s">
        <v>123</v>
      </c>
      <c r="H17" s="101" t="s">
        <v>134</v>
      </c>
      <c r="I17" s="111" t="s">
        <v>135</v>
      </c>
      <c r="J17" s="103"/>
      <c r="K17" s="109"/>
      <c r="L17" s="72"/>
      <c r="M17" s="105">
        <v>100</v>
      </c>
      <c r="N17" s="106">
        <f>IF(F17&gt;0,4,2)</f>
        <v>4</v>
      </c>
      <c r="O17" s="106">
        <f t="shared" si="1"/>
        <v>2</v>
      </c>
      <c r="P17" s="71"/>
      <c r="Q17" s="106">
        <f>IF(I17="",1,IF(J17="",2,IF(K17="",3,4)))</f>
        <v>2</v>
      </c>
      <c r="R17" s="106">
        <f>O17*D17/Q17</f>
        <v>2</v>
      </c>
      <c r="S17" s="71"/>
      <c r="T17" s="71" t="s">
        <v>24</v>
      </c>
      <c r="U17" s="112">
        <v>217</v>
      </c>
      <c r="V17" s="113">
        <v>175</v>
      </c>
      <c r="W17" s="114">
        <v>163</v>
      </c>
      <c r="X17" s="71"/>
      <c r="Y17" s="71"/>
      <c r="Z17" s="71"/>
    </row>
    <row r="18" spans="1:26" ht="12.75" customHeight="1">
      <c r="A18" s="97">
        <v>4</v>
      </c>
      <c r="B18" s="98" t="s">
        <v>136</v>
      </c>
      <c r="C18" s="99" t="s">
        <v>137</v>
      </c>
      <c r="D18" s="97">
        <f t="shared" si="0"/>
        <v>2</v>
      </c>
      <c r="E18" s="97">
        <v>2</v>
      </c>
      <c r="F18" s="97">
        <v>0</v>
      </c>
      <c r="G18" s="100" t="s">
        <v>123</v>
      </c>
      <c r="H18" s="347" t="s">
        <v>28</v>
      </c>
      <c r="I18" s="116"/>
      <c r="J18" s="117"/>
      <c r="K18" s="109"/>
      <c r="L18" s="72"/>
      <c r="M18" s="110">
        <v>100</v>
      </c>
      <c r="N18" s="106">
        <v>4</v>
      </c>
      <c r="O18" s="106">
        <f t="shared" si="1"/>
        <v>2</v>
      </c>
      <c r="P18" s="71"/>
      <c r="Q18" s="106">
        <f t="shared" si="2"/>
        <v>1</v>
      </c>
      <c r="R18" s="106">
        <f>O18*D18/Q18</f>
        <v>4</v>
      </c>
      <c r="S18" s="71"/>
      <c r="T18" s="71"/>
      <c r="U18" s="71"/>
      <c r="V18" s="71"/>
      <c r="W18" s="71"/>
      <c r="X18" s="71"/>
      <c r="Y18" s="71"/>
      <c r="Z18" s="71"/>
    </row>
    <row r="19" spans="1:26" ht="12.75" customHeight="1">
      <c r="A19" s="97">
        <v>5</v>
      </c>
      <c r="B19" s="98" t="s">
        <v>138</v>
      </c>
      <c r="C19" s="99" t="s">
        <v>139</v>
      </c>
      <c r="D19" s="97">
        <f t="shared" si="0"/>
        <v>2</v>
      </c>
      <c r="E19" s="97">
        <v>2</v>
      </c>
      <c r="F19" s="97">
        <v>0</v>
      </c>
      <c r="G19" s="100" t="s">
        <v>123</v>
      </c>
      <c r="H19" s="118" t="s">
        <v>67</v>
      </c>
      <c r="I19" s="119" t="s">
        <v>37</v>
      </c>
      <c r="J19" s="103"/>
      <c r="K19" s="109"/>
      <c r="L19" s="72"/>
      <c r="M19" s="105">
        <v>100</v>
      </c>
      <c r="N19" s="106">
        <v>4</v>
      </c>
      <c r="O19" s="106">
        <f t="shared" si="1"/>
        <v>2</v>
      </c>
      <c r="P19" s="71"/>
      <c r="Q19" s="106">
        <f>IF(I19="",1,IF(J19="",2,IF(K19="",3,4)))</f>
        <v>2</v>
      </c>
      <c r="R19" s="106">
        <f>O19*D19/Q19</f>
        <v>2</v>
      </c>
      <c r="S19" s="71"/>
      <c r="T19" s="71"/>
      <c r="U19" s="71"/>
      <c r="V19" s="71"/>
      <c r="W19" s="71"/>
      <c r="X19" s="71"/>
      <c r="Y19" s="71"/>
      <c r="Z19" s="71"/>
    </row>
    <row r="20" spans="1:26" ht="12.75" customHeight="1">
      <c r="A20" s="97">
        <v>6</v>
      </c>
      <c r="B20" s="98" t="s">
        <v>140</v>
      </c>
      <c r="C20" s="99" t="s">
        <v>141</v>
      </c>
      <c r="D20" s="97">
        <f t="shared" si="0"/>
        <v>4</v>
      </c>
      <c r="E20" s="97">
        <v>0</v>
      </c>
      <c r="F20" s="120">
        <v>4</v>
      </c>
      <c r="G20" s="100" t="s">
        <v>123</v>
      </c>
      <c r="H20" s="119" t="s">
        <v>37</v>
      </c>
      <c r="I20" s="118" t="s">
        <v>67</v>
      </c>
      <c r="J20" s="103"/>
      <c r="K20" s="109"/>
      <c r="L20" s="72"/>
      <c r="M20" s="110">
        <v>100</v>
      </c>
      <c r="N20" s="121">
        <v>4</v>
      </c>
      <c r="O20" s="106">
        <f t="shared" ref="O20:O21" si="4">IF(M20&lt;=25,1,IF(M20&lt;=50,1.5,IF(M20&lt;=75,2,IF(M20&lt;=100,2.5,IF(M20&lt;=125,3,IF(M20&lt;=150,3.5,IF(M20&lt;=175,4)))))))</f>
        <v>2.5</v>
      </c>
      <c r="P20" s="122"/>
      <c r="Q20" s="121">
        <f t="shared" si="2"/>
        <v>2</v>
      </c>
      <c r="R20" s="106">
        <f t="shared" ref="R20:R22" si="5">O20*D20/Q20*2</f>
        <v>10</v>
      </c>
      <c r="S20" s="122"/>
      <c r="T20" s="122"/>
      <c r="U20" s="122"/>
      <c r="V20" s="122"/>
      <c r="W20" s="122"/>
      <c r="X20" s="122"/>
      <c r="Y20" s="122"/>
      <c r="Z20" s="122"/>
    </row>
    <row r="21" spans="1:26" ht="12.75" customHeight="1">
      <c r="A21" s="97">
        <v>7</v>
      </c>
      <c r="B21" s="98" t="s">
        <v>142</v>
      </c>
      <c r="C21" s="123" t="s">
        <v>143</v>
      </c>
      <c r="D21" s="97">
        <f t="shared" si="0"/>
        <v>2</v>
      </c>
      <c r="E21" s="97">
        <v>0</v>
      </c>
      <c r="F21" s="120">
        <v>2</v>
      </c>
      <c r="G21" s="100" t="s">
        <v>123</v>
      </c>
      <c r="H21" s="119" t="s">
        <v>54</v>
      </c>
      <c r="I21" s="119"/>
      <c r="J21" s="124"/>
      <c r="K21" s="125"/>
      <c r="L21" s="72"/>
      <c r="M21" s="105">
        <v>100</v>
      </c>
      <c r="N21" s="121">
        <f t="shared" ref="N21:N22" si="6">IF(F21&gt;0,4,2)</f>
        <v>4</v>
      </c>
      <c r="O21" s="106">
        <f t="shared" si="4"/>
        <v>2.5</v>
      </c>
      <c r="P21" s="122"/>
      <c r="Q21" s="121">
        <f t="shared" si="2"/>
        <v>1</v>
      </c>
      <c r="R21" s="106">
        <f t="shared" si="5"/>
        <v>10</v>
      </c>
      <c r="S21" s="122"/>
      <c r="T21" s="122"/>
      <c r="U21" s="122"/>
      <c r="V21" s="122"/>
      <c r="W21" s="122"/>
      <c r="X21" s="122"/>
      <c r="Y21" s="122"/>
      <c r="Z21" s="122"/>
    </row>
    <row r="22" spans="1:26" ht="12.75" customHeight="1">
      <c r="A22" s="97">
        <v>8</v>
      </c>
      <c r="B22" s="98" t="s">
        <v>144</v>
      </c>
      <c r="C22" s="123" t="s">
        <v>145</v>
      </c>
      <c r="D22" s="97">
        <f t="shared" si="0"/>
        <v>4</v>
      </c>
      <c r="E22" s="97">
        <v>0</v>
      </c>
      <c r="F22" s="97">
        <v>4</v>
      </c>
      <c r="G22" s="100" t="s">
        <v>123</v>
      </c>
      <c r="H22" s="116" t="s">
        <v>146</v>
      </c>
      <c r="I22" s="118" t="s">
        <v>45</v>
      </c>
      <c r="J22" s="119"/>
      <c r="K22" s="109"/>
      <c r="L22" s="72"/>
      <c r="M22" s="110">
        <v>100</v>
      </c>
      <c r="N22" s="121">
        <f t="shared" si="6"/>
        <v>4</v>
      </c>
      <c r="O22" s="106" t="s">
        <v>338</v>
      </c>
      <c r="P22" s="122"/>
      <c r="Q22" s="121">
        <f t="shared" si="2"/>
        <v>2</v>
      </c>
      <c r="R22" s="106" t="e">
        <f t="shared" si="5"/>
        <v>#VALUE!</v>
      </c>
      <c r="S22" s="122"/>
      <c r="T22" s="122"/>
      <c r="U22" s="122"/>
      <c r="V22" s="122"/>
      <c r="W22" s="122"/>
      <c r="X22" s="122"/>
      <c r="Y22" s="122"/>
      <c r="Z22" s="122"/>
    </row>
    <row r="23" spans="1:26" ht="12.75" customHeight="1">
      <c r="A23" s="97"/>
      <c r="B23" s="97"/>
      <c r="C23" s="97"/>
      <c r="D23" s="126"/>
      <c r="E23" s="97"/>
      <c r="F23" s="127"/>
      <c r="G23" s="128"/>
      <c r="H23" s="102"/>
      <c r="I23" s="102"/>
      <c r="J23" s="103"/>
      <c r="K23" s="109"/>
      <c r="L23" s="72"/>
      <c r="M23" s="68"/>
      <c r="N23" s="68"/>
      <c r="O23" s="68"/>
      <c r="P23" s="71"/>
      <c r="Q23" s="68"/>
      <c r="R23" s="68"/>
      <c r="S23" s="71"/>
      <c r="T23" s="71"/>
      <c r="U23" s="71"/>
      <c r="V23" s="71"/>
      <c r="W23" s="71"/>
      <c r="X23" s="71"/>
      <c r="Y23" s="71"/>
      <c r="Z23" s="71"/>
    </row>
    <row r="24" spans="1:26" ht="12.75" customHeight="1">
      <c r="A24" s="97"/>
      <c r="B24" s="97"/>
      <c r="C24" s="129" t="s">
        <v>147</v>
      </c>
      <c r="D24" s="130">
        <f t="shared" ref="D24:F24" si="7">SUM(D15:D22)</f>
        <v>20</v>
      </c>
      <c r="E24" s="129">
        <f t="shared" si="7"/>
        <v>9</v>
      </c>
      <c r="F24" s="129">
        <f t="shared" si="7"/>
        <v>11</v>
      </c>
      <c r="G24" s="128"/>
      <c r="H24" s="102"/>
      <c r="I24" s="102"/>
      <c r="J24" s="103"/>
      <c r="K24" s="109"/>
      <c r="L24" s="72"/>
      <c r="M24" s="104"/>
      <c r="N24" s="104"/>
      <c r="O24" s="104"/>
      <c r="P24" s="71"/>
      <c r="Q24" s="104"/>
      <c r="R24" s="104"/>
      <c r="S24" s="71"/>
      <c r="T24" s="71"/>
      <c r="U24" s="71"/>
      <c r="V24" s="71"/>
      <c r="W24" s="71"/>
      <c r="X24" s="71"/>
      <c r="Y24" s="71"/>
      <c r="Z24" s="71"/>
    </row>
    <row r="25" spans="1:26" ht="12.75" customHeight="1">
      <c r="A25" s="97">
        <v>1</v>
      </c>
      <c r="B25" s="131" t="s">
        <v>148</v>
      </c>
      <c r="C25" s="99" t="s">
        <v>149</v>
      </c>
      <c r="D25" s="97">
        <f t="shared" ref="D25:D32" si="8">E25+F25</f>
        <v>2</v>
      </c>
      <c r="E25" s="97">
        <v>2</v>
      </c>
      <c r="F25" s="97">
        <v>0</v>
      </c>
      <c r="G25" s="100" t="s">
        <v>124</v>
      </c>
      <c r="H25" s="119" t="s">
        <v>32</v>
      </c>
      <c r="I25" s="348" t="s">
        <v>28</v>
      </c>
      <c r="J25" s="103"/>
      <c r="K25" s="109"/>
      <c r="L25" s="72"/>
      <c r="M25" s="105">
        <v>100</v>
      </c>
      <c r="N25" s="106">
        <v>4</v>
      </c>
      <c r="O25" s="106">
        <f t="shared" ref="O25:O30" si="9">IF(M25&lt;=40,1,IF(M25&lt;=80,1.5,IF(M25&lt;=120,2,IF(M25&lt;=160,2.5,IF(M25&lt;=200,3,IF(M25&lt;=240,3.5,IF(M25&lt;=280,4)))))))</f>
        <v>2</v>
      </c>
      <c r="P25" s="71"/>
      <c r="Q25" s="106">
        <f t="shared" ref="Q25:Q32" si="10">IF(I25="",1,IF(J25="",2,IF(K25="",3,4)))</f>
        <v>2</v>
      </c>
      <c r="R25" s="106">
        <f>O25*D25/Q25</f>
        <v>2</v>
      </c>
      <c r="S25" s="71"/>
      <c r="T25" s="71"/>
      <c r="U25" s="71"/>
      <c r="V25" s="71"/>
      <c r="W25" s="71"/>
      <c r="X25" s="71"/>
      <c r="Y25" s="71"/>
      <c r="Z25" s="71"/>
    </row>
    <row r="26" spans="1:26" ht="12.75" customHeight="1">
      <c r="A26" s="97">
        <v>2</v>
      </c>
      <c r="B26" s="131" t="s">
        <v>150</v>
      </c>
      <c r="C26" s="99" t="s">
        <v>151</v>
      </c>
      <c r="D26" s="97">
        <f t="shared" si="8"/>
        <v>2</v>
      </c>
      <c r="E26" s="97">
        <v>2</v>
      </c>
      <c r="F26" s="97">
        <v>0</v>
      </c>
      <c r="G26" s="100" t="s">
        <v>124</v>
      </c>
      <c r="H26" s="119" t="s">
        <v>37</v>
      </c>
      <c r="I26" s="119" t="s">
        <v>72</v>
      </c>
      <c r="J26" s="119"/>
      <c r="K26" s="109"/>
      <c r="L26" s="72"/>
      <c r="M26" s="110">
        <v>100</v>
      </c>
      <c r="N26" s="106">
        <v>4</v>
      </c>
      <c r="O26" s="106">
        <f t="shared" si="9"/>
        <v>2</v>
      </c>
      <c r="P26" s="71"/>
      <c r="Q26" s="106">
        <f t="shared" si="10"/>
        <v>2</v>
      </c>
      <c r="R26" s="132">
        <f t="shared" ref="R26:R30" si="11">O26/Q26</f>
        <v>1</v>
      </c>
      <c r="S26" s="71"/>
      <c r="T26" s="71"/>
      <c r="U26" s="71"/>
      <c r="V26" s="71"/>
      <c r="W26" s="71"/>
      <c r="X26" s="71"/>
      <c r="Y26" s="71"/>
      <c r="Z26" s="71"/>
    </row>
    <row r="27" spans="1:26" ht="12.75" customHeight="1">
      <c r="A27" s="97">
        <v>3</v>
      </c>
      <c r="B27" s="131" t="s">
        <v>152</v>
      </c>
      <c r="C27" s="99" t="s">
        <v>153</v>
      </c>
      <c r="D27" s="97">
        <f t="shared" si="8"/>
        <v>2</v>
      </c>
      <c r="E27" s="97">
        <v>2</v>
      </c>
      <c r="F27" s="97">
        <v>0</v>
      </c>
      <c r="G27" s="100" t="s">
        <v>124</v>
      </c>
      <c r="H27" s="119" t="s">
        <v>27</v>
      </c>
      <c r="I27" s="119" t="s">
        <v>32</v>
      </c>
      <c r="J27" s="119"/>
      <c r="K27" s="109"/>
      <c r="L27" s="72"/>
      <c r="M27" s="105">
        <v>100</v>
      </c>
      <c r="N27" s="106">
        <v>4</v>
      </c>
      <c r="O27" s="106">
        <f t="shared" si="9"/>
        <v>2</v>
      </c>
      <c r="P27" s="71"/>
      <c r="Q27" s="106">
        <f t="shared" si="10"/>
        <v>2</v>
      </c>
      <c r="R27" s="132">
        <f t="shared" si="11"/>
        <v>1</v>
      </c>
      <c r="S27" s="71"/>
      <c r="T27" s="71"/>
      <c r="U27" s="71"/>
      <c r="V27" s="71"/>
      <c r="W27" s="71"/>
      <c r="X27" s="71"/>
      <c r="Y27" s="71"/>
      <c r="Z27" s="71"/>
    </row>
    <row r="28" spans="1:26" ht="12.75" customHeight="1">
      <c r="A28" s="97">
        <v>4</v>
      </c>
      <c r="B28" s="131" t="s">
        <v>154</v>
      </c>
      <c r="C28" s="99" t="s">
        <v>155</v>
      </c>
      <c r="D28" s="97">
        <f t="shared" si="8"/>
        <v>2</v>
      </c>
      <c r="E28" s="97">
        <v>2</v>
      </c>
      <c r="F28" s="97">
        <v>0</v>
      </c>
      <c r="G28" s="100" t="s">
        <v>124</v>
      </c>
      <c r="H28" s="119" t="s">
        <v>32</v>
      </c>
      <c r="I28" s="119" t="s">
        <v>27</v>
      </c>
      <c r="J28" s="103"/>
      <c r="K28" s="109"/>
      <c r="L28" s="72"/>
      <c r="M28" s="110">
        <v>100</v>
      </c>
      <c r="N28" s="106">
        <v>4</v>
      </c>
      <c r="O28" s="106">
        <f t="shared" si="9"/>
        <v>2</v>
      </c>
      <c r="P28" s="71"/>
      <c r="Q28" s="106">
        <f t="shared" si="10"/>
        <v>2</v>
      </c>
      <c r="R28" s="132">
        <f t="shared" si="11"/>
        <v>1</v>
      </c>
      <c r="S28" s="71"/>
      <c r="T28" s="71"/>
      <c r="U28" s="71"/>
      <c r="V28" s="71"/>
      <c r="W28" s="71"/>
      <c r="X28" s="71"/>
      <c r="Y28" s="71"/>
      <c r="Z28" s="71"/>
    </row>
    <row r="29" spans="1:26" ht="12.75" customHeight="1">
      <c r="A29" s="97">
        <v>5</v>
      </c>
      <c r="B29" s="131" t="s">
        <v>156</v>
      </c>
      <c r="C29" s="99" t="s">
        <v>157</v>
      </c>
      <c r="D29" s="97">
        <f t="shared" si="8"/>
        <v>2</v>
      </c>
      <c r="E29" s="97">
        <v>2</v>
      </c>
      <c r="F29" s="97">
        <v>0</v>
      </c>
      <c r="G29" s="100" t="s">
        <v>124</v>
      </c>
      <c r="H29" s="119" t="s">
        <v>33</v>
      </c>
      <c r="I29" s="116" t="s">
        <v>146</v>
      </c>
      <c r="J29" s="116"/>
      <c r="K29" s="133"/>
      <c r="L29" s="72"/>
      <c r="M29" s="105">
        <v>100</v>
      </c>
      <c r="N29" s="106">
        <v>4</v>
      </c>
      <c r="O29" s="106">
        <f t="shared" si="9"/>
        <v>2</v>
      </c>
      <c r="P29" s="71"/>
      <c r="Q29" s="106">
        <f>IF(I29="",1,IF(J29="",2,IF(K29="",3,4)))</f>
        <v>2</v>
      </c>
      <c r="R29" s="132">
        <f>O29/Q29</f>
        <v>1</v>
      </c>
      <c r="S29" s="71"/>
      <c r="T29" s="71"/>
      <c r="U29" s="71"/>
      <c r="V29" s="71"/>
      <c r="W29" s="71"/>
      <c r="X29" s="71"/>
      <c r="Y29" s="71"/>
      <c r="Z29" s="71"/>
    </row>
    <row r="30" spans="1:26" ht="12.75" customHeight="1">
      <c r="A30" s="97">
        <v>6</v>
      </c>
      <c r="B30" s="131" t="s">
        <v>158</v>
      </c>
      <c r="C30" s="123" t="s">
        <v>159</v>
      </c>
      <c r="D30" s="97">
        <f t="shared" si="8"/>
        <v>2</v>
      </c>
      <c r="E30" s="120">
        <v>2</v>
      </c>
      <c r="F30" s="120">
        <v>0</v>
      </c>
      <c r="G30" s="100" t="s">
        <v>124</v>
      </c>
      <c r="H30" s="119" t="s">
        <v>72</v>
      </c>
      <c r="I30" s="119" t="s">
        <v>33</v>
      </c>
      <c r="J30" s="124"/>
      <c r="K30" s="125"/>
      <c r="L30" s="72"/>
      <c r="M30" s="110">
        <v>100</v>
      </c>
      <c r="N30" s="106">
        <v>4</v>
      </c>
      <c r="O30" s="106">
        <f t="shared" si="9"/>
        <v>2</v>
      </c>
      <c r="P30" s="71"/>
      <c r="Q30" s="106">
        <f t="shared" si="10"/>
        <v>2</v>
      </c>
      <c r="R30" s="132">
        <f t="shared" si="11"/>
        <v>1</v>
      </c>
      <c r="S30" s="71"/>
      <c r="T30" s="71"/>
      <c r="U30" s="71"/>
      <c r="V30" s="71"/>
      <c r="W30" s="71"/>
      <c r="X30" s="71"/>
      <c r="Y30" s="71"/>
      <c r="Z30" s="71"/>
    </row>
    <row r="31" spans="1:26" ht="12.75" customHeight="1">
      <c r="A31" s="97">
        <v>7</v>
      </c>
      <c r="B31" s="131" t="s">
        <v>160</v>
      </c>
      <c r="C31" s="123" t="s">
        <v>161</v>
      </c>
      <c r="D31" s="97">
        <f t="shared" si="8"/>
        <v>4</v>
      </c>
      <c r="E31" s="97">
        <v>0</v>
      </c>
      <c r="F31" s="97">
        <v>4</v>
      </c>
      <c r="G31" s="100" t="s">
        <v>124</v>
      </c>
      <c r="H31" s="119" t="s">
        <v>32</v>
      </c>
      <c r="I31" s="119" t="s">
        <v>27</v>
      </c>
      <c r="J31" s="119"/>
      <c r="K31" s="125"/>
      <c r="L31" s="122"/>
      <c r="M31" s="134">
        <v>100</v>
      </c>
      <c r="N31" s="121">
        <v>4</v>
      </c>
      <c r="O31" s="121">
        <f t="shared" ref="O31:O32" si="12">IF(M31&lt;=25,1,IF(M31&lt;=50,1.5,IF(M31&lt;=75,2,IF(M31&lt;=100,2.5,IF(M31&lt;=125,3,IF(M31&lt;=150,3.5,IF(M31&lt;=175,4)))))))</f>
        <v>2.5</v>
      </c>
      <c r="P31" s="122"/>
      <c r="Q31" s="121">
        <f t="shared" si="10"/>
        <v>2</v>
      </c>
      <c r="R31" s="135">
        <f t="shared" ref="R31:R32" si="13">O31*D31/Q31*2</f>
        <v>10</v>
      </c>
      <c r="S31" s="122"/>
      <c r="T31" s="122"/>
      <c r="U31" s="122"/>
      <c r="V31" s="122"/>
      <c r="W31" s="122"/>
      <c r="X31" s="122"/>
      <c r="Y31" s="122"/>
      <c r="Z31" s="122"/>
    </row>
    <row r="32" spans="1:26" ht="12.75" customHeight="1">
      <c r="A32" s="97">
        <v>8</v>
      </c>
      <c r="B32" s="131" t="s">
        <v>162</v>
      </c>
      <c r="C32" s="123" t="s">
        <v>163</v>
      </c>
      <c r="D32" s="126">
        <f t="shared" si="8"/>
        <v>4</v>
      </c>
      <c r="E32" s="97">
        <v>0</v>
      </c>
      <c r="F32" s="120">
        <v>4</v>
      </c>
      <c r="G32" s="100" t="s">
        <v>124</v>
      </c>
      <c r="H32" s="119" t="s">
        <v>72</v>
      </c>
      <c r="I32" s="119" t="s">
        <v>33</v>
      </c>
      <c r="J32" s="119"/>
      <c r="K32" s="109"/>
      <c r="L32" s="122"/>
      <c r="M32" s="136">
        <v>100</v>
      </c>
      <c r="N32" s="121">
        <v>4</v>
      </c>
      <c r="O32" s="121">
        <f t="shared" si="12"/>
        <v>2.5</v>
      </c>
      <c r="P32" s="122"/>
      <c r="Q32" s="121">
        <f t="shared" si="10"/>
        <v>2</v>
      </c>
      <c r="R32" s="135">
        <f t="shared" si="13"/>
        <v>10</v>
      </c>
      <c r="S32" s="122"/>
      <c r="T32" s="122"/>
      <c r="U32" s="122"/>
      <c r="V32" s="122"/>
      <c r="W32" s="122"/>
      <c r="X32" s="122"/>
      <c r="Y32" s="122"/>
      <c r="Z32" s="122"/>
    </row>
    <row r="33" spans="1:26" ht="12.75" customHeight="1">
      <c r="A33" s="97"/>
      <c r="B33" s="97"/>
      <c r="C33" s="129" t="s">
        <v>147</v>
      </c>
      <c r="D33" s="130">
        <f t="shared" ref="D33:F33" si="14">SUM(D25:D32)</f>
        <v>20</v>
      </c>
      <c r="E33" s="129">
        <f t="shared" si="14"/>
        <v>12</v>
      </c>
      <c r="F33" s="129">
        <f t="shared" si="14"/>
        <v>8</v>
      </c>
      <c r="G33" s="128"/>
      <c r="H33" s="102"/>
      <c r="I33" s="102"/>
      <c r="J33" s="103"/>
      <c r="K33" s="68"/>
      <c r="L33" s="72"/>
      <c r="M33" s="137"/>
      <c r="N33" s="137"/>
      <c r="O33" s="137"/>
      <c r="P33" s="72"/>
      <c r="Q33" s="137"/>
      <c r="R33" s="137"/>
      <c r="S33" s="72"/>
      <c r="T33" s="72"/>
      <c r="U33" s="72"/>
      <c r="V33" s="72"/>
      <c r="W33" s="72"/>
      <c r="X33" s="72"/>
      <c r="Y33" s="72"/>
      <c r="Z33" s="72"/>
    </row>
    <row r="34" spans="1:26" ht="12.75" customHeight="1">
      <c r="A34" s="120">
        <v>1</v>
      </c>
      <c r="B34" s="131" t="s">
        <v>164</v>
      </c>
      <c r="C34" s="101" t="s">
        <v>165</v>
      </c>
      <c r="D34" s="120">
        <f t="shared" ref="D34:D35" si="15">E34+F34</f>
        <v>2</v>
      </c>
      <c r="E34" s="138">
        <v>0</v>
      </c>
      <c r="F34" s="120">
        <v>2</v>
      </c>
      <c r="G34" s="100" t="s">
        <v>125</v>
      </c>
      <c r="H34" s="118" t="s">
        <v>45</v>
      </c>
      <c r="I34" s="102"/>
      <c r="J34" s="103"/>
      <c r="K34" s="68"/>
      <c r="L34" s="122"/>
      <c r="M34" s="136">
        <v>100</v>
      </c>
      <c r="N34" s="139">
        <v>4</v>
      </c>
      <c r="O34" s="121">
        <f>IF(M34&lt;=25,1,IF(M34&lt;=50,1.5,IF(M34&lt;=75,2,IF(M34&lt;=100,2.5,IF(M34&lt;=125,3,IF(M34&lt;=150,3.5,IF(M34&lt;=175,4)))))))</f>
        <v>2.5</v>
      </c>
      <c r="P34" s="122"/>
      <c r="Q34" s="121">
        <f>IF(I34="",1,IF(J34="",2,IF(K34="",3,4)))</f>
        <v>1</v>
      </c>
      <c r="R34" s="135">
        <f>O34*D34/Q34</f>
        <v>5</v>
      </c>
      <c r="S34" s="122"/>
      <c r="T34" s="122"/>
      <c r="U34" s="122"/>
      <c r="V34" s="122"/>
      <c r="W34" s="122"/>
      <c r="X34" s="122"/>
      <c r="Y34" s="122"/>
      <c r="Z34" s="122"/>
    </row>
    <row r="35" spans="1:26" ht="12.75" customHeight="1">
      <c r="A35" s="140">
        <v>2</v>
      </c>
      <c r="B35" s="141" t="s">
        <v>166</v>
      </c>
      <c r="C35" s="142" t="s">
        <v>167</v>
      </c>
      <c r="D35" s="143">
        <f t="shared" si="15"/>
        <v>6</v>
      </c>
      <c r="E35" s="143">
        <v>0</v>
      </c>
      <c r="F35" s="140">
        <v>6</v>
      </c>
      <c r="G35" s="128" t="s">
        <v>125</v>
      </c>
      <c r="H35" s="102"/>
      <c r="I35" s="102"/>
      <c r="J35" s="103"/>
      <c r="K35" s="68"/>
      <c r="L35" s="72"/>
      <c r="M35" s="144"/>
      <c r="N35" s="132"/>
      <c r="O35" s="132"/>
      <c r="P35" s="71"/>
      <c r="Q35" s="132"/>
      <c r="R35" s="132"/>
      <c r="S35" s="71"/>
      <c r="T35" s="71"/>
      <c r="U35" s="71"/>
      <c r="V35" s="71"/>
      <c r="W35" s="71"/>
      <c r="X35" s="71"/>
      <c r="Y35" s="71"/>
      <c r="Z35" s="71"/>
    </row>
    <row r="36" spans="1:26" ht="12.75" customHeight="1">
      <c r="A36" s="97"/>
      <c r="B36" s="145"/>
      <c r="C36" s="102"/>
      <c r="D36" s="97"/>
      <c r="E36" s="146"/>
      <c r="F36" s="97"/>
      <c r="G36" s="128"/>
      <c r="H36" s="97"/>
      <c r="I36" s="97"/>
      <c r="J36" s="147"/>
      <c r="K36" s="68"/>
      <c r="L36" s="72"/>
      <c r="M36" s="144"/>
      <c r="N36" s="132"/>
      <c r="O36" s="132"/>
      <c r="P36" s="71"/>
      <c r="Q36" s="132"/>
      <c r="R36" s="132"/>
      <c r="S36" s="71"/>
      <c r="T36" s="71"/>
      <c r="U36" s="71"/>
      <c r="V36" s="71"/>
      <c r="W36" s="71"/>
      <c r="X36" s="71"/>
      <c r="Y36" s="71"/>
      <c r="Z36" s="71"/>
    </row>
    <row r="37" spans="1:26" ht="12.75" customHeight="1">
      <c r="A37" s="97"/>
      <c r="B37" s="97"/>
      <c r="C37" s="97"/>
      <c r="D37" s="126"/>
      <c r="E37" s="97"/>
      <c r="F37" s="127"/>
      <c r="G37" s="128"/>
      <c r="H37" s="97"/>
      <c r="I37" s="97"/>
      <c r="J37" s="147"/>
      <c r="K37" s="68"/>
      <c r="L37" s="72"/>
      <c r="M37" s="68"/>
      <c r="N37" s="68"/>
      <c r="O37" s="68"/>
      <c r="P37" s="71"/>
      <c r="Q37" s="68"/>
      <c r="R37" s="68"/>
      <c r="S37" s="71"/>
      <c r="T37" s="71"/>
      <c r="U37" s="71"/>
      <c r="V37" s="71"/>
      <c r="W37" s="71"/>
      <c r="X37" s="71"/>
      <c r="Y37" s="71"/>
      <c r="Z37" s="71"/>
    </row>
    <row r="38" spans="1:26" ht="12.75" customHeight="1">
      <c r="A38" s="148"/>
      <c r="B38" s="148"/>
      <c r="C38" s="149" t="s">
        <v>147</v>
      </c>
      <c r="D38" s="150">
        <f t="shared" ref="D38:F38" si="16">D35</f>
        <v>6</v>
      </c>
      <c r="E38" s="150">
        <f t="shared" si="16"/>
        <v>0</v>
      </c>
      <c r="F38" s="150">
        <f t="shared" si="16"/>
        <v>6</v>
      </c>
      <c r="G38" s="151"/>
      <c r="H38" s="148"/>
      <c r="I38" s="148"/>
      <c r="J38" s="152"/>
      <c r="K38" s="68"/>
      <c r="L38" s="72"/>
      <c r="M38" s="68"/>
      <c r="N38" s="68"/>
      <c r="O38" s="68"/>
      <c r="P38" s="71"/>
      <c r="Q38" s="68"/>
      <c r="R38" s="68"/>
      <c r="S38" s="71"/>
      <c r="T38" s="71"/>
      <c r="U38" s="71"/>
      <c r="V38" s="71"/>
      <c r="W38" s="71"/>
      <c r="X38" s="71"/>
      <c r="Y38" s="71"/>
      <c r="Z38" s="71"/>
    </row>
    <row r="39" spans="1:26" ht="12.75" customHeight="1">
      <c r="A39" s="153"/>
      <c r="B39" s="106"/>
      <c r="C39" s="87"/>
      <c r="D39" s="154"/>
      <c r="E39" s="155"/>
      <c r="F39" s="155"/>
      <c r="G39" s="156"/>
      <c r="H39" s="106"/>
      <c r="I39" s="106"/>
      <c r="J39" s="157"/>
      <c r="K39" s="68"/>
      <c r="L39" s="72"/>
      <c r="M39" s="158"/>
      <c r="N39" s="106"/>
      <c r="O39" s="106"/>
      <c r="P39" s="71"/>
      <c r="Q39" s="106"/>
      <c r="R39" s="106"/>
      <c r="S39" s="71"/>
      <c r="T39" s="71"/>
      <c r="U39" s="71"/>
      <c r="V39" s="71"/>
      <c r="W39" s="71"/>
      <c r="X39" s="71"/>
      <c r="Y39" s="71"/>
      <c r="Z39" s="71"/>
    </row>
    <row r="40" spans="1:26" ht="12.75" customHeight="1">
      <c r="A40" s="71"/>
      <c r="B40" s="68"/>
      <c r="C40" s="76" t="s">
        <v>168</v>
      </c>
      <c r="D40" s="71"/>
      <c r="E40" s="68"/>
      <c r="F40" s="68"/>
      <c r="G40" s="71"/>
      <c r="H40" s="71"/>
      <c r="I40" s="68"/>
      <c r="J40" s="68"/>
      <c r="K40" s="71"/>
      <c r="L40" s="72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spans="1:26" ht="12.75" customHeight="1">
      <c r="A41" s="366" t="s">
        <v>104</v>
      </c>
      <c r="B41" s="367" t="s">
        <v>105</v>
      </c>
      <c r="C41" s="367" t="s">
        <v>106</v>
      </c>
      <c r="D41" s="368" t="s">
        <v>107</v>
      </c>
      <c r="E41" s="369"/>
      <c r="F41" s="370"/>
      <c r="G41" s="367" t="s">
        <v>108</v>
      </c>
      <c r="H41" s="367" t="s">
        <v>109</v>
      </c>
      <c r="I41" s="378" t="s">
        <v>110</v>
      </c>
      <c r="J41" s="379"/>
      <c r="K41" s="159"/>
      <c r="L41" s="72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2.75" customHeight="1">
      <c r="A42" s="354"/>
      <c r="B42" s="356"/>
      <c r="C42" s="356"/>
      <c r="D42" s="89" t="s">
        <v>116</v>
      </c>
      <c r="E42" s="89" t="s">
        <v>117</v>
      </c>
      <c r="F42" s="89" t="s">
        <v>118</v>
      </c>
      <c r="G42" s="356"/>
      <c r="H42" s="356"/>
      <c r="I42" s="352"/>
      <c r="J42" s="374"/>
      <c r="K42" s="159"/>
      <c r="L42" s="72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spans="1:26" ht="12.75" customHeight="1">
      <c r="A43" s="160">
        <v>1</v>
      </c>
      <c r="B43" s="98" t="s">
        <v>126</v>
      </c>
      <c r="C43" s="99" t="s">
        <v>127</v>
      </c>
      <c r="D43" s="97">
        <f t="shared" ref="D43:D50" si="17">E43+F43</f>
        <v>2</v>
      </c>
      <c r="E43" s="97">
        <v>2</v>
      </c>
      <c r="F43" s="97">
        <v>0</v>
      </c>
      <c r="G43" s="128" t="s">
        <v>169</v>
      </c>
      <c r="H43" s="101" t="s">
        <v>128</v>
      </c>
      <c r="I43" s="103"/>
      <c r="J43" s="161"/>
      <c r="K43" s="68"/>
      <c r="L43" s="72"/>
      <c r="M43" s="99">
        <v>13</v>
      </c>
      <c r="N43" s="97">
        <v>1</v>
      </c>
      <c r="O43" s="97">
        <f t="shared" ref="O43:O47" si="18">IF(M43&lt;=40,1,IF(M43&lt;=80,1.5,IF(M43&lt;=120,2,IF(M43&lt;=160,2.5,IF(M43&lt;=200,3,IF(M43&lt;=240,3.5,IF(M43&lt;=280,4)))))))</f>
        <v>1</v>
      </c>
      <c r="P43" s="97"/>
      <c r="Q43" s="97">
        <f t="shared" ref="Q43:Q50" si="19">IF(I43="",1,IF(J43="",2,IF(K43="",3,4)))</f>
        <v>1</v>
      </c>
      <c r="R43" s="97">
        <f t="shared" ref="R43:R47" si="20">O43*D43/Q43</f>
        <v>2</v>
      </c>
      <c r="S43" s="71"/>
      <c r="T43" s="71"/>
      <c r="U43" s="71"/>
      <c r="V43" s="71"/>
      <c r="W43" s="71"/>
      <c r="X43" s="71"/>
      <c r="Y43" s="71"/>
      <c r="Z43" s="71"/>
    </row>
    <row r="44" spans="1:26" ht="12.75" customHeight="1">
      <c r="A44" s="160">
        <v>2</v>
      </c>
      <c r="B44" s="98" t="s">
        <v>129</v>
      </c>
      <c r="C44" s="99" t="s">
        <v>130</v>
      </c>
      <c r="D44" s="97">
        <f t="shared" si="17"/>
        <v>2</v>
      </c>
      <c r="E44" s="97">
        <v>2</v>
      </c>
      <c r="F44" s="97">
        <v>0</v>
      </c>
      <c r="G44" s="128" t="s">
        <v>169</v>
      </c>
      <c r="H44" s="101" t="s">
        <v>131</v>
      </c>
      <c r="I44" s="103"/>
      <c r="J44" s="161"/>
      <c r="K44" s="68"/>
      <c r="L44" s="72"/>
      <c r="M44" s="99">
        <v>13</v>
      </c>
      <c r="N44" s="97">
        <v>1</v>
      </c>
      <c r="O44" s="97">
        <f t="shared" si="18"/>
        <v>1</v>
      </c>
      <c r="P44" s="97"/>
      <c r="Q44" s="97">
        <f t="shared" si="19"/>
        <v>1</v>
      </c>
      <c r="R44" s="97">
        <f t="shared" si="20"/>
        <v>2</v>
      </c>
      <c r="S44" s="71"/>
      <c r="T44" s="71"/>
      <c r="U44" s="71"/>
      <c r="V44" s="71"/>
      <c r="W44" s="71"/>
      <c r="X44" s="71"/>
      <c r="Y44" s="71"/>
      <c r="Z44" s="71"/>
    </row>
    <row r="45" spans="1:26" ht="12.75" customHeight="1">
      <c r="A45" s="160">
        <v>3</v>
      </c>
      <c r="B45" s="98" t="s">
        <v>132</v>
      </c>
      <c r="C45" s="99" t="s">
        <v>133</v>
      </c>
      <c r="D45" s="97">
        <f t="shared" si="17"/>
        <v>2</v>
      </c>
      <c r="E45" s="97">
        <v>1</v>
      </c>
      <c r="F45" s="97">
        <v>1</v>
      </c>
      <c r="G45" s="128" t="s">
        <v>169</v>
      </c>
      <c r="H45" s="101" t="s">
        <v>134</v>
      </c>
      <c r="I45" s="162" t="s">
        <v>170</v>
      </c>
      <c r="J45" s="161"/>
      <c r="K45" s="68"/>
      <c r="L45" s="72"/>
      <c r="M45" s="99">
        <v>13</v>
      </c>
      <c r="N45" s="97">
        <v>1</v>
      </c>
      <c r="O45" s="97">
        <f t="shared" si="18"/>
        <v>1</v>
      </c>
      <c r="P45" s="97"/>
      <c r="Q45" s="97">
        <f t="shared" si="19"/>
        <v>2</v>
      </c>
      <c r="R45" s="97">
        <f t="shared" si="20"/>
        <v>1</v>
      </c>
      <c r="S45" s="71"/>
      <c r="T45" s="71"/>
      <c r="U45" s="71"/>
      <c r="V45" s="71"/>
      <c r="W45" s="71"/>
      <c r="X45" s="71"/>
      <c r="Y45" s="71"/>
      <c r="Z45" s="71"/>
    </row>
    <row r="46" spans="1:26" ht="12.75" customHeight="1">
      <c r="A46" s="160">
        <v>4</v>
      </c>
      <c r="B46" s="98" t="s">
        <v>136</v>
      </c>
      <c r="C46" s="99" t="s">
        <v>137</v>
      </c>
      <c r="D46" s="97">
        <f t="shared" si="17"/>
        <v>2</v>
      </c>
      <c r="E46" s="97">
        <v>2</v>
      </c>
      <c r="F46" s="97">
        <v>0</v>
      </c>
      <c r="G46" s="128" t="s">
        <v>169</v>
      </c>
      <c r="H46" s="115" t="s">
        <v>33</v>
      </c>
      <c r="I46" s="116" t="s">
        <v>146</v>
      </c>
      <c r="J46" s="119"/>
      <c r="K46" s="68"/>
      <c r="L46" s="72"/>
      <c r="M46" s="99">
        <v>13</v>
      </c>
      <c r="N46" s="97">
        <v>1</v>
      </c>
      <c r="O46" s="97">
        <f t="shared" si="18"/>
        <v>1</v>
      </c>
      <c r="P46" s="97"/>
      <c r="Q46" s="97">
        <f t="shared" si="19"/>
        <v>2</v>
      </c>
      <c r="R46" s="97">
        <f t="shared" si="20"/>
        <v>1</v>
      </c>
      <c r="S46" s="71"/>
      <c r="T46" s="71"/>
      <c r="U46" s="71"/>
      <c r="V46" s="71"/>
      <c r="W46" s="71"/>
      <c r="X46" s="71"/>
      <c r="Y46" s="71"/>
      <c r="Z46" s="71"/>
    </row>
    <row r="47" spans="1:26" ht="12.75" customHeight="1">
      <c r="A47" s="160">
        <v>5</v>
      </c>
      <c r="B47" s="98" t="s">
        <v>138</v>
      </c>
      <c r="C47" s="99" t="s">
        <v>139</v>
      </c>
      <c r="D47" s="97">
        <f t="shared" si="17"/>
        <v>2</v>
      </c>
      <c r="E47" s="97">
        <v>2</v>
      </c>
      <c r="F47" s="97">
        <v>0</v>
      </c>
      <c r="G47" s="128" t="s">
        <v>169</v>
      </c>
      <c r="H47" s="118" t="s">
        <v>67</v>
      </c>
      <c r="I47" s="119" t="s">
        <v>37</v>
      </c>
      <c r="J47" s="163"/>
      <c r="K47" s="68"/>
      <c r="L47" s="72"/>
      <c r="M47" s="99">
        <v>13</v>
      </c>
      <c r="N47" s="97">
        <v>1</v>
      </c>
      <c r="O47" s="97">
        <f t="shared" si="18"/>
        <v>1</v>
      </c>
      <c r="P47" s="97"/>
      <c r="Q47" s="97">
        <f t="shared" si="19"/>
        <v>2</v>
      </c>
      <c r="R47" s="97">
        <f t="shared" si="20"/>
        <v>1</v>
      </c>
      <c r="S47" s="71"/>
      <c r="T47" s="71"/>
      <c r="U47" s="71"/>
      <c r="V47" s="71"/>
      <c r="W47" s="71"/>
      <c r="X47" s="71"/>
      <c r="Y47" s="71"/>
      <c r="Z47" s="71"/>
    </row>
    <row r="48" spans="1:26" ht="12.75" customHeight="1">
      <c r="A48" s="160">
        <v>6</v>
      </c>
      <c r="B48" s="98" t="s">
        <v>140</v>
      </c>
      <c r="C48" s="99" t="s">
        <v>141</v>
      </c>
      <c r="D48" s="97">
        <f t="shared" si="17"/>
        <v>4</v>
      </c>
      <c r="E48" s="97">
        <v>0</v>
      </c>
      <c r="F48" s="120">
        <v>4</v>
      </c>
      <c r="G48" s="128" t="s">
        <v>169</v>
      </c>
      <c r="H48" s="119" t="s">
        <v>27</v>
      </c>
      <c r="I48" s="119" t="s">
        <v>32</v>
      </c>
      <c r="J48" s="119" t="s">
        <v>37</v>
      </c>
      <c r="K48" s="164"/>
      <c r="L48" s="122"/>
      <c r="M48" s="165">
        <v>13</v>
      </c>
      <c r="N48" s="166">
        <v>1</v>
      </c>
      <c r="O48" s="166">
        <f t="shared" ref="O48:O50" si="21">IF(M48&lt;=25,1,IF(M48&lt;=50,1.5,IF(M48&lt;=75,2,IF(M48&lt;=100,2.5,IF(M48&lt;=125,3,IF(M48&lt;=150,3.5,IF(M48&lt;=175,4)))))))</f>
        <v>1</v>
      </c>
      <c r="P48" s="166"/>
      <c r="Q48" s="166">
        <f t="shared" si="19"/>
        <v>3</v>
      </c>
      <c r="R48" s="166">
        <f t="shared" ref="R48:R50" si="22">O48*D48/Q48*2</f>
        <v>2.6666666666666665</v>
      </c>
      <c r="S48" s="122"/>
      <c r="T48" s="122"/>
      <c r="U48" s="122"/>
      <c r="V48" s="122"/>
      <c r="W48" s="122"/>
      <c r="X48" s="122"/>
      <c r="Y48" s="122"/>
      <c r="Z48" s="122"/>
    </row>
    <row r="49" spans="1:26" ht="12.75" customHeight="1">
      <c r="A49" s="160">
        <v>7</v>
      </c>
      <c r="B49" s="98" t="s">
        <v>142</v>
      </c>
      <c r="C49" s="123" t="s">
        <v>143</v>
      </c>
      <c r="D49" s="97">
        <f t="shared" si="17"/>
        <v>2</v>
      </c>
      <c r="E49" s="97">
        <v>0</v>
      </c>
      <c r="F49" s="120">
        <v>2</v>
      </c>
      <c r="G49" s="128" t="s">
        <v>169</v>
      </c>
      <c r="H49" s="118" t="s">
        <v>72</v>
      </c>
      <c r="I49" s="119" t="s">
        <v>54</v>
      </c>
      <c r="J49" s="167"/>
      <c r="K49" s="168"/>
      <c r="L49" s="122"/>
      <c r="M49" s="165">
        <v>13</v>
      </c>
      <c r="N49" s="166">
        <v>1</v>
      </c>
      <c r="O49" s="166">
        <f t="shared" si="21"/>
        <v>1</v>
      </c>
      <c r="P49" s="166"/>
      <c r="Q49" s="166">
        <f t="shared" si="19"/>
        <v>2</v>
      </c>
      <c r="R49" s="166">
        <f t="shared" si="22"/>
        <v>2</v>
      </c>
      <c r="S49" s="122"/>
      <c r="T49" s="122"/>
      <c r="U49" s="122"/>
      <c r="V49" s="122"/>
      <c r="W49" s="122"/>
      <c r="X49" s="122"/>
      <c r="Y49" s="122"/>
      <c r="Z49" s="122"/>
    </row>
    <row r="50" spans="1:26" ht="12.75" customHeight="1">
      <c r="A50" s="160">
        <v>8</v>
      </c>
      <c r="B50" s="98" t="s">
        <v>144</v>
      </c>
      <c r="C50" s="123" t="s">
        <v>145</v>
      </c>
      <c r="D50" s="97">
        <f t="shared" si="17"/>
        <v>4</v>
      </c>
      <c r="E50" s="97">
        <v>0</v>
      </c>
      <c r="F50" s="97">
        <v>4</v>
      </c>
      <c r="G50" s="128" t="s">
        <v>169</v>
      </c>
      <c r="H50" s="119" t="s">
        <v>33</v>
      </c>
      <c r="I50" s="118" t="s">
        <v>72</v>
      </c>
      <c r="J50" s="167"/>
      <c r="K50" s="164"/>
      <c r="L50" s="122"/>
      <c r="M50" s="165">
        <v>13</v>
      </c>
      <c r="N50" s="166">
        <v>1</v>
      </c>
      <c r="O50" s="166">
        <f t="shared" si="21"/>
        <v>1</v>
      </c>
      <c r="P50" s="166"/>
      <c r="Q50" s="166">
        <f t="shared" si="19"/>
        <v>2</v>
      </c>
      <c r="R50" s="166">
        <f t="shared" si="22"/>
        <v>4</v>
      </c>
      <c r="S50" s="122"/>
      <c r="T50" s="122"/>
      <c r="U50" s="122"/>
      <c r="V50" s="122"/>
      <c r="W50" s="122"/>
      <c r="X50" s="122"/>
      <c r="Y50" s="122"/>
      <c r="Z50" s="122"/>
    </row>
    <row r="51" spans="1:26" ht="12.75" customHeight="1">
      <c r="A51" s="160"/>
      <c r="B51" s="97"/>
      <c r="C51" s="97" t="s">
        <v>171</v>
      </c>
      <c r="D51" s="126"/>
      <c r="E51" s="97"/>
      <c r="F51" s="127">
        <f>COUNTIF(F43:F50,"&gt;0")</f>
        <v>4</v>
      </c>
      <c r="G51" s="128"/>
      <c r="H51" s="102"/>
      <c r="I51" s="103"/>
      <c r="J51" s="161"/>
      <c r="K51" s="68"/>
      <c r="L51" s="72"/>
      <c r="M51" s="71"/>
      <c r="N51" s="68"/>
      <c r="O51" s="68"/>
      <c r="P51" s="68"/>
      <c r="Q51" s="68"/>
      <c r="R51" s="68"/>
      <c r="S51" s="71"/>
      <c r="T51" s="71"/>
      <c r="U51" s="71"/>
      <c r="V51" s="71"/>
      <c r="W51" s="71"/>
      <c r="X51" s="71"/>
      <c r="Y51" s="71"/>
      <c r="Z51" s="71"/>
    </row>
    <row r="52" spans="1:26" ht="12.75" customHeight="1">
      <c r="A52" s="169"/>
      <c r="B52" s="170"/>
      <c r="C52" s="171" t="s">
        <v>147</v>
      </c>
      <c r="D52" s="172">
        <f t="shared" ref="D52:F52" si="23">SUM(D43:D50)</f>
        <v>20</v>
      </c>
      <c r="E52" s="171">
        <f t="shared" si="23"/>
        <v>9</v>
      </c>
      <c r="F52" s="171">
        <f t="shared" si="23"/>
        <v>11</v>
      </c>
      <c r="G52" s="173"/>
      <c r="H52" s="174"/>
      <c r="I52" s="175"/>
      <c r="J52" s="161"/>
      <c r="K52" s="68"/>
      <c r="L52" s="72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spans="1:26" ht="12.75" customHeight="1">
      <c r="A53" s="71"/>
      <c r="B53" s="68"/>
      <c r="C53" s="71"/>
      <c r="D53" s="71"/>
      <c r="E53" s="68"/>
      <c r="F53" s="68"/>
      <c r="G53" s="71"/>
      <c r="H53" s="71"/>
      <c r="I53" s="68"/>
      <c r="J53" s="68"/>
      <c r="K53" s="71"/>
      <c r="L53" s="72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spans="1:26" ht="12.75" customHeight="1">
      <c r="A54" s="68"/>
      <c r="B54" s="68"/>
      <c r="C54" s="76" t="s">
        <v>8</v>
      </c>
      <c r="D54" s="68"/>
      <c r="E54" s="68"/>
      <c r="F54" s="68"/>
      <c r="G54" s="68"/>
      <c r="H54" s="76"/>
      <c r="I54" s="76" t="s">
        <v>8</v>
      </c>
      <c r="J54" s="76"/>
      <c r="K54" s="76"/>
      <c r="L54" s="176"/>
      <c r="M54" s="68"/>
      <c r="N54" s="68"/>
      <c r="O54" s="68"/>
      <c r="P54" s="71"/>
      <c r="Q54" s="68"/>
      <c r="R54" s="68"/>
      <c r="S54" s="71"/>
      <c r="T54" s="71"/>
      <c r="U54" s="71"/>
      <c r="V54" s="71"/>
      <c r="W54" s="71"/>
      <c r="X54" s="71"/>
      <c r="Y54" s="71"/>
      <c r="Z54" s="71"/>
    </row>
    <row r="55" spans="1:26" ht="12.75" customHeight="1">
      <c r="A55" s="366" t="s">
        <v>104</v>
      </c>
      <c r="B55" s="367" t="s">
        <v>105</v>
      </c>
      <c r="C55" s="367" t="s">
        <v>106</v>
      </c>
      <c r="D55" s="368" t="s">
        <v>107</v>
      </c>
      <c r="E55" s="369"/>
      <c r="F55" s="370"/>
      <c r="G55" s="367" t="s">
        <v>108</v>
      </c>
      <c r="H55" s="367" t="s">
        <v>109</v>
      </c>
      <c r="I55" s="360" t="s">
        <v>110</v>
      </c>
      <c r="J55" s="361"/>
      <c r="K55" s="362"/>
      <c r="L55" s="72"/>
      <c r="M55" s="86" t="s">
        <v>111</v>
      </c>
      <c r="N55" s="87" t="s">
        <v>112</v>
      </c>
      <c r="O55" s="88"/>
      <c r="P55" s="71"/>
      <c r="Q55" s="87" t="s">
        <v>112</v>
      </c>
      <c r="R55" s="87" t="s">
        <v>114</v>
      </c>
      <c r="S55" s="71"/>
      <c r="T55" s="71"/>
      <c r="U55" s="71"/>
      <c r="V55" s="71"/>
      <c r="W55" s="71"/>
      <c r="X55" s="71"/>
      <c r="Y55" s="71"/>
      <c r="Z55" s="71"/>
    </row>
    <row r="56" spans="1:26" ht="12.75" customHeight="1">
      <c r="A56" s="354"/>
      <c r="B56" s="356"/>
      <c r="C56" s="356"/>
      <c r="D56" s="89" t="s">
        <v>116</v>
      </c>
      <c r="E56" s="89" t="s">
        <v>117</v>
      </c>
      <c r="F56" s="89" t="s">
        <v>118</v>
      </c>
      <c r="G56" s="356"/>
      <c r="H56" s="356"/>
      <c r="I56" s="363"/>
      <c r="J56" s="364"/>
      <c r="K56" s="365"/>
      <c r="L56" s="72"/>
      <c r="M56" s="92" t="s">
        <v>119</v>
      </c>
      <c r="N56" s="93" t="s">
        <v>120</v>
      </c>
      <c r="O56" s="88" t="s">
        <v>113</v>
      </c>
      <c r="P56" s="71"/>
      <c r="Q56" s="93" t="s">
        <v>121</v>
      </c>
      <c r="R56" s="93" t="s">
        <v>122</v>
      </c>
      <c r="S56" s="71"/>
      <c r="T56" s="71"/>
      <c r="U56" s="71"/>
      <c r="V56" s="71"/>
      <c r="W56" s="71"/>
      <c r="X56" s="71"/>
      <c r="Y56" s="71"/>
      <c r="Z56" s="71"/>
    </row>
    <row r="57" spans="1:26" ht="12.75" customHeight="1">
      <c r="A57" s="160">
        <v>1</v>
      </c>
      <c r="B57" s="120" t="s">
        <v>172</v>
      </c>
      <c r="C57" s="99" t="s">
        <v>173</v>
      </c>
      <c r="D57" s="177">
        <v>2</v>
      </c>
      <c r="E57" s="177">
        <v>2</v>
      </c>
      <c r="F57" s="177">
        <v>0</v>
      </c>
      <c r="G57" s="100" t="s">
        <v>123</v>
      </c>
      <c r="H57" s="101" t="s">
        <v>174</v>
      </c>
      <c r="I57" s="102"/>
      <c r="J57" s="102"/>
      <c r="K57" s="178"/>
      <c r="L57" s="72"/>
      <c r="M57" s="105">
        <v>90</v>
      </c>
      <c r="N57" s="106">
        <v>3</v>
      </c>
      <c r="O57" s="106">
        <f t="shared" ref="O57:O60" si="24">IF(M57&lt;=40,1,IF(M57&lt;=80,1.5,IF(M57&lt;=120,2,IF(M57&lt;=160,2.5,IF(M57&lt;=200,3,IF(M57&lt;=240,3.5,IF(M57&lt;=280,4)))))))</f>
        <v>2</v>
      </c>
      <c r="P57" s="71"/>
      <c r="Q57" s="106">
        <f t="shared" ref="Q57:Q64" si="25">IF(I57="",1,IF(J57="",2,IF(K57="",3,4)))</f>
        <v>1</v>
      </c>
      <c r="R57" s="97">
        <f t="shared" ref="R57:R60" si="26">O57*D57/Q57</f>
        <v>4</v>
      </c>
      <c r="S57" s="71"/>
      <c r="T57" s="71"/>
      <c r="U57" s="71"/>
      <c r="V57" s="71"/>
      <c r="W57" s="71"/>
      <c r="X57" s="71"/>
      <c r="Y57" s="71"/>
      <c r="Z57" s="71"/>
    </row>
    <row r="58" spans="1:26" ht="12.75" customHeight="1">
      <c r="A58" s="160">
        <v>2</v>
      </c>
      <c r="B58" s="120" t="s">
        <v>175</v>
      </c>
      <c r="C58" s="99" t="s">
        <v>176</v>
      </c>
      <c r="D58" s="177">
        <v>2</v>
      </c>
      <c r="E58" s="177">
        <v>2</v>
      </c>
      <c r="F58" s="177">
        <v>0</v>
      </c>
      <c r="G58" s="100" t="s">
        <v>123</v>
      </c>
      <c r="H58" s="111" t="s">
        <v>177</v>
      </c>
      <c r="I58" s="102"/>
      <c r="J58" s="102"/>
      <c r="K58" s="178"/>
      <c r="L58" s="72"/>
      <c r="M58" s="110">
        <v>90</v>
      </c>
      <c r="N58" s="106">
        <v>3</v>
      </c>
      <c r="O58" s="106">
        <f t="shared" si="24"/>
        <v>2</v>
      </c>
      <c r="P58" s="71"/>
      <c r="Q58" s="106">
        <f t="shared" si="25"/>
        <v>1</v>
      </c>
      <c r="R58" s="97">
        <f t="shared" si="26"/>
        <v>4</v>
      </c>
      <c r="S58" s="71"/>
      <c r="T58" s="71"/>
      <c r="U58" s="71"/>
      <c r="V58" s="71"/>
      <c r="W58" s="71"/>
      <c r="X58" s="71"/>
      <c r="Y58" s="71"/>
      <c r="Z58" s="71"/>
    </row>
    <row r="59" spans="1:26" ht="12.75" customHeight="1">
      <c r="A59" s="160">
        <v>3</v>
      </c>
      <c r="B59" s="120" t="s">
        <v>178</v>
      </c>
      <c r="C59" s="113" t="s">
        <v>179</v>
      </c>
      <c r="D59" s="177">
        <v>2</v>
      </c>
      <c r="E59" s="177">
        <v>1</v>
      </c>
      <c r="F59" s="177">
        <v>1</v>
      </c>
      <c r="G59" s="100" t="s">
        <v>123</v>
      </c>
      <c r="H59" s="101" t="s">
        <v>180</v>
      </c>
      <c r="I59" s="101" t="s">
        <v>170</v>
      </c>
      <c r="J59" s="102"/>
      <c r="K59" s="178"/>
      <c r="L59" s="72"/>
      <c r="M59" s="105">
        <v>90</v>
      </c>
      <c r="N59" s="106">
        <v>3</v>
      </c>
      <c r="O59" s="106">
        <f t="shared" si="24"/>
        <v>2</v>
      </c>
      <c r="P59" s="71"/>
      <c r="Q59" s="106">
        <f t="shared" si="25"/>
        <v>2</v>
      </c>
      <c r="R59" s="97">
        <f t="shared" si="26"/>
        <v>2</v>
      </c>
      <c r="S59" s="71"/>
      <c r="T59" s="71"/>
      <c r="U59" s="71"/>
      <c r="V59" s="71"/>
      <c r="W59" s="71"/>
      <c r="X59" s="71"/>
      <c r="Y59" s="71"/>
      <c r="Z59" s="71"/>
    </row>
    <row r="60" spans="1:26" ht="12.75" customHeight="1">
      <c r="A60" s="160">
        <v>4</v>
      </c>
      <c r="B60" s="120" t="s">
        <v>181</v>
      </c>
      <c r="C60" s="99" t="s">
        <v>182</v>
      </c>
      <c r="D60" s="177">
        <v>2</v>
      </c>
      <c r="E60" s="177">
        <v>2</v>
      </c>
      <c r="F60" s="177">
        <v>0</v>
      </c>
      <c r="G60" s="100" t="s">
        <v>123</v>
      </c>
      <c r="H60" s="179" t="s">
        <v>68</v>
      </c>
      <c r="I60" s="180" t="s">
        <v>39</v>
      </c>
      <c r="J60" s="102"/>
      <c r="K60" s="178"/>
      <c r="L60" s="72"/>
      <c r="M60" s="110">
        <v>90</v>
      </c>
      <c r="N60" s="106">
        <v>3</v>
      </c>
      <c r="O60" s="106">
        <f t="shared" si="24"/>
        <v>2</v>
      </c>
      <c r="P60" s="71"/>
      <c r="Q60" s="106">
        <f t="shared" si="25"/>
        <v>2</v>
      </c>
      <c r="R60" s="97">
        <f t="shared" si="26"/>
        <v>2</v>
      </c>
      <c r="S60" s="71"/>
      <c r="T60" s="71"/>
      <c r="U60" s="71"/>
      <c r="V60" s="71"/>
      <c r="W60" s="71"/>
      <c r="X60" s="71"/>
      <c r="Y60" s="71"/>
      <c r="Z60" s="71"/>
    </row>
    <row r="61" spans="1:26" ht="12.75" customHeight="1">
      <c r="A61" s="181">
        <v>5</v>
      </c>
      <c r="B61" s="182" t="s">
        <v>183</v>
      </c>
      <c r="C61" s="183" t="s">
        <v>184</v>
      </c>
      <c r="D61" s="184">
        <v>2</v>
      </c>
      <c r="E61" s="184">
        <v>0</v>
      </c>
      <c r="F61" s="184">
        <v>2</v>
      </c>
      <c r="G61" s="185" t="s">
        <v>123</v>
      </c>
      <c r="H61" s="186" t="s">
        <v>69</v>
      </c>
      <c r="I61" s="187" t="s">
        <v>47</v>
      </c>
      <c r="J61" s="188"/>
      <c r="K61" s="189"/>
      <c r="L61" s="190"/>
      <c r="M61" s="105">
        <v>90</v>
      </c>
      <c r="N61" s="191">
        <v>3</v>
      </c>
      <c r="O61" s="191">
        <f>IF(M61&lt;=25,1,IF(M61&lt;=50,1.5,IF(M61&lt;=75,2,IF(M61&lt;=100,2.5,IF(M61&lt;=125,3,IF(M61&lt;=150,3.5,IF(M61&lt;=175,4)))))))</f>
        <v>2.5</v>
      </c>
      <c r="P61" s="190"/>
      <c r="Q61" s="191">
        <f t="shared" si="25"/>
        <v>2</v>
      </c>
      <c r="R61" s="166">
        <f>O61*D61/Q61*2</f>
        <v>5</v>
      </c>
      <c r="S61" s="190"/>
      <c r="T61" s="190"/>
      <c r="U61" s="190"/>
      <c r="V61" s="190"/>
      <c r="W61" s="190"/>
      <c r="X61" s="190"/>
      <c r="Y61" s="190"/>
      <c r="Z61" s="190"/>
    </row>
    <row r="62" spans="1:26" ht="12.75" customHeight="1">
      <c r="A62" s="160">
        <v>6</v>
      </c>
      <c r="B62" s="120" t="s">
        <v>185</v>
      </c>
      <c r="C62" s="99" t="s">
        <v>186</v>
      </c>
      <c r="D62" s="177">
        <v>2</v>
      </c>
      <c r="E62" s="177">
        <v>2</v>
      </c>
      <c r="F62" s="177">
        <v>0</v>
      </c>
      <c r="G62" s="100" t="s">
        <v>123</v>
      </c>
      <c r="H62" s="180" t="s">
        <v>51</v>
      </c>
      <c r="I62" s="180" t="s">
        <v>71</v>
      </c>
      <c r="J62" s="192"/>
      <c r="K62" s="178"/>
      <c r="L62" s="72"/>
      <c r="M62" s="110">
        <v>90</v>
      </c>
      <c r="N62" s="106">
        <v>3</v>
      </c>
      <c r="O62" s="106">
        <f>IF(M62&lt;=40,1,IF(M62&lt;=80,1.5,IF(M62&lt;=120,2,IF(M62&lt;=160,2.5,IF(M62&lt;=200,3,IF(M62&lt;=240,3.5,IF(M62&lt;=280,4)))))))</f>
        <v>2</v>
      </c>
      <c r="P62" s="71"/>
      <c r="Q62" s="106">
        <f t="shared" si="25"/>
        <v>2</v>
      </c>
      <c r="R62" s="97">
        <f>O62*D62/Q62</f>
        <v>2</v>
      </c>
      <c r="S62" s="71"/>
      <c r="T62" s="71"/>
      <c r="U62" s="71"/>
      <c r="V62" s="71"/>
      <c r="W62" s="71"/>
      <c r="X62" s="71"/>
      <c r="Y62" s="71"/>
      <c r="Z62" s="71"/>
    </row>
    <row r="63" spans="1:26" ht="12.75" customHeight="1">
      <c r="A63" s="193">
        <v>7</v>
      </c>
      <c r="B63" s="194" t="s">
        <v>187</v>
      </c>
      <c r="C63" s="165" t="s">
        <v>188</v>
      </c>
      <c r="D63" s="195">
        <v>4</v>
      </c>
      <c r="E63" s="195">
        <v>0</v>
      </c>
      <c r="F63" s="195">
        <v>4</v>
      </c>
      <c r="G63" s="196" t="s">
        <v>123</v>
      </c>
      <c r="H63" s="197" t="s">
        <v>62</v>
      </c>
      <c r="I63" s="197" t="s">
        <v>42</v>
      </c>
      <c r="J63" s="198" t="s">
        <v>46</v>
      </c>
      <c r="K63" s="199" t="s">
        <v>51</v>
      </c>
      <c r="L63" s="122"/>
      <c r="M63" s="105">
        <v>90</v>
      </c>
      <c r="N63" s="121">
        <v>3</v>
      </c>
      <c r="O63" s="121">
        <f t="shared" ref="O63:O64" si="27">IF(M63&lt;=25,1,IF(M63&lt;=50,1.5,IF(M63&lt;=75,2,IF(M63&lt;=100,2.5,IF(M63&lt;=125,3,IF(M63&lt;=150,3.5,IF(M63&lt;=175,4)))))))</f>
        <v>2.5</v>
      </c>
      <c r="P63" s="122"/>
      <c r="Q63" s="121">
        <f>IF(I63="",1,IF(J63="",2,IF(K63="",3,4)))</f>
        <v>4</v>
      </c>
      <c r="R63" s="166">
        <f t="shared" ref="R63:R64" si="28">O63*D63/Q63*2</f>
        <v>5</v>
      </c>
      <c r="S63" s="122"/>
      <c r="T63" s="122"/>
      <c r="U63" s="122"/>
      <c r="V63" s="122"/>
      <c r="W63" s="122"/>
      <c r="X63" s="122"/>
      <c r="Y63" s="122"/>
      <c r="Z63" s="122"/>
    </row>
    <row r="64" spans="1:26" ht="12.75" customHeight="1">
      <c r="A64" s="193">
        <v>8</v>
      </c>
      <c r="B64" s="194" t="s">
        <v>189</v>
      </c>
      <c r="C64" s="200" t="s">
        <v>190</v>
      </c>
      <c r="D64" s="195">
        <v>4</v>
      </c>
      <c r="E64" s="195">
        <v>0</v>
      </c>
      <c r="F64" s="195">
        <v>4</v>
      </c>
      <c r="G64" s="196" t="s">
        <v>123</v>
      </c>
      <c r="H64" s="201" t="s">
        <v>40</v>
      </c>
      <c r="I64" s="198" t="s">
        <v>38</v>
      </c>
      <c r="J64" s="197" t="s">
        <v>68</v>
      </c>
      <c r="K64" s="202" t="s">
        <v>60</v>
      </c>
      <c r="L64" s="122"/>
      <c r="M64" s="110">
        <v>90</v>
      </c>
      <c r="N64" s="121">
        <v>3</v>
      </c>
      <c r="O64" s="121">
        <f t="shared" si="27"/>
        <v>2.5</v>
      </c>
      <c r="P64" s="122"/>
      <c r="Q64" s="121">
        <f t="shared" si="25"/>
        <v>4</v>
      </c>
      <c r="R64" s="166">
        <f t="shared" si="28"/>
        <v>5</v>
      </c>
      <c r="S64" s="122"/>
      <c r="T64" s="122"/>
      <c r="U64" s="122"/>
      <c r="V64" s="122"/>
      <c r="W64" s="122"/>
      <c r="X64" s="122"/>
      <c r="Y64" s="122"/>
      <c r="Z64" s="122"/>
    </row>
    <row r="65" spans="1:26" ht="12.75" customHeight="1">
      <c r="A65" s="160"/>
      <c r="B65" s="97"/>
      <c r="C65" s="97" t="s">
        <v>171</v>
      </c>
      <c r="D65" s="126"/>
      <c r="E65" s="97"/>
      <c r="F65" s="127">
        <f>COUNTIF(F57:F64,"&gt;0")</f>
        <v>4</v>
      </c>
      <c r="G65" s="128"/>
      <c r="H65" s="102"/>
      <c r="I65" s="102"/>
      <c r="J65" s="102"/>
      <c r="K65" s="178"/>
      <c r="L65" s="72"/>
      <c r="M65" s="68"/>
      <c r="N65" s="68"/>
      <c r="O65" s="68"/>
      <c r="P65" s="71"/>
      <c r="Q65" s="68"/>
      <c r="R65" s="68"/>
      <c r="S65" s="71"/>
      <c r="T65" s="71"/>
      <c r="U65" s="71"/>
      <c r="V65" s="71"/>
      <c r="W65" s="71"/>
      <c r="X65" s="71"/>
      <c r="Y65" s="71"/>
      <c r="Z65" s="71"/>
    </row>
    <row r="66" spans="1:26" ht="12.75" customHeight="1">
      <c r="A66" s="203"/>
      <c r="B66" s="204"/>
      <c r="C66" s="204" t="s">
        <v>147</v>
      </c>
      <c r="D66" s="204">
        <f t="shared" ref="D66:F66" si="29">SUM(D57:D64)</f>
        <v>20</v>
      </c>
      <c r="E66" s="204">
        <f t="shared" si="29"/>
        <v>9</v>
      </c>
      <c r="F66" s="204">
        <f t="shared" si="29"/>
        <v>11</v>
      </c>
      <c r="G66" s="204"/>
      <c r="H66" s="205"/>
      <c r="I66" s="205"/>
      <c r="J66" s="205"/>
      <c r="K66" s="206"/>
      <c r="L66" s="72"/>
      <c r="M66" s="104"/>
      <c r="N66" s="104"/>
      <c r="O66" s="104"/>
      <c r="P66" s="71"/>
      <c r="Q66" s="104"/>
      <c r="R66" s="104"/>
      <c r="S66" s="71"/>
      <c r="T66" s="71"/>
      <c r="U66" s="71"/>
      <c r="V66" s="71"/>
      <c r="W66" s="71"/>
      <c r="X66" s="71"/>
      <c r="Y66" s="71"/>
      <c r="Z66" s="71"/>
    </row>
    <row r="67" spans="1:26" ht="12.75" customHeight="1">
      <c r="A67" s="160">
        <v>1</v>
      </c>
      <c r="B67" s="120" t="s">
        <v>191</v>
      </c>
      <c r="C67" s="123" t="s">
        <v>192</v>
      </c>
      <c r="D67" s="177">
        <v>2</v>
      </c>
      <c r="E67" s="177">
        <v>2</v>
      </c>
      <c r="F67" s="177">
        <v>0</v>
      </c>
      <c r="G67" s="100" t="s">
        <v>124</v>
      </c>
      <c r="H67" s="180" t="s">
        <v>44</v>
      </c>
      <c r="I67" s="180" t="s">
        <v>69</v>
      </c>
      <c r="J67" s="102"/>
      <c r="K67" s="178"/>
      <c r="L67" s="72"/>
      <c r="M67" s="105">
        <v>90</v>
      </c>
      <c r="N67" s="106">
        <v>4</v>
      </c>
      <c r="O67" s="106">
        <f t="shared" ref="O67:O72" si="30">IF(M67&lt;=40,1,IF(M67&lt;=80,1.5,IF(M67&lt;=120,2,IF(M67&lt;=160,2.5,IF(M67&lt;=200,3,IF(M67&lt;=240,3.5,IF(M67&lt;=280,4)))))))</f>
        <v>2</v>
      </c>
      <c r="P67" s="71"/>
      <c r="Q67" s="106">
        <f t="shared" ref="Q67:Q74" si="31">IF(I67="",1,IF(J67="",2,IF(K67="",3,4)))</f>
        <v>2</v>
      </c>
      <c r="R67" s="97">
        <f t="shared" ref="R67:R72" si="32">O67*D67/Q67</f>
        <v>2</v>
      </c>
      <c r="S67" s="71"/>
      <c r="T67" s="71"/>
      <c r="U67" s="71"/>
      <c r="V67" s="71"/>
      <c r="W67" s="71"/>
      <c r="X67" s="71"/>
      <c r="Y67" s="71"/>
      <c r="Z67" s="71"/>
    </row>
    <row r="68" spans="1:26" ht="12.75" customHeight="1">
      <c r="A68" s="160">
        <v>2</v>
      </c>
      <c r="B68" s="207" t="s">
        <v>193</v>
      </c>
      <c r="C68" s="123" t="s">
        <v>194</v>
      </c>
      <c r="D68" s="177">
        <v>2</v>
      </c>
      <c r="E68" s="177">
        <v>2</v>
      </c>
      <c r="F68" s="177">
        <v>0</v>
      </c>
      <c r="G68" s="100" t="s">
        <v>124</v>
      </c>
      <c r="H68" s="180" t="s">
        <v>62</v>
      </c>
      <c r="I68" s="179" t="s">
        <v>38</v>
      </c>
      <c r="J68" s="116"/>
      <c r="K68" s="178"/>
      <c r="L68" s="72"/>
      <c r="M68" s="110">
        <v>90</v>
      </c>
      <c r="N68" s="106">
        <v>4</v>
      </c>
      <c r="O68" s="106">
        <f t="shared" si="30"/>
        <v>2</v>
      </c>
      <c r="P68" s="71"/>
      <c r="Q68" s="106">
        <f t="shared" si="31"/>
        <v>2</v>
      </c>
      <c r="R68" s="97">
        <f t="shared" si="32"/>
        <v>2</v>
      </c>
      <c r="S68" s="71"/>
      <c r="T68" s="71"/>
      <c r="U68" s="71"/>
      <c r="V68" s="71"/>
      <c r="W68" s="71"/>
      <c r="X68" s="71"/>
      <c r="Y68" s="71"/>
      <c r="Z68" s="71"/>
    </row>
    <row r="69" spans="1:26" ht="12.75" customHeight="1">
      <c r="A69" s="160">
        <v>3</v>
      </c>
      <c r="B69" s="207" t="s">
        <v>195</v>
      </c>
      <c r="C69" s="123" t="s">
        <v>196</v>
      </c>
      <c r="D69" s="177">
        <v>2</v>
      </c>
      <c r="E69" s="177">
        <v>2</v>
      </c>
      <c r="F69" s="177">
        <v>0</v>
      </c>
      <c r="G69" s="100" t="s">
        <v>124</v>
      </c>
      <c r="H69" s="180" t="s">
        <v>44</v>
      </c>
      <c r="I69" s="180" t="s">
        <v>30</v>
      </c>
      <c r="J69" s="116"/>
      <c r="K69" s="178"/>
      <c r="L69" s="72"/>
      <c r="M69" s="105">
        <v>90</v>
      </c>
      <c r="N69" s="106">
        <v>4</v>
      </c>
      <c r="O69" s="106">
        <f t="shared" si="30"/>
        <v>2</v>
      </c>
      <c r="P69" s="71"/>
      <c r="Q69" s="106">
        <f t="shared" si="31"/>
        <v>2</v>
      </c>
      <c r="R69" s="97">
        <f t="shared" si="32"/>
        <v>2</v>
      </c>
      <c r="S69" s="71"/>
      <c r="T69" s="71"/>
      <c r="U69" s="71"/>
      <c r="V69" s="71"/>
      <c r="W69" s="71"/>
      <c r="X69" s="71"/>
      <c r="Y69" s="71"/>
      <c r="Z69" s="71"/>
    </row>
    <row r="70" spans="1:26" ht="12.75" customHeight="1">
      <c r="A70" s="160">
        <v>4</v>
      </c>
      <c r="B70" s="207" t="s">
        <v>197</v>
      </c>
      <c r="C70" s="123" t="s">
        <v>198</v>
      </c>
      <c r="D70" s="177">
        <v>2</v>
      </c>
      <c r="E70" s="177">
        <v>2</v>
      </c>
      <c r="F70" s="177">
        <v>0</v>
      </c>
      <c r="G70" s="100" t="s">
        <v>124</v>
      </c>
      <c r="H70" s="180" t="s">
        <v>71</v>
      </c>
      <c r="I70" s="180" t="s">
        <v>46</v>
      </c>
      <c r="J70" s="102"/>
      <c r="K70" s="208"/>
      <c r="L70" s="72"/>
      <c r="M70" s="110">
        <v>90</v>
      </c>
      <c r="N70" s="106">
        <v>4</v>
      </c>
      <c r="O70" s="106">
        <f>IF(M70&lt;=40,1,IF(M70&lt;=80,1.5,IF(M70&lt;=120,2,IF(M70&lt;=160,2.5,IF(M70&lt;=200,3,IF(M70&lt;=240,3.5,IF(M70&lt;=280,4)))))))</f>
        <v>2</v>
      </c>
      <c r="P70" s="71"/>
      <c r="Q70" s="106">
        <f t="shared" si="31"/>
        <v>2</v>
      </c>
      <c r="R70" s="97">
        <f t="shared" si="32"/>
        <v>2</v>
      </c>
      <c r="S70" s="71"/>
      <c r="T70" s="71"/>
      <c r="U70" s="71"/>
      <c r="V70" s="71"/>
      <c r="W70" s="71"/>
      <c r="X70" s="71"/>
      <c r="Y70" s="71"/>
      <c r="Z70" s="71"/>
    </row>
    <row r="71" spans="1:26" ht="12.75" customHeight="1">
      <c r="A71" s="160">
        <v>5</v>
      </c>
      <c r="B71" s="207" t="s">
        <v>199</v>
      </c>
      <c r="C71" s="123" t="s">
        <v>200</v>
      </c>
      <c r="D71" s="177">
        <v>2</v>
      </c>
      <c r="E71" s="177">
        <v>2</v>
      </c>
      <c r="F71" s="177">
        <v>0</v>
      </c>
      <c r="G71" s="100" t="s">
        <v>124</v>
      </c>
      <c r="H71" s="180" t="s">
        <v>40</v>
      </c>
      <c r="I71" s="179" t="s">
        <v>68</v>
      </c>
      <c r="J71" s="102"/>
      <c r="K71" s="178"/>
      <c r="L71" s="72"/>
      <c r="M71" s="105">
        <v>90</v>
      </c>
      <c r="N71" s="106">
        <v>4</v>
      </c>
      <c r="O71" s="106">
        <f t="shared" si="30"/>
        <v>2</v>
      </c>
      <c r="P71" s="71"/>
      <c r="Q71" s="106">
        <f>IF(I71="",1,IF(J71="",2,IF(K71="",3,4)))</f>
        <v>2</v>
      </c>
      <c r="R71" s="97">
        <f t="shared" si="32"/>
        <v>2</v>
      </c>
      <c r="S71" s="71"/>
      <c r="T71" s="71"/>
      <c r="U71" s="71"/>
      <c r="V71" s="71"/>
      <c r="W71" s="71"/>
      <c r="X71" s="71"/>
      <c r="Y71" s="71"/>
      <c r="Z71" s="71"/>
    </row>
    <row r="72" spans="1:26" ht="12.75" customHeight="1">
      <c r="A72" s="160">
        <v>6</v>
      </c>
      <c r="B72" s="207" t="s">
        <v>201</v>
      </c>
      <c r="C72" s="123" t="s">
        <v>202</v>
      </c>
      <c r="D72" s="177">
        <v>2</v>
      </c>
      <c r="E72" s="177">
        <v>2</v>
      </c>
      <c r="F72" s="177">
        <v>0</v>
      </c>
      <c r="G72" s="100" t="s">
        <v>124</v>
      </c>
      <c r="H72" s="180" t="s">
        <v>47</v>
      </c>
      <c r="I72" s="180" t="s">
        <v>48</v>
      </c>
      <c r="J72" s="209"/>
      <c r="K72" s="210"/>
      <c r="L72" s="72"/>
      <c r="M72" s="110">
        <v>90</v>
      </c>
      <c r="N72" s="106">
        <v>4</v>
      </c>
      <c r="O72" s="106">
        <f t="shared" si="30"/>
        <v>2</v>
      </c>
      <c r="P72" s="71"/>
      <c r="Q72" s="106">
        <f t="shared" si="31"/>
        <v>2</v>
      </c>
      <c r="R72" s="97">
        <f t="shared" si="32"/>
        <v>2</v>
      </c>
      <c r="S72" s="71"/>
      <c r="T72" s="71"/>
      <c r="U72" s="71"/>
      <c r="V72" s="71"/>
      <c r="W72" s="71"/>
      <c r="X72" s="71"/>
      <c r="Y72" s="71"/>
      <c r="Z72" s="71"/>
    </row>
    <row r="73" spans="1:26" ht="12.75" customHeight="1">
      <c r="A73" s="193">
        <v>7</v>
      </c>
      <c r="B73" s="211" t="s">
        <v>203</v>
      </c>
      <c r="C73" s="212" t="s">
        <v>204</v>
      </c>
      <c r="D73" s="195">
        <v>4</v>
      </c>
      <c r="E73" s="195">
        <v>0</v>
      </c>
      <c r="F73" s="195">
        <v>4</v>
      </c>
      <c r="G73" s="196" t="s">
        <v>124</v>
      </c>
      <c r="H73" s="197" t="s">
        <v>69</v>
      </c>
      <c r="I73" s="197" t="s">
        <v>44</v>
      </c>
      <c r="J73" s="213" t="s">
        <v>38</v>
      </c>
      <c r="K73" s="199" t="s">
        <v>40</v>
      </c>
      <c r="L73" s="122"/>
      <c r="M73" s="134">
        <v>90</v>
      </c>
      <c r="N73" s="121">
        <v>4</v>
      </c>
      <c r="O73" s="121">
        <f t="shared" ref="O73:O74" si="33">IF(M73&lt;=25,1,IF(M73&lt;=50,1.5,IF(M73&lt;=75,2,IF(M73&lt;=100,2.5,IF(M73&lt;=125,3,IF(M73&lt;=150,3.5,IF(M73&lt;=175,4)))))))</f>
        <v>2.5</v>
      </c>
      <c r="P73" s="122"/>
      <c r="Q73" s="121">
        <f>IF(I73="",1,IF(J73="",2,IF(K73="",3,4)))</f>
        <v>4</v>
      </c>
      <c r="R73" s="166">
        <f t="shared" ref="R73:R74" si="34">O73*D73/Q73*2</f>
        <v>5</v>
      </c>
      <c r="S73" s="122"/>
      <c r="T73" s="122"/>
      <c r="U73" s="122"/>
      <c r="V73" s="122"/>
      <c r="W73" s="122"/>
      <c r="X73" s="122"/>
      <c r="Y73" s="122"/>
      <c r="Z73" s="122"/>
    </row>
    <row r="74" spans="1:26" ht="12.75" customHeight="1">
      <c r="A74" s="193">
        <v>8</v>
      </c>
      <c r="B74" s="211" t="s">
        <v>205</v>
      </c>
      <c r="C74" s="200" t="s">
        <v>206</v>
      </c>
      <c r="D74" s="195">
        <v>4</v>
      </c>
      <c r="E74" s="195">
        <v>0</v>
      </c>
      <c r="F74" s="195">
        <v>4</v>
      </c>
      <c r="G74" s="196" t="s">
        <v>124</v>
      </c>
      <c r="H74" s="199" t="s">
        <v>62</v>
      </c>
      <c r="I74" s="201" t="s">
        <v>47</v>
      </c>
      <c r="J74" s="197" t="s">
        <v>51</v>
      </c>
      <c r="K74" s="197" t="s">
        <v>43</v>
      </c>
      <c r="L74" s="122"/>
      <c r="M74" s="136">
        <v>90</v>
      </c>
      <c r="N74" s="121">
        <v>4</v>
      </c>
      <c r="O74" s="121">
        <f t="shared" si="33"/>
        <v>2.5</v>
      </c>
      <c r="P74" s="122"/>
      <c r="Q74" s="121">
        <f t="shared" si="31"/>
        <v>4</v>
      </c>
      <c r="R74" s="166">
        <f t="shared" si="34"/>
        <v>5</v>
      </c>
      <c r="S74" s="122"/>
      <c r="T74" s="122"/>
      <c r="U74" s="122"/>
      <c r="V74" s="122"/>
      <c r="W74" s="122"/>
      <c r="X74" s="122"/>
      <c r="Y74" s="122"/>
      <c r="Z74" s="122"/>
    </row>
    <row r="75" spans="1:26" ht="12.75" customHeight="1">
      <c r="A75" s="160"/>
      <c r="B75" s="97"/>
      <c r="C75" s="97" t="s">
        <v>171</v>
      </c>
      <c r="D75" s="126"/>
      <c r="E75" s="97"/>
      <c r="F75" s="127">
        <f>COUNTIF(F67:F74,"&gt;0")</f>
        <v>2</v>
      </c>
      <c r="G75" s="128"/>
      <c r="H75" s="102"/>
      <c r="I75" s="102"/>
      <c r="J75" s="102"/>
      <c r="K75" s="178"/>
      <c r="L75" s="72"/>
      <c r="M75" s="104"/>
      <c r="N75" s="104"/>
      <c r="O75" s="104"/>
      <c r="P75" s="71"/>
      <c r="Q75" s="104"/>
      <c r="R75" s="104"/>
      <c r="S75" s="71"/>
      <c r="T75" s="71"/>
      <c r="U75" s="71"/>
      <c r="V75" s="71"/>
      <c r="W75" s="71"/>
      <c r="X75" s="71"/>
      <c r="Y75" s="71"/>
      <c r="Z75" s="71"/>
    </row>
    <row r="76" spans="1:26" ht="12.75" customHeight="1">
      <c r="A76" s="203"/>
      <c r="B76" s="214"/>
      <c r="C76" s="204" t="s">
        <v>147</v>
      </c>
      <c r="D76" s="215">
        <f>SUM(D67:D74)</f>
        <v>20</v>
      </c>
      <c r="E76" s="215">
        <f>SUM(E67:E73)</f>
        <v>12</v>
      </c>
      <c r="F76" s="215">
        <f>SUM(F67:F74)</f>
        <v>8</v>
      </c>
      <c r="G76" s="215"/>
      <c r="H76" s="205"/>
      <c r="I76" s="205"/>
      <c r="J76" s="205"/>
      <c r="K76" s="206"/>
      <c r="L76" s="72"/>
      <c r="M76" s="104"/>
      <c r="N76" s="104"/>
      <c r="O76" s="104"/>
      <c r="P76" s="71"/>
      <c r="Q76" s="104"/>
      <c r="R76" s="104"/>
      <c r="S76" s="71"/>
      <c r="T76" s="71"/>
      <c r="U76" s="71"/>
      <c r="V76" s="71"/>
      <c r="W76" s="71"/>
      <c r="X76" s="71"/>
      <c r="Y76" s="71"/>
      <c r="Z76" s="71"/>
    </row>
    <row r="77" spans="1:26" ht="12.75" customHeight="1">
      <c r="A77" s="193">
        <v>1</v>
      </c>
      <c r="B77" s="211" t="s">
        <v>207</v>
      </c>
      <c r="C77" s="216" t="s">
        <v>208</v>
      </c>
      <c r="D77" s="217">
        <v>2</v>
      </c>
      <c r="E77" s="217">
        <v>0</v>
      </c>
      <c r="F77" s="194">
        <v>2</v>
      </c>
      <c r="G77" s="196" t="s">
        <v>125</v>
      </c>
      <c r="H77" s="197" t="s">
        <v>42</v>
      </c>
      <c r="I77" s="197" t="s">
        <v>39</v>
      </c>
      <c r="J77" s="166"/>
      <c r="K77" s="218"/>
      <c r="L77" s="164"/>
      <c r="M77" s="134">
        <v>90</v>
      </c>
      <c r="N77" s="121">
        <v>4</v>
      </c>
      <c r="O77" s="121">
        <f>IF(M77&lt;=25,1,IF(M77&lt;=50,1.5,IF(M77&lt;=75,2,IF(M77&lt;=100,2.5,IF(M77&lt;=125,3,IF(M77&lt;=150,3.5,IF(M77&lt;=175,4)))))))</f>
        <v>2.5</v>
      </c>
      <c r="P77" s="122"/>
      <c r="Q77" s="121">
        <f t="shared" ref="Q77:Q78" si="35">IF(I77="",1,IF(J77="",2,IF(K77="",3,4)))</f>
        <v>2</v>
      </c>
      <c r="R77" s="166">
        <f>O77*D77/Q77*2</f>
        <v>5</v>
      </c>
      <c r="S77" s="122"/>
      <c r="T77" s="122"/>
      <c r="U77" s="122"/>
      <c r="V77" s="122"/>
      <c r="W77" s="122"/>
      <c r="X77" s="122"/>
      <c r="Y77" s="122"/>
      <c r="Z77" s="122"/>
    </row>
    <row r="78" spans="1:26" ht="12.75" customHeight="1">
      <c r="A78" s="219">
        <v>2</v>
      </c>
      <c r="B78" s="120" t="s">
        <v>209</v>
      </c>
      <c r="C78" s="101" t="s">
        <v>210</v>
      </c>
      <c r="D78" s="220">
        <v>2</v>
      </c>
      <c r="E78" s="220">
        <v>2</v>
      </c>
      <c r="F78" s="120">
        <v>0</v>
      </c>
      <c r="G78" s="100" t="s">
        <v>125</v>
      </c>
      <c r="H78" s="180" t="s">
        <v>46</v>
      </c>
      <c r="I78" s="180" t="s">
        <v>48</v>
      </c>
      <c r="J78" s="97"/>
      <c r="K78" s="178"/>
      <c r="L78" s="176"/>
      <c r="M78" s="221">
        <v>90</v>
      </c>
      <c r="N78" s="221">
        <v>4</v>
      </c>
      <c r="O78" s="106">
        <f>IF(M78&lt;=40,1,IF(M78&lt;=80,1.5,IF(M78&lt;=120,2,IF(M78&lt;=160,2.5,IF(M78&lt;=200,3,IF(M78&lt;=240,3.5,IF(M78&lt;=280,4)))))))</f>
        <v>2</v>
      </c>
      <c r="P78" s="71"/>
      <c r="Q78" s="106">
        <f t="shared" si="35"/>
        <v>2</v>
      </c>
      <c r="R78" s="97">
        <f>O78*D78/Q78</f>
        <v>2</v>
      </c>
      <c r="S78" s="71"/>
      <c r="T78" s="71"/>
      <c r="U78" s="71"/>
      <c r="V78" s="71"/>
      <c r="W78" s="71"/>
      <c r="X78" s="71"/>
      <c r="Y78" s="71"/>
      <c r="Z78" s="71"/>
    </row>
    <row r="79" spans="1:26" ht="12.75" customHeight="1">
      <c r="A79" s="219">
        <v>3</v>
      </c>
      <c r="B79" s="120" t="s">
        <v>211</v>
      </c>
      <c r="C79" s="101" t="s">
        <v>212</v>
      </c>
      <c r="D79" s="220">
        <v>6</v>
      </c>
      <c r="E79" s="220">
        <v>0</v>
      </c>
      <c r="F79" s="120">
        <v>6</v>
      </c>
      <c r="G79" s="100" t="s">
        <v>125</v>
      </c>
      <c r="H79" s="101"/>
      <c r="I79" s="97"/>
      <c r="J79" s="97"/>
      <c r="K79" s="178"/>
      <c r="L79" s="176"/>
      <c r="M79" s="68"/>
      <c r="N79" s="221"/>
      <c r="O79" s="106"/>
      <c r="P79" s="71"/>
      <c r="Q79" s="106"/>
      <c r="R79" s="106"/>
      <c r="S79" s="71"/>
      <c r="T79" s="71"/>
      <c r="U79" s="71"/>
      <c r="V79" s="71"/>
      <c r="W79" s="71"/>
      <c r="X79" s="71"/>
      <c r="Y79" s="71"/>
      <c r="Z79" s="71"/>
    </row>
    <row r="80" spans="1:26" ht="12.75" customHeight="1">
      <c r="A80" s="160"/>
      <c r="B80" s="97"/>
      <c r="C80" s="97" t="s">
        <v>171</v>
      </c>
      <c r="D80" s="126"/>
      <c r="E80" s="97"/>
      <c r="F80" s="127">
        <f>COUNTIF(F77:F79,"&gt;0")</f>
        <v>2</v>
      </c>
      <c r="G80" s="128"/>
      <c r="H80" s="102"/>
      <c r="I80" s="97"/>
      <c r="J80" s="97"/>
      <c r="K80" s="178"/>
      <c r="L80" s="176"/>
      <c r="M80" s="68"/>
      <c r="N80" s="71"/>
      <c r="O80" s="106"/>
      <c r="P80" s="71"/>
      <c r="Q80" s="106"/>
      <c r="R80" s="71"/>
      <c r="S80" s="71"/>
      <c r="T80" s="71"/>
      <c r="U80" s="71"/>
      <c r="V80" s="71"/>
      <c r="W80" s="71"/>
      <c r="X80" s="71"/>
      <c r="Y80" s="71"/>
      <c r="Z80" s="71"/>
    </row>
    <row r="81" spans="1:26" ht="13.5" customHeight="1">
      <c r="A81" s="222"/>
      <c r="B81" s="223"/>
      <c r="C81" s="224" t="s">
        <v>147</v>
      </c>
      <c r="D81" s="225">
        <f t="shared" ref="D81:F81" si="36">SUM(D77)</f>
        <v>2</v>
      </c>
      <c r="E81" s="225">
        <f t="shared" si="36"/>
        <v>0</v>
      </c>
      <c r="F81" s="225">
        <f t="shared" si="36"/>
        <v>2</v>
      </c>
      <c r="G81" s="225"/>
      <c r="H81" s="226"/>
      <c r="I81" s="226"/>
      <c r="J81" s="226"/>
      <c r="K81" s="227"/>
      <c r="L81" s="176"/>
      <c r="M81" s="228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 ht="13.5" customHeight="1">
      <c r="A82" s="71"/>
      <c r="B82" s="159"/>
      <c r="C82" s="76"/>
      <c r="D82" s="70"/>
      <c r="E82" s="70"/>
      <c r="F82" s="70"/>
      <c r="G82" s="70"/>
      <c r="H82" s="68"/>
      <c r="I82" s="68"/>
      <c r="J82" s="68"/>
      <c r="K82" s="68"/>
      <c r="L82" s="176"/>
      <c r="M82" s="68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spans="1:26" ht="12.75" customHeight="1">
      <c r="A83" s="68"/>
      <c r="B83" s="68"/>
      <c r="C83" s="229" t="s">
        <v>213</v>
      </c>
      <c r="D83" s="68"/>
      <c r="E83" s="68"/>
      <c r="F83" s="68"/>
      <c r="G83" s="68"/>
      <c r="H83" s="76"/>
      <c r="I83" s="76"/>
      <c r="J83" s="76"/>
      <c r="K83" s="76"/>
      <c r="L83" s="176"/>
      <c r="M83" s="68"/>
      <c r="N83" s="68"/>
      <c r="O83" s="68"/>
      <c r="P83" s="71"/>
      <c r="Q83" s="68"/>
      <c r="R83" s="68"/>
      <c r="S83" s="71"/>
      <c r="T83" s="71"/>
      <c r="U83" s="71"/>
      <c r="V83" s="71"/>
      <c r="W83" s="71"/>
      <c r="X83" s="71"/>
      <c r="Y83" s="71"/>
      <c r="Z83" s="71"/>
    </row>
    <row r="84" spans="1:26" ht="12.75" customHeight="1">
      <c r="A84" s="366" t="s">
        <v>104</v>
      </c>
      <c r="B84" s="367" t="s">
        <v>105</v>
      </c>
      <c r="C84" s="367" t="s">
        <v>106</v>
      </c>
      <c r="D84" s="368" t="s">
        <v>107</v>
      </c>
      <c r="E84" s="369"/>
      <c r="F84" s="370"/>
      <c r="G84" s="367" t="s">
        <v>108</v>
      </c>
      <c r="H84" s="367" t="s">
        <v>109</v>
      </c>
      <c r="I84" s="360" t="s">
        <v>110</v>
      </c>
      <c r="J84" s="361"/>
      <c r="K84" s="361"/>
      <c r="L84" s="72"/>
      <c r="M84" s="230" t="s">
        <v>214</v>
      </c>
      <c r="N84" s="87" t="s">
        <v>112</v>
      </c>
      <c r="O84" s="87" t="s">
        <v>112</v>
      </c>
      <c r="P84" s="71"/>
      <c r="Q84" s="87" t="s">
        <v>112</v>
      </c>
      <c r="R84" s="87" t="s">
        <v>114</v>
      </c>
      <c r="S84" s="71"/>
      <c r="T84" s="71"/>
      <c r="U84" s="71"/>
      <c r="V84" s="71"/>
      <c r="W84" s="71"/>
      <c r="X84" s="71"/>
      <c r="Y84" s="71"/>
      <c r="Z84" s="71"/>
    </row>
    <row r="85" spans="1:26" ht="15" customHeight="1">
      <c r="A85" s="354"/>
      <c r="B85" s="356"/>
      <c r="C85" s="356"/>
      <c r="D85" s="89" t="s">
        <v>116</v>
      </c>
      <c r="E85" s="89" t="s">
        <v>117</v>
      </c>
      <c r="F85" s="89" t="s">
        <v>118</v>
      </c>
      <c r="G85" s="356"/>
      <c r="H85" s="356"/>
      <c r="I85" s="363"/>
      <c r="J85" s="364"/>
      <c r="K85" s="364"/>
      <c r="L85" s="72"/>
      <c r="M85" s="231" t="s">
        <v>215</v>
      </c>
      <c r="N85" s="93" t="s">
        <v>120</v>
      </c>
      <c r="O85" s="93" t="s">
        <v>216</v>
      </c>
      <c r="P85" s="71"/>
      <c r="Q85" s="93" t="s">
        <v>121</v>
      </c>
      <c r="R85" s="93" t="s">
        <v>122</v>
      </c>
      <c r="S85" s="71"/>
      <c r="T85" s="71"/>
      <c r="U85" s="71"/>
      <c r="V85" s="71"/>
      <c r="W85" s="71"/>
      <c r="X85" s="71"/>
      <c r="Y85" s="71"/>
      <c r="Z85" s="71"/>
    </row>
    <row r="86" spans="1:26" ht="15" customHeight="1">
      <c r="A86" s="160">
        <v>1</v>
      </c>
      <c r="B86" s="120" t="s">
        <v>172</v>
      </c>
      <c r="C86" s="99" t="s">
        <v>173</v>
      </c>
      <c r="D86" s="177">
        <v>2</v>
      </c>
      <c r="E86" s="177">
        <v>2</v>
      </c>
      <c r="F86" s="177">
        <v>0</v>
      </c>
      <c r="G86" s="100" t="s">
        <v>123</v>
      </c>
      <c r="H86" s="101" t="s">
        <v>174</v>
      </c>
      <c r="I86" s="102"/>
      <c r="J86" s="232"/>
      <c r="K86" s="178"/>
      <c r="L86" s="72"/>
      <c r="M86" s="105">
        <v>10</v>
      </c>
      <c r="N86" s="106">
        <v>1</v>
      </c>
      <c r="O86" s="106">
        <f t="shared" ref="O86:O89" si="37">IF(M86&lt;=40,1,IF(M86&lt;=80,1.5,IF(M86&lt;=120,2,IF(M86&lt;=160,2.5,IF(M86&lt;=200,3,IF(M86&lt;=240,3.5,IF(M86&lt;=280,4)))))))</f>
        <v>1</v>
      </c>
      <c r="P86" s="71"/>
      <c r="Q86" s="106">
        <f t="shared" ref="Q86:Q93" si="38">IF(I86="",1,IF(J86="",2,IF(K86="",3,4)))</f>
        <v>1</v>
      </c>
      <c r="R86" s="97">
        <f t="shared" ref="R86:R89" si="39">O86*D86/Q86</f>
        <v>2</v>
      </c>
      <c r="S86" s="71"/>
      <c r="T86" s="71"/>
      <c r="U86" s="71"/>
      <c r="V86" s="71"/>
      <c r="W86" s="71"/>
      <c r="X86" s="71"/>
      <c r="Y86" s="71"/>
      <c r="Z86" s="71"/>
    </row>
    <row r="87" spans="1:26" ht="12.75" customHeight="1">
      <c r="A87" s="160">
        <v>2</v>
      </c>
      <c r="B87" s="120" t="s">
        <v>175</v>
      </c>
      <c r="C87" s="99" t="s">
        <v>176</v>
      </c>
      <c r="D87" s="177">
        <v>2</v>
      </c>
      <c r="E87" s="177">
        <v>2</v>
      </c>
      <c r="F87" s="177">
        <v>0</v>
      </c>
      <c r="G87" s="100" t="s">
        <v>123</v>
      </c>
      <c r="H87" s="111" t="s">
        <v>217</v>
      </c>
      <c r="I87" s="102"/>
      <c r="J87" s="232"/>
      <c r="K87" s="178"/>
      <c r="L87" s="72"/>
      <c r="M87" s="110">
        <v>10</v>
      </c>
      <c r="N87" s="132">
        <v>1</v>
      </c>
      <c r="O87" s="106">
        <f t="shared" si="37"/>
        <v>1</v>
      </c>
      <c r="P87" s="71"/>
      <c r="Q87" s="106">
        <f t="shared" si="38"/>
        <v>1</v>
      </c>
      <c r="R87" s="97">
        <f t="shared" si="39"/>
        <v>2</v>
      </c>
      <c r="S87" s="71"/>
      <c r="T87" s="71"/>
      <c r="U87" s="71"/>
      <c r="V87" s="71"/>
      <c r="W87" s="71"/>
      <c r="X87" s="71"/>
      <c r="Y87" s="71"/>
      <c r="Z87" s="71"/>
    </row>
    <row r="88" spans="1:26" ht="12.75" customHeight="1">
      <c r="A88" s="160">
        <v>3</v>
      </c>
      <c r="B88" s="120" t="s">
        <v>178</v>
      </c>
      <c r="C88" s="113" t="s">
        <v>179</v>
      </c>
      <c r="D88" s="177">
        <v>2</v>
      </c>
      <c r="E88" s="177">
        <v>1</v>
      </c>
      <c r="F88" s="177">
        <v>1</v>
      </c>
      <c r="G88" s="100" t="s">
        <v>123</v>
      </c>
      <c r="H88" s="101" t="s">
        <v>218</v>
      </c>
      <c r="I88" s="209" t="s">
        <v>219</v>
      </c>
      <c r="J88" s="232"/>
      <c r="K88" s="178"/>
      <c r="L88" s="72"/>
      <c r="M88" s="110">
        <v>10</v>
      </c>
      <c r="N88" s="132">
        <v>1</v>
      </c>
      <c r="O88" s="106">
        <f t="shared" si="37"/>
        <v>1</v>
      </c>
      <c r="P88" s="71"/>
      <c r="Q88" s="106">
        <f t="shared" si="38"/>
        <v>2</v>
      </c>
      <c r="R88" s="97">
        <f t="shared" si="39"/>
        <v>1</v>
      </c>
      <c r="S88" s="71"/>
      <c r="T88" s="71"/>
      <c r="U88" s="71"/>
      <c r="V88" s="71"/>
      <c r="W88" s="71"/>
      <c r="X88" s="71"/>
      <c r="Y88" s="71"/>
      <c r="Z88" s="71"/>
    </row>
    <row r="89" spans="1:26" ht="12.75" customHeight="1">
      <c r="A89" s="160">
        <v>4</v>
      </c>
      <c r="B89" s="120" t="s">
        <v>181</v>
      </c>
      <c r="C89" s="99" t="s">
        <v>182</v>
      </c>
      <c r="D89" s="177">
        <v>2</v>
      </c>
      <c r="E89" s="177">
        <v>2</v>
      </c>
      <c r="F89" s="177">
        <v>0</v>
      </c>
      <c r="G89" s="100" t="s">
        <v>123</v>
      </c>
      <c r="H89" s="179" t="s">
        <v>39</v>
      </c>
      <c r="I89" s="179" t="s">
        <v>68</v>
      </c>
      <c r="J89" s="232"/>
      <c r="K89" s="178"/>
      <c r="L89" s="72"/>
      <c r="M89" s="110">
        <v>10</v>
      </c>
      <c r="N89" s="132">
        <v>1</v>
      </c>
      <c r="O89" s="106">
        <f t="shared" si="37"/>
        <v>1</v>
      </c>
      <c r="P89" s="71"/>
      <c r="Q89" s="106">
        <f t="shared" si="38"/>
        <v>2</v>
      </c>
      <c r="R89" s="97">
        <f t="shared" si="39"/>
        <v>1</v>
      </c>
      <c r="S89" s="71"/>
      <c r="T89" s="71"/>
      <c r="U89" s="71"/>
      <c r="V89" s="71"/>
      <c r="W89" s="71"/>
      <c r="X89" s="71"/>
      <c r="Y89" s="71"/>
      <c r="Z89" s="71"/>
    </row>
    <row r="90" spans="1:26" ht="12.75" customHeight="1">
      <c r="A90" s="193">
        <v>5</v>
      </c>
      <c r="B90" s="194" t="s">
        <v>183</v>
      </c>
      <c r="C90" s="233" t="s">
        <v>184</v>
      </c>
      <c r="D90" s="195">
        <v>2</v>
      </c>
      <c r="E90" s="195">
        <v>0</v>
      </c>
      <c r="F90" s="195">
        <v>2</v>
      </c>
      <c r="G90" s="196" t="s">
        <v>123</v>
      </c>
      <c r="H90" s="199" t="s">
        <v>47</v>
      </c>
      <c r="I90" s="199" t="s">
        <v>69</v>
      </c>
      <c r="J90" s="234"/>
      <c r="K90" s="218"/>
      <c r="L90" s="122"/>
      <c r="M90" s="136">
        <v>10</v>
      </c>
      <c r="N90" s="135">
        <v>1</v>
      </c>
      <c r="O90" s="121">
        <f>IF(M90&lt;=25,1,IF(M90&lt;=50,1.5,IF(M90&lt;=75,2,IF(M90&lt;=100,2.5,IF(M90&lt;=125,3,IF(M90&lt;=150,3.5,IF(M90&lt;=175,4)))))))</f>
        <v>1</v>
      </c>
      <c r="P90" s="122"/>
      <c r="Q90" s="121">
        <f t="shared" si="38"/>
        <v>2</v>
      </c>
      <c r="R90" s="166">
        <f>O90*D90/Q90*2</f>
        <v>2</v>
      </c>
      <c r="S90" s="122"/>
      <c r="T90" s="122"/>
      <c r="U90" s="122"/>
      <c r="V90" s="122"/>
      <c r="W90" s="122"/>
      <c r="X90" s="122"/>
      <c r="Y90" s="122"/>
      <c r="Z90" s="122"/>
    </row>
    <row r="91" spans="1:26" ht="12.75" customHeight="1">
      <c r="A91" s="160">
        <v>6</v>
      </c>
      <c r="B91" s="120" t="s">
        <v>185</v>
      </c>
      <c r="C91" s="99" t="s">
        <v>186</v>
      </c>
      <c r="D91" s="177">
        <v>2</v>
      </c>
      <c r="E91" s="177">
        <v>2</v>
      </c>
      <c r="F91" s="177">
        <v>0</v>
      </c>
      <c r="G91" s="100" t="s">
        <v>123</v>
      </c>
      <c r="H91" s="180" t="s">
        <v>42</v>
      </c>
      <c r="I91" s="180" t="s">
        <v>51</v>
      </c>
      <c r="J91" s="232"/>
      <c r="K91" s="178"/>
      <c r="L91" s="72"/>
      <c r="M91" s="110">
        <v>10</v>
      </c>
      <c r="N91" s="132">
        <v>1</v>
      </c>
      <c r="O91" s="106">
        <f>IF(M91&lt;=40,1,IF(M91&lt;=80,1.5,IF(M91&lt;=120,2,IF(M91&lt;=160,2.5,IF(M91&lt;=200,3,IF(M91&lt;=240,3.5,IF(M91&lt;=280,4)))))))</f>
        <v>1</v>
      </c>
      <c r="P91" s="71"/>
      <c r="Q91" s="106">
        <f t="shared" si="38"/>
        <v>2</v>
      </c>
      <c r="R91" s="97">
        <f>O91*D91/Q91</f>
        <v>1</v>
      </c>
      <c r="S91" s="71"/>
      <c r="T91" s="71"/>
      <c r="U91" s="71"/>
      <c r="V91" s="71"/>
      <c r="W91" s="71"/>
      <c r="X91" s="71"/>
      <c r="Y91" s="71"/>
      <c r="Z91" s="71"/>
    </row>
    <row r="92" spans="1:26" ht="12.75" customHeight="1">
      <c r="A92" s="193">
        <v>7</v>
      </c>
      <c r="B92" s="194" t="s">
        <v>187</v>
      </c>
      <c r="C92" s="165" t="s">
        <v>188</v>
      </c>
      <c r="D92" s="195">
        <v>4</v>
      </c>
      <c r="E92" s="195">
        <v>0</v>
      </c>
      <c r="F92" s="195">
        <v>4</v>
      </c>
      <c r="G92" s="196" t="s">
        <v>123</v>
      </c>
      <c r="H92" s="197" t="s">
        <v>62</v>
      </c>
      <c r="I92" s="197" t="s">
        <v>46</v>
      </c>
      <c r="J92" s="197" t="s">
        <v>68</v>
      </c>
      <c r="K92" s="201" t="s">
        <v>48</v>
      </c>
      <c r="L92" s="122"/>
      <c r="M92" s="136">
        <v>10</v>
      </c>
      <c r="N92" s="135">
        <v>1</v>
      </c>
      <c r="O92" s="121">
        <f t="shared" ref="O92:O93" si="40">IF(M92&lt;=25,1,IF(M92&lt;=50,1.5,IF(M92&lt;=75,2,IF(M92&lt;=100,2.5,IF(M92&lt;=125,3,IF(M92&lt;=150,3.5,IF(M92&lt;=175,4)))))))</f>
        <v>1</v>
      </c>
      <c r="P92" s="122"/>
      <c r="Q92" s="121">
        <f t="shared" si="38"/>
        <v>4</v>
      </c>
      <c r="R92" s="166">
        <f t="shared" ref="R92:R93" si="41">O92*D92/Q92*2</f>
        <v>2</v>
      </c>
      <c r="S92" s="122"/>
      <c r="T92" s="122"/>
      <c r="U92" s="122"/>
      <c r="V92" s="122"/>
      <c r="W92" s="122"/>
      <c r="X92" s="122"/>
      <c r="Y92" s="122"/>
      <c r="Z92" s="122"/>
    </row>
    <row r="93" spans="1:26" ht="12.75" customHeight="1">
      <c r="A93" s="193">
        <v>8</v>
      </c>
      <c r="B93" s="194" t="s">
        <v>189</v>
      </c>
      <c r="C93" s="200" t="s">
        <v>190</v>
      </c>
      <c r="D93" s="195">
        <v>4</v>
      </c>
      <c r="E93" s="195">
        <v>0</v>
      </c>
      <c r="F93" s="195">
        <v>4</v>
      </c>
      <c r="G93" s="196" t="s">
        <v>123</v>
      </c>
      <c r="H93" s="197" t="s">
        <v>60</v>
      </c>
      <c r="I93" s="201" t="s">
        <v>40</v>
      </c>
      <c r="J93" s="197" t="s">
        <v>68</v>
      </c>
      <c r="K93" s="202" t="s">
        <v>38</v>
      </c>
      <c r="L93" s="122"/>
      <c r="M93" s="136">
        <v>10</v>
      </c>
      <c r="N93" s="135">
        <v>1</v>
      </c>
      <c r="O93" s="121">
        <f t="shared" si="40"/>
        <v>1</v>
      </c>
      <c r="P93" s="122"/>
      <c r="Q93" s="121">
        <f t="shared" si="38"/>
        <v>4</v>
      </c>
      <c r="R93" s="166">
        <f t="shared" si="41"/>
        <v>2</v>
      </c>
      <c r="S93" s="122"/>
      <c r="T93" s="122"/>
      <c r="U93" s="122"/>
      <c r="V93" s="122"/>
      <c r="W93" s="122"/>
      <c r="X93" s="122"/>
      <c r="Y93" s="122"/>
      <c r="Z93" s="122"/>
    </row>
    <row r="94" spans="1:26" ht="12.75" customHeight="1">
      <c r="A94" s="160"/>
      <c r="B94" s="97"/>
      <c r="C94" s="97" t="s">
        <v>171</v>
      </c>
      <c r="D94" s="126"/>
      <c r="E94" s="97"/>
      <c r="F94" s="127">
        <f>COUNTIF(F86:F93,"&gt;0")</f>
        <v>4</v>
      </c>
      <c r="G94" s="128"/>
      <c r="H94" s="102"/>
      <c r="I94" s="102"/>
      <c r="J94" s="232"/>
      <c r="K94" s="178"/>
      <c r="L94" s="72"/>
      <c r="M94" s="68"/>
      <c r="N94" s="68"/>
      <c r="O94" s="68"/>
      <c r="P94" s="71"/>
      <c r="Q94" s="68"/>
      <c r="R94" s="68"/>
      <c r="S94" s="71"/>
      <c r="T94" s="71"/>
      <c r="U94" s="71"/>
      <c r="V94" s="71"/>
      <c r="W94" s="71"/>
      <c r="X94" s="71"/>
      <c r="Y94" s="71"/>
      <c r="Z94" s="71"/>
    </row>
    <row r="95" spans="1:26" ht="12.75" customHeight="1">
      <c r="A95" s="203"/>
      <c r="B95" s="204"/>
      <c r="C95" s="204" t="s">
        <v>147</v>
      </c>
      <c r="D95" s="204">
        <f t="shared" ref="D95:F95" si="42">SUM(D86:D93)</f>
        <v>20</v>
      </c>
      <c r="E95" s="204">
        <f t="shared" si="42"/>
        <v>9</v>
      </c>
      <c r="F95" s="204">
        <f t="shared" si="42"/>
        <v>11</v>
      </c>
      <c r="G95" s="204"/>
      <c r="H95" s="205"/>
      <c r="I95" s="205"/>
      <c r="J95" s="235"/>
      <c r="K95" s="206"/>
      <c r="L95" s="72"/>
      <c r="M95" s="104"/>
      <c r="N95" s="104"/>
      <c r="O95" s="104"/>
      <c r="P95" s="71"/>
      <c r="Q95" s="104"/>
      <c r="R95" s="104"/>
      <c r="S95" s="71"/>
      <c r="T95" s="71"/>
      <c r="U95" s="71"/>
      <c r="V95" s="71"/>
      <c r="W95" s="71"/>
      <c r="X95" s="71"/>
      <c r="Y95" s="71"/>
      <c r="Z95" s="71"/>
    </row>
    <row r="96" spans="1:26" ht="12.75" customHeight="1">
      <c r="A96" s="160">
        <v>1</v>
      </c>
      <c r="B96" s="120" t="s">
        <v>191</v>
      </c>
      <c r="C96" s="123" t="s">
        <v>192</v>
      </c>
      <c r="D96" s="177">
        <v>2</v>
      </c>
      <c r="E96" s="177">
        <v>2</v>
      </c>
      <c r="F96" s="177">
        <v>0</v>
      </c>
      <c r="G96" s="100" t="s">
        <v>124</v>
      </c>
      <c r="H96" s="180" t="s">
        <v>69</v>
      </c>
      <c r="I96" s="179" t="s">
        <v>44</v>
      </c>
      <c r="J96" s="232"/>
      <c r="K96" s="178"/>
      <c r="L96" s="72"/>
      <c r="M96" s="105">
        <v>10</v>
      </c>
      <c r="N96" s="106">
        <v>1</v>
      </c>
      <c r="O96" s="106">
        <f t="shared" ref="O96:O101" si="43">IF(M96&lt;=40,1,IF(M96&lt;=80,1.5,IF(M96&lt;=120,2,IF(M96&lt;=160,2.5,IF(M96&lt;=200,3,IF(M96&lt;=240,3.5,IF(M96&lt;=280,4)))))))</f>
        <v>1</v>
      </c>
      <c r="P96" s="71"/>
      <c r="Q96" s="106">
        <f t="shared" ref="Q96:Q103" si="44">IF(I96="",1,IF(J96="",2,IF(K96="",3,4)))</f>
        <v>2</v>
      </c>
      <c r="R96" s="97">
        <f t="shared" ref="R96:R101" si="45">O96*D96/Q96</f>
        <v>1</v>
      </c>
      <c r="S96" s="71"/>
      <c r="T96" s="71"/>
      <c r="U96" s="71"/>
      <c r="V96" s="71"/>
      <c r="W96" s="71"/>
      <c r="X96" s="71"/>
      <c r="Y96" s="71"/>
      <c r="Z96" s="71"/>
    </row>
    <row r="97" spans="1:26" ht="12.75" customHeight="1">
      <c r="A97" s="160">
        <v>2</v>
      </c>
      <c r="B97" s="207" t="s">
        <v>193</v>
      </c>
      <c r="C97" s="123" t="s">
        <v>194</v>
      </c>
      <c r="D97" s="177">
        <v>2</v>
      </c>
      <c r="E97" s="177">
        <v>2</v>
      </c>
      <c r="F97" s="177">
        <v>0</v>
      </c>
      <c r="G97" s="100" t="s">
        <v>124</v>
      </c>
      <c r="H97" s="179" t="s">
        <v>38</v>
      </c>
      <c r="I97" s="180" t="s">
        <v>62</v>
      </c>
      <c r="J97" s="232"/>
      <c r="K97" s="178"/>
      <c r="L97" s="72"/>
      <c r="M97" s="110">
        <v>10</v>
      </c>
      <c r="N97" s="132">
        <v>1</v>
      </c>
      <c r="O97" s="106">
        <f t="shared" si="43"/>
        <v>1</v>
      </c>
      <c r="P97" s="71"/>
      <c r="Q97" s="106">
        <f t="shared" si="44"/>
        <v>2</v>
      </c>
      <c r="R97" s="97">
        <f t="shared" si="45"/>
        <v>1</v>
      </c>
      <c r="S97" s="71"/>
      <c r="T97" s="71"/>
      <c r="U97" s="71"/>
      <c r="V97" s="71"/>
      <c r="W97" s="71"/>
      <c r="X97" s="71"/>
      <c r="Y97" s="71"/>
      <c r="Z97" s="71"/>
    </row>
    <row r="98" spans="1:26" ht="12.75" customHeight="1">
      <c r="A98" s="160">
        <v>3</v>
      </c>
      <c r="B98" s="207" t="s">
        <v>195</v>
      </c>
      <c r="C98" s="123" t="s">
        <v>196</v>
      </c>
      <c r="D98" s="177">
        <v>2</v>
      </c>
      <c r="E98" s="177">
        <v>2</v>
      </c>
      <c r="F98" s="177">
        <v>0</v>
      </c>
      <c r="G98" s="100" t="s">
        <v>124</v>
      </c>
      <c r="H98" s="180" t="s">
        <v>30</v>
      </c>
      <c r="I98" s="179" t="s">
        <v>44</v>
      </c>
      <c r="J98" s="232"/>
      <c r="K98" s="178"/>
      <c r="L98" s="72"/>
      <c r="M98" s="110">
        <v>10</v>
      </c>
      <c r="N98" s="132">
        <v>1</v>
      </c>
      <c r="O98" s="106">
        <f t="shared" si="43"/>
        <v>1</v>
      </c>
      <c r="P98" s="71"/>
      <c r="Q98" s="106">
        <f t="shared" si="44"/>
        <v>2</v>
      </c>
      <c r="R98" s="97">
        <f t="shared" si="45"/>
        <v>1</v>
      </c>
      <c r="S98" s="71"/>
      <c r="T98" s="71"/>
      <c r="U98" s="71"/>
      <c r="V98" s="71"/>
      <c r="W98" s="71"/>
      <c r="X98" s="71"/>
      <c r="Y98" s="71"/>
      <c r="Z98" s="71"/>
    </row>
    <row r="99" spans="1:26" ht="12.75" customHeight="1">
      <c r="A99" s="160">
        <v>4</v>
      </c>
      <c r="B99" s="207" t="s">
        <v>197</v>
      </c>
      <c r="C99" s="123" t="s">
        <v>198</v>
      </c>
      <c r="D99" s="177">
        <v>2</v>
      </c>
      <c r="E99" s="177">
        <v>2</v>
      </c>
      <c r="F99" s="177">
        <v>0</v>
      </c>
      <c r="G99" s="100" t="s">
        <v>124</v>
      </c>
      <c r="H99" s="180" t="s">
        <v>46</v>
      </c>
      <c r="I99" s="180" t="s">
        <v>71</v>
      </c>
      <c r="J99" s="232"/>
      <c r="K99" s="208"/>
      <c r="L99" s="72"/>
      <c r="M99" s="110">
        <v>10</v>
      </c>
      <c r="N99" s="132">
        <v>1</v>
      </c>
      <c r="O99" s="106">
        <f t="shared" si="43"/>
        <v>1</v>
      </c>
      <c r="P99" s="71"/>
      <c r="Q99" s="106">
        <f t="shared" si="44"/>
        <v>2</v>
      </c>
      <c r="R99" s="97">
        <f t="shared" si="45"/>
        <v>1</v>
      </c>
      <c r="S99" s="71"/>
      <c r="T99" s="71"/>
      <c r="U99" s="71"/>
      <c r="V99" s="71"/>
      <c r="W99" s="71"/>
      <c r="X99" s="71"/>
      <c r="Y99" s="71"/>
      <c r="Z99" s="71"/>
    </row>
    <row r="100" spans="1:26" ht="12.75" customHeight="1">
      <c r="A100" s="160">
        <v>5</v>
      </c>
      <c r="B100" s="207" t="s">
        <v>199</v>
      </c>
      <c r="C100" s="123" t="s">
        <v>200</v>
      </c>
      <c r="D100" s="177">
        <v>2</v>
      </c>
      <c r="E100" s="177">
        <v>2</v>
      </c>
      <c r="F100" s="177">
        <v>0</v>
      </c>
      <c r="G100" s="100" t="s">
        <v>124</v>
      </c>
      <c r="H100" s="180" t="s">
        <v>71</v>
      </c>
      <c r="I100" s="180" t="s">
        <v>40</v>
      </c>
      <c r="J100" s="232"/>
      <c r="K100" s="178"/>
      <c r="L100" s="72"/>
      <c r="M100" s="110">
        <v>10</v>
      </c>
      <c r="N100" s="132">
        <v>1</v>
      </c>
      <c r="O100" s="106">
        <f t="shared" si="43"/>
        <v>1</v>
      </c>
      <c r="P100" s="71"/>
      <c r="Q100" s="106">
        <f t="shared" si="44"/>
        <v>2</v>
      </c>
      <c r="R100" s="97">
        <f t="shared" si="45"/>
        <v>1</v>
      </c>
      <c r="S100" s="71"/>
      <c r="T100" s="71"/>
      <c r="U100" s="71"/>
      <c r="V100" s="71"/>
      <c r="W100" s="71"/>
      <c r="X100" s="71"/>
      <c r="Y100" s="71"/>
      <c r="Z100" s="71"/>
    </row>
    <row r="101" spans="1:26" ht="12.75" customHeight="1">
      <c r="A101" s="160">
        <v>6</v>
      </c>
      <c r="B101" s="207" t="s">
        <v>201</v>
      </c>
      <c r="C101" s="123" t="s">
        <v>202</v>
      </c>
      <c r="D101" s="177">
        <v>2</v>
      </c>
      <c r="E101" s="177">
        <v>2</v>
      </c>
      <c r="F101" s="177">
        <v>0</v>
      </c>
      <c r="G101" s="100" t="s">
        <v>124</v>
      </c>
      <c r="H101" s="180" t="s">
        <v>48</v>
      </c>
      <c r="I101" s="180" t="s">
        <v>47</v>
      </c>
      <c r="J101" s="209"/>
      <c r="K101" s="210"/>
      <c r="L101" s="72"/>
      <c r="M101" s="110">
        <v>10</v>
      </c>
      <c r="N101" s="132">
        <v>1</v>
      </c>
      <c r="O101" s="106">
        <f t="shared" si="43"/>
        <v>1</v>
      </c>
      <c r="P101" s="71"/>
      <c r="Q101" s="106">
        <f t="shared" si="44"/>
        <v>2</v>
      </c>
      <c r="R101" s="97">
        <f t="shared" si="45"/>
        <v>1</v>
      </c>
      <c r="S101" s="71"/>
      <c r="T101" s="71"/>
      <c r="U101" s="71"/>
      <c r="V101" s="71"/>
      <c r="W101" s="71"/>
      <c r="X101" s="71"/>
      <c r="Y101" s="71"/>
      <c r="Z101" s="71"/>
    </row>
    <row r="102" spans="1:26" ht="12.75" customHeight="1">
      <c r="A102" s="193">
        <v>7</v>
      </c>
      <c r="B102" s="211" t="s">
        <v>220</v>
      </c>
      <c r="C102" s="200" t="s">
        <v>221</v>
      </c>
      <c r="D102" s="195">
        <v>4</v>
      </c>
      <c r="E102" s="195">
        <v>0</v>
      </c>
      <c r="F102" s="195">
        <v>4</v>
      </c>
      <c r="G102" s="196" t="s">
        <v>124</v>
      </c>
      <c r="H102" s="197" t="s">
        <v>44</v>
      </c>
      <c r="I102" s="197" t="s">
        <v>69</v>
      </c>
      <c r="J102" s="213" t="s">
        <v>38</v>
      </c>
      <c r="K102" s="213" t="s">
        <v>39</v>
      </c>
      <c r="L102" s="122"/>
      <c r="M102" s="136">
        <v>10</v>
      </c>
      <c r="N102" s="135">
        <v>1</v>
      </c>
      <c r="O102" s="121">
        <f t="shared" ref="O102:O103" si="46">IF(M102&lt;=25,1,IF(M102&lt;=50,1.5,IF(M102&lt;=75,2,IF(M102&lt;=100,2.5,IF(M102&lt;=125,3,IF(M102&lt;=150,3.5,IF(M102&lt;=175,4)))))))</f>
        <v>1</v>
      </c>
      <c r="P102" s="122"/>
      <c r="Q102" s="121">
        <f t="shared" si="44"/>
        <v>4</v>
      </c>
      <c r="R102" s="166">
        <f t="shared" ref="R102:R103" si="47">O102*D102/Q102*2</f>
        <v>2</v>
      </c>
      <c r="S102" s="122"/>
      <c r="T102" s="122"/>
      <c r="U102" s="122"/>
      <c r="V102" s="122"/>
      <c r="W102" s="122"/>
      <c r="X102" s="122"/>
      <c r="Y102" s="122"/>
      <c r="Z102" s="122"/>
    </row>
    <row r="103" spans="1:26" ht="12.75" customHeight="1">
      <c r="A103" s="193">
        <v>8</v>
      </c>
      <c r="B103" s="211" t="s">
        <v>205</v>
      </c>
      <c r="C103" s="200" t="s">
        <v>206</v>
      </c>
      <c r="D103" s="195">
        <v>4</v>
      </c>
      <c r="E103" s="195">
        <v>0</v>
      </c>
      <c r="F103" s="195">
        <v>4</v>
      </c>
      <c r="G103" s="196" t="s">
        <v>124</v>
      </c>
      <c r="H103" s="201" t="s">
        <v>47</v>
      </c>
      <c r="I103" s="199" t="s">
        <v>62</v>
      </c>
      <c r="J103" s="197" t="s">
        <v>51</v>
      </c>
      <c r="K103" s="197" t="s">
        <v>43</v>
      </c>
      <c r="L103" s="122"/>
      <c r="M103" s="136">
        <v>10</v>
      </c>
      <c r="N103" s="135">
        <v>1</v>
      </c>
      <c r="O103" s="121">
        <f t="shared" si="46"/>
        <v>1</v>
      </c>
      <c r="P103" s="122"/>
      <c r="Q103" s="121">
        <f t="shared" si="44"/>
        <v>4</v>
      </c>
      <c r="R103" s="166">
        <f t="shared" si="47"/>
        <v>2</v>
      </c>
      <c r="S103" s="122"/>
      <c r="T103" s="122"/>
      <c r="U103" s="122"/>
      <c r="V103" s="122"/>
      <c r="W103" s="122"/>
      <c r="X103" s="122"/>
      <c r="Y103" s="122"/>
      <c r="Z103" s="122"/>
    </row>
    <row r="104" spans="1:26" ht="12.75" customHeight="1">
      <c r="A104" s="160"/>
      <c r="B104" s="97"/>
      <c r="C104" s="97" t="s">
        <v>171</v>
      </c>
      <c r="D104" s="126"/>
      <c r="E104" s="97"/>
      <c r="F104" s="127">
        <f>COUNTIF(F96:F103,"&gt;0")</f>
        <v>2</v>
      </c>
      <c r="G104" s="128"/>
      <c r="H104" s="102"/>
      <c r="I104" s="102"/>
      <c r="J104" s="232"/>
      <c r="K104" s="178"/>
      <c r="L104" s="72"/>
      <c r="M104" s="104"/>
      <c r="N104" s="104"/>
      <c r="O104" s="104"/>
      <c r="P104" s="71"/>
      <c r="Q104" s="104"/>
      <c r="R104" s="104"/>
      <c r="S104" s="71"/>
      <c r="T104" s="71"/>
      <c r="U104" s="71"/>
      <c r="V104" s="71"/>
      <c r="W104" s="71"/>
      <c r="X104" s="71"/>
      <c r="Y104" s="71"/>
      <c r="Z104" s="71"/>
    </row>
    <row r="105" spans="1:26" ht="12.75" customHeight="1">
      <c r="A105" s="222"/>
      <c r="B105" s="223"/>
      <c r="C105" s="224" t="s">
        <v>147</v>
      </c>
      <c r="D105" s="225">
        <f t="shared" ref="D105:F105" si="48">SUM(D96:D102)</f>
        <v>16</v>
      </c>
      <c r="E105" s="225">
        <f t="shared" si="48"/>
        <v>12</v>
      </c>
      <c r="F105" s="225">
        <f t="shared" si="48"/>
        <v>4</v>
      </c>
      <c r="G105" s="225"/>
      <c r="H105" s="236"/>
      <c r="I105" s="237"/>
      <c r="J105" s="238"/>
      <c r="K105" s="206"/>
      <c r="L105" s="72"/>
      <c r="M105" s="104"/>
      <c r="N105" s="104"/>
      <c r="O105" s="104"/>
      <c r="P105" s="71"/>
      <c r="Q105" s="104"/>
      <c r="R105" s="104"/>
      <c r="S105" s="71"/>
      <c r="T105" s="71"/>
      <c r="U105" s="71"/>
      <c r="V105" s="71"/>
      <c r="W105" s="71"/>
      <c r="X105" s="71"/>
      <c r="Y105" s="71"/>
      <c r="Z105" s="71"/>
    </row>
    <row r="106" spans="1:26" ht="12.75" customHeight="1">
      <c r="A106" s="193">
        <v>1</v>
      </c>
      <c r="B106" s="211" t="s">
        <v>207</v>
      </c>
      <c r="C106" s="216" t="s">
        <v>208</v>
      </c>
      <c r="D106" s="217">
        <v>2</v>
      </c>
      <c r="E106" s="217">
        <v>0</v>
      </c>
      <c r="F106" s="194">
        <v>2</v>
      </c>
      <c r="G106" s="196" t="s">
        <v>125</v>
      </c>
      <c r="H106" s="197" t="s">
        <v>39</v>
      </c>
      <c r="I106" s="199" t="s">
        <v>42</v>
      </c>
      <c r="J106" s="166"/>
      <c r="K106" s="218"/>
      <c r="L106" s="164"/>
      <c r="M106" s="134">
        <v>10</v>
      </c>
      <c r="N106" s="239">
        <v>1</v>
      </c>
      <c r="O106" s="121">
        <f>IF(M106&lt;=25,1,IF(M106&lt;=50,1.5,IF(M106&lt;=75,2,IF(M106&lt;=100,2.5,IF(M106&lt;=125,3,IF(M106&lt;=150,3.5,IF(M106&lt;=175,4)))))))</f>
        <v>1</v>
      </c>
      <c r="P106" s="122"/>
      <c r="Q106" s="121">
        <f t="shared" ref="Q106:Q107" si="49">IF(I106="",1,IF(J106="",2,IF(K106="",3,4)))</f>
        <v>2</v>
      </c>
      <c r="R106" s="166">
        <f>O106*D106/Q106*2</f>
        <v>2</v>
      </c>
      <c r="S106" s="122"/>
      <c r="T106" s="122"/>
      <c r="U106" s="122"/>
      <c r="V106" s="122"/>
      <c r="W106" s="122"/>
      <c r="X106" s="122"/>
      <c r="Y106" s="122"/>
      <c r="Z106" s="122"/>
    </row>
    <row r="107" spans="1:26" ht="12.75" customHeight="1">
      <c r="A107" s="219">
        <v>2</v>
      </c>
      <c r="B107" s="120" t="s">
        <v>209</v>
      </c>
      <c r="C107" s="101" t="s">
        <v>210</v>
      </c>
      <c r="D107" s="220">
        <v>2</v>
      </c>
      <c r="E107" s="220">
        <v>2</v>
      </c>
      <c r="F107" s="120">
        <v>0</v>
      </c>
      <c r="G107" s="100" t="s">
        <v>125</v>
      </c>
      <c r="H107" s="180" t="s">
        <v>48</v>
      </c>
      <c r="I107" s="180" t="s">
        <v>46</v>
      </c>
      <c r="J107" s="97"/>
      <c r="K107" s="178"/>
      <c r="L107" s="176"/>
      <c r="M107" s="221">
        <v>10</v>
      </c>
      <c r="N107" s="221">
        <v>1</v>
      </c>
      <c r="O107" s="106">
        <f>IF(M107&lt;=40,1,IF(M107&lt;=80,1.5,IF(M107&lt;=120,2,IF(M107&lt;=160,2.5,IF(M107&lt;=200,3,IF(M107&lt;=240,3.5,IF(M107&lt;=280,4)))))))</f>
        <v>1</v>
      </c>
      <c r="P107" s="71"/>
      <c r="Q107" s="106">
        <f t="shared" si="49"/>
        <v>2</v>
      </c>
      <c r="R107" s="97">
        <f>O107*D107/Q107</f>
        <v>1</v>
      </c>
      <c r="S107" s="71"/>
      <c r="T107" s="71"/>
      <c r="U107" s="71"/>
      <c r="V107" s="71"/>
      <c r="W107" s="71"/>
      <c r="X107" s="71"/>
      <c r="Y107" s="71"/>
      <c r="Z107" s="71"/>
    </row>
    <row r="108" spans="1:26" ht="12.75" customHeight="1">
      <c r="A108" s="219">
        <v>3</v>
      </c>
      <c r="B108" s="120" t="s">
        <v>211</v>
      </c>
      <c r="C108" s="101" t="s">
        <v>212</v>
      </c>
      <c r="D108" s="220">
        <v>6</v>
      </c>
      <c r="E108" s="220">
        <v>0</v>
      </c>
      <c r="F108" s="120">
        <v>6</v>
      </c>
      <c r="G108" s="100" t="s">
        <v>125</v>
      </c>
      <c r="H108" s="97"/>
      <c r="I108" s="97"/>
      <c r="J108" s="97"/>
      <c r="K108" s="178"/>
      <c r="L108" s="176"/>
      <c r="M108" s="68"/>
      <c r="N108" s="68"/>
      <c r="O108" s="106"/>
      <c r="P108" s="71"/>
      <c r="Q108" s="68"/>
      <c r="R108" s="106"/>
      <c r="S108" s="71"/>
      <c r="T108" s="71"/>
      <c r="U108" s="71"/>
      <c r="V108" s="71"/>
      <c r="W108" s="71"/>
      <c r="X108" s="71"/>
      <c r="Y108" s="71"/>
      <c r="Z108" s="71"/>
    </row>
    <row r="109" spans="1:26" ht="12.75" customHeight="1">
      <c r="A109" s="160"/>
      <c r="B109" s="97"/>
      <c r="C109" s="97" t="s">
        <v>171</v>
      </c>
      <c r="D109" s="126"/>
      <c r="E109" s="97"/>
      <c r="F109" s="127">
        <f>COUNTIF(F106:F108,"&gt;0")</f>
        <v>2</v>
      </c>
      <c r="G109" s="128"/>
      <c r="H109" s="97"/>
      <c r="I109" s="97"/>
      <c r="J109" s="97"/>
      <c r="K109" s="178"/>
      <c r="L109" s="176"/>
      <c r="M109" s="68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spans="1:26" ht="13.5" customHeight="1">
      <c r="A110" s="222"/>
      <c r="B110" s="223"/>
      <c r="C110" s="224" t="s">
        <v>147</v>
      </c>
      <c r="D110" s="225">
        <f t="shared" ref="D110:F110" si="50">SUM(D106)</f>
        <v>2</v>
      </c>
      <c r="E110" s="225">
        <f t="shared" si="50"/>
        <v>0</v>
      </c>
      <c r="F110" s="225">
        <f t="shared" si="50"/>
        <v>2</v>
      </c>
      <c r="G110" s="225"/>
      <c r="H110" s="226"/>
      <c r="I110" s="226"/>
      <c r="J110" s="226"/>
      <c r="K110" s="227"/>
      <c r="L110" s="176"/>
      <c r="M110" s="228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spans="1:26" ht="12.75" customHeight="1">
      <c r="A111" s="80"/>
      <c r="B111" s="76"/>
      <c r="C111" s="79"/>
      <c r="D111" s="79"/>
      <c r="E111" s="76"/>
      <c r="F111" s="76"/>
      <c r="G111" s="79"/>
      <c r="H111" s="79"/>
      <c r="I111" s="68"/>
      <c r="J111" s="68"/>
      <c r="K111" s="71"/>
      <c r="L111" s="72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1:26" ht="12.75" customHeight="1">
      <c r="A112" s="80"/>
      <c r="B112" s="76"/>
      <c r="C112" s="79"/>
      <c r="D112" s="79"/>
      <c r="E112" s="76"/>
      <c r="F112" s="76"/>
      <c r="G112" s="79"/>
      <c r="H112" s="79"/>
      <c r="I112" s="68"/>
      <c r="J112" s="68"/>
      <c r="K112" s="71"/>
      <c r="L112" s="72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spans="1:26" ht="12.75" customHeight="1">
      <c r="A113" s="80" t="s">
        <v>222</v>
      </c>
      <c r="B113" s="76"/>
      <c r="C113" s="79"/>
      <c r="D113" s="79"/>
      <c r="E113" s="76"/>
      <c r="F113" s="76"/>
      <c r="G113" s="79"/>
      <c r="H113" s="79" t="s">
        <v>223</v>
      </c>
      <c r="I113" s="68"/>
      <c r="J113" s="68"/>
      <c r="K113" s="71"/>
      <c r="L113" s="72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spans="1:26" ht="12.75" customHeight="1">
      <c r="A114" s="366" t="s">
        <v>104</v>
      </c>
      <c r="B114" s="367" t="s">
        <v>105</v>
      </c>
      <c r="C114" s="367" t="s">
        <v>106</v>
      </c>
      <c r="D114" s="368" t="s">
        <v>107</v>
      </c>
      <c r="E114" s="369"/>
      <c r="F114" s="370"/>
      <c r="G114" s="367" t="s">
        <v>108</v>
      </c>
      <c r="H114" s="367" t="s">
        <v>109</v>
      </c>
      <c r="I114" s="360" t="s">
        <v>110</v>
      </c>
      <c r="J114" s="361"/>
      <c r="K114" s="362"/>
      <c r="L114" s="240"/>
      <c r="M114" s="86" t="s">
        <v>111</v>
      </c>
      <c r="N114" s="87" t="s">
        <v>112</v>
      </c>
      <c r="O114" s="88" t="s">
        <v>113</v>
      </c>
      <c r="P114" s="71"/>
      <c r="Q114" s="87" t="s">
        <v>112</v>
      </c>
      <c r="R114" s="87" t="s">
        <v>114</v>
      </c>
      <c r="S114" s="71"/>
      <c r="T114" s="71"/>
      <c r="U114" s="71"/>
      <c r="V114" s="71"/>
      <c r="W114" s="71"/>
      <c r="X114" s="71"/>
      <c r="Y114" s="71"/>
      <c r="Z114" s="71"/>
    </row>
    <row r="115" spans="1:26" ht="12.75" customHeight="1">
      <c r="A115" s="354"/>
      <c r="B115" s="356"/>
      <c r="C115" s="356"/>
      <c r="D115" s="89" t="s">
        <v>116</v>
      </c>
      <c r="E115" s="89" t="s">
        <v>117</v>
      </c>
      <c r="F115" s="89" t="s">
        <v>118</v>
      </c>
      <c r="G115" s="356"/>
      <c r="H115" s="356"/>
      <c r="I115" s="363"/>
      <c r="J115" s="364"/>
      <c r="K115" s="365"/>
      <c r="L115" s="240"/>
      <c r="M115" s="92" t="s">
        <v>119</v>
      </c>
      <c r="N115" s="93" t="s">
        <v>120</v>
      </c>
      <c r="O115" s="94"/>
      <c r="P115" s="71"/>
      <c r="Q115" s="93" t="s">
        <v>121</v>
      </c>
      <c r="R115" s="93" t="s">
        <v>122</v>
      </c>
      <c r="S115" s="71"/>
      <c r="T115" s="71"/>
      <c r="U115" s="71"/>
      <c r="V115" s="71"/>
      <c r="W115" s="71"/>
      <c r="X115" s="71"/>
      <c r="Y115" s="71"/>
      <c r="Z115" s="71"/>
    </row>
    <row r="116" spans="1:26" ht="12.75" customHeight="1">
      <c r="A116" s="160">
        <v>1</v>
      </c>
      <c r="B116" s="241" t="s">
        <v>224</v>
      </c>
      <c r="C116" s="99" t="s">
        <v>173</v>
      </c>
      <c r="D116" s="97">
        <v>2</v>
      </c>
      <c r="E116" s="97">
        <v>2</v>
      </c>
      <c r="F116" s="97">
        <v>0</v>
      </c>
      <c r="G116" s="120" t="s">
        <v>123</v>
      </c>
      <c r="H116" s="242" t="s">
        <v>225</v>
      </c>
      <c r="I116" s="192"/>
      <c r="J116" s="192"/>
      <c r="K116" s="243"/>
      <c r="L116" s="72"/>
      <c r="M116" s="158"/>
      <c r="N116" s="132"/>
      <c r="O116" s="106"/>
      <c r="P116" s="71"/>
      <c r="Q116" s="106"/>
      <c r="R116" s="106"/>
      <c r="S116" s="71"/>
      <c r="T116" s="71"/>
      <c r="U116" s="71"/>
      <c r="V116" s="71"/>
      <c r="W116" s="71"/>
      <c r="X116" s="71"/>
      <c r="Y116" s="71"/>
      <c r="Z116" s="71"/>
    </row>
    <row r="117" spans="1:26" ht="12.75" customHeight="1">
      <c r="A117" s="160">
        <v>2</v>
      </c>
      <c r="B117" s="241" t="s">
        <v>226</v>
      </c>
      <c r="C117" s="99" t="s">
        <v>176</v>
      </c>
      <c r="D117" s="97">
        <v>2</v>
      </c>
      <c r="E117" s="97">
        <v>2</v>
      </c>
      <c r="F117" s="97">
        <v>0</v>
      </c>
      <c r="G117" s="120" t="s">
        <v>123</v>
      </c>
      <c r="H117" s="244" t="s">
        <v>227</v>
      </c>
      <c r="I117" s="192"/>
      <c r="J117" s="192"/>
      <c r="K117" s="243"/>
      <c r="L117" s="72"/>
      <c r="M117" s="144"/>
      <c r="N117" s="132"/>
      <c r="O117" s="106"/>
      <c r="P117" s="71"/>
      <c r="Q117" s="106"/>
      <c r="R117" s="132"/>
      <c r="S117" s="71"/>
      <c r="T117" s="71"/>
      <c r="U117" s="71"/>
      <c r="V117" s="71"/>
      <c r="W117" s="71"/>
      <c r="X117" s="71"/>
      <c r="Y117" s="71"/>
      <c r="Z117" s="71"/>
    </row>
    <row r="118" spans="1:26" ht="12.75" customHeight="1">
      <c r="A118" s="160">
        <v>3</v>
      </c>
      <c r="B118" s="241" t="s">
        <v>228</v>
      </c>
      <c r="C118" s="99" t="s">
        <v>179</v>
      </c>
      <c r="D118" s="97">
        <v>2</v>
      </c>
      <c r="E118" s="97">
        <v>1</v>
      </c>
      <c r="F118" s="97">
        <v>1</v>
      </c>
      <c r="G118" s="120" t="s">
        <v>123</v>
      </c>
      <c r="H118" s="101" t="s">
        <v>229</v>
      </c>
      <c r="I118" s="101" t="s">
        <v>230</v>
      </c>
      <c r="J118" s="101" t="s">
        <v>231</v>
      </c>
      <c r="K118" s="232"/>
      <c r="L118" s="245"/>
      <c r="M118" s="144"/>
      <c r="N118" s="132"/>
      <c r="O118" s="106"/>
      <c r="P118" s="71"/>
      <c r="Q118" s="106"/>
      <c r="R118" s="132"/>
      <c r="S118" s="71"/>
      <c r="T118" s="71"/>
      <c r="U118" s="71"/>
      <c r="V118" s="71"/>
      <c r="W118" s="71"/>
      <c r="X118" s="71"/>
      <c r="Y118" s="71"/>
      <c r="Z118" s="71"/>
    </row>
    <row r="119" spans="1:26" ht="12.75" customHeight="1">
      <c r="A119" s="160">
        <v>4</v>
      </c>
      <c r="B119" s="241" t="s">
        <v>232</v>
      </c>
      <c r="C119" s="99" t="s">
        <v>233</v>
      </c>
      <c r="D119" s="97">
        <v>2</v>
      </c>
      <c r="E119" s="97">
        <v>2</v>
      </c>
      <c r="F119" s="97">
        <v>0</v>
      </c>
      <c r="G119" s="120" t="s">
        <v>123</v>
      </c>
      <c r="H119" s="246" t="s">
        <v>59</v>
      </c>
      <c r="I119" s="247" t="s">
        <v>68</v>
      </c>
      <c r="J119" s="102"/>
      <c r="K119" s="232"/>
      <c r="L119" s="245"/>
      <c r="M119" s="248">
        <v>150</v>
      </c>
      <c r="N119" s="249">
        <v>5</v>
      </c>
      <c r="O119" s="106">
        <f t="shared" ref="O119:O121" si="51">IF(M119&lt;=40,1,IF(M119&lt;=80,1.5,IF(M119&lt;=120,2,IF(M119&lt;=160,2.5,IF(M119&lt;=200,3,IF(M119&lt;=240,3.5,IF(M119&lt;=280,4)))))))</f>
        <v>2.5</v>
      </c>
      <c r="P119" s="71"/>
      <c r="Q119" s="106">
        <f t="shared" ref="Q119:Q123" si="52">IF(I119="",1,IF(J119="",2,IF(K119="",3,4)))</f>
        <v>2</v>
      </c>
      <c r="R119" s="97">
        <f t="shared" ref="R119:R121" si="53">O119*D119/Q119</f>
        <v>2.5</v>
      </c>
      <c r="S119" s="71"/>
      <c r="T119" s="71"/>
      <c r="U119" s="71"/>
      <c r="V119" s="71"/>
      <c r="W119" s="71"/>
      <c r="X119" s="71"/>
      <c r="Y119" s="71"/>
      <c r="Z119" s="71"/>
    </row>
    <row r="120" spans="1:26" ht="12.75" customHeight="1">
      <c r="A120" s="160">
        <v>5</v>
      </c>
      <c r="B120" s="241" t="s">
        <v>234</v>
      </c>
      <c r="C120" s="99" t="s">
        <v>235</v>
      </c>
      <c r="D120" s="97">
        <v>2</v>
      </c>
      <c r="E120" s="97">
        <v>2</v>
      </c>
      <c r="F120" s="97">
        <v>0</v>
      </c>
      <c r="G120" s="120" t="s">
        <v>123</v>
      </c>
      <c r="H120" s="250" t="s">
        <v>29</v>
      </c>
      <c r="I120" s="101" t="s">
        <v>30</v>
      </c>
      <c r="J120" s="102"/>
      <c r="K120" s="232"/>
      <c r="L120" s="245"/>
      <c r="M120" s="248">
        <v>150</v>
      </c>
      <c r="N120" s="249">
        <v>5</v>
      </c>
      <c r="O120" s="106">
        <f t="shared" si="51"/>
        <v>2.5</v>
      </c>
      <c r="P120" s="71"/>
      <c r="Q120" s="106">
        <f t="shared" si="52"/>
        <v>2</v>
      </c>
      <c r="R120" s="97">
        <f t="shared" si="53"/>
        <v>2.5</v>
      </c>
      <c r="S120" s="71"/>
      <c r="T120" s="71"/>
      <c r="U120" s="71"/>
      <c r="V120" s="71"/>
      <c r="W120" s="71"/>
      <c r="X120" s="71"/>
      <c r="Y120" s="71"/>
      <c r="Z120" s="71"/>
    </row>
    <row r="121" spans="1:26" ht="12.75" customHeight="1">
      <c r="A121" s="160">
        <v>6</v>
      </c>
      <c r="B121" s="241" t="s">
        <v>236</v>
      </c>
      <c r="C121" s="99" t="s">
        <v>237</v>
      </c>
      <c r="D121" s="97">
        <v>2</v>
      </c>
      <c r="E121" s="97">
        <v>2</v>
      </c>
      <c r="F121" s="97">
        <v>0</v>
      </c>
      <c r="G121" s="120" t="s">
        <v>123</v>
      </c>
      <c r="H121" s="102" t="s">
        <v>61</v>
      </c>
      <c r="I121" s="102" t="s">
        <v>70</v>
      </c>
      <c r="J121" s="102"/>
      <c r="K121" s="232"/>
      <c r="L121" s="245"/>
      <c r="M121" s="248">
        <v>150</v>
      </c>
      <c r="N121" s="249">
        <v>5</v>
      </c>
      <c r="O121" s="106">
        <f t="shared" si="51"/>
        <v>2.5</v>
      </c>
      <c r="P121" s="71"/>
      <c r="Q121" s="106">
        <f t="shared" si="52"/>
        <v>2</v>
      </c>
      <c r="R121" s="97">
        <f t="shared" si="53"/>
        <v>2.5</v>
      </c>
      <c r="S121" s="71"/>
      <c r="T121" s="71"/>
      <c r="U121" s="71"/>
      <c r="V121" s="71"/>
      <c r="W121" s="71"/>
      <c r="X121" s="71"/>
      <c r="Y121" s="71"/>
      <c r="Z121" s="71"/>
    </row>
    <row r="122" spans="1:26" ht="12.75" customHeight="1">
      <c r="A122" s="193">
        <v>7</v>
      </c>
      <c r="B122" s="251" t="s">
        <v>238</v>
      </c>
      <c r="C122" s="200" t="s">
        <v>239</v>
      </c>
      <c r="D122" s="166">
        <v>4</v>
      </c>
      <c r="E122" s="166">
        <v>0</v>
      </c>
      <c r="F122" s="166">
        <v>4</v>
      </c>
      <c r="G122" s="194" t="s">
        <v>123</v>
      </c>
      <c r="H122" s="216" t="s">
        <v>34</v>
      </c>
      <c r="I122" s="216" t="s">
        <v>63</v>
      </c>
      <c r="J122" s="216" t="s">
        <v>29</v>
      </c>
      <c r="K122" s="234" t="s">
        <v>73</v>
      </c>
      <c r="L122" s="252"/>
      <c r="M122" s="253">
        <v>150</v>
      </c>
      <c r="N122" s="254">
        <v>5</v>
      </c>
      <c r="O122" s="121">
        <f t="shared" ref="O122:O123" si="54">IF(M122&lt;=25,1,IF(M122&lt;=50,1.5,IF(M122&lt;=75,2,IF(M122&lt;=100,2.5,IF(M122&lt;=125,3,IF(M122&lt;=150,3.5,IF(M122&lt;=175,4)))))))</f>
        <v>3.5</v>
      </c>
      <c r="P122" s="122"/>
      <c r="Q122" s="121">
        <f t="shared" si="52"/>
        <v>4</v>
      </c>
      <c r="R122" s="166">
        <f t="shared" ref="R122:R123" si="55">O122*D122/Q122*2</f>
        <v>7</v>
      </c>
      <c r="S122" s="122"/>
      <c r="T122" s="122"/>
      <c r="U122" s="122"/>
      <c r="V122" s="122"/>
      <c r="W122" s="122"/>
      <c r="X122" s="122"/>
      <c r="Y122" s="122"/>
      <c r="Z122" s="122"/>
    </row>
    <row r="123" spans="1:26" ht="12.75" customHeight="1">
      <c r="A123" s="193">
        <v>8</v>
      </c>
      <c r="B123" s="251" t="s">
        <v>240</v>
      </c>
      <c r="C123" s="200" t="s">
        <v>241</v>
      </c>
      <c r="D123" s="166">
        <v>4</v>
      </c>
      <c r="E123" s="166">
        <v>0</v>
      </c>
      <c r="F123" s="166">
        <v>4</v>
      </c>
      <c r="G123" s="194" t="s">
        <v>123</v>
      </c>
      <c r="H123" s="255" t="s">
        <v>70</v>
      </c>
      <c r="I123" s="255" t="s">
        <v>55</v>
      </c>
      <c r="J123" s="216" t="s">
        <v>23</v>
      </c>
      <c r="K123" s="256" t="s">
        <v>41</v>
      </c>
      <c r="L123" s="252"/>
      <c r="M123" s="253">
        <v>150</v>
      </c>
      <c r="N123" s="254">
        <v>5</v>
      </c>
      <c r="O123" s="121">
        <f t="shared" si="54"/>
        <v>3.5</v>
      </c>
      <c r="P123" s="122"/>
      <c r="Q123" s="121">
        <f t="shared" si="52"/>
        <v>4</v>
      </c>
      <c r="R123" s="166">
        <f t="shared" si="55"/>
        <v>7</v>
      </c>
      <c r="S123" s="122"/>
      <c r="T123" s="122"/>
      <c r="U123" s="122"/>
      <c r="V123" s="122"/>
      <c r="W123" s="122"/>
      <c r="X123" s="122"/>
      <c r="Y123" s="122"/>
      <c r="Z123" s="122"/>
    </row>
    <row r="124" spans="1:26" ht="12.75" customHeight="1">
      <c r="A124" s="203"/>
      <c r="B124" s="214"/>
      <c r="C124" s="204" t="s">
        <v>147</v>
      </c>
      <c r="D124" s="215">
        <f t="shared" ref="D124:F124" si="56">SUM(D116:D123)</f>
        <v>20</v>
      </c>
      <c r="E124" s="215">
        <f t="shared" si="56"/>
        <v>11</v>
      </c>
      <c r="F124" s="215">
        <f t="shared" si="56"/>
        <v>9</v>
      </c>
      <c r="G124" s="215"/>
      <c r="H124" s="257"/>
      <c r="I124" s="257"/>
      <c r="J124" s="257"/>
      <c r="K124" s="206"/>
      <c r="L124" s="176"/>
      <c r="M124" s="71"/>
      <c r="N124" s="68"/>
      <c r="O124" s="68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spans="1:26" ht="12.75" customHeight="1">
      <c r="A125" s="258" t="s">
        <v>242</v>
      </c>
      <c r="B125" s="97"/>
      <c r="C125" s="116"/>
      <c r="D125" s="116"/>
      <c r="E125" s="97"/>
      <c r="F125" s="97"/>
      <c r="G125" s="116"/>
      <c r="H125" s="116"/>
      <c r="I125" s="97"/>
      <c r="J125" s="97"/>
      <c r="K125" s="259"/>
      <c r="L125" s="72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spans="1:26" ht="12.75" customHeight="1">
      <c r="A126" s="353" t="s">
        <v>104</v>
      </c>
      <c r="B126" s="355" t="s">
        <v>105</v>
      </c>
      <c r="C126" s="355" t="s">
        <v>106</v>
      </c>
      <c r="D126" s="357" t="s">
        <v>107</v>
      </c>
      <c r="E126" s="358"/>
      <c r="F126" s="359"/>
      <c r="G126" s="355" t="s">
        <v>108</v>
      </c>
      <c r="H126" s="355" t="s">
        <v>109</v>
      </c>
      <c r="I126" s="371" t="s">
        <v>110</v>
      </c>
      <c r="J126" s="372"/>
      <c r="K126" s="375"/>
      <c r="L126" s="240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spans="1:26" ht="12.75" customHeight="1">
      <c r="A127" s="354"/>
      <c r="B127" s="356"/>
      <c r="C127" s="356"/>
      <c r="D127" s="89" t="s">
        <v>116</v>
      </c>
      <c r="E127" s="89" t="s">
        <v>117</v>
      </c>
      <c r="F127" s="89" t="s">
        <v>118</v>
      </c>
      <c r="G127" s="356"/>
      <c r="H127" s="356"/>
      <c r="I127" s="363"/>
      <c r="J127" s="364"/>
      <c r="K127" s="365"/>
      <c r="L127" s="240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spans="1:26" ht="12.75" customHeight="1">
      <c r="A128" s="193">
        <v>1</v>
      </c>
      <c r="B128" s="251" t="s">
        <v>243</v>
      </c>
      <c r="C128" s="165" t="s">
        <v>244</v>
      </c>
      <c r="D128" s="166">
        <f>E128+F128</f>
        <v>2</v>
      </c>
      <c r="E128" s="194">
        <v>0</v>
      </c>
      <c r="F128" s="194">
        <v>2</v>
      </c>
      <c r="G128" s="194" t="s">
        <v>124</v>
      </c>
      <c r="H128" s="260" t="s">
        <v>73</v>
      </c>
      <c r="I128" s="261" t="s">
        <v>59</v>
      </c>
      <c r="J128" s="255"/>
      <c r="K128" s="234"/>
      <c r="L128" s="252"/>
      <c r="M128" s="253">
        <v>117</v>
      </c>
      <c r="N128" s="135">
        <v>4</v>
      </c>
      <c r="O128" s="121">
        <f>IF(M128&lt;=25,1,IF(M128&lt;=50,1.5,IF(M128&lt;=75,2,IF(M128&lt;=100,2.5,IF(M128&lt;=125,3,IF(M128&lt;=150,3.5,IF(M128&lt;=175,4)))))))</f>
        <v>3</v>
      </c>
      <c r="P128" s="122"/>
      <c r="Q128" s="121">
        <f t="shared" ref="Q128:Q134" si="57">IF(I128="",1,IF(J128="",2,IF(K128="",3,4)))</f>
        <v>2</v>
      </c>
      <c r="R128" s="166">
        <f t="shared" ref="R128:R132" si="58">O128*D128/Q128</f>
        <v>3</v>
      </c>
      <c r="S128" s="122"/>
      <c r="T128" s="122"/>
      <c r="U128" s="122"/>
      <c r="V128" s="122"/>
      <c r="W128" s="122"/>
      <c r="X128" s="122"/>
      <c r="Y128" s="122"/>
      <c r="Z128" s="122"/>
    </row>
    <row r="129" spans="1:26" ht="12.75" customHeight="1">
      <c r="A129" s="160">
        <v>2</v>
      </c>
      <c r="B129" s="241" t="s">
        <v>245</v>
      </c>
      <c r="C129" s="99" t="s">
        <v>246</v>
      </c>
      <c r="D129" s="97">
        <v>2</v>
      </c>
      <c r="E129" s="97">
        <v>2</v>
      </c>
      <c r="F129" s="97">
        <v>0</v>
      </c>
      <c r="G129" s="120" t="s">
        <v>124</v>
      </c>
      <c r="H129" s="101" t="s">
        <v>41</v>
      </c>
      <c r="I129" s="101" t="s">
        <v>76</v>
      </c>
      <c r="J129" s="102"/>
      <c r="K129" s="232"/>
      <c r="L129" s="245"/>
      <c r="M129" s="248">
        <v>117</v>
      </c>
      <c r="N129" s="132">
        <v>4</v>
      </c>
      <c r="O129" s="106">
        <f t="shared" ref="O129:O132" si="59">IF(M129&lt;=40,1,IF(M129&lt;=80,1.5,IF(M129&lt;=120,2,IF(M129&lt;=160,2.5,IF(M129&lt;=200,3,IF(M129&lt;=240,3.5,IF(M129&lt;=280,4)))))))</f>
        <v>2</v>
      </c>
      <c r="P129" s="71"/>
      <c r="Q129" s="106">
        <f t="shared" si="57"/>
        <v>2</v>
      </c>
      <c r="R129" s="106">
        <f t="shared" si="58"/>
        <v>2</v>
      </c>
      <c r="S129" s="71"/>
      <c r="T129" s="71"/>
      <c r="U129" s="71"/>
      <c r="V129" s="71"/>
      <c r="W129" s="71"/>
      <c r="X129" s="71"/>
      <c r="Y129" s="71"/>
      <c r="Z129" s="71"/>
    </row>
    <row r="130" spans="1:26" ht="12.75" customHeight="1">
      <c r="A130" s="160">
        <v>3</v>
      </c>
      <c r="B130" s="241" t="s">
        <v>247</v>
      </c>
      <c r="C130" s="99" t="s">
        <v>248</v>
      </c>
      <c r="D130" s="97">
        <v>2</v>
      </c>
      <c r="E130" s="97">
        <v>2</v>
      </c>
      <c r="F130" s="97">
        <v>0</v>
      </c>
      <c r="G130" s="120" t="s">
        <v>124</v>
      </c>
      <c r="H130" s="102" t="s">
        <v>64</v>
      </c>
      <c r="I130" s="101" t="s">
        <v>55</v>
      </c>
      <c r="J130" s="102"/>
      <c r="K130" s="232"/>
      <c r="L130" s="245"/>
      <c r="M130" s="248">
        <v>117</v>
      </c>
      <c r="N130" s="132">
        <v>4</v>
      </c>
      <c r="O130" s="106">
        <f t="shared" si="59"/>
        <v>2</v>
      </c>
      <c r="P130" s="71"/>
      <c r="Q130" s="106">
        <f t="shared" si="57"/>
        <v>2</v>
      </c>
      <c r="R130" s="106">
        <f t="shared" si="58"/>
        <v>2</v>
      </c>
      <c r="S130" s="71"/>
      <c r="T130" s="71"/>
      <c r="U130" s="71"/>
      <c r="V130" s="71"/>
      <c r="W130" s="71"/>
      <c r="X130" s="71"/>
      <c r="Y130" s="71"/>
      <c r="Z130" s="71"/>
    </row>
    <row r="131" spans="1:26" ht="12.75" customHeight="1">
      <c r="A131" s="160">
        <v>4</v>
      </c>
      <c r="B131" s="241" t="s">
        <v>249</v>
      </c>
      <c r="C131" s="99" t="s">
        <v>250</v>
      </c>
      <c r="D131" s="97">
        <v>2</v>
      </c>
      <c r="E131" s="97">
        <v>2</v>
      </c>
      <c r="F131" s="97">
        <v>0</v>
      </c>
      <c r="G131" s="120" t="s">
        <v>124</v>
      </c>
      <c r="H131" s="101" t="s">
        <v>58</v>
      </c>
      <c r="I131" s="102" t="s">
        <v>53</v>
      </c>
      <c r="J131" s="102"/>
      <c r="K131" s="232"/>
      <c r="L131" s="245"/>
      <c r="M131" s="248">
        <v>117</v>
      </c>
      <c r="N131" s="132">
        <v>4</v>
      </c>
      <c r="O131" s="106">
        <f t="shared" si="59"/>
        <v>2</v>
      </c>
      <c r="P131" s="71"/>
      <c r="Q131" s="106">
        <f t="shared" si="57"/>
        <v>2</v>
      </c>
      <c r="R131" s="106">
        <f t="shared" si="58"/>
        <v>2</v>
      </c>
      <c r="S131" s="71"/>
      <c r="T131" s="71"/>
      <c r="U131" s="71"/>
      <c r="V131" s="71"/>
      <c r="W131" s="71"/>
      <c r="X131" s="71"/>
      <c r="Y131" s="71"/>
      <c r="Z131" s="71"/>
    </row>
    <row r="132" spans="1:26" ht="12.75" customHeight="1">
      <c r="A132" s="160">
        <v>5</v>
      </c>
      <c r="B132" s="241" t="s">
        <v>251</v>
      </c>
      <c r="C132" s="123" t="s">
        <v>252</v>
      </c>
      <c r="D132" s="97">
        <f>SUM(E132:F132)</f>
        <v>2</v>
      </c>
      <c r="E132" s="120">
        <v>2</v>
      </c>
      <c r="F132" s="120">
        <v>0</v>
      </c>
      <c r="G132" s="120" t="s">
        <v>124</v>
      </c>
      <c r="H132" s="250" t="s">
        <v>34</v>
      </c>
      <c r="I132" s="247" t="s">
        <v>40</v>
      </c>
      <c r="J132" s="102"/>
      <c r="K132" s="262"/>
      <c r="L132" s="245"/>
      <c r="M132" s="248">
        <v>117</v>
      </c>
      <c r="N132" s="132">
        <v>4</v>
      </c>
      <c r="O132" s="106">
        <f t="shared" si="59"/>
        <v>2</v>
      </c>
      <c r="P132" s="71"/>
      <c r="Q132" s="106">
        <f t="shared" si="57"/>
        <v>2</v>
      </c>
      <c r="R132" s="106">
        <f t="shared" si="58"/>
        <v>2</v>
      </c>
      <c r="S132" s="71"/>
      <c r="T132" s="71"/>
      <c r="U132" s="71"/>
      <c r="V132" s="71"/>
      <c r="W132" s="71"/>
      <c r="X132" s="71"/>
      <c r="Y132" s="71"/>
      <c r="Z132" s="71"/>
    </row>
    <row r="133" spans="1:26" ht="12.75" customHeight="1">
      <c r="A133" s="193">
        <v>6</v>
      </c>
      <c r="B133" s="251" t="s">
        <v>253</v>
      </c>
      <c r="C133" s="200" t="s">
        <v>254</v>
      </c>
      <c r="D133" s="166">
        <v>4</v>
      </c>
      <c r="E133" s="166">
        <v>0</v>
      </c>
      <c r="F133" s="166">
        <v>4</v>
      </c>
      <c r="G133" s="194" t="s">
        <v>124</v>
      </c>
      <c r="H133" s="255" t="s">
        <v>53</v>
      </c>
      <c r="I133" s="216" t="s">
        <v>75</v>
      </c>
      <c r="J133" s="216" t="s">
        <v>56</v>
      </c>
      <c r="K133" s="263" t="s">
        <v>77</v>
      </c>
      <c r="L133" s="252"/>
      <c r="M133" s="253">
        <v>117</v>
      </c>
      <c r="N133" s="135">
        <v>4</v>
      </c>
      <c r="O133" s="121">
        <f t="shared" ref="O133:O134" si="60">IF(M133&lt;=25,1,IF(M133&lt;=50,1.5,IF(M133&lt;=75,2,IF(M133&lt;=100,2.5,IF(M133&lt;=125,3,IF(M133&lt;=150,3.5,IF(M133&lt;=175,4)))))))</f>
        <v>3</v>
      </c>
      <c r="P133" s="122"/>
      <c r="Q133" s="121">
        <f t="shared" si="57"/>
        <v>4</v>
      </c>
      <c r="R133" s="166">
        <f t="shared" ref="R133:R134" si="61">O133*D133/Q133*2</f>
        <v>6</v>
      </c>
      <c r="S133" s="122"/>
      <c r="T133" s="122"/>
      <c r="U133" s="122"/>
      <c r="V133" s="122"/>
      <c r="W133" s="122"/>
      <c r="X133" s="122"/>
      <c r="Y133" s="122"/>
      <c r="Z133" s="122"/>
    </row>
    <row r="134" spans="1:26" ht="12.75" customHeight="1">
      <c r="A134" s="193">
        <v>7</v>
      </c>
      <c r="B134" s="251" t="s">
        <v>255</v>
      </c>
      <c r="C134" s="200" t="s">
        <v>256</v>
      </c>
      <c r="D134" s="166">
        <v>4</v>
      </c>
      <c r="E134" s="166">
        <v>0</v>
      </c>
      <c r="F134" s="166">
        <v>4</v>
      </c>
      <c r="G134" s="194" t="s">
        <v>124</v>
      </c>
      <c r="H134" s="255" t="s">
        <v>49</v>
      </c>
      <c r="I134" s="255" t="s">
        <v>30</v>
      </c>
      <c r="J134" s="247" t="s">
        <v>44</v>
      </c>
      <c r="K134" s="263" t="s">
        <v>57</v>
      </c>
      <c r="L134" s="252"/>
      <c r="M134" s="253">
        <v>117</v>
      </c>
      <c r="N134" s="135">
        <v>4</v>
      </c>
      <c r="O134" s="121">
        <f t="shared" si="60"/>
        <v>3</v>
      </c>
      <c r="P134" s="122"/>
      <c r="Q134" s="121">
        <f t="shared" si="57"/>
        <v>4</v>
      </c>
      <c r="R134" s="166">
        <f t="shared" si="61"/>
        <v>6</v>
      </c>
      <c r="S134" s="122"/>
      <c r="T134" s="122"/>
      <c r="U134" s="122"/>
      <c r="V134" s="122"/>
      <c r="W134" s="122"/>
      <c r="X134" s="122"/>
      <c r="Y134" s="122"/>
      <c r="Z134" s="122"/>
    </row>
    <row r="135" spans="1:26" ht="12.75" customHeight="1">
      <c r="A135" s="203"/>
      <c r="B135" s="214"/>
      <c r="C135" s="204" t="s">
        <v>147</v>
      </c>
      <c r="D135" s="215">
        <f t="shared" ref="D135:E135" si="62">SUM(D128:D134)</f>
        <v>18</v>
      </c>
      <c r="E135" s="215">
        <f t="shared" si="62"/>
        <v>8</v>
      </c>
      <c r="F135" s="215">
        <f>SUM(F128:F134)</f>
        <v>10</v>
      </c>
      <c r="G135" s="215"/>
      <c r="H135" s="257"/>
      <c r="I135" s="257"/>
      <c r="J135" s="257"/>
      <c r="K135" s="206"/>
      <c r="L135" s="176"/>
      <c r="M135" s="71"/>
      <c r="N135" s="68"/>
      <c r="O135" s="68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spans="1:26" ht="12.75" customHeight="1">
      <c r="A136" s="258" t="s">
        <v>257</v>
      </c>
      <c r="B136" s="97"/>
      <c r="C136" s="116"/>
      <c r="D136" s="116"/>
      <c r="E136" s="97"/>
      <c r="F136" s="97"/>
      <c r="G136" s="116"/>
      <c r="H136" s="116"/>
      <c r="I136" s="97"/>
      <c r="J136" s="97"/>
      <c r="K136" s="259"/>
      <c r="L136" s="72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spans="1:26" ht="12.75" customHeight="1">
      <c r="A137" s="353" t="s">
        <v>104</v>
      </c>
      <c r="B137" s="355" t="s">
        <v>105</v>
      </c>
      <c r="C137" s="355" t="s">
        <v>106</v>
      </c>
      <c r="D137" s="357" t="s">
        <v>107</v>
      </c>
      <c r="E137" s="358"/>
      <c r="F137" s="359"/>
      <c r="G137" s="355" t="s">
        <v>108</v>
      </c>
      <c r="H137" s="355" t="s">
        <v>109</v>
      </c>
      <c r="I137" s="371" t="s">
        <v>110</v>
      </c>
      <c r="J137" s="372"/>
      <c r="K137" s="375"/>
      <c r="L137" s="240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spans="1:26" ht="12.75" customHeight="1">
      <c r="A138" s="354"/>
      <c r="B138" s="356"/>
      <c r="C138" s="356"/>
      <c r="D138" s="89" t="s">
        <v>116</v>
      </c>
      <c r="E138" s="89" t="s">
        <v>117</v>
      </c>
      <c r="F138" s="89" t="s">
        <v>118</v>
      </c>
      <c r="G138" s="356"/>
      <c r="H138" s="356"/>
      <c r="I138" s="363"/>
      <c r="J138" s="364"/>
      <c r="K138" s="365"/>
      <c r="L138" s="240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spans="1:26" ht="12.75" customHeight="1">
      <c r="A139" s="160">
        <v>1</v>
      </c>
      <c r="B139" s="241" t="s">
        <v>258</v>
      </c>
      <c r="C139" s="99" t="s">
        <v>198</v>
      </c>
      <c r="D139" s="97">
        <v>2</v>
      </c>
      <c r="E139" s="97">
        <v>2</v>
      </c>
      <c r="F139" s="97">
        <v>0</v>
      </c>
      <c r="G139" s="120" t="s">
        <v>125</v>
      </c>
      <c r="H139" s="101" t="s">
        <v>23</v>
      </c>
      <c r="I139" s="101" t="s">
        <v>58</v>
      </c>
      <c r="J139" s="102"/>
      <c r="K139" s="232"/>
      <c r="L139" s="72"/>
      <c r="M139" s="105">
        <v>100</v>
      </c>
      <c r="N139" s="132">
        <v>4</v>
      </c>
      <c r="O139" s="106">
        <f t="shared" ref="O139:O142" si="63">IF(M139&lt;=40,1,IF(M139&lt;=80,1.5,IF(M139&lt;=120,2,IF(M139&lt;=160,2.5,IF(M139&lt;=200,3,IF(M139&lt;=240,3.5,IF(M139&lt;=280,4)))))))</f>
        <v>2</v>
      </c>
      <c r="P139" s="71"/>
      <c r="Q139" s="106">
        <f t="shared" ref="Q139:Q145" si="64">IF(I139="",1,IF(J139="",2,IF(K139="",3,4)))</f>
        <v>2</v>
      </c>
      <c r="R139" s="106">
        <f t="shared" ref="R139:R142" si="65">O139*D139/Q139</f>
        <v>2</v>
      </c>
      <c r="S139" s="71"/>
      <c r="T139" s="71"/>
      <c r="U139" s="71"/>
      <c r="V139" s="71"/>
      <c r="W139" s="71"/>
      <c r="X139" s="71"/>
      <c r="Y139" s="71"/>
      <c r="Z139" s="71"/>
    </row>
    <row r="140" spans="1:26" ht="12.75" customHeight="1">
      <c r="A140" s="160">
        <v>2</v>
      </c>
      <c r="B140" s="241" t="s">
        <v>259</v>
      </c>
      <c r="C140" s="99" t="s">
        <v>260</v>
      </c>
      <c r="D140" s="97">
        <v>2</v>
      </c>
      <c r="E140" s="97">
        <v>2</v>
      </c>
      <c r="F140" s="97">
        <v>0</v>
      </c>
      <c r="G140" s="120" t="s">
        <v>125</v>
      </c>
      <c r="H140" s="102" t="s">
        <v>63</v>
      </c>
      <c r="I140" s="101" t="s">
        <v>43</v>
      </c>
      <c r="J140" s="102"/>
      <c r="K140" s="232"/>
      <c r="L140" s="72"/>
      <c r="M140" s="110">
        <v>100</v>
      </c>
      <c r="N140" s="132">
        <v>4</v>
      </c>
      <c r="O140" s="106">
        <f t="shared" si="63"/>
        <v>2</v>
      </c>
      <c r="P140" s="71"/>
      <c r="Q140" s="106">
        <f t="shared" si="64"/>
        <v>2</v>
      </c>
      <c r="R140" s="106">
        <f t="shared" si="65"/>
        <v>2</v>
      </c>
      <c r="S140" s="71"/>
      <c r="T140" s="71"/>
      <c r="U140" s="71"/>
      <c r="V140" s="71"/>
      <c r="W140" s="71"/>
      <c r="X140" s="71"/>
      <c r="Y140" s="71"/>
      <c r="Z140" s="71"/>
    </row>
    <row r="141" spans="1:26" ht="12.75" customHeight="1">
      <c r="A141" s="160">
        <v>3</v>
      </c>
      <c r="B141" s="241" t="s">
        <v>261</v>
      </c>
      <c r="C141" s="99" t="s">
        <v>262</v>
      </c>
      <c r="D141" s="97">
        <v>2</v>
      </c>
      <c r="E141" s="97">
        <v>2</v>
      </c>
      <c r="F141" s="97">
        <v>0</v>
      </c>
      <c r="G141" s="120" t="s">
        <v>125</v>
      </c>
      <c r="H141" s="102" t="s">
        <v>50</v>
      </c>
      <c r="I141" s="264" t="s">
        <v>64</v>
      </c>
      <c r="J141" s="102"/>
      <c r="K141" s="232"/>
      <c r="L141" s="72"/>
      <c r="M141" s="110">
        <v>100</v>
      </c>
      <c r="N141" s="132">
        <v>4</v>
      </c>
      <c r="O141" s="106">
        <f t="shared" si="63"/>
        <v>2</v>
      </c>
      <c r="P141" s="71"/>
      <c r="Q141" s="106">
        <f t="shared" si="64"/>
        <v>2</v>
      </c>
      <c r="R141" s="106">
        <f t="shared" si="65"/>
        <v>2</v>
      </c>
      <c r="S141" s="71"/>
      <c r="T141" s="71"/>
      <c r="U141" s="71"/>
      <c r="V141" s="71"/>
      <c r="W141" s="71"/>
      <c r="X141" s="71"/>
      <c r="Y141" s="71"/>
      <c r="Z141" s="71"/>
    </row>
    <row r="142" spans="1:26" ht="12.75" customHeight="1">
      <c r="A142" s="160">
        <v>4</v>
      </c>
      <c r="B142" s="241" t="s">
        <v>263</v>
      </c>
      <c r="C142" s="99" t="s">
        <v>264</v>
      </c>
      <c r="D142" s="97">
        <v>2</v>
      </c>
      <c r="E142" s="97">
        <v>2</v>
      </c>
      <c r="F142" s="97">
        <v>0</v>
      </c>
      <c r="G142" s="120" t="s">
        <v>125</v>
      </c>
      <c r="H142" s="102" t="s">
        <v>49</v>
      </c>
      <c r="I142" s="101" t="s">
        <v>75</v>
      </c>
      <c r="J142" s="102"/>
      <c r="K142" s="232"/>
      <c r="L142" s="72"/>
      <c r="M142" s="110">
        <v>100</v>
      </c>
      <c r="N142" s="132">
        <v>4</v>
      </c>
      <c r="O142" s="106">
        <f t="shared" si="63"/>
        <v>2</v>
      </c>
      <c r="P142" s="71"/>
      <c r="Q142" s="106">
        <f t="shared" si="64"/>
        <v>2</v>
      </c>
      <c r="R142" s="106">
        <f t="shared" si="65"/>
        <v>2</v>
      </c>
      <c r="S142" s="71"/>
      <c r="T142" s="71"/>
      <c r="U142" s="71"/>
      <c r="V142" s="71"/>
      <c r="W142" s="71"/>
      <c r="X142" s="71"/>
      <c r="Y142" s="71"/>
      <c r="Z142" s="71"/>
    </row>
    <row r="143" spans="1:26" ht="12.75" customHeight="1">
      <c r="A143" s="193">
        <v>5</v>
      </c>
      <c r="B143" s="251" t="s">
        <v>265</v>
      </c>
      <c r="C143" s="200" t="s">
        <v>266</v>
      </c>
      <c r="D143" s="166">
        <v>4</v>
      </c>
      <c r="E143" s="166">
        <v>0</v>
      </c>
      <c r="F143" s="166">
        <v>4</v>
      </c>
      <c r="G143" s="194" t="s">
        <v>125</v>
      </c>
      <c r="H143" s="255" t="s">
        <v>43</v>
      </c>
      <c r="I143" s="255" t="s">
        <v>30</v>
      </c>
      <c r="J143" s="255" t="s">
        <v>50</v>
      </c>
      <c r="K143" s="216" t="s">
        <v>75</v>
      </c>
      <c r="L143" s="122"/>
      <c r="M143" s="136">
        <v>100</v>
      </c>
      <c r="N143" s="135">
        <v>4</v>
      </c>
      <c r="O143" s="121">
        <f t="shared" ref="O143:O145" si="66">IF(M143&lt;=25,1,IF(M143&lt;=50,1.5,IF(M143&lt;=75,2,IF(M143&lt;=100,2.5,IF(M143&lt;=125,3,IF(M143&lt;=150,3.5,IF(M143&lt;=175,4)))))))</f>
        <v>2.5</v>
      </c>
      <c r="P143" s="122"/>
      <c r="Q143" s="121">
        <f t="shared" si="64"/>
        <v>4</v>
      </c>
      <c r="R143" s="166">
        <f t="shared" ref="R143:R145" si="67">O143*D143/Q143*2</f>
        <v>5</v>
      </c>
      <c r="S143" s="122"/>
      <c r="T143" s="122"/>
      <c r="U143" s="122"/>
      <c r="V143" s="122"/>
      <c r="W143" s="122"/>
      <c r="X143" s="122"/>
      <c r="Y143" s="122"/>
      <c r="Z143" s="122"/>
    </row>
    <row r="144" spans="1:26" ht="12.75" customHeight="1">
      <c r="A144" s="193">
        <v>6</v>
      </c>
      <c r="B144" s="251" t="s">
        <v>267</v>
      </c>
      <c r="C144" s="200" t="s">
        <v>268</v>
      </c>
      <c r="D144" s="166">
        <v>4</v>
      </c>
      <c r="E144" s="166">
        <v>0</v>
      </c>
      <c r="F144" s="166">
        <v>4</v>
      </c>
      <c r="G144" s="194" t="s">
        <v>125</v>
      </c>
      <c r="H144" s="255" t="s">
        <v>64</v>
      </c>
      <c r="I144" s="216" t="s">
        <v>59</v>
      </c>
      <c r="J144" s="216" t="s">
        <v>79</v>
      </c>
      <c r="K144" s="263" t="s">
        <v>58</v>
      </c>
      <c r="L144" s="122"/>
      <c r="M144" s="136">
        <v>100</v>
      </c>
      <c r="N144" s="135">
        <v>4</v>
      </c>
      <c r="O144" s="121">
        <f t="shared" si="66"/>
        <v>2.5</v>
      </c>
      <c r="P144" s="122"/>
      <c r="Q144" s="121">
        <f t="shared" si="64"/>
        <v>4</v>
      </c>
      <c r="R144" s="166">
        <f t="shared" si="67"/>
        <v>5</v>
      </c>
      <c r="S144" s="122"/>
      <c r="T144" s="122"/>
      <c r="U144" s="122"/>
      <c r="V144" s="122"/>
      <c r="W144" s="122"/>
      <c r="X144" s="122"/>
      <c r="Y144" s="122"/>
      <c r="Z144" s="122"/>
    </row>
    <row r="145" spans="1:26" ht="12.75" customHeight="1">
      <c r="A145" s="193">
        <v>7</v>
      </c>
      <c r="B145" s="251" t="s">
        <v>269</v>
      </c>
      <c r="C145" s="200" t="s">
        <v>270</v>
      </c>
      <c r="D145" s="166">
        <v>4</v>
      </c>
      <c r="E145" s="166">
        <v>0</v>
      </c>
      <c r="F145" s="166">
        <v>4</v>
      </c>
      <c r="G145" s="194" t="s">
        <v>125</v>
      </c>
      <c r="H145" s="260" t="s">
        <v>29</v>
      </c>
      <c r="I145" s="216" t="s">
        <v>56</v>
      </c>
      <c r="J145" s="216" t="s">
        <v>61</v>
      </c>
      <c r="K145" s="247" t="s">
        <v>46</v>
      </c>
      <c r="L145" s="122"/>
      <c r="M145" s="136">
        <v>100</v>
      </c>
      <c r="N145" s="135">
        <v>4</v>
      </c>
      <c r="O145" s="121">
        <f t="shared" si="66"/>
        <v>2.5</v>
      </c>
      <c r="P145" s="122"/>
      <c r="Q145" s="121">
        <f t="shared" si="64"/>
        <v>4</v>
      </c>
      <c r="R145" s="166">
        <f t="shared" si="67"/>
        <v>5</v>
      </c>
      <c r="S145" s="122"/>
      <c r="T145" s="122"/>
      <c r="U145" s="122"/>
      <c r="V145" s="122"/>
      <c r="W145" s="122"/>
      <c r="X145" s="122"/>
      <c r="Y145" s="122"/>
      <c r="Z145" s="122"/>
    </row>
    <row r="146" spans="1:26" ht="12.75" customHeight="1">
      <c r="A146" s="203"/>
      <c r="B146" s="214"/>
      <c r="C146" s="204" t="s">
        <v>147</v>
      </c>
      <c r="D146" s="215">
        <f t="shared" ref="D146:F146" si="68">SUM(D139:D145)</f>
        <v>20</v>
      </c>
      <c r="E146" s="215">
        <f t="shared" si="68"/>
        <v>8</v>
      </c>
      <c r="F146" s="215">
        <f t="shared" si="68"/>
        <v>12</v>
      </c>
      <c r="G146" s="215"/>
      <c r="H146" s="257"/>
      <c r="I146" s="257"/>
      <c r="J146" s="257"/>
      <c r="K146" s="206"/>
      <c r="L146" s="176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26" ht="12.75" customHeight="1">
      <c r="A147" s="258" t="s">
        <v>271</v>
      </c>
      <c r="B147" s="97"/>
      <c r="C147" s="116"/>
      <c r="D147" s="116"/>
      <c r="E147" s="97"/>
      <c r="F147" s="97"/>
      <c r="G147" s="116"/>
      <c r="H147" s="116"/>
      <c r="I147" s="97"/>
      <c r="J147" s="97"/>
      <c r="K147" s="259"/>
      <c r="L147" s="72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26" ht="12.75" customHeight="1">
      <c r="A148" s="355" t="s">
        <v>104</v>
      </c>
      <c r="B148" s="355" t="s">
        <v>105</v>
      </c>
      <c r="C148" s="355" t="s">
        <v>106</v>
      </c>
      <c r="D148" s="357" t="s">
        <v>107</v>
      </c>
      <c r="E148" s="358"/>
      <c r="F148" s="359"/>
      <c r="G148" s="355" t="s">
        <v>108</v>
      </c>
      <c r="H148" s="355" t="s">
        <v>109</v>
      </c>
      <c r="I148" s="371" t="s">
        <v>110</v>
      </c>
      <c r="J148" s="372"/>
      <c r="K148" s="373"/>
      <c r="L148" s="72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26" ht="12.75" customHeight="1">
      <c r="A149" s="356"/>
      <c r="B149" s="356"/>
      <c r="C149" s="356"/>
      <c r="D149" s="89" t="s">
        <v>116</v>
      </c>
      <c r="E149" s="89" t="s">
        <v>117</v>
      </c>
      <c r="F149" s="89" t="s">
        <v>118</v>
      </c>
      <c r="G149" s="356"/>
      <c r="H149" s="356"/>
      <c r="I149" s="363"/>
      <c r="J149" s="364"/>
      <c r="K149" s="374"/>
      <c r="L149" s="72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26" ht="12.75" customHeight="1">
      <c r="A150" s="97">
        <v>1</v>
      </c>
      <c r="B150" s="241" t="s">
        <v>272</v>
      </c>
      <c r="C150" s="99" t="s">
        <v>273</v>
      </c>
      <c r="D150" s="120">
        <v>6</v>
      </c>
      <c r="E150" s="97">
        <v>0</v>
      </c>
      <c r="F150" s="120">
        <v>6</v>
      </c>
      <c r="G150" s="120" t="s">
        <v>274</v>
      </c>
      <c r="H150" s="102"/>
      <c r="I150" s="102"/>
      <c r="J150" s="102"/>
      <c r="K150" s="116"/>
      <c r="L150" s="72"/>
      <c r="M150" s="110"/>
      <c r="N150" s="132"/>
      <c r="O150" s="106"/>
      <c r="P150" s="71"/>
      <c r="Q150" s="106"/>
      <c r="R150" s="106"/>
      <c r="S150" s="71"/>
      <c r="T150" s="71"/>
      <c r="U150" s="71"/>
      <c r="V150" s="71"/>
      <c r="W150" s="71"/>
      <c r="X150" s="71"/>
      <c r="Y150" s="71"/>
      <c r="Z150" s="71"/>
    </row>
    <row r="151" spans="1:26" ht="12.75" customHeight="1">
      <c r="A151" s="120">
        <v>2</v>
      </c>
      <c r="B151" s="241" t="s">
        <v>258</v>
      </c>
      <c r="C151" s="99" t="s">
        <v>198</v>
      </c>
      <c r="D151" s="97">
        <v>2</v>
      </c>
      <c r="E151" s="97">
        <v>2</v>
      </c>
      <c r="F151" s="97">
        <v>0</v>
      </c>
      <c r="G151" s="120" t="s">
        <v>125</v>
      </c>
      <c r="H151" s="99" t="s">
        <v>48</v>
      </c>
      <c r="I151" s="101" t="s">
        <v>78</v>
      </c>
      <c r="J151" s="97"/>
      <c r="K151" s="116"/>
      <c r="L151" s="71"/>
      <c r="M151" s="110">
        <v>100</v>
      </c>
      <c r="N151" s="132">
        <v>4</v>
      </c>
      <c r="O151" s="106">
        <f>IF(M151&lt;=40,1,IF(M151&lt;=80,1.5,IF(M151&lt;=120,2,IF(M151&lt;=160,2.5,IF(M151&lt;=200,3,IF(M151&lt;=240,3.5,IF(M151&lt;=280,4)))))))</f>
        <v>2</v>
      </c>
      <c r="P151" s="71"/>
      <c r="Q151" s="106">
        <f t="shared" ref="Q151:Q152" si="69">IF(I151="",1,IF(J151="",2,IF(K151="",3,4)))</f>
        <v>2</v>
      </c>
      <c r="R151" s="106">
        <f>O151*D151/Q151</f>
        <v>2</v>
      </c>
      <c r="S151" s="71"/>
      <c r="T151" s="71"/>
      <c r="U151" s="71"/>
      <c r="V151" s="71"/>
      <c r="W151" s="71"/>
      <c r="X151" s="71"/>
      <c r="Y151" s="71"/>
      <c r="Z151" s="71"/>
    </row>
    <row r="152" spans="1:26" ht="12.75" customHeight="1">
      <c r="A152" s="120">
        <v>3</v>
      </c>
      <c r="B152" s="251" t="s">
        <v>243</v>
      </c>
      <c r="C152" s="165" t="s">
        <v>244</v>
      </c>
      <c r="D152" s="166">
        <f>E152+F152</f>
        <v>2</v>
      </c>
      <c r="E152" s="194">
        <v>0</v>
      </c>
      <c r="F152" s="194">
        <v>2</v>
      </c>
      <c r="G152" s="194" t="s">
        <v>124</v>
      </c>
      <c r="H152" s="123" t="s">
        <v>73</v>
      </c>
      <c r="I152" s="101" t="s">
        <v>80</v>
      </c>
      <c r="J152" s="97"/>
      <c r="K152" s="116"/>
      <c r="L152" s="72"/>
      <c r="M152" s="136">
        <v>100</v>
      </c>
      <c r="N152" s="135">
        <v>4</v>
      </c>
      <c r="O152" s="121">
        <f>IF(M152&lt;=25,1,IF(M152&lt;=50,1.5,IF(M152&lt;=75,2,IF(M152&lt;=100,2.5,IF(M152&lt;=125,3,IF(M152&lt;=150,3.5,IF(M152&lt;=175,4)))))))</f>
        <v>2.5</v>
      </c>
      <c r="P152" s="122"/>
      <c r="Q152" s="121">
        <f t="shared" si="69"/>
        <v>2</v>
      </c>
      <c r="R152" s="166">
        <f>O152*D152/Q152*2</f>
        <v>5</v>
      </c>
      <c r="S152" s="71"/>
      <c r="T152" s="71"/>
      <c r="U152" s="71"/>
      <c r="V152" s="71"/>
      <c r="W152" s="71"/>
      <c r="X152" s="71"/>
      <c r="Y152" s="71"/>
      <c r="Z152" s="71"/>
    </row>
    <row r="153" spans="1:26" ht="12.75" customHeight="1">
      <c r="A153" s="71"/>
      <c r="B153" s="68"/>
      <c r="C153" s="71"/>
      <c r="D153" s="71"/>
      <c r="E153" s="68"/>
      <c r="F153" s="68"/>
      <c r="G153" s="71"/>
      <c r="H153" s="99"/>
      <c r="I153" s="120"/>
      <c r="J153" s="68"/>
      <c r="K153" s="71"/>
      <c r="L153" s="72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spans="1:26" ht="12.75" customHeight="1">
      <c r="A154" s="79" t="s">
        <v>275</v>
      </c>
      <c r="B154" s="68"/>
      <c r="C154" s="71"/>
      <c r="D154" s="71"/>
      <c r="E154" s="68"/>
      <c r="F154" s="68"/>
      <c r="G154" s="71"/>
      <c r="H154" s="71"/>
      <c r="I154" s="68"/>
      <c r="J154" s="68"/>
      <c r="K154" s="71"/>
      <c r="L154" s="72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spans="1:26" ht="12.75" customHeight="1">
      <c r="A155" s="265" t="s">
        <v>276</v>
      </c>
      <c r="B155" s="266"/>
      <c r="C155" s="267"/>
      <c r="D155" s="267"/>
      <c r="E155" s="266"/>
      <c r="F155" s="266"/>
      <c r="G155" s="267"/>
      <c r="H155" s="267"/>
      <c r="I155" s="266"/>
      <c r="J155" s="266"/>
      <c r="K155" s="268"/>
      <c r="L155" s="72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spans="1:26" ht="12.75" customHeight="1">
      <c r="A156" s="366" t="s">
        <v>104</v>
      </c>
      <c r="B156" s="367" t="s">
        <v>105</v>
      </c>
      <c r="C156" s="367" t="s">
        <v>106</v>
      </c>
      <c r="D156" s="368" t="s">
        <v>107</v>
      </c>
      <c r="E156" s="369"/>
      <c r="F156" s="370"/>
      <c r="G156" s="367" t="s">
        <v>108</v>
      </c>
      <c r="H156" s="367" t="s">
        <v>109</v>
      </c>
      <c r="I156" s="360" t="s">
        <v>110</v>
      </c>
      <c r="J156" s="361"/>
      <c r="K156" s="362"/>
      <c r="L156" s="72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spans="1:26" ht="12.75" customHeight="1">
      <c r="A157" s="354"/>
      <c r="B157" s="356"/>
      <c r="C157" s="356"/>
      <c r="D157" s="89" t="s">
        <v>116</v>
      </c>
      <c r="E157" s="89" t="s">
        <v>117</v>
      </c>
      <c r="F157" s="89" t="s">
        <v>118</v>
      </c>
      <c r="G157" s="356"/>
      <c r="H157" s="356"/>
      <c r="I157" s="363"/>
      <c r="J157" s="364"/>
      <c r="K157" s="365"/>
      <c r="L157" s="72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spans="1:26" ht="12.75" customHeight="1">
      <c r="A158" s="269">
        <v>1</v>
      </c>
      <c r="B158" s="241" t="s">
        <v>224</v>
      </c>
      <c r="C158" s="99" t="s">
        <v>173</v>
      </c>
      <c r="D158" s="97">
        <v>2</v>
      </c>
      <c r="E158" s="97">
        <v>2</v>
      </c>
      <c r="F158" s="97">
        <v>0</v>
      </c>
      <c r="G158" s="120" t="s">
        <v>123</v>
      </c>
      <c r="H158" s="242" t="s">
        <v>225</v>
      </c>
      <c r="I158" s="192"/>
      <c r="J158" s="192"/>
      <c r="K158" s="243"/>
      <c r="L158" s="72"/>
      <c r="M158" s="105">
        <v>22</v>
      </c>
      <c r="N158" s="132">
        <f t="shared" ref="N158:N165" si="70">IF(F158&gt;0,1,1)</f>
        <v>1</v>
      </c>
      <c r="O158" s="106">
        <f t="shared" ref="O158:O163" si="71">IF(M158&lt;=40,1,IF(M158&lt;=80,1.5,IF(M158&lt;=120,2,IF(M158&lt;=160,2.5,IF(M158&lt;=200,3,IF(M158&lt;=240,3.5,IF(M158&lt;=280,4)))))))</f>
        <v>1</v>
      </c>
      <c r="P158" s="71"/>
      <c r="Q158" s="106">
        <f t="shared" ref="Q158:Q165" si="72">IF(I158="",1,IF(J158="",2,IF(K158="",3,4)))</f>
        <v>1</v>
      </c>
      <c r="R158" s="106">
        <f t="shared" ref="R158:R163" si="73">O158*D158/Q158</f>
        <v>2</v>
      </c>
      <c r="S158" s="71"/>
      <c r="T158" s="71"/>
      <c r="U158" s="71"/>
      <c r="V158" s="71"/>
      <c r="W158" s="71"/>
      <c r="X158" s="71"/>
      <c r="Y158" s="71"/>
      <c r="Z158" s="71"/>
    </row>
    <row r="159" spans="1:26" ht="12.75" customHeight="1">
      <c r="A159" s="269">
        <v>2</v>
      </c>
      <c r="B159" s="241" t="s">
        <v>226</v>
      </c>
      <c r="C159" s="99" t="s">
        <v>176</v>
      </c>
      <c r="D159" s="97">
        <v>2</v>
      </c>
      <c r="E159" s="97">
        <v>2</v>
      </c>
      <c r="F159" s="97">
        <v>0</v>
      </c>
      <c r="G159" s="120" t="s">
        <v>123</v>
      </c>
      <c r="H159" s="244" t="s">
        <v>277</v>
      </c>
      <c r="I159" s="192"/>
      <c r="J159" s="192"/>
      <c r="K159" s="243"/>
      <c r="L159" s="72"/>
      <c r="M159" s="110">
        <v>22</v>
      </c>
      <c r="N159" s="132">
        <f t="shared" si="70"/>
        <v>1</v>
      </c>
      <c r="O159" s="106">
        <f t="shared" si="71"/>
        <v>1</v>
      </c>
      <c r="P159" s="71"/>
      <c r="Q159" s="106">
        <f t="shared" si="72"/>
        <v>1</v>
      </c>
      <c r="R159" s="106">
        <f t="shared" si="73"/>
        <v>2</v>
      </c>
      <c r="S159" s="71"/>
      <c r="T159" s="71"/>
      <c r="U159" s="71"/>
      <c r="V159" s="71"/>
      <c r="W159" s="71"/>
      <c r="X159" s="71"/>
      <c r="Y159" s="71"/>
      <c r="Z159" s="71"/>
    </row>
    <row r="160" spans="1:26" ht="12.75" customHeight="1">
      <c r="A160" s="269">
        <v>3</v>
      </c>
      <c r="B160" s="241" t="s">
        <v>228</v>
      </c>
      <c r="C160" s="99" t="s">
        <v>179</v>
      </c>
      <c r="D160" s="97">
        <v>2</v>
      </c>
      <c r="E160" s="97">
        <v>1</v>
      </c>
      <c r="F160" s="97">
        <v>1</v>
      </c>
      <c r="G160" s="120" t="s">
        <v>123</v>
      </c>
      <c r="H160" s="101" t="s">
        <v>229</v>
      </c>
      <c r="I160" s="101" t="s">
        <v>278</v>
      </c>
      <c r="J160" s="101"/>
      <c r="K160" s="232"/>
      <c r="L160" s="72"/>
      <c r="M160" s="110">
        <v>22</v>
      </c>
      <c r="N160" s="132">
        <f t="shared" si="70"/>
        <v>1</v>
      </c>
      <c r="O160" s="106">
        <f t="shared" si="71"/>
        <v>1</v>
      </c>
      <c r="P160" s="71"/>
      <c r="Q160" s="106">
        <f t="shared" si="72"/>
        <v>2</v>
      </c>
      <c r="R160" s="106">
        <f t="shared" si="73"/>
        <v>1</v>
      </c>
      <c r="S160" s="71"/>
      <c r="T160" s="71"/>
      <c r="U160" s="71"/>
      <c r="V160" s="71"/>
      <c r="W160" s="71"/>
      <c r="X160" s="71"/>
      <c r="Y160" s="71"/>
      <c r="Z160" s="71"/>
    </row>
    <row r="161" spans="1:26" ht="12.75" customHeight="1">
      <c r="A161" s="269">
        <v>4</v>
      </c>
      <c r="B161" s="241" t="s">
        <v>232</v>
      </c>
      <c r="C161" s="99" t="s">
        <v>233</v>
      </c>
      <c r="D161" s="97">
        <v>2</v>
      </c>
      <c r="E161" s="97">
        <v>2</v>
      </c>
      <c r="F161" s="97">
        <v>0</v>
      </c>
      <c r="G161" s="120" t="s">
        <v>123</v>
      </c>
      <c r="H161" s="246" t="s">
        <v>59</v>
      </c>
      <c r="I161" s="247" t="s">
        <v>71</v>
      </c>
      <c r="J161" s="102"/>
      <c r="K161" s="232"/>
      <c r="L161" s="72"/>
      <c r="M161" s="110">
        <v>22</v>
      </c>
      <c r="N161" s="132">
        <f t="shared" si="70"/>
        <v>1</v>
      </c>
      <c r="O161" s="106">
        <f t="shared" si="71"/>
        <v>1</v>
      </c>
      <c r="P161" s="71"/>
      <c r="Q161" s="106">
        <f t="shared" si="72"/>
        <v>2</v>
      </c>
      <c r="R161" s="106">
        <f t="shared" si="73"/>
        <v>1</v>
      </c>
      <c r="S161" s="71"/>
      <c r="T161" s="71"/>
      <c r="U161" s="71"/>
      <c r="V161" s="71"/>
      <c r="W161" s="71"/>
      <c r="X161" s="71"/>
      <c r="Y161" s="71"/>
      <c r="Z161" s="71"/>
    </row>
    <row r="162" spans="1:26" ht="12.75" customHeight="1">
      <c r="A162" s="269">
        <v>5</v>
      </c>
      <c r="B162" s="241" t="s">
        <v>234</v>
      </c>
      <c r="C162" s="99" t="s">
        <v>235</v>
      </c>
      <c r="D162" s="97">
        <v>2</v>
      </c>
      <c r="E162" s="97">
        <v>2</v>
      </c>
      <c r="F162" s="97">
        <v>0</v>
      </c>
      <c r="G162" s="120" t="s">
        <v>123</v>
      </c>
      <c r="H162" s="250" t="s">
        <v>29</v>
      </c>
      <c r="I162" s="101" t="s">
        <v>30</v>
      </c>
      <c r="J162" s="102"/>
      <c r="K162" s="232"/>
      <c r="L162" s="72"/>
      <c r="M162" s="110">
        <v>22</v>
      </c>
      <c r="N162" s="132">
        <f t="shared" si="70"/>
        <v>1</v>
      </c>
      <c r="O162" s="106">
        <f t="shared" si="71"/>
        <v>1</v>
      </c>
      <c r="P162" s="71"/>
      <c r="Q162" s="106">
        <f t="shared" si="72"/>
        <v>2</v>
      </c>
      <c r="R162" s="106">
        <f t="shared" si="73"/>
        <v>1</v>
      </c>
      <c r="S162" s="71"/>
      <c r="T162" s="71"/>
      <c r="U162" s="71"/>
      <c r="V162" s="71"/>
      <c r="W162" s="71"/>
      <c r="X162" s="71"/>
      <c r="Y162" s="71"/>
      <c r="Z162" s="71"/>
    </row>
    <row r="163" spans="1:26" ht="12.75" customHeight="1">
      <c r="A163" s="269">
        <v>6</v>
      </c>
      <c r="B163" s="241" t="s">
        <v>236</v>
      </c>
      <c r="C163" s="99" t="s">
        <v>237</v>
      </c>
      <c r="D163" s="97">
        <v>2</v>
      </c>
      <c r="E163" s="97">
        <v>2</v>
      </c>
      <c r="F163" s="97">
        <v>0</v>
      </c>
      <c r="G163" s="120" t="s">
        <v>123</v>
      </c>
      <c r="H163" s="102" t="s">
        <v>61</v>
      </c>
      <c r="I163" s="102" t="s">
        <v>70</v>
      </c>
      <c r="J163" s="102"/>
      <c r="K163" s="232"/>
      <c r="L163" s="72"/>
      <c r="M163" s="110">
        <v>22</v>
      </c>
      <c r="N163" s="132">
        <f t="shared" si="70"/>
        <v>1</v>
      </c>
      <c r="O163" s="106">
        <f t="shared" si="71"/>
        <v>1</v>
      </c>
      <c r="P163" s="71"/>
      <c r="Q163" s="106">
        <f t="shared" si="72"/>
        <v>2</v>
      </c>
      <c r="R163" s="106">
        <f t="shared" si="73"/>
        <v>1</v>
      </c>
      <c r="S163" s="71"/>
      <c r="T163" s="71"/>
      <c r="U163" s="71"/>
      <c r="V163" s="71"/>
      <c r="W163" s="71"/>
      <c r="X163" s="71"/>
      <c r="Y163" s="71"/>
      <c r="Z163" s="71"/>
    </row>
    <row r="164" spans="1:26" ht="12.75" customHeight="1">
      <c r="A164" s="193">
        <v>7</v>
      </c>
      <c r="B164" s="251" t="s">
        <v>238</v>
      </c>
      <c r="C164" s="200" t="s">
        <v>239</v>
      </c>
      <c r="D164" s="166">
        <v>4</v>
      </c>
      <c r="E164" s="166">
        <v>0</v>
      </c>
      <c r="F164" s="166">
        <v>4</v>
      </c>
      <c r="G164" s="194" t="s">
        <v>123</v>
      </c>
      <c r="H164" s="216" t="s">
        <v>34</v>
      </c>
      <c r="I164" s="216" t="s">
        <v>63</v>
      </c>
      <c r="J164" s="216" t="s">
        <v>29</v>
      </c>
      <c r="K164" s="234" t="s">
        <v>73</v>
      </c>
      <c r="L164" s="122"/>
      <c r="M164" s="136">
        <v>22</v>
      </c>
      <c r="N164" s="135">
        <f t="shared" si="70"/>
        <v>1</v>
      </c>
      <c r="O164" s="121">
        <f t="shared" ref="O164:O165" si="74">IF(M164&lt;=25,1,IF(M164&lt;=50,1.5,IF(M164&lt;=75,2,IF(M164&lt;=100,2.5,IF(M164&lt;=125,3,IF(M164&lt;=150,3.5,IF(M164&lt;=175,4)))))))</f>
        <v>1</v>
      </c>
      <c r="P164" s="122"/>
      <c r="Q164" s="121">
        <f t="shared" si="72"/>
        <v>4</v>
      </c>
      <c r="R164" s="166">
        <f t="shared" ref="R164:R165" si="75">O164*D164/Q164*2</f>
        <v>2</v>
      </c>
      <c r="S164" s="122"/>
      <c r="T164" s="122"/>
      <c r="U164" s="122"/>
      <c r="V164" s="122"/>
      <c r="W164" s="122"/>
      <c r="X164" s="122"/>
      <c r="Y164" s="122"/>
      <c r="Z164" s="122"/>
    </row>
    <row r="165" spans="1:26" ht="12.75" customHeight="1">
      <c r="A165" s="193">
        <v>8</v>
      </c>
      <c r="B165" s="251" t="s">
        <v>240</v>
      </c>
      <c r="C165" s="200" t="s">
        <v>241</v>
      </c>
      <c r="D165" s="166">
        <v>4</v>
      </c>
      <c r="E165" s="166">
        <v>0</v>
      </c>
      <c r="F165" s="166">
        <v>4</v>
      </c>
      <c r="G165" s="194" t="s">
        <v>123</v>
      </c>
      <c r="H165" s="255" t="s">
        <v>70</v>
      </c>
      <c r="I165" s="255" t="s">
        <v>55</v>
      </c>
      <c r="J165" s="216" t="s">
        <v>23</v>
      </c>
      <c r="K165" s="256" t="s">
        <v>41</v>
      </c>
      <c r="L165" s="122"/>
      <c r="M165" s="136">
        <v>22</v>
      </c>
      <c r="N165" s="135">
        <f t="shared" si="70"/>
        <v>1</v>
      </c>
      <c r="O165" s="121">
        <f t="shared" si="74"/>
        <v>1</v>
      </c>
      <c r="P165" s="122"/>
      <c r="Q165" s="121">
        <f t="shared" si="72"/>
        <v>4</v>
      </c>
      <c r="R165" s="166">
        <f t="shared" si="75"/>
        <v>2</v>
      </c>
      <c r="S165" s="122"/>
      <c r="T165" s="122"/>
      <c r="U165" s="122"/>
      <c r="V165" s="122"/>
      <c r="W165" s="122"/>
      <c r="X165" s="122"/>
      <c r="Y165" s="122"/>
      <c r="Z165" s="122"/>
    </row>
    <row r="166" spans="1:26" ht="12.75" customHeight="1">
      <c r="A166" s="270"/>
      <c r="B166" s="271"/>
      <c r="C166" s="271"/>
      <c r="D166" s="271">
        <f t="shared" ref="D166:F166" si="76">SUM(D158:D165)</f>
        <v>20</v>
      </c>
      <c r="E166" s="271">
        <f t="shared" si="76"/>
        <v>11</v>
      </c>
      <c r="F166" s="271">
        <f t="shared" si="76"/>
        <v>9</v>
      </c>
      <c r="G166" s="271"/>
      <c r="H166" s="271"/>
      <c r="I166" s="97"/>
      <c r="J166" s="97"/>
      <c r="K166" s="259"/>
      <c r="L166" s="72"/>
      <c r="M166" s="144"/>
      <c r="N166" s="132"/>
      <c r="O166" s="106"/>
      <c r="P166" s="71"/>
      <c r="Q166" s="106"/>
      <c r="R166" s="106"/>
      <c r="S166" s="71"/>
      <c r="T166" s="71"/>
      <c r="U166" s="71"/>
      <c r="V166" s="71"/>
      <c r="W166" s="71"/>
      <c r="X166" s="71"/>
      <c r="Y166" s="71"/>
      <c r="Z166" s="71"/>
    </row>
    <row r="167" spans="1:26" ht="12.75" customHeight="1">
      <c r="A167" s="203"/>
      <c r="B167" s="97"/>
      <c r="C167" s="116"/>
      <c r="D167" s="116"/>
      <c r="E167" s="97"/>
      <c r="F167" s="97"/>
      <c r="G167" s="116"/>
      <c r="H167" s="116"/>
      <c r="I167" s="97"/>
      <c r="J167" s="97"/>
      <c r="K167" s="259"/>
      <c r="L167" s="72"/>
      <c r="M167" s="144"/>
      <c r="N167" s="132"/>
      <c r="O167" s="132"/>
      <c r="P167" s="71"/>
      <c r="Q167" s="132"/>
      <c r="R167" s="132"/>
      <c r="S167" s="71"/>
      <c r="T167" s="71"/>
      <c r="U167" s="71"/>
      <c r="V167" s="71"/>
      <c r="W167" s="71"/>
      <c r="X167" s="71"/>
      <c r="Y167" s="71"/>
      <c r="Z167" s="71"/>
    </row>
    <row r="168" spans="1:26" ht="12.75" customHeight="1">
      <c r="A168" s="272" t="s">
        <v>279</v>
      </c>
      <c r="B168" s="273"/>
      <c r="C168" s="274"/>
      <c r="D168" s="274"/>
      <c r="E168" s="273"/>
      <c r="F168" s="97"/>
      <c r="G168" s="116"/>
      <c r="H168" s="116"/>
      <c r="I168" s="97"/>
      <c r="J168" s="97"/>
      <c r="K168" s="259"/>
      <c r="L168" s="72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spans="1:26" ht="12.75" customHeight="1">
      <c r="A169" s="353" t="s">
        <v>104</v>
      </c>
      <c r="B169" s="355" t="s">
        <v>105</v>
      </c>
      <c r="C169" s="355" t="s">
        <v>106</v>
      </c>
      <c r="D169" s="357" t="s">
        <v>107</v>
      </c>
      <c r="E169" s="358"/>
      <c r="F169" s="359"/>
      <c r="G169" s="355" t="s">
        <v>108</v>
      </c>
      <c r="H169" s="355" t="s">
        <v>109</v>
      </c>
      <c r="I169" s="371" t="s">
        <v>110</v>
      </c>
      <c r="J169" s="372"/>
      <c r="K169" s="375"/>
      <c r="L169" s="72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spans="1:26" ht="12.75" customHeight="1">
      <c r="A170" s="354"/>
      <c r="B170" s="356"/>
      <c r="C170" s="356"/>
      <c r="D170" s="89" t="s">
        <v>116</v>
      </c>
      <c r="E170" s="89" t="s">
        <v>117</v>
      </c>
      <c r="F170" s="89" t="s">
        <v>118</v>
      </c>
      <c r="G170" s="356"/>
      <c r="H170" s="356"/>
      <c r="I170" s="363"/>
      <c r="J170" s="364"/>
      <c r="K170" s="365"/>
      <c r="L170" s="72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spans="1:26" ht="12.75" customHeight="1">
      <c r="A171" s="275">
        <v>1</v>
      </c>
      <c r="B171" s="276" t="s">
        <v>243</v>
      </c>
      <c r="C171" s="277" t="s">
        <v>244</v>
      </c>
      <c r="D171" s="278">
        <f>E171+F171</f>
        <v>2</v>
      </c>
      <c r="E171" s="279">
        <v>0</v>
      </c>
      <c r="F171" s="279">
        <v>2</v>
      </c>
      <c r="G171" s="279" t="s">
        <v>124</v>
      </c>
      <c r="H171" s="260" t="s">
        <v>73</v>
      </c>
      <c r="I171" s="261" t="s">
        <v>59</v>
      </c>
      <c r="J171" s="255"/>
      <c r="K171" s="234"/>
      <c r="L171" s="280"/>
      <c r="M171" s="281">
        <v>16</v>
      </c>
      <c r="N171" s="282">
        <f t="shared" ref="N171:N172" si="77">IF(F171&gt;0,1,1)</f>
        <v>1</v>
      </c>
      <c r="O171" s="283">
        <f>IF(M176&lt;=25,1,IF(M176&lt;=50,1.5,IF(M176&lt;=75,2,IF(M176&lt;=100,2.5,IF(M176&lt;=125,3,IF(M176&lt;=150,3.5,IF(M176&lt;=175,4)))))))</f>
        <v>1</v>
      </c>
      <c r="P171" s="280"/>
      <c r="Q171" s="283">
        <f t="shared" ref="Q171:Q177" si="78">IF(I171="",1,IF(J171="",2,IF(K171="",3,4)))</f>
        <v>2</v>
      </c>
      <c r="R171" s="283">
        <f>O171*D171/Q171*2</f>
        <v>2</v>
      </c>
      <c r="S171" s="280"/>
      <c r="T171" s="280"/>
      <c r="U171" s="280"/>
      <c r="V171" s="280"/>
      <c r="W171" s="280"/>
      <c r="X171" s="280"/>
      <c r="Y171" s="280"/>
      <c r="Z171" s="280"/>
    </row>
    <row r="172" spans="1:26" ht="15" customHeight="1">
      <c r="A172" s="269">
        <v>2</v>
      </c>
      <c r="B172" s="241" t="s">
        <v>245</v>
      </c>
      <c r="C172" s="99" t="s">
        <v>246</v>
      </c>
      <c r="D172" s="97">
        <v>2</v>
      </c>
      <c r="E172" s="97">
        <v>2</v>
      </c>
      <c r="F172" s="97">
        <v>0</v>
      </c>
      <c r="G172" s="120" t="s">
        <v>124</v>
      </c>
      <c r="H172" s="101" t="s">
        <v>41</v>
      </c>
      <c r="I172" s="101" t="s">
        <v>76</v>
      </c>
      <c r="J172" s="102"/>
      <c r="K172" s="232"/>
      <c r="L172" s="72"/>
      <c r="M172" s="110">
        <v>16</v>
      </c>
      <c r="N172" s="132">
        <f t="shared" si="77"/>
        <v>1</v>
      </c>
      <c r="O172" s="106">
        <f t="shared" ref="O172:O175" si="79">IF(M172&lt;=40,1,IF(M172&lt;=80,1.5,IF(M172&lt;=120,2,IF(M172&lt;=160,2.5,IF(M172&lt;=200,3,IF(M172&lt;=240,3.5,IF(M172&lt;=280,4)))))))</f>
        <v>1</v>
      </c>
      <c r="P172" s="71"/>
      <c r="Q172" s="106">
        <f t="shared" si="78"/>
        <v>2</v>
      </c>
      <c r="R172" s="106">
        <f t="shared" ref="R172:R175" si="80">O172*D172/Q172</f>
        <v>1</v>
      </c>
      <c r="S172" s="71"/>
      <c r="T172" s="71"/>
      <c r="U172" s="71"/>
      <c r="V172" s="71"/>
      <c r="W172" s="71"/>
      <c r="X172" s="71"/>
      <c r="Y172" s="71"/>
      <c r="Z172" s="71"/>
    </row>
    <row r="173" spans="1:26" ht="15" customHeight="1">
      <c r="A173" s="269">
        <v>3</v>
      </c>
      <c r="B173" s="241" t="s">
        <v>247</v>
      </c>
      <c r="C173" s="99" t="s">
        <v>248</v>
      </c>
      <c r="D173" s="97">
        <v>2</v>
      </c>
      <c r="E173" s="97">
        <v>2</v>
      </c>
      <c r="F173" s="97">
        <v>0</v>
      </c>
      <c r="G173" s="120" t="s">
        <v>124</v>
      </c>
      <c r="H173" s="102" t="s">
        <v>64</v>
      </c>
      <c r="I173" s="101" t="s">
        <v>55</v>
      </c>
      <c r="J173" s="102"/>
      <c r="K173" s="232"/>
      <c r="L173" s="72"/>
      <c r="M173" s="110">
        <v>16</v>
      </c>
      <c r="N173" s="284">
        <v>1</v>
      </c>
      <c r="O173" s="106">
        <f t="shared" si="79"/>
        <v>1</v>
      </c>
      <c r="P173" s="71"/>
      <c r="Q173" s="106">
        <f t="shared" si="78"/>
        <v>2</v>
      </c>
      <c r="R173" s="106">
        <f t="shared" si="80"/>
        <v>1</v>
      </c>
      <c r="S173" s="71"/>
      <c r="T173" s="71"/>
      <c r="U173" s="71"/>
      <c r="V173" s="71"/>
      <c r="W173" s="71"/>
      <c r="X173" s="71"/>
      <c r="Y173" s="71"/>
      <c r="Z173" s="71"/>
    </row>
    <row r="174" spans="1:26" ht="12.75" customHeight="1">
      <c r="A174" s="269">
        <v>4</v>
      </c>
      <c r="B174" s="241" t="s">
        <v>249</v>
      </c>
      <c r="C174" s="99" t="s">
        <v>250</v>
      </c>
      <c r="D174" s="97">
        <v>2</v>
      </c>
      <c r="E174" s="97">
        <v>2</v>
      </c>
      <c r="F174" s="97">
        <v>0</v>
      </c>
      <c r="G174" s="120" t="s">
        <v>124</v>
      </c>
      <c r="H174" s="101" t="s">
        <v>58</v>
      </c>
      <c r="I174" s="102" t="s">
        <v>53</v>
      </c>
      <c r="J174" s="102"/>
      <c r="K174" s="232"/>
      <c r="L174" s="72"/>
      <c r="M174" s="110">
        <v>16</v>
      </c>
      <c r="N174" s="132">
        <f t="shared" ref="N174:N177" si="81">IF(F174&gt;0,1,1)</f>
        <v>1</v>
      </c>
      <c r="O174" s="106">
        <f t="shared" si="79"/>
        <v>1</v>
      </c>
      <c r="P174" s="71"/>
      <c r="Q174" s="106">
        <f t="shared" si="78"/>
        <v>2</v>
      </c>
      <c r="R174" s="106">
        <f t="shared" si="80"/>
        <v>1</v>
      </c>
      <c r="S174" s="71"/>
      <c r="T174" s="71"/>
      <c r="U174" s="71"/>
      <c r="V174" s="71"/>
      <c r="W174" s="71"/>
      <c r="X174" s="71"/>
      <c r="Y174" s="71"/>
      <c r="Z174" s="71"/>
    </row>
    <row r="175" spans="1:26" ht="12.75" customHeight="1">
      <c r="A175" s="269">
        <v>5</v>
      </c>
      <c r="B175" s="241" t="s">
        <v>251</v>
      </c>
      <c r="C175" s="123" t="s">
        <v>252</v>
      </c>
      <c r="D175" s="97">
        <f>SUM(E175:F175)</f>
        <v>2</v>
      </c>
      <c r="E175" s="120">
        <v>2</v>
      </c>
      <c r="F175" s="120">
        <v>0</v>
      </c>
      <c r="G175" s="120" t="s">
        <v>124</v>
      </c>
      <c r="H175" s="250" t="s">
        <v>34</v>
      </c>
      <c r="I175" s="247" t="s">
        <v>49</v>
      </c>
      <c r="J175" s="102"/>
      <c r="K175" s="262"/>
      <c r="L175" s="72"/>
      <c r="M175" s="110">
        <v>16</v>
      </c>
      <c r="N175" s="132">
        <f t="shared" si="81"/>
        <v>1</v>
      </c>
      <c r="O175" s="106">
        <f t="shared" si="79"/>
        <v>1</v>
      </c>
      <c r="P175" s="71"/>
      <c r="Q175" s="106">
        <f t="shared" si="78"/>
        <v>2</v>
      </c>
      <c r="R175" s="106">
        <f t="shared" si="80"/>
        <v>1</v>
      </c>
      <c r="S175" s="71"/>
      <c r="T175" s="71"/>
      <c r="U175" s="71"/>
      <c r="V175" s="71"/>
      <c r="W175" s="71"/>
      <c r="X175" s="71"/>
      <c r="Y175" s="71"/>
      <c r="Z175" s="71"/>
    </row>
    <row r="176" spans="1:26" ht="12.75" customHeight="1">
      <c r="A176" s="193">
        <v>6</v>
      </c>
      <c r="B176" s="251" t="s">
        <v>253</v>
      </c>
      <c r="C176" s="200" t="s">
        <v>254</v>
      </c>
      <c r="D176" s="166">
        <v>4</v>
      </c>
      <c r="E176" s="166">
        <v>0</v>
      </c>
      <c r="F176" s="166">
        <v>4</v>
      </c>
      <c r="G176" s="194" t="s">
        <v>124</v>
      </c>
      <c r="H176" s="255" t="s">
        <v>53</v>
      </c>
      <c r="I176" s="216" t="s">
        <v>75</v>
      </c>
      <c r="J176" s="216" t="s">
        <v>56</v>
      </c>
      <c r="K176" s="263" t="s">
        <v>77</v>
      </c>
      <c r="L176" s="122"/>
      <c r="M176" s="136">
        <v>16</v>
      </c>
      <c r="N176" s="135">
        <f t="shared" si="81"/>
        <v>1</v>
      </c>
      <c r="O176" s="121">
        <f t="shared" ref="O176:O177" si="82">IF(M176&lt;=25,1,IF(M176&lt;=50,1.5,IF(M176&lt;=75,2,IF(M176&lt;=100,2.5,IF(M176&lt;=125,3,IF(M176&lt;=150,3.5,IF(M176&lt;=175,4)))))))</f>
        <v>1</v>
      </c>
      <c r="P176" s="122"/>
      <c r="Q176" s="121">
        <f t="shared" si="78"/>
        <v>4</v>
      </c>
      <c r="R176" s="166">
        <f t="shared" ref="R176:R177" si="83">O176*D176/Q176*2</f>
        <v>2</v>
      </c>
      <c r="S176" s="122"/>
      <c r="T176" s="122"/>
      <c r="U176" s="122"/>
      <c r="V176" s="122"/>
      <c r="W176" s="122"/>
      <c r="X176" s="122"/>
      <c r="Y176" s="122"/>
      <c r="Z176" s="122"/>
    </row>
    <row r="177" spans="1:26" ht="12.75" customHeight="1">
      <c r="A177" s="193">
        <v>7</v>
      </c>
      <c r="B177" s="251" t="s">
        <v>255</v>
      </c>
      <c r="C177" s="200" t="s">
        <v>256</v>
      </c>
      <c r="D177" s="166">
        <v>4</v>
      </c>
      <c r="E177" s="166">
        <v>0</v>
      </c>
      <c r="F177" s="166">
        <v>4</v>
      </c>
      <c r="G177" s="194" t="s">
        <v>124</v>
      </c>
      <c r="H177" s="255" t="s">
        <v>49</v>
      </c>
      <c r="I177" s="255" t="s">
        <v>30</v>
      </c>
      <c r="J177" s="247" t="s">
        <v>44</v>
      </c>
      <c r="K177" s="263" t="s">
        <v>57</v>
      </c>
      <c r="L177" s="122"/>
      <c r="M177" s="136">
        <v>16</v>
      </c>
      <c r="N177" s="135">
        <f t="shared" si="81"/>
        <v>1</v>
      </c>
      <c r="O177" s="121">
        <f t="shared" si="82"/>
        <v>1</v>
      </c>
      <c r="P177" s="122"/>
      <c r="Q177" s="121">
        <f t="shared" si="78"/>
        <v>4</v>
      </c>
      <c r="R177" s="166">
        <f t="shared" si="83"/>
        <v>2</v>
      </c>
      <c r="S177" s="122"/>
      <c r="T177" s="122"/>
      <c r="U177" s="122"/>
      <c r="V177" s="122"/>
      <c r="W177" s="122"/>
      <c r="X177" s="122"/>
      <c r="Y177" s="122"/>
      <c r="Z177" s="122"/>
    </row>
    <row r="178" spans="1:26" ht="12.75" customHeight="1">
      <c r="A178" s="270"/>
      <c r="B178" s="271"/>
      <c r="C178" s="271"/>
      <c r="D178" s="271">
        <f t="shared" ref="D178:F178" si="84">SUM(D171:D177)</f>
        <v>18</v>
      </c>
      <c r="E178" s="271">
        <f t="shared" si="84"/>
        <v>8</v>
      </c>
      <c r="F178" s="271">
        <f t="shared" si="84"/>
        <v>10</v>
      </c>
      <c r="G178" s="271"/>
      <c r="H178" s="271"/>
      <c r="I178" s="97"/>
      <c r="J178" s="97"/>
      <c r="K178" s="259"/>
      <c r="L178" s="72"/>
      <c r="M178" s="144"/>
      <c r="N178" s="132"/>
      <c r="O178" s="106"/>
      <c r="P178" s="71"/>
      <c r="Q178" s="106"/>
      <c r="R178" s="106"/>
      <c r="S178" s="71"/>
      <c r="T178" s="71"/>
      <c r="U178" s="71"/>
      <c r="V178" s="71"/>
      <c r="W178" s="71"/>
      <c r="X178" s="71"/>
      <c r="Y178" s="71"/>
      <c r="Z178" s="71"/>
    </row>
    <row r="179" spans="1:26" ht="12.75" customHeight="1">
      <c r="A179" s="203"/>
      <c r="B179" s="97"/>
      <c r="C179" s="116"/>
      <c r="D179" s="116"/>
      <c r="E179" s="97"/>
      <c r="F179" s="97"/>
      <c r="G179" s="116"/>
      <c r="H179" s="116"/>
      <c r="I179" s="97"/>
      <c r="J179" s="97"/>
      <c r="K179" s="259"/>
      <c r="L179" s="72"/>
      <c r="M179" s="144"/>
      <c r="N179" s="132"/>
      <c r="O179" s="106"/>
      <c r="P179" s="71"/>
      <c r="Q179" s="106"/>
      <c r="R179" s="106"/>
      <c r="S179" s="71"/>
      <c r="T179" s="71"/>
      <c r="U179" s="71"/>
      <c r="V179" s="71"/>
      <c r="W179" s="71"/>
      <c r="X179" s="71"/>
      <c r="Y179" s="71"/>
      <c r="Z179" s="71"/>
    </row>
    <row r="180" spans="1:26" ht="12.75" customHeight="1">
      <c r="A180" s="258" t="s">
        <v>280</v>
      </c>
      <c r="B180" s="97"/>
      <c r="C180" s="116"/>
      <c r="D180" s="116"/>
      <c r="E180" s="97"/>
      <c r="F180" s="97"/>
      <c r="G180" s="116"/>
      <c r="H180" s="116"/>
      <c r="I180" s="97"/>
      <c r="J180" s="97"/>
      <c r="K180" s="259"/>
      <c r="L180" s="72"/>
      <c r="M180" s="144"/>
      <c r="N180" s="132"/>
      <c r="O180" s="132"/>
      <c r="P180" s="71"/>
      <c r="Q180" s="132"/>
      <c r="R180" s="132"/>
      <c r="S180" s="71"/>
      <c r="T180" s="71"/>
      <c r="U180" s="71"/>
      <c r="V180" s="71"/>
      <c r="W180" s="71"/>
      <c r="X180" s="71"/>
      <c r="Y180" s="71"/>
      <c r="Z180" s="71"/>
    </row>
    <row r="181" spans="1:26" ht="12.75" customHeight="1">
      <c r="A181" s="353" t="s">
        <v>104</v>
      </c>
      <c r="B181" s="355" t="s">
        <v>105</v>
      </c>
      <c r="C181" s="355" t="s">
        <v>106</v>
      </c>
      <c r="D181" s="357" t="s">
        <v>107</v>
      </c>
      <c r="E181" s="358"/>
      <c r="F181" s="359"/>
      <c r="G181" s="355" t="s">
        <v>108</v>
      </c>
      <c r="H181" s="355" t="s">
        <v>109</v>
      </c>
      <c r="I181" s="371" t="s">
        <v>110</v>
      </c>
      <c r="J181" s="372"/>
      <c r="K181" s="375"/>
      <c r="L181" s="72"/>
      <c r="M181" s="68"/>
      <c r="N181" s="68"/>
      <c r="O181" s="68"/>
      <c r="P181" s="71"/>
      <c r="Q181" s="68"/>
      <c r="R181" s="68"/>
      <c r="S181" s="71"/>
      <c r="T181" s="71"/>
      <c r="U181" s="71"/>
      <c r="V181" s="71"/>
      <c r="W181" s="71"/>
      <c r="X181" s="71"/>
      <c r="Y181" s="71"/>
      <c r="Z181" s="71"/>
    </row>
    <row r="182" spans="1:26" ht="12.75" customHeight="1">
      <c r="A182" s="354"/>
      <c r="B182" s="356"/>
      <c r="C182" s="356"/>
      <c r="D182" s="89" t="s">
        <v>116</v>
      </c>
      <c r="E182" s="89" t="s">
        <v>117</v>
      </c>
      <c r="F182" s="89" t="s">
        <v>118</v>
      </c>
      <c r="G182" s="356"/>
      <c r="H182" s="356"/>
      <c r="I182" s="363"/>
      <c r="J182" s="364"/>
      <c r="K182" s="365"/>
      <c r="L182" s="72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spans="1:26" ht="12.75" customHeight="1">
      <c r="A183" s="269">
        <v>1</v>
      </c>
      <c r="B183" s="241" t="s">
        <v>281</v>
      </c>
      <c r="C183" s="99" t="s">
        <v>282</v>
      </c>
      <c r="D183" s="97">
        <f>SUM(E183:F183)</f>
        <v>20</v>
      </c>
      <c r="E183" s="120">
        <v>0</v>
      </c>
      <c r="F183" s="120">
        <v>20</v>
      </c>
      <c r="G183" s="120" t="s">
        <v>125</v>
      </c>
      <c r="H183" s="102"/>
      <c r="I183" s="102"/>
      <c r="J183" s="102"/>
      <c r="K183" s="232"/>
      <c r="L183" s="72"/>
      <c r="M183" s="158" t="s">
        <v>24</v>
      </c>
      <c r="N183" s="132"/>
      <c r="O183" s="106"/>
      <c r="P183" s="71"/>
      <c r="Q183" s="106"/>
      <c r="R183" s="106"/>
      <c r="S183" s="71"/>
      <c r="T183" s="71"/>
      <c r="U183" s="71"/>
      <c r="V183" s="71"/>
      <c r="W183" s="71"/>
      <c r="X183" s="71"/>
      <c r="Y183" s="71"/>
      <c r="Z183" s="71"/>
    </row>
    <row r="184" spans="1:26" ht="12.75" customHeight="1">
      <c r="A184" s="285"/>
      <c r="B184" s="286"/>
      <c r="C184" s="286"/>
      <c r="D184" s="286">
        <f t="shared" ref="D184:F184" si="85">SUM(D183)</f>
        <v>20</v>
      </c>
      <c r="E184" s="286">
        <f t="shared" si="85"/>
        <v>0</v>
      </c>
      <c r="F184" s="286">
        <f t="shared" si="85"/>
        <v>20</v>
      </c>
      <c r="G184" s="286"/>
      <c r="H184" s="286"/>
      <c r="I184" s="287"/>
      <c r="J184" s="287"/>
      <c r="K184" s="288"/>
      <c r="L184" s="72"/>
      <c r="M184" s="144"/>
      <c r="N184" s="132"/>
      <c r="O184" s="132"/>
      <c r="P184" s="71"/>
      <c r="Q184" s="132"/>
      <c r="R184" s="132"/>
      <c r="S184" s="71"/>
      <c r="T184" s="71"/>
      <c r="U184" s="71"/>
      <c r="V184" s="71"/>
      <c r="W184" s="71"/>
      <c r="X184" s="71"/>
      <c r="Y184" s="71"/>
      <c r="Z184" s="71"/>
    </row>
    <row r="185" spans="1:26" ht="12.75" customHeight="1">
      <c r="A185" s="71"/>
      <c r="B185" s="68"/>
      <c r="C185" s="71"/>
      <c r="D185" s="71"/>
      <c r="E185" s="68"/>
      <c r="F185" s="68"/>
      <c r="G185" s="71"/>
      <c r="H185" s="71"/>
      <c r="I185" s="68"/>
      <c r="J185" s="68"/>
      <c r="K185" s="71"/>
      <c r="L185" s="72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spans="1:26" ht="12.75" customHeight="1">
      <c r="A186" s="71"/>
      <c r="B186" s="68"/>
      <c r="C186" s="71"/>
      <c r="D186" s="71"/>
      <c r="E186" s="68"/>
      <c r="F186" s="68"/>
      <c r="G186" s="71"/>
      <c r="H186" s="71"/>
      <c r="I186" s="68"/>
      <c r="J186" s="68"/>
      <c r="K186" s="71"/>
      <c r="L186" s="72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spans="1:26" ht="12.75" customHeight="1">
      <c r="A187" s="79" t="s">
        <v>283</v>
      </c>
      <c r="B187" s="68"/>
      <c r="C187" s="71"/>
      <c r="D187" s="71"/>
      <c r="E187" s="68"/>
      <c r="F187" s="68"/>
      <c r="G187" s="71"/>
      <c r="H187" s="71"/>
      <c r="I187" s="68"/>
      <c r="J187" s="68"/>
      <c r="K187" s="232"/>
      <c r="L187" s="72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spans="1:26" ht="12.75" customHeight="1">
      <c r="A188" s="80" t="s">
        <v>284</v>
      </c>
      <c r="B188" s="76"/>
      <c r="C188" s="71"/>
      <c r="D188" s="71"/>
      <c r="E188" s="68"/>
      <c r="F188" s="68"/>
      <c r="G188" s="71"/>
      <c r="H188" s="71" t="s">
        <v>223</v>
      </c>
      <c r="I188" s="68"/>
      <c r="J188" s="68"/>
      <c r="K188" s="71"/>
      <c r="L188" s="72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spans="1:26" ht="12.75" customHeight="1">
      <c r="A189" s="366" t="s">
        <v>104</v>
      </c>
      <c r="B189" s="367" t="s">
        <v>105</v>
      </c>
      <c r="C189" s="367" t="s">
        <v>106</v>
      </c>
      <c r="D189" s="368" t="s">
        <v>107</v>
      </c>
      <c r="E189" s="369"/>
      <c r="F189" s="370"/>
      <c r="G189" s="367" t="s">
        <v>108</v>
      </c>
      <c r="H189" s="367" t="s">
        <v>109</v>
      </c>
      <c r="I189" s="360" t="s">
        <v>110</v>
      </c>
      <c r="J189" s="361"/>
      <c r="K189" s="362"/>
      <c r="L189" s="240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spans="1:26" ht="12.75" customHeight="1">
      <c r="A190" s="354"/>
      <c r="B190" s="356"/>
      <c r="C190" s="356"/>
      <c r="D190" s="89" t="s">
        <v>116</v>
      </c>
      <c r="E190" s="89" t="s">
        <v>117</v>
      </c>
      <c r="F190" s="89" t="s">
        <v>118</v>
      </c>
      <c r="G190" s="356"/>
      <c r="H190" s="356"/>
      <c r="I190" s="363"/>
      <c r="J190" s="364"/>
      <c r="K190" s="365"/>
      <c r="L190" s="240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spans="1:26" ht="12.75" customHeight="1">
      <c r="A191" s="160">
        <v>1</v>
      </c>
      <c r="B191" s="241" t="s">
        <v>224</v>
      </c>
      <c r="C191" s="99" t="s">
        <v>173</v>
      </c>
      <c r="D191" s="97">
        <v>2</v>
      </c>
      <c r="E191" s="97">
        <v>2</v>
      </c>
      <c r="F191" s="97">
        <v>0</v>
      </c>
      <c r="G191" s="120" t="s">
        <v>123</v>
      </c>
      <c r="H191" s="242" t="s">
        <v>285</v>
      </c>
      <c r="I191" s="192"/>
      <c r="J191" s="192"/>
      <c r="K191" s="243"/>
      <c r="L191" s="72"/>
      <c r="M191" s="105">
        <v>44</v>
      </c>
      <c r="N191" s="132">
        <v>2</v>
      </c>
      <c r="O191" s="106">
        <f t="shared" ref="O191:O196" si="86">IF(M191&lt;=40,1,IF(M191&lt;=80,1.5,IF(M191&lt;=120,2,IF(M191&lt;=160,2.5,IF(M191&lt;=200,3,IF(M191&lt;=240,3.5,IF(M191&lt;=280,4)))))))</f>
        <v>1.5</v>
      </c>
      <c r="P191" s="71"/>
      <c r="Q191" s="106">
        <f t="shared" ref="Q191:Q198" si="87">IF(I191="",1,IF(J191="",2,IF(K191="",3,4)))</f>
        <v>1</v>
      </c>
      <c r="R191" s="106">
        <f t="shared" ref="R191:R196" si="88">O191*D191/Q191</f>
        <v>3</v>
      </c>
      <c r="S191" s="71"/>
      <c r="T191" s="71"/>
      <c r="U191" s="71"/>
      <c r="V191" s="71"/>
      <c r="W191" s="71"/>
      <c r="X191" s="71"/>
      <c r="Y191" s="71"/>
      <c r="Z191" s="71"/>
    </row>
    <row r="192" spans="1:26" ht="12.75" customHeight="1">
      <c r="A192" s="160">
        <v>2</v>
      </c>
      <c r="B192" s="241" t="s">
        <v>226</v>
      </c>
      <c r="C192" s="99" t="s">
        <v>176</v>
      </c>
      <c r="D192" s="97">
        <v>2</v>
      </c>
      <c r="E192" s="97">
        <v>2</v>
      </c>
      <c r="F192" s="97">
        <v>0</v>
      </c>
      <c r="G192" s="120" t="s">
        <v>123</v>
      </c>
      <c r="H192" s="242" t="s">
        <v>286</v>
      </c>
      <c r="I192" s="192"/>
      <c r="J192" s="192"/>
      <c r="K192" s="243"/>
      <c r="L192" s="72"/>
      <c r="M192" s="105">
        <v>44</v>
      </c>
      <c r="N192" s="132">
        <v>2</v>
      </c>
      <c r="O192" s="106">
        <f t="shared" si="86"/>
        <v>1.5</v>
      </c>
      <c r="P192" s="71"/>
      <c r="Q192" s="106">
        <f t="shared" si="87"/>
        <v>1</v>
      </c>
      <c r="R192" s="106">
        <f t="shared" si="88"/>
        <v>3</v>
      </c>
      <c r="S192" s="71"/>
      <c r="T192" s="71"/>
      <c r="U192" s="71"/>
      <c r="V192" s="71"/>
      <c r="W192" s="71"/>
      <c r="X192" s="71"/>
      <c r="Y192" s="71"/>
      <c r="Z192" s="71"/>
    </row>
    <row r="193" spans="1:26" ht="12.75" customHeight="1">
      <c r="A193" s="160">
        <v>3</v>
      </c>
      <c r="B193" s="241" t="s">
        <v>228</v>
      </c>
      <c r="C193" s="99" t="s">
        <v>179</v>
      </c>
      <c r="D193" s="97">
        <v>2</v>
      </c>
      <c r="E193" s="97">
        <v>1</v>
      </c>
      <c r="F193" s="97">
        <v>1</v>
      </c>
      <c r="G193" s="120" t="s">
        <v>123</v>
      </c>
      <c r="H193" s="101" t="s">
        <v>287</v>
      </c>
      <c r="I193" s="101" t="s">
        <v>288</v>
      </c>
      <c r="J193" s="102"/>
      <c r="K193" s="232"/>
      <c r="L193" s="245"/>
      <c r="M193" s="105">
        <v>44</v>
      </c>
      <c r="N193" s="132">
        <v>2</v>
      </c>
      <c r="O193" s="106">
        <f t="shared" si="86"/>
        <v>1.5</v>
      </c>
      <c r="P193" s="71"/>
      <c r="Q193" s="106">
        <f t="shared" si="87"/>
        <v>2</v>
      </c>
      <c r="R193" s="106">
        <f t="shared" si="88"/>
        <v>1.5</v>
      </c>
      <c r="S193" s="71"/>
      <c r="T193" s="71"/>
      <c r="U193" s="71"/>
      <c r="V193" s="71"/>
      <c r="W193" s="71"/>
      <c r="X193" s="71"/>
      <c r="Y193" s="71"/>
      <c r="Z193" s="71"/>
    </row>
    <row r="194" spans="1:26" ht="12.75" customHeight="1">
      <c r="A194" s="160">
        <v>4</v>
      </c>
      <c r="B194" s="241" t="s">
        <v>232</v>
      </c>
      <c r="C194" s="99" t="s">
        <v>233</v>
      </c>
      <c r="D194" s="97">
        <v>2</v>
      </c>
      <c r="E194" s="97">
        <v>2</v>
      </c>
      <c r="F194" s="97">
        <v>0</v>
      </c>
      <c r="G194" s="120" t="s">
        <v>123</v>
      </c>
      <c r="H194" s="246" t="s">
        <v>59</v>
      </c>
      <c r="I194" s="247" t="s">
        <v>72</v>
      </c>
      <c r="J194" s="102"/>
      <c r="K194" s="232"/>
      <c r="L194" s="245"/>
      <c r="M194" s="105">
        <v>44</v>
      </c>
      <c r="N194" s="132">
        <v>2</v>
      </c>
      <c r="O194" s="106">
        <f t="shared" si="86"/>
        <v>1.5</v>
      </c>
      <c r="P194" s="71"/>
      <c r="Q194" s="106">
        <f t="shared" si="87"/>
        <v>2</v>
      </c>
      <c r="R194" s="106">
        <f t="shared" si="88"/>
        <v>1.5</v>
      </c>
      <c r="S194" s="71"/>
      <c r="T194" s="71"/>
      <c r="U194" s="71"/>
      <c r="V194" s="71"/>
      <c r="W194" s="71"/>
      <c r="X194" s="71"/>
      <c r="Y194" s="71"/>
      <c r="Z194" s="71"/>
    </row>
    <row r="195" spans="1:26" ht="12.75" customHeight="1">
      <c r="A195" s="160">
        <v>5</v>
      </c>
      <c r="B195" s="241" t="s">
        <v>234</v>
      </c>
      <c r="C195" s="99" t="s">
        <v>235</v>
      </c>
      <c r="D195" s="97">
        <v>2</v>
      </c>
      <c r="E195" s="97">
        <v>2</v>
      </c>
      <c r="F195" s="97">
        <v>0</v>
      </c>
      <c r="G195" s="120" t="s">
        <v>123</v>
      </c>
      <c r="H195" s="250" t="s">
        <v>29</v>
      </c>
      <c r="I195" s="101" t="s">
        <v>30</v>
      </c>
      <c r="J195" s="102"/>
      <c r="K195" s="232"/>
      <c r="L195" s="245"/>
      <c r="M195" s="105">
        <v>44</v>
      </c>
      <c r="N195" s="132">
        <v>2</v>
      </c>
      <c r="O195" s="106">
        <f t="shared" si="86"/>
        <v>1.5</v>
      </c>
      <c r="P195" s="71"/>
      <c r="Q195" s="106">
        <f t="shared" si="87"/>
        <v>2</v>
      </c>
      <c r="R195" s="106">
        <f t="shared" si="88"/>
        <v>1.5</v>
      </c>
      <c r="S195" s="71"/>
      <c r="T195" s="71"/>
      <c r="U195" s="71"/>
      <c r="V195" s="71"/>
      <c r="W195" s="71"/>
      <c r="X195" s="71"/>
      <c r="Y195" s="71"/>
      <c r="Z195" s="71"/>
    </row>
    <row r="196" spans="1:26" ht="12.75" customHeight="1">
      <c r="A196" s="160">
        <v>6</v>
      </c>
      <c r="B196" s="241" t="s">
        <v>236</v>
      </c>
      <c r="C196" s="99" t="s">
        <v>237</v>
      </c>
      <c r="D196" s="97">
        <v>2</v>
      </c>
      <c r="E196" s="97">
        <v>2</v>
      </c>
      <c r="F196" s="97">
        <v>0</v>
      </c>
      <c r="G196" s="120" t="s">
        <v>123</v>
      </c>
      <c r="H196" s="102" t="s">
        <v>61</v>
      </c>
      <c r="I196" s="102" t="s">
        <v>70</v>
      </c>
      <c r="J196" s="102"/>
      <c r="K196" s="232"/>
      <c r="L196" s="245"/>
      <c r="M196" s="105">
        <v>44</v>
      </c>
      <c r="N196" s="132">
        <v>2</v>
      </c>
      <c r="O196" s="106">
        <f t="shared" si="86"/>
        <v>1.5</v>
      </c>
      <c r="P196" s="71"/>
      <c r="Q196" s="106">
        <f t="shared" si="87"/>
        <v>2</v>
      </c>
      <c r="R196" s="106">
        <f t="shared" si="88"/>
        <v>1.5</v>
      </c>
      <c r="S196" s="71"/>
      <c r="T196" s="71"/>
      <c r="U196" s="71"/>
      <c r="V196" s="71"/>
      <c r="W196" s="71"/>
      <c r="X196" s="71"/>
      <c r="Y196" s="71"/>
      <c r="Z196" s="71"/>
    </row>
    <row r="197" spans="1:26" ht="12.75" customHeight="1">
      <c r="A197" s="193">
        <v>7</v>
      </c>
      <c r="B197" s="251" t="s">
        <v>238</v>
      </c>
      <c r="C197" s="200" t="s">
        <v>239</v>
      </c>
      <c r="D197" s="166">
        <v>4</v>
      </c>
      <c r="E197" s="166">
        <v>0</v>
      </c>
      <c r="F197" s="166">
        <v>4</v>
      </c>
      <c r="G197" s="194" t="s">
        <v>123</v>
      </c>
      <c r="H197" s="216" t="s">
        <v>34</v>
      </c>
      <c r="I197" s="216" t="s">
        <v>63</v>
      </c>
      <c r="J197" s="216" t="s">
        <v>29</v>
      </c>
      <c r="K197" s="234" t="s">
        <v>73</v>
      </c>
      <c r="L197" s="252"/>
      <c r="M197" s="134">
        <v>44</v>
      </c>
      <c r="N197" s="135">
        <v>2</v>
      </c>
      <c r="O197" s="121">
        <f t="shared" ref="O197:O198" si="89">IF(M197&lt;=25,1,IF(M197&lt;=50,1.5,IF(M197&lt;=75,2,IF(M197&lt;=100,2.5,IF(M197&lt;=125,3,IF(M197&lt;=150,3.5,IF(M197&lt;=175,4)))))))</f>
        <v>1.5</v>
      </c>
      <c r="P197" s="122"/>
      <c r="Q197" s="121">
        <f t="shared" si="87"/>
        <v>4</v>
      </c>
      <c r="R197" s="166">
        <f t="shared" ref="R197:R198" si="90">O197*D197/Q197*2</f>
        <v>3</v>
      </c>
      <c r="S197" s="122"/>
      <c r="T197" s="122"/>
      <c r="U197" s="122"/>
      <c r="V197" s="122"/>
      <c r="W197" s="122"/>
      <c r="X197" s="122"/>
      <c r="Y197" s="122"/>
      <c r="Z197" s="122"/>
    </row>
    <row r="198" spans="1:26" ht="12.75" customHeight="1">
      <c r="A198" s="193">
        <v>8</v>
      </c>
      <c r="B198" s="251" t="s">
        <v>240</v>
      </c>
      <c r="C198" s="200" t="s">
        <v>241</v>
      </c>
      <c r="D198" s="166">
        <v>4</v>
      </c>
      <c r="E198" s="166">
        <v>0</v>
      </c>
      <c r="F198" s="166">
        <v>4</v>
      </c>
      <c r="G198" s="194" t="s">
        <v>123</v>
      </c>
      <c r="H198" s="255" t="s">
        <v>70</v>
      </c>
      <c r="I198" s="255" t="s">
        <v>55</v>
      </c>
      <c r="J198" s="216" t="s">
        <v>23</v>
      </c>
      <c r="K198" s="256" t="s">
        <v>41</v>
      </c>
      <c r="L198" s="252"/>
      <c r="M198" s="134">
        <v>44</v>
      </c>
      <c r="N198" s="135">
        <f>IF(F198&gt;0,2,1)</f>
        <v>2</v>
      </c>
      <c r="O198" s="121">
        <f t="shared" si="89"/>
        <v>1.5</v>
      </c>
      <c r="P198" s="122"/>
      <c r="Q198" s="121">
        <f t="shared" si="87"/>
        <v>4</v>
      </c>
      <c r="R198" s="166">
        <f t="shared" si="90"/>
        <v>3</v>
      </c>
      <c r="S198" s="122"/>
      <c r="T198" s="122"/>
      <c r="U198" s="122"/>
      <c r="V198" s="122"/>
      <c r="W198" s="122"/>
      <c r="X198" s="122"/>
      <c r="Y198" s="122"/>
      <c r="Z198" s="122"/>
    </row>
    <row r="199" spans="1:26" ht="12.75" customHeight="1">
      <c r="A199" s="160"/>
      <c r="B199" s="97"/>
      <c r="C199" s="97" t="s">
        <v>171</v>
      </c>
      <c r="D199" s="97"/>
      <c r="E199" s="97"/>
      <c r="F199" s="97" t="s">
        <v>289</v>
      </c>
      <c r="G199" s="97"/>
      <c r="H199" s="289"/>
      <c r="I199" s="289"/>
      <c r="J199" s="289"/>
      <c r="K199" s="290"/>
      <c r="L199" s="72"/>
      <c r="M199" s="68"/>
      <c r="N199" s="68"/>
      <c r="O199" s="68"/>
      <c r="P199" s="71"/>
      <c r="Q199" s="68"/>
      <c r="R199" s="68"/>
      <c r="S199" s="71"/>
      <c r="T199" s="71"/>
      <c r="U199" s="71"/>
      <c r="V199" s="71"/>
      <c r="W199" s="71"/>
      <c r="X199" s="71"/>
      <c r="Y199" s="71"/>
      <c r="Z199" s="71"/>
    </row>
    <row r="200" spans="1:26" ht="12.75" customHeight="1">
      <c r="A200" s="203"/>
      <c r="B200" s="214"/>
      <c r="C200" s="204" t="s">
        <v>147</v>
      </c>
      <c r="D200" s="215">
        <f t="shared" ref="D200:F200" si="91">SUM(D191:D198)</f>
        <v>20</v>
      </c>
      <c r="E200" s="215">
        <f t="shared" si="91"/>
        <v>11</v>
      </c>
      <c r="F200" s="215">
        <f t="shared" si="91"/>
        <v>9</v>
      </c>
      <c r="G200" s="215"/>
      <c r="H200" s="257"/>
      <c r="I200" s="257"/>
      <c r="J200" s="257"/>
      <c r="K200" s="206"/>
      <c r="L200" s="176"/>
      <c r="M200" s="71"/>
      <c r="N200" s="68"/>
      <c r="O200" s="68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spans="1:26" ht="12.75" customHeight="1">
      <c r="A201" s="258" t="s">
        <v>290</v>
      </c>
      <c r="B201" s="97"/>
      <c r="C201" s="116"/>
      <c r="D201" s="116"/>
      <c r="E201" s="97"/>
      <c r="F201" s="97"/>
      <c r="G201" s="116"/>
      <c r="H201" s="116"/>
      <c r="I201" s="97"/>
      <c r="J201" s="97"/>
      <c r="K201" s="259"/>
      <c r="L201" s="72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spans="1:26" ht="12.75" customHeight="1">
      <c r="A202" s="353" t="s">
        <v>104</v>
      </c>
      <c r="B202" s="355" t="s">
        <v>105</v>
      </c>
      <c r="C202" s="355" t="s">
        <v>106</v>
      </c>
      <c r="D202" s="357" t="s">
        <v>107</v>
      </c>
      <c r="E202" s="358"/>
      <c r="F202" s="359"/>
      <c r="G202" s="355" t="s">
        <v>108</v>
      </c>
      <c r="H202" s="355" t="s">
        <v>109</v>
      </c>
      <c r="I202" s="371" t="s">
        <v>110</v>
      </c>
      <c r="J202" s="372"/>
      <c r="K202" s="375"/>
      <c r="L202" s="240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spans="1:26" ht="12.75" customHeight="1">
      <c r="A203" s="354"/>
      <c r="B203" s="356"/>
      <c r="C203" s="356"/>
      <c r="D203" s="89" t="s">
        <v>116</v>
      </c>
      <c r="E203" s="89" t="s">
        <v>117</v>
      </c>
      <c r="F203" s="89" t="s">
        <v>118</v>
      </c>
      <c r="G203" s="356"/>
      <c r="H203" s="356"/>
      <c r="I203" s="363"/>
      <c r="J203" s="364"/>
      <c r="K203" s="365"/>
      <c r="L203" s="240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spans="1:26" ht="12.75" customHeight="1">
      <c r="A204" s="193">
        <v>1</v>
      </c>
      <c r="B204" s="251" t="s">
        <v>243</v>
      </c>
      <c r="C204" s="165" t="s">
        <v>244</v>
      </c>
      <c r="D204" s="166">
        <f>E204+F204</f>
        <v>2</v>
      </c>
      <c r="E204" s="194">
        <v>0</v>
      </c>
      <c r="F204" s="194">
        <v>2</v>
      </c>
      <c r="G204" s="194" t="s">
        <v>124</v>
      </c>
      <c r="H204" s="260" t="s">
        <v>73</v>
      </c>
      <c r="I204" s="261" t="s">
        <v>59</v>
      </c>
      <c r="J204" s="255"/>
      <c r="K204" s="234"/>
      <c r="L204" s="252"/>
      <c r="M204" s="134">
        <v>40</v>
      </c>
      <c r="N204" s="135">
        <v>2</v>
      </c>
      <c r="O204" s="121">
        <f>IF(M204&lt;=25,1,IF(M204&lt;=50,1.5,IF(M204&lt;=75,2,IF(M204&lt;=100,2.5,IF(M204&lt;=125,3,IF(M204&lt;=150,3.5,IF(M204&lt;=175,4)))))))</f>
        <v>1.5</v>
      </c>
      <c r="P204" s="122"/>
      <c r="Q204" s="121">
        <f t="shared" ref="Q204:Q210" si="92">IF(I204="",1,IF(J204="",2,IF(K204="",3,4)))</f>
        <v>2</v>
      </c>
      <c r="R204" s="166">
        <f>O204*D204/Q204*2</f>
        <v>3</v>
      </c>
      <c r="S204" s="122"/>
      <c r="T204" s="122"/>
      <c r="U204" s="122"/>
      <c r="V204" s="122"/>
      <c r="W204" s="122"/>
      <c r="X204" s="122"/>
      <c r="Y204" s="122"/>
      <c r="Z204" s="122"/>
    </row>
    <row r="205" spans="1:26" ht="12.75" customHeight="1">
      <c r="A205" s="160">
        <v>2</v>
      </c>
      <c r="B205" s="241" t="s">
        <v>245</v>
      </c>
      <c r="C205" s="99" t="s">
        <v>246</v>
      </c>
      <c r="D205" s="97">
        <v>2</v>
      </c>
      <c r="E205" s="97">
        <v>2</v>
      </c>
      <c r="F205" s="97">
        <v>0</v>
      </c>
      <c r="G205" s="120" t="s">
        <v>124</v>
      </c>
      <c r="H205" s="101" t="s">
        <v>41</v>
      </c>
      <c r="I205" s="101" t="s">
        <v>76</v>
      </c>
      <c r="J205" s="102"/>
      <c r="K205" s="232"/>
      <c r="L205" s="245"/>
      <c r="M205" s="105">
        <v>40</v>
      </c>
      <c r="N205" s="132">
        <v>2</v>
      </c>
      <c r="O205" s="106">
        <f t="shared" ref="O205:O208" si="93">IF(M205&lt;=40,1,IF(M205&lt;=80,1.5,IF(M205&lt;=120,2,IF(M205&lt;=160,2.5,IF(M205&lt;=200,3,IF(M205&lt;=240,3.5,IF(M205&lt;=280,4)))))))</f>
        <v>1</v>
      </c>
      <c r="P205" s="71"/>
      <c r="Q205" s="106">
        <f t="shared" si="92"/>
        <v>2</v>
      </c>
      <c r="R205" s="106">
        <f t="shared" ref="R205:R208" si="94">O205*D205/Q205</f>
        <v>1</v>
      </c>
      <c r="S205" s="71"/>
      <c r="T205" s="71"/>
      <c r="U205" s="71"/>
      <c r="V205" s="71"/>
      <c r="W205" s="71"/>
      <c r="X205" s="71"/>
      <c r="Y205" s="71"/>
      <c r="Z205" s="71"/>
    </row>
    <row r="206" spans="1:26" ht="12.75" customHeight="1">
      <c r="A206" s="160">
        <v>3</v>
      </c>
      <c r="B206" s="241" t="s">
        <v>247</v>
      </c>
      <c r="C206" s="99" t="s">
        <v>248</v>
      </c>
      <c r="D206" s="97">
        <v>2</v>
      </c>
      <c r="E206" s="97">
        <v>2</v>
      </c>
      <c r="F206" s="97">
        <v>0</v>
      </c>
      <c r="G206" s="120" t="s">
        <v>124</v>
      </c>
      <c r="H206" s="102" t="s">
        <v>64</v>
      </c>
      <c r="I206" s="101" t="s">
        <v>55</v>
      </c>
      <c r="J206" s="102"/>
      <c r="K206" s="232"/>
      <c r="L206" s="245"/>
      <c r="M206" s="105">
        <v>40</v>
      </c>
      <c r="N206" s="132">
        <v>2</v>
      </c>
      <c r="O206" s="106">
        <f t="shared" si="93"/>
        <v>1</v>
      </c>
      <c r="P206" s="71"/>
      <c r="Q206" s="106">
        <f t="shared" si="92"/>
        <v>2</v>
      </c>
      <c r="R206" s="106">
        <f t="shared" si="94"/>
        <v>1</v>
      </c>
      <c r="S206" s="71"/>
      <c r="T206" s="71"/>
      <c r="U206" s="71"/>
      <c r="V206" s="71"/>
      <c r="W206" s="71"/>
      <c r="X206" s="71"/>
      <c r="Y206" s="71"/>
      <c r="Z206" s="71"/>
    </row>
    <row r="207" spans="1:26" ht="12.75" customHeight="1">
      <c r="A207" s="160">
        <v>4</v>
      </c>
      <c r="B207" s="241" t="s">
        <v>249</v>
      </c>
      <c r="C207" s="99" t="s">
        <v>250</v>
      </c>
      <c r="D207" s="97">
        <v>2</v>
      </c>
      <c r="E207" s="97">
        <v>2</v>
      </c>
      <c r="F207" s="97">
        <v>0</v>
      </c>
      <c r="G207" s="120" t="s">
        <v>124</v>
      </c>
      <c r="H207" s="101" t="s">
        <v>58</v>
      </c>
      <c r="I207" s="102" t="s">
        <v>53</v>
      </c>
      <c r="J207" s="102"/>
      <c r="K207" s="232"/>
      <c r="L207" s="245"/>
      <c r="M207" s="105">
        <v>40</v>
      </c>
      <c r="N207" s="132">
        <v>2</v>
      </c>
      <c r="O207" s="106">
        <f t="shared" si="93"/>
        <v>1</v>
      </c>
      <c r="P207" s="71"/>
      <c r="Q207" s="106">
        <f t="shared" si="92"/>
        <v>2</v>
      </c>
      <c r="R207" s="106">
        <f t="shared" si="94"/>
        <v>1</v>
      </c>
      <c r="S207" s="71"/>
      <c r="T207" s="71"/>
      <c r="U207" s="71"/>
      <c r="V207" s="71"/>
      <c r="W207" s="71"/>
      <c r="X207" s="71"/>
      <c r="Y207" s="71"/>
      <c r="Z207" s="71"/>
    </row>
    <row r="208" spans="1:26" ht="12.75" customHeight="1">
      <c r="A208" s="160">
        <v>5</v>
      </c>
      <c r="B208" s="241" t="s">
        <v>251</v>
      </c>
      <c r="C208" s="123" t="s">
        <v>252</v>
      </c>
      <c r="D208" s="97">
        <f>SUM(E208:F208)</f>
        <v>2</v>
      </c>
      <c r="E208" s="120">
        <v>2</v>
      </c>
      <c r="F208" s="120">
        <v>0</v>
      </c>
      <c r="G208" s="120" t="s">
        <v>124</v>
      </c>
      <c r="H208" s="250" t="s">
        <v>34</v>
      </c>
      <c r="I208" s="247" t="s">
        <v>49</v>
      </c>
      <c r="J208" s="102"/>
      <c r="K208" s="262"/>
      <c r="L208" s="245"/>
      <c r="M208" s="105">
        <v>40</v>
      </c>
      <c r="N208" s="132">
        <v>2</v>
      </c>
      <c r="O208" s="106">
        <f t="shared" si="93"/>
        <v>1</v>
      </c>
      <c r="P208" s="71"/>
      <c r="Q208" s="106">
        <f t="shared" si="92"/>
        <v>2</v>
      </c>
      <c r="R208" s="106">
        <f t="shared" si="94"/>
        <v>1</v>
      </c>
      <c r="S208" s="71"/>
      <c r="T208" s="71"/>
      <c r="U208" s="71"/>
      <c r="V208" s="71"/>
      <c r="W208" s="71"/>
      <c r="X208" s="71"/>
      <c r="Y208" s="71"/>
      <c r="Z208" s="71"/>
    </row>
    <row r="209" spans="1:26" ht="12.75" customHeight="1">
      <c r="A209" s="193">
        <v>6</v>
      </c>
      <c r="B209" s="251" t="s">
        <v>253</v>
      </c>
      <c r="C209" s="200" t="s">
        <v>254</v>
      </c>
      <c r="D209" s="166">
        <v>4</v>
      </c>
      <c r="E209" s="166">
        <v>0</v>
      </c>
      <c r="F209" s="166">
        <v>4</v>
      </c>
      <c r="G209" s="194" t="s">
        <v>124</v>
      </c>
      <c r="H209" s="255" t="s">
        <v>53</v>
      </c>
      <c r="I209" s="216" t="s">
        <v>75</v>
      </c>
      <c r="J209" s="216" t="s">
        <v>56</v>
      </c>
      <c r="K209" s="263" t="s">
        <v>77</v>
      </c>
      <c r="L209" s="252"/>
      <c r="M209" s="134">
        <v>40</v>
      </c>
      <c r="N209" s="135">
        <v>2</v>
      </c>
      <c r="O209" s="121">
        <f t="shared" ref="O209:O210" si="95">IF(M209&lt;=25,1,IF(M209&lt;=50,1.5,IF(M209&lt;=75,2,IF(M209&lt;=100,2.5,IF(M209&lt;=125,3,IF(M209&lt;=150,3.5,IF(M209&lt;=175,4)))))))</f>
        <v>1.5</v>
      </c>
      <c r="P209" s="122"/>
      <c r="Q209" s="121">
        <f t="shared" si="92"/>
        <v>4</v>
      </c>
      <c r="R209" s="166">
        <f t="shared" ref="R209:R210" si="96">O209*D209/Q209*2</f>
        <v>3</v>
      </c>
      <c r="S209" s="122"/>
      <c r="T209" s="122"/>
      <c r="U209" s="122"/>
      <c r="V209" s="122"/>
      <c r="W209" s="122"/>
      <c r="X209" s="122"/>
      <c r="Y209" s="122"/>
      <c r="Z209" s="122"/>
    </row>
    <row r="210" spans="1:26" ht="12.75" customHeight="1">
      <c r="A210" s="193">
        <v>7</v>
      </c>
      <c r="B210" s="251" t="s">
        <v>255</v>
      </c>
      <c r="C210" s="200" t="s">
        <v>256</v>
      </c>
      <c r="D210" s="166">
        <v>4</v>
      </c>
      <c r="E210" s="166">
        <v>0</v>
      </c>
      <c r="F210" s="166">
        <v>4</v>
      </c>
      <c r="G210" s="194" t="s">
        <v>124</v>
      </c>
      <c r="H210" s="255" t="s">
        <v>49</v>
      </c>
      <c r="I210" s="255" t="s">
        <v>30</v>
      </c>
      <c r="J210" s="247" t="s">
        <v>44</v>
      </c>
      <c r="K210" s="263" t="s">
        <v>57</v>
      </c>
      <c r="L210" s="252"/>
      <c r="M210" s="134">
        <v>40</v>
      </c>
      <c r="N210" s="135">
        <v>2</v>
      </c>
      <c r="O210" s="121">
        <f t="shared" si="95"/>
        <v>1.5</v>
      </c>
      <c r="P210" s="122"/>
      <c r="Q210" s="121">
        <f t="shared" si="92"/>
        <v>4</v>
      </c>
      <c r="R210" s="166">
        <f t="shared" si="96"/>
        <v>3</v>
      </c>
      <c r="S210" s="122"/>
      <c r="T210" s="122"/>
      <c r="U210" s="122"/>
      <c r="V210" s="122"/>
      <c r="W210" s="122"/>
      <c r="X210" s="122"/>
      <c r="Y210" s="122"/>
      <c r="Z210" s="122"/>
    </row>
    <row r="211" spans="1:26" ht="12.75" customHeight="1">
      <c r="A211" s="203"/>
      <c r="B211" s="214"/>
      <c r="C211" s="204" t="s">
        <v>147</v>
      </c>
      <c r="D211" s="215">
        <f t="shared" ref="D211:F211" si="97">SUM(D204:D210)</f>
        <v>18</v>
      </c>
      <c r="E211" s="215">
        <f t="shared" si="97"/>
        <v>8</v>
      </c>
      <c r="F211" s="215">
        <f t="shared" si="97"/>
        <v>10</v>
      </c>
      <c r="G211" s="215"/>
      <c r="H211" s="257"/>
      <c r="I211" s="257"/>
      <c r="J211" s="257"/>
      <c r="K211" s="206"/>
      <c r="L211" s="176"/>
      <c r="M211" s="71"/>
      <c r="N211" s="68"/>
      <c r="O211" s="68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spans="1:26" ht="12.75" customHeight="1">
      <c r="A212" s="258" t="s">
        <v>291</v>
      </c>
      <c r="B212" s="97"/>
      <c r="C212" s="116"/>
      <c r="D212" s="116"/>
      <c r="E212" s="97"/>
      <c r="F212" s="97"/>
      <c r="G212" s="116"/>
      <c r="H212" s="116"/>
      <c r="I212" s="97"/>
      <c r="J212" s="97"/>
      <c r="K212" s="259"/>
      <c r="L212" s="72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spans="1:26" ht="12.75" customHeight="1">
      <c r="A213" s="353" t="s">
        <v>104</v>
      </c>
      <c r="B213" s="355" t="s">
        <v>105</v>
      </c>
      <c r="C213" s="355" t="s">
        <v>106</v>
      </c>
      <c r="D213" s="357" t="s">
        <v>107</v>
      </c>
      <c r="E213" s="358"/>
      <c r="F213" s="359"/>
      <c r="G213" s="355" t="s">
        <v>108</v>
      </c>
      <c r="H213" s="355" t="s">
        <v>109</v>
      </c>
      <c r="I213" s="371" t="s">
        <v>110</v>
      </c>
      <c r="J213" s="372"/>
      <c r="K213" s="375"/>
      <c r="L213" s="240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spans="1:26" ht="12.75" customHeight="1">
      <c r="A214" s="354"/>
      <c r="B214" s="356"/>
      <c r="C214" s="356"/>
      <c r="D214" s="89" t="s">
        <v>116</v>
      </c>
      <c r="E214" s="89" t="s">
        <v>117</v>
      </c>
      <c r="F214" s="89" t="s">
        <v>118</v>
      </c>
      <c r="G214" s="356"/>
      <c r="H214" s="356"/>
      <c r="I214" s="363"/>
      <c r="J214" s="364"/>
      <c r="K214" s="365"/>
      <c r="L214" s="240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spans="1:26" ht="12.75" customHeight="1">
      <c r="A215" s="160">
        <v>1</v>
      </c>
      <c r="B215" s="241" t="s">
        <v>258</v>
      </c>
      <c r="C215" s="99" t="s">
        <v>198</v>
      </c>
      <c r="D215" s="97">
        <v>2</v>
      </c>
      <c r="E215" s="97">
        <v>2</v>
      </c>
      <c r="F215" s="97">
        <v>0</v>
      </c>
      <c r="G215" s="120" t="s">
        <v>125</v>
      </c>
      <c r="H215" s="101" t="s">
        <v>23</v>
      </c>
      <c r="I215" s="101" t="s">
        <v>58</v>
      </c>
      <c r="J215" s="102"/>
      <c r="K215" s="232"/>
      <c r="L215" s="72"/>
      <c r="M215" s="105">
        <v>46</v>
      </c>
      <c r="N215" s="132">
        <v>2</v>
      </c>
      <c r="O215" s="106">
        <f t="shared" ref="O215:O218" si="98">IF(M215&lt;=40,1,IF(M215&lt;=80,1.5,IF(M215&lt;=120,2,IF(M215&lt;=160,2.5,IF(M215&lt;=200,3,IF(M215&lt;=240,3.5,IF(M215&lt;=280,4)))))))</f>
        <v>1.5</v>
      </c>
      <c r="P215" s="71"/>
      <c r="Q215" s="106">
        <f t="shared" ref="Q215:Q221" si="99">IF(I215="",1,IF(J215="",2,IF(K215="",3,4)))</f>
        <v>2</v>
      </c>
      <c r="R215" s="106">
        <f t="shared" ref="R215:R218" si="100">O215*D215/Q215</f>
        <v>1.5</v>
      </c>
      <c r="S215" s="71"/>
      <c r="T215" s="71"/>
      <c r="U215" s="71"/>
      <c r="V215" s="71"/>
      <c r="W215" s="71"/>
      <c r="X215" s="71"/>
      <c r="Y215" s="71"/>
      <c r="Z215" s="71"/>
    </row>
    <row r="216" spans="1:26" ht="12.75" customHeight="1">
      <c r="A216" s="160">
        <v>2</v>
      </c>
      <c r="B216" s="241" t="s">
        <v>259</v>
      </c>
      <c r="C216" s="99" t="s">
        <v>260</v>
      </c>
      <c r="D216" s="97">
        <v>2</v>
      </c>
      <c r="E216" s="97">
        <v>2</v>
      </c>
      <c r="F216" s="97">
        <v>0</v>
      </c>
      <c r="G216" s="120" t="s">
        <v>125</v>
      </c>
      <c r="H216" s="102" t="s">
        <v>63</v>
      </c>
      <c r="I216" s="101" t="s">
        <v>43</v>
      </c>
      <c r="J216" s="102"/>
      <c r="K216" s="232"/>
      <c r="L216" s="72"/>
      <c r="M216" s="105">
        <v>46</v>
      </c>
      <c r="N216" s="132">
        <v>2</v>
      </c>
      <c r="O216" s="106">
        <f t="shared" si="98"/>
        <v>1.5</v>
      </c>
      <c r="P216" s="71"/>
      <c r="Q216" s="106">
        <f t="shared" si="99"/>
        <v>2</v>
      </c>
      <c r="R216" s="106">
        <f t="shared" si="100"/>
        <v>1.5</v>
      </c>
      <c r="S216" s="71"/>
      <c r="T216" s="71"/>
      <c r="U216" s="71"/>
      <c r="V216" s="71"/>
      <c r="W216" s="71"/>
      <c r="X216" s="71"/>
      <c r="Y216" s="71"/>
      <c r="Z216" s="71"/>
    </row>
    <row r="217" spans="1:26" ht="12.75" customHeight="1">
      <c r="A217" s="160">
        <v>3</v>
      </c>
      <c r="B217" s="241" t="s">
        <v>261</v>
      </c>
      <c r="C217" s="99" t="s">
        <v>262</v>
      </c>
      <c r="D217" s="97">
        <v>2</v>
      </c>
      <c r="E217" s="97">
        <v>2</v>
      </c>
      <c r="F217" s="97">
        <v>0</v>
      </c>
      <c r="G217" s="120" t="s">
        <v>125</v>
      </c>
      <c r="H217" s="102" t="s">
        <v>50</v>
      </c>
      <c r="I217" s="264" t="s">
        <v>64</v>
      </c>
      <c r="J217" s="102"/>
      <c r="K217" s="232"/>
      <c r="L217" s="72"/>
      <c r="M217" s="105">
        <v>46</v>
      </c>
      <c r="N217" s="132">
        <v>2</v>
      </c>
      <c r="O217" s="106">
        <f t="shared" si="98"/>
        <v>1.5</v>
      </c>
      <c r="P217" s="71"/>
      <c r="Q217" s="106">
        <f t="shared" si="99"/>
        <v>2</v>
      </c>
      <c r="R217" s="106">
        <f t="shared" si="100"/>
        <v>1.5</v>
      </c>
      <c r="S217" s="71"/>
      <c r="T217" s="71"/>
      <c r="U217" s="71"/>
      <c r="V217" s="71"/>
      <c r="W217" s="71"/>
      <c r="X217" s="71"/>
      <c r="Y217" s="71"/>
      <c r="Z217" s="71"/>
    </row>
    <row r="218" spans="1:26" ht="12.75" customHeight="1">
      <c r="A218" s="160">
        <v>4</v>
      </c>
      <c r="B218" s="241" t="s">
        <v>263</v>
      </c>
      <c r="C218" s="99" t="s">
        <v>264</v>
      </c>
      <c r="D218" s="97">
        <v>2</v>
      </c>
      <c r="E218" s="97">
        <v>2</v>
      </c>
      <c r="F218" s="97">
        <v>0</v>
      </c>
      <c r="G218" s="120" t="s">
        <v>125</v>
      </c>
      <c r="H218" s="102" t="s">
        <v>49</v>
      </c>
      <c r="I218" s="101" t="s">
        <v>75</v>
      </c>
      <c r="J218" s="102"/>
      <c r="K218" s="232"/>
      <c r="L218" s="72"/>
      <c r="M218" s="105">
        <v>46</v>
      </c>
      <c r="N218" s="132">
        <v>2</v>
      </c>
      <c r="O218" s="106">
        <f t="shared" si="98"/>
        <v>1.5</v>
      </c>
      <c r="P218" s="71"/>
      <c r="Q218" s="106">
        <f t="shared" si="99"/>
        <v>2</v>
      </c>
      <c r="R218" s="106">
        <f t="shared" si="100"/>
        <v>1.5</v>
      </c>
      <c r="S218" s="71"/>
      <c r="T218" s="71"/>
      <c r="U218" s="71"/>
      <c r="V218" s="71"/>
      <c r="W218" s="71"/>
      <c r="X218" s="71"/>
      <c r="Y218" s="71"/>
      <c r="Z218" s="71"/>
    </row>
    <row r="219" spans="1:26" ht="12.75" customHeight="1">
      <c r="A219" s="193">
        <v>5</v>
      </c>
      <c r="B219" s="251" t="s">
        <v>265</v>
      </c>
      <c r="C219" s="200" t="s">
        <v>266</v>
      </c>
      <c r="D219" s="166">
        <v>4</v>
      </c>
      <c r="E219" s="166">
        <v>0</v>
      </c>
      <c r="F219" s="166">
        <v>4</v>
      </c>
      <c r="G219" s="194" t="s">
        <v>125</v>
      </c>
      <c r="H219" s="255" t="s">
        <v>43</v>
      </c>
      <c r="I219" s="255" t="s">
        <v>30</v>
      </c>
      <c r="J219" s="255" t="s">
        <v>50</v>
      </c>
      <c r="K219" s="216" t="s">
        <v>75</v>
      </c>
      <c r="L219" s="122"/>
      <c r="M219" s="134">
        <v>46</v>
      </c>
      <c r="N219" s="135">
        <v>2</v>
      </c>
      <c r="O219" s="121">
        <f t="shared" ref="O219:O221" si="101">IF(M219&lt;=25,1,IF(M219&lt;=50,1.5,IF(M219&lt;=75,2,IF(M219&lt;=100,2.5,IF(M219&lt;=125,3,IF(M219&lt;=150,3.5,IF(M219&lt;=175,4)))))))</f>
        <v>1.5</v>
      </c>
      <c r="P219" s="122"/>
      <c r="Q219" s="121">
        <f t="shared" si="99"/>
        <v>4</v>
      </c>
      <c r="R219" s="166">
        <f t="shared" ref="R219:R221" si="102">O219*D219/Q219*2</f>
        <v>3</v>
      </c>
      <c r="S219" s="122"/>
      <c r="T219" s="122"/>
      <c r="U219" s="122"/>
      <c r="V219" s="122"/>
      <c r="W219" s="122"/>
      <c r="X219" s="122"/>
      <c r="Y219" s="122"/>
      <c r="Z219" s="122"/>
    </row>
    <row r="220" spans="1:26" ht="12.75" customHeight="1">
      <c r="A220" s="193">
        <v>6</v>
      </c>
      <c r="B220" s="251" t="s">
        <v>267</v>
      </c>
      <c r="C220" s="200" t="s">
        <v>268</v>
      </c>
      <c r="D220" s="166">
        <v>4</v>
      </c>
      <c r="E220" s="166">
        <v>0</v>
      </c>
      <c r="F220" s="166">
        <v>4</v>
      </c>
      <c r="G220" s="194" t="s">
        <v>125</v>
      </c>
      <c r="H220" s="255" t="s">
        <v>64</v>
      </c>
      <c r="I220" s="216" t="s">
        <v>59</v>
      </c>
      <c r="J220" s="216" t="s">
        <v>79</v>
      </c>
      <c r="K220" s="263" t="s">
        <v>58</v>
      </c>
      <c r="L220" s="122"/>
      <c r="M220" s="134">
        <v>46</v>
      </c>
      <c r="N220" s="135">
        <v>2</v>
      </c>
      <c r="O220" s="121">
        <f t="shared" si="101"/>
        <v>1.5</v>
      </c>
      <c r="P220" s="122"/>
      <c r="Q220" s="121">
        <f t="shared" si="99"/>
        <v>4</v>
      </c>
      <c r="R220" s="166">
        <f t="shared" si="102"/>
        <v>3</v>
      </c>
      <c r="S220" s="122"/>
      <c r="T220" s="122"/>
      <c r="U220" s="122"/>
      <c r="V220" s="122"/>
      <c r="W220" s="122"/>
      <c r="X220" s="122"/>
      <c r="Y220" s="122"/>
      <c r="Z220" s="122"/>
    </row>
    <row r="221" spans="1:26" ht="12.75" customHeight="1">
      <c r="A221" s="193">
        <v>7</v>
      </c>
      <c r="B221" s="251" t="s">
        <v>269</v>
      </c>
      <c r="C221" s="200" t="s">
        <v>270</v>
      </c>
      <c r="D221" s="166">
        <v>4</v>
      </c>
      <c r="E221" s="166">
        <v>0</v>
      </c>
      <c r="F221" s="166">
        <v>4</v>
      </c>
      <c r="G221" s="194" t="s">
        <v>125</v>
      </c>
      <c r="H221" s="260" t="s">
        <v>29</v>
      </c>
      <c r="I221" s="216" t="s">
        <v>56</v>
      </c>
      <c r="J221" s="216" t="s">
        <v>61</v>
      </c>
      <c r="K221" s="247" t="s">
        <v>46</v>
      </c>
      <c r="L221" s="122"/>
      <c r="M221" s="134">
        <v>46</v>
      </c>
      <c r="N221" s="135">
        <v>2</v>
      </c>
      <c r="O221" s="121">
        <f t="shared" si="101"/>
        <v>1.5</v>
      </c>
      <c r="P221" s="122"/>
      <c r="Q221" s="121">
        <f t="shared" si="99"/>
        <v>4</v>
      </c>
      <c r="R221" s="166">
        <f t="shared" si="102"/>
        <v>3</v>
      </c>
      <c r="S221" s="122"/>
      <c r="T221" s="122"/>
      <c r="U221" s="122"/>
      <c r="V221" s="122"/>
      <c r="W221" s="122"/>
      <c r="X221" s="122"/>
      <c r="Y221" s="122"/>
      <c r="Z221" s="122"/>
    </row>
    <row r="222" spans="1:26" ht="12.75" customHeight="1">
      <c r="A222" s="203"/>
      <c r="B222" s="214"/>
      <c r="C222" s="204"/>
      <c r="D222" s="215">
        <f>SUM(D215:D221)</f>
        <v>20</v>
      </c>
      <c r="E222" s="215">
        <f>SUM(E215:E221)</f>
        <v>8</v>
      </c>
      <c r="F222" s="215">
        <f>SUM(F216:F221)</f>
        <v>12</v>
      </c>
      <c r="G222" s="215"/>
      <c r="H222" s="257"/>
      <c r="I222" s="257"/>
      <c r="J222" s="257"/>
      <c r="K222" s="206"/>
      <c r="L222" s="176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spans="1:26" ht="12.75" customHeight="1">
      <c r="A223" s="258" t="s">
        <v>292</v>
      </c>
      <c r="B223" s="97"/>
      <c r="C223" s="116"/>
      <c r="D223" s="116"/>
      <c r="E223" s="97"/>
      <c r="F223" s="97"/>
      <c r="G223" s="116"/>
      <c r="H223" s="116"/>
      <c r="I223" s="97"/>
      <c r="J223" s="97"/>
      <c r="K223" s="259"/>
      <c r="L223" s="72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spans="1:26" ht="12.75" customHeight="1">
      <c r="A224" s="353" t="s">
        <v>104</v>
      </c>
      <c r="B224" s="355" t="s">
        <v>105</v>
      </c>
      <c r="C224" s="355" t="s">
        <v>106</v>
      </c>
      <c r="D224" s="357" t="s">
        <v>107</v>
      </c>
      <c r="E224" s="358"/>
      <c r="F224" s="359"/>
      <c r="G224" s="355" t="s">
        <v>108</v>
      </c>
      <c r="H224" s="355" t="s">
        <v>109</v>
      </c>
      <c r="I224" s="371" t="s">
        <v>110</v>
      </c>
      <c r="J224" s="373"/>
      <c r="K224" s="259"/>
      <c r="L224" s="72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spans="1:26" ht="12.75" customHeight="1">
      <c r="A225" s="354"/>
      <c r="B225" s="356"/>
      <c r="C225" s="356"/>
      <c r="D225" s="89" t="s">
        <v>116</v>
      </c>
      <c r="E225" s="89" t="s">
        <v>117</v>
      </c>
      <c r="F225" s="89" t="s">
        <v>118</v>
      </c>
      <c r="G225" s="356"/>
      <c r="H225" s="356"/>
      <c r="I225" s="363"/>
      <c r="J225" s="374"/>
      <c r="K225" s="259"/>
      <c r="L225" s="72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spans="1:26" ht="12.75" customHeight="1">
      <c r="A226" s="160">
        <v>1</v>
      </c>
      <c r="B226" s="241" t="s">
        <v>272</v>
      </c>
      <c r="C226" s="99" t="s">
        <v>273</v>
      </c>
      <c r="D226" s="120">
        <v>6</v>
      </c>
      <c r="E226" s="97">
        <v>0</v>
      </c>
      <c r="F226" s="120">
        <v>6</v>
      </c>
      <c r="G226" s="120" t="s">
        <v>274</v>
      </c>
      <c r="H226" s="102"/>
      <c r="I226" s="102"/>
      <c r="J226" s="102"/>
      <c r="K226" s="259"/>
      <c r="L226" s="72"/>
      <c r="M226" s="105">
        <v>25</v>
      </c>
      <c r="N226" s="132">
        <v>2</v>
      </c>
      <c r="O226" s="106">
        <f>IF(M226&lt;=40,1,IF(M226&lt;=80,1.5,IF(M226&lt;=120,2,IF(M226&lt;=160,2.5,IF(M226&lt;=200,3,IF(M226&lt;=240,3.5,IF(M226&lt;=280,4)))))))</f>
        <v>1</v>
      </c>
      <c r="P226" s="71"/>
      <c r="Q226" s="106">
        <f t="shared" ref="Q226:Q227" si="103">IF(I226="",1,IF(J226="",2,IF(K226="",3,4)))</f>
        <v>1</v>
      </c>
      <c r="R226" s="106">
        <f>O226*D226/Q226</f>
        <v>6</v>
      </c>
      <c r="S226" s="71"/>
      <c r="T226" s="71"/>
      <c r="U226" s="71"/>
      <c r="V226" s="71"/>
      <c r="W226" s="71"/>
      <c r="X226" s="71"/>
      <c r="Y226" s="71"/>
      <c r="Z226" s="71"/>
    </row>
    <row r="227" spans="1:26" ht="12.75" customHeight="1">
      <c r="A227" s="291">
        <v>2</v>
      </c>
      <c r="B227" s="241" t="s">
        <v>258</v>
      </c>
      <c r="C227" s="99" t="s">
        <v>198</v>
      </c>
      <c r="D227" s="97">
        <v>2</v>
      </c>
      <c r="E227" s="97">
        <v>2</v>
      </c>
      <c r="F227" s="97">
        <v>0</v>
      </c>
      <c r="G227" s="120" t="s">
        <v>125</v>
      </c>
      <c r="H227" s="260" t="s">
        <v>73</v>
      </c>
      <c r="I227" s="292" t="s">
        <v>80</v>
      </c>
      <c r="J227" s="226"/>
      <c r="K227" s="288"/>
      <c r="L227" s="72"/>
      <c r="M227" s="134">
        <v>25</v>
      </c>
      <c r="N227" s="135">
        <v>2</v>
      </c>
      <c r="O227" s="121">
        <f>IF(M227&lt;=25,1,IF(M227&lt;=50,1.5,IF(M227&lt;=75,2,IF(M227&lt;=100,2.5,IF(M227&lt;=125,3,IF(M227&lt;=150,3.5,IF(M227&lt;=175,4)))))))</f>
        <v>1</v>
      </c>
      <c r="P227" s="122"/>
      <c r="Q227" s="121">
        <f t="shared" si="103"/>
        <v>2</v>
      </c>
      <c r="R227" s="166">
        <f>O227*D227/Q227*2</f>
        <v>2</v>
      </c>
      <c r="S227" s="71"/>
      <c r="T227" s="71"/>
      <c r="U227" s="71"/>
      <c r="V227" s="71"/>
      <c r="W227" s="71"/>
      <c r="X227" s="71"/>
      <c r="Y227" s="71"/>
      <c r="Z227" s="71"/>
    </row>
    <row r="228" spans="1:26" ht="12.75" customHeight="1">
      <c r="A228" s="221">
        <v>3</v>
      </c>
      <c r="B228" s="251" t="s">
        <v>243</v>
      </c>
      <c r="C228" s="165" t="s">
        <v>244</v>
      </c>
      <c r="D228" s="166">
        <f>E228+F228</f>
        <v>2</v>
      </c>
      <c r="E228" s="194">
        <v>0</v>
      </c>
      <c r="F228" s="194">
        <v>2</v>
      </c>
      <c r="G228" s="194" t="s">
        <v>124</v>
      </c>
      <c r="H228" s="113" t="s">
        <v>48</v>
      </c>
      <c r="I228" s="221" t="s">
        <v>78</v>
      </c>
      <c r="J228" s="68"/>
      <c r="K228" s="71"/>
      <c r="L228" s="72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spans="1:26" ht="12.75" customHeight="1">
      <c r="A229" s="79" t="s">
        <v>293</v>
      </c>
      <c r="B229" s="68"/>
      <c r="C229" s="71"/>
      <c r="D229" s="71"/>
      <c r="E229" s="68"/>
      <c r="F229" s="68"/>
      <c r="G229" s="71"/>
      <c r="H229" s="71"/>
      <c r="I229" s="68"/>
      <c r="J229" s="68"/>
      <c r="K229" s="71"/>
      <c r="L229" s="72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spans="1:26" ht="12.75" hidden="1" customHeight="1">
      <c r="A230" s="71" t="s">
        <v>294</v>
      </c>
      <c r="B230" s="76"/>
      <c r="C230" s="71"/>
      <c r="D230" s="71"/>
      <c r="E230" s="68"/>
      <c r="F230" s="68"/>
      <c r="G230" s="71"/>
      <c r="H230" s="71" t="s">
        <v>223</v>
      </c>
      <c r="I230" s="68"/>
      <c r="J230" s="68"/>
      <c r="K230" s="71"/>
      <c r="L230" s="72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spans="1:26" ht="12.75" hidden="1" customHeight="1">
      <c r="A231" s="366" t="s">
        <v>104</v>
      </c>
      <c r="B231" s="367" t="s">
        <v>105</v>
      </c>
      <c r="C231" s="367" t="s">
        <v>106</v>
      </c>
      <c r="D231" s="368" t="s">
        <v>107</v>
      </c>
      <c r="E231" s="369"/>
      <c r="F231" s="370"/>
      <c r="G231" s="367" t="s">
        <v>108</v>
      </c>
      <c r="H231" s="367" t="s">
        <v>109</v>
      </c>
      <c r="I231" s="360" t="s">
        <v>110</v>
      </c>
      <c r="J231" s="361"/>
      <c r="K231" s="362"/>
      <c r="L231" s="240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spans="1:26" ht="15" hidden="1" customHeight="1">
      <c r="A232" s="354"/>
      <c r="B232" s="356"/>
      <c r="C232" s="356"/>
      <c r="D232" s="89" t="s">
        <v>116</v>
      </c>
      <c r="E232" s="89" t="s">
        <v>117</v>
      </c>
      <c r="F232" s="89" t="s">
        <v>118</v>
      </c>
      <c r="G232" s="356"/>
      <c r="H232" s="356"/>
      <c r="I232" s="363"/>
      <c r="J232" s="364"/>
      <c r="K232" s="365"/>
      <c r="L232" s="240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spans="1:26" ht="15" hidden="1" customHeight="1">
      <c r="A233" s="160">
        <v>1</v>
      </c>
      <c r="B233" s="293" t="s">
        <v>295</v>
      </c>
      <c r="C233" s="116" t="s">
        <v>296</v>
      </c>
      <c r="D233" s="97">
        <v>2</v>
      </c>
      <c r="E233" s="97">
        <v>2</v>
      </c>
      <c r="F233" s="97">
        <v>0</v>
      </c>
      <c r="G233" s="97" t="s">
        <v>169</v>
      </c>
      <c r="H233" s="192" t="s">
        <v>297</v>
      </c>
      <c r="I233" s="192"/>
      <c r="J233" s="192"/>
      <c r="K233" s="243"/>
      <c r="L233" s="72"/>
      <c r="M233" s="158"/>
      <c r="N233" s="132">
        <v>2</v>
      </c>
      <c r="O233" s="106">
        <f t="shared" ref="O233:O240" si="104">N233*D233</f>
        <v>4</v>
      </c>
      <c r="P233" s="71"/>
      <c r="Q233" s="106">
        <f t="shared" ref="Q233:Q240" si="105">IF(I233="",1,IF(J233="",2,IF(K233="",3,IF(L233="",4,5))))</f>
        <v>1</v>
      </c>
      <c r="R233" s="106">
        <f t="shared" ref="R233:R240" si="106">O233/Q233</f>
        <v>4</v>
      </c>
      <c r="S233" s="71"/>
      <c r="T233" s="71"/>
      <c r="U233" s="71"/>
      <c r="V233" s="71"/>
      <c r="W233" s="71"/>
      <c r="X233" s="71"/>
      <c r="Y233" s="71"/>
      <c r="Z233" s="71"/>
    </row>
    <row r="234" spans="1:26" ht="12.75" hidden="1" customHeight="1">
      <c r="A234" s="160">
        <v>2</v>
      </c>
      <c r="B234" s="294" t="s">
        <v>298</v>
      </c>
      <c r="C234" s="116" t="s">
        <v>299</v>
      </c>
      <c r="D234" s="97">
        <v>2</v>
      </c>
      <c r="E234" s="97">
        <v>2</v>
      </c>
      <c r="F234" s="97">
        <v>0</v>
      </c>
      <c r="G234" s="97" t="s">
        <v>169</v>
      </c>
      <c r="H234" s="192" t="s">
        <v>300</v>
      </c>
      <c r="I234" s="192"/>
      <c r="J234" s="192"/>
      <c r="K234" s="243"/>
      <c r="L234" s="72"/>
      <c r="M234" s="144"/>
      <c r="N234" s="132">
        <v>2</v>
      </c>
      <c r="O234" s="106">
        <f t="shared" si="104"/>
        <v>4</v>
      </c>
      <c r="P234" s="71"/>
      <c r="Q234" s="106">
        <f t="shared" si="105"/>
        <v>1</v>
      </c>
      <c r="R234" s="132">
        <f t="shared" si="106"/>
        <v>4</v>
      </c>
      <c r="S234" s="71"/>
      <c r="T234" s="71"/>
      <c r="U234" s="71"/>
      <c r="V234" s="71"/>
      <c r="W234" s="71"/>
      <c r="X234" s="71"/>
      <c r="Y234" s="71"/>
      <c r="Z234" s="71"/>
    </row>
    <row r="235" spans="1:26" ht="12.75" hidden="1" customHeight="1">
      <c r="A235" s="160">
        <v>3</v>
      </c>
      <c r="B235" s="293" t="s">
        <v>301</v>
      </c>
      <c r="C235" s="116" t="s">
        <v>302</v>
      </c>
      <c r="D235" s="97">
        <v>2</v>
      </c>
      <c r="E235" s="97">
        <v>1</v>
      </c>
      <c r="F235" s="97">
        <v>1</v>
      </c>
      <c r="G235" s="97" t="s">
        <v>169</v>
      </c>
      <c r="H235" s="102" t="s">
        <v>303</v>
      </c>
      <c r="I235" s="102" t="s">
        <v>304</v>
      </c>
      <c r="J235" s="102"/>
      <c r="K235" s="232"/>
      <c r="L235" s="245"/>
      <c r="M235" s="144"/>
      <c r="N235" s="132">
        <v>2</v>
      </c>
      <c r="O235" s="106">
        <f t="shared" si="104"/>
        <v>4</v>
      </c>
      <c r="P235" s="71"/>
      <c r="Q235" s="106">
        <f t="shared" si="105"/>
        <v>2</v>
      </c>
      <c r="R235" s="132">
        <f t="shared" si="106"/>
        <v>2</v>
      </c>
      <c r="S235" s="71"/>
      <c r="T235" s="71"/>
      <c r="U235" s="71"/>
      <c r="V235" s="71"/>
      <c r="W235" s="71"/>
      <c r="X235" s="71"/>
      <c r="Y235" s="71"/>
      <c r="Z235" s="71"/>
    </row>
    <row r="236" spans="1:26" ht="12.75" hidden="1" customHeight="1">
      <c r="A236" s="160">
        <v>4</v>
      </c>
      <c r="B236" s="294" t="s">
        <v>305</v>
      </c>
      <c r="C236" s="116" t="s">
        <v>306</v>
      </c>
      <c r="D236" s="97">
        <v>2</v>
      </c>
      <c r="E236" s="97">
        <v>2</v>
      </c>
      <c r="F236" s="97">
        <v>0</v>
      </c>
      <c r="G236" s="97" t="s">
        <v>169</v>
      </c>
      <c r="H236" s="102" t="s">
        <v>65</v>
      </c>
      <c r="I236" s="102" t="s">
        <v>52</v>
      </c>
      <c r="J236" s="102"/>
      <c r="K236" s="232"/>
      <c r="L236" s="245"/>
      <c r="M236" s="144"/>
      <c r="N236" s="132">
        <v>2</v>
      </c>
      <c r="O236" s="106">
        <f t="shared" si="104"/>
        <v>4</v>
      </c>
      <c r="P236" s="71"/>
      <c r="Q236" s="106">
        <f t="shared" si="105"/>
        <v>2</v>
      </c>
      <c r="R236" s="132">
        <f t="shared" si="106"/>
        <v>2</v>
      </c>
      <c r="S236" s="71"/>
      <c r="T236" s="71"/>
      <c r="U236" s="71"/>
      <c r="V236" s="71"/>
      <c r="W236" s="71"/>
      <c r="X236" s="71"/>
      <c r="Y236" s="71"/>
      <c r="Z236" s="71"/>
    </row>
    <row r="237" spans="1:26" ht="12.75" hidden="1" customHeight="1">
      <c r="A237" s="160">
        <v>5</v>
      </c>
      <c r="B237" s="293" t="s">
        <v>307</v>
      </c>
      <c r="C237" s="116" t="s">
        <v>308</v>
      </c>
      <c r="D237" s="97">
        <v>2</v>
      </c>
      <c r="E237" s="97">
        <v>2</v>
      </c>
      <c r="F237" s="97">
        <v>0</v>
      </c>
      <c r="G237" s="97" t="s">
        <v>169</v>
      </c>
      <c r="H237" s="102" t="s">
        <v>52</v>
      </c>
      <c r="I237" s="102" t="s">
        <v>65</v>
      </c>
      <c r="J237" s="102"/>
      <c r="K237" s="232"/>
      <c r="L237" s="245"/>
      <c r="M237" s="144"/>
      <c r="N237" s="132">
        <v>2</v>
      </c>
      <c r="O237" s="106">
        <f t="shared" si="104"/>
        <v>4</v>
      </c>
      <c r="P237" s="71"/>
      <c r="Q237" s="106">
        <f t="shared" si="105"/>
        <v>2</v>
      </c>
      <c r="R237" s="295">
        <f t="shared" si="106"/>
        <v>2</v>
      </c>
      <c r="S237" s="71"/>
      <c r="T237" s="71"/>
      <c r="U237" s="71"/>
      <c r="V237" s="71"/>
      <c r="W237" s="71"/>
      <c r="X237" s="71"/>
      <c r="Y237" s="71"/>
      <c r="Z237" s="71"/>
    </row>
    <row r="238" spans="1:26" ht="12.75" hidden="1" customHeight="1">
      <c r="A238" s="160">
        <v>6</v>
      </c>
      <c r="B238" s="294" t="s">
        <v>309</v>
      </c>
      <c r="C238" s="116" t="s">
        <v>310</v>
      </c>
      <c r="D238" s="97">
        <v>2</v>
      </c>
      <c r="E238" s="97">
        <v>2</v>
      </c>
      <c r="F238" s="97">
        <v>0</v>
      </c>
      <c r="G238" s="97" t="s">
        <v>169</v>
      </c>
      <c r="H238" s="102" t="s">
        <v>60</v>
      </c>
      <c r="I238" s="102" t="s">
        <v>30</v>
      </c>
      <c r="J238" s="102"/>
      <c r="K238" s="232"/>
      <c r="L238" s="245"/>
      <c r="M238" s="144"/>
      <c r="N238" s="132">
        <v>2</v>
      </c>
      <c r="O238" s="106">
        <f t="shared" si="104"/>
        <v>4</v>
      </c>
      <c r="P238" s="71"/>
      <c r="Q238" s="106">
        <f t="shared" si="105"/>
        <v>2</v>
      </c>
      <c r="R238" s="132">
        <f t="shared" si="106"/>
        <v>2</v>
      </c>
      <c r="S238" s="71"/>
      <c r="T238" s="71"/>
      <c r="U238" s="71"/>
      <c r="V238" s="71"/>
      <c r="W238" s="71"/>
      <c r="X238" s="71"/>
      <c r="Y238" s="71"/>
      <c r="Z238" s="71"/>
    </row>
    <row r="239" spans="1:26" ht="12.75" hidden="1" customHeight="1">
      <c r="A239" s="160">
        <v>7</v>
      </c>
      <c r="B239" s="293" t="s">
        <v>311</v>
      </c>
      <c r="C239" s="116" t="s">
        <v>312</v>
      </c>
      <c r="D239" s="97">
        <v>4</v>
      </c>
      <c r="E239" s="97">
        <v>0</v>
      </c>
      <c r="F239" s="97">
        <v>4</v>
      </c>
      <c r="G239" s="97" t="s">
        <v>169</v>
      </c>
      <c r="H239" s="102" t="s">
        <v>30</v>
      </c>
      <c r="I239" s="102" t="s">
        <v>60</v>
      </c>
      <c r="J239" s="102" t="s">
        <v>55</v>
      </c>
      <c r="K239" s="232" t="s">
        <v>52</v>
      </c>
      <c r="L239" s="245"/>
      <c r="M239" s="144"/>
      <c r="N239" s="132">
        <v>2</v>
      </c>
      <c r="O239" s="106">
        <f t="shared" si="104"/>
        <v>8</v>
      </c>
      <c r="P239" s="71"/>
      <c r="Q239" s="106">
        <f t="shared" si="105"/>
        <v>4</v>
      </c>
      <c r="R239" s="132">
        <f t="shared" si="106"/>
        <v>2</v>
      </c>
      <c r="S239" s="71"/>
      <c r="T239" s="71"/>
      <c r="U239" s="71"/>
      <c r="V239" s="71"/>
      <c r="W239" s="71"/>
      <c r="X239" s="71"/>
      <c r="Y239" s="71"/>
      <c r="Z239" s="71"/>
    </row>
    <row r="240" spans="1:26" ht="12.75" hidden="1" customHeight="1">
      <c r="A240" s="160">
        <v>8</v>
      </c>
      <c r="B240" s="294" t="s">
        <v>313</v>
      </c>
      <c r="C240" s="116" t="s">
        <v>314</v>
      </c>
      <c r="D240" s="97">
        <v>4</v>
      </c>
      <c r="E240" s="97">
        <v>0</v>
      </c>
      <c r="F240" s="97">
        <v>4</v>
      </c>
      <c r="G240" s="97" t="s">
        <v>169</v>
      </c>
      <c r="H240" s="102" t="s">
        <v>55</v>
      </c>
      <c r="I240" s="102" t="s">
        <v>60</v>
      </c>
      <c r="J240" s="102" t="s">
        <v>65</v>
      </c>
      <c r="K240" s="232" t="s">
        <v>30</v>
      </c>
      <c r="L240" s="245"/>
      <c r="M240" s="144"/>
      <c r="N240" s="132">
        <v>2</v>
      </c>
      <c r="O240" s="106">
        <f t="shared" si="104"/>
        <v>8</v>
      </c>
      <c r="P240" s="71"/>
      <c r="Q240" s="106">
        <f t="shared" si="105"/>
        <v>4</v>
      </c>
      <c r="R240" s="132">
        <f t="shared" si="106"/>
        <v>2</v>
      </c>
      <c r="S240" s="71"/>
      <c r="T240" s="71"/>
      <c r="U240" s="71"/>
      <c r="V240" s="71"/>
      <c r="W240" s="71"/>
      <c r="X240" s="71"/>
      <c r="Y240" s="71"/>
      <c r="Z240" s="71"/>
    </row>
    <row r="241" spans="1:26" ht="12.75" hidden="1" customHeight="1">
      <c r="A241" s="160"/>
      <c r="B241" s="97"/>
      <c r="C241" s="97" t="s">
        <v>171</v>
      </c>
      <c r="D241" s="97"/>
      <c r="E241" s="97"/>
      <c r="F241" s="97" t="s">
        <v>289</v>
      </c>
      <c r="G241" s="97"/>
      <c r="H241" s="289"/>
      <c r="I241" s="289"/>
      <c r="J241" s="289"/>
      <c r="K241" s="290"/>
      <c r="L241" s="72"/>
      <c r="M241" s="68"/>
      <c r="N241" s="68"/>
      <c r="O241" s="68"/>
      <c r="P241" s="71"/>
      <c r="Q241" s="68"/>
      <c r="R241" s="68"/>
      <c r="S241" s="71"/>
      <c r="T241" s="71"/>
      <c r="U241" s="71"/>
      <c r="V241" s="71"/>
      <c r="W241" s="71"/>
      <c r="X241" s="71"/>
      <c r="Y241" s="71"/>
      <c r="Z241" s="71"/>
    </row>
    <row r="242" spans="1:26" ht="12.75" hidden="1" customHeight="1">
      <c r="A242" s="222"/>
      <c r="B242" s="223"/>
      <c r="C242" s="224" t="s">
        <v>147</v>
      </c>
      <c r="D242" s="225">
        <f t="shared" ref="D242:F242" si="107">SUM(D233:D240)</f>
        <v>20</v>
      </c>
      <c r="E242" s="225">
        <f t="shared" si="107"/>
        <v>11</v>
      </c>
      <c r="F242" s="225">
        <f t="shared" si="107"/>
        <v>9</v>
      </c>
      <c r="G242" s="225"/>
      <c r="H242" s="226"/>
      <c r="I242" s="226"/>
      <c r="J242" s="226"/>
      <c r="K242" s="227"/>
      <c r="L242" s="176"/>
      <c r="M242" s="71"/>
      <c r="N242" s="68"/>
      <c r="O242" s="68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spans="1:26" ht="12.75" hidden="1" customHeight="1">
      <c r="A243" s="71"/>
      <c r="B243" s="68"/>
      <c r="C243" s="71"/>
      <c r="D243" s="71"/>
      <c r="E243" s="68"/>
      <c r="F243" s="68"/>
      <c r="G243" s="71"/>
      <c r="H243" s="71"/>
      <c r="I243" s="68"/>
      <c r="J243" s="68"/>
      <c r="K243" s="71"/>
      <c r="L243" s="72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spans="1:26" ht="12.75" hidden="1" customHeight="1">
      <c r="A244" s="71"/>
      <c r="B244" s="68"/>
      <c r="C244" s="71"/>
      <c r="D244" s="71"/>
      <c r="E244" s="68"/>
      <c r="F244" s="68"/>
      <c r="G244" s="71"/>
      <c r="H244" s="71"/>
      <c r="I244" s="68"/>
      <c r="J244" s="68"/>
      <c r="K244" s="71"/>
      <c r="L244" s="72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spans="1:26" ht="12.75" customHeight="1">
      <c r="A245" s="113" t="s">
        <v>284</v>
      </c>
      <c r="B245" s="76"/>
      <c r="C245" s="71"/>
      <c r="D245" s="71"/>
      <c r="E245" s="68"/>
      <c r="F245" s="68"/>
      <c r="G245" s="71"/>
      <c r="H245" s="71" t="s">
        <v>223</v>
      </c>
      <c r="I245" s="68"/>
      <c r="J245" s="68"/>
      <c r="K245" s="71"/>
      <c r="L245" s="72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spans="1:26" ht="12.75" customHeight="1">
      <c r="A246" s="366" t="s">
        <v>104</v>
      </c>
      <c r="B246" s="367" t="s">
        <v>105</v>
      </c>
      <c r="C246" s="367" t="s">
        <v>106</v>
      </c>
      <c r="D246" s="368" t="s">
        <v>107</v>
      </c>
      <c r="E246" s="369"/>
      <c r="F246" s="370"/>
      <c r="G246" s="367" t="s">
        <v>108</v>
      </c>
      <c r="H246" s="367" t="s">
        <v>109</v>
      </c>
      <c r="I246" s="360" t="s">
        <v>110</v>
      </c>
      <c r="J246" s="361"/>
      <c r="K246" s="362"/>
      <c r="L246" s="240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spans="1:26" ht="15" customHeight="1">
      <c r="A247" s="354"/>
      <c r="B247" s="356"/>
      <c r="C247" s="356"/>
      <c r="D247" s="89" t="s">
        <v>116</v>
      </c>
      <c r="E247" s="89" t="s">
        <v>117</v>
      </c>
      <c r="F247" s="89" t="s">
        <v>118</v>
      </c>
      <c r="G247" s="356"/>
      <c r="H247" s="356"/>
      <c r="I247" s="363"/>
      <c r="J247" s="364"/>
      <c r="K247" s="365"/>
      <c r="L247" s="240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spans="1:26" ht="15" customHeight="1">
      <c r="A248" s="160">
        <v>1</v>
      </c>
      <c r="B248" s="241" t="s">
        <v>224</v>
      </c>
      <c r="C248" s="116" t="s">
        <v>173</v>
      </c>
      <c r="D248" s="116">
        <f t="shared" ref="D248:D253" si="108">E248+F248</f>
        <v>2</v>
      </c>
      <c r="E248" s="116">
        <v>2</v>
      </c>
      <c r="F248" s="116">
        <v>0</v>
      </c>
      <c r="G248" s="120" t="s">
        <v>123</v>
      </c>
      <c r="H248" s="242" t="s">
        <v>315</v>
      </c>
      <c r="I248" s="192"/>
      <c r="J248" s="192"/>
      <c r="K248" s="243"/>
      <c r="L248" s="72"/>
      <c r="M248" s="105">
        <v>60</v>
      </c>
      <c r="N248" s="132">
        <v>2</v>
      </c>
      <c r="O248" s="106">
        <f t="shared" ref="O248:O253" si="109">IF(M248&lt;=40,1,IF(M248&lt;=80,1.5,IF(M248&lt;=120,2,IF(M248&lt;=160,2.5,IF(M248&lt;=200,3,IF(M248&lt;=240,3.5,IF(M248&lt;=280,4)))))))</f>
        <v>1.5</v>
      </c>
      <c r="P248" s="71"/>
      <c r="Q248" s="106">
        <f t="shared" ref="Q248:Q255" si="110">IF(I248="",1,IF(J248="",2,IF(K248="",3,4)))</f>
        <v>1</v>
      </c>
      <c r="R248" s="106">
        <f t="shared" ref="R248:R253" si="111">O248*D248/Q248</f>
        <v>3</v>
      </c>
      <c r="S248" s="71"/>
      <c r="T248" s="71"/>
      <c r="U248" s="71"/>
      <c r="V248" s="71"/>
      <c r="W248" s="71"/>
      <c r="X248" s="71"/>
      <c r="Y248" s="71"/>
      <c r="Z248" s="71"/>
    </row>
    <row r="249" spans="1:26" ht="12.75" customHeight="1">
      <c r="A249" s="160">
        <v>2</v>
      </c>
      <c r="B249" s="241" t="s">
        <v>226</v>
      </c>
      <c r="C249" s="116" t="s">
        <v>176</v>
      </c>
      <c r="D249" s="116">
        <f t="shared" si="108"/>
        <v>2</v>
      </c>
      <c r="E249" s="116">
        <v>2</v>
      </c>
      <c r="F249" s="116">
        <v>0</v>
      </c>
      <c r="G249" s="120" t="s">
        <v>123</v>
      </c>
      <c r="H249" s="242" t="s">
        <v>316</v>
      </c>
      <c r="I249" s="192"/>
      <c r="J249" s="192"/>
      <c r="K249" s="243"/>
      <c r="L249" s="72"/>
      <c r="M249" s="110">
        <v>60</v>
      </c>
      <c r="N249" s="132">
        <v>2</v>
      </c>
      <c r="O249" s="106">
        <f t="shared" si="109"/>
        <v>1.5</v>
      </c>
      <c r="P249" s="71"/>
      <c r="Q249" s="106">
        <f t="shared" si="110"/>
        <v>1</v>
      </c>
      <c r="R249" s="106">
        <f t="shared" si="111"/>
        <v>3</v>
      </c>
      <c r="S249" s="71"/>
      <c r="T249" s="71"/>
      <c r="U249" s="71"/>
      <c r="V249" s="71"/>
      <c r="W249" s="71"/>
      <c r="X249" s="71"/>
      <c r="Y249" s="71"/>
      <c r="Z249" s="71"/>
    </row>
    <row r="250" spans="1:26" ht="12.75" customHeight="1">
      <c r="A250" s="160">
        <v>3</v>
      </c>
      <c r="B250" s="241" t="s">
        <v>228</v>
      </c>
      <c r="C250" s="116" t="s">
        <v>179</v>
      </c>
      <c r="D250" s="116">
        <f t="shared" si="108"/>
        <v>2</v>
      </c>
      <c r="E250" s="116">
        <v>1</v>
      </c>
      <c r="F250" s="116">
        <v>1</v>
      </c>
      <c r="G250" s="120" t="s">
        <v>123</v>
      </c>
      <c r="H250" s="101" t="s">
        <v>317</v>
      </c>
      <c r="I250" s="102"/>
      <c r="J250" s="102"/>
      <c r="K250" s="232"/>
      <c r="L250" s="245"/>
      <c r="M250" s="110">
        <v>60</v>
      </c>
      <c r="N250" s="132">
        <v>2</v>
      </c>
      <c r="O250" s="106">
        <f t="shared" si="109"/>
        <v>1.5</v>
      </c>
      <c r="P250" s="71"/>
      <c r="Q250" s="106">
        <f t="shared" si="110"/>
        <v>1</v>
      </c>
      <c r="R250" s="106">
        <f t="shared" si="111"/>
        <v>3</v>
      </c>
      <c r="S250" s="71"/>
      <c r="T250" s="71"/>
      <c r="U250" s="71"/>
      <c r="V250" s="71"/>
      <c r="W250" s="71"/>
      <c r="X250" s="71"/>
      <c r="Y250" s="71"/>
      <c r="Z250" s="71"/>
    </row>
    <row r="251" spans="1:26" ht="12.75" customHeight="1">
      <c r="A251" s="160">
        <v>4</v>
      </c>
      <c r="B251" s="241" t="s">
        <v>232</v>
      </c>
      <c r="C251" s="116" t="s">
        <v>233</v>
      </c>
      <c r="D251" s="116">
        <f t="shared" si="108"/>
        <v>2</v>
      </c>
      <c r="E251" s="116">
        <v>2</v>
      </c>
      <c r="F251" s="116">
        <v>0</v>
      </c>
      <c r="G251" s="120" t="s">
        <v>123</v>
      </c>
      <c r="H251" s="296" t="s">
        <v>78</v>
      </c>
      <c r="I251" s="296" t="s">
        <v>76</v>
      </c>
      <c r="J251" s="297"/>
      <c r="K251" s="298"/>
      <c r="L251" s="245"/>
      <c r="M251" s="110">
        <v>60</v>
      </c>
      <c r="N251" s="132">
        <v>2</v>
      </c>
      <c r="O251" s="106">
        <f t="shared" si="109"/>
        <v>1.5</v>
      </c>
      <c r="P251" s="71"/>
      <c r="Q251" s="106">
        <f t="shared" si="110"/>
        <v>2</v>
      </c>
      <c r="R251" s="106">
        <f t="shared" si="111"/>
        <v>1.5</v>
      </c>
      <c r="S251" s="71"/>
      <c r="T251" s="71"/>
      <c r="U251" s="71"/>
      <c r="V251" s="71"/>
      <c r="W251" s="71"/>
      <c r="X251" s="71"/>
      <c r="Y251" s="71"/>
      <c r="Z251" s="71"/>
    </row>
    <row r="252" spans="1:26" ht="12.75" customHeight="1">
      <c r="A252" s="160">
        <v>5</v>
      </c>
      <c r="B252" s="241" t="s">
        <v>234</v>
      </c>
      <c r="C252" s="116" t="s">
        <v>235</v>
      </c>
      <c r="D252" s="116">
        <f t="shared" si="108"/>
        <v>2</v>
      </c>
      <c r="E252" s="116">
        <v>2</v>
      </c>
      <c r="F252" s="116">
        <v>0</v>
      </c>
      <c r="G252" s="120" t="s">
        <v>123</v>
      </c>
      <c r="H252" s="299" t="s">
        <v>60</v>
      </c>
      <c r="I252" s="300" t="s">
        <v>80</v>
      </c>
      <c r="J252" s="301"/>
      <c r="K252" s="302"/>
      <c r="L252" s="245"/>
      <c r="M252" s="110">
        <v>60</v>
      </c>
      <c r="N252" s="132">
        <v>2</v>
      </c>
      <c r="O252" s="106">
        <f t="shared" si="109"/>
        <v>1.5</v>
      </c>
      <c r="P252" s="71"/>
      <c r="Q252" s="106">
        <f t="shared" si="110"/>
        <v>2</v>
      </c>
      <c r="R252" s="106">
        <f t="shared" si="111"/>
        <v>1.5</v>
      </c>
      <c r="S252" s="71"/>
      <c r="T252" s="71"/>
      <c r="U252" s="71"/>
      <c r="V252" s="71"/>
      <c r="W252" s="71"/>
      <c r="X252" s="71"/>
      <c r="Y252" s="71"/>
      <c r="Z252" s="71"/>
    </row>
    <row r="253" spans="1:26" ht="12.75" customHeight="1">
      <c r="A253" s="160">
        <v>6</v>
      </c>
      <c r="B253" s="241" t="s">
        <v>236</v>
      </c>
      <c r="C253" s="116" t="s">
        <v>237</v>
      </c>
      <c r="D253" s="116">
        <f t="shared" si="108"/>
        <v>2</v>
      </c>
      <c r="E253" s="116">
        <v>2</v>
      </c>
      <c r="F253" s="116">
        <v>0</v>
      </c>
      <c r="G253" s="120" t="s">
        <v>123</v>
      </c>
      <c r="H253" s="299" t="s">
        <v>39</v>
      </c>
      <c r="I253" s="296" t="s">
        <v>76</v>
      </c>
      <c r="J253" s="301"/>
      <c r="K253" s="302"/>
      <c r="L253" s="245"/>
      <c r="M253" s="110">
        <v>60</v>
      </c>
      <c r="N253" s="132">
        <v>2</v>
      </c>
      <c r="O253" s="106">
        <f t="shared" si="109"/>
        <v>1.5</v>
      </c>
      <c r="P253" s="71"/>
      <c r="Q253" s="106">
        <f t="shared" si="110"/>
        <v>2</v>
      </c>
      <c r="R253" s="106">
        <f t="shared" si="111"/>
        <v>1.5</v>
      </c>
      <c r="S253" s="71"/>
      <c r="T253" s="71"/>
      <c r="U253" s="71"/>
      <c r="V253" s="71"/>
      <c r="W253" s="71"/>
      <c r="X253" s="71"/>
      <c r="Y253" s="71"/>
      <c r="Z253" s="71"/>
    </row>
    <row r="254" spans="1:26" ht="12.75" customHeight="1">
      <c r="A254" s="193">
        <v>7</v>
      </c>
      <c r="B254" s="251" t="s">
        <v>238</v>
      </c>
      <c r="C254" s="303" t="s">
        <v>239</v>
      </c>
      <c r="D254" s="303">
        <v>4</v>
      </c>
      <c r="E254" s="303">
        <v>0</v>
      </c>
      <c r="F254" s="303">
        <v>4</v>
      </c>
      <c r="G254" s="194" t="s">
        <v>123</v>
      </c>
      <c r="H254" s="304" t="s">
        <v>60</v>
      </c>
      <c r="I254" s="304" t="s">
        <v>80</v>
      </c>
      <c r="J254" s="305" t="s">
        <v>77</v>
      </c>
      <c r="K254" s="306" t="s">
        <v>78</v>
      </c>
      <c r="L254" s="252"/>
      <c r="M254" s="136">
        <v>60</v>
      </c>
      <c r="N254" s="135">
        <v>2</v>
      </c>
      <c r="O254" s="121">
        <f t="shared" ref="O254:O255" si="112">IF(M254&lt;=25,1,IF(M254&lt;=50,1.5,IF(M254&lt;=75,2,IF(M254&lt;=100,2.5,IF(M254&lt;=125,3,IF(M254&lt;=150,3.5,IF(M254&lt;=175,4)))))))</f>
        <v>2</v>
      </c>
      <c r="P254" s="122"/>
      <c r="Q254" s="121">
        <f t="shared" si="110"/>
        <v>4</v>
      </c>
      <c r="R254" s="166">
        <f t="shared" ref="R254:R255" si="113">O254*D254/Q254*2</f>
        <v>4</v>
      </c>
      <c r="S254" s="122"/>
      <c r="T254" s="122"/>
      <c r="U254" s="122"/>
      <c r="V254" s="122"/>
      <c r="W254" s="122"/>
      <c r="X254" s="122"/>
      <c r="Y254" s="122"/>
      <c r="Z254" s="122"/>
    </row>
    <row r="255" spans="1:26" ht="12.75" customHeight="1">
      <c r="A255" s="193">
        <v>8</v>
      </c>
      <c r="B255" s="251" t="s">
        <v>240</v>
      </c>
      <c r="C255" s="303" t="s">
        <v>241</v>
      </c>
      <c r="D255" s="303">
        <f>E255+F255</f>
        <v>4</v>
      </c>
      <c r="E255" s="303">
        <v>0</v>
      </c>
      <c r="F255" s="303">
        <v>4</v>
      </c>
      <c r="G255" s="194" t="s">
        <v>123</v>
      </c>
      <c r="H255" s="304" t="s">
        <v>55</v>
      </c>
      <c r="I255" s="304" t="s">
        <v>60</v>
      </c>
      <c r="J255" s="305" t="s">
        <v>78</v>
      </c>
      <c r="K255" s="305" t="s">
        <v>77</v>
      </c>
      <c r="L255" s="252"/>
      <c r="M255" s="136">
        <v>60</v>
      </c>
      <c r="N255" s="135">
        <v>2</v>
      </c>
      <c r="O255" s="121">
        <f t="shared" si="112"/>
        <v>2</v>
      </c>
      <c r="P255" s="122"/>
      <c r="Q255" s="121">
        <f t="shared" si="110"/>
        <v>4</v>
      </c>
      <c r="R255" s="166">
        <f t="shared" si="113"/>
        <v>4</v>
      </c>
      <c r="S255" s="122"/>
      <c r="T255" s="122"/>
      <c r="U255" s="122"/>
      <c r="V255" s="122"/>
      <c r="W255" s="122"/>
      <c r="X255" s="122"/>
      <c r="Y255" s="122"/>
      <c r="Z255" s="122"/>
    </row>
    <row r="256" spans="1:26" ht="12.75" customHeight="1">
      <c r="A256" s="160"/>
      <c r="B256" s="97"/>
      <c r="C256" s="97" t="s">
        <v>171</v>
      </c>
      <c r="D256" s="97"/>
      <c r="E256" s="97"/>
      <c r="F256" s="97" t="s">
        <v>289</v>
      </c>
      <c r="G256" s="97"/>
      <c r="H256" s="289"/>
      <c r="I256" s="289"/>
      <c r="J256" s="289"/>
      <c r="K256" s="290"/>
      <c r="L256" s="72"/>
      <c r="M256" s="68"/>
      <c r="N256" s="68"/>
      <c r="O256" s="68"/>
      <c r="P256" s="71"/>
      <c r="Q256" s="68"/>
      <c r="R256" s="68"/>
      <c r="S256" s="71"/>
      <c r="T256" s="71"/>
      <c r="U256" s="71"/>
      <c r="V256" s="71"/>
      <c r="W256" s="71"/>
      <c r="X256" s="71"/>
      <c r="Y256" s="71"/>
      <c r="Z256" s="71"/>
    </row>
    <row r="257" spans="1:26" ht="12.75" customHeight="1">
      <c r="A257" s="222"/>
      <c r="B257" s="223"/>
      <c r="C257" s="224" t="s">
        <v>147</v>
      </c>
      <c r="D257" s="225">
        <f t="shared" ref="D257:F257" si="114">SUM(D248:D255)</f>
        <v>20</v>
      </c>
      <c r="E257" s="225">
        <f t="shared" si="114"/>
        <v>11</v>
      </c>
      <c r="F257" s="225">
        <f t="shared" si="114"/>
        <v>9</v>
      </c>
      <c r="G257" s="225"/>
      <c r="H257" s="226"/>
      <c r="I257" s="226"/>
      <c r="J257" s="226"/>
      <c r="K257" s="227"/>
      <c r="L257" s="176"/>
      <c r="M257" s="71"/>
      <c r="N257" s="68"/>
      <c r="O257" s="68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spans="1:26" ht="12.75" customHeight="1">
      <c r="A258" s="71"/>
      <c r="B258" s="68"/>
      <c r="C258" s="71"/>
      <c r="D258" s="71"/>
      <c r="E258" s="68"/>
      <c r="F258" s="68"/>
      <c r="G258" s="71"/>
      <c r="H258" s="71"/>
      <c r="I258" s="68"/>
      <c r="J258" s="68"/>
      <c r="K258" s="71"/>
      <c r="L258" s="72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spans="1:26" ht="12.75" customHeight="1">
      <c r="A259" s="79" t="s">
        <v>318</v>
      </c>
      <c r="B259" s="68"/>
      <c r="C259" s="71"/>
      <c r="D259" s="71"/>
      <c r="E259" s="68"/>
      <c r="F259" s="68"/>
      <c r="G259" s="71"/>
      <c r="H259" s="71"/>
      <c r="I259" s="68"/>
      <c r="J259" s="68"/>
      <c r="K259" s="71"/>
      <c r="L259" s="72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spans="1:26" ht="12.75" customHeight="1">
      <c r="A260" s="71" t="s">
        <v>294</v>
      </c>
      <c r="B260" s="76"/>
      <c r="C260" s="71"/>
      <c r="D260" s="71"/>
      <c r="E260" s="68"/>
      <c r="F260" s="68"/>
      <c r="G260" s="71"/>
      <c r="H260" s="71" t="s">
        <v>223</v>
      </c>
      <c r="I260" s="68"/>
      <c r="J260" s="68"/>
      <c r="K260" s="71"/>
      <c r="L260" s="72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spans="1:26" ht="12.75" customHeight="1">
      <c r="A261" s="366" t="s">
        <v>104</v>
      </c>
      <c r="B261" s="367" t="s">
        <v>105</v>
      </c>
      <c r="C261" s="367" t="s">
        <v>106</v>
      </c>
      <c r="D261" s="368" t="s">
        <v>107</v>
      </c>
      <c r="E261" s="369"/>
      <c r="F261" s="370"/>
      <c r="G261" s="367" t="s">
        <v>108</v>
      </c>
      <c r="H261" s="367" t="s">
        <v>109</v>
      </c>
      <c r="I261" s="371" t="s">
        <v>110</v>
      </c>
      <c r="J261" s="372"/>
      <c r="K261" s="372"/>
      <c r="L261" s="373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spans="1:26" ht="12.75" customHeight="1">
      <c r="A262" s="354"/>
      <c r="B262" s="356"/>
      <c r="C262" s="356"/>
      <c r="D262" s="89" t="s">
        <v>116</v>
      </c>
      <c r="E262" s="89" t="s">
        <v>117</v>
      </c>
      <c r="F262" s="89" t="s">
        <v>118</v>
      </c>
      <c r="G262" s="356"/>
      <c r="H262" s="356"/>
      <c r="I262" s="363"/>
      <c r="J262" s="364"/>
      <c r="K262" s="364"/>
      <c r="L262" s="374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spans="1:26" ht="12.75" customHeight="1">
      <c r="A263" s="160">
        <v>1</v>
      </c>
      <c r="B263" s="241" t="s">
        <v>224</v>
      </c>
      <c r="C263" s="116" t="s">
        <v>173</v>
      </c>
      <c r="D263" s="97">
        <f t="shared" ref="D263:D268" si="115">E263+F263</f>
        <v>2</v>
      </c>
      <c r="E263" s="97">
        <v>2</v>
      </c>
      <c r="F263" s="97">
        <v>0</v>
      </c>
      <c r="G263" s="120" t="s">
        <v>123</v>
      </c>
      <c r="H263" s="242" t="s">
        <v>319</v>
      </c>
      <c r="I263" s="242"/>
      <c r="J263" s="192"/>
      <c r="K263" s="192"/>
      <c r="L263" s="307"/>
      <c r="M263" s="105">
        <v>60</v>
      </c>
      <c r="N263" s="132">
        <v>2</v>
      </c>
      <c r="O263" s="106">
        <f t="shared" ref="O263:O268" si="116">IF(M263&lt;=40,1,IF(M263&lt;=80,1.5,IF(M263&lt;=120,2,IF(M263&lt;=160,2.5,IF(M263&lt;=200,3,IF(M263&lt;=240,3.5,IF(M263&lt;=280,4)))))))</f>
        <v>1.5</v>
      </c>
      <c r="P263" s="71"/>
      <c r="Q263" s="106">
        <f t="shared" ref="Q263:Q268" si="117">IF(I263="",1,IF(J263="",2,IF(K263="",3,4)))</f>
        <v>1</v>
      </c>
      <c r="R263" s="106">
        <f t="shared" ref="R263:R268" si="118">O263*D263/Q263</f>
        <v>3</v>
      </c>
      <c r="S263" s="71"/>
      <c r="T263" s="71"/>
      <c r="U263" s="71"/>
      <c r="V263" s="71"/>
      <c r="W263" s="71"/>
      <c r="X263" s="71"/>
      <c r="Y263" s="71"/>
      <c r="Z263" s="71"/>
    </row>
    <row r="264" spans="1:26" ht="12.75" customHeight="1">
      <c r="A264" s="160">
        <v>2</v>
      </c>
      <c r="B264" s="241" t="s">
        <v>226</v>
      </c>
      <c r="C264" s="116" t="s">
        <v>176</v>
      </c>
      <c r="D264" s="97">
        <f t="shared" si="115"/>
        <v>2</v>
      </c>
      <c r="E264" s="97">
        <v>2</v>
      </c>
      <c r="F264" s="97">
        <v>0</v>
      </c>
      <c r="G264" s="120" t="s">
        <v>123</v>
      </c>
      <c r="H264" s="242" t="s">
        <v>320</v>
      </c>
      <c r="I264" s="242"/>
      <c r="J264" s="192"/>
      <c r="K264" s="192"/>
      <c r="L264" s="307"/>
      <c r="M264" s="110">
        <v>60</v>
      </c>
      <c r="N264" s="132">
        <v>2</v>
      </c>
      <c r="O264" s="106">
        <f t="shared" si="116"/>
        <v>1.5</v>
      </c>
      <c r="P264" s="71"/>
      <c r="Q264" s="106">
        <f t="shared" si="117"/>
        <v>1</v>
      </c>
      <c r="R264" s="106">
        <f t="shared" si="118"/>
        <v>3</v>
      </c>
      <c r="S264" s="71"/>
      <c r="T264" s="71"/>
      <c r="U264" s="71"/>
      <c r="V264" s="71"/>
      <c r="W264" s="71"/>
      <c r="X264" s="71"/>
      <c r="Y264" s="71"/>
      <c r="Z264" s="71"/>
    </row>
    <row r="265" spans="1:26" ht="12.75" customHeight="1">
      <c r="A265" s="160">
        <v>3</v>
      </c>
      <c r="B265" s="241" t="s">
        <v>228</v>
      </c>
      <c r="C265" s="116" t="s">
        <v>179</v>
      </c>
      <c r="D265" s="97">
        <f t="shared" si="115"/>
        <v>2</v>
      </c>
      <c r="E265" s="97">
        <v>1</v>
      </c>
      <c r="F265" s="97">
        <v>1</v>
      </c>
      <c r="G265" s="120" t="s">
        <v>123</v>
      </c>
      <c r="H265" s="101" t="s">
        <v>321</v>
      </c>
      <c r="I265" s="101"/>
      <c r="J265" s="102"/>
      <c r="K265" s="102"/>
      <c r="L265" s="308"/>
      <c r="M265" s="110">
        <v>60</v>
      </c>
      <c r="N265" s="132">
        <v>2</v>
      </c>
      <c r="O265" s="106">
        <f t="shared" si="116"/>
        <v>1.5</v>
      </c>
      <c r="P265" s="71"/>
      <c r="Q265" s="106">
        <f t="shared" si="117"/>
        <v>1</v>
      </c>
      <c r="R265" s="106">
        <f t="shared" si="118"/>
        <v>3</v>
      </c>
      <c r="S265" s="71"/>
      <c r="T265" s="71"/>
      <c r="U265" s="71"/>
      <c r="V265" s="71"/>
      <c r="W265" s="71"/>
      <c r="X265" s="71"/>
      <c r="Y265" s="71"/>
      <c r="Z265" s="71"/>
    </row>
    <row r="266" spans="1:26" ht="12.75" customHeight="1">
      <c r="A266" s="160">
        <v>4</v>
      </c>
      <c r="B266" s="241" t="s">
        <v>232</v>
      </c>
      <c r="C266" s="116" t="s">
        <v>233</v>
      </c>
      <c r="D266" s="97">
        <f t="shared" si="115"/>
        <v>2</v>
      </c>
      <c r="E266" s="97">
        <v>2</v>
      </c>
      <c r="F266" s="97">
        <v>0</v>
      </c>
      <c r="G266" s="120" t="s">
        <v>123</v>
      </c>
      <c r="H266" s="101" t="s">
        <v>25</v>
      </c>
      <c r="I266" s="101" t="s">
        <v>66</v>
      </c>
      <c r="J266" s="101" t="s">
        <v>322</v>
      </c>
      <c r="K266" s="101" t="s">
        <v>36</v>
      </c>
      <c r="L266" s="309"/>
      <c r="M266" s="110">
        <v>60</v>
      </c>
      <c r="N266" s="132">
        <v>2</v>
      </c>
      <c r="O266" s="106">
        <f t="shared" si="116"/>
        <v>1.5</v>
      </c>
      <c r="P266" s="71"/>
      <c r="Q266" s="106">
        <f t="shared" si="117"/>
        <v>4</v>
      </c>
      <c r="R266" s="106">
        <f t="shared" si="118"/>
        <v>0.75</v>
      </c>
      <c r="S266" s="71"/>
      <c r="T266" s="71"/>
      <c r="U266" s="71"/>
      <c r="V266" s="71"/>
      <c r="W266" s="71"/>
      <c r="X266" s="71"/>
      <c r="Y266" s="71"/>
      <c r="Z266" s="71"/>
    </row>
    <row r="267" spans="1:26" ht="12.75" customHeight="1">
      <c r="A267" s="160">
        <v>5</v>
      </c>
      <c r="B267" s="241" t="s">
        <v>234</v>
      </c>
      <c r="C267" s="116" t="s">
        <v>235</v>
      </c>
      <c r="D267" s="97">
        <f t="shared" si="115"/>
        <v>2</v>
      </c>
      <c r="E267" s="97">
        <v>2</v>
      </c>
      <c r="F267" s="97">
        <v>0</v>
      </c>
      <c r="G267" s="120" t="s">
        <v>123</v>
      </c>
      <c r="H267" s="101" t="s">
        <v>66</v>
      </c>
      <c r="I267" s="101" t="s">
        <v>25</v>
      </c>
      <c r="J267" s="101" t="s">
        <v>79</v>
      </c>
      <c r="K267" s="310" t="s">
        <v>323</v>
      </c>
      <c r="L267" s="308"/>
      <c r="M267" s="110">
        <v>60</v>
      </c>
      <c r="N267" s="132">
        <v>2</v>
      </c>
      <c r="O267" s="106">
        <f t="shared" si="116"/>
        <v>1.5</v>
      </c>
      <c r="P267" s="71"/>
      <c r="Q267" s="106">
        <f t="shared" si="117"/>
        <v>4</v>
      </c>
      <c r="R267" s="106">
        <f t="shared" si="118"/>
        <v>0.75</v>
      </c>
      <c r="S267" s="71"/>
      <c r="T267" s="71"/>
      <c r="U267" s="71"/>
      <c r="V267" s="71"/>
      <c r="W267" s="71"/>
      <c r="X267" s="71"/>
      <c r="Y267" s="71"/>
      <c r="Z267" s="71"/>
    </row>
    <row r="268" spans="1:26" ht="12.75" customHeight="1">
      <c r="A268" s="160">
        <v>6</v>
      </c>
      <c r="B268" s="241" t="s">
        <v>236</v>
      </c>
      <c r="C268" s="116" t="s">
        <v>237</v>
      </c>
      <c r="D268" s="97">
        <f t="shared" si="115"/>
        <v>2</v>
      </c>
      <c r="E268" s="97">
        <v>2</v>
      </c>
      <c r="F268" s="97">
        <v>0</v>
      </c>
      <c r="G268" s="120" t="s">
        <v>123</v>
      </c>
      <c r="H268" s="101" t="s">
        <v>79</v>
      </c>
      <c r="I268" s="311" t="s">
        <v>323</v>
      </c>
      <c r="J268" s="311" t="s">
        <v>322</v>
      </c>
      <c r="K268" s="101" t="s">
        <v>324</v>
      </c>
      <c r="L268" s="308"/>
      <c r="M268" s="110">
        <v>60</v>
      </c>
      <c r="N268" s="132">
        <v>2</v>
      </c>
      <c r="O268" s="106">
        <f t="shared" si="116"/>
        <v>1.5</v>
      </c>
      <c r="P268" s="71"/>
      <c r="Q268" s="106">
        <f t="shared" si="117"/>
        <v>4</v>
      </c>
      <c r="R268" s="106">
        <f t="shared" si="118"/>
        <v>0.75</v>
      </c>
      <c r="S268" s="71"/>
      <c r="T268" s="71"/>
      <c r="U268" s="71"/>
      <c r="V268" s="71"/>
      <c r="W268" s="71"/>
      <c r="X268" s="71"/>
      <c r="Y268" s="71"/>
      <c r="Z268" s="71"/>
    </row>
    <row r="269" spans="1:26" ht="12.75" customHeight="1">
      <c r="A269" s="193">
        <v>7</v>
      </c>
      <c r="B269" s="251" t="s">
        <v>238</v>
      </c>
      <c r="C269" s="303" t="s">
        <v>239</v>
      </c>
      <c r="D269" s="166">
        <v>4</v>
      </c>
      <c r="E269" s="166">
        <v>0</v>
      </c>
      <c r="F269" s="166">
        <v>4</v>
      </c>
      <c r="G269" s="194" t="s">
        <v>123</v>
      </c>
      <c r="H269" s="200" t="s">
        <v>323</v>
      </c>
      <c r="I269" s="312" t="s">
        <v>79</v>
      </c>
      <c r="J269" s="312" t="s">
        <v>66</v>
      </c>
      <c r="K269" s="216" t="s">
        <v>25</v>
      </c>
      <c r="L269" s="216" t="s">
        <v>36</v>
      </c>
      <c r="M269" s="136">
        <v>60</v>
      </c>
      <c r="N269" s="135">
        <f t="shared" ref="N269:N270" si="119">IF(F269&gt;0,2,1)</f>
        <v>2</v>
      </c>
      <c r="O269" s="121">
        <f t="shared" ref="O269:O270" si="120">IF(M269&lt;=25,1,IF(M269&lt;=50,1.5,IF(M269&lt;=75,2,IF(M269&lt;=100,2.5,IF(M269&lt;=125,3,IF(M269&lt;=150,3.5,IF(M269&lt;=175,4)))))))</f>
        <v>2</v>
      </c>
      <c r="P269" s="122"/>
      <c r="Q269" s="121">
        <f>IF(I269="",1,IF(J269="",2,IF(K269="",3,IF(K269="",4,5))))</f>
        <v>5</v>
      </c>
      <c r="R269" s="166">
        <f t="shared" ref="R269:R270" si="121">O269*D269/Q269*2</f>
        <v>3.2</v>
      </c>
      <c r="S269" s="122"/>
      <c r="T269" s="122"/>
      <c r="U269" s="122"/>
      <c r="V269" s="122"/>
      <c r="W269" s="122"/>
      <c r="X269" s="122"/>
      <c r="Y269" s="122"/>
      <c r="Z269" s="122"/>
    </row>
    <row r="270" spans="1:26" ht="12.75" customHeight="1">
      <c r="A270" s="193">
        <v>8</v>
      </c>
      <c r="B270" s="251" t="s">
        <v>240</v>
      </c>
      <c r="C270" s="303" t="s">
        <v>241</v>
      </c>
      <c r="D270" s="166">
        <f>E270+F270</f>
        <v>4</v>
      </c>
      <c r="E270" s="166">
        <v>0</v>
      </c>
      <c r="F270" s="166">
        <v>4</v>
      </c>
      <c r="G270" s="194" t="s">
        <v>123</v>
      </c>
      <c r="H270" s="216" t="s">
        <v>36</v>
      </c>
      <c r="I270" s="216" t="s">
        <v>79</v>
      </c>
      <c r="J270" s="312" t="s">
        <v>66</v>
      </c>
      <c r="K270" s="200" t="s">
        <v>323</v>
      </c>
      <c r="L270" s="216" t="s">
        <v>25</v>
      </c>
      <c r="M270" s="136">
        <v>60</v>
      </c>
      <c r="N270" s="135">
        <f t="shared" si="119"/>
        <v>2</v>
      </c>
      <c r="O270" s="121">
        <f t="shared" si="120"/>
        <v>2</v>
      </c>
      <c r="P270" s="122"/>
      <c r="Q270" s="121" t="e">
        <f>IF(#REF!="",1,IF(I270="",2,IF(J270="",3,IF(J270="",4,5))))</f>
        <v>#REF!</v>
      </c>
      <c r="R270" s="166" t="e">
        <f t="shared" si="121"/>
        <v>#REF!</v>
      </c>
      <c r="S270" s="122"/>
      <c r="T270" s="122"/>
      <c r="U270" s="122"/>
      <c r="V270" s="122"/>
      <c r="W270" s="122"/>
      <c r="X270" s="122"/>
      <c r="Y270" s="122"/>
      <c r="Z270" s="122"/>
    </row>
    <row r="271" spans="1:26" ht="12.75" customHeight="1">
      <c r="A271" s="160"/>
      <c r="B271" s="97"/>
      <c r="C271" s="97" t="s">
        <v>171</v>
      </c>
      <c r="D271" s="97"/>
      <c r="E271" s="97"/>
      <c r="F271" s="97" t="s">
        <v>289</v>
      </c>
      <c r="G271" s="97"/>
      <c r="I271" s="289"/>
      <c r="J271" s="289"/>
      <c r="K271" s="313"/>
      <c r="L271" s="307"/>
      <c r="M271" s="68"/>
      <c r="N271" s="68"/>
      <c r="O271" s="68"/>
      <c r="P271" s="71"/>
      <c r="Q271" s="68"/>
      <c r="R271" s="68"/>
      <c r="S271" s="71"/>
      <c r="T271" s="71"/>
      <c r="U271" s="71"/>
      <c r="V271" s="71"/>
      <c r="W271" s="71"/>
      <c r="X271" s="71"/>
      <c r="Y271" s="71"/>
      <c r="Z271" s="71"/>
    </row>
    <row r="272" spans="1:26" ht="12.75" customHeight="1">
      <c r="A272" s="314"/>
      <c r="B272" s="315"/>
      <c r="C272" s="316" t="s">
        <v>147</v>
      </c>
      <c r="D272" s="317">
        <f t="shared" ref="D272:F272" si="122">SUM(D263:D270)</f>
        <v>20</v>
      </c>
      <c r="E272" s="317">
        <f t="shared" si="122"/>
        <v>11</v>
      </c>
      <c r="F272" s="317">
        <f t="shared" si="122"/>
        <v>9</v>
      </c>
      <c r="G272" s="317"/>
      <c r="H272" s="318"/>
      <c r="I272" s="319"/>
      <c r="J272" s="319"/>
      <c r="K272" s="319"/>
      <c r="L272" s="319"/>
      <c r="M272" s="72"/>
      <c r="N272" s="176"/>
      <c r="O272" s="176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 spans="1:26" ht="12.75" customHeight="1">
      <c r="A273" s="203"/>
      <c r="B273" s="320" t="s">
        <v>325</v>
      </c>
      <c r="C273" s="116"/>
      <c r="D273" s="116"/>
      <c r="E273" s="97"/>
      <c r="F273" s="97"/>
      <c r="G273" s="116"/>
      <c r="H273" s="116"/>
      <c r="I273" s="147"/>
      <c r="J273" s="68"/>
      <c r="K273" s="71"/>
      <c r="L273" s="72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spans="1:26">
      <c r="A274" s="353" t="s">
        <v>104</v>
      </c>
      <c r="B274" s="355" t="s">
        <v>105</v>
      </c>
      <c r="C274" s="355" t="s">
        <v>106</v>
      </c>
      <c r="D274" s="357" t="s">
        <v>107</v>
      </c>
      <c r="E274" s="358"/>
      <c r="F274" s="359"/>
      <c r="G274" s="355" t="s">
        <v>108</v>
      </c>
      <c r="H274" s="355" t="s">
        <v>109</v>
      </c>
      <c r="I274" s="351" t="s">
        <v>110</v>
      </c>
      <c r="J274" s="84"/>
      <c r="K274" s="71"/>
      <c r="L274" s="72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>
      <c r="A275" s="354"/>
      <c r="B275" s="356"/>
      <c r="C275" s="356"/>
      <c r="D275" s="89" t="s">
        <v>116</v>
      </c>
      <c r="E275" s="89" t="s">
        <v>117</v>
      </c>
      <c r="F275" s="89" t="s">
        <v>118</v>
      </c>
      <c r="G275" s="356"/>
      <c r="H275" s="356"/>
      <c r="I275" s="352"/>
      <c r="J275" s="90"/>
      <c r="K275" s="71"/>
      <c r="L275" s="72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spans="1:26">
      <c r="A276" s="160">
        <v>1</v>
      </c>
      <c r="B276" s="241" t="s">
        <v>281</v>
      </c>
      <c r="C276" s="99" t="s">
        <v>282</v>
      </c>
      <c r="D276" s="97">
        <v>6</v>
      </c>
      <c r="E276" s="97">
        <v>0</v>
      </c>
      <c r="F276" s="97">
        <v>6</v>
      </c>
      <c r="G276" s="97" t="s">
        <v>326</v>
      </c>
      <c r="H276" s="102" t="s">
        <v>327</v>
      </c>
      <c r="I276" s="321" t="s">
        <v>327</v>
      </c>
      <c r="J276" s="161"/>
      <c r="K276" s="71"/>
      <c r="L276" s="72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spans="1:26">
      <c r="A277" s="222"/>
      <c r="B277" s="223"/>
      <c r="C277" s="224" t="s">
        <v>147</v>
      </c>
      <c r="D277" s="225">
        <f t="shared" ref="D277:F277" si="123">D276</f>
        <v>6</v>
      </c>
      <c r="E277" s="225">
        <f t="shared" si="123"/>
        <v>0</v>
      </c>
      <c r="F277" s="225">
        <f t="shared" si="123"/>
        <v>6</v>
      </c>
      <c r="G277" s="225"/>
      <c r="H277" s="237"/>
      <c r="I277" s="322"/>
      <c r="J277" s="71"/>
      <c r="K277" s="71"/>
      <c r="L277" s="72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spans="1:26">
      <c r="A278" s="71"/>
      <c r="B278" s="68"/>
      <c r="C278" s="71"/>
      <c r="D278" s="71"/>
      <c r="E278" s="68"/>
      <c r="F278" s="68"/>
      <c r="G278" s="71"/>
      <c r="H278" s="71"/>
      <c r="I278" s="71"/>
      <c r="J278" s="71"/>
      <c r="K278" s="71"/>
      <c r="L278" s="72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spans="1:26" ht="12.75" customHeight="1">
      <c r="A279" s="71"/>
      <c r="B279" s="68"/>
      <c r="C279" s="71"/>
      <c r="D279" s="71"/>
      <c r="E279" s="68"/>
      <c r="F279" s="68"/>
      <c r="G279" s="71"/>
      <c r="H279" s="71"/>
      <c r="I279" s="68"/>
      <c r="J279" s="68"/>
      <c r="K279" s="71"/>
      <c r="L279" s="72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spans="1:26" ht="12.75" customHeight="1">
      <c r="A280" s="71"/>
      <c r="B280" s="68"/>
      <c r="C280" s="71"/>
      <c r="D280" s="71"/>
      <c r="E280" s="68"/>
      <c r="F280" s="68"/>
      <c r="G280" s="71"/>
      <c r="H280" s="71"/>
      <c r="I280" s="68"/>
      <c r="J280" s="68"/>
      <c r="K280" s="71"/>
      <c r="L280" s="72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spans="1:26" ht="12.75" customHeight="1">
      <c r="A281" s="71"/>
      <c r="B281" s="68"/>
      <c r="C281" s="71"/>
      <c r="D281" s="71"/>
      <c r="E281" s="68"/>
      <c r="F281" s="68"/>
      <c r="G281" s="71"/>
      <c r="H281" s="71"/>
      <c r="I281" s="68"/>
      <c r="J281" s="68"/>
      <c r="K281" s="71"/>
      <c r="L281" s="72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spans="1:26" ht="12.75" customHeight="1">
      <c r="A282" s="71"/>
      <c r="B282" s="221"/>
      <c r="C282" s="71"/>
      <c r="D282" s="71"/>
      <c r="E282" s="68"/>
      <c r="F282" s="68"/>
      <c r="G282" s="71"/>
      <c r="H282" s="71"/>
      <c r="I282" s="68"/>
      <c r="J282" s="68"/>
      <c r="K282" s="71"/>
      <c r="L282" s="72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spans="1:26" ht="12.75" customHeight="1">
      <c r="A283" s="71"/>
      <c r="B283" s="68"/>
      <c r="C283" s="71"/>
      <c r="D283" s="71"/>
      <c r="E283" s="68"/>
      <c r="F283" s="68"/>
      <c r="G283" s="71"/>
      <c r="H283" s="71"/>
      <c r="I283" s="68"/>
      <c r="J283" s="68"/>
      <c r="K283" s="71"/>
      <c r="L283" s="72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spans="1:26" ht="12.75" customHeight="1">
      <c r="A284" s="71"/>
      <c r="B284" s="221"/>
      <c r="C284" s="71"/>
      <c r="D284" s="71"/>
      <c r="E284" s="68"/>
      <c r="F284" s="68"/>
      <c r="G284" s="71"/>
      <c r="H284" s="71"/>
      <c r="I284" s="68"/>
      <c r="J284" s="68"/>
      <c r="K284" s="71"/>
      <c r="L284" s="72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spans="1:26" ht="12.75" customHeight="1">
      <c r="A285" s="71"/>
      <c r="B285" s="68"/>
      <c r="C285" s="71"/>
      <c r="D285" s="71"/>
      <c r="E285" s="68"/>
      <c r="F285" s="68"/>
      <c r="G285" s="71"/>
      <c r="H285" s="71"/>
      <c r="I285" s="68"/>
      <c r="J285" s="68"/>
      <c r="K285" s="71"/>
      <c r="L285" s="72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spans="1:26" ht="12.75" customHeight="1">
      <c r="A286" s="71"/>
      <c r="B286" s="68"/>
      <c r="C286" s="71"/>
      <c r="D286" s="71"/>
      <c r="E286" s="68"/>
      <c r="F286" s="68"/>
      <c r="G286" s="71"/>
      <c r="H286" s="71"/>
      <c r="I286" s="68"/>
      <c r="J286" s="68"/>
      <c r="K286" s="71"/>
      <c r="L286" s="72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spans="1:26" ht="12.75" customHeight="1">
      <c r="A287" s="71"/>
      <c r="B287" s="68"/>
      <c r="C287" s="71"/>
      <c r="D287" s="71"/>
      <c r="E287" s="68"/>
      <c r="F287" s="68"/>
      <c r="G287" s="71"/>
      <c r="H287" s="71"/>
      <c r="I287" s="68"/>
      <c r="J287" s="68"/>
      <c r="K287" s="71"/>
      <c r="L287" s="72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spans="1:26" ht="12.75" customHeight="1">
      <c r="A288" s="71"/>
      <c r="B288" s="68"/>
      <c r="C288" s="71"/>
      <c r="D288" s="71"/>
      <c r="E288" s="68"/>
      <c r="F288" s="68"/>
      <c r="G288" s="71"/>
      <c r="H288" s="71"/>
      <c r="I288" s="68"/>
      <c r="J288" s="68"/>
      <c r="K288" s="71"/>
      <c r="L288" s="72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spans="1:26" ht="12.75" customHeight="1">
      <c r="A289" s="71"/>
      <c r="B289" s="68"/>
      <c r="C289" s="71"/>
      <c r="D289" s="71"/>
      <c r="E289" s="68"/>
      <c r="F289" s="68"/>
      <c r="G289" s="71"/>
      <c r="H289" s="71"/>
      <c r="I289" s="68"/>
      <c r="J289" s="68"/>
      <c r="K289" s="71"/>
      <c r="L289" s="72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spans="1:26" ht="12.75" customHeight="1">
      <c r="A290" s="71"/>
      <c r="B290" s="68"/>
      <c r="C290" s="71"/>
      <c r="D290" s="71"/>
      <c r="E290" s="68"/>
      <c r="F290" s="68"/>
      <c r="G290" s="71"/>
      <c r="H290" s="71"/>
      <c r="I290" s="68"/>
      <c r="J290" s="68"/>
      <c r="K290" s="71"/>
      <c r="L290" s="72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spans="1:26" ht="12.75" customHeight="1">
      <c r="A291" s="71"/>
      <c r="B291" s="68"/>
      <c r="C291" s="71"/>
      <c r="D291" s="71"/>
      <c r="E291" s="68"/>
      <c r="F291" s="68"/>
      <c r="G291" s="71"/>
      <c r="H291" s="71"/>
      <c r="I291" s="68"/>
      <c r="J291" s="68"/>
      <c r="K291" s="71"/>
      <c r="L291" s="72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spans="1:26" ht="12.75" customHeight="1">
      <c r="A292" s="71"/>
      <c r="B292" s="68"/>
      <c r="C292" s="71"/>
      <c r="D292" s="71"/>
      <c r="E292" s="68"/>
      <c r="F292" s="68"/>
      <c r="G292" s="71"/>
      <c r="H292" s="71"/>
      <c r="I292" s="68"/>
      <c r="J292" s="68"/>
      <c r="K292" s="71"/>
      <c r="L292" s="72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spans="1:26" ht="12.75" customHeight="1">
      <c r="A293" s="71"/>
      <c r="B293" s="68"/>
      <c r="C293" s="71"/>
      <c r="D293" s="71"/>
      <c r="E293" s="68"/>
      <c r="F293" s="68"/>
      <c r="G293" s="71"/>
      <c r="H293" s="71"/>
      <c r="I293" s="68"/>
      <c r="J293" s="68"/>
      <c r="K293" s="71"/>
      <c r="L293" s="72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spans="1:26" ht="12.75" customHeight="1">
      <c r="A294" s="71"/>
      <c r="B294" s="68"/>
      <c r="C294" s="71"/>
      <c r="D294" s="71"/>
      <c r="E294" s="68"/>
      <c r="F294" s="68"/>
      <c r="G294" s="71"/>
      <c r="H294" s="71"/>
      <c r="I294" s="68"/>
      <c r="J294" s="68"/>
      <c r="K294" s="71"/>
      <c r="L294" s="72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spans="1:26" ht="12.75" customHeight="1">
      <c r="A295" s="71"/>
      <c r="B295" s="68"/>
      <c r="C295" s="71"/>
      <c r="D295" s="71"/>
      <c r="E295" s="68"/>
      <c r="F295" s="68"/>
      <c r="G295" s="71"/>
      <c r="H295" s="71"/>
      <c r="I295" s="68"/>
      <c r="J295" s="68"/>
      <c r="K295" s="71"/>
      <c r="L295" s="72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spans="1:26" ht="12.75" customHeight="1">
      <c r="A296" s="71"/>
      <c r="B296" s="68"/>
      <c r="C296" s="71"/>
      <c r="D296" s="71"/>
      <c r="E296" s="68"/>
      <c r="F296" s="68"/>
      <c r="G296" s="71"/>
      <c r="H296" s="71"/>
      <c r="I296" s="68"/>
      <c r="J296" s="68"/>
      <c r="K296" s="71"/>
      <c r="L296" s="72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spans="1:26" ht="12.75" customHeight="1">
      <c r="A297" s="71"/>
      <c r="B297" s="68"/>
      <c r="C297" s="71"/>
      <c r="D297" s="71"/>
      <c r="E297" s="68"/>
      <c r="F297" s="68"/>
      <c r="G297" s="71"/>
      <c r="H297" s="71"/>
      <c r="I297" s="68"/>
      <c r="J297" s="68"/>
      <c r="K297" s="71"/>
      <c r="L297" s="72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spans="1:26" ht="12.75" customHeight="1">
      <c r="A298" s="71"/>
      <c r="B298" s="68"/>
      <c r="C298" s="71"/>
      <c r="D298" s="71"/>
      <c r="E298" s="68"/>
      <c r="F298" s="68"/>
      <c r="G298" s="71"/>
      <c r="H298" s="71"/>
      <c r="I298" s="68"/>
      <c r="J298" s="68"/>
      <c r="K298" s="71"/>
      <c r="L298" s="72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spans="1:26" ht="12.75" customHeight="1">
      <c r="A299" s="71"/>
      <c r="B299" s="68"/>
      <c r="C299" s="71"/>
      <c r="D299" s="71"/>
      <c r="E299" s="68"/>
      <c r="F299" s="68"/>
      <c r="G299" s="71"/>
      <c r="H299" s="71"/>
      <c r="I299" s="68"/>
      <c r="J299" s="68"/>
      <c r="K299" s="71"/>
      <c r="L299" s="72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spans="1:26" ht="12.75" customHeight="1">
      <c r="A300" s="71"/>
      <c r="B300" s="68"/>
      <c r="C300" s="71"/>
      <c r="D300" s="71"/>
      <c r="E300" s="68"/>
      <c r="F300" s="68"/>
      <c r="G300" s="71"/>
      <c r="H300" s="71"/>
      <c r="I300" s="68"/>
      <c r="J300" s="68"/>
      <c r="K300" s="71"/>
      <c r="L300" s="72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spans="1:26" ht="12.75" customHeight="1">
      <c r="A301" s="71"/>
      <c r="B301" s="68"/>
      <c r="C301" s="71"/>
      <c r="D301" s="71"/>
      <c r="E301" s="68"/>
      <c r="F301" s="68"/>
      <c r="G301" s="71"/>
      <c r="H301" s="71"/>
      <c r="I301" s="68"/>
      <c r="J301" s="68"/>
      <c r="K301" s="71"/>
      <c r="L301" s="72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spans="1:26" ht="12.75" customHeight="1">
      <c r="A302" s="71"/>
      <c r="B302" s="68"/>
      <c r="C302" s="71"/>
      <c r="D302" s="71"/>
      <c r="E302" s="68"/>
      <c r="F302" s="68"/>
      <c r="G302" s="71"/>
      <c r="H302" s="71"/>
      <c r="I302" s="68"/>
      <c r="J302" s="68"/>
      <c r="K302" s="71"/>
      <c r="L302" s="72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spans="1:26" ht="12.75" customHeight="1">
      <c r="A303" s="71"/>
      <c r="B303" s="68"/>
      <c r="C303" s="71"/>
      <c r="D303" s="71"/>
      <c r="E303" s="68"/>
      <c r="F303" s="68"/>
      <c r="G303" s="71"/>
      <c r="H303" s="71"/>
      <c r="I303" s="68"/>
      <c r="J303" s="68"/>
      <c r="K303" s="71"/>
      <c r="L303" s="72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spans="1:26" ht="12.75" customHeight="1">
      <c r="A304" s="71"/>
      <c r="B304" s="68"/>
      <c r="C304" s="71"/>
      <c r="D304" s="71"/>
      <c r="E304" s="68"/>
      <c r="F304" s="68"/>
      <c r="G304" s="71"/>
      <c r="H304" s="71"/>
      <c r="I304" s="68"/>
      <c r="J304" s="68"/>
      <c r="K304" s="71"/>
      <c r="L304" s="72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spans="1:26" ht="12.75" customHeight="1">
      <c r="A305" s="71"/>
      <c r="B305" s="68"/>
      <c r="C305" s="71"/>
      <c r="D305" s="71"/>
      <c r="E305" s="68"/>
      <c r="F305" s="68"/>
      <c r="G305" s="71"/>
      <c r="H305" s="71"/>
      <c r="I305" s="68"/>
      <c r="J305" s="68"/>
      <c r="K305" s="71"/>
      <c r="L305" s="72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spans="1:26" ht="12.75" customHeight="1">
      <c r="A306" s="71"/>
      <c r="B306" s="68"/>
      <c r="C306" s="71"/>
      <c r="D306" s="71"/>
      <c r="E306" s="68"/>
      <c r="F306" s="68"/>
      <c r="G306" s="71"/>
      <c r="H306" s="71"/>
      <c r="I306" s="68"/>
      <c r="J306" s="68"/>
      <c r="K306" s="71"/>
      <c r="L306" s="72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spans="1:26" ht="12.75" customHeight="1">
      <c r="A307" s="71"/>
      <c r="B307" s="68"/>
      <c r="C307" s="71"/>
      <c r="D307" s="71"/>
      <c r="E307" s="68"/>
      <c r="F307" s="68"/>
      <c r="G307" s="71"/>
      <c r="H307" s="71"/>
      <c r="I307" s="68"/>
      <c r="J307" s="68"/>
      <c r="K307" s="71"/>
      <c r="L307" s="72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spans="1:26" ht="12.75" customHeight="1">
      <c r="A308" s="71"/>
      <c r="B308" s="68"/>
      <c r="C308" s="71"/>
      <c r="D308" s="71"/>
      <c r="E308" s="68"/>
      <c r="F308" s="68"/>
      <c r="G308" s="71"/>
      <c r="H308" s="71"/>
      <c r="I308" s="68"/>
      <c r="J308" s="68"/>
      <c r="K308" s="71"/>
      <c r="L308" s="72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spans="1:26" ht="12.75" customHeight="1">
      <c r="A309" s="71"/>
      <c r="B309" s="68"/>
      <c r="C309" s="71"/>
      <c r="D309" s="71"/>
      <c r="E309" s="68"/>
      <c r="F309" s="68"/>
      <c r="G309" s="71"/>
      <c r="H309" s="71"/>
      <c r="I309" s="68"/>
      <c r="J309" s="68"/>
      <c r="K309" s="71"/>
      <c r="L309" s="72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spans="1:26" ht="12.75" customHeight="1">
      <c r="A310" s="71"/>
      <c r="B310" s="68"/>
      <c r="C310" s="71"/>
      <c r="D310" s="71"/>
      <c r="E310" s="68"/>
      <c r="F310" s="68"/>
      <c r="G310" s="71"/>
      <c r="H310" s="71"/>
      <c r="I310" s="68"/>
      <c r="J310" s="68"/>
      <c r="K310" s="71"/>
      <c r="L310" s="72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spans="1:26" ht="12.75" customHeight="1">
      <c r="A311" s="71"/>
      <c r="B311" s="68"/>
      <c r="C311" s="71"/>
      <c r="D311" s="71"/>
      <c r="E311" s="68"/>
      <c r="F311" s="68"/>
      <c r="G311" s="71"/>
      <c r="H311" s="71"/>
      <c r="I311" s="68"/>
      <c r="J311" s="68"/>
      <c r="K311" s="71"/>
      <c r="L311" s="72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spans="1:26" ht="12.75" customHeight="1">
      <c r="A312" s="71"/>
      <c r="B312" s="68"/>
      <c r="C312" s="71"/>
      <c r="D312" s="71"/>
      <c r="E312" s="68"/>
      <c r="F312" s="68"/>
      <c r="G312" s="71"/>
      <c r="H312" s="71"/>
      <c r="I312" s="68"/>
      <c r="J312" s="68"/>
      <c r="K312" s="71"/>
      <c r="L312" s="72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spans="1:26" ht="12.75" customHeight="1">
      <c r="A313" s="71"/>
      <c r="B313" s="68"/>
      <c r="C313" s="71"/>
      <c r="D313" s="71"/>
      <c r="E313" s="68"/>
      <c r="F313" s="68"/>
      <c r="G313" s="71"/>
      <c r="H313" s="71"/>
      <c r="I313" s="68"/>
      <c r="J313" s="68"/>
      <c r="K313" s="71"/>
      <c r="L313" s="72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spans="1:26" ht="12.75" customHeight="1">
      <c r="A314" s="71"/>
      <c r="B314" s="68"/>
      <c r="C314" s="71"/>
      <c r="D314" s="71"/>
      <c r="E314" s="68"/>
      <c r="F314" s="68"/>
      <c r="G314" s="71"/>
      <c r="H314" s="71"/>
      <c r="I314" s="68"/>
      <c r="J314" s="68"/>
      <c r="K314" s="71"/>
      <c r="L314" s="72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spans="1:26" ht="12.75" customHeight="1">
      <c r="A315" s="71"/>
      <c r="B315" s="68"/>
      <c r="C315" s="71"/>
      <c r="D315" s="71"/>
      <c r="E315" s="68"/>
      <c r="F315" s="68"/>
      <c r="G315" s="71"/>
      <c r="H315" s="71"/>
      <c r="I315" s="68"/>
      <c r="J315" s="68"/>
      <c r="K315" s="71"/>
      <c r="L315" s="72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spans="1:26" ht="12.75" customHeight="1">
      <c r="A316" s="71"/>
      <c r="B316" s="68"/>
      <c r="C316" s="71"/>
      <c r="D316" s="71"/>
      <c r="E316" s="68"/>
      <c r="F316" s="68"/>
      <c r="G316" s="71"/>
      <c r="H316" s="71"/>
      <c r="I316" s="68"/>
      <c r="J316" s="68"/>
      <c r="K316" s="71"/>
      <c r="L316" s="72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spans="1:26" ht="12.75" customHeight="1">
      <c r="A317" s="71"/>
      <c r="B317" s="68"/>
      <c r="C317" s="71"/>
      <c r="D317" s="71"/>
      <c r="E317" s="68"/>
      <c r="F317" s="68"/>
      <c r="G317" s="71"/>
      <c r="H317" s="71"/>
      <c r="I317" s="68"/>
      <c r="J317" s="68"/>
      <c r="K317" s="71"/>
      <c r="L317" s="72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spans="1:26" ht="12.75" customHeight="1">
      <c r="A318" s="71"/>
      <c r="B318" s="68"/>
      <c r="C318" s="71"/>
      <c r="D318" s="71"/>
      <c r="E318" s="68"/>
      <c r="F318" s="68"/>
      <c r="G318" s="71"/>
      <c r="H318" s="71"/>
      <c r="I318" s="68"/>
      <c r="J318" s="68"/>
      <c r="K318" s="71"/>
      <c r="L318" s="72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spans="1:26" ht="12.75" customHeight="1">
      <c r="A319" s="71"/>
      <c r="B319" s="68"/>
      <c r="C319" s="71"/>
      <c r="D319" s="71"/>
      <c r="E319" s="68"/>
      <c r="F319" s="68"/>
      <c r="G319" s="71"/>
      <c r="H319" s="71"/>
      <c r="I319" s="68"/>
      <c r="J319" s="68"/>
      <c r="K319" s="71"/>
      <c r="L319" s="72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spans="1:26" ht="12.75" customHeight="1">
      <c r="A320" s="71"/>
      <c r="B320" s="68"/>
      <c r="C320" s="71"/>
      <c r="D320" s="71"/>
      <c r="E320" s="68"/>
      <c r="F320" s="68"/>
      <c r="G320" s="71"/>
      <c r="H320" s="71"/>
      <c r="I320" s="68"/>
      <c r="J320" s="68"/>
      <c r="K320" s="71"/>
      <c r="L320" s="72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spans="1:26" ht="12.75" customHeight="1">
      <c r="A321" s="71"/>
      <c r="B321" s="68"/>
      <c r="C321" s="71"/>
      <c r="D321" s="71"/>
      <c r="E321" s="68"/>
      <c r="F321" s="68"/>
      <c r="G321" s="71"/>
      <c r="H321" s="71"/>
      <c r="I321" s="68"/>
      <c r="J321" s="68"/>
      <c r="K321" s="71"/>
      <c r="L321" s="72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spans="1:26" ht="12.75" customHeight="1">
      <c r="A322" s="71"/>
      <c r="B322" s="68"/>
      <c r="C322" s="71"/>
      <c r="D322" s="71"/>
      <c r="E322" s="68"/>
      <c r="F322" s="68"/>
      <c r="G322" s="71"/>
      <c r="H322" s="71"/>
      <c r="I322" s="68"/>
      <c r="J322" s="68"/>
      <c r="K322" s="71"/>
      <c r="L322" s="72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spans="1:26" ht="12.75" customHeight="1">
      <c r="A323" s="71"/>
      <c r="B323" s="68"/>
      <c r="C323" s="71"/>
      <c r="D323" s="71"/>
      <c r="E323" s="68"/>
      <c r="F323" s="68"/>
      <c r="G323" s="71"/>
      <c r="H323" s="71"/>
      <c r="I323" s="68"/>
      <c r="J323" s="68"/>
      <c r="K323" s="71"/>
      <c r="L323" s="72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spans="1:26" ht="12.75" customHeight="1">
      <c r="A324" s="71"/>
      <c r="B324" s="68"/>
      <c r="C324" s="71"/>
      <c r="D324" s="71"/>
      <c r="E324" s="68"/>
      <c r="F324" s="68"/>
      <c r="G324" s="71"/>
      <c r="H324" s="71"/>
      <c r="I324" s="68"/>
      <c r="J324" s="68"/>
      <c r="K324" s="71"/>
      <c r="L324" s="72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spans="1:26" ht="12.75" customHeight="1">
      <c r="A325" s="71"/>
      <c r="B325" s="68"/>
      <c r="C325" s="71"/>
      <c r="D325" s="71"/>
      <c r="E325" s="68"/>
      <c r="F325" s="68"/>
      <c r="G325" s="71"/>
      <c r="H325" s="71"/>
      <c r="I325" s="68"/>
      <c r="J325" s="68"/>
      <c r="K325" s="71"/>
      <c r="L325" s="72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spans="1:26" ht="12.75" customHeight="1">
      <c r="A326" s="71"/>
      <c r="B326" s="68"/>
      <c r="C326" s="71"/>
      <c r="D326" s="71"/>
      <c r="E326" s="68"/>
      <c r="F326" s="68"/>
      <c r="G326" s="71"/>
      <c r="H326" s="71"/>
      <c r="I326" s="68"/>
      <c r="J326" s="68"/>
      <c r="K326" s="71"/>
      <c r="L326" s="72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spans="1:26" ht="12.75" customHeight="1">
      <c r="A327" s="71"/>
      <c r="B327" s="68"/>
      <c r="C327" s="71"/>
      <c r="D327" s="71"/>
      <c r="E327" s="68"/>
      <c r="F327" s="68"/>
      <c r="G327" s="71"/>
      <c r="H327" s="71"/>
      <c r="I327" s="68"/>
      <c r="J327" s="68"/>
      <c r="K327" s="71"/>
      <c r="L327" s="72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spans="1:26" ht="12.75" customHeight="1">
      <c r="A328" s="71"/>
      <c r="B328" s="68"/>
      <c r="C328" s="71"/>
      <c r="D328" s="71"/>
      <c r="E328" s="68"/>
      <c r="F328" s="68"/>
      <c r="G328" s="71"/>
      <c r="H328" s="71"/>
      <c r="I328" s="68"/>
      <c r="J328" s="68"/>
      <c r="K328" s="71"/>
      <c r="L328" s="72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spans="1:26" ht="12.75" customHeight="1">
      <c r="A329" s="71"/>
      <c r="B329" s="68"/>
      <c r="C329" s="71"/>
      <c r="D329" s="71"/>
      <c r="E329" s="68"/>
      <c r="F329" s="68"/>
      <c r="G329" s="71"/>
      <c r="H329" s="71"/>
      <c r="I329" s="68"/>
      <c r="J329" s="68"/>
      <c r="K329" s="71"/>
      <c r="L329" s="72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spans="1:26" ht="12.75" customHeight="1">
      <c r="A330" s="71"/>
      <c r="B330" s="68"/>
      <c r="C330" s="71"/>
      <c r="D330" s="71"/>
      <c r="E330" s="68"/>
      <c r="F330" s="68"/>
      <c r="G330" s="71"/>
      <c r="H330" s="71"/>
      <c r="I330" s="68"/>
      <c r="J330" s="68"/>
      <c r="K330" s="71"/>
      <c r="L330" s="72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spans="1:26" ht="12.75" customHeight="1">
      <c r="A331" s="71"/>
      <c r="B331" s="68"/>
      <c r="C331" s="71"/>
      <c r="D331" s="71"/>
      <c r="E331" s="68"/>
      <c r="F331" s="68"/>
      <c r="G331" s="71"/>
      <c r="H331" s="71"/>
      <c r="I331" s="68"/>
      <c r="J331" s="68"/>
      <c r="K331" s="71"/>
      <c r="L331" s="72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spans="1:26" ht="12.75" customHeight="1">
      <c r="A332" s="71"/>
      <c r="B332" s="68"/>
      <c r="C332" s="71"/>
      <c r="D332" s="71"/>
      <c r="E332" s="68"/>
      <c r="F332" s="68"/>
      <c r="G332" s="71"/>
      <c r="H332" s="71"/>
      <c r="I332" s="68"/>
      <c r="J332" s="68"/>
      <c r="K332" s="71"/>
      <c r="L332" s="72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spans="1:26" ht="12.75" customHeight="1">
      <c r="A333" s="71"/>
      <c r="B333" s="68"/>
      <c r="C333" s="71"/>
      <c r="D333" s="71"/>
      <c r="E333" s="68"/>
      <c r="F333" s="68"/>
      <c r="G333" s="71"/>
      <c r="H333" s="71"/>
      <c r="I333" s="68"/>
      <c r="J333" s="68"/>
      <c r="K333" s="71"/>
      <c r="L333" s="72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spans="1:26" ht="12.75" customHeight="1">
      <c r="A334" s="71"/>
      <c r="B334" s="68"/>
      <c r="C334" s="71"/>
      <c r="D334" s="71"/>
      <c r="E334" s="68"/>
      <c r="F334" s="68"/>
      <c r="G334" s="71"/>
      <c r="H334" s="71"/>
      <c r="I334" s="68"/>
      <c r="J334" s="68"/>
      <c r="K334" s="71"/>
      <c r="L334" s="72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spans="1:26" ht="12.75" customHeight="1">
      <c r="A335" s="71"/>
      <c r="B335" s="68"/>
      <c r="C335" s="71"/>
      <c r="D335" s="71"/>
      <c r="E335" s="68"/>
      <c r="F335" s="68"/>
      <c r="G335" s="71"/>
      <c r="H335" s="71"/>
      <c r="I335" s="68"/>
      <c r="J335" s="68"/>
      <c r="K335" s="71"/>
      <c r="L335" s="72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spans="1:26" ht="12.75" customHeight="1">
      <c r="A336" s="71"/>
      <c r="B336" s="68"/>
      <c r="C336" s="71"/>
      <c r="D336" s="71"/>
      <c r="E336" s="68"/>
      <c r="F336" s="68"/>
      <c r="G336" s="71"/>
      <c r="H336" s="71"/>
      <c r="I336" s="68"/>
      <c r="J336" s="68"/>
      <c r="K336" s="71"/>
      <c r="L336" s="72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spans="1:26" ht="12.75" customHeight="1">
      <c r="A337" s="71"/>
      <c r="B337" s="68"/>
      <c r="C337" s="71"/>
      <c r="D337" s="71"/>
      <c r="E337" s="68"/>
      <c r="F337" s="68"/>
      <c r="G337" s="71"/>
      <c r="H337" s="71"/>
      <c r="I337" s="68"/>
      <c r="J337" s="68"/>
      <c r="K337" s="71"/>
      <c r="L337" s="72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spans="1:26" ht="12.75" customHeight="1">
      <c r="A338" s="71"/>
      <c r="B338" s="68"/>
      <c r="C338" s="71"/>
      <c r="D338" s="71"/>
      <c r="E338" s="68"/>
      <c r="F338" s="68"/>
      <c r="G338" s="71"/>
      <c r="H338" s="71"/>
      <c r="I338" s="68"/>
      <c r="J338" s="68"/>
      <c r="K338" s="71"/>
      <c r="L338" s="72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spans="1:26" ht="12.75" customHeight="1">
      <c r="A339" s="71"/>
      <c r="B339" s="68"/>
      <c r="C339" s="71"/>
      <c r="D339" s="71"/>
      <c r="E339" s="68"/>
      <c r="F339" s="68"/>
      <c r="G339" s="71"/>
      <c r="H339" s="71"/>
      <c r="I339" s="68"/>
      <c r="J339" s="68"/>
      <c r="K339" s="71"/>
      <c r="L339" s="72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spans="1:26" ht="12.75" customHeight="1">
      <c r="A340" s="71"/>
      <c r="B340" s="68"/>
      <c r="C340" s="71"/>
      <c r="D340" s="71"/>
      <c r="E340" s="68"/>
      <c r="F340" s="68"/>
      <c r="G340" s="71"/>
      <c r="H340" s="71"/>
      <c r="I340" s="68"/>
      <c r="J340" s="68"/>
      <c r="K340" s="71"/>
      <c r="L340" s="72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spans="1:26" ht="12.75" customHeight="1">
      <c r="A341" s="71"/>
      <c r="B341" s="68"/>
      <c r="C341" s="71"/>
      <c r="D341" s="71"/>
      <c r="E341" s="68"/>
      <c r="F341" s="68"/>
      <c r="G341" s="71"/>
      <c r="H341" s="71"/>
      <c r="I341" s="68"/>
      <c r="J341" s="68"/>
      <c r="K341" s="71"/>
      <c r="L341" s="72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spans="1:26" ht="12.75" customHeight="1">
      <c r="A342" s="71"/>
      <c r="B342" s="68"/>
      <c r="C342" s="71"/>
      <c r="D342" s="71"/>
      <c r="E342" s="68"/>
      <c r="F342" s="68"/>
      <c r="G342" s="71"/>
      <c r="H342" s="71"/>
      <c r="I342" s="68"/>
      <c r="J342" s="68"/>
      <c r="K342" s="71"/>
      <c r="L342" s="72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spans="1:26" ht="12.75" customHeight="1">
      <c r="A343" s="71"/>
      <c r="B343" s="68"/>
      <c r="C343" s="71"/>
      <c r="D343" s="71"/>
      <c r="E343" s="68"/>
      <c r="F343" s="68"/>
      <c r="G343" s="71"/>
      <c r="H343" s="71"/>
      <c r="I343" s="68"/>
      <c r="J343" s="68"/>
      <c r="K343" s="71"/>
      <c r="L343" s="72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spans="1:26" ht="12.75" customHeight="1">
      <c r="A344" s="71"/>
      <c r="B344" s="68"/>
      <c r="C344" s="71"/>
      <c r="D344" s="71"/>
      <c r="E344" s="68"/>
      <c r="F344" s="68"/>
      <c r="G344" s="71"/>
      <c r="H344" s="71"/>
      <c r="I344" s="68"/>
      <c r="J344" s="68"/>
      <c r="K344" s="71"/>
      <c r="L344" s="72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spans="1:26" ht="12.75" customHeight="1">
      <c r="A345" s="71"/>
      <c r="B345" s="68"/>
      <c r="C345" s="71"/>
      <c r="D345" s="71"/>
      <c r="E345" s="68"/>
      <c r="F345" s="68"/>
      <c r="G345" s="71"/>
      <c r="H345" s="71"/>
      <c r="I345" s="68"/>
      <c r="J345" s="68"/>
      <c r="K345" s="71"/>
      <c r="L345" s="72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spans="1:26" ht="12.75" customHeight="1">
      <c r="A346" s="71"/>
      <c r="B346" s="68"/>
      <c r="C346" s="71"/>
      <c r="D346" s="71"/>
      <c r="E346" s="68"/>
      <c r="F346" s="68"/>
      <c r="G346" s="71"/>
      <c r="H346" s="71"/>
      <c r="I346" s="68"/>
      <c r="J346" s="68"/>
      <c r="K346" s="71"/>
      <c r="L346" s="72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spans="1:26" ht="12.75" customHeight="1">
      <c r="A347" s="71"/>
      <c r="B347" s="68"/>
      <c r="C347" s="71"/>
      <c r="D347" s="71"/>
      <c r="E347" s="68"/>
      <c r="F347" s="68"/>
      <c r="G347" s="71"/>
      <c r="H347" s="71"/>
      <c r="I347" s="68"/>
      <c r="J347" s="68"/>
      <c r="K347" s="71"/>
      <c r="L347" s="72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spans="1:26" ht="12.75" customHeight="1">
      <c r="A348" s="71"/>
      <c r="B348" s="68"/>
      <c r="C348" s="71"/>
      <c r="D348" s="71"/>
      <c r="E348" s="68"/>
      <c r="F348" s="68"/>
      <c r="G348" s="71"/>
      <c r="H348" s="71"/>
      <c r="I348" s="68"/>
      <c r="J348" s="68"/>
      <c r="K348" s="71"/>
      <c r="L348" s="72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spans="1:26" ht="12.75" customHeight="1">
      <c r="A349" s="71"/>
      <c r="B349" s="68"/>
      <c r="C349" s="71"/>
      <c r="D349" s="71"/>
      <c r="E349" s="68"/>
      <c r="F349" s="68"/>
      <c r="G349" s="71"/>
      <c r="H349" s="71"/>
      <c r="I349" s="68"/>
      <c r="J349" s="68"/>
      <c r="K349" s="71"/>
      <c r="L349" s="72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spans="1:26" ht="12.75" customHeight="1">
      <c r="A350" s="71"/>
      <c r="B350" s="68"/>
      <c r="C350" s="71"/>
      <c r="D350" s="71"/>
      <c r="E350" s="68"/>
      <c r="F350" s="68"/>
      <c r="G350" s="71"/>
      <c r="H350" s="71"/>
      <c r="I350" s="68"/>
      <c r="J350" s="68"/>
      <c r="K350" s="71"/>
      <c r="L350" s="72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spans="1:26" ht="12.75" customHeight="1">
      <c r="A351" s="71"/>
      <c r="B351" s="68"/>
      <c r="C351" s="71"/>
      <c r="D351" s="71"/>
      <c r="E351" s="68"/>
      <c r="F351" s="68"/>
      <c r="G351" s="71"/>
      <c r="H351" s="71"/>
      <c r="I351" s="68"/>
      <c r="J351" s="68"/>
      <c r="K351" s="71"/>
      <c r="L351" s="72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spans="1:26" ht="12.75" customHeight="1">
      <c r="A352" s="71"/>
      <c r="B352" s="68"/>
      <c r="C352" s="71"/>
      <c r="D352" s="71"/>
      <c r="E352" s="68"/>
      <c r="F352" s="68"/>
      <c r="G352" s="71"/>
      <c r="H352" s="71"/>
      <c r="I352" s="68"/>
      <c r="J352" s="68"/>
      <c r="K352" s="71"/>
      <c r="L352" s="72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spans="1:26" ht="12.75" customHeight="1">
      <c r="A353" s="71"/>
      <c r="B353" s="68"/>
      <c r="C353" s="71"/>
      <c r="D353" s="71"/>
      <c r="E353" s="68"/>
      <c r="F353" s="68"/>
      <c r="G353" s="71"/>
      <c r="H353" s="71"/>
      <c r="I353" s="68"/>
      <c r="J353" s="68"/>
      <c r="K353" s="71"/>
      <c r="L353" s="72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spans="1:26" ht="12.75" customHeight="1">
      <c r="A354" s="71"/>
      <c r="B354" s="68"/>
      <c r="C354" s="71"/>
      <c r="D354" s="71"/>
      <c r="E354" s="68"/>
      <c r="F354" s="68"/>
      <c r="G354" s="71"/>
      <c r="H354" s="71"/>
      <c r="I354" s="68"/>
      <c r="J354" s="68"/>
      <c r="K354" s="71"/>
      <c r="L354" s="72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spans="1:26" ht="12.75" customHeight="1">
      <c r="A355" s="71"/>
      <c r="B355" s="68"/>
      <c r="C355" s="71"/>
      <c r="D355" s="71"/>
      <c r="E355" s="68"/>
      <c r="F355" s="68"/>
      <c r="G355" s="71"/>
      <c r="H355" s="71"/>
      <c r="I355" s="68"/>
      <c r="J355" s="68"/>
      <c r="K355" s="71"/>
      <c r="L355" s="72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spans="1:26" ht="12.75" customHeight="1">
      <c r="A356" s="71"/>
      <c r="B356" s="68"/>
      <c r="C356" s="71"/>
      <c r="D356" s="71"/>
      <c r="E356" s="68"/>
      <c r="F356" s="68"/>
      <c r="G356" s="71"/>
      <c r="H356" s="71"/>
      <c r="I356" s="68"/>
      <c r="J356" s="68"/>
      <c r="K356" s="71"/>
      <c r="L356" s="72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spans="1:26" ht="12.75" customHeight="1">
      <c r="A357" s="71"/>
      <c r="B357" s="68"/>
      <c r="C357" s="71"/>
      <c r="D357" s="71"/>
      <c r="E357" s="68"/>
      <c r="F357" s="68"/>
      <c r="G357" s="71"/>
      <c r="H357" s="71"/>
      <c r="I357" s="68"/>
      <c r="J357" s="68"/>
      <c r="K357" s="71"/>
      <c r="L357" s="72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spans="1:26" ht="12.75" customHeight="1">
      <c r="A358" s="71"/>
      <c r="B358" s="68"/>
      <c r="C358" s="71"/>
      <c r="D358" s="71"/>
      <c r="E358" s="68"/>
      <c r="F358" s="68"/>
      <c r="G358" s="71"/>
      <c r="H358" s="71"/>
      <c r="I358" s="68"/>
      <c r="J358" s="68"/>
      <c r="K358" s="71"/>
      <c r="L358" s="72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spans="1:26" ht="12.75" customHeight="1">
      <c r="A359" s="71"/>
      <c r="B359" s="68"/>
      <c r="C359" s="71"/>
      <c r="D359" s="71"/>
      <c r="E359" s="68"/>
      <c r="F359" s="68"/>
      <c r="G359" s="71"/>
      <c r="H359" s="71"/>
      <c r="I359" s="68"/>
      <c r="J359" s="68"/>
      <c r="K359" s="71"/>
      <c r="L359" s="72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spans="1:26" ht="12.75" customHeight="1">
      <c r="A360" s="71"/>
      <c r="B360" s="68"/>
      <c r="C360" s="71"/>
      <c r="D360" s="71"/>
      <c r="E360" s="68"/>
      <c r="F360" s="68"/>
      <c r="G360" s="71"/>
      <c r="H360" s="71"/>
      <c r="I360" s="68"/>
      <c r="J360" s="68"/>
      <c r="K360" s="71"/>
      <c r="L360" s="72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spans="1:26" ht="12.75" customHeight="1">
      <c r="A361" s="71"/>
      <c r="B361" s="68"/>
      <c r="C361" s="71"/>
      <c r="D361" s="71"/>
      <c r="E361" s="68"/>
      <c r="F361" s="68"/>
      <c r="G361" s="71"/>
      <c r="H361" s="71"/>
      <c r="I361" s="68"/>
      <c r="J361" s="68"/>
      <c r="K361" s="71"/>
      <c r="L361" s="72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spans="1:26" ht="12.75" customHeight="1">
      <c r="A362" s="71"/>
      <c r="B362" s="68"/>
      <c r="C362" s="71"/>
      <c r="D362" s="71"/>
      <c r="E362" s="68"/>
      <c r="F362" s="68"/>
      <c r="G362" s="71"/>
      <c r="H362" s="71"/>
      <c r="I362" s="68"/>
      <c r="J362" s="68"/>
      <c r="K362" s="71"/>
      <c r="L362" s="72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spans="1:26" ht="12.75" customHeight="1">
      <c r="A363" s="71"/>
      <c r="B363" s="68"/>
      <c r="C363" s="71"/>
      <c r="D363" s="71"/>
      <c r="E363" s="68"/>
      <c r="F363" s="68"/>
      <c r="G363" s="71"/>
      <c r="H363" s="71"/>
      <c r="I363" s="68"/>
      <c r="J363" s="68"/>
      <c r="K363" s="71"/>
      <c r="L363" s="72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spans="1:26" ht="12.75" customHeight="1">
      <c r="A364" s="71"/>
      <c r="B364" s="68"/>
      <c r="C364" s="71"/>
      <c r="D364" s="71"/>
      <c r="E364" s="68"/>
      <c r="F364" s="68"/>
      <c r="G364" s="71"/>
      <c r="H364" s="71"/>
      <c r="I364" s="68"/>
      <c r="J364" s="68"/>
      <c r="K364" s="71"/>
      <c r="L364" s="72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spans="1:26" ht="12.75" customHeight="1">
      <c r="A365" s="71"/>
      <c r="B365" s="68"/>
      <c r="C365" s="71"/>
      <c r="D365" s="71"/>
      <c r="E365" s="68"/>
      <c r="F365" s="68"/>
      <c r="G365" s="71"/>
      <c r="H365" s="71"/>
      <c r="I365" s="68"/>
      <c r="J365" s="68"/>
      <c r="K365" s="71"/>
      <c r="L365" s="72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spans="1:26" ht="12.75" customHeight="1">
      <c r="A366" s="71"/>
      <c r="B366" s="68"/>
      <c r="C366" s="71"/>
      <c r="D366" s="71"/>
      <c r="E366" s="68"/>
      <c r="F366" s="68"/>
      <c r="G366" s="71"/>
      <c r="H366" s="71"/>
      <c r="I366" s="68"/>
      <c r="J366" s="68"/>
      <c r="K366" s="71"/>
      <c r="L366" s="72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spans="1:26" ht="12.75" customHeight="1">
      <c r="A367" s="71"/>
      <c r="B367" s="68"/>
      <c r="C367" s="71"/>
      <c r="D367" s="71"/>
      <c r="E367" s="68"/>
      <c r="F367" s="68"/>
      <c r="G367" s="71"/>
      <c r="H367" s="71"/>
      <c r="I367" s="68"/>
      <c r="J367" s="68"/>
      <c r="K367" s="71"/>
      <c r="L367" s="72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spans="1:26" ht="12.75" customHeight="1">
      <c r="A368" s="71"/>
      <c r="B368" s="68"/>
      <c r="C368" s="71"/>
      <c r="D368" s="71"/>
      <c r="E368" s="68"/>
      <c r="F368" s="68"/>
      <c r="G368" s="71"/>
      <c r="H368" s="71"/>
      <c r="I368" s="68"/>
      <c r="J368" s="68"/>
      <c r="K368" s="71"/>
      <c r="L368" s="72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spans="1:26" ht="12.75" customHeight="1">
      <c r="A369" s="71"/>
      <c r="B369" s="68"/>
      <c r="C369" s="71"/>
      <c r="D369" s="71"/>
      <c r="E369" s="68"/>
      <c r="F369" s="68"/>
      <c r="G369" s="71"/>
      <c r="H369" s="71"/>
      <c r="I369" s="68"/>
      <c r="J369" s="68"/>
      <c r="K369" s="71"/>
      <c r="L369" s="72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spans="1:26" ht="12.75" customHeight="1">
      <c r="A370" s="71"/>
      <c r="B370" s="68"/>
      <c r="C370" s="71"/>
      <c r="D370" s="71"/>
      <c r="E370" s="68"/>
      <c r="F370" s="68"/>
      <c r="G370" s="71"/>
      <c r="H370" s="71"/>
      <c r="I370" s="68"/>
      <c r="J370" s="68"/>
      <c r="K370" s="71"/>
      <c r="L370" s="72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spans="1:26" ht="12.75" customHeight="1">
      <c r="A371" s="71"/>
      <c r="B371" s="68"/>
      <c r="C371" s="71"/>
      <c r="D371" s="71"/>
      <c r="E371" s="68"/>
      <c r="F371" s="68"/>
      <c r="G371" s="71"/>
      <c r="H371" s="71"/>
      <c r="I371" s="68"/>
      <c r="J371" s="68"/>
      <c r="K371" s="71"/>
      <c r="L371" s="72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spans="1:26" ht="12.75" customHeight="1">
      <c r="A372" s="71"/>
      <c r="B372" s="68"/>
      <c r="C372" s="71"/>
      <c r="D372" s="71"/>
      <c r="E372" s="68"/>
      <c r="F372" s="68"/>
      <c r="G372" s="71"/>
      <c r="H372" s="71"/>
      <c r="I372" s="68"/>
      <c r="J372" s="68"/>
      <c r="K372" s="71"/>
      <c r="L372" s="72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spans="1:26" ht="12.75" customHeight="1">
      <c r="A373" s="71"/>
      <c r="B373" s="68"/>
      <c r="C373" s="71"/>
      <c r="D373" s="71"/>
      <c r="E373" s="68"/>
      <c r="F373" s="68"/>
      <c r="G373" s="71"/>
      <c r="H373" s="71"/>
      <c r="I373" s="68"/>
      <c r="J373" s="68"/>
      <c r="K373" s="71"/>
      <c r="L373" s="72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spans="1:26" ht="12.75" customHeight="1">
      <c r="A374" s="71"/>
      <c r="B374" s="68"/>
      <c r="C374" s="71"/>
      <c r="D374" s="71"/>
      <c r="E374" s="68"/>
      <c r="F374" s="68"/>
      <c r="G374" s="71"/>
      <c r="H374" s="71"/>
      <c r="I374" s="68"/>
      <c r="J374" s="68"/>
      <c r="K374" s="71"/>
      <c r="L374" s="72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spans="1:26" ht="12.75" customHeight="1">
      <c r="A375" s="71"/>
      <c r="B375" s="68"/>
      <c r="C375" s="71"/>
      <c r="D375" s="71"/>
      <c r="E375" s="68"/>
      <c r="F375" s="68"/>
      <c r="G375" s="71"/>
      <c r="H375" s="71"/>
      <c r="I375" s="68"/>
      <c r="J375" s="68"/>
      <c r="K375" s="71"/>
      <c r="L375" s="72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spans="1:26" ht="12.75" customHeight="1">
      <c r="A376" s="71"/>
      <c r="B376" s="68"/>
      <c r="C376" s="71"/>
      <c r="D376" s="71"/>
      <c r="E376" s="68"/>
      <c r="F376" s="68"/>
      <c r="G376" s="71"/>
      <c r="H376" s="71"/>
      <c r="I376" s="68"/>
      <c r="J376" s="68"/>
      <c r="K376" s="71"/>
      <c r="L376" s="72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spans="1:26" ht="12.75" customHeight="1">
      <c r="A377" s="71"/>
      <c r="B377" s="68"/>
      <c r="C377" s="71"/>
      <c r="D377" s="71"/>
      <c r="E377" s="68"/>
      <c r="F377" s="68"/>
      <c r="G377" s="71"/>
      <c r="H377" s="71"/>
      <c r="I377" s="68"/>
      <c r="J377" s="68"/>
      <c r="K377" s="71"/>
      <c r="L377" s="72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spans="1:26" ht="12.75" customHeight="1">
      <c r="A378" s="71"/>
      <c r="B378" s="68"/>
      <c r="C378" s="71"/>
      <c r="D378" s="71"/>
      <c r="E378" s="68"/>
      <c r="F378" s="68"/>
      <c r="G378" s="71"/>
      <c r="H378" s="71"/>
      <c r="I378" s="68"/>
      <c r="J378" s="68"/>
      <c r="K378" s="71"/>
      <c r="L378" s="72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spans="1:26" ht="12.75" customHeight="1">
      <c r="A379" s="71"/>
      <c r="B379" s="68"/>
      <c r="C379" s="71"/>
      <c r="D379" s="71"/>
      <c r="E379" s="68"/>
      <c r="F379" s="68"/>
      <c r="G379" s="71"/>
      <c r="H379" s="71"/>
      <c r="I379" s="68"/>
      <c r="J379" s="68"/>
      <c r="K379" s="71"/>
      <c r="L379" s="72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spans="1:26" ht="12.75" customHeight="1">
      <c r="A380" s="71"/>
      <c r="B380" s="68"/>
      <c r="C380" s="71"/>
      <c r="D380" s="71"/>
      <c r="E380" s="68"/>
      <c r="F380" s="68"/>
      <c r="G380" s="71"/>
      <c r="H380" s="71"/>
      <c r="I380" s="68"/>
      <c r="J380" s="68"/>
      <c r="K380" s="71"/>
      <c r="L380" s="72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spans="1:26" ht="12.75" customHeight="1">
      <c r="A381" s="71"/>
      <c r="B381" s="68"/>
      <c r="C381" s="71"/>
      <c r="D381" s="71"/>
      <c r="E381" s="68"/>
      <c r="F381" s="68"/>
      <c r="G381" s="71"/>
      <c r="H381" s="71"/>
      <c r="I381" s="68"/>
      <c r="J381" s="68"/>
      <c r="K381" s="71"/>
      <c r="L381" s="72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spans="1:26" ht="12.75" customHeight="1">
      <c r="A382" s="71"/>
      <c r="B382" s="68"/>
      <c r="C382" s="71"/>
      <c r="D382" s="71"/>
      <c r="E382" s="68"/>
      <c r="F382" s="68"/>
      <c r="G382" s="71"/>
      <c r="H382" s="71"/>
      <c r="I382" s="68"/>
      <c r="J382" s="68"/>
      <c r="K382" s="71"/>
      <c r="L382" s="72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spans="1:26" ht="12.75" customHeight="1">
      <c r="A383" s="71"/>
      <c r="B383" s="68"/>
      <c r="C383" s="71"/>
      <c r="D383" s="71"/>
      <c r="E383" s="68"/>
      <c r="F383" s="68"/>
      <c r="G383" s="71"/>
      <c r="H383" s="71"/>
      <c r="I383" s="68"/>
      <c r="J383" s="68"/>
      <c r="K383" s="71"/>
      <c r="L383" s="72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spans="1:26" ht="12.75" customHeight="1">
      <c r="A384" s="71"/>
      <c r="B384" s="68"/>
      <c r="C384" s="71"/>
      <c r="D384" s="71"/>
      <c r="E384" s="68"/>
      <c r="F384" s="68"/>
      <c r="G384" s="71"/>
      <c r="H384" s="71"/>
      <c r="I384" s="68"/>
      <c r="J384" s="68"/>
      <c r="K384" s="71"/>
      <c r="L384" s="72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spans="1:26" ht="12.75" customHeight="1">
      <c r="A385" s="71"/>
      <c r="B385" s="68"/>
      <c r="C385" s="71"/>
      <c r="D385" s="71"/>
      <c r="E385" s="68"/>
      <c r="F385" s="68"/>
      <c r="G385" s="71"/>
      <c r="H385" s="71"/>
      <c r="I385" s="68"/>
      <c r="J385" s="68"/>
      <c r="K385" s="71"/>
      <c r="L385" s="72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spans="1:26" ht="12.75" customHeight="1">
      <c r="A386" s="71"/>
      <c r="B386" s="68"/>
      <c r="C386" s="71"/>
      <c r="D386" s="71"/>
      <c r="E386" s="68"/>
      <c r="F386" s="68"/>
      <c r="G386" s="71"/>
      <c r="H386" s="71"/>
      <c r="I386" s="68"/>
      <c r="J386" s="68"/>
      <c r="K386" s="71"/>
      <c r="L386" s="72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spans="1:26" ht="12.75" customHeight="1">
      <c r="A387" s="71"/>
      <c r="B387" s="68"/>
      <c r="C387" s="71"/>
      <c r="D387" s="71"/>
      <c r="E387" s="68"/>
      <c r="F387" s="68"/>
      <c r="G387" s="71"/>
      <c r="H387" s="71"/>
      <c r="I387" s="68"/>
      <c r="J387" s="68"/>
      <c r="K387" s="71"/>
      <c r="L387" s="72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spans="1:26" ht="12.75" customHeight="1">
      <c r="A388" s="71"/>
      <c r="B388" s="68"/>
      <c r="C388" s="71"/>
      <c r="D388" s="71"/>
      <c r="E388" s="68"/>
      <c r="F388" s="68"/>
      <c r="G388" s="71"/>
      <c r="H388" s="71"/>
      <c r="I388" s="68"/>
      <c r="J388" s="68"/>
      <c r="K388" s="71"/>
      <c r="L388" s="72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spans="1:26" ht="12.75" customHeight="1">
      <c r="A389" s="71"/>
      <c r="B389" s="68"/>
      <c r="C389" s="71"/>
      <c r="D389" s="71"/>
      <c r="E389" s="68"/>
      <c r="F389" s="68"/>
      <c r="G389" s="71"/>
      <c r="H389" s="71"/>
      <c r="I389" s="68"/>
      <c r="J389" s="68"/>
      <c r="K389" s="71"/>
      <c r="L389" s="72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spans="1:26" ht="12.75" customHeight="1">
      <c r="A390" s="71"/>
      <c r="B390" s="68"/>
      <c r="C390" s="71"/>
      <c r="D390" s="71"/>
      <c r="E390" s="68"/>
      <c r="F390" s="68"/>
      <c r="G390" s="71"/>
      <c r="H390" s="71"/>
      <c r="I390" s="68"/>
      <c r="J390" s="68"/>
      <c r="K390" s="71"/>
      <c r="L390" s="72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spans="1:26" ht="12.75" customHeight="1">
      <c r="A391" s="71"/>
      <c r="B391" s="68"/>
      <c r="C391" s="71"/>
      <c r="D391" s="71"/>
      <c r="E391" s="68"/>
      <c r="F391" s="68"/>
      <c r="G391" s="71"/>
      <c r="H391" s="71"/>
      <c r="I391" s="68"/>
      <c r="J391" s="68"/>
      <c r="K391" s="71"/>
      <c r="L391" s="72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spans="1:26" ht="12.75" customHeight="1">
      <c r="A392" s="71"/>
      <c r="B392" s="68"/>
      <c r="C392" s="71"/>
      <c r="D392" s="71"/>
      <c r="E392" s="68"/>
      <c r="F392" s="68"/>
      <c r="G392" s="71"/>
      <c r="H392" s="71"/>
      <c r="I392" s="68"/>
      <c r="J392" s="68"/>
      <c r="K392" s="71"/>
      <c r="L392" s="72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spans="1:26" ht="12.75" customHeight="1">
      <c r="A393" s="71"/>
      <c r="B393" s="68"/>
      <c r="C393" s="71"/>
      <c r="D393" s="71"/>
      <c r="E393" s="68"/>
      <c r="F393" s="68"/>
      <c r="G393" s="71"/>
      <c r="H393" s="71"/>
      <c r="I393" s="68"/>
      <c r="J393" s="68"/>
      <c r="K393" s="71"/>
      <c r="L393" s="72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spans="1:26" ht="12.75" customHeight="1">
      <c r="A394" s="71"/>
      <c r="B394" s="68"/>
      <c r="C394" s="71"/>
      <c r="D394" s="71"/>
      <c r="E394" s="68"/>
      <c r="F394" s="68"/>
      <c r="G394" s="71"/>
      <c r="H394" s="71"/>
      <c r="I394" s="68"/>
      <c r="J394" s="68"/>
      <c r="K394" s="71"/>
      <c r="L394" s="72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spans="1:26" ht="12.75" customHeight="1">
      <c r="A395" s="71"/>
      <c r="B395" s="68"/>
      <c r="C395" s="71"/>
      <c r="D395" s="71"/>
      <c r="E395" s="68"/>
      <c r="F395" s="68"/>
      <c r="G395" s="71"/>
      <c r="H395" s="71"/>
      <c r="I395" s="68"/>
      <c r="J395" s="68"/>
      <c r="K395" s="71"/>
      <c r="L395" s="72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spans="1:26" ht="12.75" customHeight="1">
      <c r="A396" s="71"/>
      <c r="B396" s="68"/>
      <c r="C396" s="71"/>
      <c r="D396" s="71"/>
      <c r="E396" s="68"/>
      <c r="F396" s="68"/>
      <c r="G396" s="71"/>
      <c r="H396" s="71"/>
      <c r="I396" s="68"/>
      <c r="J396" s="68"/>
      <c r="K396" s="71"/>
      <c r="L396" s="72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spans="1:26" ht="12.75" customHeight="1">
      <c r="A397" s="71"/>
      <c r="B397" s="68"/>
      <c r="C397" s="71"/>
      <c r="D397" s="71"/>
      <c r="E397" s="68"/>
      <c r="F397" s="68"/>
      <c r="G397" s="71"/>
      <c r="H397" s="71"/>
      <c r="I397" s="68"/>
      <c r="J397" s="68"/>
      <c r="K397" s="71"/>
      <c r="L397" s="72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spans="1:26" ht="12.75" customHeight="1">
      <c r="A398" s="71"/>
      <c r="B398" s="68"/>
      <c r="C398" s="71"/>
      <c r="D398" s="71"/>
      <c r="E398" s="68"/>
      <c r="F398" s="68"/>
      <c r="G398" s="71"/>
      <c r="H398" s="71"/>
      <c r="I398" s="68"/>
      <c r="J398" s="68"/>
      <c r="K398" s="71"/>
      <c r="L398" s="72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spans="1:26" ht="12.75" customHeight="1">
      <c r="A399" s="71"/>
      <c r="B399" s="68"/>
      <c r="C399" s="71"/>
      <c r="D399" s="71"/>
      <c r="E399" s="68"/>
      <c r="F399" s="68"/>
      <c r="G399" s="71"/>
      <c r="H399" s="71"/>
      <c r="I399" s="68"/>
      <c r="J399" s="68"/>
      <c r="K399" s="71"/>
      <c r="L399" s="72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spans="1:26" ht="12.75" customHeight="1">
      <c r="A400" s="71"/>
      <c r="B400" s="68"/>
      <c r="C400" s="71"/>
      <c r="D400" s="71"/>
      <c r="E400" s="68"/>
      <c r="F400" s="68"/>
      <c r="G400" s="71"/>
      <c r="H400" s="71"/>
      <c r="I400" s="68"/>
      <c r="J400" s="68"/>
      <c r="K400" s="71"/>
      <c r="L400" s="72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spans="1:26" ht="12.75" customHeight="1">
      <c r="A401" s="71"/>
      <c r="B401" s="68"/>
      <c r="C401" s="71"/>
      <c r="D401" s="71"/>
      <c r="E401" s="68"/>
      <c r="F401" s="68"/>
      <c r="G401" s="71"/>
      <c r="H401" s="71"/>
      <c r="I401" s="68"/>
      <c r="J401" s="68"/>
      <c r="K401" s="71"/>
      <c r="L401" s="72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spans="1:26" ht="12.75" customHeight="1">
      <c r="A402" s="71"/>
      <c r="B402" s="68"/>
      <c r="C402" s="71"/>
      <c r="D402" s="71"/>
      <c r="E402" s="68"/>
      <c r="F402" s="68"/>
      <c r="G402" s="71"/>
      <c r="H402" s="71"/>
      <c r="I402" s="68"/>
      <c r="J402" s="68"/>
      <c r="K402" s="71"/>
      <c r="L402" s="72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spans="1:26" ht="12.75" customHeight="1">
      <c r="A403" s="71"/>
      <c r="B403" s="68"/>
      <c r="C403" s="71"/>
      <c r="D403" s="71"/>
      <c r="E403" s="68"/>
      <c r="F403" s="68"/>
      <c r="G403" s="71"/>
      <c r="H403" s="71"/>
      <c r="I403" s="68"/>
      <c r="J403" s="68"/>
      <c r="K403" s="71"/>
      <c r="L403" s="72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spans="1:26" ht="12.75" customHeight="1">
      <c r="A404" s="71"/>
      <c r="B404" s="68"/>
      <c r="C404" s="71"/>
      <c r="D404" s="71"/>
      <c r="E404" s="68"/>
      <c r="F404" s="68"/>
      <c r="G404" s="71"/>
      <c r="H404" s="71"/>
      <c r="I404" s="68"/>
      <c r="J404" s="68"/>
      <c r="K404" s="71"/>
      <c r="L404" s="72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spans="1:26" ht="12.75" customHeight="1">
      <c r="A405" s="71"/>
      <c r="B405" s="68"/>
      <c r="C405" s="71"/>
      <c r="D405" s="71"/>
      <c r="E405" s="68"/>
      <c r="F405" s="68"/>
      <c r="G405" s="71"/>
      <c r="H405" s="71"/>
      <c r="I405" s="68"/>
      <c r="J405" s="68"/>
      <c r="K405" s="71"/>
      <c r="L405" s="72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spans="1:26" ht="12.75" customHeight="1">
      <c r="A406" s="71"/>
      <c r="B406" s="68"/>
      <c r="C406" s="71"/>
      <c r="D406" s="71"/>
      <c r="E406" s="68"/>
      <c r="F406" s="68"/>
      <c r="G406" s="71"/>
      <c r="H406" s="71"/>
      <c r="I406" s="68"/>
      <c r="J406" s="68"/>
      <c r="K406" s="71"/>
      <c r="L406" s="72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spans="1:26" ht="12.75" customHeight="1">
      <c r="A407" s="71"/>
      <c r="B407" s="68"/>
      <c r="C407" s="71"/>
      <c r="D407" s="71"/>
      <c r="E407" s="68"/>
      <c r="F407" s="68"/>
      <c r="G407" s="71"/>
      <c r="H407" s="71"/>
      <c r="I407" s="68"/>
      <c r="J407" s="68"/>
      <c r="K407" s="71"/>
      <c r="L407" s="72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spans="1:26" ht="12.75" customHeight="1">
      <c r="A408" s="71"/>
      <c r="B408" s="68"/>
      <c r="C408" s="71"/>
      <c r="D408" s="71"/>
      <c r="E408" s="68"/>
      <c r="F408" s="68"/>
      <c r="G408" s="71"/>
      <c r="H408" s="71"/>
      <c r="I408" s="68"/>
      <c r="J408" s="68"/>
      <c r="K408" s="71"/>
      <c r="L408" s="72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spans="1:26" ht="12.75" customHeight="1">
      <c r="A409" s="71"/>
      <c r="B409" s="68"/>
      <c r="C409" s="71"/>
      <c r="D409" s="71"/>
      <c r="E409" s="68"/>
      <c r="F409" s="68"/>
      <c r="G409" s="71"/>
      <c r="H409" s="71"/>
      <c r="I409" s="68"/>
      <c r="J409" s="68"/>
      <c r="K409" s="71"/>
      <c r="L409" s="72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spans="1:26" ht="12.75" customHeight="1">
      <c r="A410" s="71"/>
      <c r="B410" s="68"/>
      <c r="C410" s="71"/>
      <c r="D410" s="71"/>
      <c r="E410" s="68"/>
      <c r="F410" s="68"/>
      <c r="G410" s="71"/>
      <c r="H410" s="71"/>
      <c r="I410" s="68"/>
      <c r="J410" s="68"/>
      <c r="K410" s="71"/>
      <c r="L410" s="72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spans="1:26" ht="12.75" customHeight="1">
      <c r="A411" s="71"/>
      <c r="B411" s="68"/>
      <c r="C411" s="71"/>
      <c r="D411" s="71"/>
      <c r="E411" s="68"/>
      <c r="F411" s="68"/>
      <c r="G411" s="71"/>
      <c r="H411" s="71"/>
      <c r="I411" s="68"/>
      <c r="J411" s="68"/>
      <c r="K411" s="71"/>
      <c r="L411" s="72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spans="1:26" ht="12.75" customHeight="1">
      <c r="A412" s="71"/>
      <c r="B412" s="68"/>
      <c r="C412" s="71"/>
      <c r="D412" s="71"/>
      <c r="E412" s="68"/>
      <c r="F412" s="68"/>
      <c r="G412" s="71"/>
      <c r="H412" s="71"/>
      <c r="I412" s="68"/>
      <c r="J412" s="68"/>
      <c r="K412" s="71"/>
      <c r="L412" s="72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spans="1:26" ht="12.75" customHeight="1">
      <c r="A413" s="71"/>
      <c r="B413" s="68"/>
      <c r="C413" s="71"/>
      <c r="D413" s="71"/>
      <c r="E413" s="68"/>
      <c r="F413" s="68"/>
      <c r="G413" s="71"/>
      <c r="H413" s="71"/>
      <c r="I413" s="68"/>
      <c r="J413" s="68"/>
      <c r="K413" s="71"/>
      <c r="L413" s="72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spans="1:26" ht="12.75" customHeight="1">
      <c r="A414" s="71"/>
      <c r="B414" s="68"/>
      <c r="C414" s="71"/>
      <c r="D414" s="71"/>
      <c r="E414" s="68"/>
      <c r="F414" s="68"/>
      <c r="G414" s="71"/>
      <c r="H414" s="71"/>
      <c r="I414" s="68"/>
      <c r="J414" s="68"/>
      <c r="K414" s="71"/>
      <c r="L414" s="72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spans="1:26" ht="12.75" customHeight="1">
      <c r="A415" s="71"/>
      <c r="B415" s="68"/>
      <c r="C415" s="71"/>
      <c r="D415" s="71"/>
      <c r="E415" s="68"/>
      <c r="F415" s="68"/>
      <c r="G415" s="71"/>
      <c r="H415" s="71"/>
      <c r="I415" s="68"/>
      <c r="J415" s="68"/>
      <c r="K415" s="71"/>
      <c r="L415" s="72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spans="1:26" ht="12.75" customHeight="1">
      <c r="A416" s="71"/>
      <c r="B416" s="68"/>
      <c r="C416" s="71"/>
      <c r="D416" s="71"/>
      <c r="E416" s="68"/>
      <c r="F416" s="68"/>
      <c r="G416" s="71"/>
      <c r="H416" s="71"/>
      <c r="I416" s="68"/>
      <c r="J416" s="68"/>
      <c r="K416" s="71"/>
      <c r="L416" s="72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spans="1:26" ht="12.75" customHeight="1">
      <c r="A417" s="71"/>
      <c r="B417" s="68"/>
      <c r="C417" s="71"/>
      <c r="D417" s="71"/>
      <c r="E417" s="68"/>
      <c r="F417" s="68"/>
      <c r="G417" s="71"/>
      <c r="H417" s="71"/>
      <c r="I417" s="68"/>
      <c r="J417" s="68"/>
      <c r="K417" s="71"/>
      <c r="L417" s="72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spans="1:26" ht="12.75" customHeight="1">
      <c r="A418" s="71"/>
      <c r="B418" s="68"/>
      <c r="C418" s="71"/>
      <c r="D418" s="71"/>
      <c r="E418" s="68"/>
      <c r="F418" s="68"/>
      <c r="G418" s="71"/>
      <c r="H418" s="71"/>
      <c r="I418" s="68"/>
      <c r="J418" s="68"/>
      <c r="K418" s="71"/>
      <c r="L418" s="72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spans="1:26" ht="12.75" customHeight="1">
      <c r="A419" s="71"/>
      <c r="B419" s="68"/>
      <c r="C419" s="71"/>
      <c r="D419" s="71"/>
      <c r="E419" s="68"/>
      <c r="F419" s="68"/>
      <c r="G419" s="71"/>
      <c r="H419" s="71"/>
      <c r="I419" s="68"/>
      <c r="J419" s="68"/>
      <c r="K419" s="71"/>
      <c r="L419" s="72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spans="1:26" ht="12.75" customHeight="1">
      <c r="A420" s="71"/>
      <c r="B420" s="68"/>
      <c r="C420" s="71"/>
      <c r="D420" s="71"/>
      <c r="E420" s="68"/>
      <c r="F420" s="68"/>
      <c r="G420" s="71"/>
      <c r="H420" s="71"/>
      <c r="I420" s="68"/>
      <c r="J420" s="68"/>
      <c r="K420" s="71"/>
      <c r="L420" s="72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spans="1:26" ht="12.75" customHeight="1">
      <c r="A421" s="71"/>
      <c r="B421" s="68"/>
      <c r="C421" s="71"/>
      <c r="D421" s="71"/>
      <c r="E421" s="68"/>
      <c r="F421" s="68"/>
      <c r="G421" s="71"/>
      <c r="H421" s="71"/>
      <c r="I421" s="68"/>
      <c r="J421" s="68"/>
      <c r="K421" s="71"/>
      <c r="L421" s="72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spans="1:26" ht="12.75" customHeight="1">
      <c r="A422" s="71"/>
      <c r="B422" s="68"/>
      <c r="C422" s="71"/>
      <c r="D422" s="71"/>
      <c r="E422" s="68"/>
      <c r="F422" s="68"/>
      <c r="G422" s="71"/>
      <c r="H422" s="71"/>
      <c r="I422" s="68"/>
      <c r="J422" s="68"/>
      <c r="K422" s="71"/>
      <c r="L422" s="72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spans="1:26" ht="12.75" customHeight="1">
      <c r="A423" s="71"/>
      <c r="B423" s="68"/>
      <c r="C423" s="71"/>
      <c r="D423" s="71"/>
      <c r="E423" s="68"/>
      <c r="F423" s="68"/>
      <c r="G423" s="71"/>
      <c r="H423" s="71"/>
      <c r="I423" s="68"/>
      <c r="J423" s="68"/>
      <c r="K423" s="71"/>
      <c r="L423" s="72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spans="1:26" ht="12.75" customHeight="1">
      <c r="A424" s="71"/>
      <c r="B424" s="68"/>
      <c r="C424" s="71"/>
      <c r="D424" s="71"/>
      <c r="E424" s="68"/>
      <c r="F424" s="68"/>
      <c r="G424" s="71"/>
      <c r="H424" s="71"/>
      <c r="I424" s="68"/>
      <c r="J424" s="68"/>
      <c r="K424" s="71"/>
      <c r="L424" s="72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spans="1:26" ht="12.75" customHeight="1">
      <c r="A425" s="71"/>
      <c r="B425" s="68"/>
      <c r="C425" s="71"/>
      <c r="D425" s="71"/>
      <c r="E425" s="68"/>
      <c r="F425" s="68"/>
      <c r="G425" s="71"/>
      <c r="H425" s="71"/>
      <c r="I425" s="68"/>
      <c r="J425" s="68"/>
      <c r="K425" s="71"/>
      <c r="L425" s="72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spans="1:26" ht="12.75" customHeight="1">
      <c r="A426" s="71"/>
      <c r="B426" s="68"/>
      <c r="C426" s="71"/>
      <c r="D426" s="71"/>
      <c r="E426" s="68"/>
      <c r="F426" s="68"/>
      <c r="G426" s="71"/>
      <c r="H426" s="71"/>
      <c r="I426" s="68"/>
      <c r="J426" s="68"/>
      <c r="K426" s="71"/>
      <c r="L426" s="72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spans="1:26" ht="12.75" customHeight="1">
      <c r="A427" s="71"/>
      <c r="B427" s="68"/>
      <c r="C427" s="71"/>
      <c r="D427" s="71"/>
      <c r="E427" s="68"/>
      <c r="F427" s="68"/>
      <c r="G427" s="71"/>
      <c r="H427" s="71"/>
      <c r="I427" s="68"/>
      <c r="J427" s="68"/>
      <c r="K427" s="71"/>
      <c r="L427" s="72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spans="1:26" ht="12.75" customHeight="1">
      <c r="A428" s="71"/>
      <c r="B428" s="68"/>
      <c r="C428" s="71"/>
      <c r="D428" s="71"/>
      <c r="E428" s="68"/>
      <c r="F428" s="68"/>
      <c r="G428" s="71"/>
      <c r="H428" s="71"/>
      <c r="I428" s="68"/>
      <c r="J428" s="68"/>
      <c r="K428" s="71"/>
      <c r="L428" s="72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spans="1:26" ht="12.75" customHeight="1">
      <c r="A429" s="71"/>
      <c r="B429" s="68"/>
      <c r="C429" s="71"/>
      <c r="D429" s="71"/>
      <c r="E429" s="68"/>
      <c r="F429" s="68"/>
      <c r="G429" s="71"/>
      <c r="H429" s="71"/>
      <c r="I429" s="68"/>
      <c r="J429" s="68"/>
      <c r="K429" s="71"/>
      <c r="L429" s="72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spans="1:26" ht="12.75" customHeight="1">
      <c r="A430" s="71"/>
      <c r="B430" s="68"/>
      <c r="C430" s="71"/>
      <c r="D430" s="71"/>
      <c r="E430" s="68"/>
      <c r="F430" s="68"/>
      <c r="G430" s="71"/>
      <c r="H430" s="71"/>
      <c r="I430" s="68"/>
      <c r="J430" s="68"/>
      <c r="K430" s="71"/>
      <c r="L430" s="72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spans="1:26" ht="12.75" customHeight="1">
      <c r="A431" s="71"/>
      <c r="B431" s="68"/>
      <c r="C431" s="71"/>
      <c r="D431" s="71"/>
      <c r="E431" s="68"/>
      <c r="F431" s="68"/>
      <c r="G431" s="71"/>
      <c r="H431" s="71"/>
      <c r="I431" s="68"/>
      <c r="J431" s="68"/>
      <c r="K431" s="71"/>
      <c r="L431" s="72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spans="1:26" ht="12.75" customHeight="1">
      <c r="A432" s="71"/>
      <c r="B432" s="68"/>
      <c r="C432" s="71"/>
      <c r="D432" s="71"/>
      <c r="E432" s="68"/>
      <c r="F432" s="68"/>
      <c r="G432" s="71"/>
      <c r="H432" s="71"/>
      <c r="I432" s="68"/>
      <c r="J432" s="68"/>
      <c r="K432" s="71"/>
      <c r="L432" s="72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spans="1:26" ht="12.75" customHeight="1">
      <c r="A433" s="71"/>
      <c r="B433" s="68"/>
      <c r="C433" s="71"/>
      <c r="D433" s="71"/>
      <c r="E433" s="68"/>
      <c r="F433" s="68"/>
      <c r="G433" s="71"/>
      <c r="H433" s="71"/>
      <c r="I433" s="68"/>
      <c r="J433" s="68"/>
      <c r="K433" s="71"/>
      <c r="L433" s="72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spans="1:26" ht="12.75" customHeight="1">
      <c r="A434" s="71"/>
      <c r="B434" s="68"/>
      <c r="C434" s="71"/>
      <c r="D434" s="71"/>
      <c r="E434" s="68"/>
      <c r="F434" s="68"/>
      <c r="G434" s="71"/>
      <c r="H434" s="71"/>
      <c r="I434" s="68"/>
      <c r="J434" s="68"/>
      <c r="K434" s="71"/>
      <c r="L434" s="72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spans="1:26" ht="12.75" customHeight="1">
      <c r="A435" s="71"/>
      <c r="B435" s="68"/>
      <c r="C435" s="71"/>
      <c r="D435" s="71"/>
      <c r="E435" s="68"/>
      <c r="F435" s="68"/>
      <c r="G435" s="71"/>
      <c r="H435" s="71"/>
      <c r="I435" s="68"/>
      <c r="J435" s="68"/>
      <c r="K435" s="71"/>
      <c r="L435" s="72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spans="1:26" ht="12.75" customHeight="1">
      <c r="A436" s="71"/>
      <c r="B436" s="68"/>
      <c r="C436" s="71"/>
      <c r="D436" s="71"/>
      <c r="E436" s="68"/>
      <c r="F436" s="68"/>
      <c r="G436" s="71"/>
      <c r="H436" s="71"/>
      <c r="I436" s="68"/>
      <c r="J436" s="68"/>
      <c r="K436" s="71"/>
      <c r="L436" s="72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spans="1:26" ht="12.75" customHeight="1">
      <c r="A437" s="71"/>
      <c r="B437" s="68"/>
      <c r="C437" s="71"/>
      <c r="D437" s="71"/>
      <c r="E437" s="68"/>
      <c r="F437" s="68"/>
      <c r="G437" s="71"/>
      <c r="H437" s="71"/>
      <c r="I437" s="68"/>
      <c r="J437" s="68"/>
      <c r="K437" s="71"/>
      <c r="L437" s="72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spans="1:26" ht="12.75" customHeight="1">
      <c r="A438" s="71"/>
      <c r="B438" s="68"/>
      <c r="C438" s="71"/>
      <c r="D438" s="71"/>
      <c r="E438" s="68"/>
      <c r="F438" s="68"/>
      <c r="G438" s="71"/>
      <c r="H438" s="71"/>
      <c r="I438" s="68"/>
      <c r="J438" s="68"/>
      <c r="K438" s="71"/>
      <c r="L438" s="72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spans="1:26" ht="12.75" customHeight="1">
      <c r="A439" s="71"/>
      <c r="B439" s="68"/>
      <c r="C439" s="71"/>
      <c r="D439" s="71"/>
      <c r="E439" s="68"/>
      <c r="F439" s="68"/>
      <c r="G439" s="71"/>
      <c r="H439" s="71"/>
      <c r="I439" s="68"/>
      <c r="J439" s="68"/>
      <c r="K439" s="71"/>
      <c r="L439" s="72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spans="1:26" ht="12.75" customHeight="1">
      <c r="A440" s="71"/>
      <c r="B440" s="68"/>
      <c r="C440" s="71"/>
      <c r="D440" s="71"/>
      <c r="E440" s="68"/>
      <c r="F440" s="68"/>
      <c r="G440" s="71"/>
      <c r="H440" s="71"/>
      <c r="I440" s="68"/>
      <c r="J440" s="68"/>
      <c r="K440" s="71"/>
      <c r="L440" s="72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spans="1:26" ht="12.75" customHeight="1">
      <c r="A441" s="71"/>
      <c r="B441" s="68"/>
      <c r="C441" s="71"/>
      <c r="D441" s="71"/>
      <c r="E441" s="68"/>
      <c r="F441" s="68"/>
      <c r="G441" s="71"/>
      <c r="H441" s="71"/>
      <c r="I441" s="68"/>
      <c r="J441" s="68"/>
      <c r="K441" s="71"/>
      <c r="L441" s="72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spans="1:26" ht="12.75" customHeight="1">
      <c r="A442" s="71"/>
      <c r="B442" s="68"/>
      <c r="C442" s="71"/>
      <c r="D442" s="71"/>
      <c r="E442" s="68"/>
      <c r="F442" s="68"/>
      <c r="G442" s="71"/>
      <c r="H442" s="71"/>
      <c r="I442" s="68"/>
      <c r="J442" s="68"/>
      <c r="K442" s="71"/>
      <c r="L442" s="72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spans="1:26" ht="12.75" customHeight="1">
      <c r="A443" s="71"/>
      <c r="B443" s="68"/>
      <c r="C443" s="71"/>
      <c r="D443" s="71"/>
      <c r="E443" s="68"/>
      <c r="F443" s="68"/>
      <c r="G443" s="71"/>
      <c r="H443" s="71"/>
      <c r="I443" s="68"/>
      <c r="J443" s="68"/>
      <c r="K443" s="71"/>
      <c r="L443" s="72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spans="1:26" ht="12.75" customHeight="1">
      <c r="A444" s="71"/>
      <c r="B444" s="68"/>
      <c r="C444" s="71"/>
      <c r="D444" s="71"/>
      <c r="E444" s="68"/>
      <c r="F444" s="68"/>
      <c r="G444" s="71"/>
      <c r="H444" s="71"/>
      <c r="I444" s="68"/>
      <c r="J444" s="68"/>
      <c r="K444" s="71"/>
      <c r="L444" s="72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spans="1:26" ht="12.75" customHeight="1">
      <c r="A445" s="71"/>
      <c r="B445" s="68"/>
      <c r="C445" s="71"/>
      <c r="D445" s="71"/>
      <c r="E445" s="68"/>
      <c r="F445" s="68"/>
      <c r="G445" s="71"/>
      <c r="H445" s="71"/>
      <c r="I445" s="68"/>
      <c r="J445" s="68"/>
      <c r="K445" s="71"/>
      <c r="L445" s="72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spans="1:26" ht="12.75" customHeight="1">
      <c r="A446" s="71"/>
      <c r="B446" s="68"/>
      <c r="C446" s="71"/>
      <c r="D446" s="71"/>
      <c r="E446" s="68"/>
      <c r="F446" s="68"/>
      <c r="G446" s="71"/>
      <c r="H446" s="71"/>
      <c r="I446" s="68"/>
      <c r="J446" s="68"/>
      <c r="K446" s="71"/>
      <c r="L446" s="72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spans="1:26" ht="12.75" customHeight="1">
      <c r="A447" s="71"/>
      <c r="B447" s="68"/>
      <c r="C447" s="71"/>
      <c r="D447" s="71"/>
      <c r="E447" s="68"/>
      <c r="F447" s="68"/>
      <c r="G447" s="71"/>
      <c r="H447" s="71"/>
      <c r="I447" s="68"/>
      <c r="J447" s="68"/>
      <c r="K447" s="71"/>
      <c r="L447" s="72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spans="1:26" ht="12.75" customHeight="1">
      <c r="A448" s="71"/>
      <c r="B448" s="68"/>
      <c r="C448" s="71"/>
      <c r="D448" s="71"/>
      <c r="E448" s="68"/>
      <c r="F448" s="68"/>
      <c r="G448" s="71"/>
      <c r="H448" s="71"/>
      <c r="I448" s="68"/>
      <c r="J448" s="68"/>
      <c r="K448" s="71"/>
      <c r="L448" s="72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spans="1:26" ht="12.75" customHeight="1">
      <c r="A449" s="71"/>
      <c r="B449" s="68"/>
      <c r="C449" s="71"/>
      <c r="D449" s="71"/>
      <c r="E449" s="68"/>
      <c r="F449" s="68"/>
      <c r="G449" s="71"/>
      <c r="H449" s="71"/>
      <c r="I449" s="68"/>
      <c r="J449" s="68"/>
      <c r="K449" s="71"/>
      <c r="L449" s="72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spans="1:26" ht="12.75" customHeight="1">
      <c r="A450" s="71"/>
      <c r="B450" s="68"/>
      <c r="C450" s="71"/>
      <c r="D450" s="71"/>
      <c r="E450" s="68"/>
      <c r="F450" s="68"/>
      <c r="G450" s="71"/>
      <c r="H450" s="71"/>
      <c r="I450" s="68"/>
      <c r="J450" s="68"/>
      <c r="K450" s="71"/>
      <c r="L450" s="72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spans="1:26" ht="12.75" customHeight="1">
      <c r="A451" s="71"/>
      <c r="B451" s="68"/>
      <c r="C451" s="71"/>
      <c r="D451" s="71"/>
      <c r="E451" s="68"/>
      <c r="F451" s="68"/>
      <c r="G451" s="71"/>
      <c r="H451" s="71"/>
      <c r="I451" s="68"/>
      <c r="J451" s="68"/>
      <c r="K451" s="71"/>
      <c r="L451" s="72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spans="1:26" ht="12.75" customHeight="1">
      <c r="A452" s="71"/>
      <c r="B452" s="68"/>
      <c r="C452" s="71"/>
      <c r="D452" s="71"/>
      <c r="E452" s="68"/>
      <c r="F452" s="68"/>
      <c r="G452" s="71"/>
      <c r="H452" s="71"/>
      <c r="I452" s="68"/>
      <c r="J452" s="68"/>
      <c r="K452" s="71"/>
      <c r="L452" s="72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spans="1:26" ht="12.75" customHeight="1">
      <c r="A453" s="71"/>
      <c r="B453" s="68"/>
      <c r="C453" s="71"/>
      <c r="D453" s="71"/>
      <c r="E453" s="68"/>
      <c r="F453" s="68"/>
      <c r="G453" s="71"/>
      <c r="H453" s="71"/>
      <c r="I453" s="68"/>
      <c r="J453" s="68"/>
      <c r="K453" s="71"/>
      <c r="L453" s="72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spans="1:26" ht="12.75" customHeight="1">
      <c r="A454" s="71"/>
      <c r="B454" s="68"/>
      <c r="C454" s="71"/>
      <c r="D454" s="71"/>
      <c r="E454" s="68"/>
      <c r="F454" s="68"/>
      <c r="G454" s="71"/>
      <c r="H454" s="71"/>
      <c r="I454" s="68"/>
      <c r="J454" s="68"/>
      <c r="K454" s="71"/>
      <c r="L454" s="72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spans="1:26" ht="12.75" customHeight="1">
      <c r="A455" s="71"/>
      <c r="B455" s="68"/>
      <c r="C455" s="71"/>
      <c r="D455" s="71"/>
      <c r="E455" s="68"/>
      <c r="F455" s="68"/>
      <c r="G455" s="71"/>
      <c r="H455" s="71"/>
      <c r="I455" s="68"/>
      <c r="J455" s="68"/>
      <c r="K455" s="71"/>
      <c r="L455" s="72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spans="1:26" ht="12.75" customHeight="1">
      <c r="A456" s="71"/>
      <c r="B456" s="68"/>
      <c r="C456" s="71"/>
      <c r="D456" s="71"/>
      <c r="E456" s="68"/>
      <c r="F456" s="68"/>
      <c r="G456" s="71"/>
      <c r="H456" s="71"/>
      <c r="I456" s="68"/>
      <c r="J456" s="68"/>
      <c r="K456" s="71"/>
      <c r="L456" s="72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spans="1:26" ht="12.75" customHeight="1">
      <c r="A457" s="71"/>
      <c r="B457" s="68"/>
      <c r="C457" s="71"/>
      <c r="D457" s="71"/>
      <c r="E457" s="68"/>
      <c r="F457" s="68"/>
      <c r="G457" s="71"/>
      <c r="H457" s="71"/>
      <c r="I457" s="68"/>
      <c r="J457" s="68"/>
      <c r="K457" s="71"/>
      <c r="L457" s="72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spans="1:26" ht="12.75" customHeight="1">
      <c r="A458" s="71"/>
      <c r="B458" s="68"/>
      <c r="C458" s="71"/>
      <c r="D458" s="71"/>
      <c r="E458" s="68"/>
      <c r="F458" s="68"/>
      <c r="G458" s="71"/>
      <c r="H458" s="71"/>
      <c r="I458" s="68"/>
      <c r="J458" s="68"/>
      <c r="K458" s="71"/>
      <c r="L458" s="72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spans="1:26" ht="12.75" customHeight="1">
      <c r="A459" s="71"/>
      <c r="B459" s="68"/>
      <c r="C459" s="71"/>
      <c r="D459" s="71"/>
      <c r="E459" s="68"/>
      <c r="F459" s="68"/>
      <c r="G459" s="71"/>
      <c r="H459" s="71"/>
      <c r="I459" s="68"/>
      <c r="J459" s="68"/>
      <c r="K459" s="71"/>
      <c r="L459" s="72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spans="1:26" ht="12.75" customHeight="1">
      <c r="A460" s="71"/>
      <c r="B460" s="68"/>
      <c r="C460" s="71"/>
      <c r="D460" s="71"/>
      <c r="E460" s="68"/>
      <c r="F460" s="68"/>
      <c r="G460" s="71"/>
      <c r="H460" s="71"/>
      <c r="I460" s="68"/>
      <c r="J460" s="68"/>
      <c r="K460" s="71"/>
      <c r="L460" s="72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spans="1:26" ht="12.75" customHeight="1">
      <c r="A461" s="71"/>
      <c r="B461" s="68"/>
      <c r="C461" s="71"/>
      <c r="D461" s="71"/>
      <c r="E461" s="68"/>
      <c r="F461" s="68"/>
      <c r="G461" s="71"/>
      <c r="H461" s="71"/>
      <c r="I461" s="68"/>
      <c r="J461" s="68"/>
      <c r="K461" s="71"/>
      <c r="L461" s="72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spans="1:26" ht="12.75" customHeight="1">
      <c r="A462" s="71"/>
      <c r="B462" s="68"/>
      <c r="C462" s="71"/>
      <c r="D462" s="71"/>
      <c r="E462" s="68"/>
      <c r="F462" s="68"/>
      <c r="G462" s="71"/>
      <c r="H462" s="71"/>
      <c r="I462" s="68"/>
      <c r="J462" s="68"/>
      <c r="K462" s="71"/>
      <c r="L462" s="72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spans="1:26" ht="12.75" customHeight="1">
      <c r="A463" s="71"/>
      <c r="B463" s="68"/>
      <c r="C463" s="71"/>
      <c r="D463" s="71"/>
      <c r="E463" s="68"/>
      <c r="F463" s="68"/>
      <c r="G463" s="71"/>
      <c r="H463" s="71"/>
      <c r="I463" s="68"/>
      <c r="J463" s="68"/>
      <c r="K463" s="71"/>
      <c r="L463" s="72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spans="1:26" ht="12.75" customHeight="1">
      <c r="A464" s="71"/>
      <c r="B464" s="68"/>
      <c r="C464" s="71"/>
      <c r="D464" s="71"/>
      <c r="E464" s="68"/>
      <c r="F464" s="68"/>
      <c r="G464" s="71"/>
      <c r="H464" s="71"/>
      <c r="I464" s="68"/>
      <c r="J464" s="68"/>
      <c r="K464" s="71"/>
      <c r="L464" s="72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spans="1:26" ht="12.75" customHeight="1">
      <c r="A465" s="71"/>
      <c r="B465" s="68"/>
      <c r="C465" s="71"/>
      <c r="D465" s="71"/>
      <c r="E465" s="68"/>
      <c r="F465" s="68"/>
      <c r="G465" s="71"/>
      <c r="H465" s="71"/>
      <c r="I465" s="68"/>
      <c r="J465" s="68"/>
      <c r="K465" s="71"/>
      <c r="L465" s="72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spans="1:26" ht="12.75" customHeight="1">
      <c r="A466" s="71"/>
      <c r="B466" s="68"/>
      <c r="C466" s="71"/>
      <c r="D466" s="71"/>
      <c r="E466" s="68"/>
      <c r="F466" s="68"/>
      <c r="G466" s="71"/>
      <c r="H466" s="71"/>
      <c r="I466" s="68"/>
      <c r="J466" s="68"/>
      <c r="K466" s="71"/>
      <c r="L466" s="72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spans="1:26" ht="12.75" customHeight="1">
      <c r="A467" s="71"/>
      <c r="B467" s="68"/>
      <c r="C467" s="71"/>
      <c r="D467" s="71"/>
      <c r="E467" s="68"/>
      <c r="F467" s="68"/>
      <c r="G467" s="71"/>
      <c r="H467" s="71"/>
      <c r="I467" s="68"/>
      <c r="J467" s="68"/>
      <c r="K467" s="71"/>
      <c r="L467" s="72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spans="1:26" ht="12.75" customHeight="1">
      <c r="A468" s="71"/>
      <c r="B468" s="68"/>
      <c r="C468" s="71"/>
      <c r="D468" s="71"/>
      <c r="E468" s="68"/>
      <c r="F468" s="68"/>
      <c r="G468" s="71"/>
      <c r="H468" s="71"/>
      <c r="I468" s="68"/>
      <c r="J468" s="68"/>
      <c r="K468" s="71"/>
      <c r="L468" s="72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spans="1:26" ht="12.75" customHeight="1">
      <c r="A469" s="71"/>
      <c r="B469" s="68"/>
      <c r="C469" s="71"/>
      <c r="D469" s="71"/>
      <c r="E469" s="68"/>
      <c r="F469" s="68"/>
      <c r="G469" s="71"/>
      <c r="H469" s="71"/>
      <c r="I469" s="68"/>
      <c r="J469" s="68"/>
      <c r="K469" s="71"/>
      <c r="L469" s="72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spans="1:26" ht="12.75" customHeight="1">
      <c r="A470" s="71"/>
      <c r="B470" s="68"/>
      <c r="C470" s="71"/>
      <c r="D470" s="71"/>
      <c r="E470" s="68"/>
      <c r="F470" s="68"/>
      <c r="G470" s="71"/>
      <c r="H470" s="71"/>
      <c r="I470" s="68"/>
      <c r="J470" s="68"/>
      <c r="K470" s="71"/>
      <c r="L470" s="72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spans="1:26" ht="12.75" customHeight="1">
      <c r="A471" s="71"/>
      <c r="B471" s="68"/>
      <c r="C471" s="71"/>
      <c r="D471" s="71"/>
      <c r="E471" s="68"/>
      <c r="F471" s="68"/>
      <c r="G471" s="71"/>
      <c r="H471" s="71"/>
      <c r="I471" s="68"/>
      <c r="J471" s="68"/>
      <c r="K471" s="71"/>
      <c r="L471" s="72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spans="1:26" ht="12.75" customHeight="1">
      <c r="A472" s="71"/>
      <c r="B472" s="68"/>
      <c r="C472" s="71"/>
      <c r="D472" s="71"/>
      <c r="E472" s="68"/>
      <c r="F472" s="68"/>
      <c r="G472" s="71"/>
      <c r="H472" s="71"/>
      <c r="I472" s="68"/>
      <c r="J472" s="68"/>
      <c r="K472" s="71"/>
      <c r="L472" s="72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spans="1:26" ht="12.75" customHeight="1">
      <c r="A473" s="71"/>
      <c r="B473" s="68"/>
      <c r="C473" s="71"/>
      <c r="D473" s="71"/>
      <c r="E473" s="68"/>
      <c r="F473" s="68"/>
      <c r="G473" s="71"/>
      <c r="H473" s="71"/>
      <c r="I473" s="68"/>
      <c r="J473" s="68"/>
      <c r="K473" s="71"/>
      <c r="L473" s="72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spans="1:26" ht="12.75" customHeight="1">
      <c r="A474" s="71"/>
      <c r="B474" s="68"/>
      <c r="C474" s="71"/>
      <c r="D474" s="71"/>
      <c r="E474" s="68"/>
      <c r="F474" s="68"/>
      <c r="G474" s="71"/>
      <c r="H474" s="71"/>
      <c r="I474" s="68"/>
      <c r="J474" s="68"/>
      <c r="K474" s="71"/>
      <c r="L474" s="72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spans="1:26" ht="12.75" customHeight="1">
      <c r="A475" s="71"/>
      <c r="B475" s="68"/>
      <c r="C475" s="71"/>
      <c r="D475" s="71"/>
      <c r="E475" s="68"/>
      <c r="F475" s="68"/>
      <c r="G475" s="71"/>
      <c r="H475" s="71"/>
      <c r="I475" s="68"/>
      <c r="J475" s="68"/>
      <c r="K475" s="71"/>
      <c r="L475" s="72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spans="1:26" ht="12.75" customHeight="1">
      <c r="A476" s="71"/>
      <c r="B476" s="68"/>
      <c r="C476" s="71"/>
      <c r="D476" s="71"/>
      <c r="E476" s="68"/>
      <c r="F476" s="68"/>
      <c r="G476" s="71"/>
      <c r="H476" s="71"/>
      <c r="I476" s="68"/>
      <c r="J476" s="68"/>
      <c r="K476" s="71"/>
      <c r="L476" s="72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spans="1:26" ht="12.75" customHeight="1">
      <c r="A477" s="71"/>
      <c r="B477" s="68"/>
      <c r="C477" s="71"/>
      <c r="D477" s="71"/>
      <c r="E477" s="68"/>
      <c r="F477" s="68"/>
      <c r="G477" s="71"/>
      <c r="H477" s="71"/>
      <c r="I477" s="68"/>
      <c r="J477" s="68"/>
      <c r="K477" s="71"/>
      <c r="L477" s="72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spans="1:26" ht="12.75" customHeight="1">
      <c r="A478" s="71"/>
      <c r="B478" s="68"/>
      <c r="C478" s="71"/>
      <c r="D478" s="71"/>
      <c r="E478" s="68"/>
      <c r="F478" s="68"/>
      <c r="G478" s="71"/>
      <c r="H478" s="71"/>
      <c r="I478" s="68"/>
      <c r="J478" s="68"/>
      <c r="K478" s="71"/>
      <c r="L478" s="72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spans="1:26" ht="12.75" customHeight="1">
      <c r="A479" s="71"/>
      <c r="B479" s="68"/>
      <c r="C479" s="71"/>
      <c r="D479" s="71"/>
      <c r="E479" s="68"/>
      <c r="F479" s="68"/>
      <c r="G479" s="71"/>
      <c r="H479" s="71"/>
      <c r="I479" s="68"/>
      <c r="J479" s="68"/>
      <c r="K479" s="71"/>
      <c r="L479" s="72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spans="1:26" ht="12.75" customHeight="1">
      <c r="A480" s="71"/>
      <c r="B480" s="68"/>
      <c r="C480" s="71"/>
      <c r="D480" s="71"/>
      <c r="E480" s="68"/>
      <c r="F480" s="68"/>
      <c r="G480" s="71"/>
      <c r="H480" s="71"/>
      <c r="I480" s="68"/>
      <c r="J480" s="68"/>
      <c r="K480" s="71"/>
      <c r="L480" s="72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spans="1:26" ht="12.75" customHeight="1">
      <c r="A481" s="71"/>
      <c r="B481" s="68"/>
      <c r="C481" s="71"/>
      <c r="D481" s="71"/>
      <c r="E481" s="68"/>
      <c r="F481" s="68"/>
      <c r="G481" s="71"/>
      <c r="H481" s="71"/>
      <c r="I481" s="68"/>
      <c r="J481" s="68"/>
      <c r="K481" s="71"/>
      <c r="L481" s="72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spans="1:26" ht="12.75" customHeight="1">
      <c r="A482" s="71"/>
      <c r="B482" s="68"/>
      <c r="C482" s="71"/>
      <c r="D482" s="71"/>
      <c r="E482" s="68"/>
      <c r="F482" s="68"/>
      <c r="G482" s="71"/>
      <c r="H482" s="71"/>
      <c r="I482" s="68"/>
      <c r="J482" s="68"/>
      <c r="K482" s="71"/>
      <c r="L482" s="72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spans="1:26" ht="12.75" customHeight="1">
      <c r="A483" s="71"/>
      <c r="B483" s="68"/>
      <c r="C483" s="71"/>
      <c r="D483" s="71"/>
      <c r="E483" s="68"/>
      <c r="F483" s="68"/>
      <c r="G483" s="71"/>
      <c r="H483" s="71"/>
      <c r="I483" s="68"/>
      <c r="J483" s="68"/>
      <c r="K483" s="71"/>
      <c r="L483" s="72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spans="1:26" ht="12.75" customHeight="1">
      <c r="A484" s="71"/>
      <c r="B484" s="68"/>
      <c r="C484" s="71"/>
      <c r="D484" s="71"/>
      <c r="E484" s="68"/>
      <c r="F484" s="68"/>
      <c r="G484" s="71"/>
      <c r="H484" s="71"/>
      <c r="I484" s="68"/>
      <c r="J484" s="68"/>
      <c r="K484" s="71"/>
      <c r="L484" s="72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spans="1:26" ht="12.75" customHeight="1">
      <c r="A485" s="71"/>
      <c r="B485" s="68"/>
      <c r="C485" s="71"/>
      <c r="D485" s="71"/>
      <c r="E485" s="68"/>
      <c r="F485" s="68"/>
      <c r="G485" s="71"/>
      <c r="H485" s="71"/>
      <c r="I485" s="68"/>
      <c r="J485" s="68"/>
      <c r="K485" s="71"/>
      <c r="L485" s="72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spans="1:26" ht="12.75" customHeight="1">
      <c r="A486" s="71"/>
      <c r="B486" s="68"/>
      <c r="C486" s="71"/>
      <c r="D486" s="71"/>
      <c r="E486" s="68"/>
      <c r="F486" s="68"/>
      <c r="G486" s="71"/>
      <c r="H486" s="71"/>
      <c r="I486" s="68"/>
      <c r="J486" s="68"/>
      <c r="K486" s="71"/>
      <c r="L486" s="72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spans="1:26" ht="12.75" customHeight="1">
      <c r="A487" s="71"/>
      <c r="B487" s="68"/>
      <c r="C487" s="71"/>
      <c r="D487" s="71"/>
      <c r="E487" s="68"/>
      <c r="F487" s="68"/>
      <c r="G487" s="71"/>
      <c r="H487" s="71"/>
      <c r="I487" s="68"/>
      <c r="J487" s="68"/>
      <c r="K487" s="71"/>
      <c r="L487" s="72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spans="1:26" ht="12.75" customHeight="1">
      <c r="A488" s="71"/>
      <c r="B488" s="68"/>
      <c r="C488" s="71"/>
      <c r="D488" s="71"/>
      <c r="E488" s="68"/>
      <c r="F488" s="68"/>
      <c r="G488" s="71"/>
      <c r="H488" s="71"/>
      <c r="I488" s="68"/>
      <c r="J488" s="68"/>
      <c r="K488" s="71"/>
      <c r="L488" s="72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spans="1:26" ht="12.75" customHeight="1">
      <c r="A489" s="71"/>
      <c r="B489" s="68"/>
      <c r="C489" s="71"/>
      <c r="D489" s="71"/>
      <c r="E489" s="68"/>
      <c r="F489" s="68"/>
      <c r="G489" s="71"/>
      <c r="H489" s="71"/>
      <c r="I489" s="68"/>
      <c r="J489" s="68"/>
      <c r="K489" s="71"/>
      <c r="L489" s="72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spans="1:26" ht="12.75" customHeight="1">
      <c r="A490" s="71"/>
      <c r="B490" s="68"/>
      <c r="C490" s="71"/>
      <c r="D490" s="71"/>
      <c r="E490" s="68"/>
      <c r="F490" s="68"/>
      <c r="G490" s="71"/>
      <c r="H490" s="71"/>
      <c r="I490" s="68"/>
      <c r="J490" s="68"/>
      <c r="K490" s="71"/>
      <c r="L490" s="72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spans="1:26" ht="12.75" customHeight="1">
      <c r="A491" s="71"/>
      <c r="B491" s="68"/>
      <c r="C491" s="71"/>
      <c r="D491" s="71"/>
      <c r="E491" s="68"/>
      <c r="F491" s="68"/>
      <c r="G491" s="71"/>
      <c r="H491" s="71"/>
      <c r="I491" s="68"/>
      <c r="J491" s="68"/>
      <c r="K491" s="71"/>
      <c r="L491" s="72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spans="1:26" ht="12.75" customHeight="1">
      <c r="A492" s="71"/>
      <c r="B492" s="68"/>
      <c r="C492" s="71"/>
      <c r="D492" s="71"/>
      <c r="E492" s="68"/>
      <c r="F492" s="68"/>
      <c r="G492" s="71"/>
      <c r="H492" s="71"/>
      <c r="I492" s="68"/>
      <c r="J492" s="68"/>
      <c r="K492" s="71"/>
      <c r="L492" s="72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spans="1:26" ht="12.75" customHeight="1">
      <c r="A493" s="71"/>
      <c r="B493" s="68"/>
      <c r="C493" s="71"/>
      <c r="D493" s="71"/>
      <c r="E493" s="68"/>
      <c r="F493" s="68"/>
      <c r="G493" s="71"/>
      <c r="H493" s="71"/>
      <c r="I493" s="68"/>
      <c r="J493" s="68"/>
      <c r="K493" s="71"/>
      <c r="L493" s="72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spans="1:26" ht="12.75" customHeight="1">
      <c r="A494" s="71"/>
      <c r="B494" s="68"/>
      <c r="C494" s="71"/>
      <c r="D494" s="71"/>
      <c r="E494" s="68"/>
      <c r="F494" s="68"/>
      <c r="G494" s="71"/>
      <c r="H494" s="71"/>
      <c r="I494" s="68"/>
      <c r="J494" s="68"/>
      <c r="K494" s="71"/>
      <c r="L494" s="72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spans="1:26" ht="12.75" customHeight="1">
      <c r="A495" s="71"/>
      <c r="B495" s="68"/>
      <c r="C495" s="71"/>
      <c r="D495" s="71"/>
      <c r="E495" s="68"/>
      <c r="F495" s="68"/>
      <c r="G495" s="71"/>
      <c r="H495" s="71"/>
      <c r="I495" s="68"/>
      <c r="J495" s="68"/>
      <c r="K495" s="71"/>
      <c r="L495" s="72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spans="1:26" ht="12.75" customHeight="1">
      <c r="A496" s="71"/>
      <c r="B496" s="68"/>
      <c r="C496" s="71"/>
      <c r="D496" s="71"/>
      <c r="E496" s="68"/>
      <c r="F496" s="68"/>
      <c r="G496" s="71"/>
      <c r="H496" s="71"/>
      <c r="I496" s="68"/>
      <c r="J496" s="68"/>
      <c r="K496" s="71"/>
      <c r="L496" s="72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spans="1:26" ht="12.75" customHeight="1">
      <c r="A497" s="71"/>
      <c r="B497" s="68"/>
      <c r="C497" s="71"/>
      <c r="D497" s="71"/>
      <c r="E497" s="68"/>
      <c r="F497" s="68"/>
      <c r="G497" s="71"/>
      <c r="H497" s="71"/>
      <c r="I497" s="68"/>
      <c r="J497" s="68"/>
      <c r="K497" s="71"/>
      <c r="L497" s="72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spans="1:26" ht="12.75" customHeight="1">
      <c r="A498" s="71"/>
      <c r="B498" s="68"/>
      <c r="C498" s="71"/>
      <c r="D498" s="71"/>
      <c r="E498" s="68"/>
      <c r="F498" s="68"/>
      <c r="G498" s="71"/>
      <c r="H498" s="71"/>
      <c r="I498" s="68"/>
      <c r="J498" s="68"/>
      <c r="K498" s="71"/>
      <c r="L498" s="72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spans="1:26" ht="12.75" customHeight="1">
      <c r="A499" s="71"/>
      <c r="B499" s="68"/>
      <c r="C499" s="71"/>
      <c r="D499" s="71"/>
      <c r="E499" s="68"/>
      <c r="F499" s="68"/>
      <c r="G499" s="71"/>
      <c r="H499" s="71"/>
      <c r="I499" s="68"/>
      <c r="J499" s="68"/>
      <c r="K499" s="71"/>
      <c r="L499" s="72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spans="1:26" ht="12.75" customHeight="1">
      <c r="A500" s="71"/>
      <c r="B500" s="68"/>
      <c r="C500" s="71"/>
      <c r="D500" s="71"/>
      <c r="E500" s="68"/>
      <c r="F500" s="68"/>
      <c r="G500" s="71"/>
      <c r="H500" s="71"/>
      <c r="I500" s="68"/>
      <c r="J500" s="68"/>
      <c r="K500" s="71"/>
      <c r="L500" s="72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spans="1:26" ht="12.75" customHeight="1">
      <c r="A501" s="71"/>
      <c r="B501" s="68"/>
      <c r="C501" s="71"/>
      <c r="D501" s="71"/>
      <c r="E501" s="68"/>
      <c r="F501" s="68"/>
      <c r="G501" s="71"/>
      <c r="H501" s="71"/>
      <c r="I501" s="68"/>
      <c r="J501" s="68"/>
      <c r="K501" s="71"/>
      <c r="L501" s="72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spans="1:26" ht="12.75" customHeight="1">
      <c r="A502" s="71"/>
      <c r="B502" s="68"/>
      <c r="C502" s="71"/>
      <c r="D502" s="71"/>
      <c r="E502" s="68"/>
      <c r="F502" s="68"/>
      <c r="G502" s="71"/>
      <c r="H502" s="71"/>
      <c r="I502" s="68"/>
      <c r="J502" s="68"/>
      <c r="K502" s="71"/>
      <c r="L502" s="72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spans="1:26" ht="12.75" customHeight="1">
      <c r="A503" s="71"/>
      <c r="B503" s="68"/>
      <c r="C503" s="71"/>
      <c r="D503" s="71"/>
      <c r="E503" s="68"/>
      <c r="F503" s="68"/>
      <c r="G503" s="71"/>
      <c r="H503" s="71"/>
      <c r="I503" s="68"/>
      <c r="J503" s="68"/>
      <c r="K503" s="71"/>
      <c r="L503" s="72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spans="1:26" ht="12.75" customHeight="1">
      <c r="A504" s="71"/>
      <c r="B504" s="68"/>
      <c r="C504" s="71"/>
      <c r="D504" s="71"/>
      <c r="E504" s="68"/>
      <c r="F504" s="68"/>
      <c r="G504" s="71"/>
      <c r="H504" s="71"/>
      <c r="I504" s="68"/>
      <c r="J504" s="68"/>
      <c r="K504" s="71"/>
      <c r="L504" s="72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spans="1:26" ht="12.75" customHeight="1">
      <c r="A505" s="71"/>
      <c r="B505" s="68"/>
      <c r="C505" s="71"/>
      <c r="D505" s="71"/>
      <c r="E505" s="68"/>
      <c r="F505" s="68"/>
      <c r="G505" s="71"/>
      <c r="H505" s="71"/>
      <c r="I505" s="68"/>
      <c r="J505" s="68"/>
      <c r="K505" s="71"/>
      <c r="L505" s="72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spans="1:26" ht="12.75" customHeight="1">
      <c r="A506" s="71"/>
      <c r="B506" s="68"/>
      <c r="C506" s="71"/>
      <c r="D506" s="71"/>
      <c r="E506" s="68"/>
      <c r="F506" s="68"/>
      <c r="G506" s="71"/>
      <c r="H506" s="71"/>
      <c r="I506" s="68"/>
      <c r="J506" s="68"/>
      <c r="K506" s="71"/>
      <c r="L506" s="72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spans="1:26" ht="12.75" customHeight="1">
      <c r="A507" s="71"/>
      <c r="B507" s="68"/>
      <c r="C507" s="71"/>
      <c r="D507" s="71"/>
      <c r="E507" s="68"/>
      <c r="F507" s="68"/>
      <c r="G507" s="71"/>
      <c r="H507" s="71"/>
      <c r="I507" s="68"/>
      <c r="J507" s="68"/>
      <c r="K507" s="71"/>
      <c r="L507" s="72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spans="1:26" ht="12.75" customHeight="1">
      <c r="A508" s="71"/>
      <c r="B508" s="68"/>
      <c r="C508" s="71"/>
      <c r="D508" s="71"/>
      <c r="E508" s="68"/>
      <c r="F508" s="68"/>
      <c r="G508" s="71"/>
      <c r="H508" s="71"/>
      <c r="I508" s="68"/>
      <c r="J508" s="68"/>
      <c r="K508" s="71"/>
      <c r="L508" s="72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spans="1:26" ht="12.75" customHeight="1">
      <c r="A509" s="71"/>
      <c r="B509" s="68"/>
      <c r="C509" s="71"/>
      <c r="D509" s="71"/>
      <c r="E509" s="68"/>
      <c r="F509" s="68"/>
      <c r="G509" s="71"/>
      <c r="H509" s="71"/>
      <c r="I509" s="68"/>
      <c r="J509" s="68"/>
      <c r="K509" s="71"/>
      <c r="L509" s="72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spans="1:26" ht="12.75" customHeight="1">
      <c r="A510" s="71"/>
      <c r="B510" s="68"/>
      <c r="C510" s="71"/>
      <c r="D510" s="71"/>
      <c r="E510" s="68"/>
      <c r="F510" s="68"/>
      <c r="G510" s="71"/>
      <c r="H510" s="71"/>
      <c r="I510" s="68"/>
      <c r="J510" s="68"/>
      <c r="K510" s="71"/>
      <c r="L510" s="72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spans="1:26" ht="12.75" customHeight="1">
      <c r="A511" s="71"/>
      <c r="B511" s="68"/>
      <c r="C511" s="71"/>
      <c r="D511" s="71"/>
      <c r="E511" s="68"/>
      <c r="F511" s="68"/>
      <c r="G511" s="71"/>
      <c r="H511" s="71"/>
      <c r="I511" s="68"/>
      <c r="J511" s="68"/>
      <c r="K511" s="71"/>
      <c r="L511" s="72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spans="1:26" ht="12.75" customHeight="1">
      <c r="A512" s="71"/>
      <c r="B512" s="68"/>
      <c r="C512" s="71"/>
      <c r="D512" s="71"/>
      <c r="E512" s="68"/>
      <c r="F512" s="68"/>
      <c r="G512" s="71"/>
      <c r="H512" s="71"/>
      <c r="I512" s="68"/>
      <c r="J512" s="68"/>
      <c r="K512" s="71"/>
      <c r="L512" s="72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spans="1:26" ht="12.75" customHeight="1">
      <c r="A513" s="71"/>
      <c r="B513" s="68"/>
      <c r="C513" s="71"/>
      <c r="D513" s="71"/>
      <c r="E513" s="68"/>
      <c r="F513" s="68"/>
      <c r="G513" s="71"/>
      <c r="H513" s="71"/>
      <c r="I513" s="68"/>
      <c r="J513" s="68"/>
      <c r="K513" s="71"/>
      <c r="L513" s="72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spans="1:26" ht="12.75" customHeight="1">
      <c r="A514" s="71"/>
      <c r="B514" s="68"/>
      <c r="C514" s="71"/>
      <c r="D514" s="71"/>
      <c r="E514" s="68"/>
      <c r="F514" s="68"/>
      <c r="G514" s="71"/>
      <c r="H514" s="71"/>
      <c r="I514" s="68"/>
      <c r="J514" s="68"/>
      <c r="K514" s="71"/>
      <c r="L514" s="72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spans="1:26" ht="12.75" customHeight="1">
      <c r="A515" s="71"/>
      <c r="B515" s="68"/>
      <c r="C515" s="71"/>
      <c r="D515" s="71"/>
      <c r="E515" s="68"/>
      <c r="F515" s="68"/>
      <c r="G515" s="71"/>
      <c r="H515" s="71"/>
      <c r="I515" s="68"/>
      <c r="J515" s="68"/>
      <c r="K515" s="71"/>
      <c r="L515" s="72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spans="1:26" ht="12.75" customHeight="1">
      <c r="A516" s="71"/>
      <c r="B516" s="68"/>
      <c r="C516" s="71"/>
      <c r="D516" s="71"/>
      <c r="E516" s="68"/>
      <c r="F516" s="68"/>
      <c r="G516" s="71"/>
      <c r="H516" s="71"/>
      <c r="I516" s="68"/>
      <c r="J516" s="68"/>
      <c r="K516" s="71"/>
      <c r="L516" s="72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spans="1:26" ht="12.75" customHeight="1">
      <c r="A517" s="71"/>
      <c r="B517" s="68"/>
      <c r="C517" s="71"/>
      <c r="D517" s="71"/>
      <c r="E517" s="68"/>
      <c r="F517" s="68"/>
      <c r="G517" s="71"/>
      <c r="H517" s="71"/>
      <c r="I517" s="68"/>
      <c r="J517" s="68"/>
      <c r="K517" s="71"/>
      <c r="L517" s="72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spans="1:26" ht="12.75" customHeight="1">
      <c r="A518" s="71"/>
      <c r="B518" s="68"/>
      <c r="C518" s="71"/>
      <c r="D518" s="71"/>
      <c r="E518" s="68"/>
      <c r="F518" s="68"/>
      <c r="G518" s="71"/>
      <c r="H518" s="71"/>
      <c r="I518" s="68"/>
      <c r="J518" s="68"/>
      <c r="K518" s="71"/>
      <c r="L518" s="72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spans="1:26" ht="12.75" customHeight="1">
      <c r="A519" s="71"/>
      <c r="B519" s="68"/>
      <c r="C519" s="71"/>
      <c r="D519" s="71"/>
      <c r="E519" s="68"/>
      <c r="F519" s="68"/>
      <c r="G519" s="71"/>
      <c r="H519" s="71"/>
      <c r="I519" s="68"/>
      <c r="J519" s="68"/>
      <c r="K519" s="71"/>
      <c r="L519" s="72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spans="1:26" ht="12.75" customHeight="1">
      <c r="A520" s="71"/>
      <c r="B520" s="68"/>
      <c r="C520" s="71"/>
      <c r="D520" s="71"/>
      <c r="E520" s="68"/>
      <c r="F520" s="68"/>
      <c r="G520" s="71"/>
      <c r="H520" s="71"/>
      <c r="I520" s="68"/>
      <c r="J520" s="68"/>
      <c r="K520" s="71"/>
      <c r="L520" s="72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spans="1:26" ht="12.75" customHeight="1">
      <c r="A521" s="71"/>
      <c r="B521" s="68"/>
      <c r="C521" s="71"/>
      <c r="D521" s="71"/>
      <c r="E521" s="68"/>
      <c r="F521" s="68"/>
      <c r="G521" s="71"/>
      <c r="H521" s="71"/>
      <c r="I521" s="68"/>
      <c r="J521" s="68"/>
      <c r="K521" s="71"/>
      <c r="L521" s="72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spans="1:26" ht="12.75" customHeight="1">
      <c r="A522" s="71"/>
      <c r="B522" s="68"/>
      <c r="C522" s="71"/>
      <c r="D522" s="71"/>
      <c r="E522" s="68"/>
      <c r="F522" s="68"/>
      <c r="G522" s="71"/>
      <c r="H522" s="71"/>
      <c r="I522" s="68"/>
      <c r="J522" s="68"/>
      <c r="K522" s="71"/>
      <c r="L522" s="72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spans="1:26" ht="12.75" customHeight="1">
      <c r="A523" s="71"/>
      <c r="B523" s="68"/>
      <c r="C523" s="71"/>
      <c r="D523" s="71"/>
      <c r="E523" s="68"/>
      <c r="F523" s="68"/>
      <c r="G523" s="71"/>
      <c r="H523" s="71"/>
      <c r="I523" s="68"/>
      <c r="J523" s="68"/>
      <c r="K523" s="71"/>
      <c r="L523" s="72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spans="1:26" ht="12.75" customHeight="1">
      <c r="A524" s="71"/>
      <c r="B524" s="68"/>
      <c r="C524" s="71"/>
      <c r="D524" s="71"/>
      <c r="E524" s="68"/>
      <c r="F524" s="68"/>
      <c r="G524" s="71"/>
      <c r="H524" s="71"/>
      <c r="I524" s="68"/>
      <c r="J524" s="68"/>
      <c r="K524" s="71"/>
      <c r="L524" s="72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spans="1:26" ht="12.75" customHeight="1">
      <c r="A525" s="71"/>
      <c r="B525" s="68"/>
      <c r="C525" s="71"/>
      <c r="D525" s="71"/>
      <c r="E525" s="68"/>
      <c r="F525" s="68"/>
      <c r="G525" s="71"/>
      <c r="H525" s="71"/>
      <c r="I525" s="68"/>
      <c r="J525" s="68"/>
      <c r="K525" s="71"/>
      <c r="L525" s="72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spans="1:26" ht="12.75" customHeight="1">
      <c r="A526" s="71"/>
      <c r="B526" s="68"/>
      <c r="C526" s="71"/>
      <c r="D526" s="71"/>
      <c r="E526" s="68"/>
      <c r="F526" s="68"/>
      <c r="G526" s="71"/>
      <c r="H526" s="71"/>
      <c r="I526" s="68"/>
      <c r="J526" s="68"/>
      <c r="K526" s="71"/>
      <c r="L526" s="72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spans="1:26" ht="12.75" customHeight="1">
      <c r="A527" s="71"/>
      <c r="B527" s="68"/>
      <c r="C527" s="71"/>
      <c r="D527" s="71"/>
      <c r="E527" s="68"/>
      <c r="F527" s="68"/>
      <c r="G527" s="71"/>
      <c r="H527" s="71"/>
      <c r="I527" s="68"/>
      <c r="J527" s="68"/>
      <c r="K527" s="71"/>
      <c r="L527" s="72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spans="1:26" ht="12.75" customHeight="1">
      <c r="A528" s="71"/>
      <c r="B528" s="68"/>
      <c r="C528" s="71"/>
      <c r="D528" s="71"/>
      <c r="E528" s="68"/>
      <c r="F528" s="68"/>
      <c r="G528" s="71"/>
      <c r="H528" s="71"/>
      <c r="I528" s="68"/>
      <c r="J528" s="68"/>
      <c r="K528" s="71"/>
      <c r="L528" s="72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spans="1:26" ht="12.75" customHeight="1">
      <c r="A529" s="71"/>
      <c r="B529" s="68"/>
      <c r="C529" s="71"/>
      <c r="D529" s="71"/>
      <c r="E529" s="68"/>
      <c r="F529" s="68"/>
      <c r="G529" s="71"/>
      <c r="H529" s="71"/>
      <c r="I529" s="68"/>
      <c r="J529" s="68"/>
      <c r="K529" s="71"/>
      <c r="L529" s="72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spans="1:26" ht="12.75" customHeight="1">
      <c r="A530" s="71"/>
      <c r="B530" s="68"/>
      <c r="C530" s="71"/>
      <c r="D530" s="71"/>
      <c r="E530" s="68"/>
      <c r="F530" s="68"/>
      <c r="G530" s="71"/>
      <c r="H530" s="71"/>
      <c r="I530" s="68"/>
      <c r="J530" s="68"/>
      <c r="K530" s="71"/>
      <c r="L530" s="72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spans="1:26" ht="12.75" customHeight="1">
      <c r="A531" s="71"/>
      <c r="B531" s="68"/>
      <c r="C531" s="71"/>
      <c r="D531" s="71"/>
      <c r="E531" s="68"/>
      <c r="F531" s="68"/>
      <c r="G531" s="71"/>
      <c r="H531" s="71"/>
      <c r="I531" s="68"/>
      <c r="J531" s="68"/>
      <c r="K531" s="71"/>
      <c r="L531" s="72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spans="1:26" ht="12.75" customHeight="1">
      <c r="A532" s="71"/>
      <c r="B532" s="68"/>
      <c r="C532" s="71"/>
      <c r="D532" s="71"/>
      <c r="E532" s="68"/>
      <c r="F532" s="68"/>
      <c r="G532" s="71"/>
      <c r="H532" s="71"/>
      <c r="I532" s="68"/>
      <c r="J532" s="68"/>
      <c r="K532" s="71"/>
      <c r="L532" s="72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spans="1:26" ht="12.75" customHeight="1">
      <c r="A533" s="71"/>
      <c r="B533" s="68"/>
      <c r="C533" s="71"/>
      <c r="D533" s="71"/>
      <c r="E533" s="68"/>
      <c r="F533" s="68"/>
      <c r="G533" s="71"/>
      <c r="H533" s="71"/>
      <c r="I533" s="68"/>
      <c r="J533" s="68"/>
      <c r="K533" s="71"/>
      <c r="L533" s="72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spans="1:26" ht="12.75" customHeight="1">
      <c r="A534" s="71"/>
      <c r="B534" s="68"/>
      <c r="C534" s="71"/>
      <c r="D534" s="71"/>
      <c r="E534" s="68"/>
      <c r="F534" s="68"/>
      <c r="G534" s="71"/>
      <c r="H534" s="71"/>
      <c r="I534" s="68"/>
      <c r="J534" s="68"/>
      <c r="K534" s="71"/>
      <c r="L534" s="72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spans="1:26" ht="12.75" customHeight="1">
      <c r="A535" s="71"/>
      <c r="B535" s="68"/>
      <c r="C535" s="71"/>
      <c r="D535" s="71"/>
      <c r="E535" s="68"/>
      <c r="F535" s="68"/>
      <c r="G535" s="71"/>
      <c r="H535" s="71"/>
      <c r="I535" s="68"/>
      <c r="J535" s="68"/>
      <c r="K535" s="71"/>
      <c r="L535" s="72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spans="1:26" ht="12.75" customHeight="1">
      <c r="A536" s="71"/>
      <c r="B536" s="68"/>
      <c r="C536" s="71"/>
      <c r="D536" s="71"/>
      <c r="E536" s="68"/>
      <c r="F536" s="68"/>
      <c r="G536" s="71"/>
      <c r="H536" s="71"/>
      <c r="I536" s="68"/>
      <c r="J536" s="68"/>
      <c r="K536" s="71"/>
      <c r="L536" s="72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spans="1:26" ht="12.75" customHeight="1">
      <c r="A537" s="71"/>
      <c r="B537" s="68"/>
      <c r="C537" s="71"/>
      <c r="D537" s="71"/>
      <c r="E537" s="68"/>
      <c r="F537" s="68"/>
      <c r="G537" s="71"/>
      <c r="H537" s="71"/>
      <c r="I537" s="68"/>
      <c r="J537" s="68"/>
      <c r="K537" s="71"/>
      <c r="L537" s="72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spans="1:26" ht="12.75" customHeight="1">
      <c r="A538" s="71"/>
      <c r="B538" s="68"/>
      <c r="C538" s="71"/>
      <c r="D538" s="71"/>
      <c r="E538" s="68"/>
      <c r="F538" s="68"/>
      <c r="G538" s="71"/>
      <c r="H538" s="71"/>
      <c r="I538" s="68"/>
      <c r="J538" s="68"/>
      <c r="K538" s="71"/>
      <c r="L538" s="72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spans="1:26" ht="12.75" customHeight="1">
      <c r="A539" s="71"/>
      <c r="B539" s="68"/>
      <c r="C539" s="71"/>
      <c r="D539" s="71"/>
      <c r="E539" s="68"/>
      <c r="F539" s="68"/>
      <c r="G539" s="71"/>
      <c r="H539" s="71"/>
      <c r="I539" s="68"/>
      <c r="J539" s="68"/>
      <c r="K539" s="71"/>
      <c r="L539" s="72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spans="1:26" ht="12.75" customHeight="1">
      <c r="A540" s="71"/>
      <c r="B540" s="68"/>
      <c r="C540" s="71"/>
      <c r="D540" s="71"/>
      <c r="E540" s="68"/>
      <c r="F540" s="68"/>
      <c r="G540" s="71"/>
      <c r="H540" s="71"/>
      <c r="I540" s="68"/>
      <c r="J540" s="68"/>
      <c r="K540" s="71"/>
      <c r="L540" s="72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spans="1:26" ht="12.75" customHeight="1">
      <c r="A541" s="71"/>
      <c r="B541" s="68"/>
      <c r="C541" s="71"/>
      <c r="D541" s="71"/>
      <c r="E541" s="68"/>
      <c r="F541" s="68"/>
      <c r="G541" s="71"/>
      <c r="H541" s="71"/>
      <c r="I541" s="68"/>
      <c r="J541" s="68"/>
      <c r="K541" s="71"/>
      <c r="L541" s="72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spans="1:26" ht="12.75" customHeight="1">
      <c r="A542" s="71"/>
      <c r="B542" s="68"/>
      <c r="C542" s="71"/>
      <c r="D542" s="71"/>
      <c r="E542" s="68"/>
      <c r="F542" s="68"/>
      <c r="G542" s="71"/>
      <c r="H542" s="71"/>
      <c r="I542" s="68"/>
      <c r="J542" s="68"/>
      <c r="K542" s="71"/>
      <c r="L542" s="72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spans="1:26" ht="12.75" customHeight="1">
      <c r="A543" s="71"/>
      <c r="B543" s="68"/>
      <c r="C543" s="71"/>
      <c r="D543" s="71"/>
      <c r="E543" s="68"/>
      <c r="F543" s="68"/>
      <c r="G543" s="71"/>
      <c r="H543" s="71"/>
      <c r="I543" s="68"/>
      <c r="J543" s="68"/>
      <c r="K543" s="71"/>
      <c r="L543" s="72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spans="1:26" ht="12.75" customHeight="1">
      <c r="A544" s="71"/>
      <c r="B544" s="68"/>
      <c r="C544" s="71"/>
      <c r="D544" s="71"/>
      <c r="E544" s="68"/>
      <c r="F544" s="68"/>
      <c r="G544" s="71"/>
      <c r="H544" s="71"/>
      <c r="I544" s="68"/>
      <c r="J544" s="68"/>
      <c r="K544" s="71"/>
      <c r="L544" s="72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spans="1:26" ht="12.75" customHeight="1">
      <c r="A545" s="71"/>
      <c r="B545" s="68"/>
      <c r="C545" s="71"/>
      <c r="D545" s="71"/>
      <c r="E545" s="68"/>
      <c r="F545" s="68"/>
      <c r="G545" s="71"/>
      <c r="H545" s="71"/>
      <c r="I545" s="68"/>
      <c r="J545" s="68"/>
      <c r="K545" s="71"/>
      <c r="L545" s="72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spans="1:26" ht="12.75" customHeight="1">
      <c r="A546" s="71"/>
      <c r="B546" s="68"/>
      <c r="C546" s="71"/>
      <c r="D546" s="71"/>
      <c r="E546" s="68"/>
      <c r="F546" s="68"/>
      <c r="G546" s="71"/>
      <c r="H546" s="71"/>
      <c r="I546" s="68"/>
      <c r="J546" s="68"/>
      <c r="K546" s="71"/>
      <c r="L546" s="72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spans="1:26" ht="12.75" customHeight="1">
      <c r="A547" s="71"/>
      <c r="B547" s="68"/>
      <c r="C547" s="71"/>
      <c r="D547" s="71"/>
      <c r="E547" s="68"/>
      <c r="F547" s="68"/>
      <c r="G547" s="71"/>
      <c r="H547" s="71"/>
      <c r="I547" s="68"/>
      <c r="J547" s="68"/>
      <c r="K547" s="71"/>
      <c r="L547" s="72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spans="1:26" ht="12.75" customHeight="1">
      <c r="A548" s="71"/>
      <c r="B548" s="68"/>
      <c r="C548" s="71"/>
      <c r="D548" s="71"/>
      <c r="E548" s="68"/>
      <c r="F548" s="68"/>
      <c r="G548" s="71"/>
      <c r="H548" s="71"/>
      <c r="I548" s="68"/>
      <c r="J548" s="68"/>
      <c r="K548" s="71"/>
      <c r="L548" s="72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spans="1:26" ht="12.75" customHeight="1">
      <c r="A549" s="71"/>
      <c r="B549" s="68"/>
      <c r="C549" s="71"/>
      <c r="D549" s="71"/>
      <c r="E549" s="68"/>
      <c r="F549" s="68"/>
      <c r="G549" s="71"/>
      <c r="H549" s="71"/>
      <c r="I549" s="68"/>
      <c r="J549" s="68"/>
      <c r="K549" s="71"/>
      <c r="L549" s="72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spans="1:26" ht="12.75" customHeight="1">
      <c r="A550" s="71"/>
      <c r="B550" s="68"/>
      <c r="C550" s="71"/>
      <c r="D550" s="71"/>
      <c r="E550" s="68"/>
      <c r="F550" s="68"/>
      <c r="G550" s="71"/>
      <c r="H550" s="71"/>
      <c r="I550" s="68"/>
      <c r="J550" s="68"/>
      <c r="K550" s="71"/>
      <c r="L550" s="72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spans="1:26" ht="12.75" customHeight="1">
      <c r="A551" s="71"/>
      <c r="B551" s="68"/>
      <c r="C551" s="71"/>
      <c r="D551" s="71"/>
      <c r="E551" s="68"/>
      <c r="F551" s="68"/>
      <c r="G551" s="71"/>
      <c r="H551" s="71"/>
      <c r="I551" s="68"/>
      <c r="J551" s="68"/>
      <c r="K551" s="71"/>
      <c r="L551" s="72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spans="1:26" ht="12.75" customHeight="1">
      <c r="A552" s="71"/>
      <c r="B552" s="68"/>
      <c r="C552" s="71"/>
      <c r="D552" s="71"/>
      <c r="E552" s="68"/>
      <c r="F552" s="68"/>
      <c r="G552" s="71"/>
      <c r="H552" s="71"/>
      <c r="I552" s="68"/>
      <c r="J552" s="68"/>
      <c r="K552" s="71"/>
      <c r="L552" s="72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spans="1:26" ht="12.75" customHeight="1">
      <c r="A553" s="71"/>
      <c r="B553" s="68"/>
      <c r="C553" s="71"/>
      <c r="D553" s="71"/>
      <c r="E553" s="68"/>
      <c r="F553" s="68"/>
      <c r="G553" s="71"/>
      <c r="H553" s="71"/>
      <c r="I553" s="68"/>
      <c r="J553" s="68"/>
      <c r="K553" s="71"/>
      <c r="L553" s="72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spans="1:26" ht="12.75" customHeight="1">
      <c r="A554" s="71"/>
      <c r="B554" s="68"/>
      <c r="C554" s="71"/>
      <c r="D554" s="71"/>
      <c r="E554" s="68"/>
      <c r="F554" s="68"/>
      <c r="G554" s="71"/>
      <c r="H554" s="71"/>
      <c r="I554" s="68"/>
      <c r="J554" s="68"/>
      <c r="K554" s="71"/>
      <c r="L554" s="72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spans="1:26" ht="12.75" customHeight="1">
      <c r="A555" s="71"/>
      <c r="B555" s="68"/>
      <c r="C555" s="71"/>
      <c r="D555" s="71"/>
      <c r="E555" s="68"/>
      <c r="F555" s="68"/>
      <c r="G555" s="71"/>
      <c r="H555" s="71"/>
      <c r="I555" s="68"/>
      <c r="J555" s="68"/>
      <c r="K555" s="71"/>
      <c r="L555" s="72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spans="1:26" ht="12.75" customHeight="1">
      <c r="A556" s="71"/>
      <c r="B556" s="68"/>
      <c r="C556" s="71"/>
      <c r="D556" s="71"/>
      <c r="E556" s="68"/>
      <c r="F556" s="68"/>
      <c r="G556" s="71"/>
      <c r="H556" s="71"/>
      <c r="I556" s="68"/>
      <c r="J556" s="68"/>
      <c r="K556" s="71"/>
      <c r="L556" s="72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spans="1:26" ht="12.75" customHeight="1">
      <c r="A557" s="71"/>
      <c r="B557" s="68"/>
      <c r="C557" s="71"/>
      <c r="D557" s="71"/>
      <c r="E557" s="68"/>
      <c r="F557" s="68"/>
      <c r="G557" s="71"/>
      <c r="H557" s="71"/>
      <c r="I557" s="68"/>
      <c r="J557" s="68"/>
      <c r="K557" s="71"/>
      <c r="L557" s="72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spans="1:26" ht="12.75" customHeight="1">
      <c r="A558" s="71"/>
      <c r="B558" s="68"/>
      <c r="C558" s="71"/>
      <c r="D558" s="71"/>
      <c r="E558" s="68"/>
      <c r="F558" s="68"/>
      <c r="G558" s="71"/>
      <c r="H558" s="71"/>
      <c r="I558" s="68"/>
      <c r="J558" s="68"/>
      <c r="K558" s="71"/>
      <c r="L558" s="72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spans="1:26" ht="12.75" customHeight="1">
      <c r="A559" s="71"/>
      <c r="B559" s="68"/>
      <c r="C559" s="71"/>
      <c r="D559" s="71"/>
      <c r="E559" s="68"/>
      <c r="F559" s="68"/>
      <c r="G559" s="71"/>
      <c r="H559" s="71"/>
      <c r="I559" s="68"/>
      <c r="J559" s="68"/>
      <c r="K559" s="71"/>
      <c r="L559" s="72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spans="1:26" ht="12.75" customHeight="1">
      <c r="A560" s="71"/>
      <c r="B560" s="68"/>
      <c r="C560" s="71"/>
      <c r="D560" s="71"/>
      <c r="E560" s="68"/>
      <c r="F560" s="68"/>
      <c r="G560" s="71"/>
      <c r="H560" s="71"/>
      <c r="I560" s="68"/>
      <c r="J560" s="68"/>
      <c r="K560" s="71"/>
      <c r="L560" s="72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spans="1:26" ht="12.75" customHeight="1">
      <c r="A561" s="71"/>
      <c r="B561" s="68"/>
      <c r="C561" s="71"/>
      <c r="D561" s="71"/>
      <c r="E561" s="68"/>
      <c r="F561" s="68"/>
      <c r="G561" s="71"/>
      <c r="H561" s="71"/>
      <c r="I561" s="68"/>
      <c r="J561" s="68"/>
      <c r="K561" s="71"/>
      <c r="L561" s="72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spans="1:26" ht="12.75" customHeight="1">
      <c r="A562" s="71"/>
      <c r="B562" s="68"/>
      <c r="C562" s="71"/>
      <c r="D562" s="71"/>
      <c r="E562" s="68"/>
      <c r="F562" s="68"/>
      <c r="G562" s="71"/>
      <c r="H562" s="71"/>
      <c r="I562" s="68"/>
      <c r="J562" s="68"/>
      <c r="K562" s="71"/>
      <c r="L562" s="72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spans="1:26" ht="12.75" customHeight="1">
      <c r="A563" s="71"/>
      <c r="B563" s="68"/>
      <c r="C563" s="71"/>
      <c r="D563" s="71"/>
      <c r="E563" s="68"/>
      <c r="F563" s="68"/>
      <c r="G563" s="71"/>
      <c r="H563" s="71"/>
      <c r="I563" s="68"/>
      <c r="J563" s="68"/>
      <c r="K563" s="71"/>
      <c r="L563" s="72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spans="1:26" ht="12.75" customHeight="1">
      <c r="A564" s="71"/>
      <c r="B564" s="68"/>
      <c r="C564" s="71"/>
      <c r="D564" s="71"/>
      <c r="E564" s="68"/>
      <c r="F564" s="68"/>
      <c r="G564" s="71"/>
      <c r="H564" s="71"/>
      <c r="I564" s="68"/>
      <c r="J564" s="68"/>
      <c r="K564" s="71"/>
      <c r="L564" s="72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spans="1:26" ht="12.75" customHeight="1">
      <c r="A565" s="71"/>
      <c r="B565" s="68"/>
      <c r="C565" s="71"/>
      <c r="D565" s="71"/>
      <c r="E565" s="68"/>
      <c r="F565" s="68"/>
      <c r="G565" s="71"/>
      <c r="H565" s="71"/>
      <c r="I565" s="68"/>
      <c r="J565" s="68"/>
      <c r="K565" s="71"/>
      <c r="L565" s="72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spans="1:26" ht="12.75" customHeight="1">
      <c r="A566" s="71"/>
      <c r="B566" s="68"/>
      <c r="C566" s="71"/>
      <c r="D566" s="71"/>
      <c r="E566" s="68"/>
      <c r="F566" s="68"/>
      <c r="G566" s="71"/>
      <c r="H566" s="71"/>
      <c r="I566" s="68"/>
      <c r="J566" s="68"/>
      <c r="K566" s="71"/>
      <c r="L566" s="72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spans="1:26" ht="12.75" customHeight="1">
      <c r="A567" s="71"/>
      <c r="B567" s="68"/>
      <c r="C567" s="71"/>
      <c r="D567" s="71"/>
      <c r="E567" s="68"/>
      <c r="F567" s="68"/>
      <c r="G567" s="71"/>
      <c r="H567" s="71"/>
      <c r="I567" s="68"/>
      <c r="J567" s="68"/>
      <c r="K567" s="71"/>
      <c r="L567" s="72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spans="1:26" ht="12.75" customHeight="1">
      <c r="A568" s="71"/>
      <c r="B568" s="68"/>
      <c r="C568" s="71"/>
      <c r="D568" s="71"/>
      <c r="E568" s="68"/>
      <c r="F568" s="68"/>
      <c r="G568" s="71"/>
      <c r="H568" s="71"/>
      <c r="I568" s="68"/>
      <c r="J568" s="68"/>
      <c r="K568" s="71"/>
      <c r="L568" s="72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spans="1:26" ht="12.75" customHeight="1">
      <c r="A569" s="71"/>
      <c r="B569" s="68"/>
      <c r="C569" s="71"/>
      <c r="D569" s="71"/>
      <c r="E569" s="68"/>
      <c r="F569" s="68"/>
      <c r="G569" s="71"/>
      <c r="H569" s="71"/>
      <c r="I569" s="68"/>
      <c r="J569" s="68"/>
      <c r="K569" s="71"/>
      <c r="L569" s="72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spans="1:26" ht="12.75" customHeight="1">
      <c r="A570" s="71"/>
      <c r="B570" s="68"/>
      <c r="C570" s="71"/>
      <c r="D570" s="71"/>
      <c r="E570" s="68"/>
      <c r="F570" s="68"/>
      <c r="G570" s="71"/>
      <c r="H570" s="71"/>
      <c r="I570" s="68"/>
      <c r="J570" s="68"/>
      <c r="K570" s="71"/>
      <c r="L570" s="72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spans="1:26" ht="12.75" customHeight="1">
      <c r="A571" s="71"/>
      <c r="B571" s="68"/>
      <c r="C571" s="71"/>
      <c r="D571" s="71"/>
      <c r="E571" s="68"/>
      <c r="F571" s="68"/>
      <c r="G571" s="71"/>
      <c r="H571" s="71"/>
      <c r="I571" s="68"/>
      <c r="J571" s="68"/>
      <c r="K571" s="71"/>
      <c r="L571" s="72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spans="1:26" ht="12.75" customHeight="1">
      <c r="A572" s="71"/>
      <c r="B572" s="68"/>
      <c r="C572" s="71"/>
      <c r="D572" s="71"/>
      <c r="E572" s="68"/>
      <c r="F572" s="68"/>
      <c r="G572" s="71"/>
      <c r="H572" s="71"/>
      <c r="I572" s="68"/>
      <c r="J572" s="68"/>
      <c r="K572" s="71"/>
      <c r="L572" s="72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spans="1:26" ht="12.75" customHeight="1">
      <c r="A573" s="71"/>
      <c r="B573" s="68"/>
      <c r="C573" s="71"/>
      <c r="D573" s="71"/>
      <c r="E573" s="68"/>
      <c r="F573" s="68"/>
      <c r="G573" s="71"/>
      <c r="H573" s="71"/>
      <c r="I573" s="68"/>
      <c r="J573" s="68"/>
      <c r="K573" s="71"/>
      <c r="L573" s="72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spans="1:26" ht="12.75" customHeight="1">
      <c r="A574" s="71"/>
      <c r="B574" s="68"/>
      <c r="C574" s="71"/>
      <c r="D574" s="71"/>
      <c r="E574" s="68"/>
      <c r="F574" s="68"/>
      <c r="G574" s="71"/>
      <c r="H574" s="71"/>
      <c r="I574" s="68"/>
      <c r="J574" s="68"/>
      <c r="K574" s="71"/>
      <c r="L574" s="72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spans="1:26" ht="12.75" customHeight="1">
      <c r="A575" s="71"/>
      <c r="B575" s="68"/>
      <c r="C575" s="71"/>
      <c r="D575" s="71"/>
      <c r="E575" s="68"/>
      <c r="F575" s="68"/>
      <c r="G575" s="71"/>
      <c r="H575" s="71"/>
      <c r="I575" s="68"/>
      <c r="J575" s="68"/>
      <c r="K575" s="71"/>
      <c r="L575" s="72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spans="1:26" ht="12.75" customHeight="1">
      <c r="A576" s="71"/>
      <c r="B576" s="68"/>
      <c r="C576" s="71"/>
      <c r="D576" s="71"/>
      <c r="E576" s="68"/>
      <c r="F576" s="68"/>
      <c r="G576" s="71"/>
      <c r="H576" s="71"/>
      <c r="I576" s="68"/>
      <c r="J576" s="68"/>
      <c r="K576" s="71"/>
      <c r="L576" s="72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spans="1:26" ht="12.75" customHeight="1">
      <c r="A577" s="71"/>
      <c r="B577" s="68"/>
      <c r="C577" s="71"/>
      <c r="D577" s="71"/>
      <c r="E577" s="68"/>
      <c r="F577" s="68"/>
      <c r="G577" s="71"/>
      <c r="H577" s="71"/>
      <c r="I577" s="68"/>
      <c r="J577" s="68"/>
      <c r="K577" s="71"/>
      <c r="L577" s="72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spans="1:26" ht="12.75" customHeight="1">
      <c r="A578" s="71"/>
      <c r="B578" s="68"/>
      <c r="C578" s="71"/>
      <c r="D578" s="71"/>
      <c r="E578" s="68"/>
      <c r="F578" s="68"/>
      <c r="G578" s="71"/>
      <c r="H578" s="71"/>
      <c r="I578" s="68"/>
      <c r="J578" s="68"/>
      <c r="K578" s="71"/>
      <c r="L578" s="72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spans="1:26" ht="12.75" customHeight="1">
      <c r="A579" s="71"/>
      <c r="B579" s="68"/>
      <c r="C579" s="71"/>
      <c r="D579" s="71"/>
      <c r="E579" s="68"/>
      <c r="F579" s="68"/>
      <c r="G579" s="71"/>
      <c r="H579" s="71"/>
      <c r="I579" s="68"/>
      <c r="J579" s="68"/>
      <c r="K579" s="71"/>
      <c r="L579" s="72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spans="1:26" ht="12.75" customHeight="1">
      <c r="A580" s="71"/>
      <c r="B580" s="68"/>
      <c r="C580" s="71"/>
      <c r="D580" s="71"/>
      <c r="E580" s="68"/>
      <c r="F580" s="68"/>
      <c r="G580" s="71"/>
      <c r="H580" s="71"/>
      <c r="I580" s="68"/>
      <c r="J580" s="68"/>
      <c r="K580" s="71"/>
      <c r="L580" s="72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spans="1:26" ht="12.75" customHeight="1">
      <c r="A581" s="71"/>
      <c r="B581" s="68"/>
      <c r="C581" s="71"/>
      <c r="D581" s="71"/>
      <c r="E581" s="68"/>
      <c r="F581" s="68"/>
      <c r="G581" s="71"/>
      <c r="H581" s="71"/>
      <c r="I581" s="68"/>
      <c r="J581" s="68"/>
      <c r="K581" s="71"/>
      <c r="L581" s="72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spans="1:26" ht="12.75" customHeight="1">
      <c r="A582" s="71"/>
      <c r="B582" s="68"/>
      <c r="C582" s="71"/>
      <c r="D582" s="71"/>
      <c r="E582" s="68"/>
      <c r="F582" s="68"/>
      <c r="G582" s="71"/>
      <c r="H582" s="71"/>
      <c r="I582" s="68"/>
      <c r="J582" s="68"/>
      <c r="K582" s="71"/>
      <c r="L582" s="72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spans="1:26" ht="12.75" customHeight="1">
      <c r="A583" s="71"/>
      <c r="B583" s="68"/>
      <c r="C583" s="71"/>
      <c r="D583" s="71"/>
      <c r="E583" s="68"/>
      <c r="F583" s="68"/>
      <c r="G583" s="71"/>
      <c r="H583" s="71"/>
      <c r="I583" s="68"/>
      <c r="J583" s="68"/>
      <c r="K583" s="71"/>
      <c r="L583" s="72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spans="1:26" ht="12.75" customHeight="1">
      <c r="A584" s="71"/>
      <c r="B584" s="68"/>
      <c r="C584" s="71"/>
      <c r="D584" s="71"/>
      <c r="E584" s="68"/>
      <c r="F584" s="68"/>
      <c r="G584" s="71"/>
      <c r="H584" s="71"/>
      <c r="I584" s="68"/>
      <c r="J584" s="68"/>
      <c r="K584" s="71"/>
      <c r="L584" s="72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spans="1:26" ht="12.75" customHeight="1">
      <c r="A585" s="71"/>
      <c r="B585" s="68"/>
      <c r="C585" s="71"/>
      <c r="D585" s="71"/>
      <c r="E585" s="68"/>
      <c r="F585" s="68"/>
      <c r="G585" s="71"/>
      <c r="H585" s="71"/>
      <c r="I585" s="68"/>
      <c r="J585" s="68"/>
      <c r="K585" s="71"/>
      <c r="L585" s="72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spans="1:26" ht="12.75" customHeight="1">
      <c r="A586" s="71"/>
      <c r="B586" s="68"/>
      <c r="C586" s="71"/>
      <c r="D586" s="71"/>
      <c r="E586" s="68"/>
      <c r="F586" s="68"/>
      <c r="G586" s="71"/>
      <c r="H586" s="71"/>
      <c r="I586" s="68"/>
      <c r="J586" s="68"/>
      <c r="K586" s="71"/>
      <c r="L586" s="72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spans="1:26" ht="12.75" customHeight="1">
      <c r="A587" s="71"/>
      <c r="B587" s="68"/>
      <c r="C587" s="71"/>
      <c r="D587" s="71"/>
      <c r="E587" s="68"/>
      <c r="F587" s="68"/>
      <c r="G587" s="71"/>
      <c r="H587" s="71"/>
      <c r="I587" s="68"/>
      <c r="J587" s="68"/>
      <c r="K587" s="71"/>
      <c r="L587" s="72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spans="1:26" ht="12.75" customHeight="1">
      <c r="A588" s="71"/>
      <c r="B588" s="68"/>
      <c r="C588" s="71"/>
      <c r="D588" s="71"/>
      <c r="E588" s="68"/>
      <c r="F588" s="68"/>
      <c r="G588" s="71"/>
      <c r="H588" s="71"/>
      <c r="I588" s="68"/>
      <c r="J588" s="68"/>
      <c r="K588" s="71"/>
      <c r="L588" s="72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spans="1:26" ht="12.75" customHeight="1">
      <c r="A589" s="71"/>
      <c r="B589" s="68"/>
      <c r="C589" s="71"/>
      <c r="D589" s="71"/>
      <c r="E589" s="68"/>
      <c r="F589" s="68"/>
      <c r="G589" s="71"/>
      <c r="H589" s="71"/>
      <c r="I589" s="68"/>
      <c r="J589" s="68"/>
      <c r="K589" s="71"/>
      <c r="L589" s="72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spans="1:26" ht="12.75" customHeight="1">
      <c r="A590" s="71"/>
      <c r="B590" s="68"/>
      <c r="C590" s="71"/>
      <c r="D590" s="71"/>
      <c r="E590" s="68"/>
      <c r="F590" s="68"/>
      <c r="G590" s="71"/>
      <c r="H590" s="71"/>
      <c r="I590" s="68"/>
      <c r="J590" s="68"/>
      <c r="K590" s="71"/>
      <c r="L590" s="72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spans="1:26" ht="12.75" customHeight="1">
      <c r="A591" s="71"/>
      <c r="B591" s="68"/>
      <c r="C591" s="71"/>
      <c r="D591" s="71"/>
      <c r="E591" s="68"/>
      <c r="F591" s="68"/>
      <c r="G591" s="71"/>
      <c r="H591" s="71"/>
      <c r="I591" s="68"/>
      <c r="J591" s="68"/>
      <c r="K591" s="71"/>
      <c r="L591" s="72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spans="1:26" ht="12.75" customHeight="1">
      <c r="A592" s="71"/>
      <c r="B592" s="68"/>
      <c r="C592" s="71"/>
      <c r="D592" s="71"/>
      <c r="E592" s="68"/>
      <c r="F592" s="68"/>
      <c r="G592" s="71"/>
      <c r="H592" s="71"/>
      <c r="I592" s="68"/>
      <c r="J592" s="68"/>
      <c r="K592" s="71"/>
      <c r="L592" s="72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spans="1:26" ht="12.75" customHeight="1">
      <c r="A593" s="71"/>
      <c r="B593" s="68"/>
      <c r="C593" s="71"/>
      <c r="D593" s="71"/>
      <c r="E593" s="68"/>
      <c r="F593" s="68"/>
      <c r="G593" s="71"/>
      <c r="H593" s="71"/>
      <c r="I593" s="68"/>
      <c r="J593" s="68"/>
      <c r="K593" s="71"/>
      <c r="L593" s="72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spans="1:26" ht="12.75" customHeight="1">
      <c r="A594" s="71"/>
      <c r="B594" s="68"/>
      <c r="C594" s="71"/>
      <c r="D594" s="71"/>
      <c r="E594" s="68"/>
      <c r="F594" s="68"/>
      <c r="G594" s="71"/>
      <c r="H594" s="71"/>
      <c r="I594" s="68"/>
      <c r="J594" s="68"/>
      <c r="K594" s="71"/>
      <c r="L594" s="72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spans="1:26" ht="12.75" customHeight="1">
      <c r="A595" s="71"/>
      <c r="B595" s="68"/>
      <c r="C595" s="71"/>
      <c r="D595" s="71"/>
      <c r="E595" s="68"/>
      <c r="F595" s="68"/>
      <c r="G595" s="71"/>
      <c r="H595" s="71"/>
      <c r="I595" s="68"/>
      <c r="J595" s="68"/>
      <c r="K595" s="71"/>
      <c r="L595" s="72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spans="1:26" ht="12.75" customHeight="1">
      <c r="A596" s="71"/>
      <c r="B596" s="68"/>
      <c r="C596" s="71"/>
      <c r="D596" s="71"/>
      <c r="E596" s="68"/>
      <c r="F596" s="68"/>
      <c r="G596" s="71"/>
      <c r="H596" s="71"/>
      <c r="I596" s="68"/>
      <c r="J596" s="68"/>
      <c r="K596" s="71"/>
      <c r="L596" s="72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spans="1:26" ht="12.75" customHeight="1">
      <c r="A597" s="71"/>
      <c r="B597" s="68"/>
      <c r="C597" s="71"/>
      <c r="D597" s="71"/>
      <c r="E597" s="68"/>
      <c r="F597" s="68"/>
      <c r="G597" s="71"/>
      <c r="H597" s="71"/>
      <c r="I597" s="68"/>
      <c r="J597" s="68"/>
      <c r="K597" s="71"/>
      <c r="L597" s="72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spans="1:26" ht="12.75" customHeight="1">
      <c r="A598" s="71"/>
      <c r="B598" s="68"/>
      <c r="C598" s="71"/>
      <c r="D598" s="71"/>
      <c r="E598" s="68"/>
      <c r="F598" s="68"/>
      <c r="G598" s="71"/>
      <c r="H598" s="71"/>
      <c r="I598" s="68"/>
      <c r="J598" s="68"/>
      <c r="K598" s="71"/>
      <c r="L598" s="72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spans="1:26" ht="12.75" customHeight="1">
      <c r="A599" s="71"/>
      <c r="B599" s="68"/>
      <c r="C599" s="71"/>
      <c r="D599" s="71"/>
      <c r="E599" s="68"/>
      <c r="F599" s="68"/>
      <c r="G599" s="71"/>
      <c r="H599" s="71"/>
      <c r="I599" s="68"/>
      <c r="J599" s="68"/>
      <c r="K599" s="71"/>
      <c r="L599" s="72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spans="1:26" ht="12.75" customHeight="1">
      <c r="A600" s="71"/>
      <c r="B600" s="68"/>
      <c r="C600" s="71"/>
      <c r="D600" s="71"/>
      <c r="E600" s="68"/>
      <c r="F600" s="68"/>
      <c r="G600" s="71"/>
      <c r="H600" s="71"/>
      <c r="I600" s="68"/>
      <c r="J600" s="68"/>
      <c r="K600" s="71"/>
      <c r="L600" s="72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spans="1:26" ht="12.75" customHeight="1">
      <c r="A601" s="71"/>
      <c r="B601" s="68"/>
      <c r="C601" s="71"/>
      <c r="D601" s="71"/>
      <c r="E601" s="68"/>
      <c r="F601" s="68"/>
      <c r="G601" s="71"/>
      <c r="H601" s="71"/>
      <c r="I601" s="68"/>
      <c r="J601" s="68"/>
      <c r="K601" s="71"/>
      <c r="L601" s="72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spans="1:26" ht="12.75" customHeight="1">
      <c r="A602" s="71"/>
      <c r="B602" s="68"/>
      <c r="C602" s="71"/>
      <c r="D602" s="71"/>
      <c r="E602" s="68"/>
      <c r="F602" s="68"/>
      <c r="G602" s="71"/>
      <c r="H602" s="71"/>
      <c r="I602" s="68"/>
      <c r="J602" s="68"/>
      <c r="K602" s="71"/>
      <c r="L602" s="72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spans="1:26" ht="12.75" customHeight="1">
      <c r="A603" s="71"/>
      <c r="B603" s="68"/>
      <c r="C603" s="71"/>
      <c r="D603" s="71"/>
      <c r="E603" s="68"/>
      <c r="F603" s="68"/>
      <c r="G603" s="71"/>
      <c r="H603" s="71"/>
      <c r="I603" s="68"/>
      <c r="J603" s="68"/>
      <c r="K603" s="71"/>
      <c r="L603" s="72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spans="1:26" ht="12.75" customHeight="1">
      <c r="A604" s="71"/>
      <c r="B604" s="68"/>
      <c r="C604" s="71"/>
      <c r="D604" s="71"/>
      <c r="E604" s="68"/>
      <c r="F604" s="68"/>
      <c r="G604" s="71"/>
      <c r="H604" s="71"/>
      <c r="I604" s="68"/>
      <c r="J604" s="68"/>
      <c r="K604" s="71"/>
      <c r="L604" s="72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spans="1:26" ht="12.75" customHeight="1">
      <c r="A605" s="71"/>
      <c r="B605" s="68"/>
      <c r="C605" s="71"/>
      <c r="D605" s="71"/>
      <c r="E605" s="68"/>
      <c r="F605" s="68"/>
      <c r="G605" s="71"/>
      <c r="H605" s="71"/>
      <c r="I605" s="68"/>
      <c r="J605" s="68"/>
      <c r="K605" s="71"/>
      <c r="L605" s="72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spans="1:26" ht="12.75" customHeight="1">
      <c r="A606" s="71"/>
      <c r="B606" s="68"/>
      <c r="C606" s="71"/>
      <c r="D606" s="71"/>
      <c r="E606" s="68"/>
      <c r="F606" s="68"/>
      <c r="G606" s="71"/>
      <c r="H606" s="71"/>
      <c r="I606" s="68"/>
      <c r="J606" s="68"/>
      <c r="K606" s="71"/>
      <c r="L606" s="72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spans="1:26" ht="12.75" customHeight="1">
      <c r="A607" s="71"/>
      <c r="B607" s="68"/>
      <c r="C607" s="71"/>
      <c r="D607" s="71"/>
      <c r="E607" s="68"/>
      <c r="F607" s="68"/>
      <c r="G607" s="71"/>
      <c r="H607" s="71"/>
      <c r="I607" s="68"/>
      <c r="J607" s="68"/>
      <c r="K607" s="71"/>
      <c r="L607" s="72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spans="1:26" ht="12.75" customHeight="1">
      <c r="A608" s="71"/>
      <c r="B608" s="68"/>
      <c r="C608" s="71"/>
      <c r="D608" s="71"/>
      <c r="E608" s="68"/>
      <c r="F608" s="68"/>
      <c r="G608" s="71"/>
      <c r="H608" s="71"/>
      <c r="I608" s="68"/>
      <c r="J608" s="68"/>
      <c r="K608" s="71"/>
      <c r="L608" s="72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spans="1:26" ht="12.75" customHeight="1">
      <c r="A609" s="71"/>
      <c r="B609" s="68"/>
      <c r="C609" s="71"/>
      <c r="D609" s="71"/>
      <c r="E609" s="68"/>
      <c r="F609" s="68"/>
      <c r="G609" s="71"/>
      <c r="H609" s="71"/>
      <c r="I609" s="68"/>
      <c r="J609" s="68"/>
      <c r="K609" s="71"/>
      <c r="L609" s="72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spans="1:26" ht="12.75" customHeight="1">
      <c r="A610" s="71"/>
      <c r="B610" s="68"/>
      <c r="C610" s="71"/>
      <c r="D610" s="71"/>
      <c r="E610" s="68"/>
      <c r="F610" s="68"/>
      <c r="G610" s="71"/>
      <c r="H610" s="71"/>
      <c r="I610" s="68"/>
      <c r="J610" s="68"/>
      <c r="K610" s="71"/>
      <c r="L610" s="72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spans="1:26" ht="12.75" customHeight="1">
      <c r="A611" s="71"/>
      <c r="B611" s="68"/>
      <c r="C611" s="71"/>
      <c r="D611" s="71"/>
      <c r="E611" s="68"/>
      <c r="F611" s="68"/>
      <c r="G611" s="71"/>
      <c r="H611" s="71"/>
      <c r="I611" s="68"/>
      <c r="J611" s="68"/>
      <c r="K611" s="71"/>
      <c r="L611" s="72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spans="1:26" ht="12.75" customHeight="1">
      <c r="A612" s="71"/>
      <c r="B612" s="68"/>
      <c r="C612" s="71"/>
      <c r="D612" s="71"/>
      <c r="E612" s="68"/>
      <c r="F612" s="68"/>
      <c r="G612" s="71"/>
      <c r="H612" s="71"/>
      <c r="I612" s="68"/>
      <c r="J612" s="68"/>
      <c r="K612" s="71"/>
      <c r="L612" s="72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spans="1:26" ht="12.75" customHeight="1">
      <c r="A613" s="71"/>
      <c r="B613" s="68"/>
      <c r="C613" s="71"/>
      <c r="D613" s="71"/>
      <c r="E613" s="68"/>
      <c r="F613" s="68"/>
      <c r="G613" s="71"/>
      <c r="H613" s="71"/>
      <c r="I613" s="68"/>
      <c r="J613" s="68"/>
      <c r="K613" s="71"/>
      <c r="L613" s="72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spans="1:26" ht="12.75" customHeight="1">
      <c r="A614" s="71"/>
      <c r="B614" s="68"/>
      <c r="C614" s="71"/>
      <c r="D614" s="71"/>
      <c r="E614" s="68"/>
      <c r="F614" s="68"/>
      <c r="G614" s="71"/>
      <c r="H614" s="71"/>
      <c r="I614" s="68"/>
      <c r="J614" s="68"/>
      <c r="K614" s="71"/>
      <c r="L614" s="72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spans="1:26" ht="12.75" customHeight="1">
      <c r="A615" s="71"/>
      <c r="B615" s="68"/>
      <c r="C615" s="71"/>
      <c r="D615" s="71"/>
      <c r="E615" s="68"/>
      <c r="F615" s="68"/>
      <c r="G615" s="71"/>
      <c r="H615" s="71"/>
      <c r="I615" s="68"/>
      <c r="J615" s="68"/>
      <c r="K615" s="71"/>
      <c r="L615" s="72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spans="1:26" ht="12.75" customHeight="1">
      <c r="A616" s="71"/>
      <c r="B616" s="68"/>
      <c r="C616" s="71"/>
      <c r="D616" s="71"/>
      <c r="E616" s="68"/>
      <c r="F616" s="68"/>
      <c r="G616" s="71"/>
      <c r="H616" s="71"/>
      <c r="I616" s="68"/>
      <c r="J616" s="68"/>
      <c r="K616" s="71"/>
      <c r="L616" s="72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spans="1:26" ht="12.75" customHeight="1">
      <c r="A617" s="71"/>
      <c r="B617" s="68"/>
      <c r="C617" s="71"/>
      <c r="D617" s="71"/>
      <c r="E617" s="68"/>
      <c r="F617" s="68"/>
      <c r="G617" s="71"/>
      <c r="H617" s="71"/>
      <c r="I617" s="68"/>
      <c r="J617" s="68"/>
      <c r="K617" s="71"/>
      <c r="L617" s="72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spans="1:26" ht="12.75" customHeight="1">
      <c r="A618" s="71"/>
      <c r="B618" s="68"/>
      <c r="C618" s="71"/>
      <c r="D618" s="71"/>
      <c r="E618" s="68"/>
      <c r="F618" s="68"/>
      <c r="G618" s="71"/>
      <c r="H618" s="71"/>
      <c r="I618" s="68"/>
      <c r="J618" s="68"/>
      <c r="K618" s="71"/>
      <c r="L618" s="72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spans="1:26" ht="12.75" customHeight="1">
      <c r="A619" s="71"/>
      <c r="B619" s="68"/>
      <c r="C619" s="71"/>
      <c r="D619" s="71"/>
      <c r="E619" s="68"/>
      <c r="F619" s="68"/>
      <c r="G619" s="71"/>
      <c r="H619" s="71"/>
      <c r="I619" s="68"/>
      <c r="J619" s="68"/>
      <c r="K619" s="71"/>
      <c r="L619" s="72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spans="1:26" ht="12.75" customHeight="1">
      <c r="A620" s="71"/>
      <c r="B620" s="68"/>
      <c r="C620" s="71"/>
      <c r="D620" s="71"/>
      <c r="E620" s="68"/>
      <c r="F620" s="68"/>
      <c r="G620" s="71"/>
      <c r="H620" s="71"/>
      <c r="I620" s="68"/>
      <c r="J620" s="68"/>
      <c r="K620" s="71"/>
      <c r="L620" s="72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spans="1:26" ht="12.75" customHeight="1">
      <c r="A621" s="71"/>
      <c r="B621" s="68"/>
      <c r="C621" s="71"/>
      <c r="D621" s="71"/>
      <c r="E621" s="68"/>
      <c r="F621" s="68"/>
      <c r="G621" s="71"/>
      <c r="H621" s="71"/>
      <c r="I621" s="68"/>
      <c r="J621" s="68"/>
      <c r="K621" s="71"/>
      <c r="L621" s="72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spans="1:26" ht="12.75" customHeight="1">
      <c r="A622" s="71"/>
      <c r="B622" s="68"/>
      <c r="C622" s="71"/>
      <c r="D622" s="71"/>
      <c r="E622" s="68"/>
      <c r="F622" s="68"/>
      <c r="G622" s="71"/>
      <c r="H622" s="71"/>
      <c r="I622" s="68"/>
      <c r="J622" s="68"/>
      <c r="K622" s="71"/>
      <c r="L622" s="72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spans="1:26" ht="12.75" customHeight="1">
      <c r="A623" s="71"/>
      <c r="B623" s="68"/>
      <c r="C623" s="71"/>
      <c r="D623" s="71"/>
      <c r="E623" s="68"/>
      <c r="F623" s="68"/>
      <c r="G623" s="71"/>
      <c r="H623" s="71"/>
      <c r="I623" s="68"/>
      <c r="J623" s="68"/>
      <c r="K623" s="71"/>
      <c r="L623" s="72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spans="1:26" ht="12.75" customHeight="1">
      <c r="A624" s="71"/>
      <c r="B624" s="68"/>
      <c r="C624" s="71"/>
      <c r="D624" s="71"/>
      <c r="E624" s="68"/>
      <c r="F624" s="68"/>
      <c r="G624" s="71"/>
      <c r="H624" s="71"/>
      <c r="I624" s="68"/>
      <c r="J624" s="68"/>
      <c r="K624" s="71"/>
      <c r="L624" s="72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spans="1:26" ht="12.75" customHeight="1">
      <c r="A625" s="71"/>
      <c r="B625" s="68"/>
      <c r="C625" s="71"/>
      <c r="D625" s="71"/>
      <c r="E625" s="68"/>
      <c r="F625" s="68"/>
      <c r="G625" s="71"/>
      <c r="H625" s="71"/>
      <c r="I625" s="68"/>
      <c r="J625" s="68"/>
      <c r="K625" s="71"/>
      <c r="L625" s="72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spans="1:26" ht="12.75" customHeight="1">
      <c r="A626" s="71"/>
      <c r="B626" s="68"/>
      <c r="C626" s="71"/>
      <c r="D626" s="71"/>
      <c r="E626" s="68"/>
      <c r="F626" s="68"/>
      <c r="G626" s="71"/>
      <c r="H626" s="71"/>
      <c r="I626" s="68"/>
      <c r="J626" s="68"/>
      <c r="K626" s="71"/>
      <c r="L626" s="72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spans="1:26" ht="12.75" customHeight="1">
      <c r="A627" s="71"/>
      <c r="B627" s="68"/>
      <c r="C627" s="71"/>
      <c r="D627" s="71"/>
      <c r="E627" s="68"/>
      <c r="F627" s="68"/>
      <c r="G627" s="71"/>
      <c r="H627" s="71"/>
      <c r="I627" s="68"/>
      <c r="J627" s="68"/>
      <c r="K627" s="71"/>
      <c r="L627" s="72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spans="1:26" ht="12.75" customHeight="1">
      <c r="A628" s="71"/>
      <c r="B628" s="68"/>
      <c r="C628" s="71"/>
      <c r="D628" s="71"/>
      <c r="E628" s="68"/>
      <c r="F628" s="68"/>
      <c r="G628" s="71"/>
      <c r="H628" s="71"/>
      <c r="I628" s="68"/>
      <c r="J628" s="68"/>
      <c r="K628" s="71"/>
      <c r="L628" s="72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spans="1:26" ht="12.75" customHeight="1">
      <c r="A629" s="71"/>
      <c r="B629" s="68"/>
      <c r="C629" s="71"/>
      <c r="D629" s="71"/>
      <c r="E629" s="68"/>
      <c r="F629" s="68"/>
      <c r="G629" s="71"/>
      <c r="H629" s="71"/>
      <c r="I629" s="68"/>
      <c r="J629" s="68"/>
      <c r="K629" s="71"/>
      <c r="L629" s="72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spans="1:26" ht="12.75" customHeight="1">
      <c r="A630" s="71"/>
      <c r="B630" s="68"/>
      <c r="C630" s="71"/>
      <c r="D630" s="71"/>
      <c r="E630" s="68"/>
      <c r="F630" s="68"/>
      <c r="G630" s="71"/>
      <c r="H630" s="71"/>
      <c r="I630" s="68"/>
      <c r="J630" s="68"/>
      <c r="K630" s="71"/>
      <c r="L630" s="72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spans="1:26" ht="12.75" customHeight="1">
      <c r="A631" s="71"/>
      <c r="B631" s="68"/>
      <c r="C631" s="71"/>
      <c r="D631" s="71"/>
      <c r="E631" s="68"/>
      <c r="F631" s="68"/>
      <c r="G631" s="71"/>
      <c r="H631" s="71"/>
      <c r="I631" s="68"/>
      <c r="J631" s="68"/>
      <c r="K631" s="71"/>
      <c r="L631" s="72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spans="1:26" ht="12.75" customHeight="1">
      <c r="A632" s="71"/>
      <c r="B632" s="68"/>
      <c r="C632" s="71"/>
      <c r="D632" s="71"/>
      <c r="E632" s="68"/>
      <c r="F632" s="68"/>
      <c r="G632" s="71"/>
      <c r="H632" s="71"/>
      <c r="I632" s="68"/>
      <c r="J632" s="68"/>
      <c r="K632" s="71"/>
      <c r="L632" s="72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spans="1:26" ht="12.75" customHeight="1">
      <c r="A633" s="71"/>
      <c r="B633" s="68"/>
      <c r="C633" s="71"/>
      <c r="D633" s="71"/>
      <c r="E633" s="68"/>
      <c r="F633" s="68"/>
      <c r="G633" s="71"/>
      <c r="H633" s="71"/>
      <c r="I633" s="68"/>
      <c r="J633" s="68"/>
      <c r="K633" s="71"/>
      <c r="L633" s="72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spans="1:26" ht="12.75" customHeight="1">
      <c r="A634" s="71"/>
      <c r="B634" s="68"/>
      <c r="C634" s="71"/>
      <c r="D634" s="71"/>
      <c r="E634" s="68"/>
      <c r="F634" s="68"/>
      <c r="G634" s="71"/>
      <c r="H634" s="71"/>
      <c r="I634" s="68"/>
      <c r="J634" s="68"/>
      <c r="K634" s="71"/>
      <c r="L634" s="72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spans="1:26" ht="12.75" customHeight="1">
      <c r="A635" s="71"/>
      <c r="B635" s="68"/>
      <c r="C635" s="71"/>
      <c r="D635" s="71"/>
      <c r="E635" s="68"/>
      <c r="F635" s="68"/>
      <c r="G635" s="71"/>
      <c r="H635" s="71"/>
      <c r="I635" s="68"/>
      <c r="J635" s="68"/>
      <c r="K635" s="71"/>
      <c r="L635" s="72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spans="1:26" ht="12.75" customHeight="1">
      <c r="A636" s="71"/>
      <c r="B636" s="68"/>
      <c r="C636" s="71"/>
      <c r="D636" s="71"/>
      <c r="E636" s="68"/>
      <c r="F636" s="68"/>
      <c r="G636" s="71"/>
      <c r="H636" s="71"/>
      <c r="I636" s="68"/>
      <c r="J636" s="68"/>
      <c r="K636" s="71"/>
      <c r="L636" s="72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spans="1:26" ht="12.75" customHeight="1">
      <c r="A637" s="71"/>
      <c r="B637" s="68"/>
      <c r="C637" s="71"/>
      <c r="D637" s="71"/>
      <c r="E637" s="68"/>
      <c r="F637" s="68"/>
      <c r="G637" s="71"/>
      <c r="H637" s="71"/>
      <c r="I637" s="68"/>
      <c r="J637" s="68"/>
      <c r="K637" s="71"/>
      <c r="L637" s="72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spans="1:26" ht="12.75" customHeight="1">
      <c r="A638" s="71"/>
      <c r="B638" s="68"/>
      <c r="C638" s="71"/>
      <c r="D638" s="71"/>
      <c r="E638" s="68"/>
      <c r="F638" s="68"/>
      <c r="G638" s="71"/>
      <c r="H638" s="71"/>
      <c r="I638" s="68"/>
      <c r="J638" s="68"/>
      <c r="K638" s="71"/>
      <c r="L638" s="72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spans="1:26" ht="12.75" customHeight="1">
      <c r="A639" s="71"/>
      <c r="B639" s="68"/>
      <c r="C639" s="71"/>
      <c r="D639" s="71"/>
      <c r="E639" s="68"/>
      <c r="F639" s="68"/>
      <c r="G639" s="71"/>
      <c r="H639" s="71"/>
      <c r="I639" s="68"/>
      <c r="J639" s="68"/>
      <c r="K639" s="71"/>
      <c r="L639" s="72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spans="1:26" ht="12.75" customHeight="1">
      <c r="A640" s="71"/>
      <c r="B640" s="68"/>
      <c r="C640" s="71"/>
      <c r="D640" s="71"/>
      <c r="E640" s="68"/>
      <c r="F640" s="68"/>
      <c r="G640" s="71"/>
      <c r="H640" s="71"/>
      <c r="I640" s="68"/>
      <c r="J640" s="68"/>
      <c r="K640" s="71"/>
      <c r="L640" s="72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spans="1:26" ht="12.75" customHeight="1">
      <c r="A641" s="71"/>
      <c r="B641" s="68"/>
      <c r="C641" s="71"/>
      <c r="D641" s="71"/>
      <c r="E641" s="68"/>
      <c r="F641" s="68"/>
      <c r="G641" s="71"/>
      <c r="H641" s="71"/>
      <c r="I641" s="68"/>
      <c r="J641" s="68"/>
      <c r="K641" s="71"/>
      <c r="L641" s="72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spans="1:26" ht="12.75" customHeight="1">
      <c r="A642" s="71"/>
      <c r="B642" s="68"/>
      <c r="C642" s="71"/>
      <c r="D642" s="71"/>
      <c r="E642" s="68"/>
      <c r="F642" s="68"/>
      <c r="G642" s="71"/>
      <c r="H642" s="71"/>
      <c r="I642" s="68"/>
      <c r="J642" s="68"/>
      <c r="K642" s="71"/>
      <c r="L642" s="72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spans="1:26" ht="12.75" customHeight="1">
      <c r="A643" s="71"/>
      <c r="B643" s="68"/>
      <c r="C643" s="71"/>
      <c r="D643" s="71"/>
      <c r="E643" s="68"/>
      <c r="F643" s="68"/>
      <c r="G643" s="71"/>
      <c r="H643" s="71"/>
      <c r="I643" s="68"/>
      <c r="J643" s="68"/>
      <c r="K643" s="71"/>
      <c r="L643" s="72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spans="1:26" ht="12.75" customHeight="1">
      <c r="A644" s="71"/>
      <c r="B644" s="68"/>
      <c r="C644" s="71"/>
      <c r="D644" s="71"/>
      <c r="E644" s="68"/>
      <c r="F644" s="68"/>
      <c r="G644" s="71"/>
      <c r="H644" s="71"/>
      <c r="I644" s="68"/>
      <c r="J644" s="68"/>
      <c r="K644" s="71"/>
      <c r="L644" s="72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spans="1:26" ht="12.75" customHeight="1">
      <c r="A645" s="71"/>
      <c r="B645" s="68"/>
      <c r="C645" s="71"/>
      <c r="D645" s="71"/>
      <c r="E645" s="68"/>
      <c r="F645" s="68"/>
      <c r="G645" s="71"/>
      <c r="H645" s="71"/>
      <c r="I645" s="68"/>
      <c r="J645" s="68"/>
      <c r="K645" s="71"/>
      <c r="L645" s="72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spans="1:26" ht="12.75" customHeight="1">
      <c r="A646" s="71"/>
      <c r="B646" s="68"/>
      <c r="C646" s="71"/>
      <c r="D646" s="71"/>
      <c r="E646" s="68"/>
      <c r="F646" s="68"/>
      <c r="G646" s="71"/>
      <c r="H646" s="71"/>
      <c r="I646" s="68"/>
      <c r="J646" s="68"/>
      <c r="K646" s="71"/>
      <c r="L646" s="72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spans="1:26" ht="12.75" customHeight="1">
      <c r="A647" s="71"/>
      <c r="B647" s="68"/>
      <c r="C647" s="71"/>
      <c r="D647" s="71"/>
      <c r="E647" s="68"/>
      <c r="F647" s="68"/>
      <c r="G647" s="71"/>
      <c r="H647" s="71"/>
      <c r="I647" s="68"/>
      <c r="J647" s="68"/>
      <c r="K647" s="71"/>
      <c r="L647" s="72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spans="1:26" ht="12.75" customHeight="1">
      <c r="A648" s="71"/>
      <c r="B648" s="68"/>
      <c r="C648" s="71"/>
      <c r="D648" s="71"/>
      <c r="E648" s="68"/>
      <c r="F648" s="68"/>
      <c r="G648" s="71"/>
      <c r="H648" s="71"/>
      <c r="I648" s="68"/>
      <c r="J648" s="68"/>
      <c r="K648" s="71"/>
      <c r="L648" s="72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spans="1:26" ht="12.75" customHeight="1">
      <c r="A649" s="71"/>
      <c r="B649" s="68"/>
      <c r="C649" s="71"/>
      <c r="D649" s="71"/>
      <c r="E649" s="68"/>
      <c r="F649" s="68"/>
      <c r="G649" s="71"/>
      <c r="H649" s="71"/>
      <c r="I649" s="68"/>
      <c r="J649" s="68"/>
      <c r="K649" s="71"/>
      <c r="L649" s="72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spans="1:26" ht="12.75" customHeight="1">
      <c r="A650" s="71"/>
      <c r="B650" s="68"/>
      <c r="C650" s="71"/>
      <c r="D650" s="71"/>
      <c r="E650" s="68"/>
      <c r="F650" s="68"/>
      <c r="G650" s="71"/>
      <c r="H650" s="71"/>
      <c r="I650" s="68"/>
      <c r="J650" s="68"/>
      <c r="K650" s="71"/>
      <c r="L650" s="72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spans="1:26" ht="12.75" customHeight="1">
      <c r="A651" s="71"/>
      <c r="B651" s="68"/>
      <c r="C651" s="71"/>
      <c r="D651" s="71"/>
      <c r="E651" s="68"/>
      <c r="F651" s="68"/>
      <c r="G651" s="71"/>
      <c r="H651" s="71"/>
      <c r="I651" s="68"/>
      <c r="J651" s="68"/>
      <c r="K651" s="71"/>
      <c r="L651" s="72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spans="1:26" ht="12.75" customHeight="1">
      <c r="A652" s="71"/>
      <c r="B652" s="68"/>
      <c r="C652" s="71"/>
      <c r="D652" s="71"/>
      <c r="E652" s="68"/>
      <c r="F652" s="68"/>
      <c r="G652" s="71"/>
      <c r="H652" s="71"/>
      <c r="I652" s="68"/>
      <c r="J652" s="68"/>
      <c r="K652" s="71"/>
      <c r="L652" s="72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spans="1:26" ht="12.75" customHeight="1">
      <c r="A653" s="71"/>
      <c r="B653" s="68"/>
      <c r="C653" s="71"/>
      <c r="D653" s="71"/>
      <c r="E653" s="68"/>
      <c r="F653" s="68"/>
      <c r="G653" s="71"/>
      <c r="H653" s="71"/>
      <c r="I653" s="68"/>
      <c r="J653" s="68"/>
      <c r="K653" s="71"/>
      <c r="L653" s="72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spans="1:26" ht="12.75" customHeight="1">
      <c r="A654" s="71"/>
      <c r="B654" s="68"/>
      <c r="C654" s="71"/>
      <c r="D654" s="71"/>
      <c r="E654" s="68"/>
      <c r="F654" s="68"/>
      <c r="G654" s="71"/>
      <c r="H654" s="71"/>
      <c r="I654" s="68"/>
      <c r="J654" s="68"/>
      <c r="K654" s="71"/>
      <c r="L654" s="72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spans="1:26" ht="12.75" customHeight="1">
      <c r="A655" s="71"/>
      <c r="B655" s="68"/>
      <c r="C655" s="71"/>
      <c r="D655" s="71"/>
      <c r="E655" s="68"/>
      <c r="F655" s="68"/>
      <c r="G655" s="71"/>
      <c r="H655" s="71"/>
      <c r="I655" s="68"/>
      <c r="J655" s="68"/>
      <c r="K655" s="71"/>
      <c r="L655" s="72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spans="1:26" ht="12.75" customHeight="1">
      <c r="A656" s="71"/>
      <c r="B656" s="68"/>
      <c r="C656" s="71"/>
      <c r="D656" s="71"/>
      <c r="E656" s="68"/>
      <c r="F656" s="68"/>
      <c r="G656" s="71"/>
      <c r="H656" s="71"/>
      <c r="I656" s="68"/>
      <c r="J656" s="68"/>
      <c r="K656" s="71"/>
      <c r="L656" s="72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spans="1:26" ht="12.75" customHeight="1">
      <c r="A657" s="71"/>
      <c r="B657" s="68"/>
      <c r="C657" s="71"/>
      <c r="D657" s="71"/>
      <c r="E657" s="68"/>
      <c r="F657" s="68"/>
      <c r="G657" s="71"/>
      <c r="H657" s="71"/>
      <c r="I657" s="68"/>
      <c r="J657" s="68"/>
      <c r="K657" s="71"/>
      <c r="L657" s="72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spans="1:26" ht="12.75" customHeight="1">
      <c r="A658" s="71"/>
      <c r="B658" s="68"/>
      <c r="C658" s="71"/>
      <c r="D658" s="71"/>
      <c r="E658" s="68"/>
      <c r="F658" s="68"/>
      <c r="G658" s="71"/>
      <c r="H658" s="71"/>
      <c r="I658" s="68"/>
      <c r="J658" s="68"/>
      <c r="K658" s="71"/>
      <c r="L658" s="72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spans="1:26" ht="12.75" customHeight="1">
      <c r="A659" s="71"/>
      <c r="B659" s="68"/>
      <c r="C659" s="71"/>
      <c r="D659" s="71"/>
      <c r="E659" s="68"/>
      <c r="F659" s="68"/>
      <c r="G659" s="71"/>
      <c r="H659" s="71"/>
      <c r="I659" s="68"/>
      <c r="J659" s="68"/>
      <c r="K659" s="71"/>
      <c r="L659" s="72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spans="1:26" ht="12.75" customHeight="1">
      <c r="A660" s="71"/>
      <c r="B660" s="68"/>
      <c r="C660" s="71"/>
      <c r="D660" s="71"/>
      <c r="E660" s="68"/>
      <c r="F660" s="68"/>
      <c r="G660" s="71"/>
      <c r="H660" s="71"/>
      <c r="I660" s="68"/>
      <c r="J660" s="68"/>
      <c r="K660" s="71"/>
      <c r="L660" s="72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spans="1:26" ht="12.75" customHeight="1">
      <c r="A661" s="71"/>
      <c r="B661" s="68"/>
      <c r="C661" s="71"/>
      <c r="D661" s="71"/>
      <c r="E661" s="68"/>
      <c r="F661" s="68"/>
      <c r="G661" s="71"/>
      <c r="H661" s="71"/>
      <c r="I661" s="68"/>
      <c r="J661" s="68"/>
      <c r="K661" s="71"/>
      <c r="L661" s="72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spans="1:26" ht="12.75" customHeight="1">
      <c r="A662" s="71"/>
      <c r="B662" s="68"/>
      <c r="C662" s="71"/>
      <c r="D662" s="71"/>
      <c r="E662" s="68"/>
      <c r="F662" s="68"/>
      <c r="G662" s="71"/>
      <c r="H662" s="71"/>
      <c r="I662" s="68"/>
      <c r="J662" s="68"/>
      <c r="K662" s="71"/>
      <c r="L662" s="72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spans="1:26" ht="12.75" customHeight="1">
      <c r="A663" s="71"/>
      <c r="B663" s="68"/>
      <c r="C663" s="71"/>
      <c r="D663" s="71"/>
      <c r="E663" s="68"/>
      <c r="F663" s="68"/>
      <c r="G663" s="71"/>
      <c r="H663" s="71"/>
      <c r="I663" s="68"/>
      <c r="J663" s="68"/>
      <c r="K663" s="71"/>
      <c r="L663" s="72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spans="1:26" ht="12.75" customHeight="1">
      <c r="A664" s="71"/>
      <c r="B664" s="68"/>
      <c r="C664" s="71"/>
      <c r="D664" s="71"/>
      <c r="E664" s="68"/>
      <c r="F664" s="68"/>
      <c r="G664" s="71"/>
      <c r="H664" s="71"/>
      <c r="I664" s="68"/>
      <c r="J664" s="68"/>
      <c r="K664" s="71"/>
      <c r="L664" s="72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spans="1:26" ht="12.75" customHeight="1">
      <c r="A665" s="71"/>
      <c r="B665" s="68"/>
      <c r="C665" s="71"/>
      <c r="D665" s="71"/>
      <c r="E665" s="68"/>
      <c r="F665" s="68"/>
      <c r="G665" s="71"/>
      <c r="H665" s="71"/>
      <c r="I665" s="68"/>
      <c r="J665" s="68"/>
      <c r="K665" s="71"/>
      <c r="L665" s="72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spans="1:26" ht="12.75" customHeight="1">
      <c r="A666" s="71"/>
      <c r="B666" s="68"/>
      <c r="C666" s="71"/>
      <c r="D666" s="71"/>
      <c r="E666" s="68"/>
      <c r="F666" s="68"/>
      <c r="G666" s="71"/>
      <c r="H666" s="71"/>
      <c r="I666" s="68"/>
      <c r="J666" s="68"/>
      <c r="K666" s="71"/>
      <c r="L666" s="72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spans="1:26" ht="12.75" customHeight="1">
      <c r="A667" s="71"/>
      <c r="B667" s="68"/>
      <c r="C667" s="71"/>
      <c r="D667" s="71"/>
      <c r="E667" s="68"/>
      <c r="F667" s="68"/>
      <c r="G667" s="71"/>
      <c r="H667" s="71"/>
      <c r="I667" s="68"/>
      <c r="J667" s="68"/>
      <c r="K667" s="71"/>
      <c r="L667" s="72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spans="1:26" ht="12.75" customHeight="1">
      <c r="A668" s="71"/>
      <c r="B668" s="68"/>
      <c r="C668" s="71"/>
      <c r="D668" s="71"/>
      <c r="E668" s="68"/>
      <c r="F668" s="68"/>
      <c r="G668" s="71"/>
      <c r="H668" s="71"/>
      <c r="I668" s="68"/>
      <c r="J668" s="68"/>
      <c r="K668" s="71"/>
      <c r="L668" s="72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spans="1:26" ht="12.75" customHeight="1">
      <c r="A669" s="71"/>
      <c r="B669" s="68"/>
      <c r="C669" s="71"/>
      <c r="D669" s="71"/>
      <c r="E669" s="68"/>
      <c r="F669" s="68"/>
      <c r="G669" s="71"/>
      <c r="H669" s="71"/>
      <c r="I669" s="68"/>
      <c r="J669" s="68"/>
      <c r="K669" s="71"/>
      <c r="L669" s="72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spans="1:26" ht="12.75" customHeight="1">
      <c r="A670" s="71"/>
      <c r="B670" s="68"/>
      <c r="C670" s="71"/>
      <c r="D670" s="71"/>
      <c r="E670" s="68"/>
      <c r="F670" s="68"/>
      <c r="G670" s="71"/>
      <c r="H670" s="71"/>
      <c r="I670" s="68"/>
      <c r="J670" s="68"/>
      <c r="K670" s="71"/>
      <c r="L670" s="72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spans="1:26" ht="12.75" customHeight="1">
      <c r="A671" s="71"/>
      <c r="B671" s="68"/>
      <c r="C671" s="71"/>
      <c r="D671" s="71"/>
      <c r="E671" s="68"/>
      <c r="F671" s="68"/>
      <c r="G671" s="71"/>
      <c r="H671" s="71"/>
      <c r="I671" s="68"/>
      <c r="J671" s="68"/>
      <c r="K671" s="71"/>
      <c r="L671" s="72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spans="1:26" ht="12.75" customHeight="1">
      <c r="A672" s="71"/>
      <c r="B672" s="68"/>
      <c r="C672" s="71"/>
      <c r="D672" s="71"/>
      <c r="E672" s="68"/>
      <c r="F672" s="68"/>
      <c r="G672" s="71"/>
      <c r="H672" s="71"/>
      <c r="I672" s="68"/>
      <c r="J672" s="68"/>
      <c r="K672" s="71"/>
      <c r="L672" s="72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spans="1:26" ht="12.75" customHeight="1">
      <c r="A673" s="71"/>
      <c r="B673" s="68"/>
      <c r="C673" s="71"/>
      <c r="D673" s="71"/>
      <c r="E673" s="68"/>
      <c r="F673" s="68"/>
      <c r="G673" s="71"/>
      <c r="H673" s="71"/>
      <c r="I673" s="68"/>
      <c r="J673" s="68"/>
      <c r="K673" s="71"/>
      <c r="L673" s="72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spans="1:26" ht="12.75" customHeight="1">
      <c r="A674" s="71"/>
      <c r="B674" s="68"/>
      <c r="C674" s="71"/>
      <c r="D674" s="71"/>
      <c r="E674" s="68"/>
      <c r="F674" s="68"/>
      <c r="G674" s="71"/>
      <c r="H674" s="71"/>
      <c r="I674" s="68"/>
      <c r="J674" s="68"/>
      <c r="K674" s="71"/>
      <c r="L674" s="72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spans="1:26" ht="12.75" customHeight="1">
      <c r="A675" s="71"/>
      <c r="B675" s="68"/>
      <c r="C675" s="71"/>
      <c r="D675" s="71"/>
      <c r="E675" s="68"/>
      <c r="F675" s="68"/>
      <c r="G675" s="71"/>
      <c r="H675" s="71"/>
      <c r="I675" s="68"/>
      <c r="J675" s="68"/>
      <c r="K675" s="71"/>
      <c r="L675" s="72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spans="1:26" ht="12.75" customHeight="1">
      <c r="A676" s="71"/>
      <c r="B676" s="68"/>
      <c r="C676" s="71"/>
      <c r="D676" s="71"/>
      <c r="E676" s="68"/>
      <c r="F676" s="68"/>
      <c r="G676" s="71"/>
      <c r="H676" s="71"/>
      <c r="I676" s="68"/>
      <c r="J676" s="68"/>
      <c r="K676" s="71"/>
      <c r="L676" s="72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spans="1:26" ht="12.75" customHeight="1">
      <c r="A677" s="71"/>
      <c r="B677" s="68"/>
      <c r="C677" s="71"/>
      <c r="D677" s="71"/>
      <c r="E677" s="68"/>
      <c r="F677" s="68"/>
      <c r="G677" s="71"/>
      <c r="H677" s="71"/>
      <c r="I677" s="68"/>
      <c r="J677" s="68"/>
      <c r="K677" s="71"/>
      <c r="L677" s="72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spans="1:26" ht="12.75" customHeight="1">
      <c r="A678" s="71"/>
      <c r="B678" s="68"/>
      <c r="C678" s="71"/>
      <c r="D678" s="71"/>
      <c r="E678" s="68"/>
      <c r="F678" s="68"/>
      <c r="G678" s="71"/>
      <c r="H678" s="71"/>
      <c r="I678" s="68"/>
      <c r="J678" s="68"/>
      <c r="K678" s="71"/>
      <c r="L678" s="72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spans="1:26" ht="12.75" customHeight="1">
      <c r="A679" s="71"/>
      <c r="B679" s="68"/>
      <c r="C679" s="71"/>
      <c r="D679" s="71"/>
      <c r="E679" s="68"/>
      <c r="F679" s="68"/>
      <c r="G679" s="71"/>
      <c r="H679" s="71"/>
      <c r="I679" s="68"/>
      <c r="J679" s="68"/>
      <c r="K679" s="71"/>
      <c r="L679" s="72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spans="1:26" ht="12.75" customHeight="1">
      <c r="A680" s="71"/>
      <c r="B680" s="68"/>
      <c r="C680" s="71"/>
      <c r="D680" s="71"/>
      <c r="E680" s="68"/>
      <c r="F680" s="68"/>
      <c r="G680" s="71"/>
      <c r="H680" s="71"/>
      <c r="I680" s="68"/>
      <c r="J680" s="68"/>
      <c r="K680" s="71"/>
      <c r="L680" s="72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spans="1:26" ht="12.75" customHeight="1">
      <c r="A681" s="71"/>
      <c r="B681" s="68"/>
      <c r="C681" s="71"/>
      <c r="D681" s="71"/>
      <c r="E681" s="68"/>
      <c r="F681" s="68"/>
      <c r="G681" s="71"/>
      <c r="H681" s="71"/>
      <c r="I681" s="68"/>
      <c r="J681" s="68"/>
      <c r="K681" s="71"/>
      <c r="L681" s="72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spans="1:26" ht="12.75" customHeight="1">
      <c r="A682" s="71"/>
      <c r="B682" s="68"/>
      <c r="C682" s="71"/>
      <c r="D682" s="71"/>
      <c r="E682" s="68"/>
      <c r="F682" s="68"/>
      <c r="G682" s="71"/>
      <c r="H682" s="71"/>
      <c r="I682" s="68"/>
      <c r="J682" s="68"/>
      <c r="K682" s="71"/>
      <c r="L682" s="72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spans="1:26" ht="12.75" customHeight="1">
      <c r="A683" s="71"/>
      <c r="B683" s="68"/>
      <c r="C683" s="71"/>
      <c r="D683" s="71"/>
      <c r="E683" s="68"/>
      <c r="F683" s="68"/>
      <c r="G683" s="71"/>
      <c r="H683" s="71"/>
      <c r="I683" s="68"/>
      <c r="J683" s="68"/>
      <c r="K683" s="71"/>
      <c r="L683" s="72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spans="1:26" ht="12.75" customHeight="1">
      <c r="A684" s="71"/>
      <c r="B684" s="68"/>
      <c r="C684" s="71"/>
      <c r="D684" s="71"/>
      <c r="E684" s="68"/>
      <c r="F684" s="68"/>
      <c r="G684" s="71"/>
      <c r="H684" s="71"/>
      <c r="I684" s="68"/>
      <c r="J684" s="68"/>
      <c r="K684" s="71"/>
      <c r="L684" s="72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spans="1:26" ht="12.75" customHeight="1">
      <c r="A685" s="71"/>
      <c r="B685" s="68"/>
      <c r="C685" s="71"/>
      <c r="D685" s="71"/>
      <c r="E685" s="68"/>
      <c r="F685" s="68"/>
      <c r="G685" s="71"/>
      <c r="H685" s="71"/>
      <c r="I685" s="68"/>
      <c r="J685" s="68"/>
      <c r="K685" s="71"/>
      <c r="L685" s="72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spans="1:26" ht="12.75" customHeight="1">
      <c r="A686" s="71"/>
      <c r="B686" s="68"/>
      <c r="C686" s="71"/>
      <c r="D686" s="71"/>
      <c r="E686" s="68"/>
      <c r="F686" s="68"/>
      <c r="G686" s="71"/>
      <c r="H686" s="71"/>
      <c r="I686" s="68"/>
      <c r="J686" s="68"/>
      <c r="K686" s="71"/>
      <c r="L686" s="72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spans="1:26" ht="12.75" customHeight="1">
      <c r="A687" s="71"/>
      <c r="B687" s="68"/>
      <c r="C687" s="71"/>
      <c r="D687" s="71"/>
      <c r="E687" s="68"/>
      <c r="F687" s="68"/>
      <c r="G687" s="71"/>
      <c r="H687" s="71"/>
      <c r="I687" s="68"/>
      <c r="J687" s="68"/>
      <c r="K687" s="71"/>
      <c r="L687" s="72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spans="1:26" ht="12.75" customHeight="1">
      <c r="A688" s="71"/>
      <c r="B688" s="68"/>
      <c r="C688" s="71"/>
      <c r="D688" s="71"/>
      <c r="E688" s="68"/>
      <c r="F688" s="68"/>
      <c r="G688" s="71"/>
      <c r="H688" s="71"/>
      <c r="I688" s="68"/>
      <c r="J688" s="68"/>
      <c r="K688" s="71"/>
      <c r="L688" s="72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spans="1:26" ht="12.75" customHeight="1">
      <c r="A689" s="71"/>
      <c r="B689" s="68"/>
      <c r="C689" s="71"/>
      <c r="D689" s="71"/>
      <c r="E689" s="68"/>
      <c r="F689" s="68"/>
      <c r="G689" s="71"/>
      <c r="H689" s="71"/>
      <c r="I689" s="68"/>
      <c r="J689" s="68"/>
      <c r="K689" s="71"/>
      <c r="L689" s="72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spans="1:26" ht="12.75" customHeight="1">
      <c r="A690" s="71"/>
      <c r="B690" s="68"/>
      <c r="C690" s="71"/>
      <c r="D690" s="71"/>
      <c r="E690" s="68"/>
      <c r="F690" s="68"/>
      <c r="G690" s="71"/>
      <c r="H690" s="71"/>
      <c r="I690" s="68"/>
      <c r="J690" s="68"/>
      <c r="K690" s="71"/>
      <c r="L690" s="72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spans="1:26" ht="12.75" customHeight="1">
      <c r="A691" s="71"/>
      <c r="B691" s="68"/>
      <c r="C691" s="71"/>
      <c r="D691" s="71"/>
      <c r="E691" s="68"/>
      <c r="F691" s="68"/>
      <c r="G691" s="71"/>
      <c r="H691" s="71"/>
      <c r="I691" s="68"/>
      <c r="J691" s="68"/>
      <c r="K691" s="71"/>
      <c r="L691" s="72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spans="1:26" ht="12.75" customHeight="1">
      <c r="A692" s="71"/>
      <c r="B692" s="68"/>
      <c r="C692" s="71"/>
      <c r="D692" s="71"/>
      <c r="E692" s="68"/>
      <c r="F692" s="68"/>
      <c r="G692" s="71"/>
      <c r="H692" s="71"/>
      <c r="I692" s="68"/>
      <c r="J692" s="68"/>
      <c r="K692" s="71"/>
      <c r="L692" s="72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spans="1:26" ht="12.75" customHeight="1">
      <c r="A693" s="71"/>
      <c r="B693" s="68"/>
      <c r="C693" s="71"/>
      <c r="D693" s="71"/>
      <c r="E693" s="68"/>
      <c r="F693" s="68"/>
      <c r="G693" s="71"/>
      <c r="H693" s="71"/>
      <c r="I693" s="68"/>
      <c r="J693" s="68"/>
      <c r="K693" s="71"/>
      <c r="L693" s="72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spans="1:26" ht="12.75" customHeight="1">
      <c r="A694" s="71"/>
      <c r="B694" s="68"/>
      <c r="C694" s="71"/>
      <c r="D694" s="71"/>
      <c r="E694" s="68"/>
      <c r="F694" s="68"/>
      <c r="G694" s="71"/>
      <c r="H694" s="71"/>
      <c r="I694" s="68"/>
      <c r="J694" s="68"/>
      <c r="K694" s="71"/>
      <c r="L694" s="72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spans="1:26" ht="12.75" customHeight="1">
      <c r="A695" s="71"/>
      <c r="B695" s="68"/>
      <c r="C695" s="71"/>
      <c r="D695" s="71"/>
      <c r="E695" s="68"/>
      <c r="F695" s="68"/>
      <c r="G695" s="71"/>
      <c r="H695" s="71"/>
      <c r="I695" s="68"/>
      <c r="J695" s="68"/>
      <c r="K695" s="71"/>
      <c r="L695" s="72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spans="1:26" ht="12.75" customHeight="1">
      <c r="A696" s="71"/>
      <c r="B696" s="68"/>
      <c r="C696" s="71"/>
      <c r="D696" s="71"/>
      <c r="E696" s="68"/>
      <c r="F696" s="68"/>
      <c r="G696" s="71"/>
      <c r="H696" s="71"/>
      <c r="I696" s="68"/>
      <c r="J696" s="68"/>
      <c r="K696" s="71"/>
      <c r="L696" s="72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spans="1:26" ht="12.75" customHeight="1">
      <c r="A697" s="71"/>
      <c r="B697" s="68"/>
      <c r="C697" s="71"/>
      <c r="D697" s="71"/>
      <c r="E697" s="68"/>
      <c r="F697" s="68"/>
      <c r="G697" s="71"/>
      <c r="H697" s="71"/>
      <c r="I697" s="68"/>
      <c r="J697" s="68"/>
      <c r="K697" s="71"/>
      <c r="L697" s="72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spans="1:26" ht="12.75" customHeight="1">
      <c r="A698" s="71"/>
      <c r="B698" s="68"/>
      <c r="C698" s="71"/>
      <c r="D698" s="71"/>
      <c r="E698" s="68"/>
      <c r="F698" s="68"/>
      <c r="G698" s="71"/>
      <c r="H698" s="71"/>
      <c r="I698" s="68"/>
      <c r="J698" s="68"/>
      <c r="K698" s="71"/>
      <c r="L698" s="72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spans="1:26" ht="12.75" customHeight="1">
      <c r="A699" s="71"/>
      <c r="B699" s="68"/>
      <c r="C699" s="71"/>
      <c r="D699" s="71"/>
      <c r="E699" s="68"/>
      <c r="F699" s="68"/>
      <c r="G699" s="71"/>
      <c r="H699" s="71"/>
      <c r="I699" s="68"/>
      <c r="J699" s="68"/>
      <c r="K699" s="71"/>
      <c r="L699" s="72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spans="1:26" ht="12.75" customHeight="1">
      <c r="A700" s="71"/>
      <c r="B700" s="68"/>
      <c r="C700" s="71"/>
      <c r="D700" s="71"/>
      <c r="E700" s="68"/>
      <c r="F700" s="68"/>
      <c r="G700" s="71"/>
      <c r="H700" s="71"/>
      <c r="I700" s="68"/>
      <c r="J700" s="68"/>
      <c r="K700" s="71"/>
      <c r="L700" s="72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spans="1:26" ht="12.75" customHeight="1">
      <c r="A701" s="71"/>
      <c r="B701" s="68"/>
      <c r="C701" s="71"/>
      <c r="D701" s="71"/>
      <c r="E701" s="68"/>
      <c r="F701" s="68"/>
      <c r="G701" s="71"/>
      <c r="H701" s="71"/>
      <c r="I701" s="68"/>
      <c r="J701" s="68"/>
      <c r="K701" s="71"/>
      <c r="L701" s="72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spans="1:26" ht="12.75" customHeight="1">
      <c r="A702" s="71"/>
      <c r="B702" s="68"/>
      <c r="C702" s="71"/>
      <c r="D702" s="71"/>
      <c r="E702" s="68"/>
      <c r="F702" s="68"/>
      <c r="G702" s="71"/>
      <c r="H702" s="71"/>
      <c r="I702" s="68"/>
      <c r="J702" s="68"/>
      <c r="K702" s="71"/>
      <c r="L702" s="72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spans="1:26" ht="12.75" customHeight="1">
      <c r="A703" s="71"/>
      <c r="B703" s="68"/>
      <c r="C703" s="71"/>
      <c r="D703" s="71"/>
      <c r="E703" s="68"/>
      <c r="F703" s="68"/>
      <c r="G703" s="71"/>
      <c r="H703" s="71"/>
      <c r="I703" s="68"/>
      <c r="J703" s="68"/>
      <c r="K703" s="71"/>
      <c r="L703" s="72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spans="1:26" ht="12.75" customHeight="1">
      <c r="A704" s="71"/>
      <c r="B704" s="68"/>
      <c r="C704" s="71"/>
      <c r="D704" s="71"/>
      <c r="E704" s="68"/>
      <c r="F704" s="68"/>
      <c r="G704" s="71"/>
      <c r="H704" s="71"/>
      <c r="I704" s="68"/>
      <c r="J704" s="68"/>
      <c r="K704" s="71"/>
      <c r="L704" s="72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spans="1:26" ht="12.75" customHeight="1">
      <c r="A705" s="71"/>
      <c r="B705" s="68"/>
      <c r="C705" s="71"/>
      <c r="D705" s="71"/>
      <c r="E705" s="68"/>
      <c r="F705" s="68"/>
      <c r="G705" s="71"/>
      <c r="H705" s="71"/>
      <c r="I705" s="68"/>
      <c r="J705" s="68"/>
      <c r="K705" s="71"/>
      <c r="L705" s="72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spans="1:26" ht="12.75" customHeight="1">
      <c r="A706" s="71"/>
      <c r="B706" s="68"/>
      <c r="C706" s="71"/>
      <c r="D706" s="71"/>
      <c r="E706" s="68"/>
      <c r="F706" s="68"/>
      <c r="G706" s="71"/>
      <c r="H706" s="71"/>
      <c r="I706" s="68"/>
      <c r="J706" s="68"/>
      <c r="K706" s="71"/>
      <c r="L706" s="72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spans="1:26" ht="12.75" customHeight="1">
      <c r="A707" s="71"/>
      <c r="B707" s="68"/>
      <c r="C707" s="71"/>
      <c r="D707" s="71"/>
      <c r="E707" s="68"/>
      <c r="F707" s="68"/>
      <c r="G707" s="71"/>
      <c r="H707" s="71"/>
      <c r="I707" s="68"/>
      <c r="J707" s="68"/>
      <c r="K707" s="71"/>
      <c r="L707" s="72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spans="1:26" ht="12.75" customHeight="1">
      <c r="A708" s="71"/>
      <c r="B708" s="68"/>
      <c r="C708" s="71"/>
      <c r="D708" s="71"/>
      <c r="E708" s="68"/>
      <c r="F708" s="68"/>
      <c r="G708" s="71"/>
      <c r="H708" s="71"/>
      <c r="I708" s="68"/>
      <c r="J708" s="68"/>
      <c r="K708" s="71"/>
      <c r="L708" s="72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spans="1:26" ht="12.75" customHeight="1">
      <c r="A709" s="71"/>
      <c r="B709" s="68"/>
      <c r="C709" s="71"/>
      <c r="D709" s="71"/>
      <c r="E709" s="68"/>
      <c r="F709" s="68"/>
      <c r="G709" s="71"/>
      <c r="H709" s="71"/>
      <c r="I709" s="68"/>
      <c r="J709" s="68"/>
      <c r="K709" s="71"/>
      <c r="L709" s="72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spans="1:26" ht="12.75" customHeight="1">
      <c r="A710" s="71"/>
      <c r="B710" s="68"/>
      <c r="C710" s="71"/>
      <c r="D710" s="71"/>
      <c r="E710" s="68"/>
      <c r="F710" s="68"/>
      <c r="G710" s="71"/>
      <c r="H710" s="71"/>
      <c r="I710" s="68"/>
      <c r="J710" s="68"/>
      <c r="K710" s="71"/>
      <c r="L710" s="72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spans="1:26" ht="12.75" customHeight="1">
      <c r="A711" s="71"/>
      <c r="B711" s="68"/>
      <c r="C711" s="71"/>
      <c r="D711" s="71"/>
      <c r="E711" s="68"/>
      <c r="F711" s="68"/>
      <c r="G711" s="71"/>
      <c r="H711" s="71"/>
      <c r="I711" s="68"/>
      <c r="J711" s="68"/>
      <c r="K711" s="71"/>
      <c r="L711" s="72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spans="1:26" ht="12.75" customHeight="1">
      <c r="A712" s="71"/>
      <c r="B712" s="68"/>
      <c r="C712" s="71"/>
      <c r="D712" s="71"/>
      <c r="E712" s="68"/>
      <c r="F712" s="68"/>
      <c r="G712" s="71"/>
      <c r="H712" s="71"/>
      <c r="I712" s="68"/>
      <c r="J712" s="68"/>
      <c r="K712" s="71"/>
      <c r="L712" s="72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spans="1:26" ht="12.75" customHeight="1">
      <c r="A713" s="71"/>
      <c r="B713" s="68"/>
      <c r="C713" s="71"/>
      <c r="D713" s="71"/>
      <c r="E713" s="68"/>
      <c r="F713" s="68"/>
      <c r="G713" s="71"/>
      <c r="H713" s="71"/>
      <c r="I713" s="68"/>
      <c r="J713" s="68"/>
      <c r="K713" s="71"/>
      <c r="L713" s="72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spans="1:26" ht="12.75" customHeight="1">
      <c r="A714" s="71"/>
      <c r="B714" s="68"/>
      <c r="C714" s="71"/>
      <c r="D714" s="71"/>
      <c r="E714" s="68"/>
      <c r="F714" s="68"/>
      <c r="G714" s="71"/>
      <c r="H714" s="71"/>
      <c r="I714" s="68"/>
      <c r="J714" s="68"/>
      <c r="K714" s="71"/>
      <c r="L714" s="72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spans="1:26" ht="12.75" customHeight="1">
      <c r="A715" s="71"/>
      <c r="B715" s="68"/>
      <c r="C715" s="71"/>
      <c r="D715" s="71"/>
      <c r="E715" s="68"/>
      <c r="F715" s="68"/>
      <c r="G715" s="71"/>
      <c r="H715" s="71"/>
      <c r="I715" s="68"/>
      <c r="J715" s="68"/>
      <c r="K715" s="71"/>
      <c r="L715" s="72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spans="1:26" ht="12.75" customHeight="1">
      <c r="A716" s="71"/>
      <c r="B716" s="68"/>
      <c r="C716" s="71"/>
      <c r="D716" s="71"/>
      <c r="E716" s="68"/>
      <c r="F716" s="68"/>
      <c r="G716" s="71"/>
      <c r="H716" s="71"/>
      <c r="I716" s="68"/>
      <c r="J716" s="68"/>
      <c r="K716" s="71"/>
      <c r="L716" s="72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spans="1:26" ht="12.75" customHeight="1">
      <c r="A717" s="71"/>
      <c r="B717" s="68"/>
      <c r="C717" s="71"/>
      <c r="D717" s="71"/>
      <c r="E717" s="68"/>
      <c r="F717" s="68"/>
      <c r="G717" s="71"/>
      <c r="H717" s="71"/>
      <c r="I717" s="68"/>
      <c r="J717" s="68"/>
      <c r="K717" s="71"/>
      <c r="L717" s="72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spans="1:26" ht="12.75" customHeight="1">
      <c r="A718" s="71"/>
      <c r="B718" s="68"/>
      <c r="C718" s="71"/>
      <c r="D718" s="71"/>
      <c r="E718" s="68"/>
      <c r="F718" s="68"/>
      <c r="G718" s="71"/>
      <c r="H718" s="71"/>
      <c r="I718" s="68"/>
      <c r="J718" s="68"/>
      <c r="K718" s="71"/>
      <c r="L718" s="72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spans="1:26" ht="12.75" customHeight="1">
      <c r="A719" s="71"/>
      <c r="B719" s="68"/>
      <c r="C719" s="71"/>
      <c r="D719" s="71"/>
      <c r="E719" s="68"/>
      <c r="F719" s="68"/>
      <c r="G719" s="71"/>
      <c r="H719" s="71"/>
      <c r="I719" s="68"/>
      <c r="J719" s="68"/>
      <c r="K719" s="71"/>
      <c r="L719" s="72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spans="1:26" ht="12.75" customHeight="1">
      <c r="A720" s="71"/>
      <c r="B720" s="68"/>
      <c r="C720" s="71"/>
      <c r="D720" s="71"/>
      <c r="E720" s="68"/>
      <c r="F720" s="68"/>
      <c r="G720" s="71"/>
      <c r="H720" s="71"/>
      <c r="I720" s="68"/>
      <c r="J720" s="68"/>
      <c r="K720" s="71"/>
      <c r="L720" s="72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spans="1:26" ht="12.75" customHeight="1">
      <c r="A721" s="71"/>
      <c r="B721" s="68"/>
      <c r="C721" s="71"/>
      <c r="D721" s="71"/>
      <c r="E721" s="68"/>
      <c r="F721" s="68"/>
      <c r="G721" s="71"/>
      <c r="H721" s="71"/>
      <c r="I721" s="68"/>
      <c r="J721" s="68"/>
      <c r="K721" s="71"/>
      <c r="L721" s="72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spans="1:26" ht="12.75" customHeight="1">
      <c r="A722" s="71"/>
      <c r="B722" s="68"/>
      <c r="C722" s="71"/>
      <c r="D722" s="71"/>
      <c r="E722" s="68"/>
      <c r="F722" s="68"/>
      <c r="G722" s="71"/>
      <c r="H722" s="71"/>
      <c r="I722" s="68"/>
      <c r="J722" s="68"/>
      <c r="K722" s="71"/>
      <c r="L722" s="72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spans="1:26" ht="12.75" customHeight="1">
      <c r="A723" s="71"/>
      <c r="B723" s="68"/>
      <c r="C723" s="71"/>
      <c r="D723" s="71"/>
      <c r="E723" s="68"/>
      <c r="F723" s="68"/>
      <c r="G723" s="71"/>
      <c r="H723" s="71"/>
      <c r="I723" s="68"/>
      <c r="J723" s="68"/>
      <c r="K723" s="71"/>
      <c r="L723" s="72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spans="1:26" ht="12.75" customHeight="1">
      <c r="A724" s="71"/>
      <c r="B724" s="68"/>
      <c r="C724" s="71"/>
      <c r="D724" s="71"/>
      <c r="E724" s="68"/>
      <c r="F724" s="68"/>
      <c r="G724" s="71"/>
      <c r="H724" s="71"/>
      <c r="I724" s="68"/>
      <c r="J724" s="68"/>
      <c r="K724" s="71"/>
      <c r="L724" s="72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spans="1:26" ht="12.75" customHeight="1">
      <c r="A725" s="71"/>
      <c r="B725" s="68"/>
      <c r="C725" s="71"/>
      <c r="D725" s="71"/>
      <c r="E725" s="68"/>
      <c r="F725" s="68"/>
      <c r="G725" s="71"/>
      <c r="H725" s="71"/>
      <c r="I725" s="68"/>
      <c r="J725" s="68"/>
      <c r="K725" s="71"/>
      <c r="L725" s="72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spans="1:26" ht="12.75" customHeight="1">
      <c r="A726" s="71"/>
      <c r="B726" s="68"/>
      <c r="C726" s="71"/>
      <c r="D726" s="71"/>
      <c r="E726" s="68"/>
      <c r="F726" s="68"/>
      <c r="G726" s="71"/>
      <c r="H726" s="71"/>
      <c r="I726" s="68"/>
      <c r="J726" s="68"/>
      <c r="K726" s="71"/>
      <c r="L726" s="72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spans="1:26" ht="12.75" customHeight="1">
      <c r="A727" s="71"/>
      <c r="B727" s="68"/>
      <c r="C727" s="71"/>
      <c r="D727" s="71"/>
      <c r="E727" s="68"/>
      <c r="F727" s="68"/>
      <c r="G727" s="71"/>
      <c r="H727" s="71"/>
      <c r="I727" s="68"/>
      <c r="J727" s="68"/>
      <c r="K727" s="71"/>
      <c r="L727" s="72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spans="1:26" ht="12.75" customHeight="1">
      <c r="A728" s="71"/>
      <c r="B728" s="68"/>
      <c r="C728" s="71"/>
      <c r="D728" s="71"/>
      <c r="E728" s="68"/>
      <c r="F728" s="68"/>
      <c r="G728" s="71"/>
      <c r="H728" s="71"/>
      <c r="I728" s="68"/>
      <c r="J728" s="68"/>
      <c r="K728" s="71"/>
      <c r="L728" s="72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spans="1:26" ht="12.75" customHeight="1">
      <c r="A729" s="71"/>
      <c r="B729" s="68"/>
      <c r="C729" s="71"/>
      <c r="D729" s="71"/>
      <c r="E729" s="68"/>
      <c r="F729" s="68"/>
      <c r="G729" s="71"/>
      <c r="H729" s="71"/>
      <c r="I729" s="68"/>
      <c r="J729" s="68"/>
      <c r="K729" s="71"/>
      <c r="L729" s="72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spans="1:26" ht="12.75" customHeight="1">
      <c r="A730" s="71"/>
      <c r="B730" s="68"/>
      <c r="C730" s="71"/>
      <c r="D730" s="71"/>
      <c r="E730" s="68"/>
      <c r="F730" s="68"/>
      <c r="G730" s="71"/>
      <c r="H730" s="71"/>
      <c r="I730" s="68"/>
      <c r="J730" s="68"/>
      <c r="K730" s="71"/>
      <c r="L730" s="72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spans="1:26" ht="12.75" customHeight="1">
      <c r="A731" s="71"/>
      <c r="B731" s="68"/>
      <c r="C731" s="71"/>
      <c r="D731" s="71"/>
      <c r="E731" s="68"/>
      <c r="F731" s="68"/>
      <c r="G731" s="71"/>
      <c r="H731" s="71"/>
      <c r="I731" s="68"/>
      <c r="J731" s="68"/>
      <c r="K731" s="71"/>
      <c r="L731" s="72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spans="1:26" ht="12.75" customHeight="1">
      <c r="A732" s="71"/>
      <c r="B732" s="68"/>
      <c r="C732" s="71"/>
      <c r="D732" s="71"/>
      <c r="E732" s="68"/>
      <c r="F732" s="68"/>
      <c r="G732" s="71"/>
      <c r="H732" s="71"/>
      <c r="I732" s="68"/>
      <c r="J732" s="68"/>
      <c r="K732" s="71"/>
      <c r="L732" s="72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spans="1:26" ht="12.75" customHeight="1">
      <c r="A733" s="71"/>
      <c r="B733" s="68"/>
      <c r="C733" s="71"/>
      <c r="D733" s="71"/>
      <c r="E733" s="68"/>
      <c r="F733" s="68"/>
      <c r="G733" s="71"/>
      <c r="H733" s="71"/>
      <c r="I733" s="68"/>
      <c r="J733" s="68"/>
      <c r="K733" s="71"/>
      <c r="L733" s="72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spans="1:26" ht="12.75" customHeight="1">
      <c r="A734" s="71"/>
      <c r="B734" s="68"/>
      <c r="C734" s="71"/>
      <c r="D734" s="71"/>
      <c r="E734" s="68"/>
      <c r="F734" s="68"/>
      <c r="G734" s="71"/>
      <c r="H734" s="71"/>
      <c r="I734" s="68"/>
      <c r="J734" s="68"/>
      <c r="K734" s="71"/>
      <c r="L734" s="72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spans="1:26" ht="12.75" customHeight="1">
      <c r="A735" s="71"/>
      <c r="B735" s="68"/>
      <c r="C735" s="71"/>
      <c r="D735" s="71"/>
      <c r="E735" s="68"/>
      <c r="F735" s="68"/>
      <c r="G735" s="71"/>
      <c r="H735" s="71"/>
      <c r="I735" s="68"/>
      <c r="J735" s="68"/>
      <c r="K735" s="71"/>
      <c r="L735" s="72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spans="1:26" ht="12.75" customHeight="1">
      <c r="A736" s="71"/>
      <c r="B736" s="68"/>
      <c r="C736" s="71"/>
      <c r="D736" s="71"/>
      <c r="E736" s="68"/>
      <c r="F736" s="68"/>
      <c r="G736" s="71"/>
      <c r="H736" s="71"/>
      <c r="I736" s="68"/>
      <c r="J736" s="68"/>
      <c r="K736" s="71"/>
      <c r="L736" s="72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spans="1:26" ht="12.75" customHeight="1">
      <c r="A737" s="71"/>
      <c r="B737" s="68"/>
      <c r="C737" s="71"/>
      <c r="D737" s="71"/>
      <c r="E737" s="68"/>
      <c r="F737" s="68"/>
      <c r="G737" s="71"/>
      <c r="H737" s="71"/>
      <c r="I737" s="68"/>
      <c r="J737" s="68"/>
      <c r="K737" s="71"/>
      <c r="L737" s="72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spans="1:26" ht="12.75" customHeight="1">
      <c r="A738" s="71"/>
      <c r="B738" s="68"/>
      <c r="C738" s="71"/>
      <c r="D738" s="71"/>
      <c r="E738" s="68"/>
      <c r="F738" s="68"/>
      <c r="G738" s="71"/>
      <c r="H738" s="71"/>
      <c r="I738" s="68"/>
      <c r="J738" s="68"/>
      <c r="K738" s="71"/>
      <c r="L738" s="72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spans="1:26" ht="12.75" customHeight="1">
      <c r="A739" s="71"/>
      <c r="B739" s="68"/>
      <c r="C739" s="71"/>
      <c r="D739" s="71"/>
      <c r="E739" s="68"/>
      <c r="F739" s="68"/>
      <c r="G739" s="71"/>
      <c r="H739" s="71"/>
      <c r="I739" s="68"/>
      <c r="J739" s="68"/>
      <c r="K739" s="71"/>
      <c r="L739" s="72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spans="1:26" ht="12.75" customHeight="1">
      <c r="A740" s="71"/>
      <c r="B740" s="68"/>
      <c r="C740" s="71"/>
      <c r="D740" s="71"/>
      <c r="E740" s="68"/>
      <c r="F740" s="68"/>
      <c r="G740" s="71"/>
      <c r="H740" s="71"/>
      <c r="I740" s="68"/>
      <c r="J740" s="68"/>
      <c r="K740" s="71"/>
      <c r="L740" s="72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spans="1:26" ht="12.75" customHeight="1">
      <c r="A741" s="71"/>
      <c r="B741" s="68"/>
      <c r="C741" s="71"/>
      <c r="D741" s="71"/>
      <c r="E741" s="68"/>
      <c r="F741" s="68"/>
      <c r="G741" s="71"/>
      <c r="H741" s="71"/>
      <c r="I741" s="68"/>
      <c r="J741" s="68"/>
      <c r="K741" s="71"/>
      <c r="L741" s="72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spans="1:26" ht="12.75" customHeight="1">
      <c r="A742" s="71"/>
      <c r="B742" s="68"/>
      <c r="C742" s="71"/>
      <c r="D742" s="71"/>
      <c r="E742" s="68"/>
      <c r="F742" s="68"/>
      <c r="G742" s="71"/>
      <c r="H742" s="71"/>
      <c r="I742" s="68"/>
      <c r="J742" s="68"/>
      <c r="K742" s="71"/>
      <c r="L742" s="72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spans="1:26" ht="12.75" customHeight="1">
      <c r="A743" s="71"/>
      <c r="B743" s="68"/>
      <c r="C743" s="71"/>
      <c r="D743" s="71"/>
      <c r="E743" s="68"/>
      <c r="F743" s="68"/>
      <c r="G743" s="71"/>
      <c r="H743" s="71"/>
      <c r="I743" s="68"/>
      <c r="J743" s="68"/>
      <c r="K743" s="71"/>
      <c r="L743" s="72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spans="1:26" ht="12.75" customHeight="1">
      <c r="A744" s="71"/>
      <c r="B744" s="68"/>
      <c r="C744" s="71"/>
      <c r="D744" s="71"/>
      <c r="E744" s="68"/>
      <c r="F744" s="68"/>
      <c r="G744" s="71"/>
      <c r="H744" s="71"/>
      <c r="I744" s="68"/>
      <c r="J744" s="68"/>
      <c r="K744" s="71"/>
      <c r="L744" s="72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spans="1:26" ht="12.75" customHeight="1">
      <c r="A745" s="71"/>
      <c r="B745" s="68"/>
      <c r="C745" s="71"/>
      <c r="D745" s="71"/>
      <c r="E745" s="68"/>
      <c r="F745" s="68"/>
      <c r="G745" s="71"/>
      <c r="H745" s="71"/>
      <c r="I745" s="68"/>
      <c r="J745" s="68"/>
      <c r="K745" s="71"/>
      <c r="L745" s="72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spans="1:26" ht="12.75" customHeight="1">
      <c r="A746" s="71"/>
      <c r="B746" s="68"/>
      <c r="C746" s="71"/>
      <c r="D746" s="71"/>
      <c r="E746" s="68"/>
      <c r="F746" s="68"/>
      <c r="G746" s="71"/>
      <c r="H746" s="71"/>
      <c r="I746" s="68"/>
      <c r="J746" s="68"/>
      <c r="K746" s="71"/>
      <c r="L746" s="72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spans="1:26" ht="12.75" customHeight="1">
      <c r="A747" s="71"/>
      <c r="B747" s="68"/>
      <c r="C747" s="71"/>
      <c r="D747" s="71"/>
      <c r="E747" s="68"/>
      <c r="F747" s="68"/>
      <c r="G747" s="71"/>
      <c r="H747" s="71"/>
      <c r="I747" s="68"/>
      <c r="J747" s="68"/>
      <c r="K747" s="71"/>
      <c r="L747" s="72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spans="1:26" ht="12.75" customHeight="1">
      <c r="A748" s="71"/>
      <c r="B748" s="68"/>
      <c r="C748" s="71"/>
      <c r="D748" s="71"/>
      <c r="E748" s="68"/>
      <c r="F748" s="68"/>
      <c r="G748" s="71"/>
      <c r="H748" s="71"/>
      <c r="I748" s="68"/>
      <c r="J748" s="68"/>
      <c r="K748" s="71"/>
      <c r="L748" s="72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spans="1:26" ht="12.75" customHeight="1">
      <c r="A749" s="71"/>
      <c r="B749" s="68"/>
      <c r="C749" s="71"/>
      <c r="D749" s="71"/>
      <c r="E749" s="68"/>
      <c r="F749" s="68"/>
      <c r="G749" s="71"/>
      <c r="H749" s="71"/>
      <c r="I749" s="68"/>
      <c r="J749" s="68"/>
      <c r="K749" s="71"/>
      <c r="L749" s="72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spans="1:26" ht="12.75" customHeight="1">
      <c r="A750" s="71"/>
      <c r="B750" s="68"/>
      <c r="C750" s="71"/>
      <c r="D750" s="71"/>
      <c r="E750" s="68"/>
      <c r="F750" s="68"/>
      <c r="G750" s="71"/>
      <c r="H750" s="71"/>
      <c r="I750" s="68"/>
      <c r="J750" s="68"/>
      <c r="K750" s="71"/>
      <c r="L750" s="72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spans="1:26" ht="12.75" customHeight="1">
      <c r="A751" s="71"/>
      <c r="B751" s="68"/>
      <c r="C751" s="71"/>
      <c r="D751" s="71"/>
      <c r="E751" s="68"/>
      <c r="F751" s="68"/>
      <c r="G751" s="71"/>
      <c r="H751" s="71"/>
      <c r="I751" s="68"/>
      <c r="J751" s="68"/>
      <c r="K751" s="71"/>
      <c r="L751" s="72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spans="1:26" ht="12.75" customHeight="1">
      <c r="A752" s="71"/>
      <c r="B752" s="68"/>
      <c r="C752" s="71"/>
      <c r="D752" s="71"/>
      <c r="E752" s="68"/>
      <c r="F752" s="68"/>
      <c r="G752" s="71"/>
      <c r="H752" s="71"/>
      <c r="I752" s="68"/>
      <c r="J752" s="68"/>
      <c r="K752" s="71"/>
      <c r="L752" s="72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spans="1:26" ht="12.75" customHeight="1">
      <c r="A753" s="71"/>
      <c r="B753" s="68"/>
      <c r="C753" s="71"/>
      <c r="D753" s="71"/>
      <c r="E753" s="68"/>
      <c r="F753" s="68"/>
      <c r="G753" s="71"/>
      <c r="H753" s="71"/>
      <c r="I753" s="68"/>
      <c r="J753" s="68"/>
      <c r="K753" s="71"/>
      <c r="L753" s="72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spans="1:26" ht="12.75" customHeight="1">
      <c r="A754" s="71"/>
      <c r="B754" s="68"/>
      <c r="C754" s="71"/>
      <c r="D754" s="71"/>
      <c r="E754" s="68"/>
      <c r="F754" s="68"/>
      <c r="G754" s="71"/>
      <c r="H754" s="71"/>
      <c r="I754" s="68"/>
      <c r="J754" s="68"/>
      <c r="K754" s="71"/>
      <c r="L754" s="72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spans="1:26" ht="12.75" customHeight="1">
      <c r="A755" s="71"/>
      <c r="B755" s="68"/>
      <c r="C755" s="71"/>
      <c r="D755" s="71"/>
      <c r="E755" s="68"/>
      <c r="F755" s="68"/>
      <c r="G755" s="71"/>
      <c r="H755" s="71"/>
      <c r="I755" s="68"/>
      <c r="J755" s="68"/>
      <c r="K755" s="71"/>
      <c r="L755" s="72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spans="1:26" ht="12.75" customHeight="1">
      <c r="A756" s="71"/>
      <c r="B756" s="68"/>
      <c r="C756" s="71"/>
      <c r="D756" s="71"/>
      <c r="E756" s="68"/>
      <c r="F756" s="68"/>
      <c r="G756" s="71"/>
      <c r="H756" s="71"/>
      <c r="I756" s="68"/>
      <c r="J756" s="68"/>
      <c r="K756" s="71"/>
      <c r="L756" s="72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spans="1:26" ht="12.75" customHeight="1">
      <c r="A757" s="71"/>
      <c r="B757" s="68"/>
      <c r="C757" s="71"/>
      <c r="D757" s="71"/>
      <c r="E757" s="68"/>
      <c r="F757" s="68"/>
      <c r="G757" s="71"/>
      <c r="H757" s="71"/>
      <c r="I757" s="68"/>
      <c r="J757" s="68"/>
      <c r="K757" s="71"/>
      <c r="L757" s="72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spans="1:26" ht="12.75" customHeight="1">
      <c r="A758" s="71"/>
      <c r="B758" s="68"/>
      <c r="C758" s="71"/>
      <c r="D758" s="71"/>
      <c r="E758" s="68"/>
      <c r="F758" s="68"/>
      <c r="G758" s="71"/>
      <c r="H758" s="71"/>
      <c r="I758" s="68"/>
      <c r="J758" s="68"/>
      <c r="K758" s="71"/>
      <c r="L758" s="72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spans="1:26" ht="12.75" customHeight="1">
      <c r="A759" s="71"/>
      <c r="B759" s="68"/>
      <c r="C759" s="71"/>
      <c r="D759" s="71"/>
      <c r="E759" s="68"/>
      <c r="F759" s="68"/>
      <c r="G759" s="71"/>
      <c r="H759" s="71"/>
      <c r="I759" s="68"/>
      <c r="J759" s="68"/>
      <c r="K759" s="71"/>
      <c r="L759" s="72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spans="1:26" ht="12.75" customHeight="1">
      <c r="A760" s="71"/>
      <c r="B760" s="68"/>
      <c r="C760" s="71"/>
      <c r="D760" s="71"/>
      <c r="E760" s="68"/>
      <c r="F760" s="68"/>
      <c r="G760" s="71"/>
      <c r="H760" s="71"/>
      <c r="I760" s="68"/>
      <c r="J760" s="68"/>
      <c r="K760" s="71"/>
      <c r="L760" s="72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spans="1:26" ht="12.75" customHeight="1">
      <c r="A761" s="71"/>
      <c r="B761" s="68"/>
      <c r="C761" s="71"/>
      <c r="D761" s="71"/>
      <c r="E761" s="68"/>
      <c r="F761" s="68"/>
      <c r="G761" s="71"/>
      <c r="H761" s="71"/>
      <c r="I761" s="68"/>
      <c r="J761" s="68"/>
      <c r="K761" s="71"/>
      <c r="L761" s="72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spans="1:26" ht="12.75" customHeight="1">
      <c r="A762" s="71"/>
      <c r="B762" s="68"/>
      <c r="C762" s="71"/>
      <c r="D762" s="71"/>
      <c r="E762" s="68"/>
      <c r="F762" s="68"/>
      <c r="G762" s="71"/>
      <c r="H762" s="71"/>
      <c r="I762" s="68"/>
      <c r="J762" s="68"/>
      <c r="K762" s="71"/>
      <c r="L762" s="72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spans="1:26" ht="12.75" customHeight="1">
      <c r="A763" s="71"/>
      <c r="B763" s="68"/>
      <c r="C763" s="71"/>
      <c r="D763" s="71"/>
      <c r="E763" s="68"/>
      <c r="F763" s="68"/>
      <c r="G763" s="71"/>
      <c r="H763" s="71"/>
      <c r="I763" s="68"/>
      <c r="J763" s="68"/>
      <c r="K763" s="71"/>
      <c r="L763" s="72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spans="1:26" ht="12.75" customHeight="1">
      <c r="A764" s="71"/>
      <c r="B764" s="68"/>
      <c r="C764" s="71"/>
      <c r="D764" s="71"/>
      <c r="E764" s="68"/>
      <c r="F764" s="68"/>
      <c r="G764" s="71"/>
      <c r="H764" s="71"/>
      <c r="I764" s="68"/>
      <c r="J764" s="68"/>
      <c r="K764" s="71"/>
      <c r="L764" s="72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spans="1:26" ht="12.75" customHeight="1">
      <c r="A765" s="71"/>
      <c r="B765" s="68"/>
      <c r="C765" s="71"/>
      <c r="D765" s="71"/>
      <c r="E765" s="68"/>
      <c r="F765" s="68"/>
      <c r="G765" s="71"/>
      <c r="H765" s="71"/>
      <c r="I765" s="68"/>
      <c r="J765" s="68"/>
      <c r="K765" s="71"/>
      <c r="L765" s="72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spans="1:26" ht="12.75" customHeight="1">
      <c r="A766" s="71"/>
      <c r="B766" s="68"/>
      <c r="C766" s="71"/>
      <c r="D766" s="71"/>
      <c r="E766" s="68"/>
      <c r="F766" s="68"/>
      <c r="G766" s="71"/>
      <c r="H766" s="71"/>
      <c r="I766" s="68"/>
      <c r="J766" s="68"/>
      <c r="K766" s="71"/>
      <c r="L766" s="72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spans="1:26" ht="12.75" customHeight="1">
      <c r="A767" s="71"/>
      <c r="B767" s="68"/>
      <c r="C767" s="71"/>
      <c r="D767" s="71"/>
      <c r="E767" s="68"/>
      <c r="F767" s="68"/>
      <c r="G767" s="71"/>
      <c r="H767" s="71"/>
      <c r="I767" s="68"/>
      <c r="J767" s="68"/>
      <c r="K767" s="71"/>
      <c r="L767" s="72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spans="1:26" ht="12.75" customHeight="1">
      <c r="A768" s="71"/>
      <c r="B768" s="68"/>
      <c r="C768" s="71"/>
      <c r="D768" s="71"/>
      <c r="E768" s="68"/>
      <c r="F768" s="68"/>
      <c r="G768" s="71"/>
      <c r="H768" s="71"/>
      <c r="I768" s="68"/>
      <c r="J768" s="68"/>
      <c r="K768" s="71"/>
      <c r="L768" s="72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spans="1:26" ht="12.75" customHeight="1">
      <c r="A769" s="71"/>
      <c r="B769" s="68"/>
      <c r="C769" s="71"/>
      <c r="D769" s="71"/>
      <c r="E769" s="68"/>
      <c r="F769" s="68"/>
      <c r="G769" s="71"/>
      <c r="H769" s="71"/>
      <c r="I769" s="68"/>
      <c r="J769" s="68"/>
      <c r="K769" s="71"/>
      <c r="L769" s="72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spans="1:26" ht="12.75" customHeight="1">
      <c r="A770" s="71"/>
      <c r="B770" s="68"/>
      <c r="C770" s="71"/>
      <c r="D770" s="71"/>
      <c r="E770" s="68"/>
      <c r="F770" s="68"/>
      <c r="G770" s="71"/>
      <c r="H770" s="71"/>
      <c r="I770" s="68"/>
      <c r="J770" s="68"/>
      <c r="K770" s="71"/>
      <c r="L770" s="72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spans="1:26" ht="12.75" customHeight="1">
      <c r="A771" s="71"/>
      <c r="B771" s="68"/>
      <c r="C771" s="71"/>
      <c r="D771" s="71"/>
      <c r="E771" s="68"/>
      <c r="F771" s="68"/>
      <c r="G771" s="71"/>
      <c r="H771" s="71"/>
      <c r="I771" s="68"/>
      <c r="J771" s="68"/>
      <c r="K771" s="71"/>
      <c r="L771" s="72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spans="1:26" ht="12.75" customHeight="1">
      <c r="A772" s="71"/>
      <c r="B772" s="68"/>
      <c r="C772" s="71"/>
      <c r="D772" s="71"/>
      <c r="E772" s="68"/>
      <c r="F772" s="68"/>
      <c r="G772" s="71"/>
      <c r="H772" s="71"/>
      <c r="I772" s="68"/>
      <c r="J772" s="68"/>
      <c r="K772" s="71"/>
      <c r="L772" s="72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spans="1:26" ht="12.75" customHeight="1">
      <c r="A773" s="71"/>
      <c r="B773" s="68"/>
      <c r="C773" s="71"/>
      <c r="D773" s="71"/>
      <c r="E773" s="68"/>
      <c r="F773" s="68"/>
      <c r="G773" s="71"/>
      <c r="H773" s="71"/>
      <c r="I773" s="68"/>
      <c r="J773" s="68"/>
      <c r="K773" s="71"/>
      <c r="L773" s="72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spans="1:26" ht="12.75" customHeight="1">
      <c r="A774" s="71"/>
      <c r="B774" s="68"/>
      <c r="C774" s="71"/>
      <c r="D774" s="71"/>
      <c r="E774" s="68"/>
      <c r="F774" s="68"/>
      <c r="G774" s="71"/>
      <c r="H774" s="71"/>
      <c r="I774" s="68"/>
      <c r="J774" s="68"/>
      <c r="K774" s="71"/>
      <c r="L774" s="72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spans="1:26" ht="12.75" customHeight="1">
      <c r="A775" s="71"/>
      <c r="B775" s="68"/>
      <c r="C775" s="71"/>
      <c r="D775" s="71"/>
      <c r="E775" s="68"/>
      <c r="F775" s="68"/>
      <c r="G775" s="71"/>
      <c r="H775" s="71"/>
      <c r="I775" s="68"/>
      <c r="J775" s="68"/>
      <c r="K775" s="71"/>
      <c r="L775" s="72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spans="1:26" ht="12.75" customHeight="1">
      <c r="A776" s="71"/>
      <c r="B776" s="68"/>
      <c r="C776" s="71"/>
      <c r="D776" s="71"/>
      <c r="E776" s="68"/>
      <c r="F776" s="68"/>
      <c r="G776" s="71"/>
      <c r="H776" s="71"/>
      <c r="I776" s="68"/>
      <c r="J776" s="68"/>
      <c r="K776" s="71"/>
      <c r="L776" s="72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spans="1:26" ht="12.75" customHeight="1">
      <c r="A777" s="71"/>
      <c r="B777" s="68"/>
      <c r="C777" s="71"/>
      <c r="D777" s="71"/>
      <c r="E777" s="68"/>
      <c r="F777" s="68"/>
      <c r="G777" s="71"/>
      <c r="H777" s="71"/>
      <c r="I777" s="68"/>
      <c r="J777" s="68"/>
      <c r="K777" s="71"/>
      <c r="L777" s="72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spans="1:26" ht="12.75" customHeight="1">
      <c r="A778" s="71"/>
      <c r="B778" s="68"/>
      <c r="C778" s="71"/>
      <c r="D778" s="71"/>
      <c r="E778" s="68"/>
      <c r="F778" s="68"/>
      <c r="G778" s="71"/>
      <c r="H778" s="71"/>
      <c r="I778" s="68"/>
      <c r="J778" s="68"/>
      <c r="K778" s="71"/>
      <c r="L778" s="72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spans="1:26" ht="12.75" customHeight="1">
      <c r="A779" s="71"/>
      <c r="B779" s="68"/>
      <c r="C779" s="71"/>
      <c r="D779" s="71"/>
      <c r="E779" s="68"/>
      <c r="F779" s="68"/>
      <c r="G779" s="71"/>
      <c r="H779" s="71"/>
      <c r="I779" s="68"/>
      <c r="J779" s="68"/>
      <c r="K779" s="71"/>
      <c r="L779" s="72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spans="1:26" ht="12.75" customHeight="1">
      <c r="A780" s="71"/>
      <c r="B780" s="68"/>
      <c r="C780" s="71"/>
      <c r="D780" s="71"/>
      <c r="E780" s="68"/>
      <c r="F780" s="68"/>
      <c r="G780" s="71"/>
      <c r="H780" s="71"/>
      <c r="I780" s="68"/>
      <c r="J780" s="68"/>
      <c r="K780" s="71"/>
      <c r="L780" s="72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spans="1:26" ht="12.75" customHeight="1">
      <c r="A781" s="71"/>
      <c r="B781" s="68"/>
      <c r="C781" s="71"/>
      <c r="D781" s="71"/>
      <c r="E781" s="68"/>
      <c r="F781" s="68"/>
      <c r="G781" s="71"/>
      <c r="H781" s="71"/>
      <c r="I781" s="68"/>
      <c r="J781" s="68"/>
      <c r="K781" s="71"/>
      <c r="L781" s="72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spans="1:26" ht="12.75" customHeight="1">
      <c r="A782" s="71"/>
      <c r="B782" s="68"/>
      <c r="C782" s="71"/>
      <c r="D782" s="71"/>
      <c r="E782" s="68"/>
      <c r="F782" s="68"/>
      <c r="G782" s="71"/>
      <c r="H782" s="71"/>
      <c r="I782" s="68"/>
      <c r="J782" s="68"/>
      <c r="K782" s="71"/>
      <c r="L782" s="72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spans="1:26" ht="12.75" customHeight="1">
      <c r="A783" s="71"/>
      <c r="B783" s="68"/>
      <c r="C783" s="71"/>
      <c r="D783" s="71"/>
      <c r="E783" s="68"/>
      <c r="F783" s="68"/>
      <c r="G783" s="71"/>
      <c r="H783" s="71"/>
      <c r="I783" s="68"/>
      <c r="J783" s="68"/>
      <c r="K783" s="71"/>
      <c r="L783" s="72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spans="1:26" ht="12.75" customHeight="1">
      <c r="A784" s="71"/>
      <c r="B784" s="68"/>
      <c r="C784" s="71"/>
      <c r="D784" s="71"/>
      <c r="E784" s="68"/>
      <c r="F784" s="68"/>
      <c r="G784" s="71"/>
      <c r="H784" s="71"/>
      <c r="I784" s="68"/>
      <c r="J784" s="68"/>
      <c r="K784" s="71"/>
      <c r="L784" s="72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spans="1:26" ht="12.75" customHeight="1">
      <c r="A785" s="71"/>
      <c r="B785" s="68"/>
      <c r="C785" s="71"/>
      <c r="D785" s="71"/>
      <c r="E785" s="68"/>
      <c r="F785" s="68"/>
      <c r="G785" s="71"/>
      <c r="H785" s="71"/>
      <c r="I785" s="68"/>
      <c r="J785" s="68"/>
      <c r="K785" s="71"/>
      <c r="L785" s="72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spans="1:26" ht="12.75" customHeight="1">
      <c r="A786" s="71"/>
      <c r="B786" s="68"/>
      <c r="C786" s="71"/>
      <c r="D786" s="71"/>
      <c r="E786" s="68"/>
      <c r="F786" s="68"/>
      <c r="G786" s="71"/>
      <c r="H786" s="71"/>
      <c r="I786" s="68"/>
      <c r="J786" s="68"/>
      <c r="K786" s="71"/>
      <c r="L786" s="72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spans="1:26" ht="12.75" customHeight="1">
      <c r="A787" s="71"/>
      <c r="B787" s="68"/>
      <c r="C787" s="71"/>
      <c r="D787" s="71"/>
      <c r="E787" s="68"/>
      <c r="F787" s="68"/>
      <c r="G787" s="71"/>
      <c r="H787" s="71"/>
      <c r="I787" s="68"/>
      <c r="J787" s="68"/>
      <c r="K787" s="71"/>
      <c r="L787" s="72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spans="1:26" ht="12.75" customHeight="1">
      <c r="A788" s="71"/>
      <c r="B788" s="68"/>
      <c r="C788" s="71"/>
      <c r="D788" s="71"/>
      <c r="E788" s="68"/>
      <c r="F788" s="68"/>
      <c r="G788" s="71"/>
      <c r="H788" s="71"/>
      <c r="I788" s="68"/>
      <c r="J788" s="68"/>
      <c r="K788" s="71"/>
      <c r="L788" s="72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spans="1:26" ht="12.75" customHeight="1">
      <c r="A789" s="71"/>
      <c r="B789" s="68"/>
      <c r="C789" s="71"/>
      <c r="D789" s="71"/>
      <c r="E789" s="68"/>
      <c r="F789" s="68"/>
      <c r="G789" s="71"/>
      <c r="H789" s="71"/>
      <c r="I789" s="68"/>
      <c r="J789" s="68"/>
      <c r="K789" s="71"/>
      <c r="L789" s="72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spans="1:26" ht="12.75" customHeight="1">
      <c r="A790" s="71"/>
      <c r="B790" s="68"/>
      <c r="C790" s="71"/>
      <c r="D790" s="71"/>
      <c r="E790" s="68"/>
      <c r="F790" s="68"/>
      <c r="G790" s="71"/>
      <c r="H790" s="71"/>
      <c r="I790" s="68"/>
      <c r="J790" s="68"/>
      <c r="K790" s="71"/>
      <c r="L790" s="72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spans="1:26" ht="12.75" customHeight="1">
      <c r="A791" s="71"/>
      <c r="B791" s="68"/>
      <c r="C791" s="71"/>
      <c r="D791" s="71"/>
      <c r="E791" s="68"/>
      <c r="F791" s="68"/>
      <c r="G791" s="71"/>
      <c r="H791" s="71"/>
      <c r="I791" s="68"/>
      <c r="J791" s="68"/>
      <c r="K791" s="71"/>
      <c r="L791" s="72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spans="1:26" ht="12.75" customHeight="1">
      <c r="A792" s="71"/>
      <c r="B792" s="68"/>
      <c r="C792" s="71"/>
      <c r="D792" s="71"/>
      <c r="E792" s="68"/>
      <c r="F792" s="68"/>
      <c r="G792" s="71"/>
      <c r="H792" s="71"/>
      <c r="I792" s="68"/>
      <c r="J792" s="68"/>
      <c r="K792" s="71"/>
      <c r="L792" s="72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spans="1:26" ht="12.75" customHeight="1">
      <c r="A793" s="71"/>
      <c r="B793" s="68"/>
      <c r="C793" s="71"/>
      <c r="D793" s="71"/>
      <c r="E793" s="68"/>
      <c r="F793" s="68"/>
      <c r="G793" s="71"/>
      <c r="H793" s="71"/>
      <c r="I793" s="68"/>
      <c r="J793" s="68"/>
      <c r="K793" s="71"/>
      <c r="L793" s="72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spans="1:26" ht="12.75" customHeight="1">
      <c r="A794" s="71"/>
      <c r="B794" s="68"/>
      <c r="C794" s="71"/>
      <c r="D794" s="71"/>
      <c r="E794" s="68"/>
      <c r="F794" s="68"/>
      <c r="G794" s="71"/>
      <c r="H794" s="71"/>
      <c r="I794" s="68"/>
      <c r="J794" s="68"/>
      <c r="K794" s="71"/>
      <c r="L794" s="72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spans="1:26" ht="12.75" customHeight="1">
      <c r="A795" s="71"/>
      <c r="B795" s="68"/>
      <c r="C795" s="71"/>
      <c r="D795" s="71"/>
      <c r="E795" s="68"/>
      <c r="F795" s="68"/>
      <c r="G795" s="71"/>
      <c r="H795" s="71"/>
      <c r="I795" s="68"/>
      <c r="J795" s="68"/>
      <c r="K795" s="71"/>
      <c r="L795" s="72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spans="1:26" ht="12.75" customHeight="1">
      <c r="A796" s="71"/>
      <c r="B796" s="68"/>
      <c r="C796" s="71"/>
      <c r="D796" s="71"/>
      <c r="E796" s="68"/>
      <c r="F796" s="68"/>
      <c r="G796" s="71"/>
      <c r="H796" s="71"/>
      <c r="I796" s="68"/>
      <c r="J796" s="68"/>
      <c r="K796" s="71"/>
      <c r="L796" s="72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spans="1:26" ht="12.75" customHeight="1">
      <c r="A797" s="71"/>
      <c r="B797" s="68"/>
      <c r="C797" s="71"/>
      <c r="D797" s="71"/>
      <c r="E797" s="68"/>
      <c r="F797" s="68"/>
      <c r="G797" s="71"/>
      <c r="H797" s="71"/>
      <c r="I797" s="68"/>
      <c r="J797" s="68"/>
      <c r="K797" s="71"/>
      <c r="L797" s="72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spans="1:26" ht="12.75" customHeight="1">
      <c r="A798" s="71"/>
      <c r="B798" s="68"/>
      <c r="C798" s="71"/>
      <c r="D798" s="71"/>
      <c r="E798" s="68"/>
      <c r="F798" s="68"/>
      <c r="G798" s="71"/>
      <c r="H798" s="71"/>
      <c r="I798" s="68"/>
      <c r="J798" s="68"/>
      <c r="K798" s="71"/>
      <c r="L798" s="72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spans="1:26" ht="12.75" customHeight="1">
      <c r="A799" s="71"/>
      <c r="B799" s="68"/>
      <c r="C799" s="71"/>
      <c r="D799" s="71"/>
      <c r="E799" s="68"/>
      <c r="F799" s="68"/>
      <c r="G799" s="71"/>
      <c r="H799" s="71"/>
      <c r="I799" s="68"/>
      <c r="J799" s="68"/>
      <c r="K799" s="71"/>
      <c r="L799" s="72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spans="1:26" ht="12.75" customHeight="1">
      <c r="A800" s="71"/>
      <c r="B800" s="68"/>
      <c r="C800" s="71"/>
      <c r="D800" s="71"/>
      <c r="E800" s="68"/>
      <c r="F800" s="68"/>
      <c r="G800" s="71"/>
      <c r="H800" s="71"/>
      <c r="I800" s="68"/>
      <c r="J800" s="68"/>
      <c r="K800" s="71"/>
      <c r="L800" s="72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spans="1:26" ht="12.75" customHeight="1">
      <c r="A801" s="71"/>
      <c r="B801" s="68"/>
      <c r="C801" s="71"/>
      <c r="D801" s="71"/>
      <c r="E801" s="68"/>
      <c r="F801" s="68"/>
      <c r="G801" s="71"/>
      <c r="H801" s="71"/>
      <c r="I801" s="68"/>
      <c r="J801" s="68"/>
      <c r="K801" s="71"/>
      <c r="L801" s="72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spans="1:26" ht="12.75" customHeight="1">
      <c r="A802" s="71"/>
      <c r="B802" s="68"/>
      <c r="C802" s="71"/>
      <c r="D802" s="71"/>
      <c r="E802" s="68"/>
      <c r="F802" s="68"/>
      <c r="G802" s="71"/>
      <c r="H802" s="71"/>
      <c r="I802" s="68"/>
      <c r="J802" s="68"/>
      <c r="K802" s="71"/>
      <c r="L802" s="72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spans="1:26" ht="12.75" customHeight="1">
      <c r="A803" s="71"/>
      <c r="B803" s="68"/>
      <c r="C803" s="71"/>
      <c r="D803" s="71"/>
      <c r="E803" s="68"/>
      <c r="F803" s="68"/>
      <c r="G803" s="71"/>
      <c r="H803" s="71"/>
      <c r="I803" s="68"/>
      <c r="J803" s="68"/>
      <c r="K803" s="71"/>
      <c r="L803" s="72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spans="1:26" ht="12.75" customHeight="1">
      <c r="A804" s="71"/>
      <c r="B804" s="68"/>
      <c r="C804" s="71"/>
      <c r="D804" s="71"/>
      <c r="E804" s="68"/>
      <c r="F804" s="68"/>
      <c r="G804" s="71"/>
      <c r="H804" s="71"/>
      <c r="I804" s="68"/>
      <c r="J804" s="68"/>
      <c r="K804" s="71"/>
      <c r="L804" s="72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spans="1:26" ht="12.75" customHeight="1">
      <c r="A805" s="71"/>
      <c r="B805" s="68"/>
      <c r="C805" s="71"/>
      <c r="D805" s="71"/>
      <c r="E805" s="68"/>
      <c r="F805" s="68"/>
      <c r="G805" s="71"/>
      <c r="H805" s="71"/>
      <c r="I805" s="68"/>
      <c r="J805" s="68"/>
      <c r="K805" s="71"/>
      <c r="L805" s="72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spans="1:26" ht="12.75" customHeight="1">
      <c r="A806" s="71"/>
      <c r="B806" s="68"/>
      <c r="C806" s="71"/>
      <c r="D806" s="71"/>
      <c r="E806" s="68"/>
      <c r="F806" s="68"/>
      <c r="G806" s="71"/>
      <c r="H806" s="71"/>
      <c r="I806" s="68"/>
      <c r="J806" s="68"/>
      <c r="K806" s="71"/>
      <c r="L806" s="72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spans="1:26" ht="12.75" customHeight="1">
      <c r="A807" s="71"/>
      <c r="B807" s="68"/>
      <c r="C807" s="71"/>
      <c r="D807" s="71"/>
      <c r="E807" s="68"/>
      <c r="F807" s="68"/>
      <c r="G807" s="71"/>
      <c r="H807" s="71"/>
      <c r="I807" s="68"/>
      <c r="J807" s="68"/>
      <c r="K807" s="71"/>
      <c r="L807" s="72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spans="1:26" ht="12.75" customHeight="1">
      <c r="A808" s="71"/>
      <c r="B808" s="68"/>
      <c r="C808" s="71"/>
      <c r="D808" s="71"/>
      <c r="E808" s="68"/>
      <c r="F808" s="68"/>
      <c r="G808" s="71"/>
      <c r="H808" s="71"/>
      <c r="I808" s="68"/>
      <c r="J808" s="68"/>
      <c r="K808" s="71"/>
      <c r="L808" s="72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spans="1:26" ht="12.75" customHeight="1">
      <c r="A809" s="71"/>
      <c r="B809" s="68"/>
      <c r="C809" s="71"/>
      <c r="D809" s="71"/>
      <c r="E809" s="68"/>
      <c r="F809" s="68"/>
      <c r="G809" s="71"/>
      <c r="H809" s="71"/>
      <c r="I809" s="68"/>
      <c r="J809" s="68"/>
      <c r="K809" s="71"/>
      <c r="L809" s="72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spans="1:26" ht="12.75" customHeight="1">
      <c r="A810" s="71"/>
      <c r="B810" s="68"/>
      <c r="C810" s="71"/>
      <c r="D810" s="71"/>
      <c r="E810" s="68"/>
      <c r="F810" s="68"/>
      <c r="G810" s="71"/>
      <c r="H810" s="71"/>
      <c r="I810" s="68"/>
      <c r="J810" s="68"/>
      <c r="K810" s="71"/>
      <c r="L810" s="72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spans="1:26" ht="12.75" customHeight="1">
      <c r="A811" s="71"/>
      <c r="B811" s="68"/>
      <c r="C811" s="71"/>
      <c r="D811" s="71"/>
      <c r="E811" s="68"/>
      <c r="F811" s="68"/>
      <c r="G811" s="71"/>
      <c r="H811" s="71"/>
      <c r="I811" s="68"/>
      <c r="J811" s="68"/>
      <c r="K811" s="71"/>
      <c r="L811" s="72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spans="1:26" ht="12.75" customHeight="1">
      <c r="A812" s="71"/>
      <c r="B812" s="68"/>
      <c r="C812" s="71"/>
      <c r="D812" s="71"/>
      <c r="E812" s="68"/>
      <c r="F812" s="68"/>
      <c r="G812" s="71"/>
      <c r="H812" s="71"/>
      <c r="I812" s="68"/>
      <c r="J812" s="68"/>
      <c r="K812" s="71"/>
      <c r="L812" s="72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spans="1:26" ht="12.75" customHeight="1">
      <c r="A813" s="71"/>
      <c r="B813" s="68"/>
      <c r="C813" s="71"/>
      <c r="D813" s="71"/>
      <c r="E813" s="68"/>
      <c r="F813" s="68"/>
      <c r="G813" s="71"/>
      <c r="H813" s="71"/>
      <c r="I813" s="68"/>
      <c r="J813" s="68"/>
      <c r="K813" s="71"/>
      <c r="L813" s="72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spans="1:26" ht="12.75" customHeight="1">
      <c r="A814" s="71"/>
      <c r="B814" s="68"/>
      <c r="C814" s="71"/>
      <c r="D814" s="71"/>
      <c r="E814" s="68"/>
      <c r="F814" s="68"/>
      <c r="G814" s="71"/>
      <c r="H814" s="71"/>
      <c r="I814" s="68"/>
      <c r="J814" s="68"/>
      <c r="K814" s="71"/>
      <c r="L814" s="72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spans="1:26" ht="12.75" customHeight="1">
      <c r="A815" s="71"/>
      <c r="B815" s="68"/>
      <c r="C815" s="71"/>
      <c r="D815" s="71"/>
      <c r="E815" s="68"/>
      <c r="F815" s="68"/>
      <c r="G815" s="71"/>
      <c r="H815" s="71"/>
      <c r="I815" s="68"/>
      <c r="J815" s="68"/>
      <c r="K815" s="71"/>
      <c r="L815" s="72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spans="1:26" ht="12.75" customHeight="1">
      <c r="A816" s="71"/>
      <c r="B816" s="68"/>
      <c r="C816" s="71"/>
      <c r="D816" s="71"/>
      <c r="E816" s="68"/>
      <c r="F816" s="68"/>
      <c r="G816" s="71"/>
      <c r="H816" s="71"/>
      <c r="I816" s="68"/>
      <c r="J816" s="68"/>
      <c r="K816" s="71"/>
      <c r="L816" s="72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spans="1:26" ht="12.75" customHeight="1">
      <c r="A817" s="71"/>
      <c r="B817" s="68"/>
      <c r="C817" s="71"/>
      <c r="D817" s="71"/>
      <c r="E817" s="68"/>
      <c r="F817" s="68"/>
      <c r="G817" s="71"/>
      <c r="H817" s="71"/>
      <c r="I817" s="68"/>
      <c r="J817" s="68"/>
      <c r="K817" s="71"/>
      <c r="L817" s="72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spans="1:26" ht="12.75" customHeight="1">
      <c r="A818" s="71"/>
      <c r="B818" s="68"/>
      <c r="C818" s="71"/>
      <c r="D818" s="71"/>
      <c r="E818" s="68"/>
      <c r="F818" s="68"/>
      <c r="G818" s="71"/>
      <c r="H818" s="71"/>
      <c r="I818" s="68"/>
      <c r="J818" s="68"/>
      <c r="K818" s="71"/>
      <c r="L818" s="72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spans="1:26" ht="12.75" customHeight="1">
      <c r="A819" s="71"/>
      <c r="B819" s="68"/>
      <c r="C819" s="71"/>
      <c r="D819" s="71"/>
      <c r="E819" s="68"/>
      <c r="F819" s="68"/>
      <c r="G819" s="71"/>
      <c r="H819" s="71"/>
      <c r="I819" s="68"/>
      <c r="J819" s="68"/>
      <c r="K819" s="71"/>
      <c r="L819" s="72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spans="1:26" ht="12.75" customHeight="1">
      <c r="A820" s="71"/>
      <c r="B820" s="68"/>
      <c r="C820" s="71"/>
      <c r="D820" s="71"/>
      <c r="E820" s="68"/>
      <c r="F820" s="68"/>
      <c r="G820" s="71"/>
      <c r="H820" s="71"/>
      <c r="I820" s="68"/>
      <c r="J820" s="68"/>
      <c r="K820" s="71"/>
      <c r="L820" s="72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spans="1:26" ht="12.75" customHeight="1">
      <c r="A821" s="71"/>
      <c r="B821" s="68"/>
      <c r="C821" s="71"/>
      <c r="D821" s="71"/>
      <c r="E821" s="68"/>
      <c r="F821" s="68"/>
      <c r="G821" s="71"/>
      <c r="H821" s="71"/>
      <c r="I821" s="68"/>
      <c r="J821" s="68"/>
      <c r="K821" s="71"/>
      <c r="L821" s="72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spans="1:26" ht="12.75" customHeight="1">
      <c r="A822" s="71"/>
      <c r="B822" s="68"/>
      <c r="C822" s="71"/>
      <c r="D822" s="71"/>
      <c r="E822" s="68"/>
      <c r="F822" s="68"/>
      <c r="G822" s="71"/>
      <c r="H822" s="71"/>
      <c r="I822" s="68"/>
      <c r="J822" s="68"/>
      <c r="K822" s="71"/>
      <c r="L822" s="72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spans="1:26" ht="12.75" customHeight="1">
      <c r="A823" s="71"/>
      <c r="B823" s="68"/>
      <c r="C823" s="71"/>
      <c r="D823" s="71"/>
      <c r="E823" s="68"/>
      <c r="F823" s="68"/>
      <c r="G823" s="71"/>
      <c r="H823" s="71"/>
      <c r="I823" s="68"/>
      <c r="J823" s="68"/>
      <c r="K823" s="71"/>
      <c r="L823" s="72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spans="1:26" ht="12.75" customHeight="1">
      <c r="A824" s="71"/>
      <c r="B824" s="68"/>
      <c r="C824" s="71"/>
      <c r="D824" s="71"/>
      <c r="E824" s="68"/>
      <c r="F824" s="68"/>
      <c r="G824" s="71"/>
      <c r="H824" s="71"/>
      <c r="I824" s="68"/>
      <c r="J824" s="68"/>
      <c r="K824" s="71"/>
      <c r="L824" s="72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spans="1:26" ht="12.75" customHeight="1">
      <c r="A825" s="71"/>
      <c r="B825" s="68"/>
      <c r="C825" s="71"/>
      <c r="D825" s="71"/>
      <c r="E825" s="68"/>
      <c r="F825" s="68"/>
      <c r="G825" s="71"/>
      <c r="H825" s="71"/>
      <c r="I825" s="68"/>
      <c r="J825" s="68"/>
      <c r="K825" s="71"/>
      <c r="L825" s="72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spans="1:26" ht="12.75" customHeight="1">
      <c r="A826" s="71"/>
      <c r="B826" s="68"/>
      <c r="C826" s="71"/>
      <c r="D826" s="71"/>
      <c r="E826" s="68"/>
      <c r="F826" s="68"/>
      <c r="G826" s="71"/>
      <c r="H826" s="71"/>
      <c r="I826" s="68"/>
      <c r="J826" s="68"/>
      <c r="K826" s="71"/>
      <c r="L826" s="72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spans="1:26" ht="12.75" customHeight="1">
      <c r="A827" s="71"/>
      <c r="B827" s="68"/>
      <c r="C827" s="71"/>
      <c r="D827" s="71"/>
      <c r="E827" s="68"/>
      <c r="F827" s="68"/>
      <c r="G827" s="71"/>
      <c r="H827" s="71"/>
      <c r="I827" s="68"/>
      <c r="J827" s="68"/>
      <c r="K827" s="71"/>
      <c r="L827" s="72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spans="1:26" ht="12.75" customHeight="1">
      <c r="A828" s="71"/>
      <c r="B828" s="68"/>
      <c r="C828" s="71"/>
      <c r="D828" s="71"/>
      <c r="E828" s="68"/>
      <c r="F828" s="68"/>
      <c r="G828" s="71"/>
      <c r="H828" s="71"/>
      <c r="I828" s="68"/>
      <c r="J828" s="68"/>
      <c r="K828" s="71"/>
      <c r="L828" s="72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spans="1:26" ht="12.75" customHeight="1">
      <c r="A829" s="71"/>
      <c r="B829" s="68"/>
      <c r="C829" s="71"/>
      <c r="D829" s="71"/>
      <c r="E829" s="68"/>
      <c r="F829" s="68"/>
      <c r="G829" s="71"/>
      <c r="H829" s="71"/>
      <c r="I829" s="68"/>
      <c r="J829" s="68"/>
      <c r="K829" s="71"/>
      <c r="L829" s="72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spans="1:26" ht="12.75" customHeight="1">
      <c r="A830" s="71"/>
      <c r="B830" s="68"/>
      <c r="C830" s="71"/>
      <c r="D830" s="71"/>
      <c r="E830" s="68"/>
      <c r="F830" s="68"/>
      <c r="G830" s="71"/>
      <c r="H830" s="71"/>
      <c r="I830" s="68"/>
      <c r="J830" s="68"/>
      <c r="K830" s="71"/>
      <c r="L830" s="72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spans="1:26" ht="12.75" customHeight="1">
      <c r="A831" s="71"/>
      <c r="B831" s="68"/>
      <c r="C831" s="71"/>
      <c r="D831" s="71"/>
      <c r="E831" s="68"/>
      <c r="F831" s="68"/>
      <c r="G831" s="71"/>
      <c r="H831" s="71"/>
      <c r="I831" s="68"/>
      <c r="J831" s="68"/>
      <c r="K831" s="71"/>
      <c r="L831" s="72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spans="1:26" ht="12.75" customHeight="1">
      <c r="A832" s="71"/>
      <c r="B832" s="68"/>
      <c r="C832" s="71"/>
      <c r="D832" s="71"/>
      <c r="E832" s="68"/>
      <c r="F832" s="68"/>
      <c r="G832" s="71"/>
      <c r="H832" s="71"/>
      <c r="I832" s="68"/>
      <c r="J832" s="68"/>
      <c r="K832" s="71"/>
      <c r="L832" s="72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spans="1:26" ht="12.75" customHeight="1">
      <c r="A833" s="71"/>
      <c r="B833" s="68"/>
      <c r="C833" s="71"/>
      <c r="D833" s="71"/>
      <c r="E833" s="68"/>
      <c r="F833" s="68"/>
      <c r="G833" s="71"/>
      <c r="H833" s="71"/>
      <c r="I833" s="68"/>
      <c r="J833" s="68"/>
      <c r="K833" s="71"/>
      <c r="L833" s="72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spans="1:26" ht="12.75" customHeight="1">
      <c r="A834" s="71"/>
      <c r="B834" s="68"/>
      <c r="C834" s="71"/>
      <c r="D834" s="71"/>
      <c r="E834" s="68"/>
      <c r="F834" s="68"/>
      <c r="G834" s="71"/>
      <c r="H834" s="71"/>
      <c r="I834" s="68"/>
      <c r="J834" s="68"/>
      <c r="K834" s="71"/>
      <c r="L834" s="72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spans="1:26" ht="12.75" customHeight="1">
      <c r="A835" s="71"/>
      <c r="B835" s="68"/>
      <c r="C835" s="71"/>
      <c r="D835" s="71"/>
      <c r="E835" s="68"/>
      <c r="F835" s="68"/>
      <c r="G835" s="71"/>
      <c r="H835" s="71"/>
      <c r="I835" s="68"/>
      <c r="J835" s="68"/>
      <c r="K835" s="71"/>
      <c r="L835" s="72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spans="1:26" ht="12.75" customHeight="1">
      <c r="A836" s="71"/>
      <c r="B836" s="68"/>
      <c r="C836" s="71"/>
      <c r="D836" s="71"/>
      <c r="E836" s="68"/>
      <c r="F836" s="68"/>
      <c r="G836" s="71"/>
      <c r="H836" s="71"/>
      <c r="I836" s="68"/>
      <c r="J836" s="68"/>
      <c r="K836" s="71"/>
      <c r="L836" s="72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spans="1:26" ht="12.75" customHeight="1">
      <c r="A837" s="71"/>
      <c r="B837" s="68"/>
      <c r="C837" s="71"/>
      <c r="D837" s="71"/>
      <c r="E837" s="68"/>
      <c r="F837" s="68"/>
      <c r="G837" s="71"/>
      <c r="H837" s="71"/>
      <c r="I837" s="68"/>
      <c r="J837" s="68"/>
      <c r="K837" s="71"/>
      <c r="L837" s="72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spans="1:26" ht="12.75" customHeight="1">
      <c r="A838" s="71"/>
      <c r="B838" s="68"/>
      <c r="C838" s="71"/>
      <c r="D838" s="71"/>
      <c r="E838" s="68"/>
      <c r="F838" s="68"/>
      <c r="G838" s="71"/>
      <c r="H838" s="71"/>
      <c r="I838" s="68"/>
      <c r="J838" s="68"/>
      <c r="K838" s="71"/>
      <c r="L838" s="72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spans="1:26" ht="12.75" customHeight="1">
      <c r="A839" s="71"/>
      <c r="B839" s="68"/>
      <c r="C839" s="71"/>
      <c r="D839" s="71"/>
      <c r="E839" s="68"/>
      <c r="F839" s="68"/>
      <c r="G839" s="71"/>
      <c r="H839" s="71"/>
      <c r="I839" s="68"/>
      <c r="J839" s="68"/>
      <c r="K839" s="71"/>
      <c r="L839" s="72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spans="1:26" ht="12.75" customHeight="1">
      <c r="A840" s="71"/>
      <c r="B840" s="68"/>
      <c r="C840" s="71"/>
      <c r="D840" s="71"/>
      <c r="E840" s="68"/>
      <c r="F840" s="68"/>
      <c r="G840" s="71"/>
      <c r="H840" s="71"/>
      <c r="I840" s="68"/>
      <c r="J840" s="68"/>
      <c r="K840" s="71"/>
      <c r="L840" s="72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spans="1:26" ht="12.75" customHeight="1">
      <c r="A841" s="71"/>
      <c r="B841" s="68"/>
      <c r="C841" s="71"/>
      <c r="D841" s="71"/>
      <c r="E841" s="68"/>
      <c r="F841" s="68"/>
      <c r="G841" s="71"/>
      <c r="H841" s="71"/>
      <c r="I841" s="68"/>
      <c r="J841" s="68"/>
      <c r="K841" s="71"/>
      <c r="L841" s="72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spans="1:26" ht="12.75" customHeight="1">
      <c r="A842" s="71"/>
      <c r="B842" s="68"/>
      <c r="C842" s="71"/>
      <c r="D842" s="71"/>
      <c r="E842" s="68"/>
      <c r="F842" s="68"/>
      <c r="G842" s="71"/>
      <c r="H842" s="71"/>
      <c r="I842" s="68"/>
      <c r="J842" s="68"/>
      <c r="K842" s="71"/>
      <c r="L842" s="72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spans="1:26" ht="12.75" customHeight="1">
      <c r="A843" s="71"/>
      <c r="B843" s="68"/>
      <c r="C843" s="71"/>
      <c r="D843" s="71"/>
      <c r="E843" s="68"/>
      <c r="F843" s="68"/>
      <c r="G843" s="71"/>
      <c r="H843" s="71"/>
      <c r="I843" s="68"/>
      <c r="J843" s="68"/>
      <c r="K843" s="71"/>
      <c r="L843" s="72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spans="1:26" ht="12.75" customHeight="1">
      <c r="A844" s="71"/>
      <c r="B844" s="68"/>
      <c r="C844" s="71"/>
      <c r="D844" s="71"/>
      <c r="E844" s="68"/>
      <c r="F844" s="68"/>
      <c r="G844" s="71"/>
      <c r="H844" s="71"/>
      <c r="I844" s="68"/>
      <c r="J844" s="68"/>
      <c r="K844" s="71"/>
      <c r="L844" s="72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spans="1:26" ht="12.75" customHeight="1">
      <c r="A845" s="71"/>
      <c r="B845" s="68"/>
      <c r="C845" s="71"/>
      <c r="D845" s="71"/>
      <c r="E845" s="68"/>
      <c r="F845" s="68"/>
      <c r="G845" s="71"/>
      <c r="H845" s="71"/>
      <c r="I845" s="68"/>
      <c r="J845" s="68"/>
      <c r="K845" s="71"/>
      <c r="L845" s="72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spans="1:26" ht="12.75" customHeight="1">
      <c r="A846" s="71"/>
      <c r="B846" s="68"/>
      <c r="C846" s="71"/>
      <c r="D846" s="71"/>
      <c r="E846" s="68"/>
      <c r="F846" s="68"/>
      <c r="G846" s="71"/>
      <c r="H846" s="71"/>
      <c r="I846" s="68"/>
      <c r="J846" s="68"/>
      <c r="K846" s="71"/>
      <c r="L846" s="72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spans="1:26" ht="12.75" customHeight="1">
      <c r="A847" s="71"/>
      <c r="B847" s="68"/>
      <c r="C847" s="71"/>
      <c r="D847" s="71"/>
      <c r="E847" s="68"/>
      <c r="F847" s="68"/>
      <c r="G847" s="71"/>
      <c r="H847" s="71"/>
      <c r="I847" s="68"/>
      <c r="J847" s="68"/>
      <c r="K847" s="71"/>
      <c r="L847" s="72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spans="1:26" ht="12.75" customHeight="1">
      <c r="A848" s="71"/>
      <c r="B848" s="68"/>
      <c r="C848" s="71"/>
      <c r="D848" s="71"/>
      <c r="E848" s="68"/>
      <c r="F848" s="68"/>
      <c r="G848" s="71"/>
      <c r="H848" s="71"/>
      <c r="I848" s="68"/>
      <c r="J848" s="68"/>
      <c r="K848" s="71"/>
      <c r="L848" s="72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spans="1:26" ht="12.75" customHeight="1">
      <c r="A849" s="71"/>
      <c r="B849" s="68"/>
      <c r="C849" s="71"/>
      <c r="D849" s="71"/>
      <c r="E849" s="68"/>
      <c r="F849" s="68"/>
      <c r="G849" s="71"/>
      <c r="H849" s="71"/>
      <c r="I849" s="68"/>
      <c r="J849" s="68"/>
      <c r="K849" s="71"/>
      <c r="L849" s="72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spans="1:26" ht="12.75" customHeight="1">
      <c r="A850" s="71"/>
      <c r="B850" s="68"/>
      <c r="C850" s="71"/>
      <c r="D850" s="71"/>
      <c r="E850" s="68"/>
      <c r="F850" s="68"/>
      <c r="G850" s="71"/>
      <c r="H850" s="71"/>
      <c r="I850" s="68"/>
      <c r="J850" s="68"/>
      <c r="K850" s="71"/>
      <c r="L850" s="72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spans="1:26" ht="12.75" customHeight="1">
      <c r="A851" s="71"/>
      <c r="B851" s="68"/>
      <c r="C851" s="71"/>
      <c r="D851" s="71"/>
      <c r="E851" s="68"/>
      <c r="F851" s="68"/>
      <c r="G851" s="71"/>
      <c r="H851" s="71"/>
      <c r="I851" s="68"/>
      <c r="J851" s="68"/>
      <c r="K851" s="71"/>
      <c r="L851" s="72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spans="1:26" ht="12.75" customHeight="1">
      <c r="A852" s="71"/>
      <c r="B852" s="68"/>
      <c r="C852" s="71"/>
      <c r="D852" s="71"/>
      <c r="E852" s="68"/>
      <c r="F852" s="68"/>
      <c r="G852" s="71"/>
      <c r="H852" s="71"/>
      <c r="I852" s="68"/>
      <c r="J852" s="68"/>
      <c r="K852" s="71"/>
      <c r="L852" s="72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spans="1:26" ht="12.75" customHeight="1">
      <c r="A853" s="71"/>
      <c r="B853" s="68"/>
      <c r="C853" s="71"/>
      <c r="D853" s="71"/>
      <c r="E853" s="68"/>
      <c r="F853" s="68"/>
      <c r="G853" s="71"/>
      <c r="H853" s="71"/>
      <c r="I853" s="68"/>
      <c r="J853" s="68"/>
      <c r="K853" s="71"/>
      <c r="L853" s="72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spans="1:26" ht="12.75" customHeight="1">
      <c r="A854" s="71"/>
      <c r="B854" s="68"/>
      <c r="C854" s="71"/>
      <c r="D854" s="71"/>
      <c r="E854" s="68"/>
      <c r="F854" s="68"/>
      <c r="G854" s="71"/>
      <c r="H854" s="71"/>
      <c r="I854" s="68"/>
      <c r="J854" s="68"/>
      <c r="K854" s="71"/>
      <c r="L854" s="72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spans="1:26" ht="12.75" customHeight="1">
      <c r="A855" s="71"/>
      <c r="B855" s="68"/>
      <c r="C855" s="71"/>
      <c r="D855" s="71"/>
      <c r="E855" s="68"/>
      <c r="F855" s="68"/>
      <c r="G855" s="71"/>
      <c r="H855" s="71"/>
      <c r="I855" s="68"/>
      <c r="J855" s="68"/>
      <c r="K855" s="71"/>
      <c r="L855" s="72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spans="1:26" ht="12.75" customHeight="1">
      <c r="A856" s="71"/>
      <c r="B856" s="68"/>
      <c r="C856" s="71"/>
      <c r="D856" s="71"/>
      <c r="E856" s="68"/>
      <c r="F856" s="68"/>
      <c r="G856" s="71"/>
      <c r="H856" s="71"/>
      <c r="I856" s="68"/>
      <c r="J856" s="68"/>
      <c r="K856" s="71"/>
      <c r="L856" s="72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spans="1:26" ht="12.75" customHeight="1">
      <c r="A857" s="71"/>
      <c r="B857" s="68"/>
      <c r="C857" s="71"/>
      <c r="D857" s="71"/>
      <c r="E857" s="68"/>
      <c r="F857" s="68"/>
      <c r="G857" s="71"/>
      <c r="H857" s="71"/>
      <c r="I857" s="68"/>
      <c r="J857" s="68"/>
      <c r="K857" s="71"/>
      <c r="L857" s="72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spans="1:26" ht="12.75" customHeight="1">
      <c r="A858" s="71"/>
      <c r="B858" s="68"/>
      <c r="C858" s="71"/>
      <c r="D858" s="71"/>
      <c r="E858" s="68"/>
      <c r="F858" s="68"/>
      <c r="G858" s="71"/>
      <c r="H858" s="71"/>
      <c r="I858" s="68"/>
      <c r="J858" s="68"/>
      <c r="K858" s="71"/>
      <c r="L858" s="72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spans="1:26" ht="12.75" customHeight="1">
      <c r="A859" s="71"/>
      <c r="B859" s="68"/>
      <c r="C859" s="71"/>
      <c r="D859" s="71"/>
      <c r="E859" s="68"/>
      <c r="F859" s="68"/>
      <c r="G859" s="71"/>
      <c r="H859" s="71"/>
      <c r="I859" s="68"/>
      <c r="J859" s="68"/>
      <c r="K859" s="71"/>
      <c r="L859" s="72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spans="1:26" ht="12.75" customHeight="1">
      <c r="A860" s="71"/>
      <c r="B860" s="68"/>
      <c r="C860" s="71"/>
      <c r="D860" s="71"/>
      <c r="E860" s="68"/>
      <c r="F860" s="68"/>
      <c r="G860" s="71"/>
      <c r="H860" s="71"/>
      <c r="I860" s="68"/>
      <c r="J860" s="68"/>
      <c r="K860" s="71"/>
      <c r="L860" s="72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spans="1:26" ht="12.75" customHeight="1">
      <c r="A861" s="71"/>
      <c r="B861" s="68"/>
      <c r="C861" s="71"/>
      <c r="D861" s="71"/>
      <c r="E861" s="68"/>
      <c r="F861" s="68"/>
      <c r="G861" s="71"/>
      <c r="H861" s="71"/>
      <c r="I861" s="68"/>
      <c r="J861" s="68"/>
      <c r="K861" s="71"/>
      <c r="L861" s="72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spans="1:26" ht="12.75" customHeight="1">
      <c r="A862" s="71"/>
      <c r="B862" s="68"/>
      <c r="C862" s="71"/>
      <c r="D862" s="71"/>
      <c r="E862" s="68"/>
      <c r="F862" s="68"/>
      <c r="G862" s="71"/>
      <c r="H862" s="71"/>
      <c r="I862" s="68"/>
      <c r="J862" s="68"/>
      <c r="K862" s="71"/>
      <c r="L862" s="72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spans="1:26" ht="12.75" customHeight="1">
      <c r="A863" s="71"/>
      <c r="B863" s="68"/>
      <c r="C863" s="71"/>
      <c r="D863" s="71"/>
      <c r="E863" s="68"/>
      <c r="F863" s="68"/>
      <c r="G863" s="71"/>
      <c r="H863" s="71"/>
      <c r="I863" s="68"/>
      <c r="J863" s="68"/>
      <c r="K863" s="71"/>
      <c r="L863" s="72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spans="1:26" ht="12.75" customHeight="1">
      <c r="A864" s="71"/>
      <c r="B864" s="68"/>
      <c r="C864" s="71"/>
      <c r="D864" s="71"/>
      <c r="E864" s="68"/>
      <c r="F864" s="68"/>
      <c r="G864" s="71"/>
      <c r="H864" s="71"/>
      <c r="I864" s="68"/>
      <c r="J864" s="68"/>
      <c r="K864" s="71"/>
      <c r="L864" s="72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spans="1:26" ht="12.75" customHeight="1">
      <c r="A865" s="71"/>
      <c r="B865" s="68"/>
      <c r="C865" s="71"/>
      <c r="D865" s="71"/>
      <c r="E865" s="68"/>
      <c r="F865" s="68"/>
      <c r="G865" s="71"/>
      <c r="H865" s="71"/>
      <c r="I865" s="68"/>
      <c r="J865" s="68"/>
      <c r="K865" s="71"/>
      <c r="L865" s="72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spans="1:26" ht="12.75" customHeight="1">
      <c r="A866" s="71"/>
      <c r="B866" s="68"/>
      <c r="C866" s="71"/>
      <c r="D866" s="71"/>
      <c r="E866" s="68"/>
      <c r="F866" s="68"/>
      <c r="G866" s="71"/>
      <c r="H866" s="71"/>
      <c r="I866" s="68"/>
      <c r="J866" s="68"/>
      <c r="K866" s="71"/>
      <c r="L866" s="72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spans="1:26" ht="12.75" customHeight="1">
      <c r="A867" s="71"/>
      <c r="B867" s="68"/>
      <c r="C867" s="71"/>
      <c r="D867" s="71"/>
      <c r="E867" s="68"/>
      <c r="F867" s="68"/>
      <c r="G867" s="71"/>
      <c r="H867" s="71"/>
      <c r="I867" s="68"/>
      <c r="J867" s="68"/>
      <c r="K867" s="71"/>
      <c r="L867" s="72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spans="1:26" ht="12.75" customHeight="1">
      <c r="A868" s="71"/>
      <c r="B868" s="68"/>
      <c r="C868" s="71"/>
      <c r="D868" s="71"/>
      <c r="E868" s="68"/>
      <c r="F868" s="68"/>
      <c r="G868" s="71"/>
      <c r="H868" s="71"/>
      <c r="I868" s="68"/>
      <c r="J868" s="68"/>
      <c r="K868" s="71"/>
      <c r="L868" s="72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spans="1:26" ht="12.75" customHeight="1">
      <c r="A869" s="71"/>
      <c r="B869" s="68"/>
      <c r="C869" s="71"/>
      <c r="D869" s="71"/>
      <c r="E869" s="68"/>
      <c r="F869" s="68"/>
      <c r="G869" s="71"/>
      <c r="H869" s="71"/>
      <c r="I869" s="68"/>
      <c r="J869" s="68"/>
      <c r="K869" s="71"/>
      <c r="L869" s="72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spans="1:26" ht="12.75" customHeight="1">
      <c r="A870" s="71"/>
      <c r="B870" s="68"/>
      <c r="C870" s="71"/>
      <c r="D870" s="71"/>
      <c r="E870" s="68"/>
      <c r="F870" s="68"/>
      <c r="G870" s="71"/>
      <c r="H870" s="71"/>
      <c r="I870" s="68"/>
      <c r="J870" s="68"/>
      <c r="K870" s="71"/>
      <c r="L870" s="72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spans="1:26" ht="12.75" customHeight="1">
      <c r="A871" s="71"/>
      <c r="B871" s="68"/>
      <c r="C871" s="71"/>
      <c r="D871" s="71"/>
      <c r="E871" s="68"/>
      <c r="F871" s="68"/>
      <c r="G871" s="71"/>
      <c r="H871" s="71"/>
      <c r="I871" s="68"/>
      <c r="J871" s="68"/>
      <c r="K871" s="71"/>
      <c r="L871" s="72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spans="1:26" ht="12.75" customHeight="1">
      <c r="A872" s="71"/>
      <c r="B872" s="68"/>
      <c r="C872" s="71"/>
      <c r="D872" s="71"/>
      <c r="E872" s="68"/>
      <c r="F872" s="68"/>
      <c r="G872" s="71"/>
      <c r="H872" s="71"/>
      <c r="I872" s="68"/>
      <c r="J872" s="68"/>
      <c r="K872" s="71"/>
      <c r="L872" s="72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spans="1:26" ht="12.75" customHeight="1">
      <c r="A873" s="71"/>
      <c r="B873" s="68"/>
      <c r="C873" s="71"/>
      <c r="D873" s="71"/>
      <c r="E873" s="68"/>
      <c r="F873" s="68"/>
      <c r="G873" s="71"/>
      <c r="H873" s="71"/>
      <c r="I873" s="68"/>
      <c r="J873" s="68"/>
      <c r="K873" s="71"/>
      <c r="L873" s="72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spans="1:26" ht="12.75" customHeight="1">
      <c r="A874" s="71"/>
      <c r="B874" s="68"/>
      <c r="C874" s="71"/>
      <c r="D874" s="71"/>
      <c r="E874" s="68"/>
      <c r="F874" s="68"/>
      <c r="G874" s="71"/>
      <c r="H874" s="71"/>
      <c r="I874" s="68"/>
      <c r="J874" s="68"/>
      <c r="K874" s="71"/>
      <c r="L874" s="72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spans="1:26" ht="12.75" customHeight="1">
      <c r="A875" s="71"/>
      <c r="B875" s="68"/>
      <c r="C875" s="71"/>
      <c r="D875" s="71"/>
      <c r="E875" s="68"/>
      <c r="F875" s="68"/>
      <c r="G875" s="71"/>
      <c r="H875" s="71"/>
      <c r="I875" s="68"/>
      <c r="J875" s="68"/>
      <c r="K875" s="71"/>
      <c r="L875" s="72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spans="1:26" ht="12.75" customHeight="1">
      <c r="A876" s="71"/>
      <c r="B876" s="68"/>
      <c r="C876" s="71"/>
      <c r="D876" s="71"/>
      <c r="E876" s="68"/>
      <c r="F876" s="68"/>
      <c r="G876" s="71"/>
      <c r="H876" s="71"/>
      <c r="I876" s="68"/>
      <c r="J876" s="68"/>
      <c r="K876" s="71"/>
      <c r="L876" s="72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spans="1:26" ht="12.75" customHeight="1">
      <c r="A877" s="71"/>
      <c r="B877" s="68"/>
      <c r="C877" s="71"/>
      <c r="D877" s="71"/>
      <c r="E877" s="68"/>
      <c r="F877" s="68"/>
      <c r="G877" s="71"/>
      <c r="H877" s="71"/>
      <c r="I877" s="68"/>
      <c r="J877" s="68"/>
      <c r="K877" s="71"/>
      <c r="L877" s="72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spans="1:26" ht="12.75" customHeight="1">
      <c r="A878" s="71"/>
      <c r="B878" s="68"/>
      <c r="C878" s="71"/>
      <c r="D878" s="71"/>
      <c r="E878" s="68"/>
      <c r="F878" s="68"/>
      <c r="G878" s="71"/>
      <c r="H878" s="71"/>
      <c r="I878" s="68"/>
      <c r="J878" s="68"/>
      <c r="K878" s="71"/>
      <c r="L878" s="72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spans="1:26" ht="12.75" customHeight="1">
      <c r="A879" s="71"/>
      <c r="B879" s="68"/>
      <c r="C879" s="71"/>
      <c r="D879" s="71"/>
      <c r="E879" s="68"/>
      <c r="F879" s="68"/>
      <c r="G879" s="71"/>
      <c r="H879" s="71"/>
      <c r="I879" s="68"/>
      <c r="J879" s="68"/>
      <c r="K879" s="71"/>
      <c r="L879" s="72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spans="1:26" ht="12.75" customHeight="1">
      <c r="A880" s="71"/>
      <c r="B880" s="68"/>
      <c r="C880" s="71"/>
      <c r="D880" s="71"/>
      <c r="E880" s="68"/>
      <c r="F880" s="68"/>
      <c r="G880" s="71"/>
      <c r="H880" s="71"/>
      <c r="I880" s="68"/>
      <c r="J880" s="68"/>
      <c r="K880" s="71"/>
      <c r="L880" s="72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spans="1:26" ht="12.75" customHeight="1">
      <c r="A881" s="71"/>
      <c r="B881" s="68"/>
      <c r="C881" s="71"/>
      <c r="D881" s="71"/>
      <c r="E881" s="68"/>
      <c r="F881" s="68"/>
      <c r="G881" s="71"/>
      <c r="H881" s="71"/>
      <c r="I881" s="68"/>
      <c r="J881" s="68"/>
      <c r="K881" s="71"/>
      <c r="L881" s="72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spans="1:26" ht="12.75" customHeight="1">
      <c r="A882" s="71"/>
      <c r="B882" s="68"/>
      <c r="C882" s="71"/>
      <c r="D882" s="71"/>
      <c r="E882" s="68"/>
      <c r="F882" s="68"/>
      <c r="G882" s="71"/>
      <c r="H882" s="71"/>
      <c r="I882" s="68"/>
      <c r="J882" s="68"/>
      <c r="K882" s="71"/>
      <c r="L882" s="72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spans="1:26" ht="12.75" customHeight="1">
      <c r="A883" s="71"/>
      <c r="B883" s="68"/>
      <c r="C883" s="71"/>
      <c r="D883" s="71"/>
      <c r="E883" s="68"/>
      <c r="F883" s="68"/>
      <c r="G883" s="71"/>
      <c r="H883" s="71"/>
      <c r="I883" s="68"/>
      <c r="J883" s="68"/>
      <c r="K883" s="71"/>
      <c r="L883" s="72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spans="1:26" ht="12.75" customHeight="1">
      <c r="A884" s="71"/>
      <c r="B884" s="68"/>
      <c r="C884" s="71"/>
      <c r="D884" s="71"/>
      <c r="E884" s="68"/>
      <c r="F884" s="68"/>
      <c r="G884" s="71"/>
      <c r="H884" s="71"/>
      <c r="I884" s="68"/>
      <c r="J884" s="68"/>
      <c r="K884" s="71"/>
      <c r="L884" s="72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spans="1:26" ht="12.75" customHeight="1">
      <c r="A885" s="71"/>
      <c r="B885" s="68"/>
      <c r="C885" s="71"/>
      <c r="D885" s="71"/>
      <c r="E885" s="68"/>
      <c r="F885" s="68"/>
      <c r="G885" s="71"/>
      <c r="H885" s="71"/>
      <c r="I885" s="68"/>
      <c r="J885" s="68"/>
      <c r="K885" s="71"/>
      <c r="L885" s="72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spans="1:26" ht="12.75" customHeight="1">
      <c r="A886" s="71"/>
      <c r="B886" s="68"/>
      <c r="C886" s="71"/>
      <c r="D886" s="71"/>
      <c r="E886" s="68"/>
      <c r="F886" s="68"/>
      <c r="G886" s="71"/>
      <c r="H886" s="71"/>
      <c r="I886" s="68"/>
      <c r="J886" s="68"/>
      <c r="K886" s="71"/>
      <c r="L886" s="72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spans="1:26" ht="12.75" customHeight="1">
      <c r="A887" s="71"/>
      <c r="B887" s="68"/>
      <c r="C887" s="71"/>
      <c r="D887" s="71"/>
      <c r="E887" s="68"/>
      <c r="F887" s="68"/>
      <c r="G887" s="71"/>
      <c r="H887" s="71"/>
      <c r="I887" s="68"/>
      <c r="J887" s="68"/>
      <c r="K887" s="71"/>
      <c r="L887" s="72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spans="1:26" ht="12.75" customHeight="1">
      <c r="A888" s="71"/>
      <c r="B888" s="68"/>
      <c r="C888" s="71"/>
      <c r="D888" s="71"/>
      <c r="E888" s="68"/>
      <c r="F888" s="68"/>
      <c r="G888" s="71"/>
      <c r="H888" s="71"/>
      <c r="I888" s="68"/>
      <c r="J888" s="68"/>
      <c r="K888" s="71"/>
      <c r="L888" s="72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spans="1:26" ht="12.75" customHeight="1">
      <c r="A889" s="71"/>
      <c r="B889" s="68"/>
      <c r="C889" s="71"/>
      <c r="D889" s="71"/>
      <c r="E889" s="68"/>
      <c r="F889" s="68"/>
      <c r="G889" s="71"/>
      <c r="H889" s="71"/>
      <c r="I889" s="68"/>
      <c r="J889" s="68"/>
      <c r="K889" s="71"/>
      <c r="L889" s="72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spans="1:26" ht="12.75" customHeight="1">
      <c r="A890" s="71"/>
      <c r="B890" s="68"/>
      <c r="C890" s="71"/>
      <c r="D890" s="71"/>
      <c r="E890" s="68"/>
      <c r="F890" s="68"/>
      <c r="G890" s="71"/>
      <c r="H890" s="71"/>
      <c r="I890" s="68"/>
      <c r="J890" s="68"/>
      <c r="K890" s="71"/>
      <c r="L890" s="72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spans="1:26" ht="12.75" customHeight="1">
      <c r="A891" s="71"/>
      <c r="B891" s="68"/>
      <c r="C891" s="71"/>
      <c r="D891" s="71"/>
      <c r="E891" s="68"/>
      <c r="F891" s="68"/>
      <c r="G891" s="71"/>
      <c r="H891" s="71"/>
      <c r="I891" s="68"/>
      <c r="J891" s="68"/>
      <c r="K891" s="71"/>
      <c r="L891" s="72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spans="1:26" ht="12.75" customHeight="1">
      <c r="A892" s="71"/>
      <c r="B892" s="68"/>
      <c r="C892" s="71"/>
      <c r="D892" s="71"/>
      <c r="E892" s="68"/>
      <c r="F892" s="68"/>
      <c r="G892" s="71"/>
      <c r="H892" s="71"/>
      <c r="I892" s="68"/>
      <c r="J892" s="68"/>
      <c r="K892" s="71"/>
      <c r="L892" s="72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spans="1:26" ht="12.75" customHeight="1">
      <c r="A893" s="71"/>
      <c r="B893" s="68"/>
      <c r="C893" s="71"/>
      <c r="D893" s="71"/>
      <c r="E893" s="68"/>
      <c r="F893" s="68"/>
      <c r="G893" s="71"/>
      <c r="H893" s="71"/>
      <c r="I893" s="68"/>
      <c r="J893" s="68"/>
      <c r="K893" s="71"/>
      <c r="L893" s="72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spans="1:26" ht="12.75" customHeight="1">
      <c r="A894" s="71"/>
      <c r="B894" s="68"/>
      <c r="C894" s="71"/>
      <c r="D894" s="71"/>
      <c r="E894" s="68"/>
      <c r="F894" s="68"/>
      <c r="G894" s="71"/>
      <c r="H894" s="71"/>
      <c r="I894" s="68"/>
      <c r="J894" s="68"/>
      <c r="K894" s="71"/>
      <c r="L894" s="72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spans="1:26" ht="12.75" customHeight="1">
      <c r="A895" s="71"/>
      <c r="B895" s="68"/>
      <c r="C895" s="71"/>
      <c r="D895" s="71"/>
      <c r="E895" s="68"/>
      <c r="F895" s="68"/>
      <c r="G895" s="71"/>
      <c r="H895" s="71"/>
      <c r="I895" s="68"/>
      <c r="J895" s="68"/>
      <c r="K895" s="71"/>
      <c r="L895" s="72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spans="1:26" ht="12.75" customHeight="1">
      <c r="A896" s="71"/>
      <c r="B896" s="68"/>
      <c r="C896" s="71"/>
      <c r="D896" s="71"/>
      <c r="E896" s="68"/>
      <c r="F896" s="68"/>
      <c r="G896" s="71"/>
      <c r="H896" s="71"/>
      <c r="I896" s="68"/>
      <c r="J896" s="68"/>
      <c r="K896" s="71"/>
      <c r="L896" s="72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spans="1:26" ht="12.75" customHeight="1">
      <c r="A897" s="71"/>
      <c r="B897" s="68"/>
      <c r="C897" s="71"/>
      <c r="D897" s="71"/>
      <c r="E897" s="68"/>
      <c r="F897" s="68"/>
      <c r="G897" s="71"/>
      <c r="H897" s="71"/>
      <c r="I897" s="68"/>
      <c r="J897" s="68"/>
      <c r="K897" s="71"/>
      <c r="L897" s="72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spans="1:26" ht="12.75" customHeight="1">
      <c r="A898" s="71"/>
      <c r="B898" s="68"/>
      <c r="C898" s="71"/>
      <c r="D898" s="71"/>
      <c r="E898" s="68"/>
      <c r="F898" s="68"/>
      <c r="G898" s="71"/>
      <c r="H898" s="71"/>
      <c r="I898" s="68"/>
      <c r="J898" s="68"/>
      <c r="K898" s="71"/>
      <c r="L898" s="72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spans="1:26" ht="12.75" customHeight="1">
      <c r="A899" s="71"/>
      <c r="B899" s="68"/>
      <c r="C899" s="71"/>
      <c r="D899" s="71"/>
      <c r="E899" s="68"/>
      <c r="F899" s="68"/>
      <c r="G899" s="71"/>
      <c r="H899" s="71"/>
      <c r="I899" s="68"/>
      <c r="J899" s="68"/>
      <c r="K899" s="71"/>
      <c r="L899" s="72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spans="1:26" ht="12.75" customHeight="1">
      <c r="A900" s="71"/>
      <c r="B900" s="68"/>
      <c r="C900" s="71"/>
      <c r="D900" s="71"/>
      <c r="E900" s="68"/>
      <c r="F900" s="68"/>
      <c r="G900" s="71"/>
      <c r="H900" s="71"/>
      <c r="I900" s="68"/>
      <c r="J900" s="68"/>
      <c r="K900" s="71"/>
      <c r="L900" s="72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spans="1:26" ht="12.75" customHeight="1">
      <c r="A901" s="71"/>
      <c r="B901" s="68"/>
      <c r="C901" s="71"/>
      <c r="D901" s="71"/>
      <c r="E901" s="68"/>
      <c r="F901" s="68"/>
      <c r="G901" s="71"/>
      <c r="H901" s="71"/>
      <c r="I901" s="68"/>
      <c r="J901" s="68"/>
      <c r="K901" s="71"/>
      <c r="L901" s="72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spans="1:26" ht="12.75" customHeight="1">
      <c r="A902" s="71"/>
      <c r="B902" s="68"/>
      <c r="C902" s="71"/>
      <c r="D902" s="71"/>
      <c r="E902" s="68"/>
      <c r="F902" s="68"/>
      <c r="G902" s="71"/>
      <c r="H902" s="71"/>
      <c r="I902" s="68"/>
      <c r="J902" s="68"/>
      <c r="K902" s="71"/>
      <c r="L902" s="72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spans="1:26" ht="12.75" customHeight="1">
      <c r="A903" s="71"/>
      <c r="B903" s="68"/>
      <c r="C903" s="71"/>
      <c r="D903" s="71"/>
      <c r="E903" s="68"/>
      <c r="F903" s="68"/>
      <c r="G903" s="71"/>
      <c r="H903" s="71"/>
      <c r="I903" s="68"/>
      <c r="J903" s="68"/>
      <c r="K903" s="71"/>
      <c r="L903" s="72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spans="1:26" ht="12.75" customHeight="1">
      <c r="A904" s="71"/>
      <c r="B904" s="68"/>
      <c r="C904" s="71"/>
      <c r="D904" s="71"/>
      <c r="E904" s="68"/>
      <c r="F904" s="68"/>
      <c r="G904" s="71"/>
      <c r="H904" s="71"/>
      <c r="I904" s="68"/>
      <c r="J904" s="68"/>
      <c r="K904" s="71"/>
      <c r="L904" s="72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spans="1:26" ht="12.75" customHeight="1">
      <c r="A905" s="71"/>
      <c r="B905" s="68"/>
      <c r="C905" s="71"/>
      <c r="D905" s="71"/>
      <c r="E905" s="68"/>
      <c r="F905" s="68"/>
      <c r="G905" s="71"/>
      <c r="H905" s="71"/>
      <c r="I905" s="68"/>
      <c r="J905" s="68"/>
      <c r="K905" s="71"/>
      <c r="L905" s="72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spans="1:26" ht="12.75" customHeight="1">
      <c r="A906" s="71"/>
      <c r="B906" s="68"/>
      <c r="C906" s="71"/>
      <c r="D906" s="71"/>
      <c r="E906" s="68"/>
      <c r="F906" s="68"/>
      <c r="G906" s="71"/>
      <c r="H906" s="71"/>
      <c r="I906" s="68"/>
      <c r="J906" s="68"/>
      <c r="K906" s="71"/>
      <c r="L906" s="72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spans="1:26" ht="12.75" customHeight="1">
      <c r="A907" s="71"/>
      <c r="B907" s="68"/>
      <c r="C907" s="71"/>
      <c r="D907" s="71"/>
      <c r="E907" s="68"/>
      <c r="F907" s="68"/>
      <c r="G907" s="71"/>
      <c r="H907" s="71"/>
      <c r="I907" s="68"/>
      <c r="J907" s="68"/>
      <c r="K907" s="71"/>
      <c r="L907" s="72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spans="1:26" ht="12.75" customHeight="1">
      <c r="A908" s="71"/>
      <c r="B908" s="68"/>
      <c r="C908" s="71"/>
      <c r="D908" s="71"/>
      <c r="E908" s="68"/>
      <c r="F908" s="68"/>
      <c r="G908" s="71"/>
      <c r="H908" s="71"/>
      <c r="I908" s="68"/>
      <c r="J908" s="68"/>
      <c r="K908" s="71"/>
      <c r="L908" s="72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spans="1:26" ht="12.75" customHeight="1">
      <c r="A909" s="71"/>
      <c r="B909" s="68"/>
      <c r="C909" s="71"/>
      <c r="D909" s="71"/>
      <c r="E909" s="68"/>
      <c r="F909" s="68"/>
      <c r="G909" s="71"/>
      <c r="H909" s="71"/>
      <c r="I909" s="68"/>
      <c r="J909" s="68"/>
      <c r="K909" s="71"/>
      <c r="L909" s="72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spans="1:26" ht="12.75" customHeight="1">
      <c r="A910" s="71"/>
      <c r="B910" s="68"/>
      <c r="C910" s="71"/>
      <c r="D910" s="71"/>
      <c r="E910" s="68"/>
      <c r="F910" s="68"/>
      <c r="G910" s="71"/>
      <c r="H910" s="71"/>
      <c r="I910" s="68"/>
      <c r="J910" s="68"/>
      <c r="K910" s="71"/>
      <c r="L910" s="72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spans="1:26" ht="12.75" customHeight="1">
      <c r="A911" s="71"/>
      <c r="B911" s="68"/>
      <c r="C911" s="71"/>
      <c r="D911" s="71"/>
      <c r="E911" s="68"/>
      <c r="F911" s="68"/>
      <c r="G911" s="71"/>
      <c r="H911" s="71"/>
      <c r="I911" s="68"/>
      <c r="J911" s="68"/>
      <c r="K911" s="71"/>
      <c r="L911" s="72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spans="1:26" ht="12.75" customHeight="1">
      <c r="A912" s="71"/>
      <c r="B912" s="68"/>
      <c r="C912" s="71"/>
      <c r="D912" s="71"/>
      <c r="E912" s="68"/>
      <c r="F912" s="68"/>
      <c r="G912" s="71"/>
      <c r="H912" s="71"/>
      <c r="I912" s="68"/>
      <c r="J912" s="68"/>
      <c r="K912" s="71"/>
      <c r="L912" s="72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spans="1:26" ht="12.75" customHeight="1">
      <c r="A913" s="71"/>
      <c r="B913" s="68"/>
      <c r="C913" s="71"/>
      <c r="D913" s="71"/>
      <c r="E913" s="68"/>
      <c r="F913" s="68"/>
      <c r="G913" s="71"/>
      <c r="H913" s="71"/>
      <c r="I913" s="68"/>
      <c r="J913" s="68"/>
      <c r="K913" s="71"/>
      <c r="L913" s="72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spans="1:26" ht="12.75" customHeight="1">
      <c r="A914" s="71"/>
      <c r="B914" s="68"/>
      <c r="C914" s="71"/>
      <c r="D914" s="71"/>
      <c r="E914" s="68"/>
      <c r="F914" s="68"/>
      <c r="G914" s="71"/>
      <c r="H914" s="71"/>
      <c r="I914" s="68"/>
      <c r="J914" s="68"/>
      <c r="K914" s="71"/>
      <c r="L914" s="72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spans="1:26" ht="12.75" customHeight="1">
      <c r="A915" s="71"/>
      <c r="B915" s="68"/>
      <c r="C915" s="71"/>
      <c r="D915" s="71"/>
      <c r="E915" s="68"/>
      <c r="F915" s="68"/>
      <c r="G915" s="71"/>
      <c r="H915" s="71"/>
      <c r="I915" s="68"/>
      <c r="J915" s="68"/>
      <c r="K915" s="71"/>
      <c r="L915" s="72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spans="1:26" ht="12.75" customHeight="1">
      <c r="A916" s="71"/>
      <c r="B916" s="68"/>
      <c r="C916" s="71"/>
      <c r="D916" s="71"/>
      <c r="E916" s="68"/>
      <c r="F916" s="68"/>
      <c r="G916" s="71"/>
      <c r="H916" s="71"/>
      <c r="I916" s="68"/>
      <c r="J916" s="68"/>
      <c r="K916" s="71"/>
      <c r="L916" s="72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spans="1:26" ht="12.75" customHeight="1">
      <c r="A917" s="71"/>
      <c r="B917" s="68"/>
      <c r="C917" s="71"/>
      <c r="D917" s="71"/>
      <c r="E917" s="68"/>
      <c r="F917" s="68"/>
      <c r="G917" s="71"/>
      <c r="H917" s="71"/>
      <c r="I917" s="68"/>
      <c r="J917" s="68"/>
      <c r="K917" s="71"/>
      <c r="L917" s="72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spans="1:26" ht="12.75" customHeight="1">
      <c r="A918" s="71"/>
      <c r="B918" s="68"/>
      <c r="C918" s="71"/>
      <c r="D918" s="71"/>
      <c r="E918" s="68"/>
      <c r="F918" s="68"/>
      <c r="G918" s="71"/>
      <c r="H918" s="71"/>
      <c r="I918" s="68"/>
      <c r="J918" s="68"/>
      <c r="K918" s="71"/>
      <c r="L918" s="72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spans="1:26" ht="12.75" customHeight="1">
      <c r="A919" s="71"/>
      <c r="B919" s="68"/>
      <c r="C919" s="71"/>
      <c r="D919" s="71"/>
      <c r="E919" s="68"/>
      <c r="F919" s="68"/>
      <c r="G919" s="71"/>
      <c r="H919" s="71"/>
      <c r="I919" s="68"/>
      <c r="J919" s="68"/>
      <c r="K919" s="71"/>
      <c r="L919" s="72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spans="1:26" ht="12.75" customHeight="1">
      <c r="A920" s="71"/>
      <c r="B920" s="68"/>
      <c r="C920" s="71"/>
      <c r="D920" s="71"/>
      <c r="E920" s="68"/>
      <c r="F920" s="68"/>
      <c r="G920" s="71"/>
      <c r="H920" s="71"/>
      <c r="I920" s="68"/>
      <c r="J920" s="68"/>
      <c r="K920" s="71"/>
      <c r="L920" s="72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spans="1:26" ht="12.75" customHeight="1">
      <c r="A921" s="71"/>
      <c r="B921" s="68"/>
      <c r="C921" s="71"/>
      <c r="D921" s="71"/>
      <c r="E921" s="68"/>
      <c r="F921" s="68"/>
      <c r="G921" s="71"/>
      <c r="H921" s="71"/>
      <c r="I921" s="68"/>
      <c r="J921" s="68"/>
      <c r="K921" s="71"/>
      <c r="L921" s="72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spans="1:26" ht="12.75" customHeight="1">
      <c r="A922" s="71"/>
      <c r="B922" s="68"/>
      <c r="C922" s="71"/>
      <c r="D922" s="71"/>
      <c r="E922" s="68"/>
      <c r="F922" s="68"/>
      <c r="G922" s="71"/>
      <c r="H922" s="71"/>
      <c r="I922" s="68"/>
      <c r="J922" s="68"/>
      <c r="K922" s="71"/>
      <c r="L922" s="72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spans="1:26" ht="12.75" customHeight="1">
      <c r="A923" s="71"/>
      <c r="B923" s="68"/>
      <c r="C923" s="71"/>
      <c r="D923" s="71"/>
      <c r="E923" s="68"/>
      <c r="F923" s="68"/>
      <c r="G923" s="71"/>
      <c r="H923" s="71"/>
      <c r="I923" s="68"/>
      <c r="J923" s="68"/>
      <c r="K923" s="71"/>
      <c r="L923" s="72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spans="1:26" ht="12.75" customHeight="1">
      <c r="A924" s="71"/>
      <c r="B924" s="68"/>
      <c r="C924" s="71"/>
      <c r="D924" s="71"/>
      <c r="E924" s="68"/>
      <c r="F924" s="68"/>
      <c r="G924" s="71"/>
      <c r="H924" s="71"/>
      <c r="I924" s="68"/>
      <c r="J924" s="68"/>
      <c r="K924" s="71"/>
      <c r="L924" s="72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spans="1:26" ht="12.75" customHeight="1">
      <c r="A925" s="71"/>
      <c r="B925" s="68"/>
      <c r="C925" s="71"/>
      <c r="D925" s="71"/>
      <c r="E925" s="68"/>
      <c r="F925" s="68"/>
      <c r="G925" s="71"/>
      <c r="H925" s="71"/>
      <c r="I925" s="68"/>
      <c r="J925" s="68"/>
      <c r="K925" s="71"/>
      <c r="L925" s="72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spans="1:26" ht="12.75" customHeight="1">
      <c r="A926" s="71"/>
      <c r="B926" s="68"/>
      <c r="C926" s="71"/>
      <c r="D926" s="71"/>
      <c r="E926" s="68"/>
      <c r="F926" s="68"/>
      <c r="G926" s="71"/>
      <c r="H926" s="71"/>
      <c r="I926" s="68"/>
      <c r="J926" s="68"/>
      <c r="K926" s="71"/>
      <c r="L926" s="72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</sheetData>
  <mergeCells count="138">
    <mergeCell ref="B126:B127"/>
    <mergeCell ref="C126:C127"/>
    <mergeCell ref="D126:F126"/>
    <mergeCell ref="G126:G127"/>
    <mergeCell ref="H126:H127"/>
    <mergeCell ref="I126:K127"/>
    <mergeCell ref="A126:A127"/>
    <mergeCell ref="B137:B138"/>
    <mergeCell ref="C137:C138"/>
    <mergeCell ref="D137:F137"/>
    <mergeCell ref="G137:G138"/>
    <mergeCell ref="H137:H138"/>
    <mergeCell ref="I137:K138"/>
    <mergeCell ref="A137:A138"/>
    <mergeCell ref="G13:G14"/>
    <mergeCell ref="H13:H14"/>
    <mergeCell ref="I13:I14"/>
    <mergeCell ref="U13:W13"/>
    <mergeCell ref="A1:A2"/>
    <mergeCell ref="A6:H6"/>
    <mergeCell ref="A7:H7"/>
    <mergeCell ref="A13:A14"/>
    <mergeCell ref="B13:B14"/>
    <mergeCell ref="C13:C14"/>
    <mergeCell ref="D13:F13"/>
    <mergeCell ref="B41:B42"/>
    <mergeCell ref="C41:C42"/>
    <mergeCell ref="D41:F41"/>
    <mergeCell ref="G41:G42"/>
    <mergeCell ref="H41:H42"/>
    <mergeCell ref="I41:I42"/>
    <mergeCell ref="J41:J42"/>
    <mergeCell ref="A41:A42"/>
    <mergeCell ref="B55:B56"/>
    <mergeCell ref="C55:C56"/>
    <mergeCell ref="D55:F55"/>
    <mergeCell ref="G55:G56"/>
    <mergeCell ref="H55:H56"/>
    <mergeCell ref="I55:K56"/>
    <mergeCell ref="A55:A56"/>
    <mergeCell ref="B84:B85"/>
    <mergeCell ref="C84:C85"/>
    <mergeCell ref="D84:F84"/>
    <mergeCell ref="G84:G85"/>
    <mergeCell ref="H84:H85"/>
    <mergeCell ref="I84:K85"/>
    <mergeCell ref="A84:A85"/>
    <mergeCell ref="B114:B115"/>
    <mergeCell ref="C114:C115"/>
    <mergeCell ref="D114:F114"/>
    <mergeCell ref="G114:G115"/>
    <mergeCell ref="H114:H115"/>
    <mergeCell ref="I114:K115"/>
    <mergeCell ref="A114:A115"/>
    <mergeCell ref="A169:A170"/>
    <mergeCell ref="B169:B170"/>
    <mergeCell ref="C169:C170"/>
    <mergeCell ref="D169:F169"/>
    <mergeCell ref="G169:G170"/>
    <mergeCell ref="H169:H170"/>
    <mergeCell ref="I169:K170"/>
    <mergeCell ref="A224:A225"/>
    <mergeCell ref="B224:B225"/>
    <mergeCell ref="C224:C225"/>
    <mergeCell ref="D224:F224"/>
    <mergeCell ref="G224:G225"/>
    <mergeCell ref="H224:H225"/>
    <mergeCell ref="I224:J225"/>
    <mergeCell ref="A181:A182"/>
    <mergeCell ref="B181:B182"/>
    <mergeCell ref="C181:C182"/>
    <mergeCell ref="D181:F181"/>
    <mergeCell ref="G181:G182"/>
    <mergeCell ref="H181:H182"/>
    <mergeCell ref="I181:K182"/>
    <mergeCell ref="A189:A190"/>
    <mergeCell ref="B189:B190"/>
    <mergeCell ref="C189:C190"/>
    <mergeCell ref="A274:A275"/>
    <mergeCell ref="B274:B275"/>
    <mergeCell ref="C274:C275"/>
    <mergeCell ref="D274:F274"/>
    <mergeCell ref="G274:G275"/>
    <mergeCell ref="H274:H275"/>
    <mergeCell ref="I274:I275"/>
    <mergeCell ref="A261:A262"/>
    <mergeCell ref="B261:B262"/>
    <mergeCell ref="C261:C262"/>
    <mergeCell ref="D261:F261"/>
    <mergeCell ref="G261:G262"/>
    <mergeCell ref="H261:H262"/>
    <mergeCell ref="I261:L262"/>
    <mergeCell ref="B148:B149"/>
    <mergeCell ref="C148:C149"/>
    <mergeCell ref="D148:F148"/>
    <mergeCell ref="G148:G149"/>
    <mergeCell ref="H148:H149"/>
    <mergeCell ref="I148:K149"/>
    <mergeCell ref="A148:A149"/>
    <mergeCell ref="B156:B157"/>
    <mergeCell ref="C156:C157"/>
    <mergeCell ref="D156:F156"/>
    <mergeCell ref="G156:G157"/>
    <mergeCell ref="H156:H157"/>
    <mergeCell ref="I156:K157"/>
    <mergeCell ref="A156:A157"/>
    <mergeCell ref="D189:F189"/>
    <mergeCell ref="G189:G190"/>
    <mergeCell ref="H189:H190"/>
    <mergeCell ref="I189:K190"/>
    <mergeCell ref="A202:A203"/>
    <mergeCell ref="B202:B203"/>
    <mergeCell ref="C202:C203"/>
    <mergeCell ref="D202:F202"/>
    <mergeCell ref="G202:G203"/>
    <mergeCell ref="H202:H203"/>
    <mergeCell ref="I202:K203"/>
    <mergeCell ref="A213:A214"/>
    <mergeCell ref="B213:B214"/>
    <mergeCell ref="C213:C214"/>
    <mergeCell ref="D213:F213"/>
    <mergeCell ref="G213:G214"/>
    <mergeCell ref="H213:H214"/>
    <mergeCell ref="I213:K214"/>
    <mergeCell ref="A246:A247"/>
    <mergeCell ref="B246:B247"/>
    <mergeCell ref="C246:C247"/>
    <mergeCell ref="D246:F246"/>
    <mergeCell ref="G246:G247"/>
    <mergeCell ref="H246:H247"/>
    <mergeCell ref="I246:K247"/>
    <mergeCell ref="A231:A232"/>
    <mergeCell ref="B231:B232"/>
    <mergeCell ref="C231:C232"/>
    <mergeCell ref="D231:F231"/>
    <mergeCell ref="G231:G232"/>
    <mergeCell ref="H231:H232"/>
    <mergeCell ref="I231:K232"/>
  </mergeCells>
  <conditionalFormatting sqref="J18 H21:I21 J47 H49 I49:I50">
    <cfRule type="expression" dxfId="42" priority="1">
      <formula>($X17="TERBANYAK")</formula>
    </cfRule>
  </conditionalFormatting>
  <conditionalFormatting sqref="J18 H21:I21 J47 H49 I49:I50">
    <cfRule type="expression" dxfId="41" priority="2">
      <formula>($X17="TERBANYAK")</formula>
    </cfRule>
  </conditionalFormatting>
  <conditionalFormatting sqref="J18 H21:I21 J47 H49 I49:I50">
    <cfRule type="expression" dxfId="40" priority="3">
      <formula>($X17="TERBANYAK")</formula>
    </cfRule>
  </conditionalFormatting>
  <conditionalFormatting sqref="B39">
    <cfRule type="expression" dxfId="39" priority="4">
      <formula>($F39&gt;0)</formula>
    </cfRule>
  </conditionalFormatting>
  <conditionalFormatting sqref="R236">
    <cfRule type="expression" dxfId="38" priority="5">
      <formula>($F236&gt;0)</formula>
    </cfRule>
  </conditionalFormatting>
  <conditionalFormatting sqref="K241 K256">
    <cfRule type="expression" dxfId="37" priority="6">
      <formula>($M241="TERBANYAK")</formula>
    </cfRule>
  </conditionalFormatting>
  <conditionalFormatting sqref="K241 K256">
    <cfRule type="expression" dxfId="36" priority="7">
      <formula>($M241="TERBANYAK")</formula>
    </cfRule>
  </conditionalFormatting>
  <conditionalFormatting sqref="K241 K256">
    <cfRule type="expression" dxfId="35" priority="8">
      <formula>($M241="TERBANYAK")</formula>
    </cfRule>
  </conditionalFormatting>
  <conditionalFormatting sqref="J241 J256">
    <cfRule type="expression" dxfId="34" priority="9">
      <formula>($M241="TERBANYAK")</formula>
    </cfRule>
  </conditionalFormatting>
  <conditionalFormatting sqref="J241 J256">
    <cfRule type="expression" dxfId="33" priority="10">
      <formula>($M241="TERBANYAK")</formula>
    </cfRule>
  </conditionalFormatting>
  <conditionalFormatting sqref="J241 J256">
    <cfRule type="expression" dxfId="32" priority="11">
      <formula>($M241="TERBANYAK")</formula>
    </cfRule>
  </conditionalFormatting>
  <conditionalFormatting sqref="J241 J256">
    <cfRule type="expression" dxfId="31" priority="12">
      <formula>($M241="TERBANYAK")</formula>
    </cfRule>
  </conditionalFormatting>
  <conditionalFormatting sqref="J241 J256">
    <cfRule type="expression" dxfId="30" priority="13">
      <formula>($M241="TERBANYAK")</formula>
    </cfRule>
  </conditionalFormatting>
  <conditionalFormatting sqref="J241 J256">
    <cfRule type="expression" dxfId="29" priority="14">
      <formula>($M241="TERBANYAK")</formula>
    </cfRule>
  </conditionalFormatting>
  <conditionalFormatting sqref="I241 I256">
    <cfRule type="expression" dxfId="28" priority="15">
      <formula>($M241="TERBANYAK")</formula>
    </cfRule>
  </conditionalFormatting>
  <conditionalFormatting sqref="I241 I256">
    <cfRule type="expression" dxfId="27" priority="16">
      <formula>($M241="TERBANYAK")</formula>
    </cfRule>
  </conditionalFormatting>
  <conditionalFormatting sqref="I241 I256">
    <cfRule type="expression" dxfId="26" priority="17">
      <formula>($M241="TERBANYAK")</formula>
    </cfRule>
  </conditionalFormatting>
  <conditionalFormatting sqref="I241 I256">
    <cfRule type="expression" dxfId="25" priority="18">
      <formula>($M241="TERBANYAK")</formula>
    </cfRule>
  </conditionalFormatting>
  <conditionalFormatting sqref="I241 I256">
    <cfRule type="expression" dxfId="24" priority="19">
      <formula>($M241="TERBANYAK")</formula>
    </cfRule>
  </conditionalFormatting>
  <conditionalFormatting sqref="I241 I256">
    <cfRule type="expression" dxfId="23" priority="20">
      <formula>($M241="TERBANYAK")</formula>
    </cfRule>
  </conditionalFormatting>
  <conditionalFormatting sqref="K271">
    <cfRule type="expression" dxfId="22" priority="21">
      <formula>($M271="TERBANYAK")</formula>
    </cfRule>
  </conditionalFormatting>
  <conditionalFormatting sqref="K271">
    <cfRule type="expression" dxfId="21" priority="22">
      <formula>($M271="TERBANYAK")</formula>
    </cfRule>
  </conditionalFormatting>
  <conditionalFormatting sqref="K271">
    <cfRule type="expression" dxfId="20" priority="23">
      <formula>($M271="TERBANYAK")</formula>
    </cfRule>
  </conditionalFormatting>
  <conditionalFormatting sqref="J271">
    <cfRule type="expression" dxfId="19" priority="24">
      <formula>($M271="TERBANYAK")</formula>
    </cfRule>
  </conditionalFormatting>
  <conditionalFormatting sqref="J271">
    <cfRule type="expression" dxfId="18" priority="25">
      <formula>($M271="TERBANYAK")</formula>
    </cfRule>
  </conditionalFormatting>
  <conditionalFormatting sqref="J271">
    <cfRule type="expression" dxfId="17" priority="26">
      <formula>($M271="TERBANYAK")</formula>
    </cfRule>
  </conditionalFormatting>
  <conditionalFormatting sqref="J271">
    <cfRule type="expression" dxfId="16" priority="27">
      <formula>($M271="TERBANYAK")</formula>
    </cfRule>
  </conditionalFormatting>
  <conditionalFormatting sqref="J271">
    <cfRule type="expression" dxfId="15" priority="28">
      <formula>($M271="TERBANYAK")</formula>
    </cfRule>
  </conditionalFormatting>
  <conditionalFormatting sqref="J271">
    <cfRule type="expression" dxfId="14" priority="29">
      <formula>($M271="TERBANYAK")</formula>
    </cfRule>
  </conditionalFormatting>
  <conditionalFormatting sqref="I271">
    <cfRule type="expression" dxfId="13" priority="30">
      <formula>($M271="TERBANYAK")</formula>
    </cfRule>
  </conditionalFormatting>
  <conditionalFormatting sqref="I271">
    <cfRule type="expression" dxfId="12" priority="31">
      <formula>($M271="TERBANYAK")</formula>
    </cfRule>
  </conditionalFormatting>
  <conditionalFormatting sqref="I271">
    <cfRule type="expression" dxfId="11" priority="32">
      <formula>($M271="TERBANYAK")</formula>
    </cfRule>
  </conditionalFormatting>
  <conditionalFormatting sqref="I271">
    <cfRule type="expression" dxfId="10" priority="33">
      <formula>($M271="TERBANYAK")</formula>
    </cfRule>
  </conditionalFormatting>
  <conditionalFormatting sqref="I271">
    <cfRule type="expression" dxfId="9" priority="34">
      <formula>($M271="TERBANYAK")</formula>
    </cfRule>
  </conditionalFormatting>
  <conditionalFormatting sqref="I271">
    <cfRule type="expression" dxfId="8" priority="35">
      <formula>($M271="TERBANYAK")</formula>
    </cfRule>
  </conditionalFormatting>
  <conditionalFormatting sqref="A93">
    <cfRule type="expression" dxfId="7" priority="36">
      <formula>(#REF!&gt;0)</formula>
    </cfRule>
  </conditionalFormatting>
  <conditionalFormatting sqref="J59">
    <cfRule type="expression" dxfId="6" priority="37">
      <formula>($N65="TERBANYAK")</formula>
    </cfRule>
  </conditionalFormatting>
  <conditionalFormatting sqref="J60">
    <cfRule type="expression" dxfId="5" priority="38">
      <formula>($N66="TERBANYAK")</formula>
    </cfRule>
  </conditionalFormatting>
  <conditionalFormatting sqref="K30">
    <cfRule type="expression" dxfId="4" priority="39">
      <formula>($V30=0)</formula>
    </cfRule>
  </conditionalFormatting>
  <conditionalFormatting sqref="K30">
    <cfRule type="expression" dxfId="3" priority="40">
      <formula>($X30="TERBANYAK")</formula>
    </cfRule>
  </conditionalFormatting>
  <conditionalFormatting sqref="K30">
    <cfRule type="expression" dxfId="2" priority="41">
      <formula>($X30="TERBANYAK")</formula>
    </cfRule>
  </conditionalFormatting>
  <conditionalFormatting sqref="I61 I74 H103">
    <cfRule type="expression" dxfId="1" priority="42">
      <formula>($N70="TERBANYAK")</formula>
    </cfRule>
  </conditionalFormatting>
  <conditionalFormatting sqref="F8">
    <cfRule type="notContainsBlanks" dxfId="0" priority="43">
      <formula>LEN(TRIM(F8))&gt;0</formula>
    </cfRule>
  </conditionalFormatting>
  <hyperlinks>
    <hyperlink ref="I17" r:id="rId1" xr:uid="{00000000-0004-0000-0100-000000000000}"/>
    <hyperlink ref="H58" r:id="rId2" xr:uid="{00000000-0004-0000-0100-000001000000}"/>
    <hyperlink ref="H87" r:id="rId3" xr:uid="{00000000-0004-0000-0100-000002000000}"/>
    <hyperlink ref="H117" r:id="rId4" xr:uid="{00000000-0004-0000-0100-000003000000}"/>
    <hyperlink ref="H159" r:id="rId5" xr:uid="{00000000-0004-0000-0100-000004000000}"/>
  </hyperlinks>
  <pageMargins left="0.7" right="0.7" top="0.75" bottom="0.75" header="0" footer="0"/>
  <pageSetup paperSize="9" fitToHeight="0" orientation="landscape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96"/>
  <sheetViews>
    <sheetView zoomScale="85" zoomScaleNormal="85" workbookViewId="0">
      <selection activeCell="D5" sqref="D5"/>
    </sheetView>
  </sheetViews>
  <sheetFormatPr defaultColWidth="14.42578125" defaultRowHeight="15" customHeight="1"/>
  <cols>
    <col min="1" max="1" width="3.85546875" customWidth="1"/>
    <col min="2" max="2" width="49.85546875" bestFit="1" customWidth="1"/>
    <col min="3" max="3" width="19.140625" style="323" bestFit="1" customWidth="1"/>
    <col min="4" max="4" width="10.28515625" customWidth="1"/>
    <col min="5" max="5" width="20.85546875" customWidth="1"/>
    <col min="6" max="6" width="13.42578125" customWidth="1"/>
    <col min="7" max="7" width="9.42578125" bestFit="1" customWidth="1"/>
    <col min="8" max="8" width="7.42578125" customWidth="1"/>
    <col min="9" max="9" width="12.28515625" customWidth="1"/>
    <col min="10" max="10" width="4.85546875" customWidth="1"/>
    <col min="11" max="11" width="7.140625" customWidth="1"/>
    <col min="12" max="12" width="9.28515625" customWidth="1"/>
    <col min="13" max="13" width="7.28515625" customWidth="1"/>
    <col min="14" max="14" width="7.140625" customWidth="1"/>
    <col min="15" max="15" width="9.28515625" customWidth="1"/>
    <col min="16" max="16" width="6.7109375" customWidth="1"/>
    <col min="17" max="17" width="7.140625" customWidth="1"/>
    <col min="18" max="18" width="10.7109375" customWidth="1"/>
    <col min="19" max="19" width="6.85546875" customWidth="1"/>
    <col min="20" max="20" width="7.140625" customWidth="1"/>
    <col min="21" max="21" width="9.85546875" customWidth="1"/>
    <col min="22" max="22" width="6.140625" customWidth="1"/>
    <col min="23" max="23" width="7.42578125" customWidth="1"/>
    <col min="24" max="24" width="9" customWidth="1"/>
    <col min="25" max="25" width="10.85546875" customWidth="1"/>
    <col min="26" max="27" width="14.42578125" customWidth="1"/>
    <col min="28" max="28" width="10.85546875" customWidth="1"/>
    <col min="29" max="30" width="14.42578125" customWidth="1"/>
    <col min="31" max="31" width="14.42578125" style="335" customWidth="1"/>
    <col min="32" max="32" width="7.42578125" customWidth="1"/>
    <col min="33" max="33" width="11.7109375" customWidth="1"/>
    <col min="34" max="34" width="13.140625" customWidth="1"/>
    <col min="35" max="35" width="13.42578125" customWidth="1"/>
    <col min="36" max="36" width="14.7109375" customWidth="1"/>
    <col min="37" max="37" width="16.42578125" customWidth="1"/>
    <col min="38" max="38" width="7.42578125" customWidth="1"/>
    <col min="39" max="40" width="13.85546875" customWidth="1"/>
    <col min="41" max="41" width="15" customWidth="1"/>
    <col min="42" max="42" width="13.85546875" customWidth="1"/>
    <col min="43" max="43" width="11.85546875" customWidth="1"/>
  </cols>
  <sheetData>
    <row r="1" spans="1:43" ht="15.75" customHeight="1">
      <c r="A1" s="383" t="s">
        <v>0</v>
      </c>
      <c r="B1" s="385" t="s">
        <v>1</v>
      </c>
      <c r="C1" s="386" t="s">
        <v>18</v>
      </c>
      <c r="D1" s="332" t="s">
        <v>2</v>
      </c>
      <c r="E1" s="2" t="s">
        <v>3</v>
      </c>
      <c r="F1" s="3" t="s">
        <v>4</v>
      </c>
      <c r="G1" s="1" t="s">
        <v>2</v>
      </c>
      <c r="H1" s="2" t="s">
        <v>3</v>
      </c>
      <c r="I1" s="4" t="s">
        <v>4</v>
      </c>
      <c r="J1" s="1" t="s">
        <v>2</v>
      </c>
      <c r="K1" s="2" t="s">
        <v>3</v>
      </c>
      <c r="L1" s="3" t="s">
        <v>4</v>
      </c>
      <c r="M1" s="1" t="s">
        <v>2</v>
      </c>
      <c r="N1" s="2" t="s">
        <v>3</v>
      </c>
      <c r="O1" s="3" t="s">
        <v>4</v>
      </c>
      <c r="P1" s="1" t="s">
        <v>2</v>
      </c>
      <c r="Q1" s="2" t="s">
        <v>3</v>
      </c>
      <c r="R1" s="3" t="s">
        <v>4</v>
      </c>
      <c r="S1" s="1" t="s">
        <v>2</v>
      </c>
      <c r="T1" s="2" t="s">
        <v>3</v>
      </c>
      <c r="U1" s="3" t="s">
        <v>4</v>
      </c>
      <c r="V1" s="1" t="s">
        <v>2</v>
      </c>
      <c r="W1" s="2" t="s">
        <v>3</v>
      </c>
      <c r="X1" s="3" t="s">
        <v>4</v>
      </c>
      <c r="Y1" s="1" t="s">
        <v>2</v>
      </c>
      <c r="Z1" s="2" t="s">
        <v>3</v>
      </c>
      <c r="AA1" s="3" t="s">
        <v>4</v>
      </c>
      <c r="AB1" s="1" t="s">
        <v>2</v>
      </c>
      <c r="AC1" s="2" t="s">
        <v>3</v>
      </c>
      <c r="AD1" s="3" t="s">
        <v>4</v>
      </c>
      <c r="AE1" s="337"/>
      <c r="AF1" s="325" t="s">
        <v>5</v>
      </c>
      <c r="AG1" s="326"/>
      <c r="AH1" s="326"/>
      <c r="AI1" s="326"/>
      <c r="AJ1" s="326"/>
      <c r="AK1" s="326"/>
      <c r="AL1" s="326"/>
      <c r="AM1" s="326"/>
      <c r="AN1" s="326"/>
      <c r="AO1" s="326"/>
      <c r="AP1" s="326"/>
      <c r="AQ1" s="5"/>
    </row>
    <row r="2" spans="1:43">
      <c r="A2" s="384"/>
      <c r="B2" s="356"/>
      <c r="C2" s="387"/>
      <c r="D2" s="388" t="s">
        <v>6</v>
      </c>
      <c r="E2" s="358"/>
      <c r="F2" s="359"/>
      <c r="G2" s="389" t="s">
        <v>7</v>
      </c>
      <c r="H2" s="358"/>
      <c r="I2" s="359"/>
      <c r="J2" s="390" t="s">
        <v>8</v>
      </c>
      <c r="K2" s="358"/>
      <c r="L2" s="359"/>
      <c r="M2" s="391" t="s">
        <v>9</v>
      </c>
      <c r="N2" s="358"/>
      <c r="O2" s="359"/>
      <c r="P2" s="393" t="s">
        <v>10</v>
      </c>
      <c r="Q2" s="358"/>
      <c r="R2" s="359"/>
      <c r="S2" s="394" t="s">
        <v>11</v>
      </c>
      <c r="T2" s="358"/>
      <c r="U2" s="359"/>
      <c r="V2" s="395" t="s">
        <v>12</v>
      </c>
      <c r="W2" s="358"/>
      <c r="X2" s="359"/>
      <c r="Y2" s="396" t="s">
        <v>13</v>
      </c>
      <c r="Z2" s="358"/>
      <c r="AA2" s="359"/>
      <c r="AB2" s="392" t="s">
        <v>14</v>
      </c>
      <c r="AC2" s="358"/>
      <c r="AD2" s="359"/>
      <c r="AE2" s="333"/>
      <c r="AF2" s="6" t="s">
        <v>2</v>
      </c>
      <c r="AG2" s="2" t="s">
        <v>3</v>
      </c>
      <c r="AH2" s="7" t="s">
        <v>15</v>
      </c>
      <c r="AI2" s="8" t="s">
        <v>4</v>
      </c>
      <c r="AJ2" s="9" t="s">
        <v>16</v>
      </c>
      <c r="AK2" s="10" t="s">
        <v>17</v>
      </c>
      <c r="AL2" s="9"/>
      <c r="AM2" s="9" t="s">
        <v>18</v>
      </c>
      <c r="AN2" s="9" t="s">
        <v>19</v>
      </c>
      <c r="AO2" s="9" t="s">
        <v>20</v>
      </c>
      <c r="AP2" s="9" t="s">
        <v>21</v>
      </c>
      <c r="AQ2" s="11" t="s">
        <v>22</v>
      </c>
    </row>
    <row r="3" spans="1:43">
      <c r="A3" s="12">
        <v>1</v>
      </c>
      <c r="B3" s="13" t="s">
        <v>23</v>
      </c>
      <c r="C3" s="13" t="s">
        <v>331</v>
      </c>
      <c r="D3" s="14">
        <f>COUNTIF('TKK-MIF-TIF'!$A$13:$L$35,'rekap jam tatap muka'!B3)</f>
        <v>0</v>
      </c>
      <c r="E3" s="15">
        <f ca="1">SUMIF('TKK-MIF-TIF'!$H$4:$H$19,'rekap jam tatap muka'!B3,'TKK-MIF-TIF'!$R$4:$R$19)+SUMIF('TKK-MIF-TIF'!$H$25:$H$30,'rekap jam tatap muka'!B3,'TKK-MIF-TIF'!$R$25:$R$30)+SUMIF('TKK-MIF-TIF'!$I$4:$I$19,'rekap jam tatap muka'!B3,'TKK-MIF-TIF'!$R$4:$R$19)+SUMIF('TKK-MIF-TIF'!$I$25:$I$30,'rekap jam tatap muka'!B3,'TKK-MIF-TIF'!$R$25:$R$30)+SUMIF('TKK-MIF-TIF'!$J$4:$J$19,'rekap jam tatap muka'!B3,'TKK-MIF-TIF'!$R$4:$R$19)+SUMIF('TKK-MIF-TIF'!$J$25:$J$30,'rekap jam tatap muka'!B3,'TKK-MIF-TIF'!$R$25:$R$30)+SUMIF('TKK-MIF-TIF'!$K$4:$K$19,'rekap jam tatap muka'!B3,'TKK-MIF-TIF'!$R$4:$R$19)+SUMIF('TKK-MIF-TIF'!$K$25:$K$30,'rekap jam tatap muka'!B3,'TKK-MIF-TIF'!$R$25:$R$30)+SUMIF('TKK-MIF-TIF'!$L$4:$L$19,'rekap jam tatap muka'!B3,'TKK-MIF-TIF'!$R$4:$R$19)+SUMIF('TKK-MIF-TIF'!$L$25:$L$30,'rekap jam tatap muka'!B3,'TKK-MIF-TIF'!$R$25:$R$30)</f>
        <v>0</v>
      </c>
      <c r="F3" s="16">
        <f>SUMIF('TKK-MIF-TIF'!$H$20:$H$22,'rekap jam tatap muka'!B3,'TKK-MIF-TIF'!$R$20:$R$22)+SUMIF('TKK-MIF-TIF'!$H$31:$H$32,'rekap jam tatap muka'!B3,'TKK-MIF-TIF'!$R$31:$R$32)+SUMIF('TKK-MIF-TIF'!$H$34,'rekap jam tatap muka'!B3,'TKK-MIF-TIF'!$R$34)+SUMIF('TKK-MIF-TIF'!$I$20:$I$22,'rekap jam tatap muka'!B3,'TKK-MIF-TIF'!$R$20:$R$22)+SUMIF('TKK-MIF-TIF'!$I$31:$I$32,'rekap jam tatap muka'!B3,'TKK-MIF-TIF'!$R$31:$R$32)+SUMIF('TKK-MIF-TIF'!$I$34,'rekap jam tatap muka'!B3,'TKK-MIF-TIF'!$R$34)+SUMIF('TKK-MIF-TIF'!$J$20:$J$22,'rekap jam tatap muka'!B3,'TKK-MIF-TIF'!$R$20:$R$22)+SUMIF('TKK-MIF-TIF'!$J$31:$J$32,'rekap jam tatap muka'!B3,'TKK-MIF-TIF'!$R$31:$R$32)+SUMIF('TKK-MIF-TIF'!$J$34,'rekap jam tatap muka'!B3,'TKK-MIF-TIF'!$R$34)+SUMIF('TKK-MIF-TIF'!$K$20:$K$22,'rekap jam tatap muka'!B3,'TKK-MIF-TIF'!$R$20:$R$22)+SUMIF('TKK-MIF-TIF'!$K$31:$K$32,'rekap jam tatap muka'!B3,'TKK-MIF-TIF'!$R$31:$R$32)+SUMIF('TKK-MIF-TIF'!$K$34,'rekap jam tatap muka'!B3,'TKK-MIF-TIF'!$R$34)+SUMIF('TKK-MIF-TIF'!$L$20:$L$22,'rekap jam tatap muka'!B3,'TKK-MIF-TIF'!$R$20:$R$22)+SUMIF('TKK-MIF-TIF'!$L$31:$L$32,'rekap jam tatap muka'!B3,'TKK-MIF-TIF'!$R$31:$R$32)+SUMIF('TKK-MIF-TIF'!$L$34,'rekap jam tatap muka'!B3,'TKK-MIF-TIF'!$R$34)</f>
        <v>0</v>
      </c>
      <c r="G3" s="17">
        <f>COUNTIF('TKK-MIF-TIF'!$A$41:$L$50,'rekap jam tatap muka'!B3)</f>
        <v>0</v>
      </c>
      <c r="H3" s="18">
        <f>SUMIF('TKK-MIF-TIF'!$H$43:$H$47,'rekap jam tatap muka'!B3,'TKK-MIF-TIF'!$R$43:$R$47)+SUMIF('TKK-MIF-TIF'!$I$43:$I$47,'rekap jam tatap muka'!B3,'TKK-MIF-TIF'!$R$43:$R$47)+SUMIF('TKK-MIF-TIF'!$J$43:$J$47,'rekap jam tatap muka'!B3,'TKK-MIF-TIF'!$R$43:$R$47)+SUMIF('TKK-MIF-TIF'!$K$43:$K$47,'rekap jam tatap muka'!B3,'TKK-MIF-TIF'!$R$43:$R$47)+SUMIF('TKK-MIF-TIF'!$L$43:$L$47,'rekap jam tatap muka'!B3,'TKK-MIF-TIF'!$R$43:$R$47)</f>
        <v>0</v>
      </c>
      <c r="I3" s="16">
        <f>SUMIF('TKK-MIF-TIF'!$H$48:$H$50,'rekap jam tatap muka'!B3,'TKK-MIF-TIF'!$R$48:$R$50)+SUMIF('TKK-MIF-TIF'!$I$48:$I$50,'rekap jam tatap muka'!B3,'TKK-MIF-TIF'!$R$48:$R$50)+SUMIF('TKK-MIF-TIF'!$J$48:$J$50,'rekap jam tatap muka'!B3,'TKK-MIF-TIF'!$R$48:$R$50)+SUMIF('TKK-MIF-TIF'!$K$48:$K$50,'rekap jam tatap muka'!B3,'TKK-MIF-TIF'!$R$48:$R$50)+SUMIF('TKK-MIF-TIF'!$L$48:$L$50,'rekap jam tatap muka'!B3,'TKK-MIF-TIF'!$R$48:$R$50)</f>
        <v>0</v>
      </c>
      <c r="J3" s="19">
        <f>COUNTIF('TKK-MIF-TIF'!$A$55:$K$80,'rekap jam tatap muka'!B3)</f>
        <v>0</v>
      </c>
      <c r="K3" s="19">
        <f>SUMIF('TKK-MIF-TIF'!$H$60,'rekap jam tatap muka'!B3,'TKK-MIF-TIF'!$R$60)+SUMIF('TKK-MIF-TIF'!$H$62,'rekap jam tatap muka'!B3,'TKK-MIF-TIF'!$R$62)+SUMIF('TKK-MIF-TIF'!$H$67:$H$72,'rekap jam tatap muka'!B3,'TKK-MIF-TIF'!$R$67:$R$72)+SUMIF('TKK-MIF-TIF'!$H$78:$H$79,'rekap jam tatap muka'!B3,'TKK-MIF-TIF'!$R$78:$R$79)+SUMIF('TKK-MIF-TIF'!$I$60,'rekap jam tatap muka'!B3,'TKK-MIF-TIF'!$R$60)+SUMIF('TKK-MIF-TIF'!$I$62,'rekap jam tatap muka'!B3,'TKK-MIF-TIF'!$R$62)+SUMIF('TKK-MIF-TIF'!$I$67:$I$72,'rekap jam tatap muka'!B3,'TKK-MIF-TIF'!$R$67:$R$72)+SUMIF('TKK-MIF-TIF'!$I$78:$I$79,'rekap jam tatap muka'!B3,'TKK-MIF-TIF'!$R$78:$R$79)+SUMIF('TKK-MIF-TIF'!$J$60,'rekap jam tatap muka'!B3,'TKK-MIF-TIF'!$R$60)+SUMIF('TKK-MIF-TIF'!$J$62,'rekap jam tatap muka'!B3,'TKK-MIF-TIF'!$R$62)+SUMIF('TKK-MIF-TIF'!$J$67:$J$72,'rekap jam tatap muka'!B3,'TKK-MIF-TIF'!$R$67:$R$72)+SUMIF('TKK-MIF-TIF'!$J$78:$J$79,'rekap jam tatap muka'!B3,'TKK-MIF-TIF'!$R$78:$R$79)+SUMIF('TKK-MIF-TIF'!$K$60,'rekap jam tatap muka'!B3,'TKK-MIF-TIF'!$R$60)+SUMIF('TKK-MIF-TIF'!$K$62,'rekap jam tatap muka'!B3,'TKK-MIF-TIF'!$R$62)+SUMIF('TKK-MIF-TIF'!$K$67:$K$72,'rekap jam tatap muka'!B3,'TKK-MIF-TIF'!$R$67:$R$72)+SUMIF('TKK-MIF-TIF'!$K$78:$K$79,'rekap jam tatap muka'!B3,'TKK-MIF-TIF'!$R$78:$R$79)+SUMIF('TKK-MIF-TIF'!$L$60,'rekap jam tatap muka'!B3,'TKK-MIF-TIF'!$R$60)+SUMIF('TKK-MIF-TIF'!$L$62,'rekap jam tatap muka'!B3,'TKK-MIF-TIF'!$R$62)+SUMIF('TKK-MIF-TIF'!$L$67:$L$72,'rekap jam tatap muka'!B3,'TKK-MIF-TIF'!$R$67:$R$72)+SUMIF('TKK-MIF-TIF'!$L$78:$L$79,'rekap jam tatap muka'!B3,'TKK-MIF-TIF'!$R$78:$R$79)</f>
        <v>0</v>
      </c>
      <c r="L3" s="20">
        <f>SUMIF('TKK-MIF-TIF'!$H$61,'rekap jam tatap muka'!B3,'TKK-MIF-TIF'!$R$61)+SUMIF('TKK-MIF-TIF'!$H$63:$H$64,'rekap jam tatap muka'!B3,'TKK-MIF-TIF'!$R$63:$R$64)+SUMIF('TKK-MIF-TIF'!$H$73:$H$74,'rekap jam tatap muka'!B3,'TKK-MIF-TIF'!$R$73:$R$74)+SUMIF('TKK-MIF-TIF'!$H$77,'rekap jam tatap muka'!B3,'TKK-MIF-TIF'!$R$77)+SUMIF('TKK-MIF-TIF'!$I$61,'rekap jam tatap muka'!B3,'TKK-MIF-TIF'!$R$61)+SUMIF('TKK-MIF-TIF'!$I$63:$I$64,'rekap jam tatap muka'!B3,'TKK-MIF-TIF'!$R$63:$R$64)+SUMIF('TKK-MIF-TIF'!$I$73:$I$74,'rekap jam tatap muka'!B3,'TKK-MIF-TIF'!$R$73:$R$74)+SUMIF('TKK-MIF-TIF'!$I$77,'rekap jam tatap muka'!B3,'TKK-MIF-TIF'!$R$77)+SUMIF('TKK-MIF-TIF'!$J$61,'rekap jam tatap muka'!B3,'TKK-MIF-TIF'!$R$61)+SUMIF('TKK-MIF-TIF'!$J$63:$J$64,'rekap jam tatap muka'!B3,'TKK-MIF-TIF'!$R$63:$R$64)+SUMIF('TKK-MIF-TIF'!$J$73:$J$74,'rekap jam tatap muka'!B3,'TKK-MIF-TIF'!$R$73:$R$74)+SUMIF('TKK-MIF-TIF'!$J$77,'rekap jam tatap muka'!B3,'TKK-MIF-TIF'!$R$77)+SUMIF('TKK-MIF-TIF'!$K$61,'rekap jam tatap muka'!B3,'TKK-MIF-TIF'!$R$61)+SUMIF('TKK-MIF-TIF'!$K$63:$K$64,'rekap jam tatap muka'!B3,'TKK-MIF-TIF'!$R$63:$R$64)+SUMIF('TKK-MIF-TIF'!$K$73:$K$74,'rekap jam tatap muka'!B3,'TKK-MIF-TIF'!$R$73:$R$74)+SUMIF('TKK-MIF-TIF'!$K$77,'rekap jam tatap muka'!B3,'TKK-MIF-TIF'!$R$77)+SUMIF('TKK-MIF-TIF'!$L$61,'rekap jam tatap muka'!B3,'TKK-MIF-TIF'!$R$61)+SUMIF('TKK-MIF-TIF'!$L$63:$L$64,'rekap jam tatap muka'!B3,'TKK-MIF-TIF'!$R$63:$R$64)+SUMIF('TKK-MIF-TIF'!$L$73:$L$74,'rekap jam tatap muka'!B3,'TKK-MIF-TIF'!$R$73:$R$74)+SUMIF('TKK-MIF-TIF'!$L$77,'rekap jam tatap muka'!B3,'TKK-MIF-TIF'!$R$77)</f>
        <v>0</v>
      </c>
      <c r="M3" s="21">
        <f>COUNTIF('TKK-MIF-TIF'!$A$84:$K$109,'rekap jam tatap muka'!B3)</f>
        <v>0</v>
      </c>
      <c r="N3" s="21">
        <f>SUMIF('TKK-MIF-TIF'!$H$89,'rekap jam tatap muka'!B3,'TKK-MIF-TIF'!$R$89)+SUMIF('TKK-MIF-TIF'!$H$91,'rekap jam tatap muka'!B3,'TKK-MIF-TIF'!$R$91)+SUMIF('TKK-MIF-TIF'!$H$96:$H$101,'rekap jam tatap muka'!B3,'TKK-MIF-TIF'!$R$96:$R$101)+SUMIF('TKK-MIF-TIF'!$H$107:$H$108,'rekap jam tatap muka'!B3,'TKK-MIF-TIF'!$R$107:$R$108)+SUMIF('TKK-MIF-TIF'!$I$89,'rekap jam tatap muka'!B3,'TKK-MIF-TIF'!$R$89)+SUMIF('TKK-MIF-TIF'!$I$91,'rekap jam tatap muka'!B3,'TKK-MIF-TIF'!$R$91)+SUMIF('TKK-MIF-TIF'!$I$96:$I$101,'rekap jam tatap muka'!B3,'TKK-MIF-TIF'!$R$96:$R$101)+SUMIF('TKK-MIF-TIF'!$I$107:$I$108,'rekap jam tatap muka'!B3,'TKK-MIF-TIF'!$R$107:$R$108)+SUMIF('TKK-MIF-TIF'!$J$89,'rekap jam tatap muka'!B3,'TKK-MIF-TIF'!$R$89)+SUMIF('TKK-MIF-TIF'!$J$91,'rekap jam tatap muka'!B3,'TKK-MIF-TIF'!$R$91)+SUMIF('TKK-MIF-TIF'!$J$96:$J$101,'rekap jam tatap muka'!B3,'TKK-MIF-TIF'!$R$96:$R$101)+SUMIF('TKK-MIF-TIF'!$J$107:$J$108,'rekap jam tatap muka'!B3,'TKK-MIF-TIF'!$R$107:$R$108)+SUMIF('TKK-MIF-TIF'!$K$89,'rekap jam tatap muka'!B3,'TKK-MIF-TIF'!$R$89)+SUMIF('TKK-MIF-TIF'!$K$91,'rekap jam tatap muka'!B3,'TKK-MIF-TIF'!$R$91)+SUMIF('TKK-MIF-TIF'!$K$96:$K$101,'rekap jam tatap muka'!B3,'TKK-MIF-TIF'!$R$96:$R$101)+SUMIF('TKK-MIF-TIF'!$K$107:$K$108,'rekap jam tatap muka'!B3,'TKK-MIF-TIF'!$R$107:$R$108)+SUMIF('TKK-MIF-TIF'!$H$89,'rekap jam tatap muka'!B3,'TKK-MIF-TIF'!$R$89)+SUMIF('TKK-MIF-TIF'!$L$91,'rekap jam tatap muka'!B3,'TKK-MIF-TIF'!$R$91)+SUMIF('TKK-MIF-TIF'!$L$96:$L$101,'rekap jam tatap muka'!B3,'TKK-MIF-TIF'!$R$96:$R$101)+SUMIF('TKK-MIF-TIF'!$L$107:$L$108,'rekap jam tatap muka'!B3,'TKK-MIF-TIF'!$R$107:$R$108)</f>
        <v>0</v>
      </c>
      <c r="O3" s="22">
        <f ca="1">SUMIF('TKK-MIF-TIF'!$H$90,'rekap jam tatap muka'!B3,'TKK-MIF-TIF'!$R$90)+SUMIF('TKK-MIF-TIF'!$H$92:$H$93,'rekap jam tatap muka'!B3,'TKK-MIF-TIF'!$R$92:$R$93)+SUMIF('TKK-MIF-TIF'!$H$102:$H$103,'rekap jam tatap muka'!B3,'TKK-MIF-TIF'!$R$102:$R$103)+SUMIF('TKK-MIF-TIF'!$H$106,'rekap jam tatap muka'!B3,'TKK-MIF-TIF'!$R$106)+SUMIF('TKK-MIF-TIF'!$I$90,'rekap jam tatap muka'!B3,'TKK-MIF-TIF'!$R$90)+SUMIF('TKK-MIF-TIF'!$H$92:$I$93,'rekap jam tatap muka'!B3,'TKK-MIF-TIF'!$R$92:$R$93)+SUMIF('TKK-MIF-TIF'!$I$102:$I$103,'rekap jam tatap muka'!B3,'TKK-MIF-TIF'!$R$102:$R$103)+SUMIF('TKK-MIF-TIF'!$I$106,'rekap jam tatap muka'!B3,'TKK-MIF-TIF'!$R$106)+SUMIF('TKK-MIF-TIF'!$J$90,'rekap jam tatap muka'!B3,'TKK-MIF-TIF'!$R$90)+SUMIF('TKK-MIF-TIF'!$J$92:$J$93,'rekap jam tatap muka'!B3,'TKK-MIF-TIF'!$R$92:$R$93)+SUMIF('TKK-MIF-TIF'!$J$102:$J$103,'rekap jam tatap muka'!B3,'TKK-MIF-TIF'!$R$102:$R$103)+SUMIF('TKK-MIF-TIF'!$J$106,'rekap jam tatap muka'!B3,'TKK-MIF-TIF'!$R$106)+SUMIF('TKK-MIF-TIF'!$K$90,'rekap jam tatap muka'!B3,'TKK-MIF-TIF'!$R$90)+SUMIF('TKK-MIF-TIF'!$K$92:$K$93,'rekap jam tatap muka'!B3,'TKK-MIF-TIF'!$R$92:$R$93)+SUMIF('TKK-MIF-TIF'!$K$102:$K$103,'rekap jam tatap muka'!B3,'TKK-MIF-TIF'!$R$102:$R$103)+SUMIF('TKK-MIF-TIF'!$K$106,'rekap jam tatap muka'!B3,'TKK-MIF-TIF'!$R$106)+SUMIF('TKK-MIF-TIF'!$L$90,'rekap jam tatap muka'!B3,'TKK-MIF-TIF'!$R$90)+SUMIF('TKK-MIF-TIF'!$L$92:$L$93,'rekap jam tatap muka'!B3,'TKK-MIF-TIF'!$R$92:$R$93)+SUMIF('TKK-MIF-TIF'!$L$102:$L$103,'rekap jam tatap muka'!B3,'TKK-MIF-TIF'!$R$102:$R$103)+SUMIF('TKK-MIF-TIF'!$L$106,'rekap jam tatap muka'!B3,'TKK-MIF-TIF'!$R$106)</f>
        <v>0</v>
      </c>
      <c r="P3" s="23">
        <f>COUNTIF('TKK-MIF-TIF'!$A$113:$L$150,'rekap jam tatap muka'!B3)</f>
        <v>2</v>
      </c>
      <c r="Q3" s="23">
        <f>SUMIF('TKK-MIF-TIF'!$H$119:$H$121,'rekap jam tatap muka'!B3,'TKK-MIF-TIF'!$R$119:$R$121)+SUMIF('TKK-MIF-TIF'!$H$129:$H$132,'rekap jam tatap muka'!B3,'TKK-MIF-TIF'!$R$129:$R$132)+SUMIF('TKK-MIF-TIF'!$H$139:$H$142,'rekap jam tatap muka'!B3,'TKK-MIF-TIF'!$R$139:$R142)+ SUMIF('TKK-MIF-TIF'!$H$150:$H$151,'rekap jam tatap muka'!B3,'TKK-MIF-TIF'!$R$150:$R151)+SUMIF('TKK-MIF-TIF'!$I$119:$I$121,'rekap jam tatap muka'!B3,'TKK-MIF-TIF'!$R$119:$R$121)+SUMIF('TKK-MIF-TIF'!$I$129:$I$132,'rekap jam tatap muka'!B3,'TKK-MIF-TIF'!$R$129:$R$132)+SUMIF('TKK-MIF-TIF'!$I$139:$I$142,'rekap jam tatap muka'!B3,'TKK-MIF-TIF'!$R$139:$R142)+SUMIF('TKK-MIF-TIF'!$I$150:$I$151,'rekap jam tatap muka'!B3,'TKK-MIF-TIF'!$R$150:$R151)+SUMIF('TKK-MIF-TIF'!$J$119:$J$121,'rekap jam tatap muka'!B3,'TKK-MIF-TIF'!$R$119:$R$121)+SUMIF('TKK-MIF-TIF'!$J$129:$J$132,'rekap jam tatap muka'!B3,'TKK-MIF-TIF'!$R$129:$R$132)+SUMIF('TKK-MIF-TIF'!$J$139:$J$142,'rekap jam tatap muka'!B3,'TKK-MIF-TIF'!$R$139:$R142)+SUMIF('TKK-MIF-TIF'!$J$150:$J$151,'rekap jam tatap muka'!B3,'TKK-MIF-TIF'!$R$150:$R151)+SUMIF('TKK-MIF-TIF'!$K$119:$K$121,'rekap jam tatap muka'!B3,'TKK-MIF-TIF'!$R$119:$R$121)+SUMIF('TKK-MIF-TIF'!$K$129:$K$132,'rekap jam tatap muka'!B3,'TKK-MIF-TIF'!$R$132:$R$1120)+SUMIF('TKK-MIF-TIF'!$K$139:$K$142,'rekap jam tatap muka'!B3,'TKK-MIF-TIF'!$R$139:$R142)+SUMIF('TKK-MIF-TIF'!$K$150:$K$151,'rekap jam tatap muka'!B3,'TKK-MIF-TIF'!$R$150:$R151)+SUMIF('TKK-MIF-TIF'!$L$119:$L$121,'rekap jam tatap muka'!B3,'TKK-MIF-TIF'!$R$119:$R$121)+SUMIF('TKK-MIF-TIF'!$L$129:$L$132,'rekap jam tatap muka'!B3,'TKK-MIF-TIF'!$R$132:$R$1120)+SUMIF('TKK-MIF-TIF'!$L$139:$L$142,'rekap jam tatap muka'!B3,'TKK-MIF-TIF'!$R$139:$R142)+SUMIF('TKK-MIF-TIF'!$L$150:$L$151,'rekap jam tatap muka'!B3,'TKK-MIF-TIF'!$R$150:$R151)</f>
        <v>2</v>
      </c>
      <c r="R3" s="24">
        <f>SUMIF('TKK-MIF-TIF'!$H$122:$H$123,'rekap jam tatap muka'!B3,'TKK-MIF-TIF'!$R$122:$R$123)+SUMIF('TKK-MIF-TIF'!$H$128,'rekap jam tatap muka'!B3,'TKK-MIF-TIF'!$R$128)+SUMIF('TKK-MIF-TIF'!$H$133:$H$134,'rekap jam tatap muka'!B3,'TKK-MIF-TIF'!$R$133:$R$134)+SUMIF('TKK-MIF-TIF'!$H$143:$H$145,'rekap jam tatap muka'!B3,'TKK-MIF-TIF'!$R$143:$R$145)+SUMIF('TKK-MIF-TIF'!$H$152,'rekap jam tatap muka'!B3,'TKK-MIF-TIF'!$R$152)+SUMIF('TKK-MIF-TIF'!$I$122:$I$123,'rekap jam tatap muka'!B3,'TKK-MIF-TIF'!$R$122:$R$123)+SUMIF('TKK-MIF-TIF'!$I$128,'rekap jam tatap muka'!B3,'TKK-MIF-TIF'!$R$128)+SUMIF('TKK-MIF-TIF'!$I$133:$I$134,'rekap jam tatap muka'!B3,'TKK-MIF-TIF'!$R$133:$R$134)+SUMIF('TKK-MIF-TIF'!$I$143:$I$145,'rekap jam tatap muka'!B3,'TKK-MIF-TIF'!$R$143:$R$145)+SUMIF('TKK-MIF-TIF'!$I$152,'rekap jam tatap muka'!B3,'TKK-MIF-TIF'!$R$152)+SUMIF('TKK-MIF-TIF'!$J$122:$J$123,'rekap jam tatap muka'!B3,'TKK-MIF-TIF'!$R$122:$R$123)+SUMIF('TKK-MIF-TIF'!$J$128,'rekap jam tatap muka'!B3,'TKK-MIF-TIF'!$R$128)+SUMIF('TKK-MIF-TIF'!$J$133:$J$134,'rekap jam tatap muka'!B3,'TKK-MIF-TIF'!$R$133:$R$134)+SUMIF('TKK-MIF-TIF'!$J$143:$J$145,'rekap jam tatap muka'!B3,'TKK-MIF-TIF'!$R$143:$R$145)+SUMIF('TKK-MIF-TIF'!$K$122:$K$123,'rekap jam tatap muka'!B3,'TKK-MIF-TIF'!$R$122:$R$123)+SUMIF('TKK-MIF-TIF'!$J$152,'rekap jam tatap muka'!B3,'TKK-MIF-TIF'!$R$152)+SUMIF('TKK-MIF-TIF'!$K$128,'rekap jam tatap muka'!B3,'TKK-MIF-TIF'!$R$128)+SUMIF('TKK-MIF-TIF'!$K$133:$K$134,'rekap jam tatap muka'!B3,'TKK-MIF-TIF'!$R$133:$R$134)+SUMIF('TKK-MIF-TIF'!$K$143:$K$145,'rekap jam tatap muka'!B3,'TKK-MIF-TIF'!$R$143:$R$145)+SUMIF('TKK-MIF-TIF'!$K$152,'rekap jam tatap muka'!B3,'TKK-MIF-TIF'!$R$152)+SUMIF('TKK-MIF-TIF'!$L$122:$L$123,'rekap jam tatap muka'!B3,'TKK-MIF-TIF'!$R$122:$R$123)+SUMIF('TKK-MIF-TIF'!$L$128,'rekap jam tatap muka'!B3,'TKK-MIF-TIF'!$R$128)+SUMIF('TKK-MIF-TIF'!$L$133:$L$134,'rekap jam tatap muka'!B3,'TKK-MIF-TIF'!$R$133:$R$134)+SUMIF('TKK-MIF-TIF'!$L$143:$L$145,'rekap jam tatap muka'!B3,'TKK-MIF-TIF'!$R$143:$R$145)+SUMIF('TKK-MIF-TIF'!$L$152,'rekap jam tatap muka'!B3,'TKK-MIF-TIF'!$R$152)</f>
        <v>7</v>
      </c>
      <c r="S3" s="25">
        <f>COUNTIF('TKK-MIF-TIF'!$A$189:$L$226,'rekap jam tatap muka'!B3)</f>
        <v>2</v>
      </c>
      <c r="T3" s="25">
        <f>SUMIF('TKK-MIF-TIF'!$H$194:$H$196,'rekap jam tatap muka'!B3,'TKK-MIF-TIF'!$R$194:$R$196)+SUMIF('TKK-MIF-TIF'!$H$205:$H$208,'rekap jam tatap muka'!B3,'TKK-MIF-TIF'!$R$205:$R$208)+SUMIF('TKK-MIF-TIF'!$H$215:$H$218,'rekap jam tatap muka'!B3,'TKK-MIF-TIF'!$R$215:$R218)+SUMIF('TKK-MIF-TIF'!$H$226:$H$227,'rekap jam tatap muka'!B3,'TKK-MIF-TIF'!$R$226:$R227)+ SUMIF('TKK-MIF-TIF'!$I$194:$I$196,'rekap jam tatap muka'!B3,'TKK-MIF-TIF'!$R$194:$R$196)+SUMIF('TKK-MIF-TIF'!$I$205:$I$208,'rekap jam tatap muka'!B3,'TKK-MIF-TIF'!$R$205:$R$208)+SUMIF('TKK-MIF-TIF'!$I$215:$I$218,'rekap jam tatap muka'!B3,'TKK-MIF-TIF'!$R$215:$R218)+SUMIF('TKK-MIF-TIF'!$I$226:$I$227,'rekap jam tatap muka'!B3,'TKK-MIF-TIF'!$R$226:$R227)+SUMIF('TKK-MIF-TIF'!$J$194:$J$196,'rekap jam tatap muka'!B3,'TKK-MIF-TIF'!$R$194:$R$196)+SUMIF('TKK-MIF-TIF'!$J$205:$J$208,'rekap jam tatap muka'!B3,'TKK-MIF-TIF'!$R$205:$R$208)+SUMIF('TKK-MIF-TIF'!$J$215:$J$218,'rekap jam tatap muka'!B3,'TKK-MIF-TIF'!$R$215:$R218)+SUMIF('TKK-MIF-TIF'!$J$226:$J$227,'rekap jam tatap muka'!B3,'TKK-MIF-TIF'!$R$226:$R227)+SUMIF('TKK-MIF-TIF'!$K$194:$K$196,'rekap jam tatap muka'!B3,'TKK-MIF-TIF'!$R$194:$R$196)+SUMIF('TKK-MIF-TIF'!$K$205:$K$208,'rekap jam tatap muka'!B3,'TKK-MIF-TIF'!$R$205:$R$208)+SUMIF('TKK-MIF-TIF'!$K$215:$K$218,'rekap jam tatap muka'!B3,'TKK-MIF-TIF'!$R$215:$R218)+SUMIF('TKK-MIF-TIF'!$K$226:$K$227,'rekap jam tatap muka'!B3,'TKK-MIF-TIF'!$R$226:$R227)+SUMIF('TKK-MIF-TIF'!$L$194:$L$196,'rekap jam tatap muka'!B3,'TKK-MIF-TIF'!$R$194:$R$196)+SUMIF('TKK-MIF-TIF'!$L$205:$L$208,'rekap jam tatap muka'!B3,'TKK-MIF-TIF'!$R$205:$R$208)+SUMIF('TKK-MIF-TIF'!$L$215:$L$218,'rekap jam tatap muka'!B3,'TKK-MIF-TIF'!$R$215:$R218)+SUMIF('TKK-MIF-TIF'!$L$226:$L$227,'rekap jam tatap muka'!B3,'TKK-MIF-TIF'!$R$226:$R227)</f>
        <v>1.5</v>
      </c>
      <c r="U3" s="26">
        <f>SUMIF('TKK-MIF-TIF'!$H$197:$H$198,'rekap jam tatap muka'!B3,'TKK-MIF-TIF'!$R$197:$R$198)+SUMIF('TKK-MIF-TIF'!$H$204,'rekap jam tatap muka'!B3,'TKK-MIF-TIF'!$R$204)+SUMIF('TKK-MIF-TIF'!$H$209:$H$210,'rekap jam tatap muka'!B3,'TKK-MIF-TIF'!$R$209:$R$210)+SUMIF('TKK-MIF-TIF'!$H$219:$H$221,'rekap jam tatap muka'!B3,'TKK-MIF-TIF'!$R$219:$R$221)+SUMIF('TKK-MIF-TIF'!$H$228,'rekap jam tatap muka'!B3,'TKK-MIF-TIF'!$R$228)+SUMIF('TKK-MIF-TIF'!$I$197:$I$198,'rekap jam tatap muka'!B3,'TKK-MIF-TIF'!$R$197:$R$198)+SUMIF('TKK-MIF-TIF'!$I$204,'rekap jam tatap muka'!B3,'TKK-MIF-TIF'!$R$204)+SUMIF('TKK-MIF-TIF'!$I$209:$I$210,'rekap jam tatap muka'!B3,'TKK-MIF-TIF'!$R$209:$R$210)+SUMIF('TKK-MIF-TIF'!$I$219:$I$221,'rekap jam tatap muka'!B3,'TKK-MIF-TIF'!$R$219:$R$221)+SUMIF('TKK-MIF-TIF'!$I$228,'rekap jam tatap muka'!B3,'TKK-MIF-TIF'!$R$228)+SUMIF('TKK-MIF-TIF'!$J$197:$J$198,'rekap jam tatap muka'!B3,'TKK-MIF-TIF'!$R$197:$R$198)+SUMIF('TKK-MIF-TIF'!$J$204,'rekap jam tatap muka'!B3,'TKK-MIF-TIF'!$R$204)+SUMIF('TKK-MIF-TIF'!$J$209:$J$210,'rekap jam tatap muka'!B3,'TKK-MIF-TIF'!$R$209:$R$210)+SUMIF('TKK-MIF-TIF'!$J$219:$J$221,'rekap jam tatap muka'!B3,'TKK-MIF-TIF'!$R$219:$R$221)+SUMIF('TKK-MIF-TIF'!$J$228,'rekap jam tatap muka'!B3,'TKK-MIF-TIF'!$R$228)+SUMIF('TKK-MIF-TIF'!$K$197:$K$198,'rekap jam tatap muka'!B3,'TKK-MIF-TIF'!$R$197:$R$198)+SUMIF('TKK-MIF-TIF'!$K$204,'rekap jam tatap muka'!B3,'TKK-MIF-TIF'!$R$204)+SUMIF('TKK-MIF-TIF'!$K$209:$K$210,'rekap jam tatap muka'!B3,'TKK-MIF-TIF'!$R$209:$R$210)+SUMIF('TKK-MIF-TIF'!$K$219:$K$221,'rekap jam tatap muka'!B3,'TKK-MIF-TIF'!$R$219:$R$221)+SUMIF('TKK-MIF-TIF'!$K$228,'rekap jam tatap muka'!B3,'TKK-MIF-TIF'!$R$228)+SUMIF('TKK-MIF-TIF'!$L$197:$L$198,'rekap jam tatap muka'!B3,'TKK-MIF-TIF'!$R$197:$R$198)+SUMIF('TKK-MIF-TIF'!$L$204,'rekap jam tatap muka'!B3,'TKK-MIF-TIF'!$R$204)+SUMIF('TKK-MIF-TIF'!$L$209:$L$210,'rekap jam tatap muka'!B3,'TKK-MIF-TIF'!$R$209:$R$210)+SUMIF('TKK-MIF-TIF'!$J$219:$J$221,'rekap jam tatap muka'!B3,'TKK-MIF-TIF'!$R$219:$R$221)++SUMIF('TKK-MIF-TIF'!$L$228,'rekap jam tatap muka'!B3,'TKK-MIF-TIF'!$R$228)</f>
        <v>3</v>
      </c>
      <c r="V3" s="27">
        <f>COUNTIF('TKK-MIF-TIF'!$A$231:$L$242,'rekap jam tatap muka'!B3)</f>
        <v>0</v>
      </c>
      <c r="W3" s="28">
        <f>SUMIF('TKK-MIF-TIF'!$H$251:$H$253,'rekap jam tatap muka'!B3,'TKK-MIF-TIF'!$R$251:$R$253)+SUMIF('TKK-MIF-TIF'!$I$251:$I$253,'rekap jam tatap muka'!B3,'TKK-MIF-TIF'!$R$251:$R$253)+SUMIF('TKK-MIF-TIF'!$J$251:$J$253,'rekap jam tatap muka'!B3,'TKK-MIF-TIF'!$R$251:$R$253)+SUMIF('TKK-MIF-TIF'!$K$251:$K$253,'rekap jam tatap muka'!B3,'TKK-MIF-TIF'!$R$251:$R$253)+SUMIF('TKK-MIF-TIF'!$L$251:$L$253,'rekap jam tatap muka'!B3,'TKK-MIF-TIF'!$R$251:$R$253)</f>
        <v>0</v>
      </c>
      <c r="X3" s="29">
        <f>SUMIF('TKK-MIF-TIF'!$H$254:$H$255,'rekap jam tatap muka'!B3,'TKK-MIF-TIF'!$R$254:$R$255)+SUMIF('TKK-MIF-TIF'!$I$254:$I$255,'rekap jam tatap muka'!B3,'TKK-MIF-TIF'!$R$254:$R$255)+SUMIF('TKK-MIF-TIF'!$J$254:$J$255,'rekap jam tatap muka'!B3,'TKK-MIF-TIF'!$R$254:$R$255)+SUMIF('TKK-MIF-TIF'!$K$254:$K$255,'rekap jam tatap muka'!B3,'TKK-MIF-TIF'!$R$254:$R$255)+SUMIF('TKK-MIF-TIF'!$L$254:$L$255,'rekap jam tatap muka'!B3,'TKK-MIF-TIF'!$R$254:$R$255)</f>
        <v>0</v>
      </c>
      <c r="Y3" s="30">
        <f>COUNTIF('TKK-MIF-TIF'!$A$261:$L$272,'rekap jam tatap muka'!B3)</f>
        <v>0</v>
      </c>
      <c r="Z3" s="31">
        <f>SUMIF('TKK-MIF-TIF'!$H$266:$H$268,'rekap jam tatap muka'!B3,'TKK-MIF-TIF'!$R$266:$R$268)+SUMIF('TKK-MIF-TIF'!$I$266:$I$268,'rekap jam tatap muka'!B3,'TKK-MIF-TIF'!$R$266:$R$268)+SUMIF('TKK-MIF-TIF'!$J$266:$J$268,'rekap jam tatap muka'!B3,'TKK-MIF-TIF'!$R$266:$R$268)+SUMIF('TKK-MIF-TIF'!$K$266:$K$268,'rekap jam tatap muka'!B3,'TKK-MIF-TIF'!$R$266:$R$268)+SUMIF('TKK-MIF-TIF'!$L$266:$L$268,'rekap jam tatap muka'!B3,'TKK-MIF-TIF'!$R$266:$R$268)</f>
        <v>0</v>
      </c>
      <c r="AA3" s="32">
        <f>SUMIF('TKK-MIF-TIF'!$H$269:$H$270,'rekap jam tatap muka'!B3,'TKK-MIF-TIF'!$R$269:$R$270)+SUMIF('TKK-MIF-TIF'!$I$269:$I$270,'rekap jam tatap muka'!B3,'TKK-MIF-TIF'!$R$269:$R$270)+SUMIF('TKK-MIF-TIF'!$J$269:$J$270,'rekap jam tatap muka'!B3,'TKK-MIF-TIF'!$R$269:$R$270)+SUMIF('TKK-MIF-TIF'!$K$269:$K$270,'rekap jam tatap muka'!B3,'TKK-MIF-TIF'!$R$269:$R$270)+SUMIF('TKK-MIF-TIF'!$L$269:$L$270,'rekap jam tatap muka'!B3,'TKK-MIF-TIF'!$R$269:$R$270)</f>
        <v>0</v>
      </c>
      <c r="AB3" s="33">
        <f>COUNTIF('TKK-MIF-TIF'!$A$154:$L$184,'rekap jam tatap muka'!B3)</f>
        <v>1</v>
      </c>
      <c r="AC3" s="33">
        <f>SUMIF('TKK-MIF-TIF'!$H$161:$H$163,'rekap jam tatap muka'!B3,'TKK-MIF-TIF'!$R$161:$R$163)+SUMIF('TKK-MIF-TIF'!$H$172:$H$175,'rekap jam tatap muka'!B3,'TKK-MIF-TIF'!$R$172:$R$175)+SUMIF('TKK-MIF-TIF'!$I$161:$I$163,'rekap jam tatap muka'!B3,'TKK-MIF-TIF'!$R$161:$R$163)+SUMIF('TKK-MIF-TIF'!$I$172:$I$175,'rekap jam tatap muka'!B3,'TKK-MIF-TIF'!$R$172:$R$175)+SUMIF('TKK-MIF-TIF'!$J$161:$J$163,'rekap jam tatap muka'!B3,'TKK-MIF-TIF'!$R$161:$R$163)+SUMIF('TKK-MIF-TIF'!$J$172:$J$175,'rekap jam tatap muka'!B3,'TKK-MIF-TIF'!$R$172:$R$175)+SUMIF('TKK-MIF-TIF'!$K$161:$K$163,'rekap jam tatap muka'!B3,'TKK-MIF-TIF'!$R$161:$R$163)+SUMIF('TKK-MIF-TIF'!$K$172:$K$175,'rekap jam tatap muka'!B3,'TKK-MIF-TIF'!$R$172:$R$175)+SUMIF('TKK-MIF-TIF'!$L$161:$L$163,'rekap jam tatap muka'!B3,'TKK-MIF-TIF'!$R$161:$R$163)+SUMIF('TKK-MIF-TIF'!$L$172:$L$175,'rekap jam tatap muka'!B3,'TKK-MIF-TIF'!$R$172:$R$175)</f>
        <v>0</v>
      </c>
      <c r="AD3" s="34">
        <f>SUMIF('TKK-MIF-TIF'!$H$164:$H$165,'rekap jam tatap muka'!B3,'TKK-MIF-TIF'!$R$164:$R$165)+SUMIF('TKK-MIF-TIF'!$H$171,'rekap jam tatap muka'!B3,'TKK-MIF-TIF'!$R$171)+SUMIF('TKK-MIF-TIF'!$H$176:$H$177,'rekap jam tatap muka'!B3,'TKK-MIF-TIF'!$R$176:$R$177)+SUMIF('TKK-MIF-TIF'!$I$164:$I$165,'rekap jam tatap muka'!B3,'TKK-MIF-TIF'!$R$164:$R$165)+SUMIF('TKK-MIF-TIF'!$I$171,'rekap jam tatap muka'!B3,'TKK-MIF-TIF'!$R$171)+SUMIF('TKK-MIF-TIF'!$I$176:$I$177,'rekap jam tatap muka'!B3,'TKK-MIF-TIF'!$R$176:$R$177)+SUMIF('TKK-MIF-TIF'!$J$164:$J$165,'rekap jam tatap muka'!B3,'TKK-MIF-TIF'!$R$164:$R$165)+SUMIF('TKK-MIF-TIF'!$J$171,'rekap jam tatap muka'!B3,'TKK-MIF-TIF'!$R$171)+SUMIF('TKK-MIF-TIF'!$J$176:$J$177,'rekap jam tatap muka'!B3,'TKK-MIF-TIF'!$R$176:$R$177)+SUMIF('TKK-MIF-TIF'!$K$164:$K$165,'rekap jam tatap muka'!B3,'TKK-MIF-TIF'!$R$164:$R$165)+SUMIF('TKK-MIF-TIF'!$K$171,'rekap jam tatap muka'!B3,'TKK-MIF-TIF'!$R$171)+SUMIF('TKK-MIF-TIF'!$K$176:$K$177,'rekap jam tatap muka'!B3,'TKK-MIF-TIF'!$R$176:$R$177)+SUMIF('TKK-MIF-TIF'!$L$164:$L$165,'rekap jam tatap muka'!B3,'TKK-MIF-TIF'!$R$164:$R$165)+SUMIF('TKK-MIF-TIF'!$L$171,'rekap jam tatap muka'!B3,'TKK-MIF-TIF'!$R$171)+SUMIF('TKK-MIF-TIF'!$L$176:$L$177,'rekap jam tatap muka'!B3,'TKK-MIF-TIF'!$R$176:$R$177)</f>
        <v>2</v>
      </c>
      <c r="AE3" s="34"/>
      <c r="AF3" s="35">
        <f>AB3+Y3+V3+S3+P3+M3+J3+G3+D3</f>
        <v>5</v>
      </c>
      <c r="AG3" s="15">
        <f ca="1">E3+H3+K3+N3+Q3+T3+W3+Z3+AC3</f>
        <v>3.5</v>
      </c>
      <c r="AH3" s="35">
        <f t="shared" ref="AH3:AH34" ca="1" si="0">IF(AG3&lt;=4,0,IF(AG3&gt;4,AG3-4,IF(AG3&gt;8,4,4)))</f>
        <v>0</v>
      </c>
      <c r="AI3" s="15">
        <f ca="1">F3+I3+L3+O3+R3+U3+X3+AA3+AD3</f>
        <v>12</v>
      </c>
      <c r="AJ3" s="35">
        <f t="shared" ref="AJ3:AJ49" ca="1" si="1">IF(AI3&lt;=8,0,IF(AI3&gt;12,4,IF(AI3&gt;8,AI3-8,4)))</f>
        <v>4</v>
      </c>
      <c r="AK3" s="35">
        <f ca="1">AG3+AI3</f>
        <v>15.5</v>
      </c>
      <c r="AL3" s="36">
        <f>COUNTIF('TKK-MIF-TIF'!$H$15:$H$272,'rekap jam tatap muka'!B3)</f>
        <v>2</v>
      </c>
      <c r="AM3" s="37">
        <v>75000</v>
      </c>
      <c r="AN3" s="38">
        <f ca="1">AH3*AM3*14</f>
        <v>0</v>
      </c>
      <c r="AO3" s="38">
        <f ca="1">AJ3*50000*14</f>
        <v>2800000</v>
      </c>
      <c r="AP3" s="38">
        <f t="shared" ref="AP3:AP34" ca="1" si="2">AN3+AO3</f>
        <v>2800000</v>
      </c>
      <c r="AQ3" s="40" t="s">
        <v>24</v>
      </c>
    </row>
    <row r="4" spans="1:43" ht="15.75">
      <c r="A4" s="12">
        <v>3</v>
      </c>
      <c r="B4" s="41" t="s">
        <v>27</v>
      </c>
      <c r="C4" s="41" t="s">
        <v>331</v>
      </c>
      <c r="D4" s="14">
        <f>COUNTIF('TKK-MIF-TIF'!$A$13:$L$35,'rekap jam tatap muka'!B4)</f>
        <v>3</v>
      </c>
      <c r="E4" s="15">
        <f ca="1">SUMIF('TKK-MIF-TIF'!$H$4:$H$19,'rekap jam tatap muka'!B4,'TKK-MIF-TIF'!$R$4:$R$19)+SUMIF('TKK-MIF-TIF'!$H$25:$H$30,'rekap jam tatap muka'!B4,'TKK-MIF-TIF'!$R$25:$R$30)+SUMIF('TKK-MIF-TIF'!$I$4:$I$19,'rekap jam tatap muka'!B4,'TKK-MIF-TIF'!$R$4:$R$19)+SUMIF('TKK-MIF-TIF'!$I$25:$I$30,'rekap jam tatap muka'!B4,'TKK-MIF-TIF'!$R$25:$R$30)+SUMIF('TKK-MIF-TIF'!$J$4:$J$19,'rekap jam tatap muka'!B4,'TKK-MIF-TIF'!$R$4:$R$19)+SUMIF('TKK-MIF-TIF'!$J$25:$J$30,'rekap jam tatap muka'!B4,'TKK-MIF-TIF'!$R$25:$R$30)+SUMIF('TKK-MIF-TIF'!$K$4:$K$19,'rekap jam tatap muka'!B4,'TKK-MIF-TIF'!$R$4:$R$19)+SUMIF('TKK-MIF-TIF'!$K$25:$K$30,'rekap jam tatap muka'!B4,'TKK-MIF-TIF'!$R$25:$R$30)+SUMIF('TKK-MIF-TIF'!$L$4:$L$19,'rekap jam tatap muka'!B4,'TKK-MIF-TIF'!$R$4:$R$19)+SUMIF('TKK-MIF-TIF'!$L$25:$L$30,'rekap jam tatap muka'!B4,'TKK-MIF-TIF'!$R$25:$R$30)</f>
        <v>2</v>
      </c>
      <c r="F4" s="16">
        <f>SUMIF('TKK-MIF-TIF'!$H$20:$H$22,'rekap jam tatap muka'!B4,'TKK-MIF-TIF'!$R$20:$R$22)+SUMIF('TKK-MIF-TIF'!$H$31:$H$32,'rekap jam tatap muka'!B4,'TKK-MIF-TIF'!$R$31:$R$32)+SUMIF('TKK-MIF-TIF'!$H$34,'rekap jam tatap muka'!B4,'TKK-MIF-TIF'!$R$34)+SUMIF('TKK-MIF-TIF'!$I$20:$I$22,'rekap jam tatap muka'!B4,'TKK-MIF-TIF'!$R$20:$R$22)+SUMIF('TKK-MIF-TIF'!$I$31:$I$32,'rekap jam tatap muka'!B4,'TKK-MIF-TIF'!$R$31:$R$32)+SUMIF('TKK-MIF-TIF'!$I$34,'rekap jam tatap muka'!B4,'TKK-MIF-TIF'!$R$34)+SUMIF('TKK-MIF-TIF'!$J$20:$J$22,'rekap jam tatap muka'!B4,'TKK-MIF-TIF'!$R$20:$R$22)+SUMIF('TKK-MIF-TIF'!$J$31:$J$32,'rekap jam tatap muka'!B4,'TKK-MIF-TIF'!$R$31:$R$32)+SUMIF('TKK-MIF-TIF'!$J$34,'rekap jam tatap muka'!B4,'TKK-MIF-TIF'!$R$34)+SUMIF('TKK-MIF-TIF'!$K$20:$K$22,'rekap jam tatap muka'!B4,'TKK-MIF-TIF'!$R$20:$R$22)+SUMIF('TKK-MIF-TIF'!$K$31:$K$32,'rekap jam tatap muka'!B4,'TKK-MIF-TIF'!$R$31:$R$32)+SUMIF('TKK-MIF-TIF'!$K$34,'rekap jam tatap muka'!B4,'TKK-MIF-TIF'!$R$34)+SUMIF('TKK-MIF-TIF'!$L$20:$L$22,'rekap jam tatap muka'!B4,'TKK-MIF-TIF'!$R$20:$R$22)+SUMIF('TKK-MIF-TIF'!$L$31:$L$32,'rekap jam tatap muka'!B4,'TKK-MIF-TIF'!$R$31:$R$32)+SUMIF('TKK-MIF-TIF'!$L$34,'rekap jam tatap muka'!B4,'TKK-MIF-TIF'!$R$34)</f>
        <v>10</v>
      </c>
      <c r="G4" s="17">
        <f>COUNTIF('TKK-MIF-TIF'!$A$41:$L$50,'rekap jam tatap muka'!B4)</f>
        <v>1</v>
      </c>
      <c r="H4" s="18">
        <f>SUMIF('TKK-MIF-TIF'!$H$43:$H$47,'rekap jam tatap muka'!B4,'TKK-MIF-TIF'!$R$43:$R$47)+SUMIF('TKK-MIF-TIF'!$I$43:$I$47,'rekap jam tatap muka'!B4,'TKK-MIF-TIF'!$R$43:$R$47)+SUMIF('TKK-MIF-TIF'!$J$43:$J$47,'rekap jam tatap muka'!B4,'TKK-MIF-TIF'!$R$43:$R$47)+SUMIF('TKK-MIF-TIF'!$K$43:$K$47,'rekap jam tatap muka'!B4,'TKK-MIF-TIF'!$R$43:$R$47)+SUMIF('TKK-MIF-TIF'!$L$43:$L$47,'rekap jam tatap muka'!B4,'TKK-MIF-TIF'!$R$43:$R$47)</f>
        <v>0</v>
      </c>
      <c r="I4" s="42">
        <f>SUMIF('TKK-MIF-TIF'!$H$48:$H$50,'rekap jam tatap muka'!B4,'TKK-MIF-TIF'!$R$48:$R$50)+SUMIF('TKK-MIF-TIF'!$I$48:$I$50,'rekap jam tatap muka'!B4,'TKK-MIF-TIF'!$R$48:$R$50)+SUMIF('TKK-MIF-TIF'!$J$48:$J$50,'rekap jam tatap muka'!B4,'TKK-MIF-TIF'!$R$48:$R$50)+SUMIF('TKK-MIF-TIF'!$K$48:$K$50,'rekap jam tatap muka'!B4,'TKK-MIF-TIF'!$R$48:$R$50)+SUMIF('TKK-MIF-TIF'!$L$48:$L$50,'rekap jam tatap muka'!B4,'TKK-MIF-TIF'!$R$48:$R$50)</f>
        <v>2.6666666666666665</v>
      </c>
      <c r="J4" s="19">
        <f>COUNTIF('TKK-MIF-TIF'!$A$55:$K$80,'rekap jam tatap muka'!B4)</f>
        <v>0</v>
      </c>
      <c r="K4" s="19">
        <f>SUMIF('TKK-MIF-TIF'!$H$60,'rekap jam tatap muka'!B4,'TKK-MIF-TIF'!$R$60)+SUMIF('TKK-MIF-TIF'!$H$62,'rekap jam tatap muka'!B4,'TKK-MIF-TIF'!$R$62)+SUMIF('TKK-MIF-TIF'!$H$67:$H$72,'rekap jam tatap muka'!B4,'TKK-MIF-TIF'!$R$67:$R$72)+SUMIF('TKK-MIF-TIF'!$H$78:$H$79,'rekap jam tatap muka'!B4,'TKK-MIF-TIF'!$R$78:$R$79)+SUMIF('TKK-MIF-TIF'!$I$60,'rekap jam tatap muka'!B4,'TKK-MIF-TIF'!$R$60)+SUMIF('TKK-MIF-TIF'!$I$62,'rekap jam tatap muka'!B4,'TKK-MIF-TIF'!$R$62)+SUMIF('TKK-MIF-TIF'!$I$67:$I$72,'rekap jam tatap muka'!B4,'TKK-MIF-TIF'!$R$67:$R$72)+SUMIF('TKK-MIF-TIF'!$I$78:$I$79,'rekap jam tatap muka'!B4,'TKK-MIF-TIF'!$R$78:$R$79)+SUMIF('TKK-MIF-TIF'!$J$60,'rekap jam tatap muka'!B4,'TKK-MIF-TIF'!$R$60)+SUMIF('TKK-MIF-TIF'!$J$62,'rekap jam tatap muka'!B4,'TKK-MIF-TIF'!$R$62)+SUMIF('TKK-MIF-TIF'!$J$67:$J$72,'rekap jam tatap muka'!B4,'TKK-MIF-TIF'!$R$67:$R$72)+SUMIF('TKK-MIF-TIF'!$J$78:$J$79,'rekap jam tatap muka'!B4,'TKK-MIF-TIF'!$R$78:$R$79)+SUMIF('TKK-MIF-TIF'!$K$60,'rekap jam tatap muka'!B4,'TKK-MIF-TIF'!$R$60)+SUMIF('TKK-MIF-TIF'!$K$62,'rekap jam tatap muka'!B4,'TKK-MIF-TIF'!$R$62)+SUMIF('TKK-MIF-TIF'!$K$67:$K$72,'rekap jam tatap muka'!B4,'TKK-MIF-TIF'!$R$67:$R$72)+SUMIF('TKK-MIF-TIF'!$K$78:$K$79,'rekap jam tatap muka'!B4,'TKK-MIF-TIF'!$R$78:$R$79)+SUMIF('TKK-MIF-TIF'!$L$60,'rekap jam tatap muka'!B4,'TKK-MIF-TIF'!$R$60)+SUMIF('TKK-MIF-TIF'!$L$62,'rekap jam tatap muka'!B4,'TKK-MIF-TIF'!$R$62)+SUMIF('TKK-MIF-TIF'!$L$67:$L$72,'rekap jam tatap muka'!B4,'TKK-MIF-TIF'!$R$67:$R$72)+SUMIF('TKK-MIF-TIF'!$L$78:$L$79,'rekap jam tatap muka'!B4,'TKK-MIF-TIF'!$R$78:$R$79)</f>
        <v>0</v>
      </c>
      <c r="L4" s="20">
        <f>SUMIF('TKK-MIF-TIF'!$H$61,'rekap jam tatap muka'!B4,'TKK-MIF-TIF'!$R$61)+SUMIF('TKK-MIF-TIF'!$H$63:$H$64,'rekap jam tatap muka'!B4,'TKK-MIF-TIF'!$R$63:$R$64)+SUMIF('TKK-MIF-TIF'!$H$73:$H$74,'rekap jam tatap muka'!B4,'TKK-MIF-TIF'!$R$73:$R$74)+SUMIF('TKK-MIF-TIF'!$H$77,'rekap jam tatap muka'!B4,'TKK-MIF-TIF'!$R$77)+SUMIF('TKK-MIF-TIF'!$I$61,'rekap jam tatap muka'!B4,'TKK-MIF-TIF'!$R$61)+SUMIF('TKK-MIF-TIF'!$I$63:$I$64,'rekap jam tatap muka'!B4,'TKK-MIF-TIF'!$R$63:$R$64)+SUMIF('TKK-MIF-TIF'!$I$73:$I$74,'rekap jam tatap muka'!B4,'TKK-MIF-TIF'!$R$73:$R$74)+SUMIF('TKK-MIF-TIF'!$I$77,'rekap jam tatap muka'!B4,'TKK-MIF-TIF'!$R$77)+SUMIF('TKK-MIF-TIF'!$J$61,'rekap jam tatap muka'!B4,'TKK-MIF-TIF'!$R$61)+SUMIF('TKK-MIF-TIF'!$J$63:$J$64,'rekap jam tatap muka'!B4,'TKK-MIF-TIF'!$R$63:$R$64)+SUMIF('TKK-MIF-TIF'!$J$73:$J$74,'rekap jam tatap muka'!B4,'TKK-MIF-TIF'!$R$73:$R$74)+SUMIF('TKK-MIF-TIF'!$J$77,'rekap jam tatap muka'!B4,'TKK-MIF-TIF'!$R$77)+SUMIF('TKK-MIF-TIF'!$K$61,'rekap jam tatap muka'!B4,'TKK-MIF-TIF'!$R$61)+SUMIF('TKK-MIF-TIF'!$K$63:$K$64,'rekap jam tatap muka'!B4,'TKK-MIF-TIF'!$R$63:$R$64)+SUMIF('TKK-MIF-TIF'!$K$73:$K$74,'rekap jam tatap muka'!B4,'TKK-MIF-TIF'!$R$73:$R$74)+SUMIF('TKK-MIF-TIF'!$K$77,'rekap jam tatap muka'!B4,'TKK-MIF-TIF'!$R$77)+SUMIF('TKK-MIF-TIF'!$L$61,'rekap jam tatap muka'!B4,'TKK-MIF-TIF'!$R$61)+SUMIF('TKK-MIF-TIF'!$L$63:$L$64,'rekap jam tatap muka'!B4,'TKK-MIF-TIF'!$R$63:$R$64)+SUMIF('TKK-MIF-TIF'!$L$73:$L$74,'rekap jam tatap muka'!B4,'TKK-MIF-TIF'!$R$73:$R$74)+SUMIF('TKK-MIF-TIF'!$L$77,'rekap jam tatap muka'!B4,'TKK-MIF-TIF'!$R$77)</f>
        <v>0</v>
      </c>
      <c r="M4" s="21">
        <f>COUNTIF('TKK-MIF-TIF'!$A$84:$K$109,'rekap jam tatap muka'!B4)</f>
        <v>0</v>
      </c>
      <c r="N4" s="21">
        <f>SUMIF('TKK-MIF-TIF'!$H$89,'rekap jam tatap muka'!B4,'TKK-MIF-TIF'!$R$89)+SUMIF('TKK-MIF-TIF'!$H$91,'rekap jam tatap muka'!B4,'TKK-MIF-TIF'!$R$91)+SUMIF('TKK-MIF-TIF'!$H$96:$H$101,'rekap jam tatap muka'!B4,'TKK-MIF-TIF'!$R$96:$R$101)+SUMIF('TKK-MIF-TIF'!$H$107:$H$108,'rekap jam tatap muka'!B4,'TKK-MIF-TIF'!$R$107:$R$108)+SUMIF('TKK-MIF-TIF'!$I$89,'rekap jam tatap muka'!B4,'TKK-MIF-TIF'!$R$89)+SUMIF('TKK-MIF-TIF'!$I$91,'rekap jam tatap muka'!B4,'TKK-MIF-TIF'!$R$91)+SUMIF('TKK-MIF-TIF'!$I$96:$I$101,'rekap jam tatap muka'!B4,'TKK-MIF-TIF'!$R$96:$R$101)+SUMIF('TKK-MIF-TIF'!$I$107:$I$108,'rekap jam tatap muka'!B4,'TKK-MIF-TIF'!$R$107:$R$108)+SUMIF('TKK-MIF-TIF'!$J$89,'rekap jam tatap muka'!B4,'TKK-MIF-TIF'!$R$89)+SUMIF('TKK-MIF-TIF'!$J$91,'rekap jam tatap muka'!B4,'TKK-MIF-TIF'!$R$91)+SUMIF('TKK-MIF-TIF'!$J$96:$J$101,'rekap jam tatap muka'!B4,'TKK-MIF-TIF'!$R$96:$R$101)+SUMIF('TKK-MIF-TIF'!$J$107:$J$108,'rekap jam tatap muka'!B4,'TKK-MIF-TIF'!$R$107:$R$108)+SUMIF('TKK-MIF-TIF'!$K$89,'rekap jam tatap muka'!B4,'TKK-MIF-TIF'!$R$89)+SUMIF('TKK-MIF-TIF'!$K$91,'rekap jam tatap muka'!B4,'TKK-MIF-TIF'!$R$91)+SUMIF('TKK-MIF-TIF'!$K$96:$K$101,'rekap jam tatap muka'!B4,'TKK-MIF-TIF'!$R$96:$R$101)+SUMIF('TKK-MIF-TIF'!$K$107:$K$108,'rekap jam tatap muka'!B4,'TKK-MIF-TIF'!$R$107:$R$108)+SUMIF('TKK-MIF-TIF'!$H$89,'rekap jam tatap muka'!B4,'TKK-MIF-TIF'!$R$89)+SUMIF('TKK-MIF-TIF'!$L$91,'rekap jam tatap muka'!B4,'TKK-MIF-TIF'!$R$91)+SUMIF('TKK-MIF-TIF'!$L$96:$L$101,'rekap jam tatap muka'!B4,'TKK-MIF-TIF'!$R$96:$R$101)+SUMIF('TKK-MIF-TIF'!$L$107:$L$108,'rekap jam tatap muka'!B4,'TKK-MIF-TIF'!$R$107:$R$108)</f>
        <v>0</v>
      </c>
      <c r="O4" s="22">
        <f ca="1">SUMIF('TKK-MIF-TIF'!$H$90,'rekap jam tatap muka'!B4,'TKK-MIF-TIF'!$R$90)+SUMIF('TKK-MIF-TIF'!$H$92:$H$93,'rekap jam tatap muka'!B4,'TKK-MIF-TIF'!$R$92:$R$93)+SUMIF('TKK-MIF-TIF'!$H$102:$H$103,'rekap jam tatap muka'!B4,'TKK-MIF-TIF'!$R$102:$R$103)+SUMIF('TKK-MIF-TIF'!$H$106,'rekap jam tatap muka'!B4,'TKK-MIF-TIF'!$R$106)+SUMIF('TKK-MIF-TIF'!$I$90,'rekap jam tatap muka'!B4,'TKK-MIF-TIF'!$R$90)+SUMIF('TKK-MIF-TIF'!$H$92:$I$93,'rekap jam tatap muka'!B4,'TKK-MIF-TIF'!$R$92:$R$93)+SUMIF('TKK-MIF-TIF'!$I$102:$I$103,'rekap jam tatap muka'!B4,'TKK-MIF-TIF'!$R$102:$R$103)+SUMIF('TKK-MIF-TIF'!$I$106,'rekap jam tatap muka'!B4,'TKK-MIF-TIF'!$R$106)+SUMIF('TKK-MIF-TIF'!$J$90,'rekap jam tatap muka'!B4,'TKK-MIF-TIF'!$R$90)+SUMIF('TKK-MIF-TIF'!$J$92:$J$93,'rekap jam tatap muka'!B4,'TKK-MIF-TIF'!$R$92:$R$93)+SUMIF('TKK-MIF-TIF'!$J$102:$J$103,'rekap jam tatap muka'!B4,'TKK-MIF-TIF'!$R$102:$R$103)+SUMIF('TKK-MIF-TIF'!$J$106,'rekap jam tatap muka'!B4,'TKK-MIF-TIF'!$R$106)+SUMIF('TKK-MIF-TIF'!$K$90,'rekap jam tatap muka'!B4,'TKK-MIF-TIF'!$R$90)+SUMIF('TKK-MIF-TIF'!$K$92:$K$93,'rekap jam tatap muka'!B4,'TKK-MIF-TIF'!$R$92:$R$93)+SUMIF('TKK-MIF-TIF'!$K$102:$K$103,'rekap jam tatap muka'!B4,'TKK-MIF-TIF'!$R$102:$R$103)+SUMIF('TKK-MIF-TIF'!$K$106,'rekap jam tatap muka'!B4,'TKK-MIF-TIF'!$R$106)+SUMIF('TKK-MIF-TIF'!$L$90,'rekap jam tatap muka'!B4,'TKK-MIF-TIF'!$R$90)+SUMIF('TKK-MIF-TIF'!$L$92:$L$93,'rekap jam tatap muka'!B4,'TKK-MIF-TIF'!$R$92:$R$93)+SUMIF('TKK-MIF-TIF'!$L$102:$L$103,'rekap jam tatap muka'!B4,'TKK-MIF-TIF'!$R$102:$R$103)+SUMIF('TKK-MIF-TIF'!$L$106,'rekap jam tatap muka'!B4,'TKK-MIF-TIF'!$R$106)</f>
        <v>0</v>
      </c>
      <c r="P4" s="23">
        <f>COUNTIF('TKK-MIF-TIF'!$A$113:$L$150,'rekap jam tatap muka'!B4)</f>
        <v>0</v>
      </c>
      <c r="Q4" s="23">
        <f>SUMIF('TKK-MIF-TIF'!$H$119:$H$121,'rekap jam tatap muka'!B4,'TKK-MIF-TIF'!$R$119:$R$121)+SUMIF('TKK-MIF-TIF'!$H$129:$H$132,'rekap jam tatap muka'!B4,'TKK-MIF-TIF'!$R$129:$R$132)+SUMIF('TKK-MIF-TIF'!$H$139:$H$142,'rekap jam tatap muka'!B4,'TKK-MIF-TIF'!$R$139:$R144)+ SUMIF('TKK-MIF-TIF'!$H$150:$H$151,'rekap jam tatap muka'!B4,'TKK-MIF-TIF'!$R$150:$R153)+SUMIF('TKK-MIF-TIF'!$I$119:$I$121,'rekap jam tatap muka'!B4,'TKK-MIF-TIF'!$R$119:$R$121)+SUMIF('TKK-MIF-TIF'!$I$129:$I$132,'rekap jam tatap muka'!B4,'TKK-MIF-TIF'!$R$129:$R$132)+SUMIF('TKK-MIF-TIF'!$I$139:$I$142,'rekap jam tatap muka'!B4,'TKK-MIF-TIF'!$R$139:$R144)+SUMIF('TKK-MIF-TIF'!$I$150:$I$151,'rekap jam tatap muka'!B4,'TKK-MIF-TIF'!$R$150:$R153)+SUMIF('TKK-MIF-TIF'!$J$119:$J$121,'rekap jam tatap muka'!B4,'TKK-MIF-TIF'!$R$119:$R$121)+SUMIF('TKK-MIF-TIF'!$J$129:$J$132,'rekap jam tatap muka'!B4,'TKK-MIF-TIF'!$R$129:$R$132)+SUMIF('TKK-MIF-TIF'!$J$139:$J$142,'rekap jam tatap muka'!B4,'TKK-MIF-TIF'!$R$139:$R144)+SUMIF('TKK-MIF-TIF'!$J$150:$J$151,'rekap jam tatap muka'!B4,'TKK-MIF-TIF'!$R$150:$R153)+SUMIF('TKK-MIF-TIF'!$K$119:$K$121,'rekap jam tatap muka'!B4,'TKK-MIF-TIF'!$R$119:$R$121)+SUMIF('TKK-MIF-TIF'!$K$129:$K$132,'rekap jam tatap muka'!B4,'TKK-MIF-TIF'!$R$132:$R$1120)+SUMIF('TKK-MIF-TIF'!$K$139:$K$142,'rekap jam tatap muka'!B4,'TKK-MIF-TIF'!$R$139:$R144)+SUMIF('TKK-MIF-TIF'!$K$150:$K$151,'rekap jam tatap muka'!B4,'TKK-MIF-TIF'!$R$150:$R153)+SUMIF('TKK-MIF-TIF'!$L$119:$L$121,'rekap jam tatap muka'!B4,'TKK-MIF-TIF'!$R$119:$R$121)+SUMIF('TKK-MIF-TIF'!$L$129:$L$132,'rekap jam tatap muka'!B4,'TKK-MIF-TIF'!$R$132:$R$1120)+SUMIF('TKK-MIF-TIF'!$L$139:$L$142,'rekap jam tatap muka'!B4,'TKK-MIF-TIF'!$R$139:$R144)+SUMIF('TKK-MIF-TIF'!$L$150:$L$151,'rekap jam tatap muka'!B4,'TKK-MIF-TIF'!$R$150:$R153)</f>
        <v>0</v>
      </c>
      <c r="R4" s="24">
        <f>SUMIF('TKK-MIF-TIF'!$H$122:$H$123,'rekap jam tatap muka'!B4,'TKK-MIF-TIF'!$R$122:$R$123)+SUMIF('TKK-MIF-TIF'!$H$128,'rekap jam tatap muka'!B4,'TKK-MIF-TIF'!$R$128)+SUMIF('TKK-MIF-TIF'!$H$133:$H$134,'rekap jam tatap muka'!B4,'TKK-MIF-TIF'!$R$133:$R$134)+SUMIF('TKK-MIF-TIF'!$H$143:$H$145,'rekap jam tatap muka'!B4,'TKK-MIF-TIF'!$R$143:$R$145)+SUMIF('TKK-MIF-TIF'!$H$152,'rekap jam tatap muka'!B4,'TKK-MIF-TIF'!$R$152)+SUMIF('TKK-MIF-TIF'!$I$122:$I$123,'rekap jam tatap muka'!B4,'TKK-MIF-TIF'!$R$122:$R$123)+SUMIF('TKK-MIF-TIF'!$I$128,'rekap jam tatap muka'!B4,'TKK-MIF-TIF'!$R$128)+SUMIF('TKK-MIF-TIF'!$I$133:$I$134,'rekap jam tatap muka'!B4,'TKK-MIF-TIF'!$R$133:$R$134)+SUMIF('TKK-MIF-TIF'!$I$143:$I$145,'rekap jam tatap muka'!B4,'TKK-MIF-TIF'!$R$143:$R$145)+SUMIF('TKK-MIF-TIF'!$I$152,'rekap jam tatap muka'!B4,'TKK-MIF-TIF'!$R$152)+SUMIF('TKK-MIF-TIF'!$J$122:$J$123,'rekap jam tatap muka'!B4,'TKK-MIF-TIF'!$R$122:$R$123)+SUMIF('TKK-MIF-TIF'!$J$128,'rekap jam tatap muka'!B4,'TKK-MIF-TIF'!$R$128)+SUMIF('TKK-MIF-TIF'!$J$133:$J$134,'rekap jam tatap muka'!B4,'TKK-MIF-TIF'!$R$133:$R$134)+SUMIF('TKK-MIF-TIF'!$J$143:$J$145,'rekap jam tatap muka'!B4,'TKK-MIF-TIF'!$R$143:$R$145)+SUMIF('TKK-MIF-TIF'!$K$122:$K$123,'rekap jam tatap muka'!B4,'TKK-MIF-TIF'!$R$122:$R$123)+SUMIF('TKK-MIF-TIF'!$J$152,'rekap jam tatap muka'!B4,'TKK-MIF-TIF'!$R$152)+SUMIF('TKK-MIF-TIF'!$K$128,'rekap jam tatap muka'!B4,'TKK-MIF-TIF'!$R$128)+SUMIF('TKK-MIF-TIF'!$K$133:$K$134,'rekap jam tatap muka'!B4,'TKK-MIF-TIF'!$R$133:$R$134)+SUMIF('TKK-MIF-TIF'!$K$143:$K$145,'rekap jam tatap muka'!B4,'TKK-MIF-TIF'!$R$143:$R$145)+SUMIF('TKK-MIF-TIF'!$K$152,'rekap jam tatap muka'!B4,'TKK-MIF-TIF'!$R$152)+SUMIF('TKK-MIF-TIF'!$L$122:$L$123,'rekap jam tatap muka'!B4,'TKK-MIF-TIF'!$R$122:$R$123)+SUMIF('TKK-MIF-TIF'!$L$128,'rekap jam tatap muka'!B4,'TKK-MIF-TIF'!$R$128)+SUMIF('TKK-MIF-TIF'!$L$133:$L$134,'rekap jam tatap muka'!B4,'TKK-MIF-TIF'!$R$133:$R$134)+SUMIF('TKK-MIF-TIF'!$L$143:$L$145,'rekap jam tatap muka'!B4,'TKK-MIF-TIF'!$R$143:$R$145)+SUMIF('TKK-MIF-TIF'!$L$152,'rekap jam tatap muka'!B4,'TKK-MIF-TIF'!$R$152)</f>
        <v>0</v>
      </c>
      <c r="S4" s="25">
        <f>COUNTIF('TKK-MIF-TIF'!$A$189:$L$226,'rekap jam tatap muka'!B4)</f>
        <v>0</v>
      </c>
      <c r="T4" s="25">
        <f>SUMIF('TKK-MIF-TIF'!$H$194:$H$196,'rekap jam tatap muka'!B4,'TKK-MIF-TIF'!$R$194:$R$196)+SUMIF('TKK-MIF-TIF'!$H$205:$H$208,'rekap jam tatap muka'!B4,'TKK-MIF-TIF'!$R$205:$R$208)+SUMIF('TKK-MIF-TIF'!$H$215:$H$218,'rekap jam tatap muka'!B4,'TKK-MIF-TIF'!$R$215:$R220)+SUMIF('TKK-MIF-TIF'!$H$226:$H$227,'rekap jam tatap muka'!B4,'TKK-MIF-TIF'!$R$226:$R229)+ SUMIF('TKK-MIF-TIF'!$I$194:$I$196,'rekap jam tatap muka'!B4,'TKK-MIF-TIF'!$R$194:$R$196)+SUMIF('TKK-MIF-TIF'!$I$205:$I$208,'rekap jam tatap muka'!B4,'TKK-MIF-TIF'!$R$205:$R$208)+SUMIF('TKK-MIF-TIF'!$I$215:$I$218,'rekap jam tatap muka'!B4,'TKK-MIF-TIF'!$R$215:$R220)+SUMIF('TKK-MIF-TIF'!$I$226:$I$227,'rekap jam tatap muka'!B4,'TKK-MIF-TIF'!$R$226:$R229)+SUMIF('TKK-MIF-TIF'!$J$194:$J$196,'rekap jam tatap muka'!B4,'TKK-MIF-TIF'!$R$194:$R$196)+SUMIF('TKK-MIF-TIF'!$J$205:$J$208,'rekap jam tatap muka'!B4,'TKK-MIF-TIF'!$R$205:$R$208)+SUMIF('TKK-MIF-TIF'!$J$215:$J$218,'rekap jam tatap muka'!B4,'TKK-MIF-TIF'!$R$215:$R220)+SUMIF('TKK-MIF-TIF'!$J$226:$J$227,'rekap jam tatap muka'!B4,'TKK-MIF-TIF'!$R$226:$R229)+SUMIF('TKK-MIF-TIF'!$K$194:$K$196,'rekap jam tatap muka'!B4,'TKK-MIF-TIF'!$R$194:$R$196)+SUMIF('TKK-MIF-TIF'!$K$205:$K$208,'rekap jam tatap muka'!B4,'TKK-MIF-TIF'!$R$205:$R$208)+SUMIF('TKK-MIF-TIF'!$K$215:$K$218,'rekap jam tatap muka'!B4,'TKK-MIF-TIF'!$R$215:$R220)+SUMIF('TKK-MIF-TIF'!$K$226:$K$227,'rekap jam tatap muka'!B4,'TKK-MIF-TIF'!$R$226:$R229)+SUMIF('TKK-MIF-TIF'!$L$194:$L$196,'rekap jam tatap muka'!B4,'TKK-MIF-TIF'!$R$194:$R$196)+SUMIF('TKK-MIF-TIF'!$L$205:$L$208,'rekap jam tatap muka'!B4,'TKK-MIF-TIF'!$R$205:$R$208)+SUMIF('TKK-MIF-TIF'!$L$215:$L$218,'rekap jam tatap muka'!B4,'TKK-MIF-TIF'!$R$215:$R220)+SUMIF('TKK-MIF-TIF'!$L$226:$L$227,'rekap jam tatap muka'!B4,'TKK-MIF-TIF'!$R$226:$R229)</f>
        <v>0</v>
      </c>
      <c r="U4" s="26">
        <f>SUMIF('TKK-MIF-TIF'!$H$197:$H$198,'rekap jam tatap muka'!B4,'TKK-MIF-TIF'!$R$197:$R$198)+SUMIF('TKK-MIF-TIF'!$H$204,'rekap jam tatap muka'!B4,'TKK-MIF-TIF'!$R$204)+SUMIF('TKK-MIF-TIF'!$H$209:$H$210,'rekap jam tatap muka'!B4,'TKK-MIF-TIF'!$R$209:$R$210)+SUMIF('TKK-MIF-TIF'!$H$219:$H$221,'rekap jam tatap muka'!B4,'TKK-MIF-TIF'!$R$219:$R$221)+SUMIF('TKK-MIF-TIF'!$H$228,'rekap jam tatap muka'!B4,'TKK-MIF-TIF'!$R$228)+SUMIF('TKK-MIF-TIF'!$I$197:$I$198,'rekap jam tatap muka'!B4,'TKK-MIF-TIF'!$R$197:$R$198)+SUMIF('TKK-MIF-TIF'!$I$204,'rekap jam tatap muka'!B4,'TKK-MIF-TIF'!$R$204)+SUMIF('TKK-MIF-TIF'!$I$209:$I$210,'rekap jam tatap muka'!B4,'TKK-MIF-TIF'!$R$209:$R$210)+SUMIF('TKK-MIF-TIF'!$I$219:$I$221,'rekap jam tatap muka'!B4,'TKK-MIF-TIF'!$R$219:$R$221)+SUMIF('TKK-MIF-TIF'!$I$228,'rekap jam tatap muka'!B4,'TKK-MIF-TIF'!$R$228)+SUMIF('TKK-MIF-TIF'!$J$197:$J$198,'rekap jam tatap muka'!B4,'TKK-MIF-TIF'!$R$197:$R$198)+SUMIF('TKK-MIF-TIF'!$J$204,'rekap jam tatap muka'!B4,'TKK-MIF-TIF'!$R$204)+SUMIF('TKK-MIF-TIF'!$J$209:$J$210,'rekap jam tatap muka'!B4,'TKK-MIF-TIF'!$R$209:$R$210)+SUMIF('TKK-MIF-TIF'!$J$219:$J$221,'rekap jam tatap muka'!B4,'TKK-MIF-TIF'!$R$219:$R$221)+SUMIF('TKK-MIF-TIF'!$J$228,'rekap jam tatap muka'!B4,'TKK-MIF-TIF'!$R$228)+SUMIF('TKK-MIF-TIF'!$K$197:$K$198,'rekap jam tatap muka'!B4,'TKK-MIF-TIF'!$R$197:$R$198)+SUMIF('TKK-MIF-TIF'!$K$204,'rekap jam tatap muka'!B4,'TKK-MIF-TIF'!$R$204)+SUMIF('TKK-MIF-TIF'!$K$209:$K$210,'rekap jam tatap muka'!B4,'TKK-MIF-TIF'!$R$209:$R$210)+SUMIF('TKK-MIF-TIF'!$K$219:$K$221,'rekap jam tatap muka'!B4,'TKK-MIF-TIF'!$R$219:$R$221)+SUMIF('TKK-MIF-TIF'!$K$228,'rekap jam tatap muka'!B4,'TKK-MIF-TIF'!$R$228)+SUMIF('TKK-MIF-TIF'!$L$197:$L$198,'rekap jam tatap muka'!B4,'TKK-MIF-TIF'!$R$197:$R$198)+SUMIF('TKK-MIF-TIF'!$L$204,'rekap jam tatap muka'!B4,'TKK-MIF-TIF'!$R$204)+SUMIF('TKK-MIF-TIF'!$L$209:$L$210,'rekap jam tatap muka'!B4,'TKK-MIF-TIF'!$R$209:$R$210)+SUMIF('TKK-MIF-TIF'!$J$219:$J$221,'rekap jam tatap muka'!B4,'TKK-MIF-TIF'!$R$219:$R$221)++SUMIF('TKK-MIF-TIF'!$L$228,'rekap jam tatap muka'!B4,'TKK-MIF-TIF'!$R$228)</f>
        <v>0</v>
      </c>
      <c r="V4" s="27">
        <f>COUNTIF('TKK-MIF-TIF'!$A$231:$L$242,'rekap jam tatap muka'!B4)</f>
        <v>0</v>
      </c>
      <c r="W4" s="28">
        <f>SUMIF('TKK-MIF-TIF'!$H$251:$H$253,'rekap jam tatap muka'!B4,'TKK-MIF-TIF'!$R$251:$R$253)+SUMIF('TKK-MIF-TIF'!$I$251:$I$253,'rekap jam tatap muka'!B4,'TKK-MIF-TIF'!$R$251:$R$253)+SUMIF('TKK-MIF-TIF'!$J$251:$J$253,'rekap jam tatap muka'!B4,'TKK-MIF-TIF'!$R$251:$R$253)+SUMIF('TKK-MIF-TIF'!$K$251:$K$253,'rekap jam tatap muka'!B4,'TKK-MIF-TIF'!$R$251:$R$253)+SUMIF('TKK-MIF-TIF'!$L$251:$L$253,'rekap jam tatap muka'!B4,'TKK-MIF-TIF'!$R$251:$R$253)</f>
        <v>0</v>
      </c>
      <c r="X4" s="29">
        <f>SUMIF('TKK-MIF-TIF'!$H$254:$H$255,'rekap jam tatap muka'!B4,'TKK-MIF-TIF'!$R$254:$R$255)+SUMIF('TKK-MIF-TIF'!$I$254:$I$255,'rekap jam tatap muka'!B4,'TKK-MIF-TIF'!$R$254:$R$255)+SUMIF('TKK-MIF-TIF'!$J$254:$J$255,'rekap jam tatap muka'!B4,'TKK-MIF-TIF'!$R$254:$R$255)+SUMIF('TKK-MIF-TIF'!$K$254:$K$255,'rekap jam tatap muka'!B4,'TKK-MIF-TIF'!$R$254:$R$255)+SUMIF('TKK-MIF-TIF'!$L$254:$L$255,'rekap jam tatap muka'!B4,'TKK-MIF-TIF'!$R$254:$R$255)</f>
        <v>0</v>
      </c>
      <c r="Y4" s="30">
        <f>COUNTIF('TKK-MIF-TIF'!$A$261:$L$272,'rekap jam tatap muka'!B4)</f>
        <v>0</v>
      </c>
      <c r="Z4" s="31">
        <f>SUMIF('TKK-MIF-TIF'!$H$266:$H$268,'rekap jam tatap muka'!B4,'TKK-MIF-TIF'!$R$266:$R$268)+SUMIF('TKK-MIF-TIF'!$I$266:$I$268,'rekap jam tatap muka'!B4,'TKK-MIF-TIF'!$R$266:$R$268)+SUMIF('TKK-MIF-TIF'!$J$266:$J$268,'rekap jam tatap muka'!B4,'TKK-MIF-TIF'!$R$266:$R$268)+SUMIF('TKK-MIF-TIF'!$K$266:$K$268,'rekap jam tatap muka'!B4,'TKK-MIF-TIF'!$R$266:$R$268)+SUMIF('TKK-MIF-TIF'!$L$266:$L$268,'rekap jam tatap muka'!B4,'TKK-MIF-TIF'!$R$266:$R$268)</f>
        <v>0</v>
      </c>
      <c r="AA4" s="32">
        <f>SUMIF('TKK-MIF-TIF'!$H$269:$H$270,'rekap jam tatap muka'!B4,'TKK-MIF-TIF'!$R$269:$R$270)+SUMIF('TKK-MIF-TIF'!$I$269:$I$270,'rekap jam tatap muka'!B4,'TKK-MIF-TIF'!$R$269:$R$270)+SUMIF('TKK-MIF-TIF'!$J$269:$J$270,'rekap jam tatap muka'!B4,'TKK-MIF-TIF'!$R$269:$R$270)+SUMIF('TKK-MIF-TIF'!$K$269:$K$270,'rekap jam tatap muka'!B4,'TKK-MIF-TIF'!$R$269:$R$270)+SUMIF('TKK-MIF-TIF'!$L$269:$L$270,'rekap jam tatap muka'!B4,'TKK-MIF-TIF'!$R$269:$R$270)</f>
        <v>0</v>
      </c>
      <c r="AB4" s="33">
        <f>COUNTIF('TKK-MIF-TIF'!$A$154:$L$184,'rekap jam tatap muka'!B4)</f>
        <v>0</v>
      </c>
      <c r="AC4" s="33">
        <f>SUMIF('TKK-MIF-TIF'!$H$161:$H$163,'rekap jam tatap muka'!B4,'TKK-MIF-TIF'!$R$161:$R$163)+SUMIF('TKK-MIF-TIF'!$H$172:$H$175,'rekap jam tatap muka'!B4,'TKK-MIF-TIF'!$R$172:$R$175)+SUMIF('TKK-MIF-TIF'!$I$161:$I$163,'rekap jam tatap muka'!B4,'TKK-MIF-TIF'!$R$161:$R$163)+SUMIF('TKK-MIF-TIF'!$I$172:$I$175,'rekap jam tatap muka'!B4,'TKK-MIF-TIF'!$R$172:$R$175)+SUMIF('TKK-MIF-TIF'!$J$161:$J$163,'rekap jam tatap muka'!B4,'TKK-MIF-TIF'!$R$161:$R$163)+SUMIF('TKK-MIF-TIF'!$J$172:$J$175,'rekap jam tatap muka'!B4,'TKK-MIF-TIF'!$R$172:$R$175)+SUMIF('TKK-MIF-TIF'!$K$161:$K$163,'rekap jam tatap muka'!B4,'TKK-MIF-TIF'!$R$161:$R$163)+SUMIF('TKK-MIF-TIF'!$K$172:$K$175,'rekap jam tatap muka'!B4,'TKK-MIF-TIF'!$R$172:$R$175)+SUMIF('TKK-MIF-TIF'!$L$161:$L$163,'rekap jam tatap muka'!B4,'TKK-MIF-TIF'!$R$161:$R$163)+SUMIF('TKK-MIF-TIF'!$L$172:$L$175,'rekap jam tatap muka'!B4,'TKK-MIF-TIF'!$R$172:$R$175)</f>
        <v>0</v>
      </c>
      <c r="AD4" s="34">
        <f>SUMIF('TKK-MIF-TIF'!$H$164:$H$165,'rekap jam tatap muka'!B4,'TKK-MIF-TIF'!$R$164:$R$165)+SUMIF('TKK-MIF-TIF'!$H$171,'rekap jam tatap muka'!B4,'TKK-MIF-TIF'!$R$171)+SUMIF('TKK-MIF-TIF'!$H$176:$H$177,'rekap jam tatap muka'!B4,'TKK-MIF-TIF'!$R$176:$R$177)+SUMIF('TKK-MIF-TIF'!$I$164:$I$165,'rekap jam tatap muka'!B4,'TKK-MIF-TIF'!$R$164:$R$165)+SUMIF('TKK-MIF-TIF'!$I$171,'rekap jam tatap muka'!B4,'TKK-MIF-TIF'!$R$171)+SUMIF('TKK-MIF-TIF'!$I$176:$I$177,'rekap jam tatap muka'!B4,'TKK-MIF-TIF'!$R$176:$R$177)+SUMIF('TKK-MIF-TIF'!$J$164:$J$165,'rekap jam tatap muka'!B4,'TKK-MIF-TIF'!$R$164:$R$165)+SUMIF('TKK-MIF-TIF'!$J$171,'rekap jam tatap muka'!B4,'TKK-MIF-TIF'!$R$171)+SUMIF('TKK-MIF-TIF'!$J$176:$J$177,'rekap jam tatap muka'!B4,'TKK-MIF-TIF'!$R$176:$R$177)+SUMIF('TKK-MIF-TIF'!$K$164:$K$165,'rekap jam tatap muka'!B4,'TKK-MIF-TIF'!$R$164:$R$165)+SUMIF('TKK-MIF-TIF'!$K$171,'rekap jam tatap muka'!B4,'TKK-MIF-TIF'!$R$171)+SUMIF('TKK-MIF-TIF'!$K$176:$K$177,'rekap jam tatap muka'!B4,'TKK-MIF-TIF'!$R$176:$R$177)+SUMIF('TKK-MIF-TIF'!$L$164:$L$165,'rekap jam tatap muka'!B4,'TKK-MIF-TIF'!$R$164:$R$165)+SUMIF('TKK-MIF-TIF'!$L$171,'rekap jam tatap muka'!B4,'TKK-MIF-TIF'!$R$171)+SUMIF('TKK-MIF-TIF'!$L$176:$L$177,'rekap jam tatap muka'!B4,'TKK-MIF-TIF'!$R$176:$R$177)</f>
        <v>0</v>
      </c>
      <c r="AE4" s="34"/>
      <c r="AF4" s="35">
        <f t="shared" ref="AF4:AF34" si="3">AB4+Y4+V4+S4+P4+M4+J4+G4+D4</f>
        <v>4</v>
      </c>
      <c r="AG4" s="15">
        <f t="shared" ref="AG4:AG34" ca="1" si="4">E4+H4+K4+N4+Q4+T4+W4+Z4+AC4</f>
        <v>2</v>
      </c>
      <c r="AH4" s="35">
        <f t="shared" ca="1" si="0"/>
        <v>0</v>
      </c>
      <c r="AI4" s="43">
        <f t="shared" ref="AI4:AI34" ca="1" si="5">F4+I4+L4+O4+R4+U4+X4+AA4+AD4</f>
        <v>12.666666666666666</v>
      </c>
      <c r="AJ4" s="35">
        <f t="shared" ca="1" si="1"/>
        <v>4</v>
      </c>
      <c r="AK4" s="44">
        <f t="shared" ref="AK4:AK34" ca="1" si="6">AG4+AI4</f>
        <v>14.666666666666666</v>
      </c>
      <c r="AL4" s="36">
        <f>COUNTIF('TKK-MIF-TIF'!$H$15:$H$272,'rekap jam tatap muka'!B4)</f>
        <v>2</v>
      </c>
      <c r="AM4" s="45">
        <v>100000</v>
      </c>
      <c r="AN4" s="38">
        <f t="shared" ref="AN4:AN34" ca="1" si="7">AH4*AM4*14</f>
        <v>0</v>
      </c>
      <c r="AO4" s="38">
        <f t="shared" ref="AO4:AO34" ca="1" si="8">AJ4*50000*14</f>
        <v>2800000</v>
      </c>
      <c r="AP4" s="38">
        <f t="shared" ca="1" si="2"/>
        <v>2800000</v>
      </c>
      <c r="AQ4" s="40" t="s">
        <v>6</v>
      </c>
    </row>
    <row r="5" spans="1:43">
      <c r="A5" s="12">
        <v>4</v>
      </c>
      <c r="B5" s="46" t="s">
        <v>28</v>
      </c>
      <c r="C5" s="46" t="s">
        <v>332</v>
      </c>
      <c r="D5" s="14">
        <f>COUNTIF('TKK-MIF-TIF'!$A$13:$L$35,'rekap jam tatap muka'!B5)</f>
        <v>2</v>
      </c>
      <c r="E5" s="15">
        <f ca="1">SUMIF('TKK-MIF-TIF'!$H$4:$H$19,'rekap jam tatap muka'!B5,'TKK-MIF-TIF'!$R$4:$R$19)+SUMIF('TKK-MIF-TIF'!$H$25:$H$30,'rekap jam tatap muka'!B5,'TKK-MIF-TIF'!$R$25:$R$30)+SUMIF('TKK-MIF-TIF'!$I$4:$I$19,'rekap jam tatap muka'!B5,'TKK-MIF-TIF'!$R$4:$R$19)+SUMIF('TKK-MIF-TIF'!$I$25:$I$30,'rekap jam tatap muka'!B5,'TKK-MIF-TIF'!$R$25:$R$30)+SUMIF('TKK-MIF-TIF'!$J$4:$J$19,'rekap jam tatap muka'!B5,'TKK-MIF-TIF'!$R$4:$R$19)+SUMIF('TKK-MIF-TIF'!$J$25:$J$30,'rekap jam tatap muka'!B5,'TKK-MIF-TIF'!$R$25:$R$30)+SUMIF('TKK-MIF-TIF'!$K$4:$K$19,'rekap jam tatap muka'!B5,'TKK-MIF-TIF'!$R$4:$R$19)+SUMIF('TKK-MIF-TIF'!$K$25:$K$30,'rekap jam tatap muka'!B5,'TKK-MIF-TIF'!$R$25:$R$30)+SUMIF('TKK-MIF-TIF'!$L$4:$L$19,'rekap jam tatap muka'!B5,'TKK-MIF-TIF'!$R$4:$R$19)+SUMIF('TKK-MIF-TIF'!$L$25:$L$30,'rekap jam tatap muka'!B5,'TKK-MIF-TIF'!$R$25:$R$30)</f>
        <v>6</v>
      </c>
      <c r="F5" s="16">
        <f>SUMIF('TKK-MIF-TIF'!$H$20:$H$22,'rekap jam tatap muka'!B5,'TKK-MIF-TIF'!$R$20:$R$22)+SUMIF('TKK-MIF-TIF'!$H$31:$H$32,'rekap jam tatap muka'!B5,'TKK-MIF-TIF'!$R$31:$R$32)+SUMIF('TKK-MIF-TIF'!$H$34,'rekap jam tatap muka'!B5,'TKK-MIF-TIF'!$R$34)+SUMIF('TKK-MIF-TIF'!$I$20:$I$22,'rekap jam tatap muka'!B5,'TKK-MIF-TIF'!$R$20:$R$22)+SUMIF('TKK-MIF-TIF'!$I$31:$I$32,'rekap jam tatap muka'!B5,'TKK-MIF-TIF'!$R$31:$R$32)+SUMIF('TKK-MIF-TIF'!$I$34,'rekap jam tatap muka'!B5,'TKK-MIF-TIF'!$R$34)+SUMIF('TKK-MIF-TIF'!$J$20:$J$22,'rekap jam tatap muka'!B5,'TKK-MIF-TIF'!$R$20:$R$22)+SUMIF('TKK-MIF-TIF'!$J$31:$J$32,'rekap jam tatap muka'!B5,'TKK-MIF-TIF'!$R$31:$R$32)+SUMIF('TKK-MIF-TIF'!$J$34,'rekap jam tatap muka'!B5,'TKK-MIF-TIF'!$R$34)+SUMIF('TKK-MIF-TIF'!$K$20:$K$22,'rekap jam tatap muka'!B5,'TKK-MIF-TIF'!$R$20:$R$22)+SUMIF('TKK-MIF-TIF'!$K$31:$K$32,'rekap jam tatap muka'!B5,'TKK-MIF-TIF'!$R$31:$R$32)+SUMIF('TKK-MIF-TIF'!$K$34,'rekap jam tatap muka'!B5,'TKK-MIF-TIF'!$R$34)+SUMIF('TKK-MIF-TIF'!$L$20:$L$22,'rekap jam tatap muka'!B5,'TKK-MIF-TIF'!$R$20:$R$22)+SUMIF('TKK-MIF-TIF'!$L$31:$L$32,'rekap jam tatap muka'!B5,'TKK-MIF-TIF'!$R$31:$R$32)+SUMIF('TKK-MIF-TIF'!$L$34,'rekap jam tatap muka'!B5,'TKK-MIF-TIF'!$R$34)</f>
        <v>0</v>
      </c>
      <c r="G5" s="17">
        <f>COUNTIF('TKK-MIF-TIF'!$A$41:$L$50,'rekap jam tatap muka'!B5)</f>
        <v>0</v>
      </c>
      <c r="H5" s="18">
        <f>SUMIF('TKK-MIF-TIF'!$H$43:$H$47,'rekap jam tatap muka'!B5,'TKK-MIF-TIF'!$R$43:$R$47)+SUMIF('TKK-MIF-TIF'!$I$43:$I$47,'rekap jam tatap muka'!B5,'TKK-MIF-TIF'!$R$43:$R$47)+SUMIF('TKK-MIF-TIF'!$J$43:$J$47,'rekap jam tatap muka'!B5,'TKK-MIF-TIF'!$R$43:$R$47)+SUMIF('TKK-MIF-TIF'!$K$43:$K$47,'rekap jam tatap muka'!B5,'TKK-MIF-TIF'!$R$43:$R$47)+SUMIF('TKK-MIF-TIF'!$L$43:$L$47,'rekap jam tatap muka'!B5,'TKK-MIF-TIF'!$R$43:$R$47)</f>
        <v>0</v>
      </c>
      <c r="I5" s="42">
        <f>SUMIF('TKK-MIF-TIF'!$H$48:$H$50,'rekap jam tatap muka'!B5,'TKK-MIF-TIF'!$R$48:$R$50)+SUMIF('TKK-MIF-TIF'!$I$48:$I$50,'rekap jam tatap muka'!B5,'TKK-MIF-TIF'!$R$48:$R$50)+SUMIF('TKK-MIF-TIF'!$J$48:$J$50,'rekap jam tatap muka'!B5,'TKK-MIF-TIF'!$R$48:$R$50)+SUMIF('TKK-MIF-TIF'!$K$48:$K$50,'rekap jam tatap muka'!B5,'TKK-MIF-TIF'!$R$48:$R$50)+SUMIF('TKK-MIF-TIF'!$L$48:$L$50,'rekap jam tatap muka'!B5,'TKK-MIF-TIF'!$R$48:$R$50)</f>
        <v>0</v>
      </c>
      <c r="J5" s="19">
        <f>COUNTIF('TKK-MIF-TIF'!$A$55:$K$80,'rekap jam tatap muka'!B5)</f>
        <v>0</v>
      </c>
      <c r="K5" s="19">
        <f>SUMIF('TKK-MIF-TIF'!$H$60,'rekap jam tatap muka'!B5,'TKK-MIF-TIF'!$R$60)+SUMIF('TKK-MIF-TIF'!$H$62,'rekap jam tatap muka'!B5,'TKK-MIF-TIF'!$R$62)+SUMIF('TKK-MIF-TIF'!$H$67:$H$72,'rekap jam tatap muka'!B5,'TKK-MIF-TIF'!$R$67:$R$72)+SUMIF('TKK-MIF-TIF'!$H$78:$H$79,'rekap jam tatap muka'!B5,'TKK-MIF-TIF'!$R$78:$R$79)+SUMIF('TKK-MIF-TIF'!$I$60,'rekap jam tatap muka'!B5,'TKK-MIF-TIF'!$R$60)+SUMIF('TKK-MIF-TIF'!$I$62,'rekap jam tatap muka'!B5,'TKK-MIF-TIF'!$R$62)+SUMIF('TKK-MIF-TIF'!$I$67:$I$72,'rekap jam tatap muka'!B5,'TKK-MIF-TIF'!$R$67:$R$72)+SUMIF('TKK-MIF-TIF'!$I$78:$I$79,'rekap jam tatap muka'!B5,'TKK-MIF-TIF'!$R$78:$R$79)+SUMIF('TKK-MIF-TIF'!$J$60,'rekap jam tatap muka'!B5,'TKK-MIF-TIF'!$R$60)+SUMIF('TKK-MIF-TIF'!$J$62,'rekap jam tatap muka'!B5,'TKK-MIF-TIF'!$R$62)+SUMIF('TKK-MIF-TIF'!$J$67:$J$72,'rekap jam tatap muka'!B5,'TKK-MIF-TIF'!$R$67:$R$72)+SUMIF('TKK-MIF-TIF'!$J$78:$J$79,'rekap jam tatap muka'!B5,'TKK-MIF-TIF'!$R$78:$R$79)+SUMIF('TKK-MIF-TIF'!$K$60,'rekap jam tatap muka'!B5,'TKK-MIF-TIF'!$R$60)+SUMIF('TKK-MIF-TIF'!$K$62,'rekap jam tatap muka'!B5,'TKK-MIF-TIF'!$R$62)+SUMIF('TKK-MIF-TIF'!$K$67:$K$72,'rekap jam tatap muka'!B5,'TKK-MIF-TIF'!$R$67:$R$72)+SUMIF('TKK-MIF-TIF'!$K$78:$K$79,'rekap jam tatap muka'!B5,'TKK-MIF-TIF'!$R$78:$R$79)+SUMIF('TKK-MIF-TIF'!$L$60,'rekap jam tatap muka'!B5,'TKK-MIF-TIF'!$R$60)+SUMIF('TKK-MIF-TIF'!$L$62,'rekap jam tatap muka'!B5,'TKK-MIF-TIF'!$R$62)+SUMIF('TKK-MIF-TIF'!$L$67:$L$72,'rekap jam tatap muka'!B5,'TKK-MIF-TIF'!$R$67:$R$72)+SUMIF('TKK-MIF-TIF'!$L$78:$L$79,'rekap jam tatap muka'!B5,'TKK-MIF-TIF'!$R$78:$R$79)</f>
        <v>0</v>
      </c>
      <c r="L5" s="20">
        <f>SUMIF('TKK-MIF-TIF'!$H$61,'rekap jam tatap muka'!B5,'TKK-MIF-TIF'!$R$61)+SUMIF('TKK-MIF-TIF'!$H$63:$H$64,'rekap jam tatap muka'!B5,'TKK-MIF-TIF'!$R$63:$R$64)+SUMIF('TKK-MIF-TIF'!$H$73:$H$74,'rekap jam tatap muka'!B5,'TKK-MIF-TIF'!$R$73:$R$74)+SUMIF('TKK-MIF-TIF'!$H$77,'rekap jam tatap muka'!B5,'TKK-MIF-TIF'!$R$77)+SUMIF('TKK-MIF-TIF'!$I$61,'rekap jam tatap muka'!B5,'TKK-MIF-TIF'!$R$61)+SUMIF('TKK-MIF-TIF'!$I$63:$I$64,'rekap jam tatap muka'!B5,'TKK-MIF-TIF'!$R$63:$R$64)+SUMIF('TKK-MIF-TIF'!$I$73:$I$74,'rekap jam tatap muka'!B5,'TKK-MIF-TIF'!$R$73:$R$74)+SUMIF('TKK-MIF-TIF'!$I$77,'rekap jam tatap muka'!B5,'TKK-MIF-TIF'!$R$77)+SUMIF('TKK-MIF-TIF'!$J$61,'rekap jam tatap muka'!B5,'TKK-MIF-TIF'!$R$61)+SUMIF('TKK-MIF-TIF'!$J$63:$J$64,'rekap jam tatap muka'!B5,'TKK-MIF-TIF'!$R$63:$R$64)+SUMIF('TKK-MIF-TIF'!$J$73:$J$74,'rekap jam tatap muka'!B5,'TKK-MIF-TIF'!$R$73:$R$74)+SUMIF('TKK-MIF-TIF'!$J$77,'rekap jam tatap muka'!B5,'TKK-MIF-TIF'!$R$77)+SUMIF('TKK-MIF-TIF'!$K$61,'rekap jam tatap muka'!B5,'TKK-MIF-TIF'!$R$61)+SUMIF('TKK-MIF-TIF'!$K$63:$K$64,'rekap jam tatap muka'!B5,'TKK-MIF-TIF'!$R$63:$R$64)+SUMIF('TKK-MIF-TIF'!$K$73:$K$74,'rekap jam tatap muka'!B5,'TKK-MIF-TIF'!$R$73:$R$74)+SUMIF('TKK-MIF-TIF'!$K$77,'rekap jam tatap muka'!B5,'TKK-MIF-TIF'!$R$77)+SUMIF('TKK-MIF-TIF'!$L$61,'rekap jam tatap muka'!B5,'TKK-MIF-TIF'!$R$61)+SUMIF('TKK-MIF-TIF'!$L$63:$L$64,'rekap jam tatap muka'!B5,'TKK-MIF-TIF'!$R$63:$R$64)+SUMIF('TKK-MIF-TIF'!$L$73:$L$74,'rekap jam tatap muka'!B5,'TKK-MIF-TIF'!$R$73:$R$74)+SUMIF('TKK-MIF-TIF'!$L$77,'rekap jam tatap muka'!B5,'TKK-MIF-TIF'!$R$77)</f>
        <v>0</v>
      </c>
      <c r="M5" s="21">
        <f>COUNTIF('TKK-MIF-TIF'!$A$84:$K$109,'rekap jam tatap muka'!B5)</f>
        <v>0</v>
      </c>
      <c r="N5" s="21">
        <f>SUMIF('TKK-MIF-TIF'!$H$89,'rekap jam tatap muka'!B5,'TKK-MIF-TIF'!$R$89)+SUMIF('TKK-MIF-TIF'!$H$91,'rekap jam tatap muka'!B5,'TKK-MIF-TIF'!$R$91)+SUMIF('TKK-MIF-TIF'!$H$96:$H$101,'rekap jam tatap muka'!B5,'TKK-MIF-TIF'!$R$96:$R$101)+SUMIF('TKK-MIF-TIF'!$H$107:$H$108,'rekap jam tatap muka'!B5,'TKK-MIF-TIF'!$R$107:$R$108)+SUMIF('TKK-MIF-TIF'!$I$89,'rekap jam tatap muka'!B5,'TKK-MIF-TIF'!$R$89)+SUMIF('TKK-MIF-TIF'!$I$91,'rekap jam tatap muka'!B5,'TKK-MIF-TIF'!$R$91)+SUMIF('TKK-MIF-TIF'!$I$96:$I$101,'rekap jam tatap muka'!B5,'TKK-MIF-TIF'!$R$96:$R$101)+SUMIF('TKK-MIF-TIF'!$I$107:$I$108,'rekap jam tatap muka'!B5,'TKK-MIF-TIF'!$R$107:$R$108)+SUMIF('TKK-MIF-TIF'!$J$89,'rekap jam tatap muka'!B5,'TKK-MIF-TIF'!$R$89)+SUMIF('TKK-MIF-TIF'!$J$91,'rekap jam tatap muka'!B5,'TKK-MIF-TIF'!$R$91)+SUMIF('TKK-MIF-TIF'!$J$96:$J$101,'rekap jam tatap muka'!B5,'TKK-MIF-TIF'!$R$96:$R$101)+SUMIF('TKK-MIF-TIF'!$J$107:$J$108,'rekap jam tatap muka'!B5,'TKK-MIF-TIF'!$R$107:$R$108)+SUMIF('TKK-MIF-TIF'!$K$89,'rekap jam tatap muka'!B5,'TKK-MIF-TIF'!$R$89)+SUMIF('TKK-MIF-TIF'!$K$91,'rekap jam tatap muka'!B5,'TKK-MIF-TIF'!$R$91)+SUMIF('TKK-MIF-TIF'!$K$96:$K$101,'rekap jam tatap muka'!B5,'TKK-MIF-TIF'!$R$96:$R$101)+SUMIF('TKK-MIF-TIF'!$K$107:$K$108,'rekap jam tatap muka'!B5,'TKK-MIF-TIF'!$R$107:$R$108)+SUMIF('TKK-MIF-TIF'!$H$89,'rekap jam tatap muka'!B5,'TKK-MIF-TIF'!$R$89)+SUMIF('TKK-MIF-TIF'!$L$91,'rekap jam tatap muka'!B5,'TKK-MIF-TIF'!$R$91)+SUMIF('TKK-MIF-TIF'!$L$96:$L$101,'rekap jam tatap muka'!B5,'TKK-MIF-TIF'!$R$96:$R$101)+SUMIF('TKK-MIF-TIF'!$L$107:$L$108,'rekap jam tatap muka'!B5,'TKK-MIF-TIF'!$R$107:$R$108)</f>
        <v>0</v>
      </c>
      <c r="O5" s="22">
        <f ca="1">SUMIF('TKK-MIF-TIF'!$H$90,'rekap jam tatap muka'!B5,'TKK-MIF-TIF'!$R$90)+SUMIF('TKK-MIF-TIF'!$H$92:$H$93,'rekap jam tatap muka'!B5,'TKK-MIF-TIF'!$R$92:$R$93)+SUMIF('TKK-MIF-TIF'!$H$102:$H$103,'rekap jam tatap muka'!B5,'TKK-MIF-TIF'!$R$102:$R$103)+SUMIF('TKK-MIF-TIF'!$H$106,'rekap jam tatap muka'!B5,'TKK-MIF-TIF'!$R$106)+SUMIF('TKK-MIF-TIF'!$I$90,'rekap jam tatap muka'!B5,'TKK-MIF-TIF'!$R$90)+SUMIF('TKK-MIF-TIF'!$H$92:$I$93,'rekap jam tatap muka'!B5,'TKK-MIF-TIF'!$R$92:$R$93)+SUMIF('TKK-MIF-TIF'!$I$102:$I$103,'rekap jam tatap muka'!B5,'TKK-MIF-TIF'!$R$102:$R$103)+SUMIF('TKK-MIF-TIF'!$I$106,'rekap jam tatap muka'!B5,'TKK-MIF-TIF'!$R$106)+SUMIF('TKK-MIF-TIF'!$J$90,'rekap jam tatap muka'!B5,'TKK-MIF-TIF'!$R$90)+SUMIF('TKK-MIF-TIF'!$J$92:$J$93,'rekap jam tatap muka'!B5,'TKK-MIF-TIF'!$R$92:$R$93)+SUMIF('TKK-MIF-TIF'!$J$102:$J$103,'rekap jam tatap muka'!B5,'TKK-MIF-TIF'!$R$102:$R$103)+SUMIF('TKK-MIF-TIF'!$J$106,'rekap jam tatap muka'!B5,'TKK-MIF-TIF'!$R$106)+SUMIF('TKK-MIF-TIF'!$K$90,'rekap jam tatap muka'!B5,'TKK-MIF-TIF'!$R$90)+SUMIF('TKK-MIF-TIF'!$K$92:$K$93,'rekap jam tatap muka'!B5,'TKK-MIF-TIF'!$R$92:$R$93)+SUMIF('TKK-MIF-TIF'!$K$102:$K$103,'rekap jam tatap muka'!B5,'TKK-MIF-TIF'!$R$102:$R$103)+SUMIF('TKK-MIF-TIF'!$K$106,'rekap jam tatap muka'!B5,'TKK-MIF-TIF'!$R$106)+SUMIF('TKK-MIF-TIF'!$L$90,'rekap jam tatap muka'!B5,'TKK-MIF-TIF'!$R$90)+SUMIF('TKK-MIF-TIF'!$L$92:$L$93,'rekap jam tatap muka'!B5,'TKK-MIF-TIF'!$R$92:$R$93)+SUMIF('TKK-MIF-TIF'!$L$102:$L$103,'rekap jam tatap muka'!B5,'TKK-MIF-TIF'!$R$102:$R$103)+SUMIF('TKK-MIF-TIF'!$L$106,'rekap jam tatap muka'!B5,'TKK-MIF-TIF'!$R$106)</f>
        <v>0</v>
      </c>
      <c r="P5" s="23">
        <f>COUNTIF('TKK-MIF-TIF'!$A$113:$L$150,'rekap jam tatap muka'!B5)</f>
        <v>0</v>
      </c>
      <c r="Q5" s="23">
        <f>SUMIF('TKK-MIF-TIF'!$H$119:$H$121,'rekap jam tatap muka'!B5,'TKK-MIF-TIF'!$R$119:$R$121)+SUMIF('TKK-MIF-TIF'!$H$129:$H$132,'rekap jam tatap muka'!B5,'TKK-MIF-TIF'!$R$129:$R$132)+SUMIF('TKK-MIF-TIF'!$H$139:$H$142,'rekap jam tatap muka'!B5,'TKK-MIF-TIF'!$R$139:$R145)+ SUMIF('TKK-MIF-TIF'!$H$150:$H$151,'rekap jam tatap muka'!B5,'TKK-MIF-TIF'!$R$150:$R154)+SUMIF('TKK-MIF-TIF'!$I$119:$I$121,'rekap jam tatap muka'!B5,'TKK-MIF-TIF'!$R$119:$R$121)+SUMIF('TKK-MIF-TIF'!$I$129:$I$132,'rekap jam tatap muka'!B5,'TKK-MIF-TIF'!$R$129:$R$132)+SUMIF('TKK-MIF-TIF'!$I$139:$I$142,'rekap jam tatap muka'!B5,'TKK-MIF-TIF'!$R$139:$R145)+SUMIF('TKK-MIF-TIF'!$I$150:$I$151,'rekap jam tatap muka'!B5,'TKK-MIF-TIF'!$R$150:$R154)+SUMIF('TKK-MIF-TIF'!$J$119:$J$121,'rekap jam tatap muka'!B5,'TKK-MIF-TIF'!$R$119:$R$121)+SUMIF('TKK-MIF-TIF'!$J$129:$J$132,'rekap jam tatap muka'!B5,'TKK-MIF-TIF'!$R$129:$R$132)+SUMIF('TKK-MIF-TIF'!$J$139:$J$142,'rekap jam tatap muka'!B5,'TKK-MIF-TIF'!$R$139:$R145)+SUMIF('TKK-MIF-TIF'!$J$150:$J$151,'rekap jam tatap muka'!B5,'TKK-MIF-TIF'!$R$150:$R154)+SUMIF('TKK-MIF-TIF'!$K$119:$K$121,'rekap jam tatap muka'!B5,'TKK-MIF-TIF'!$R$119:$R$121)+SUMIF('TKK-MIF-TIF'!$K$129:$K$132,'rekap jam tatap muka'!B5,'TKK-MIF-TIF'!$R$132:$R$1120)+SUMIF('TKK-MIF-TIF'!$K$139:$K$142,'rekap jam tatap muka'!B5,'TKK-MIF-TIF'!$R$139:$R145)+SUMIF('TKK-MIF-TIF'!$K$150:$K$151,'rekap jam tatap muka'!B5,'TKK-MIF-TIF'!$R$150:$R154)+SUMIF('TKK-MIF-TIF'!$L$119:$L$121,'rekap jam tatap muka'!B5,'TKK-MIF-TIF'!$R$119:$R$121)+SUMIF('TKK-MIF-TIF'!$L$129:$L$132,'rekap jam tatap muka'!B5,'TKK-MIF-TIF'!$R$132:$R$1120)+SUMIF('TKK-MIF-TIF'!$L$139:$L$142,'rekap jam tatap muka'!B5,'TKK-MIF-TIF'!$R$139:$R145)+SUMIF('TKK-MIF-TIF'!$L$150:$L$151,'rekap jam tatap muka'!B5,'TKK-MIF-TIF'!$R$150:$R154)</f>
        <v>0</v>
      </c>
      <c r="R5" s="24">
        <f>SUMIF('TKK-MIF-TIF'!$H$122:$H$123,'rekap jam tatap muka'!B5,'TKK-MIF-TIF'!$R$122:$R$123)+SUMIF('TKK-MIF-TIF'!$H$128,'rekap jam tatap muka'!B5,'TKK-MIF-TIF'!$R$128)+SUMIF('TKK-MIF-TIF'!$H$133:$H$134,'rekap jam tatap muka'!B5,'TKK-MIF-TIF'!$R$133:$R$134)+SUMIF('TKK-MIF-TIF'!$H$143:$H$145,'rekap jam tatap muka'!B5,'TKK-MIF-TIF'!$R$143:$R$145)+SUMIF('TKK-MIF-TIF'!$H$152,'rekap jam tatap muka'!B5,'TKK-MIF-TIF'!$R$152)+SUMIF('TKK-MIF-TIF'!$I$122:$I$123,'rekap jam tatap muka'!B5,'TKK-MIF-TIF'!$R$122:$R$123)+SUMIF('TKK-MIF-TIF'!$I$128,'rekap jam tatap muka'!B5,'TKK-MIF-TIF'!$R$128)+SUMIF('TKK-MIF-TIF'!$I$133:$I$134,'rekap jam tatap muka'!B5,'TKK-MIF-TIF'!$R$133:$R$134)+SUMIF('TKK-MIF-TIF'!$I$143:$I$145,'rekap jam tatap muka'!B5,'TKK-MIF-TIF'!$R$143:$R$145)+SUMIF('TKK-MIF-TIF'!$I$152,'rekap jam tatap muka'!B5,'TKK-MIF-TIF'!$R$152)+SUMIF('TKK-MIF-TIF'!$J$122:$J$123,'rekap jam tatap muka'!B5,'TKK-MIF-TIF'!$R$122:$R$123)+SUMIF('TKK-MIF-TIF'!$J$128,'rekap jam tatap muka'!B5,'TKK-MIF-TIF'!$R$128)+SUMIF('TKK-MIF-TIF'!$J$133:$J$134,'rekap jam tatap muka'!B5,'TKK-MIF-TIF'!$R$133:$R$134)+SUMIF('TKK-MIF-TIF'!$J$143:$J$145,'rekap jam tatap muka'!B5,'TKK-MIF-TIF'!$R$143:$R$145)+SUMIF('TKK-MIF-TIF'!$K$122:$K$123,'rekap jam tatap muka'!B5,'TKK-MIF-TIF'!$R$122:$R$123)+SUMIF('TKK-MIF-TIF'!$J$152,'rekap jam tatap muka'!B5,'TKK-MIF-TIF'!$R$152)+SUMIF('TKK-MIF-TIF'!$K$128,'rekap jam tatap muka'!B5,'TKK-MIF-TIF'!$R$128)+SUMIF('TKK-MIF-TIF'!$K$133:$K$134,'rekap jam tatap muka'!B5,'TKK-MIF-TIF'!$R$133:$R$134)+SUMIF('TKK-MIF-TIF'!$K$143:$K$145,'rekap jam tatap muka'!B5,'TKK-MIF-TIF'!$R$143:$R$145)+SUMIF('TKK-MIF-TIF'!$K$152,'rekap jam tatap muka'!B5,'TKK-MIF-TIF'!$R$152)+SUMIF('TKK-MIF-TIF'!$L$122:$L$123,'rekap jam tatap muka'!B5,'TKK-MIF-TIF'!$R$122:$R$123)+SUMIF('TKK-MIF-TIF'!$L$128,'rekap jam tatap muka'!B5,'TKK-MIF-TIF'!$R$128)+SUMIF('TKK-MIF-TIF'!$L$133:$L$134,'rekap jam tatap muka'!B5,'TKK-MIF-TIF'!$R$133:$R$134)+SUMIF('TKK-MIF-TIF'!$L$143:$L$145,'rekap jam tatap muka'!B5,'TKK-MIF-TIF'!$R$143:$R$145)+SUMIF('TKK-MIF-TIF'!$L$152,'rekap jam tatap muka'!B5,'TKK-MIF-TIF'!$R$152)</f>
        <v>0</v>
      </c>
      <c r="S5" s="25">
        <f>COUNTIF('TKK-MIF-TIF'!$A$189:$L$226,'rekap jam tatap muka'!B5)</f>
        <v>0</v>
      </c>
      <c r="T5" s="25">
        <f>SUMIF('TKK-MIF-TIF'!$H$194:$H$196,'rekap jam tatap muka'!B5,'TKK-MIF-TIF'!$R$194:$R$196)+SUMIF('TKK-MIF-TIF'!$H$205:$H$208,'rekap jam tatap muka'!B5,'TKK-MIF-TIF'!$R$205:$R$208)+SUMIF('TKK-MIF-TIF'!$H$215:$H$218,'rekap jam tatap muka'!B5,'TKK-MIF-TIF'!$R$215:$R221)+SUMIF('TKK-MIF-TIF'!$H$226:$H$227,'rekap jam tatap muka'!B5,'TKK-MIF-TIF'!$R$226:$R230)+ SUMIF('TKK-MIF-TIF'!$I$194:$I$196,'rekap jam tatap muka'!B5,'TKK-MIF-TIF'!$R$194:$R$196)+SUMIF('TKK-MIF-TIF'!$I$205:$I$208,'rekap jam tatap muka'!B5,'TKK-MIF-TIF'!$R$205:$R$208)+SUMIF('TKK-MIF-TIF'!$I$215:$I$218,'rekap jam tatap muka'!B5,'TKK-MIF-TIF'!$R$215:$R221)+SUMIF('TKK-MIF-TIF'!$I$226:$I$227,'rekap jam tatap muka'!B5,'TKK-MIF-TIF'!$R$226:$R230)+SUMIF('TKK-MIF-TIF'!$J$194:$J$196,'rekap jam tatap muka'!B5,'TKK-MIF-TIF'!$R$194:$R$196)+SUMIF('TKK-MIF-TIF'!$J$205:$J$208,'rekap jam tatap muka'!B5,'TKK-MIF-TIF'!$R$205:$R$208)+SUMIF('TKK-MIF-TIF'!$J$215:$J$218,'rekap jam tatap muka'!B5,'TKK-MIF-TIF'!$R$215:$R221)+SUMIF('TKK-MIF-TIF'!$J$226:$J$227,'rekap jam tatap muka'!B5,'TKK-MIF-TIF'!$R$226:$R230)+SUMIF('TKK-MIF-TIF'!$K$194:$K$196,'rekap jam tatap muka'!B5,'TKK-MIF-TIF'!$R$194:$R$196)+SUMIF('TKK-MIF-TIF'!$K$205:$K$208,'rekap jam tatap muka'!B5,'TKK-MIF-TIF'!$R$205:$R$208)+SUMIF('TKK-MIF-TIF'!$K$215:$K$218,'rekap jam tatap muka'!B5,'TKK-MIF-TIF'!$R$215:$R221)+SUMIF('TKK-MIF-TIF'!$K$226:$K$227,'rekap jam tatap muka'!B5,'TKK-MIF-TIF'!$R$226:$R230)+SUMIF('TKK-MIF-TIF'!$L$194:$L$196,'rekap jam tatap muka'!B5,'TKK-MIF-TIF'!$R$194:$R$196)+SUMIF('TKK-MIF-TIF'!$L$205:$L$208,'rekap jam tatap muka'!B5,'TKK-MIF-TIF'!$R$205:$R$208)+SUMIF('TKK-MIF-TIF'!$L$215:$L$218,'rekap jam tatap muka'!B5,'TKK-MIF-TIF'!$R$215:$R221)+SUMIF('TKK-MIF-TIF'!$L$226:$L$227,'rekap jam tatap muka'!B5,'TKK-MIF-TIF'!$R$226:$R230)</f>
        <v>0</v>
      </c>
      <c r="U5" s="26">
        <f>SUMIF('TKK-MIF-TIF'!$H$197:$H$198,'rekap jam tatap muka'!B5,'TKK-MIF-TIF'!$R$197:$R$198)+SUMIF('TKK-MIF-TIF'!$H$204,'rekap jam tatap muka'!B5,'TKK-MIF-TIF'!$R$204)+SUMIF('TKK-MIF-TIF'!$H$209:$H$210,'rekap jam tatap muka'!B5,'TKK-MIF-TIF'!$R$209:$R$210)+SUMIF('TKK-MIF-TIF'!$H$219:$H$221,'rekap jam tatap muka'!B5,'TKK-MIF-TIF'!$R$219:$R$221)+SUMIF('TKK-MIF-TIF'!$H$228,'rekap jam tatap muka'!B5,'TKK-MIF-TIF'!$R$228)+SUMIF('TKK-MIF-TIF'!$I$197:$I$198,'rekap jam tatap muka'!B5,'TKK-MIF-TIF'!$R$197:$R$198)+SUMIF('TKK-MIF-TIF'!$I$204,'rekap jam tatap muka'!B5,'TKK-MIF-TIF'!$R$204)+SUMIF('TKK-MIF-TIF'!$I$209:$I$210,'rekap jam tatap muka'!B5,'TKK-MIF-TIF'!$R$209:$R$210)+SUMIF('TKK-MIF-TIF'!$I$219:$I$221,'rekap jam tatap muka'!B5,'TKK-MIF-TIF'!$R$219:$R$221)+SUMIF('TKK-MIF-TIF'!$I$228,'rekap jam tatap muka'!B5,'TKK-MIF-TIF'!$R$228)+SUMIF('TKK-MIF-TIF'!$J$197:$J$198,'rekap jam tatap muka'!B5,'TKK-MIF-TIF'!$R$197:$R$198)+SUMIF('TKK-MIF-TIF'!$J$204,'rekap jam tatap muka'!B5,'TKK-MIF-TIF'!$R$204)+SUMIF('TKK-MIF-TIF'!$J$209:$J$210,'rekap jam tatap muka'!B5,'TKK-MIF-TIF'!$R$209:$R$210)+SUMIF('TKK-MIF-TIF'!$J$219:$J$221,'rekap jam tatap muka'!B5,'TKK-MIF-TIF'!$R$219:$R$221)+SUMIF('TKK-MIF-TIF'!$J$228,'rekap jam tatap muka'!B5,'TKK-MIF-TIF'!$R$228)+SUMIF('TKK-MIF-TIF'!$K$197:$K$198,'rekap jam tatap muka'!B5,'TKK-MIF-TIF'!$R$197:$R$198)+SUMIF('TKK-MIF-TIF'!$K$204,'rekap jam tatap muka'!B5,'TKK-MIF-TIF'!$R$204)+SUMIF('TKK-MIF-TIF'!$K$209:$K$210,'rekap jam tatap muka'!B5,'TKK-MIF-TIF'!$R$209:$R$210)+SUMIF('TKK-MIF-TIF'!$K$219:$K$221,'rekap jam tatap muka'!B5,'TKK-MIF-TIF'!$R$219:$R$221)+SUMIF('TKK-MIF-TIF'!$K$228,'rekap jam tatap muka'!B5,'TKK-MIF-TIF'!$R$228)+SUMIF('TKK-MIF-TIF'!$L$197:$L$198,'rekap jam tatap muka'!B5,'TKK-MIF-TIF'!$R$197:$R$198)+SUMIF('TKK-MIF-TIF'!$L$204,'rekap jam tatap muka'!B5,'TKK-MIF-TIF'!$R$204)+SUMIF('TKK-MIF-TIF'!$L$209:$L$210,'rekap jam tatap muka'!B5,'TKK-MIF-TIF'!$R$209:$R$210)+SUMIF('TKK-MIF-TIF'!$J$219:$J$221,'rekap jam tatap muka'!B5,'TKK-MIF-TIF'!$R$219:$R$221)++SUMIF('TKK-MIF-TIF'!$L$228,'rekap jam tatap muka'!B5,'TKK-MIF-TIF'!$R$228)</f>
        <v>0</v>
      </c>
      <c r="V5" s="27">
        <f>COUNTIF('TKK-MIF-TIF'!$A$231:$L$242,'rekap jam tatap muka'!B5)</f>
        <v>0</v>
      </c>
      <c r="W5" s="28">
        <f>SUMIF('TKK-MIF-TIF'!$H$251:$H$253,'rekap jam tatap muka'!B5,'TKK-MIF-TIF'!$R$251:$R$253)+SUMIF('TKK-MIF-TIF'!$I$251:$I$253,'rekap jam tatap muka'!B5,'TKK-MIF-TIF'!$R$251:$R$253)+SUMIF('TKK-MIF-TIF'!$J$251:$J$253,'rekap jam tatap muka'!B5,'TKK-MIF-TIF'!$R$251:$R$253)+SUMIF('TKK-MIF-TIF'!$K$251:$K$253,'rekap jam tatap muka'!B5,'TKK-MIF-TIF'!$R$251:$R$253)+SUMIF('TKK-MIF-TIF'!$L$251:$L$253,'rekap jam tatap muka'!B5,'TKK-MIF-TIF'!$R$251:$R$253)</f>
        <v>0</v>
      </c>
      <c r="X5" s="29">
        <f>SUMIF('TKK-MIF-TIF'!$H$254:$H$255,'rekap jam tatap muka'!B5,'TKK-MIF-TIF'!$R$254:$R$255)+SUMIF('TKK-MIF-TIF'!$I$254:$I$255,'rekap jam tatap muka'!B5,'TKK-MIF-TIF'!$R$254:$R$255)+SUMIF('TKK-MIF-TIF'!$J$254:$J$255,'rekap jam tatap muka'!B5,'TKK-MIF-TIF'!$R$254:$R$255)+SUMIF('TKK-MIF-TIF'!$K$254:$K$255,'rekap jam tatap muka'!B5,'TKK-MIF-TIF'!$R$254:$R$255)+SUMIF('TKK-MIF-TIF'!$L$254:$L$255,'rekap jam tatap muka'!B5,'TKK-MIF-TIF'!$R$254:$R$255)</f>
        <v>0</v>
      </c>
      <c r="Y5" s="30">
        <f>COUNTIF('TKK-MIF-TIF'!$A$261:$L$272,'rekap jam tatap muka'!B5)</f>
        <v>0</v>
      </c>
      <c r="Z5" s="31">
        <f>SUMIF('TKK-MIF-TIF'!$H$266:$H$268,'rekap jam tatap muka'!B5,'TKK-MIF-TIF'!$R$266:$R$268)+SUMIF('TKK-MIF-TIF'!$I$266:$I$268,'rekap jam tatap muka'!B5,'TKK-MIF-TIF'!$R$266:$R$268)+SUMIF('TKK-MIF-TIF'!$J$266:$J$268,'rekap jam tatap muka'!B5,'TKK-MIF-TIF'!$R$266:$R$268)+SUMIF('TKK-MIF-TIF'!$K$266:$K$268,'rekap jam tatap muka'!B5,'TKK-MIF-TIF'!$R$266:$R$268)+SUMIF('TKK-MIF-TIF'!$L$266:$L$268,'rekap jam tatap muka'!B5,'TKK-MIF-TIF'!$R$266:$R$268)</f>
        <v>0</v>
      </c>
      <c r="AA5" s="32">
        <f>SUMIF('TKK-MIF-TIF'!$H$269:$H$270,'rekap jam tatap muka'!B5,'TKK-MIF-TIF'!$R$269:$R$270)+SUMIF('TKK-MIF-TIF'!$I$269:$I$270,'rekap jam tatap muka'!B5,'TKK-MIF-TIF'!$R$269:$R$270)+SUMIF('TKK-MIF-TIF'!$J$269:$J$270,'rekap jam tatap muka'!B5,'TKK-MIF-TIF'!$R$269:$R$270)+SUMIF('TKK-MIF-TIF'!$K$269:$K$270,'rekap jam tatap muka'!B5,'TKK-MIF-TIF'!$R$269:$R$270)+SUMIF('TKK-MIF-TIF'!$L$269:$L$270,'rekap jam tatap muka'!B5,'TKK-MIF-TIF'!$R$269:$R$270)</f>
        <v>0</v>
      </c>
      <c r="AB5" s="33">
        <f>COUNTIF('TKK-MIF-TIF'!$A$154:$L$184,'rekap jam tatap muka'!B5)</f>
        <v>0</v>
      </c>
      <c r="AC5" s="33">
        <f>SUMIF('TKK-MIF-TIF'!$H$161:$H$163,'rekap jam tatap muka'!B5,'TKK-MIF-TIF'!$R$161:$R$163)+SUMIF('TKK-MIF-TIF'!$H$172:$H$175,'rekap jam tatap muka'!B5,'TKK-MIF-TIF'!$R$172:$R$175)+SUMIF('TKK-MIF-TIF'!$I$161:$I$163,'rekap jam tatap muka'!B5,'TKK-MIF-TIF'!$R$161:$R$163)+SUMIF('TKK-MIF-TIF'!$I$172:$I$175,'rekap jam tatap muka'!B5,'TKK-MIF-TIF'!$R$172:$R$175)+SUMIF('TKK-MIF-TIF'!$J$161:$J$163,'rekap jam tatap muka'!B5,'TKK-MIF-TIF'!$R$161:$R$163)+SUMIF('TKK-MIF-TIF'!$J$172:$J$175,'rekap jam tatap muka'!B5,'TKK-MIF-TIF'!$R$172:$R$175)+SUMIF('TKK-MIF-TIF'!$K$161:$K$163,'rekap jam tatap muka'!B5,'TKK-MIF-TIF'!$R$161:$R$163)+SUMIF('TKK-MIF-TIF'!$K$172:$K$175,'rekap jam tatap muka'!B5,'TKK-MIF-TIF'!$R$172:$R$175)+SUMIF('TKK-MIF-TIF'!$L$161:$L$163,'rekap jam tatap muka'!B5,'TKK-MIF-TIF'!$R$161:$R$163)+SUMIF('TKK-MIF-TIF'!$L$172:$L$175,'rekap jam tatap muka'!B5,'TKK-MIF-TIF'!$R$172:$R$175)</f>
        <v>0</v>
      </c>
      <c r="AD5" s="34">
        <f>SUMIF('TKK-MIF-TIF'!$H$164:$H$165,'rekap jam tatap muka'!B5,'TKK-MIF-TIF'!$R$164:$R$165)+SUMIF('TKK-MIF-TIF'!$H$171,'rekap jam tatap muka'!B5,'TKK-MIF-TIF'!$R$171)+SUMIF('TKK-MIF-TIF'!$H$176:$H$177,'rekap jam tatap muka'!B5,'TKK-MIF-TIF'!$R$176:$R$177)+SUMIF('TKK-MIF-TIF'!$I$164:$I$165,'rekap jam tatap muka'!B5,'TKK-MIF-TIF'!$R$164:$R$165)+SUMIF('TKK-MIF-TIF'!$I$171,'rekap jam tatap muka'!B5,'TKK-MIF-TIF'!$R$171)+SUMIF('TKK-MIF-TIF'!$I$176:$I$177,'rekap jam tatap muka'!B5,'TKK-MIF-TIF'!$R$176:$R$177)+SUMIF('TKK-MIF-TIF'!$J$164:$J$165,'rekap jam tatap muka'!B5,'TKK-MIF-TIF'!$R$164:$R$165)+SUMIF('TKK-MIF-TIF'!$J$171,'rekap jam tatap muka'!B5,'TKK-MIF-TIF'!$R$171)+SUMIF('TKK-MIF-TIF'!$J$176:$J$177,'rekap jam tatap muka'!B5,'TKK-MIF-TIF'!$R$176:$R$177)+SUMIF('TKK-MIF-TIF'!$K$164:$K$165,'rekap jam tatap muka'!B5,'TKK-MIF-TIF'!$R$164:$R$165)+SUMIF('TKK-MIF-TIF'!$K$171,'rekap jam tatap muka'!B5,'TKK-MIF-TIF'!$R$171)+SUMIF('TKK-MIF-TIF'!$K$176:$K$177,'rekap jam tatap muka'!B5,'TKK-MIF-TIF'!$R$176:$R$177)+SUMIF('TKK-MIF-TIF'!$L$164:$L$165,'rekap jam tatap muka'!B5,'TKK-MIF-TIF'!$R$164:$R$165)+SUMIF('TKK-MIF-TIF'!$L$171,'rekap jam tatap muka'!B5,'TKK-MIF-TIF'!$R$171)+SUMIF('TKK-MIF-TIF'!$L$176:$L$177,'rekap jam tatap muka'!B5,'TKK-MIF-TIF'!$R$176:$R$177)</f>
        <v>0</v>
      </c>
      <c r="AE5" s="34"/>
      <c r="AF5" s="35">
        <f>AB5+Y5+V5+S5+P5+M5+J5+G5+D5</f>
        <v>2</v>
      </c>
      <c r="AG5" s="15">
        <f t="shared" ca="1" si="4"/>
        <v>6</v>
      </c>
      <c r="AH5" s="35">
        <f t="shared" ca="1" si="0"/>
        <v>2</v>
      </c>
      <c r="AI5" s="43">
        <f ca="1">F5+I5+L5+O5+R5+U5+X5+AA5+AD5</f>
        <v>0</v>
      </c>
      <c r="AJ5" s="35">
        <f t="shared" ca="1" si="1"/>
        <v>0</v>
      </c>
      <c r="AK5" s="44">
        <f t="shared" ca="1" si="6"/>
        <v>6</v>
      </c>
      <c r="AL5" s="36">
        <f>COUNTIF('TKK-MIF-TIF'!$H$15:$H$272,'rekap jam tatap muka'!B5)</f>
        <v>1</v>
      </c>
      <c r="AM5" s="37">
        <v>75000</v>
      </c>
      <c r="AN5" s="38">
        <f ca="1">AH5*AM5*14</f>
        <v>2100000</v>
      </c>
      <c r="AO5" s="38">
        <f t="shared" ca="1" si="8"/>
        <v>0</v>
      </c>
      <c r="AP5" s="38">
        <f t="shared" ca="1" si="2"/>
        <v>2100000</v>
      </c>
      <c r="AQ5" s="40" t="s">
        <v>6</v>
      </c>
    </row>
    <row r="6" spans="1:43" ht="15.75">
      <c r="A6" s="56">
        <v>54</v>
      </c>
      <c r="B6" s="54" t="s">
        <v>79</v>
      </c>
      <c r="C6" s="54" t="s">
        <v>334</v>
      </c>
      <c r="D6" s="14">
        <f>COUNTIF('TKK-MIF-TIF'!$A$13:$L$35,'rekap jam tatap muka'!B53)</f>
        <v>3</v>
      </c>
      <c r="E6" s="15">
        <f ca="1">SUMIF('TKK-MIF-TIF'!$H$4:$H$19,'rekap jam tatap muka'!B53,'TKK-MIF-TIF'!$R$4:$R$19)+SUMIF('TKK-MIF-TIF'!$H$25:$H$30,'rekap jam tatap muka'!B53,'TKK-MIF-TIF'!$R$25:$R$30)+SUMIF('TKK-MIF-TIF'!$I$4:$I$19,'rekap jam tatap muka'!B53,'TKK-MIF-TIF'!$R$4:$R$19)+SUMIF('TKK-MIF-TIF'!$I$25:$I$30,'rekap jam tatap muka'!B53,'TKK-MIF-TIF'!$R$25:$R$30)+SUMIF('TKK-MIF-TIF'!$J$4:$J$19,'rekap jam tatap muka'!B53,'TKK-MIF-TIF'!$R$4:$R$19)+SUMIF('TKK-MIF-TIF'!$J$25:$J$30,'rekap jam tatap muka'!B53,'TKK-MIF-TIF'!$R$25:$R$30)+SUMIF('TKK-MIF-TIF'!$K$4:$K$19,'rekap jam tatap muka'!B53,'TKK-MIF-TIF'!$R$4:$R$19)+SUMIF('TKK-MIF-TIF'!$K$25:$K$30,'rekap jam tatap muka'!B53,'TKK-MIF-TIF'!$R$25:$R$30)+SUMIF('TKK-MIF-TIF'!$L$4:$L$19,'rekap jam tatap muka'!B53,'TKK-MIF-TIF'!$R$4:$R$19)+SUMIF('TKK-MIF-TIF'!$L$25:$L$30,'rekap jam tatap muka'!B53,'TKK-MIF-TIF'!$R$25:$R$30)</f>
        <v>2</v>
      </c>
      <c r="F6" s="16">
        <f>SUMIF('TKK-MIF-TIF'!$H$20:$H$22,'rekap jam tatap muka'!B53,'TKK-MIF-TIF'!$R$20:$R$22)+SUMIF('TKK-MIF-TIF'!$H$31:$H$32,'rekap jam tatap muka'!B53,'TKK-MIF-TIF'!$R$31:$R$32)+SUMIF('TKK-MIF-TIF'!$H$34,'rekap jam tatap muka'!B53,'TKK-MIF-TIF'!$R$34)+SUMIF('TKK-MIF-TIF'!$I$20:$I$22,'rekap jam tatap muka'!B53,'TKK-MIF-TIF'!$R$20:$R$22)+SUMIF('TKK-MIF-TIF'!$I$31:$I$32,'rekap jam tatap muka'!B53,'TKK-MIF-TIF'!$R$31:$R$32)+SUMIF('TKK-MIF-TIF'!$I$34,'rekap jam tatap muka'!B53,'TKK-MIF-TIF'!$R$34)+SUMIF('TKK-MIF-TIF'!$J$20:$J$22,'rekap jam tatap muka'!B53,'TKK-MIF-TIF'!$R$20:$R$22)+SUMIF('TKK-MIF-TIF'!$J$31:$J$32,'rekap jam tatap muka'!B53,'TKK-MIF-TIF'!$R$31:$R$32)+SUMIF('TKK-MIF-TIF'!$J$34,'rekap jam tatap muka'!B53,'TKK-MIF-TIF'!$R$34)+SUMIF('TKK-MIF-TIF'!$K$20:$K$22,'rekap jam tatap muka'!B53,'TKK-MIF-TIF'!$R$20:$R$22)+SUMIF('TKK-MIF-TIF'!$K$31:$K$32,'rekap jam tatap muka'!B53,'TKK-MIF-TIF'!$R$31:$R$32)+SUMIF('TKK-MIF-TIF'!$K$34,'rekap jam tatap muka'!B53,'TKK-MIF-TIF'!$R$34)+SUMIF('TKK-MIF-TIF'!$L$20:$L$22,'rekap jam tatap muka'!B53,'TKK-MIF-TIF'!$R$20:$R$22)+SUMIF('TKK-MIF-TIF'!$L$31:$L$32,'rekap jam tatap muka'!B53,'TKK-MIF-TIF'!$R$31:$R$32)+SUMIF('TKK-MIF-TIF'!$L$34,'rekap jam tatap muka'!B53,'TKK-MIF-TIF'!$R$34)</f>
        <v>10</v>
      </c>
      <c r="G6" s="17">
        <f>COUNTIF('TKK-MIF-TIF'!$A$41:$L$50,'rekap jam tatap muka'!B53)</f>
        <v>2</v>
      </c>
      <c r="H6" s="18">
        <f>SUMIF('TKK-MIF-TIF'!$H$43:$H$47,'rekap jam tatap muka'!B53,'TKK-MIF-TIF'!$R$43:$R$47)+SUMIF('TKK-MIF-TIF'!$I$43:$I$47,'rekap jam tatap muka'!B53,'TKK-MIF-TIF'!$R$43:$R$47)+SUMIF('TKK-MIF-TIF'!$J$43:$J$47,'rekap jam tatap muka'!B53,'TKK-MIF-TIF'!$R$43:$R$47)+SUMIF('TKK-MIF-TIF'!$K$43:$K$47,'rekap jam tatap muka'!B53,'TKK-MIF-TIF'!$R$43:$R$47)+SUMIF('TKK-MIF-TIF'!$L$43:$L$47,'rekap jam tatap muka'!B53,'TKK-MIF-TIF'!$R$43:$R$47)</f>
        <v>0</v>
      </c>
      <c r="I6" s="16">
        <f>SUMIF('TKK-MIF-TIF'!$H$48:$H$50,'rekap jam tatap muka'!B53,'TKK-MIF-TIF'!$R$48:$R$50)+SUMIF('TKK-MIF-TIF'!$I$48:$I$50,'rekap jam tatap muka'!B53,'TKK-MIF-TIF'!$R$48:$R$50)+SUMIF('TKK-MIF-TIF'!$J$48:$J$50,'rekap jam tatap muka'!B53,'TKK-MIF-TIF'!$R$48:$R$50)+SUMIF('TKK-MIF-TIF'!$K$48:$K$50,'rekap jam tatap muka'!B53,'TKK-MIF-TIF'!$R$48:$R$50)+SUMIF('TKK-MIF-TIF'!$L$48:$L$50,'rekap jam tatap muka'!B53,'TKK-MIF-TIF'!$R$48:$R$50)</f>
        <v>6</v>
      </c>
      <c r="J6" s="19">
        <f>COUNTIF('TKK-MIF-TIF'!$A$55:$K$80,'rekap jam tatap muka'!B53)</f>
        <v>0</v>
      </c>
      <c r="K6" s="19">
        <f>SUMIF('TKK-MIF-TIF'!$H$60,'rekap jam tatap muka'!B53,'TKK-MIF-TIF'!$R$60)+SUMIF('TKK-MIF-TIF'!$H$62,'rekap jam tatap muka'!B53,'TKK-MIF-TIF'!$R$62)+SUMIF('TKK-MIF-TIF'!$H$67:$H$72,'rekap jam tatap muka'!B53,'TKK-MIF-TIF'!$R$67:$R$72)+SUMIF('TKK-MIF-TIF'!$H$78:$H$79,'rekap jam tatap muka'!B53,'TKK-MIF-TIF'!$R$78:$R$79)+SUMIF('TKK-MIF-TIF'!$I$60,'rekap jam tatap muka'!B53,'TKK-MIF-TIF'!$R$60)+SUMIF('TKK-MIF-TIF'!$I$62,'rekap jam tatap muka'!B53,'TKK-MIF-TIF'!$R$62)+SUMIF('TKK-MIF-TIF'!$I$67:$I$72,'rekap jam tatap muka'!B53,'TKK-MIF-TIF'!$R$67:$R$72)+SUMIF('TKK-MIF-TIF'!$I$78:$I$79,'rekap jam tatap muka'!B53,'TKK-MIF-TIF'!$R$78:$R$79)+SUMIF('TKK-MIF-TIF'!$J$60,'rekap jam tatap muka'!B53,'TKK-MIF-TIF'!$R$60)+SUMIF('TKK-MIF-TIF'!$J$62,'rekap jam tatap muka'!B53,'TKK-MIF-TIF'!$R$62)+SUMIF('TKK-MIF-TIF'!$J$67:$J$72,'rekap jam tatap muka'!B53,'TKK-MIF-TIF'!$R$67:$R$72)+SUMIF('TKK-MIF-TIF'!$J$78:$J$79,'rekap jam tatap muka'!B53,'TKK-MIF-TIF'!$R$78:$R$79)+SUMIF('TKK-MIF-TIF'!$K$60,'rekap jam tatap muka'!B53,'TKK-MIF-TIF'!$R$60)+SUMIF('TKK-MIF-TIF'!$K$62,'rekap jam tatap muka'!B53,'TKK-MIF-TIF'!$R$62)+SUMIF('TKK-MIF-TIF'!$K$67:$K$72,'rekap jam tatap muka'!B53,'TKK-MIF-TIF'!$R$67:$R$72)+SUMIF('TKK-MIF-TIF'!$K$78:$K$79,'rekap jam tatap muka'!B53,'TKK-MIF-TIF'!$R$78:$R$79)+SUMIF('TKK-MIF-TIF'!$L$60,'rekap jam tatap muka'!B53,'TKK-MIF-TIF'!$R$60)+SUMIF('TKK-MIF-TIF'!$L$62,'rekap jam tatap muka'!B53,'TKK-MIF-TIF'!$R$62)+SUMIF('TKK-MIF-TIF'!$L$67:$L$72,'rekap jam tatap muka'!B53,'TKK-MIF-TIF'!$R$67:$R$72)+SUMIF('TKK-MIF-TIF'!$L$78:$L$79,'rekap jam tatap muka'!B53,'TKK-MIF-TIF'!$R$78:$R$79)</f>
        <v>0</v>
      </c>
      <c r="L6" s="20">
        <f>SUMIF('TKK-MIF-TIF'!$H$61,'rekap jam tatap muka'!B53,'TKK-MIF-TIF'!$R$61)+SUMIF('TKK-MIF-TIF'!$H$63:$H$64,'rekap jam tatap muka'!B53,'TKK-MIF-TIF'!$R$63:$R$64)+SUMIF('TKK-MIF-TIF'!$H$73:$H$74,'rekap jam tatap muka'!B53,'TKK-MIF-TIF'!$R$73:$R$74)+SUMIF('TKK-MIF-TIF'!$H$77,'rekap jam tatap muka'!B53,'TKK-MIF-TIF'!$R$77)+SUMIF('TKK-MIF-TIF'!$I$61,'rekap jam tatap muka'!B53,'TKK-MIF-TIF'!$R$61)+SUMIF('TKK-MIF-TIF'!$I$63:$I$64,'rekap jam tatap muka'!B53,'TKK-MIF-TIF'!$R$63:$R$64)+SUMIF('TKK-MIF-TIF'!$I$73:$I$74,'rekap jam tatap muka'!B53,'TKK-MIF-TIF'!$R$73:$R$74)+SUMIF('TKK-MIF-TIF'!$I$77,'rekap jam tatap muka'!B53,'TKK-MIF-TIF'!$R$77)+SUMIF('TKK-MIF-TIF'!$J$61,'rekap jam tatap muka'!B53,'TKK-MIF-TIF'!$R$61)+SUMIF('TKK-MIF-TIF'!$J$63:$J$64,'rekap jam tatap muka'!B53,'TKK-MIF-TIF'!$R$63:$R$64)+SUMIF('TKK-MIF-TIF'!$J$73:$J$74,'rekap jam tatap muka'!B53,'TKK-MIF-TIF'!$R$73:$R$74)+SUMIF('TKK-MIF-TIF'!$J$77,'rekap jam tatap muka'!B53,'TKK-MIF-TIF'!$R$77)+SUMIF('TKK-MIF-TIF'!$K$61,'rekap jam tatap muka'!B53,'TKK-MIF-TIF'!$R$61)+SUMIF('TKK-MIF-TIF'!$K$63:$K$64,'rekap jam tatap muka'!B53,'TKK-MIF-TIF'!$R$63:$R$64)+SUMIF('TKK-MIF-TIF'!$K$73:$K$74,'rekap jam tatap muka'!B53,'TKK-MIF-TIF'!$R$73:$R$74)+SUMIF('TKK-MIF-TIF'!$K$77,'rekap jam tatap muka'!B53,'TKK-MIF-TIF'!$R$77)+SUMIF('TKK-MIF-TIF'!$L$61,'rekap jam tatap muka'!B53,'TKK-MIF-TIF'!$R$61)+SUMIF('TKK-MIF-TIF'!$L$63:$L$64,'rekap jam tatap muka'!B53,'TKK-MIF-TIF'!$R$63:$R$64)+SUMIF('TKK-MIF-TIF'!$L$73:$L$74,'rekap jam tatap muka'!B53,'TKK-MIF-TIF'!$R$73:$R$74)+SUMIF('TKK-MIF-TIF'!$L$77,'rekap jam tatap muka'!B53,'TKK-MIF-TIF'!$R$77)</f>
        <v>0</v>
      </c>
      <c r="M6" s="21">
        <f>COUNTIF('TKK-MIF-TIF'!$A$84:$K$109,'rekap jam tatap muka'!B53)</f>
        <v>0</v>
      </c>
      <c r="N6" s="21">
        <f ca="1">SUMIF('TKK-MIF-TIF'!$H$89,'rekap jam tatap muka'!B53,'TKK-MIF-TIF'!$R$89)+SUMIF('TKK-MIF-TIF'!$H$91,'rekap jam tatap muka'!B53,'TKK-MIF-TIF'!$R$91)+SUMIF('TKK-MIF-TIF'!$H$96:$H$101,'rekap jam tatap muka'!B53,'TKK-MIF-TIF'!$R$96:$R$101)+SUMIF('TKK-MIF-TIF'!$H$96:$H$101,'rekap jam tatap muka'!B53,'TKK-MIF-TIF'!$R$107:$R$108)+SUMIF('TKK-MIF-TIF'!$I$89,'rekap jam tatap muka'!B53,'TKK-MIF-TIF'!$R$89)+SUMIF('TKK-MIF-TIF'!$I$91,'rekap jam tatap muka'!B53,'TKK-MIF-TIF'!$R$91)+SUMIF('TKK-MIF-TIF'!$I$96:$I$101,'rekap jam tatap muka'!B53,'TKK-MIF-TIF'!$R$96:$R$101)+SUMIF('TKK-MIF-TIF'!$I$96:$I$101,'rekap jam tatap muka'!B53,'TKK-MIF-TIF'!$R$107:$R$108)+SUMIF('TKK-MIF-TIF'!$J$89,'rekap jam tatap muka'!B53,'TKK-MIF-TIF'!$R$89)+SUMIF('TKK-MIF-TIF'!$J$91,'rekap jam tatap muka'!B53,'TKK-MIF-TIF'!$R$91)+SUMIF('TKK-MIF-TIF'!$J$96:$J$101,'rekap jam tatap muka'!B53,'TKK-MIF-TIF'!$R$96:$R$101)+SUMIF('TKK-MIF-TIF'!$J$96:$J$101,'rekap jam tatap muka'!B53,'TKK-MIF-TIF'!$R$107:$R$108)+SUMIF('TKK-MIF-TIF'!$K$89,'rekap jam tatap muka'!B53,'TKK-MIF-TIF'!$R$89)+SUMIF('TKK-MIF-TIF'!$K$91,'rekap jam tatap muka'!B53,'TKK-MIF-TIF'!$R$91)+SUMIF('TKK-MIF-TIF'!$K$96:$K$101,'rekap jam tatap muka'!B53,'TKK-MIF-TIF'!$R$96:$R$101)+SUMIF('TKK-MIF-TIF'!$K$96:$K$101,'rekap jam tatap muka'!B53,'TKK-MIF-TIF'!$R$107:$R$108)+SUMIF('TKK-MIF-TIF'!$H$89,'rekap jam tatap muka'!B53,'TKK-MIF-TIF'!$R$89)+SUMIF('TKK-MIF-TIF'!$L$91,'rekap jam tatap muka'!B53,'TKK-MIF-TIF'!$R$91)+SUMIF('TKK-MIF-TIF'!$L$96:$L$101,'rekap jam tatap muka'!B53,'TKK-MIF-TIF'!$R$96:$R$101)+SUMIF('TKK-MIF-TIF'!$L$96:$L$101,'rekap jam tatap muka'!B53,'TKK-MIF-TIF'!$R$107:$R$108)</f>
        <v>0</v>
      </c>
      <c r="O6" s="22">
        <f ca="1">SUMIF('TKK-MIF-TIF'!$H$90,'rekap jam tatap muka'!B53,'TKK-MIF-TIF'!$R$90)+SUMIF('TKK-MIF-TIF'!$H$92:$H$93,'rekap jam tatap muka'!B53,'TKK-MIF-TIF'!$R$92:$R$93)+SUMIF('TKK-MIF-TIF'!$H$102:$H$103,'rekap jam tatap muka'!B53,'TKK-MIF-TIF'!$R$102:$R$103)+SUMIF('TKK-MIF-TIF'!$H$106,'rekap jam tatap muka'!B53,'TKK-MIF-TIF'!$R$106)+SUMIF('TKK-MIF-TIF'!$I$90,'rekap jam tatap muka'!B53,'TKK-MIF-TIF'!$R$90)+SUMIF('TKK-MIF-TIF'!$H$92:$I$93,'rekap jam tatap muka'!B53,'TKK-MIF-TIF'!$R$92:$R$93)+SUMIF('TKK-MIF-TIF'!$I$102:$I$103,'rekap jam tatap muka'!B53,'TKK-MIF-TIF'!$R$102:$R$103)+SUMIF('TKK-MIF-TIF'!$I$106,'rekap jam tatap muka'!B53,'TKK-MIF-TIF'!$R$106)+SUMIF('TKK-MIF-TIF'!$J$90,'rekap jam tatap muka'!B53,'TKK-MIF-TIF'!$R$90)+SUMIF('TKK-MIF-TIF'!$J$92:$J$93,'rekap jam tatap muka'!B53,'TKK-MIF-TIF'!$R$92:$R$93)+SUMIF('TKK-MIF-TIF'!$J$102:$J$103,'rekap jam tatap muka'!B53,'TKK-MIF-TIF'!$R$102:$R$103)+SUMIF('TKK-MIF-TIF'!$J$106,'rekap jam tatap muka'!B53,'TKK-MIF-TIF'!$R$106)+SUMIF('TKK-MIF-TIF'!$K$90,'rekap jam tatap muka'!B53,'TKK-MIF-TIF'!$R$90)+SUMIF('TKK-MIF-TIF'!$K$92:$K$93,'rekap jam tatap muka'!B53,'TKK-MIF-TIF'!$R$92:$R$93)+SUMIF('TKK-MIF-TIF'!$K$102:$K$103,'rekap jam tatap muka'!B53,'TKK-MIF-TIF'!$R$102:$R$103)+SUMIF('TKK-MIF-TIF'!$K$106,'rekap jam tatap muka'!B53,'TKK-MIF-TIF'!$R$106)+SUMIF('TKK-MIF-TIF'!$L$90,'rekap jam tatap muka'!B53,'TKK-MIF-TIF'!$R$90)+SUMIF('TKK-MIF-TIF'!$L$92:$L$93,'rekap jam tatap muka'!B53,'TKK-MIF-TIF'!$R$92:$R$93)+SUMIF('TKK-MIF-TIF'!$L$102:$L$103,'rekap jam tatap muka'!B53,'TKK-MIF-TIF'!$R$102:$R$103)+SUMIF('TKK-MIF-TIF'!$L$106,'rekap jam tatap muka'!B53,'TKK-MIF-TIF'!$R$106)</f>
        <v>0</v>
      </c>
      <c r="P6" s="23">
        <f>COUNTIF('TKK-MIF-TIF'!$A$113:$L$150,'rekap jam tatap muka'!B53)</f>
        <v>0</v>
      </c>
      <c r="Q6" s="23">
        <f>SUMIF('TKK-MIF-TIF'!$H$119:$H$121,'rekap jam tatap muka'!B53,'TKK-MIF-TIF'!$R$119:$R$121)+SUMIF('TKK-MIF-TIF'!$H$129:$H$132,'rekap jam tatap muka'!B53,'TKK-MIF-TIF'!$R$129:$R$132)+SUMIF('TKK-MIF-TIF'!$H$139:$H$142,'rekap jam tatap muka'!B53,'TKK-MIF-TIF'!$R$139:$R195)+ SUMIF('TKK-MIF-TIF'!$H$150:$H$151,'rekap jam tatap muka'!B53,'TKK-MIF-TIF'!$R$150:$R204)+SUMIF('TKK-MIF-TIF'!$I$119:$I$121,'rekap jam tatap muka'!B53,'TKK-MIF-TIF'!$R$119:$R$121)+SUMIF('TKK-MIF-TIF'!$I$129:$I$132,'rekap jam tatap muka'!B53,'TKK-MIF-TIF'!$R$129:$R$132)+SUMIF('TKK-MIF-TIF'!$I$139:$I$142,'rekap jam tatap muka'!B53,'TKK-MIF-TIF'!$R$139:$R195)+SUMIF('TKK-MIF-TIF'!$I$150:$I$151,'rekap jam tatap muka'!B53,'TKK-MIF-TIF'!$R$150:$R204)+SUMIF('TKK-MIF-TIF'!$J$119:$J$121,'rekap jam tatap muka'!B53,'TKK-MIF-TIF'!$R$119:$R$121)+SUMIF('TKK-MIF-TIF'!$J$129:$J$132,'rekap jam tatap muka'!B53,'TKK-MIF-TIF'!$R$129:$R$132)+SUMIF('TKK-MIF-TIF'!$J$139:$J$142,'rekap jam tatap muka'!B53,'TKK-MIF-TIF'!$R$139:$R195)+SUMIF('TKK-MIF-TIF'!$J$150:$J$151,'rekap jam tatap muka'!B53,'TKK-MIF-TIF'!$R$150:$R204)+SUMIF('TKK-MIF-TIF'!$K$119:$K$121,'rekap jam tatap muka'!B53,'TKK-MIF-TIF'!$R$119:$R$121)+SUMIF('TKK-MIF-TIF'!$K$129:$K$132,'rekap jam tatap muka'!B53,'TKK-MIF-TIF'!$R$132:$R$1120)+SUMIF('TKK-MIF-TIF'!$K$139:$K$142,'rekap jam tatap muka'!B53,'TKK-MIF-TIF'!$R$139:$R195)+SUMIF('TKK-MIF-TIF'!$K$150:$K$151,'rekap jam tatap muka'!B53,'TKK-MIF-TIF'!$R$150:$R204)+SUMIF('TKK-MIF-TIF'!$L$119:$L$121,'rekap jam tatap muka'!B53,'TKK-MIF-TIF'!$R$119:$R$121)+SUMIF('TKK-MIF-TIF'!$L$129:$L$132,'rekap jam tatap muka'!B53,'TKK-MIF-TIF'!$R$132:$R$1120)+SUMIF('TKK-MIF-TIF'!$L$139:$L$142,'rekap jam tatap muka'!B53,'TKK-MIF-TIF'!$R$139:$R195)+SUMIF('TKK-MIF-TIF'!$L$150:$L$151,'rekap jam tatap muka'!B53,'TKK-MIF-TIF'!$R$150:$R204)</f>
        <v>0</v>
      </c>
      <c r="R6" s="24">
        <f>SUMIF('TKK-MIF-TIF'!$H$122:$H$123,'rekap jam tatap muka'!B53,'TKK-MIF-TIF'!$R$122:$R$123)+SUMIF('TKK-MIF-TIF'!$H$128,'rekap jam tatap muka'!B53,'TKK-MIF-TIF'!$R$128)+SUMIF('TKK-MIF-TIF'!$H$133:$H$134,'rekap jam tatap muka'!B53,'TKK-MIF-TIF'!$R$133:$R$134)+SUMIF('TKK-MIF-TIF'!$H$143:$H$145,'rekap jam tatap muka'!B53,'TKK-MIF-TIF'!$R$143:$R$145)+SUMIF('TKK-MIF-TIF'!$H$152,'rekap jam tatap muka'!B53,'TKK-MIF-TIF'!$R$152)+SUMIF('TKK-MIF-TIF'!$I$122:$I$123,'rekap jam tatap muka'!B53,'TKK-MIF-TIF'!$R$122:$R$123)+SUMIF('TKK-MIF-TIF'!$I$128,'rekap jam tatap muka'!B53,'TKK-MIF-TIF'!$R$128)+SUMIF('TKK-MIF-TIF'!$I$133:$I$134,'rekap jam tatap muka'!B53,'TKK-MIF-TIF'!$R$133:$R$134)+SUMIF('TKK-MIF-TIF'!$I$143:$I$145,'rekap jam tatap muka'!B53,'TKK-MIF-TIF'!$R$143:$R$145)+SUMIF('TKK-MIF-TIF'!$I$152,'rekap jam tatap muka'!B53,'TKK-MIF-TIF'!$R$152)+SUMIF('TKK-MIF-TIF'!$J$122:$J$123,'rekap jam tatap muka'!B53,'TKK-MIF-TIF'!$R$122:$R$123)+SUMIF('TKK-MIF-TIF'!$J$128,'rekap jam tatap muka'!B53,'TKK-MIF-TIF'!$R$128)+SUMIF('TKK-MIF-TIF'!$J$133:$J$134,'rekap jam tatap muka'!B53,'TKK-MIF-TIF'!$R$133:$R$134)+SUMIF('TKK-MIF-TIF'!$J$143:$J$145,'rekap jam tatap muka'!B53,'TKK-MIF-TIF'!$R$143:$R$145)+SUMIF('TKK-MIF-TIF'!$K$122:$K$123,'rekap jam tatap muka'!B53,'TKK-MIF-TIF'!$R$122:$R$123)+SUMIF('TKK-MIF-TIF'!$J$152,'rekap jam tatap muka'!B53,'TKK-MIF-TIF'!$R$152)+SUMIF('TKK-MIF-TIF'!$K$128,'rekap jam tatap muka'!B53,'TKK-MIF-TIF'!$R$128)+SUMIF('TKK-MIF-TIF'!$K$133:$K$134,'rekap jam tatap muka'!B53,'TKK-MIF-TIF'!$R$133:$R$134)+SUMIF('TKK-MIF-TIF'!$K$143:$K$145,'rekap jam tatap muka'!B53,'TKK-MIF-TIF'!$R$143:$R$145)+SUMIF('TKK-MIF-TIF'!$K$152,'rekap jam tatap muka'!B53,'TKK-MIF-TIF'!$R$152)+SUMIF('TKK-MIF-TIF'!$L$122:$L$123,'rekap jam tatap muka'!B53,'TKK-MIF-TIF'!$R$122:$R$123)+SUMIF('TKK-MIF-TIF'!$L$128,'rekap jam tatap muka'!B53,'TKK-MIF-TIF'!$R$128)+SUMIF('TKK-MIF-TIF'!$L$133:$L$134,'rekap jam tatap muka'!B53,'TKK-MIF-TIF'!$R$133:$R$134)+SUMIF('TKK-MIF-TIF'!$L$143:$L$145,'rekap jam tatap muka'!B53,'TKK-MIF-TIF'!$R$143:$R$145)+SUMIF('TKK-MIF-TIF'!$L$152,'rekap jam tatap muka'!B53,'TKK-MIF-TIF'!$R$152)</f>
        <v>0</v>
      </c>
      <c r="S6" s="25">
        <f>COUNTIF('TKK-MIF-TIF'!$A$189:$L$226,'rekap jam tatap muka'!B53)</f>
        <v>1</v>
      </c>
      <c r="T6" s="25">
        <f>SUMIF('TKK-MIF-TIF'!$H$194:$H$196,'rekap jam tatap muka'!B53,'TKK-MIF-TIF'!$R$194:$R$196)+SUMIF('TKK-MIF-TIF'!$H$205:$H$208,'rekap jam tatap muka'!B53,'TKK-MIF-TIF'!$R$205:$R$208)+SUMIF('TKK-MIF-TIF'!$H$215:$H$218,'rekap jam tatap muka'!B53,'TKK-MIF-TIF'!$R$215:$R271)+SUMIF('TKK-MIF-TIF'!$H$226:$H$227,'rekap jam tatap muka'!B53,'TKK-MIF-TIF'!$R$226:$R280)+ SUMIF('TKK-MIF-TIF'!$I$194:$I$196,'rekap jam tatap muka'!B53,'TKK-MIF-TIF'!$R$194:$R$196)+SUMIF('TKK-MIF-TIF'!$I$205:$I$208,'rekap jam tatap muka'!B53,'TKK-MIF-TIF'!$R$205:$R$208)+SUMIF('TKK-MIF-TIF'!$I$215:$I$218,'rekap jam tatap muka'!B53,'TKK-MIF-TIF'!$R$215:$R271)+SUMIF('TKK-MIF-TIF'!$I$226:$I$227,'rekap jam tatap muka'!B53,'TKK-MIF-TIF'!$R$226:$R280)+SUMIF('TKK-MIF-TIF'!$J$194:$J$196,'rekap jam tatap muka'!B53,'TKK-MIF-TIF'!$R$194:$R$196)+SUMIF('TKK-MIF-TIF'!$J$205:$J$208,'rekap jam tatap muka'!B53,'TKK-MIF-TIF'!$R$205:$R$208)+SUMIF('TKK-MIF-TIF'!$J$215:$J$218,'rekap jam tatap muka'!B53,'TKK-MIF-TIF'!$R$215:$R271)+SUMIF('TKK-MIF-TIF'!$J$226:$J$227,'rekap jam tatap muka'!B53,'TKK-MIF-TIF'!$R$226:$R280)+SUMIF('TKK-MIF-TIF'!$K$194:$K$196,'rekap jam tatap muka'!B53,'TKK-MIF-TIF'!$R$194:$R$196)+SUMIF('TKK-MIF-TIF'!$K$205:$K$208,'rekap jam tatap muka'!B53,'TKK-MIF-TIF'!$R$205:$R$208)+SUMIF('TKK-MIF-TIF'!$K$215:$K$218,'rekap jam tatap muka'!B53,'TKK-MIF-TIF'!$R$215:$R271)+SUMIF('TKK-MIF-TIF'!$K$226:$K$227,'rekap jam tatap muka'!B53,'TKK-MIF-TIF'!$R$226:$R280)+SUMIF('TKK-MIF-TIF'!$L$194:$L$196,'rekap jam tatap muka'!B53,'TKK-MIF-TIF'!$R$194:$R$196)+SUMIF('TKK-MIF-TIF'!$L$205:$L$208,'rekap jam tatap muka'!B53,'TKK-MIF-TIF'!$R$205:$R$208)+SUMIF('TKK-MIF-TIF'!$L$215:$L$218,'rekap jam tatap muka'!B53,'TKK-MIF-TIF'!$R$215:$R271)+SUMIF('TKK-MIF-TIF'!$L$226:$L$227,'rekap jam tatap muka'!B53,'TKK-MIF-TIF'!$R$226:$R280)</f>
        <v>1.5</v>
      </c>
      <c r="U6" s="26">
        <f>SUMIF('TKK-MIF-TIF'!$H$197:$H$198,'rekap jam tatap muka'!B53,'TKK-MIF-TIF'!$R$197:$R$198)+SUMIF('TKK-MIF-TIF'!$H$204,'rekap jam tatap muka'!B53,'TKK-MIF-TIF'!$R$204)+SUMIF('TKK-MIF-TIF'!$H$209:$H$210,'rekap jam tatap muka'!B53,'TKK-MIF-TIF'!$R$209:$R$210)+SUMIF('TKK-MIF-TIF'!$H$219:$H$221,'rekap jam tatap muka'!B53,'TKK-MIF-TIF'!$R$219:$R$221)+SUMIF('TKK-MIF-TIF'!$H$228,'rekap jam tatap muka'!B53,'TKK-MIF-TIF'!$R$228)+SUMIF('TKK-MIF-TIF'!$I$197:$I$198,'rekap jam tatap muka'!B53,'TKK-MIF-TIF'!$R$197:$R$198)+SUMIF('TKK-MIF-TIF'!$I$204,'rekap jam tatap muka'!B53,'TKK-MIF-TIF'!$R$204)+SUMIF('TKK-MIF-TIF'!$I$209:$I$210,'rekap jam tatap muka'!B53,'TKK-MIF-TIF'!$R$209:$R$210)+SUMIF('TKK-MIF-TIF'!$I$219:$I$221,'rekap jam tatap muka'!B53,'TKK-MIF-TIF'!$R$219:$R$221)+SUMIF('TKK-MIF-TIF'!$I$228,'rekap jam tatap muka'!B53,'TKK-MIF-TIF'!$R$228)+SUMIF('TKK-MIF-TIF'!$J$197:$J$198,'rekap jam tatap muka'!B53,'TKK-MIF-TIF'!$R$197:$R$198)+SUMIF('TKK-MIF-TIF'!$J$204,'rekap jam tatap muka'!B53,'TKK-MIF-TIF'!$R$204)+SUMIF('TKK-MIF-TIF'!$J$209:$J$210,'rekap jam tatap muka'!B53,'TKK-MIF-TIF'!$R$209:$R$210)+SUMIF('TKK-MIF-TIF'!$J$219:$J$221,'rekap jam tatap muka'!B53,'TKK-MIF-TIF'!$R$219:$R$221)+SUMIF('TKK-MIF-TIF'!$J$228,'rekap jam tatap muka'!B53,'TKK-MIF-TIF'!$R$228)+SUMIF('TKK-MIF-TIF'!$K$197:$K$198,'rekap jam tatap muka'!B53,'TKK-MIF-TIF'!$R$197:$R$198)+SUMIF('TKK-MIF-TIF'!$K$204,'rekap jam tatap muka'!B53,'TKK-MIF-TIF'!$R$204)+SUMIF('TKK-MIF-TIF'!$K$209:$K$210,'rekap jam tatap muka'!B53,'TKK-MIF-TIF'!$R$209:$R$210)+SUMIF('TKK-MIF-TIF'!$K$219:$K$221,'rekap jam tatap muka'!B53,'TKK-MIF-TIF'!$R$219:$R$221)+SUMIF('TKK-MIF-TIF'!$K$228,'rekap jam tatap muka'!B53,'TKK-MIF-TIF'!$R$228)+SUMIF('TKK-MIF-TIF'!$L$197:$L$198,'rekap jam tatap muka'!B53,'TKK-MIF-TIF'!$R$197:$R$198)+SUMIF('TKK-MIF-TIF'!$L$204,'rekap jam tatap muka'!B53,'TKK-MIF-TIF'!$R$204)+SUMIF('TKK-MIF-TIF'!$L$209:$L$210,'rekap jam tatap muka'!B53,'TKK-MIF-TIF'!$R$209:$R$210)+SUMIF('TKK-MIF-TIF'!$J$219:$J$221,'rekap jam tatap muka'!B53,'TKK-MIF-TIF'!$R$219:$R$221)++SUMIF('TKK-MIF-TIF'!$L$228,'rekap jam tatap muka'!B53,'TKK-MIF-TIF'!$R$228)</f>
        <v>0</v>
      </c>
      <c r="V6" s="27">
        <f>COUNTIF('TKK-MIF-TIF'!$A$231:$L$242,'rekap jam tatap muka'!B53)</f>
        <v>0</v>
      </c>
      <c r="W6" s="28">
        <f>SUMIF('TKK-MIF-TIF'!$H$251:$H$253,'rekap jam tatap muka'!B53,'TKK-MIF-TIF'!$R$251:$R$253)+SUMIF('TKK-MIF-TIF'!$I$251:$I$253,'rekap jam tatap muka'!B53,'TKK-MIF-TIF'!$R$251:$R$253)+SUMIF('TKK-MIF-TIF'!$J$251:$J$253,'rekap jam tatap muka'!B53,'TKK-MIF-TIF'!$R$251:$R$253)+SUMIF('TKK-MIF-TIF'!$K$251:$K$253,'rekap jam tatap muka'!B53,'TKK-MIF-TIF'!$R$251:$R$253)+SUMIF('TKK-MIF-TIF'!$L$251:$L$253,'rekap jam tatap muka'!B53,'TKK-MIF-TIF'!$R$251:$R$253)</f>
        <v>0</v>
      </c>
      <c r="X6" s="29">
        <f>SUMIF('TKK-MIF-TIF'!$H$254:$H$255,'rekap jam tatap muka'!B53,'TKK-MIF-TIF'!$R$254:$R$255)+SUMIF('TKK-MIF-TIF'!$I$254:$I$255,'rekap jam tatap muka'!B53,'TKK-MIF-TIF'!$R$254:$R$255)+SUMIF('TKK-MIF-TIF'!$J$254:$J$255,'rekap jam tatap muka'!B53,'TKK-MIF-TIF'!$R$254:$R$255)+SUMIF('TKK-MIF-TIF'!$K$254:$K$255,'rekap jam tatap muka'!B53,'TKK-MIF-TIF'!$R$254:$R$255)+SUMIF('TKK-MIF-TIF'!$L$254:$L$255,'rekap jam tatap muka'!B53,'TKK-MIF-TIF'!$R$254:$R$255)</f>
        <v>0</v>
      </c>
      <c r="Y6" s="30">
        <f>COUNTIF('TKK-MIF-TIF'!$A$261:$L$272,'rekap jam tatap muka'!B53)</f>
        <v>0</v>
      </c>
      <c r="Z6" s="31">
        <f>SUMIF('TKK-MIF-TIF'!$H$266:$H$268,'rekap jam tatap muka'!B53,'TKK-MIF-TIF'!$R$266:$R$268)+SUMIF('TKK-MIF-TIF'!$I$266:$I$268,'rekap jam tatap muka'!B53,'TKK-MIF-TIF'!$R$266:$R$268)+SUMIF('TKK-MIF-TIF'!$J$266:$J$268,'rekap jam tatap muka'!B53,'TKK-MIF-TIF'!$R$266:$R$268)+SUMIF('TKK-MIF-TIF'!$K$266:$K$268,'rekap jam tatap muka'!B53,'TKK-MIF-TIF'!$R$266:$R$268)+SUMIF('TKK-MIF-TIF'!$L$266:$L$268,'rekap jam tatap muka'!B53,'TKK-MIF-TIF'!$R$266:$R$268)</f>
        <v>0</v>
      </c>
      <c r="AA6" s="32">
        <f>SUMIF('TKK-MIF-TIF'!$H$269:$H$270,'rekap jam tatap muka'!B53,'TKK-MIF-TIF'!$R$269:$R$270)+SUMIF('TKK-MIF-TIF'!$I$269:$I$270,'rekap jam tatap muka'!B53,'TKK-MIF-TIF'!$R$269:$R$270)+SUMIF('TKK-MIF-TIF'!$J$269:$J$270,'rekap jam tatap muka'!B53,'TKK-MIF-TIF'!$R$269:$R$270)+SUMIF('TKK-MIF-TIF'!$K$269:$K$270,'rekap jam tatap muka'!B53,'TKK-MIF-TIF'!$R$269:$R$270)+SUMIF('TKK-MIF-TIF'!$L$269:$L$270,'rekap jam tatap muka'!B53,'TKK-MIF-TIF'!$R$269:$R$270)</f>
        <v>0</v>
      </c>
      <c r="AB6" s="33">
        <f>COUNTIF('TKK-MIF-TIF'!$A$154:$L$184,'rekap jam tatap muka'!B53)</f>
        <v>0</v>
      </c>
      <c r="AC6" s="33">
        <f>SUMIF('TKK-MIF-TIF'!$H$161:$H$163,'rekap jam tatap muka'!B53,'TKK-MIF-TIF'!$R$161:$R$163)+SUMIF('TKK-MIF-TIF'!$H$172:$H$175,'rekap jam tatap muka'!B53,'TKK-MIF-TIF'!$R$172:$R$175)+SUMIF('TKK-MIF-TIF'!$I$161:$I$163,'rekap jam tatap muka'!B53,'TKK-MIF-TIF'!$R$161:$R$163)+SUMIF('TKK-MIF-TIF'!$I$172:$I$175,'rekap jam tatap muka'!B53,'TKK-MIF-TIF'!$R$172:$R$175)+SUMIF('TKK-MIF-TIF'!$J$161:$J$163,'rekap jam tatap muka'!B53,'TKK-MIF-TIF'!$R$161:$R$163)+SUMIF('TKK-MIF-TIF'!$J$172:$J$175,'rekap jam tatap muka'!B53,'TKK-MIF-TIF'!$R$172:$R$175)+SUMIF('TKK-MIF-TIF'!$K$161:$K$163,'rekap jam tatap muka'!B53,'TKK-MIF-TIF'!$R$161:$R$163)+SUMIF('TKK-MIF-TIF'!$K$172:$K$175,'rekap jam tatap muka'!B53,'TKK-MIF-TIF'!$R$172:$R$175)+SUMIF('TKK-MIF-TIF'!$L$161:$L$163,'rekap jam tatap muka'!B53,'TKK-MIF-TIF'!$R$161:$R$163)+SUMIF('TKK-MIF-TIF'!$L$172:$L$175,'rekap jam tatap muka'!B53,'TKK-MIF-TIF'!$R$172:$R$175)</f>
        <v>0</v>
      </c>
      <c r="AD6" s="34">
        <f>SUMIF('TKK-MIF-TIF'!$H$164:$H$165,'rekap jam tatap muka'!B53,'TKK-MIF-TIF'!$R$164:$R$165)+SUMIF('TKK-MIF-TIF'!$H$171,'rekap jam tatap muka'!B53,'TKK-MIF-TIF'!$R$171)+SUMIF('TKK-MIF-TIF'!$H$176:$H$177,'rekap jam tatap muka'!B53,'TKK-MIF-TIF'!$R$176:$R$177)+SUMIF('TKK-MIF-TIF'!$I$164:$I$165,'rekap jam tatap muka'!B53,'TKK-MIF-TIF'!$R$164:$R$165)+SUMIF('TKK-MIF-TIF'!$I$171,'rekap jam tatap muka'!B53,'TKK-MIF-TIF'!$R$171)+SUMIF('TKK-MIF-TIF'!$I$176:$I$177,'rekap jam tatap muka'!B53,'TKK-MIF-TIF'!$R$176:$R$177)+SUMIF('TKK-MIF-TIF'!$J$164:$J$165,'rekap jam tatap muka'!B53,'TKK-MIF-TIF'!$R$164:$R$165)+SUMIF('TKK-MIF-TIF'!$J$171,'rekap jam tatap muka'!B53,'TKK-MIF-TIF'!$R$171)+SUMIF('TKK-MIF-TIF'!$J$176:$J$177,'rekap jam tatap muka'!B53,'TKK-MIF-TIF'!$R$176:$R$177)+SUMIF('TKK-MIF-TIF'!$K$164:$K$165,'rekap jam tatap muka'!B53,'TKK-MIF-TIF'!$R$164:$R$165)+SUMIF('TKK-MIF-TIF'!$K$171,'rekap jam tatap muka'!B53,'TKK-MIF-TIF'!$R$171)+SUMIF('TKK-MIF-TIF'!$K$176:$K$177,'rekap jam tatap muka'!B53,'TKK-MIF-TIF'!$R$176:$R$177)+SUMIF('TKK-MIF-TIF'!$L$164:$L$165,'rekap jam tatap muka'!B53,'TKK-MIF-TIF'!$R$164:$R$165)+SUMIF('TKK-MIF-TIF'!$L$171,'rekap jam tatap muka'!B53,'TKK-MIF-TIF'!$R$171)+SUMIF('TKK-MIF-TIF'!$L$176:$L$177,'rekap jam tatap muka'!B53,'TKK-MIF-TIF'!$R$176:$R$177)</f>
        <v>0</v>
      </c>
      <c r="AE6" s="34"/>
      <c r="AF6" s="35">
        <f t="shared" si="3"/>
        <v>6</v>
      </c>
      <c r="AG6" s="15">
        <f t="shared" ca="1" si="4"/>
        <v>3.5</v>
      </c>
      <c r="AH6" s="35">
        <f t="shared" ca="1" si="0"/>
        <v>0</v>
      </c>
      <c r="AI6" s="15">
        <f t="shared" ca="1" si="5"/>
        <v>16</v>
      </c>
      <c r="AJ6" s="35">
        <f t="shared" ca="1" si="1"/>
        <v>4</v>
      </c>
      <c r="AK6" s="35">
        <f t="shared" ca="1" si="6"/>
        <v>19.5</v>
      </c>
      <c r="AL6" s="36">
        <f>COUNTIF('TKK-MIF-TIF'!$H$15:$H$272,'rekap jam tatap muka'!B53)</f>
        <v>3</v>
      </c>
      <c r="AM6" s="37">
        <v>50000</v>
      </c>
      <c r="AN6" s="38">
        <f t="shared" ca="1" si="7"/>
        <v>0</v>
      </c>
      <c r="AO6" s="38">
        <f t="shared" ca="1" si="8"/>
        <v>2800000</v>
      </c>
      <c r="AP6" s="39">
        <f t="shared" ca="1" si="2"/>
        <v>2800000</v>
      </c>
      <c r="AQ6" s="40" t="s">
        <v>26</v>
      </c>
    </row>
    <row r="7" spans="1:43">
      <c r="A7" s="12">
        <v>5</v>
      </c>
      <c r="B7" s="13" t="s">
        <v>29</v>
      </c>
      <c r="C7" s="13" t="s">
        <v>333</v>
      </c>
      <c r="D7" s="14">
        <f>COUNTIF('TKK-MIF-TIF'!$A$13:$L$35,'rekap jam tatap muka'!B6)</f>
        <v>0</v>
      </c>
      <c r="E7" s="15">
        <f ca="1">SUMIF('TKK-MIF-TIF'!$H$4:$H$19,'rekap jam tatap muka'!B6,'TKK-MIF-TIF'!$R$4:$R$19)+SUMIF('TKK-MIF-TIF'!$H$25:$H$30,'rekap jam tatap muka'!B6,'TKK-MIF-TIF'!$R$25:$R$30)+SUMIF('TKK-MIF-TIF'!$I$4:$I$19,'rekap jam tatap muka'!B6,'TKK-MIF-TIF'!$R$4:$R$19)+SUMIF('TKK-MIF-TIF'!$I$25:$I$30,'rekap jam tatap muka'!B6,'TKK-MIF-TIF'!$R$25:$R$30)+SUMIF('TKK-MIF-TIF'!$J$4:$J$19,'rekap jam tatap muka'!B6,'TKK-MIF-TIF'!$R$4:$R$19)+SUMIF('TKK-MIF-TIF'!$J$25:$J$30,'rekap jam tatap muka'!B6,'TKK-MIF-TIF'!$R$25:$R$30)+SUMIF('TKK-MIF-TIF'!$K$4:$K$19,'rekap jam tatap muka'!B6,'TKK-MIF-TIF'!$R$4:$R$19)+SUMIF('TKK-MIF-TIF'!$K$25:$K$30,'rekap jam tatap muka'!B6,'TKK-MIF-TIF'!$R$25:$R$30)+SUMIF('TKK-MIF-TIF'!$L$4:$L$19,'rekap jam tatap muka'!B6,'TKK-MIF-TIF'!$R$4:$R$19)+SUMIF('TKK-MIF-TIF'!$L$25:$L$30,'rekap jam tatap muka'!B6,'TKK-MIF-TIF'!$R$25:$R$30)</f>
        <v>0</v>
      </c>
      <c r="F7" s="16">
        <f>SUMIF('TKK-MIF-TIF'!$H$20:$H$22,'rekap jam tatap muka'!B6,'TKK-MIF-TIF'!$R$20:$R$22)+SUMIF('TKK-MIF-TIF'!$H$31:$H$32,'rekap jam tatap muka'!B6,'TKK-MIF-TIF'!$R$31:$R$32)+SUMIF('TKK-MIF-TIF'!$H$34,'rekap jam tatap muka'!B6,'TKK-MIF-TIF'!$R$34)+SUMIF('TKK-MIF-TIF'!$I$20:$I$22,'rekap jam tatap muka'!B6,'TKK-MIF-TIF'!$R$20:$R$22)+SUMIF('TKK-MIF-TIF'!$I$31:$I$32,'rekap jam tatap muka'!B6,'TKK-MIF-TIF'!$R$31:$R$32)+SUMIF('TKK-MIF-TIF'!$I$34,'rekap jam tatap muka'!B6,'TKK-MIF-TIF'!$R$34)+SUMIF('TKK-MIF-TIF'!$J$20:$J$22,'rekap jam tatap muka'!B6,'TKK-MIF-TIF'!$R$20:$R$22)+SUMIF('TKK-MIF-TIF'!$J$31:$J$32,'rekap jam tatap muka'!B6,'TKK-MIF-TIF'!$R$31:$R$32)+SUMIF('TKK-MIF-TIF'!$J$34,'rekap jam tatap muka'!B6,'TKK-MIF-TIF'!$R$34)+SUMIF('TKK-MIF-TIF'!$K$20:$K$22,'rekap jam tatap muka'!B6,'TKK-MIF-TIF'!$R$20:$R$22)+SUMIF('TKK-MIF-TIF'!$K$31:$K$32,'rekap jam tatap muka'!B6,'TKK-MIF-TIF'!$R$31:$R$32)+SUMIF('TKK-MIF-TIF'!$K$34,'rekap jam tatap muka'!B6,'TKK-MIF-TIF'!$R$34)+SUMIF('TKK-MIF-TIF'!$L$20:$L$22,'rekap jam tatap muka'!B6,'TKK-MIF-TIF'!$R$20:$R$22)+SUMIF('TKK-MIF-TIF'!$L$31:$L$32,'rekap jam tatap muka'!B6,'TKK-MIF-TIF'!$R$31:$R$32)+SUMIF('TKK-MIF-TIF'!$L$34,'rekap jam tatap muka'!B6,'TKK-MIF-TIF'!$R$34)</f>
        <v>0</v>
      </c>
      <c r="G7" s="17">
        <f>COUNTIF('TKK-MIF-TIF'!$A$41:$L$50,'rekap jam tatap muka'!B6)</f>
        <v>0</v>
      </c>
      <c r="H7" s="18">
        <f>SUMIF('TKK-MIF-TIF'!$H$43:$H$47,'rekap jam tatap muka'!B6,'TKK-MIF-TIF'!$R$43:$R$47)+SUMIF('TKK-MIF-TIF'!$I$43:$I$47,'rekap jam tatap muka'!B6,'TKK-MIF-TIF'!$R$43:$R$47)+SUMIF('TKK-MIF-TIF'!$J$43:$J$47,'rekap jam tatap muka'!B6,'TKK-MIF-TIF'!$R$43:$R$47)+SUMIF('TKK-MIF-TIF'!$K$43:$K$47,'rekap jam tatap muka'!B6,'TKK-MIF-TIF'!$R$43:$R$47)+SUMIF('TKK-MIF-TIF'!$L$43:$L$47,'rekap jam tatap muka'!B6,'TKK-MIF-TIF'!$R$43:$R$47)</f>
        <v>0</v>
      </c>
      <c r="I7" s="16">
        <f>SUMIF('TKK-MIF-TIF'!$H$48:$H$50,'rekap jam tatap muka'!B6,'TKK-MIF-TIF'!$R$48:$R$50)+SUMIF('TKK-MIF-TIF'!$I$48:$I$50,'rekap jam tatap muka'!B6,'TKK-MIF-TIF'!$R$48:$R$50)+SUMIF('TKK-MIF-TIF'!$J$48:$J$50,'rekap jam tatap muka'!B6,'TKK-MIF-TIF'!$R$48:$R$50)+SUMIF('TKK-MIF-TIF'!$K$48:$K$50,'rekap jam tatap muka'!B6,'TKK-MIF-TIF'!$R$48:$R$50)+SUMIF('TKK-MIF-TIF'!$L$48:$L$50,'rekap jam tatap muka'!B6,'TKK-MIF-TIF'!$R$48:$R$50)</f>
        <v>0</v>
      </c>
      <c r="J7" s="19">
        <f>COUNTIF('TKK-MIF-TIF'!$A$55:$K$80,'rekap jam tatap muka'!B6)</f>
        <v>0</v>
      </c>
      <c r="K7" s="19">
        <f>SUMIF('TKK-MIF-TIF'!$H$60,'rekap jam tatap muka'!B6,'TKK-MIF-TIF'!$R$60)+SUMIF('TKK-MIF-TIF'!$H$62,'rekap jam tatap muka'!B6,'TKK-MIF-TIF'!$R$62)+SUMIF('TKK-MIF-TIF'!$H$67:$H$72,'rekap jam tatap muka'!B6,'TKK-MIF-TIF'!$R$67:$R$72)+SUMIF('TKK-MIF-TIF'!$H$78:$H$79,'rekap jam tatap muka'!B6,'TKK-MIF-TIF'!$R$78:$R$79)+SUMIF('TKK-MIF-TIF'!$I$60,'rekap jam tatap muka'!B6,'TKK-MIF-TIF'!$R$60)+SUMIF('TKK-MIF-TIF'!$I$62,'rekap jam tatap muka'!B6,'TKK-MIF-TIF'!$R$62)+SUMIF('TKK-MIF-TIF'!$I$67:$I$72,'rekap jam tatap muka'!B6,'TKK-MIF-TIF'!$R$67:$R$72)+SUMIF('TKK-MIF-TIF'!$I$78:$I$79,'rekap jam tatap muka'!B6,'TKK-MIF-TIF'!$R$78:$R$79)+SUMIF('TKK-MIF-TIF'!$J$60,'rekap jam tatap muka'!B6,'TKK-MIF-TIF'!$R$60)+SUMIF('TKK-MIF-TIF'!$J$62,'rekap jam tatap muka'!B6,'TKK-MIF-TIF'!$R$62)+SUMIF('TKK-MIF-TIF'!$J$67:$J$72,'rekap jam tatap muka'!B6,'TKK-MIF-TIF'!$R$67:$R$72)+SUMIF('TKK-MIF-TIF'!$J$78:$J$79,'rekap jam tatap muka'!B6,'TKK-MIF-TIF'!$R$78:$R$79)+SUMIF('TKK-MIF-TIF'!$K$60,'rekap jam tatap muka'!B6,'TKK-MIF-TIF'!$R$60)+SUMIF('TKK-MIF-TIF'!$K$62,'rekap jam tatap muka'!B6,'TKK-MIF-TIF'!$R$62)+SUMIF('TKK-MIF-TIF'!$K$67:$K$72,'rekap jam tatap muka'!B6,'TKK-MIF-TIF'!$R$67:$R$72)+SUMIF('TKK-MIF-TIF'!$K$78:$K$79,'rekap jam tatap muka'!B6,'TKK-MIF-TIF'!$R$78:$R$79)+SUMIF('TKK-MIF-TIF'!$L$60,'rekap jam tatap muka'!B6,'TKK-MIF-TIF'!$R$60)+SUMIF('TKK-MIF-TIF'!$L$62,'rekap jam tatap muka'!B6,'TKK-MIF-TIF'!$R$62)+SUMIF('TKK-MIF-TIF'!$L$67:$L$72,'rekap jam tatap muka'!B6,'TKK-MIF-TIF'!$R$67:$R$72)+SUMIF('TKK-MIF-TIF'!$L$78:$L$79,'rekap jam tatap muka'!B6,'TKK-MIF-TIF'!$R$78:$R$79)</f>
        <v>0</v>
      </c>
      <c r="L7" s="20">
        <f>SUMIF('TKK-MIF-TIF'!$H$61,'rekap jam tatap muka'!B6,'TKK-MIF-TIF'!$R$61)+SUMIF('TKK-MIF-TIF'!$H$63:$H$64,'rekap jam tatap muka'!B6,'TKK-MIF-TIF'!$R$63:$R$64)+SUMIF('TKK-MIF-TIF'!$H$73:$H$74,'rekap jam tatap muka'!B6,'TKK-MIF-TIF'!$R$73:$R$74)+SUMIF('TKK-MIF-TIF'!$H$77,'rekap jam tatap muka'!B6,'TKK-MIF-TIF'!$R$77)+SUMIF('TKK-MIF-TIF'!$I$61,'rekap jam tatap muka'!B6,'TKK-MIF-TIF'!$R$61)+SUMIF('TKK-MIF-TIF'!$I$63:$I$64,'rekap jam tatap muka'!B6,'TKK-MIF-TIF'!$R$63:$R$64)+SUMIF('TKK-MIF-TIF'!$I$73:$I$74,'rekap jam tatap muka'!B6,'TKK-MIF-TIF'!$R$73:$R$74)+SUMIF('TKK-MIF-TIF'!$I$77,'rekap jam tatap muka'!B6,'TKK-MIF-TIF'!$R$77)+SUMIF('TKK-MIF-TIF'!$J$61,'rekap jam tatap muka'!B6,'TKK-MIF-TIF'!$R$61)+SUMIF('TKK-MIF-TIF'!$J$63:$J$64,'rekap jam tatap muka'!B6,'TKK-MIF-TIF'!$R$63:$R$64)+SUMIF('TKK-MIF-TIF'!$J$73:$J$74,'rekap jam tatap muka'!B6,'TKK-MIF-TIF'!$R$73:$R$74)+SUMIF('TKK-MIF-TIF'!$J$77,'rekap jam tatap muka'!B6,'TKK-MIF-TIF'!$R$77)+SUMIF('TKK-MIF-TIF'!$K$61,'rekap jam tatap muka'!B6,'TKK-MIF-TIF'!$R$61)+SUMIF('TKK-MIF-TIF'!$K$63:$K$64,'rekap jam tatap muka'!B6,'TKK-MIF-TIF'!$R$63:$R$64)+SUMIF('TKK-MIF-TIF'!$K$73:$K$74,'rekap jam tatap muka'!B6,'TKK-MIF-TIF'!$R$73:$R$74)+SUMIF('TKK-MIF-TIF'!$K$77,'rekap jam tatap muka'!B6,'TKK-MIF-TIF'!$R$77)+SUMIF('TKK-MIF-TIF'!$L$61,'rekap jam tatap muka'!B6,'TKK-MIF-TIF'!$R$61)+SUMIF('TKK-MIF-TIF'!$L$63:$L$64,'rekap jam tatap muka'!B6,'TKK-MIF-TIF'!$R$63:$R$64)+SUMIF('TKK-MIF-TIF'!$L$73:$L$74,'rekap jam tatap muka'!B6,'TKK-MIF-TIF'!$R$73:$R$74)+SUMIF('TKK-MIF-TIF'!$L$77,'rekap jam tatap muka'!B6,'TKK-MIF-TIF'!$R$77)</f>
        <v>0</v>
      </c>
      <c r="M7" s="21">
        <f>COUNTIF('TKK-MIF-TIF'!$A$84:$K$109,'rekap jam tatap muka'!B6)</f>
        <v>0</v>
      </c>
      <c r="N7" s="21">
        <f>SUMIF('TKK-MIF-TIF'!$H$89,'rekap jam tatap muka'!B6,'TKK-MIF-TIF'!$R$89)+SUMIF('TKK-MIF-TIF'!$H$91,'rekap jam tatap muka'!B6,'TKK-MIF-TIF'!$R$91)+SUMIF('TKK-MIF-TIF'!$H$96:$H$101,'rekap jam tatap muka'!B6,'TKK-MIF-TIF'!$R$96:$R$101)+SUMIF('TKK-MIF-TIF'!$H$107:$H$108,'rekap jam tatap muka'!B6,'TKK-MIF-TIF'!$R$107:$R$108)+SUMIF('TKK-MIF-TIF'!$I$89,'rekap jam tatap muka'!B6,'TKK-MIF-TIF'!$R$89)+SUMIF('TKK-MIF-TIF'!$I$91,'rekap jam tatap muka'!B6,'TKK-MIF-TIF'!$R$91)+SUMIF('TKK-MIF-TIF'!$I$96:$I$101,'rekap jam tatap muka'!B6,'TKK-MIF-TIF'!$R$96:$R$101)+SUMIF('TKK-MIF-TIF'!$I$107:$I$108,'rekap jam tatap muka'!B6,'TKK-MIF-TIF'!$R$107:$R$108)+SUMIF('TKK-MIF-TIF'!$J$89,'rekap jam tatap muka'!B6,'TKK-MIF-TIF'!$R$89)+SUMIF('TKK-MIF-TIF'!$J$91,'rekap jam tatap muka'!B6,'TKK-MIF-TIF'!$R$91)+SUMIF('TKK-MIF-TIF'!$J$96:$J$101,'rekap jam tatap muka'!B6,'TKK-MIF-TIF'!$R$96:$R$101)+SUMIF('TKK-MIF-TIF'!$J$107:$J$108,'rekap jam tatap muka'!B6,'TKK-MIF-TIF'!$R$107:$R$108)+SUMIF('TKK-MIF-TIF'!$K$89,'rekap jam tatap muka'!B6,'TKK-MIF-TIF'!$R$89)+SUMIF('TKK-MIF-TIF'!$K$91,'rekap jam tatap muka'!B6,'TKK-MIF-TIF'!$R$91)+SUMIF('TKK-MIF-TIF'!$K$96:$K$101,'rekap jam tatap muka'!B6,'TKK-MIF-TIF'!$R$96:$R$101)+SUMIF('TKK-MIF-TIF'!$K$107:$K$108,'rekap jam tatap muka'!B6,'TKK-MIF-TIF'!$R$107:$R$108)+SUMIF('TKK-MIF-TIF'!$H$89,'rekap jam tatap muka'!B6,'TKK-MIF-TIF'!$R$89)+SUMIF('TKK-MIF-TIF'!$L$91,'rekap jam tatap muka'!B6,'TKK-MIF-TIF'!$R$91)+SUMIF('TKK-MIF-TIF'!$L$96:$L$101,'rekap jam tatap muka'!B6,'TKK-MIF-TIF'!$R$96:$R$101)+SUMIF('TKK-MIF-TIF'!$L$107:$L$108,'rekap jam tatap muka'!B6,'TKK-MIF-TIF'!$R$107:$R$108)</f>
        <v>0</v>
      </c>
      <c r="O7" s="22">
        <f ca="1">SUMIF('TKK-MIF-TIF'!$H$90,'rekap jam tatap muka'!B6,'TKK-MIF-TIF'!$R$90)+SUMIF('TKK-MIF-TIF'!$H$92:$H$93,'rekap jam tatap muka'!B6,'TKK-MIF-TIF'!$R$92:$R$93)+SUMIF('TKK-MIF-TIF'!$H$102:$H$103,'rekap jam tatap muka'!B6,'TKK-MIF-TIF'!$R$102:$R$103)+SUMIF('TKK-MIF-TIF'!$H$106,'rekap jam tatap muka'!B6,'TKK-MIF-TIF'!$R$106)+SUMIF('TKK-MIF-TIF'!$I$90,'rekap jam tatap muka'!B6,'TKK-MIF-TIF'!$R$90)+SUMIF('TKK-MIF-TIF'!$H$92:$I$93,'rekap jam tatap muka'!B6,'TKK-MIF-TIF'!$R$92:$R$93)+SUMIF('TKK-MIF-TIF'!$I$102:$I$103,'rekap jam tatap muka'!B6,'TKK-MIF-TIF'!$R$102:$R$103)+SUMIF('TKK-MIF-TIF'!$I$106,'rekap jam tatap muka'!B6,'TKK-MIF-TIF'!$R$106)+SUMIF('TKK-MIF-TIF'!$J$90,'rekap jam tatap muka'!B6,'TKK-MIF-TIF'!$R$90)+SUMIF('TKK-MIF-TIF'!$J$92:$J$93,'rekap jam tatap muka'!B6,'TKK-MIF-TIF'!$R$92:$R$93)+SUMIF('TKK-MIF-TIF'!$J$102:$J$103,'rekap jam tatap muka'!B6,'TKK-MIF-TIF'!$R$102:$R$103)+SUMIF('TKK-MIF-TIF'!$J$106,'rekap jam tatap muka'!B6,'TKK-MIF-TIF'!$R$106)+SUMIF('TKK-MIF-TIF'!$K$90,'rekap jam tatap muka'!B6,'TKK-MIF-TIF'!$R$90)+SUMIF('TKK-MIF-TIF'!$K$92:$K$93,'rekap jam tatap muka'!B6,'TKK-MIF-TIF'!$R$92:$R$93)+SUMIF('TKK-MIF-TIF'!$K$102:$K$103,'rekap jam tatap muka'!B6,'TKK-MIF-TIF'!$R$102:$R$103)+SUMIF('TKK-MIF-TIF'!$K$106,'rekap jam tatap muka'!B6,'TKK-MIF-TIF'!$R$106)+SUMIF('TKK-MIF-TIF'!$L$90,'rekap jam tatap muka'!B6,'TKK-MIF-TIF'!$R$90)+SUMIF('TKK-MIF-TIF'!$L$92:$L$93,'rekap jam tatap muka'!B6,'TKK-MIF-TIF'!$R$92:$R$93)+SUMIF('TKK-MIF-TIF'!$L$102:$L$103,'rekap jam tatap muka'!B6,'TKK-MIF-TIF'!$R$102:$R$103)+SUMIF('TKK-MIF-TIF'!$L$106,'rekap jam tatap muka'!B6,'TKK-MIF-TIF'!$R$106)</f>
        <v>0</v>
      </c>
      <c r="P7" s="23">
        <f>COUNTIF('TKK-MIF-TIF'!$A$113:$L$150,'rekap jam tatap muka'!B6)</f>
        <v>1</v>
      </c>
      <c r="Q7" s="23">
        <f>SUMIF('TKK-MIF-TIF'!$H$119:$H$121,'rekap jam tatap muka'!B6,'TKK-MIF-TIF'!$R$119:$R$121)+SUMIF('TKK-MIF-TIF'!$H$129:$H$132,'rekap jam tatap muka'!B6,'TKK-MIF-TIF'!$R$129:$R$132)+SUMIF('TKK-MIF-TIF'!$H$139:$H$142,'rekap jam tatap muka'!B6,'TKK-MIF-TIF'!$R$139:$R146)+ SUMIF('TKK-MIF-TIF'!$H$150:$H$151,'rekap jam tatap muka'!B6,'TKK-MIF-TIF'!$R$150:$R155)+SUMIF('TKK-MIF-TIF'!$I$119:$I$121,'rekap jam tatap muka'!B6,'TKK-MIF-TIF'!$R$119:$R$121)+SUMIF('TKK-MIF-TIF'!$I$129:$I$132,'rekap jam tatap muka'!B6,'TKK-MIF-TIF'!$R$129:$R$132)+SUMIF('TKK-MIF-TIF'!$I$139:$I$142,'rekap jam tatap muka'!B6,'TKK-MIF-TIF'!$R$139:$R146)+SUMIF('TKK-MIF-TIF'!$I$150:$I$151,'rekap jam tatap muka'!B6,'TKK-MIF-TIF'!$R$150:$R155)+SUMIF('TKK-MIF-TIF'!$J$119:$J$121,'rekap jam tatap muka'!B6,'TKK-MIF-TIF'!$R$119:$R$121)+SUMIF('TKK-MIF-TIF'!$J$129:$J$132,'rekap jam tatap muka'!B6,'TKK-MIF-TIF'!$R$129:$R$132)+SUMIF('TKK-MIF-TIF'!$J$139:$J$142,'rekap jam tatap muka'!B6,'TKK-MIF-TIF'!$R$139:$R146)+SUMIF('TKK-MIF-TIF'!$J$150:$J$151,'rekap jam tatap muka'!B6,'TKK-MIF-TIF'!$R$150:$R155)+SUMIF('TKK-MIF-TIF'!$K$119:$K$121,'rekap jam tatap muka'!B6,'TKK-MIF-TIF'!$R$119:$R$121)+SUMIF('TKK-MIF-TIF'!$K$129:$K$132,'rekap jam tatap muka'!B6,'TKK-MIF-TIF'!$R$132:$R$1120)+SUMIF('TKK-MIF-TIF'!$K$139:$K$142,'rekap jam tatap muka'!B6,'TKK-MIF-TIF'!$R$139:$R146)+SUMIF('TKK-MIF-TIF'!$K$150:$K$151,'rekap jam tatap muka'!B6,'TKK-MIF-TIF'!$R$150:$R155)+SUMIF('TKK-MIF-TIF'!$L$119:$L$121,'rekap jam tatap muka'!B6,'TKK-MIF-TIF'!$R$119:$R$121)+SUMIF('TKK-MIF-TIF'!$L$129:$L$132,'rekap jam tatap muka'!B6,'TKK-MIF-TIF'!$R$132:$R$1120)+SUMIF('TKK-MIF-TIF'!$L$139:$L$142,'rekap jam tatap muka'!B6,'TKK-MIF-TIF'!$R$139:$R146)+SUMIF('TKK-MIF-TIF'!$L$150:$L$151,'rekap jam tatap muka'!B6,'TKK-MIF-TIF'!$R$150:$R155)</f>
        <v>0</v>
      </c>
      <c r="R7" s="24">
        <f>SUMIF('TKK-MIF-TIF'!$H$122:$H$123,'rekap jam tatap muka'!B6,'TKK-MIF-TIF'!$R$122:$R$123)+SUMIF('TKK-MIF-TIF'!$H$128,'rekap jam tatap muka'!B6,'TKK-MIF-TIF'!$R$128)+SUMIF('TKK-MIF-TIF'!$H$133:$H$134,'rekap jam tatap muka'!B6,'TKK-MIF-TIF'!$R$133:$R$134)+SUMIF('TKK-MIF-TIF'!$H$143:$H$145,'rekap jam tatap muka'!B6,'TKK-MIF-TIF'!$R$143:$R$145)+SUMIF('TKK-MIF-TIF'!$H$152,'rekap jam tatap muka'!B6,'TKK-MIF-TIF'!$R$152)+SUMIF('TKK-MIF-TIF'!$I$122:$I$123,'rekap jam tatap muka'!B6,'TKK-MIF-TIF'!$R$122:$R$123)+SUMIF('TKK-MIF-TIF'!$I$128,'rekap jam tatap muka'!B6,'TKK-MIF-TIF'!$R$128)+SUMIF('TKK-MIF-TIF'!$I$133:$I$134,'rekap jam tatap muka'!B6,'TKK-MIF-TIF'!$R$133:$R$134)+SUMIF('TKK-MIF-TIF'!$I$143:$I$145,'rekap jam tatap muka'!B6,'TKK-MIF-TIF'!$R$143:$R$145)+SUMIF('TKK-MIF-TIF'!$I$152,'rekap jam tatap muka'!B6,'TKK-MIF-TIF'!$R$152)+SUMIF('TKK-MIF-TIF'!$J$122:$J$123,'rekap jam tatap muka'!B6,'TKK-MIF-TIF'!$R$122:$R$123)+SUMIF('TKK-MIF-TIF'!$J$128,'rekap jam tatap muka'!B6,'TKK-MIF-TIF'!$R$128)+SUMIF('TKK-MIF-TIF'!$J$133:$J$134,'rekap jam tatap muka'!B6,'TKK-MIF-TIF'!$R$133:$R$134)+SUMIF('TKK-MIF-TIF'!$J$143:$J$145,'rekap jam tatap muka'!B6,'TKK-MIF-TIF'!$R$143:$R$145)+SUMIF('TKK-MIF-TIF'!$K$122:$K$123,'rekap jam tatap muka'!B6,'TKK-MIF-TIF'!$R$122:$R$123)+SUMIF('TKK-MIF-TIF'!$J$152,'rekap jam tatap muka'!B6,'TKK-MIF-TIF'!$R$152)+SUMIF('TKK-MIF-TIF'!$K$128,'rekap jam tatap muka'!B6,'TKK-MIF-TIF'!$R$128)+SUMIF('TKK-MIF-TIF'!$K$133:$K$134,'rekap jam tatap muka'!B6,'TKK-MIF-TIF'!$R$133:$R$134)+SUMIF('TKK-MIF-TIF'!$K$143:$K$145,'rekap jam tatap muka'!B6,'TKK-MIF-TIF'!$R$143:$R$145)+SUMIF('TKK-MIF-TIF'!$K$152,'rekap jam tatap muka'!B6,'TKK-MIF-TIF'!$R$152)+SUMIF('TKK-MIF-TIF'!$L$122:$L$123,'rekap jam tatap muka'!B6,'TKK-MIF-TIF'!$R$122:$R$123)+SUMIF('TKK-MIF-TIF'!$L$128,'rekap jam tatap muka'!B6,'TKK-MIF-TIF'!$R$128)+SUMIF('TKK-MIF-TIF'!$L$133:$L$134,'rekap jam tatap muka'!B6,'TKK-MIF-TIF'!$R$133:$R$134)+SUMIF('TKK-MIF-TIF'!$L$143:$L$145,'rekap jam tatap muka'!B6,'TKK-MIF-TIF'!$R$143:$R$145)+SUMIF('TKK-MIF-TIF'!$L$152,'rekap jam tatap muka'!B6,'TKK-MIF-TIF'!$R$152)</f>
        <v>5</v>
      </c>
      <c r="S7" s="25">
        <f>COUNTIF('TKK-MIF-TIF'!$A$189:$L$226,'rekap jam tatap muka'!B6)</f>
        <v>1</v>
      </c>
      <c r="T7" s="25">
        <f>SUMIF('TKK-MIF-TIF'!$H$194:$H$196,'rekap jam tatap muka'!B6,'TKK-MIF-TIF'!$R$194:$R$196)+SUMIF('TKK-MIF-TIF'!$H$205:$H$208,'rekap jam tatap muka'!B6,'TKK-MIF-TIF'!$R$205:$R$208)+SUMIF('TKK-MIF-TIF'!$H$215:$H$218,'rekap jam tatap muka'!B6,'TKK-MIF-TIF'!$R$215:$R222)+SUMIF('TKK-MIF-TIF'!$H$226:$H$227,'rekap jam tatap muka'!B6,'TKK-MIF-TIF'!$R$226:$R231)+ SUMIF('TKK-MIF-TIF'!$I$194:$I$196,'rekap jam tatap muka'!B6,'TKK-MIF-TIF'!$R$194:$R$196)+SUMIF('TKK-MIF-TIF'!$I$205:$I$208,'rekap jam tatap muka'!B6,'TKK-MIF-TIF'!$R$205:$R$208)+SUMIF('TKK-MIF-TIF'!$I$215:$I$218,'rekap jam tatap muka'!B6,'TKK-MIF-TIF'!$R$215:$R222)+SUMIF('TKK-MIF-TIF'!$I$226:$I$227,'rekap jam tatap muka'!B6,'TKK-MIF-TIF'!$R$226:$R231)+SUMIF('TKK-MIF-TIF'!$J$194:$J$196,'rekap jam tatap muka'!B6,'TKK-MIF-TIF'!$R$194:$R$196)+SUMIF('TKK-MIF-TIF'!$J$205:$J$208,'rekap jam tatap muka'!B6,'TKK-MIF-TIF'!$R$205:$R$208)+SUMIF('TKK-MIF-TIF'!$J$215:$J$218,'rekap jam tatap muka'!B6,'TKK-MIF-TIF'!$R$215:$R222)+SUMIF('TKK-MIF-TIF'!$J$226:$J$227,'rekap jam tatap muka'!B6,'TKK-MIF-TIF'!$R$226:$R231)+SUMIF('TKK-MIF-TIF'!$K$194:$K$196,'rekap jam tatap muka'!B6,'TKK-MIF-TIF'!$R$194:$R$196)+SUMIF('TKK-MIF-TIF'!$K$205:$K$208,'rekap jam tatap muka'!B6,'TKK-MIF-TIF'!$R$205:$R$208)+SUMIF('TKK-MIF-TIF'!$K$215:$K$218,'rekap jam tatap muka'!B6,'TKK-MIF-TIF'!$R$215:$R222)+SUMIF('TKK-MIF-TIF'!$K$226:$K$227,'rekap jam tatap muka'!B6,'TKK-MIF-TIF'!$R$226:$R231)+SUMIF('TKK-MIF-TIF'!$L$194:$L$196,'rekap jam tatap muka'!B6,'TKK-MIF-TIF'!$R$194:$R$196)+SUMIF('TKK-MIF-TIF'!$L$205:$L$208,'rekap jam tatap muka'!B6,'TKK-MIF-TIF'!$R$205:$R$208)+SUMIF('TKK-MIF-TIF'!$L$215:$L$218,'rekap jam tatap muka'!B6,'TKK-MIF-TIF'!$R$215:$R222)+SUMIF('TKK-MIF-TIF'!$L$226:$L$227,'rekap jam tatap muka'!B6,'TKK-MIF-TIF'!$R$226:$R231)</f>
        <v>0</v>
      </c>
      <c r="U7" s="26">
        <f>SUMIF('TKK-MIF-TIF'!$H$197:$H$198,'rekap jam tatap muka'!B6,'TKK-MIF-TIF'!$R$197:$R$198)+SUMIF('TKK-MIF-TIF'!$H$204,'rekap jam tatap muka'!B6,'TKK-MIF-TIF'!$R$204)+SUMIF('TKK-MIF-TIF'!$H$209:$H$210,'rekap jam tatap muka'!B6,'TKK-MIF-TIF'!$R$209:$R$210)+SUMIF('TKK-MIF-TIF'!$H$219:$H$221,'rekap jam tatap muka'!B6,'TKK-MIF-TIF'!$R$219:$R$221)+SUMIF('TKK-MIF-TIF'!$H$228,'rekap jam tatap muka'!B6,'TKK-MIF-TIF'!$R$228)+SUMIF('TKK-MIF-TIF'!$I$197:$I$198,'rekap jam tatap muka'!B6,'TKK-MIF-TIF'!$R$197:$R$198)+SUMIF('TKK-MIF-TIF'!$I$204,'rekap jam tatap muka'!B6,'TKK-MIF-TIF'!$R$204)+SUMIF('TKK-MIF-TIF'!$I$209:$I$210,'rekap jam tatap muka'!B6,'TKK-MIF-TIF'!$R$209:$R$210)+SUMIF('TKK-MIF-TIF'!$I$219:$I$221,'rekap jam tatap muka'!B6,'TKK-MIF-TIF'!$R$219:$R$221)+SUMIF('TKK-MIF-TIF'!$I$228,'rekap jam tatap muka'!B6,'TKK-MIF-TIF'!$R$228)+SUMIF('TKK-MIF-TIF'!$J$197:$J$198,'rekap jam tatap muka'!B6,'TKK-MIF-TIF'!$R$197:$R$198)+SUMIF('TKK-MIF-TIF'!$J$204,'rekap jam tatap muka'!B6,'TKK-MIF-TIF'!$R$204)+SUMIF('TKK-MIF-TIF'!$J$209:$J$210,'rekap jam tatap muka'!B6,'TKK-MIF-TIF'!$R$209:$R$210)+SUMIF('TKK-MIF-TIF'!$J$219:$J$221,'rekap jam tatap muka'!B6,'TKK-MIF-TIF'!$R$219:$R$221)+SUMIF('TKK-MIF-TIF'!$J$228,'rekap jam tatap muka'!B6,'TKK-MIF-TIF'!$R$228)+SUMIF('TKK-MIF-TIF'!$K$197:$K$198,'rekap jam tatap muka'!B6,'TKK-MIF-TIF'!$R$197:$R$198)+SUMIF('TKK-MIF-TIF'!$K$204,'rekap jam tatap muka'!B6,'TKK-MIF-TIF'!$R$204)+SUMIF('TKK-MIF-TIF'!$K$209:$K$210,'rekap jam tatap muka'!B6,'TKK-MIF-TIF'!$R$209:$R$210)+SUMIF('TKK-MIF-TIF'!$K$219:$K$221,'rekap jam tatap muka'!B6,'TKK-MIF-TIF'!$R$219:$R$221)+SUMIF('TKK-MIF-TIF'!$K$228,'rekap jam tatap muka'!B6,'TKK-MIF-TIF'!$R$228)+SUMIF('TKK-MIF-TIF'!$L$197:$L$198,'rekap jam tatap muka'!B6,'TKK-MIF-TIF'!$R$197:$R$198)+SUMIF('TKK-MIF-TIF'!$L$204,'rekap jam tatap muka'!B6,'TKK-MIF-TIF'!$R$204)+SUMIF('TKK-MIF-TIF'!$L$209:$L$210,'rekap jam tatap muka'!B6,'TKK-MIF-TIF'!$R$209:$R$210)+SUMIF('TKK-MIF-TIF'!$J$219:$J$221,'rekap jam tatap muka'!B6,'TKK-MIF-TIF'!$R$219:$R$221)++SUMIF('TKK-MIF-TIF'!$L$228,'rekap jam tatap muka'!B6,'TKK-MIF-TIF'!$R$228)</f>
        <v>6</v>
      </c>
      <c r="V7" s="27">
        <f>COUNTIF('TKK-MIF-TIF'!$A$231:$L$242,'rekap jam tatap muka'!B6)</f>
        <v>0</v>
      </c>
      <c r="W7" s="28">
        <f>SUMIF('TKK-MIF-TIF'!$H$251:$H$253,'rekap jam tatap muka'!B6,'TKK-MIF-TIF'!$R$251:$R$253)+SUMIF('TKK-MIF-TIF'!$I$251:$I$253,'rekap jam tatap muka'!B6,'TKK-MIF-TIF'!$R$251:$R$253)+SUMIF('TKK-MIF-TIF'!$J$251:$J$253,'rekap jam tatap muka'!B6,'TKK-MIF-TIF'!$R$251:$R$253)+SUMIF('TKK-MIF-TIF'!$K$251:$K$253,'rekap jam tatap muka'!B6,'TKK-MIF-TIF'!$R$251:$R$253)+SUMIF('TKK-MIF-TIF'!$L$251:$L$253,'rekap jam tatap muka'!B6,'TKK-MIF-TIF'!$R$251:$R$253)</f>
        <v>0</v>
      </c>
      <c r="X7" s="29">
        <f>SUMIF('TKK-MIF-TIF'!$H$254:$H$255,'rekap jam tatap muka'!B6,'TKK-MIF-TIF'!$R$254:$R$255)+SUMIF('TKK-MIF-TIF'!$I$254:$I$255,'rekap jam tatap muka'!B6,'TKK-MIF-TIF'!$R$254:$R$255)+SUMIF('TKK-MIF-TIF'!$J$254:$J$255,'rekap jam tatap muka'!B6,'TKK-MIF-TIF'!$R$254:$R$255)+SUMIF('TKK-MIF-TIF'!$K$254:$K$255,'rekap jam tatap muka'!B6,'TKK-MIF-TIF'!$R$254:$R$255)+SUMIF('TKK-MIF-TIF'!$L$254:$L$255,'rekap jam tatap muka'!B6,'TKK-MIF-TIF'!$R$254:$R$255)</f>
        <v>0</v>
      </c>
      <c r="Y7" s="30">
        <f>COUNTIF('TKK-MIF-TIF'!$A$261:$L$272,'rekap jam tatap muka'!B6)</f>
        <v>4</v>
      </c>
      <c r="Z7" s="31">
        <f>SUMIF('TKK-MIF-TIF'!$H$266:$H$268,'rekap jam tatap muka'!B6,'TKK-MIF-TIF'!$R$266:$R$268)+SUMIF('TKK-MIF-TIF'!$I$266:$I$268,'rekap jam tatap muka'!B6,'TKK-MIF-TIF'!$R$266:$R$268)+SUMIF('TKK-MIF-TIF'!$J$266:$J$268,'rekap jam tatap muka'!B6,'TKK-MIF-TIF'!$R$266:$R$268)+SUMIF('TKK-MIF-TIF'!$K$266:$K$268,'rekap jam tatap muka'!B6,'TKK-MIF-TIF'!$R$266:$R$268)+SUMIF('TKK-MIF-TIF'!$L$266:$L$268,'rekap jam tatap muka'!B6,'TKK-MIF-TIF'!$R$266:$R$268)</f>
        <v>1.5</v>
      </c>
      <c r="AA7" s="32" t="e">
        <f>SUMIF('TKK-MIF-TIF'!$H$269:$H$270,'rekap jam tatap muka'!B6,'TKK-MIF-TIF'!$R$269:$R$270)+SUMIF('TKK-MIF-TIF'!$I$269:$I$270,'rekap jam tatap muka'!B6,'TKK-MIF-TIF'!$R$269:$R$270)+SUMIF('TKK-MIF-TIF'!$J$269:$J$270,'rekap jam tatap muka'!B6,'TKK-MIF-TIF'!$R$269:$R$270)+SUMIF('TKK-MIF-TIF'!$K$269:$K$270,'rekap jam tatap muka'!B6,'TKK-MIF-TIF'!$R$269:$R$270)+SUMIF('TKK-MIF-TIF'!$L$269:$L$270,'rekap jam tatap muka'!B6,'TKK-MIF-TIF'!$R$269:$R$270)</f>
        <v>#REF!</v>
      </c>
      <c r="AB7" s="33">
        <f>COUNTIF('TKK-MIF-TIF'!$A$154:$L$184,'rekap jam tatap muka'!B6)</f>
        <v>0</v>
      </c>
      <c r="AC7" s="33">
        <f>SUMIF('TKK-MIF-TIF'!$H$161:$H$163,'rekap jam tatap muka'!B6,'TKK-MIF-TIF'!$R$161:$R$163)+SUMIF('TKK-MIF-TIF'!$H$172:$H$175,'rekap jam tatap muka'!B6,'TKK-MIF-TIF'!$R$172:$R$175)+SUMIF('TKK-MIF-TIF'!$I$161:$I$163,'rekap jam tatap muka'!B6,'TKK-MIF-TIF'!$R$161:$R$163)+SUMIF('TKK-MIF-TIF'!$I$172:$I$175,'rekap jam tatap muka'!B6,'TKK-MIF-TIF'!$R$172:$R$175)+SUMIF('TKK-MIF-TIF'!$J$161:$J$163,'rekap jam tatap muka'!B6,'TKK-MIF-TIF'!$R$161:$R$163)+SUMIF('TKK-MIF-TIF'!$J$172:$J$175,'rekap jam tatap muka'!B6,'TKK-MIF-TIF'!$R$172:$R$175)+SUMIF('TKK-MIF-TIF'!$K$161:$K$163,'rekap jam tatap muka'!B6,'TKK-MIF-TIF'!$R$161:$R$163)+SUMIF('TKK-MIF-TIF'!$K$172:$K$175,'rekap jam tatap muka'!B6,'TKK-MIF-TIF'!$R$172:$R$175)+SUMIF('TKK-MIF-TIF'!$L$161:$L$163,'rekap jam tatap muka'!B6,'TKK-MIF-TIF'!$R$161:$R$163)+SUMIF('TKK-MIF-TIF'!$L$172:$L$175,'rekap jam tatap muka'!B6,'TKK-MIF-TIF'!$R$172:$R$175)</f>
        <v>0</v>
      </c>
      <c r="AD7" s="34">
        <f>SUMIF('TKK-MIF-TIF'!$H$164:$H$165,'rekap jam tatap muka'!B6,'TKK-MIF-TIF'!$R$164:$R$165)+SUMIF('TKK-MIF-TIF'!$H$171,'rekap jam tatap muka'!B6,'TKK-MIF-TIF'!$R$171)+SUMIF('TKK-MIF-TIF'!$H$176:$H$177,'rekap jam tatap muka'!B6,'TKK-MIF-TIF'!$R$176:$R$177)+SUMIF('TKK-MIF-TIF'!$I$164:$I$165,'rekap jam tatap muka'!B6,'TKK-MIF-TIF'!$R$164:$R$165)+SUMIF('TKK-MIF-TIF'!$I$171,'rekap jam tatap muka'!B6,'TKK-MIF-TIF'!$R$171)+SUMIF('TKK-MIF-TIF'!$I$176:$I$177,'rekap jam tatap muka'!B6,'TKK-MIF-TIF'!$R$176:$R$177)+SUMIF('TKK-MIF-TIF'!$J$164:$J$165,'rekap jam tatap muka'!B6,'TKK-MIF-TIF'!$R$164:$R$165)+SUMIF('TKK-MIF-TIF'!$J$171,'rekap jam tatap muka'!B6,'TKK-MIF-TIF'!$R$171)+SUMIF('TKK-MIF-TIF'!$J$176:$J$177,'rekap jam tatap muka'!B6,'TKK-MIF-TIF'!$R$176:$R$177)+SUMIF('TKK-MIF-TIF'!$K$164:$K$165,'rekap jam tatap muka'!B6,'TKK-MIF-TIF'!$R$164:$R$165)+SUMIF('TKK-MIF-TIF'!$K$171,'rekap jam tatap muka'!B6,'TKK-MIF-TIF'!$R$171)+SUMIF('TKK-MIF-TIF'!$K$176:$K$177,'rekap jam tatap muka'!B6,'TKK-MIF-TIF'!$R$176:$R$177)+SUMIF('TKK-MIF-TIF'!$L$164:$L$165,'rekap jam tatap muka'!B6,'TKK-MIF-TIF'!$R$164:$R$165)+SUMIF('TKK-MIF-TIF'!$L$171,'rekap jam tatap muka'!B6,'TKK-MIF-TIF'!$R$171)+SUMIF('TKK-MIF-TIF'!$L$176:$L$177,'rekap jam tatap muka'!B6,'TKK-MIF-TIF'!$R$176:$R$177)</f>
        <v>0</v>
      </c>
      <c r="AE7" s="34"/>
      <c r="AF7" s="35">
        <f t="shared" si="3"/>
        <v>6</v>
      </c>
      <c r="AG7" s="15">
        <f t="shared" ca="1" si="4"/>
        <v>1.5</v>
      </c>
      <c r="AH7" s="35">
        <f t="shared" ca="1" si="0"/>
        <v>0</v>
      </c>
      <c r="AI7" s="15" t="e">
        <f t="shared" ca="1" si="5"/>
        <v>#REF!</v>
      </c>
      <c r="AJ7" s="35" t="e">
        <f t="shared" ca="1" si="1"/>
        <v>#REF!</v>
      </c>
      <c r="AK7" s="35" t="e">
        <f t="shared" ca="1" si="6"/>
        <v>#REF!</v>
      </c>
      <c r="AL7" s="36">
        <f>COUNTIF('TKK-MIF-TIF'!$H$15:$H$272,'rekap jam tatap muka'!B6)</f>
        <v>1</v>
      </c>
      <c r="AM7" s="37">
        <v>50000</v>
      </c>
      <c r="AN7" s="38">
        <f t="shared" ca="1" si="7"/>
        <v>0</v>
      </c>
      <c r="AO7" s="38" t="e">
        <f t="shared" ca="1" si="8"/>
        <v>#REF!</v>
      </c>
      <c r="AP7" s="38" t="e">
        <f t="shared" ca="1" si="2"/>
        <v>#REF!</v>
      </c>
      <c r="AQ7" s="40" t="s">
        <v>24</v>
      </c>
    </row>
    <row r="8" spans="1:43">
      <c r="A8" s="12">
        <v>6</v>
      </c>
      <c r="B8" s="13" t="s">
        <v>30</v>
      </c>
      <c r="C8" s="13" t="s">
        <v>334</v>
      </c>
      <c r="D8" s="14">
        <f>COUNTIF('TKK-MIF-TIF'!$A$13:$L$35,'rekap jam tatap muka'!B7)</f>
        <v>0</v>
      </c>
      <c r="E8" s="15">
        <f ca="1">SUMIF('TKK-MIF-TIF'!$H$4:$H$19,'rekap jam tatap muka'!B7,'TKK-MIF-TIF'!$R$4:$R$19)+SUMIF('TKK-MIF-TIF'!$H$25:$H$30,'rekap jam tatap muka'!B7,'TKK-MIF-TIF'!$R$25:$R$30)+SUMIF('TKK-MIF-TIF'!$I$4:$I$19,'rekap jam tatap muka'!B7,'TKK-MIF-TIF'!$R$4:$R$19)+SUMIF('TKK-MIF-TIF'!$I$25:$I$30,'rekap jam tatap muka'!B7,'TKK-MIF-TIF'!$R$25:$R$30)+SUMIF('TKK-MIF-TIF'!$J$4:$J$19,'rekap jam tatap muka'!B7,'TKK-MIF-TIF'!$R$4:$R$19)+SUMIF('TKK-MIF-TIF'!$J$25:$J$30,'rekap jam tatap muka'!B7,'TKK-MIF-TIF'!$R$25:$R$30)+SUMIF('TKK-MIF-TIF'!$K$4:$K$19,'rekap jam tatap muka'!B7,'TKK-MIF-TIF'!$R$4:$R$19)+SUMIF('TKK-MIF-TIF'!$K$25:$K$30,'rekap jam tatap muka'!B7,'TKK-MIF-TIF'!$R$25:$R$30)+SUMIF('TKK-MIF-TIF'!$L$4:$L$19,'rekap jam tatap muka'!B7,'TKK-MIF-TIF'!$R$4:$R$19)+SUMIF('TKK-MIF-TIF'!$L$25:$L$30,'rekap jam tatap muka'!B7,'TKK-MIF-TIF'!$R$25:$R$30)</f>
        <v>0</v>
      </c>
      <c r="F8" s="16">
        <f>SUMIF('TKK-MIF-TIF'!$H$20:$H$22,'rekap jam tatap muka'!B7,'TKK-MIF-TIF'!$R$20:$R$22)+SUMIF('TKK-MIF-TIF'!$H$31:$H$32,'rekap jam tatap muka'!B7,'TKK-MIF-TIF'!$R$31:$R$32)+SUMIF('TKK-MIF-TIF'!$H$34,'rekap jam tatap muka'!B7,'TKK-MIF-TIF'!$R$34)+SUMIF('TKK-MIF-TIF'!$I$20:$I$22,'rekap jam tatap muka'!B7,'TKK-MIF-TIF'!$R$20:$R$22)+SUMIF('TKK-MIF-TIF'!$I$31:$I$32,'rekap jam tatap muka'!B7,'TKK-MIF-TIF'!$R$31:$R$32)+SUMIF('TKK-MIF-TIF'!$I$34,'rekap jam tatap muka'!B7,'TKK-MIF-TIF'!$R$34)+SUMIF('TKK-MIF-TIF'!$J$20:$J$22,'rekap jam tatap muka'!B7,'TKK-MIF-TIF'!$R$20:$R$22)+SUMIF('TKK-MIF-TIF'!$J$31:$J$32,'rekap jam tatap muka'!B7,'TKK-MIF-TIF'!$R$31:$R$32)+SUMIF('TKK-MIF-TIF'!$J$34,'rekap jam tatap muka'!B7,'TKK-MIF-TIF'!$R$34)+SUMIF('TKK-MIF-TIF'!$K$20:$K$22,'rekap jam tatap muka'!B7,'TKK-MIF-TIF'!$R$20:$R$22)+SUMIF('TKK-MIF-TIF'!$K$31:$K$32,'rekap jam tatap muka'!B7,'TKK-MIF-TIF'!$R$31:$R$32)+SUMIF('TKK-MIF-TIF'!$K$34,'rekap jam tatap muka'!B7,'TKK-MIF-TIF'!$R$34)+SUMIF('TKK-MIF-TIF'!$L$20:$L$22,'rekap jam tatap muka'!B7,'TKK-MIF-TIF'!$R$20:$R$22)+SUMIF('TKK-MIF-TIF'!$L$31:$L$32,'rekap jam tatap muka'!B7,'TKK-MIF-TIF'!$R$31:$R$32)+SUMIF('TKK-MIF-TIF'!$L$34,'rekap jam tatap muka'!B7,'TKK-MIF-TIF'!$R$34)</f>
        <v>0</v>
      </c>
      <c r="G8" s="17">
        <f>COUNTIF('TKK-MIF-TIF'!$A$41:$L$50,'rekap jam tatap muka'!B7)</f>
        <v>0</v>
      </c>
      <c r="H8" s="18">
        <f>SUMIF('TKK-MIF-TIF'!$H$43:$H$47,'rekap jam tatap muka'!B7,'TKK-MIF-TIF'!$R$43:$R$47)+SUMIF('TKK-MIF-TIF'!$I$43:$I$47,'rekap jam tatap muka'!B7,'TKK-MIF-TIF'!$R$43:$R$47)+SUMIF('TKK-MIF-TIF'!$J$43:$J$47,'rekap jam tatap muka'!B7,'TKK-MIF-TIF'!$R$43:$R$47)+SUMIF('TKK-MIF-TIF'!$K$43:$K$47,'rekap jam tatap muka'!B7,'TKK-MIF-TIF'!$R$43:$R$47)+SUMIF('TKK-MIF-TIF'!$L$43:$L$47,'rekap jam tatap muka'!B7,'TKK-MIF-TIF'!$R$43:$R$47)</f>
        <v>0</v>
      </c>
      <c r="I8" s="16">
        <f>SUMIF('TKK-MIF-TIF'!$H$48:$H$50,'rekap jam tatap muka'!B7,'TKK-MIF-TIF'!$R$48:$R$50)+SUMIF('TKK-MIF-TIF'!$I$48:$I$50,'rekap jam tatap muka'!B7,'TKK-MIF-TIF'!$R$48:$R$50)+SUMIF('TKK-MIF-TIF'!$J$48:$J$50,'rekap jam tatap muka'!B7,'TKK-MIF-TIF'!$R$48:$R$50)+SUMIF('TKK-MIF-TIF'!$K$48:$K$50,'rekap jam tatap muka'!B7,'TKK-MIF-TIF'!$R$48:$R$50)+SUMIF('TKK-MIF-TIF'!$L$48:$L$50,'rekap jam tatap muka'!B7,'TKK-MIF-TIF'!$R$48:$R$50)</f>
        <v>0</v>
      </c>
      <c r="J8" s="19">
        <f>COUNTIF('TKK-MIF-TIF'!$A$55:$K$80,'rekap jam tatap muka'!B7)</f>
        <v>0</v>
      </c>
      <c r="K8" s="19">
        <f>SUMIF('TKK-MIF-TIF'!$H$60,'rekap jam tatap muka'!B7,'TKK-MIF-TIF'!$R$60)+SUMIF('TKK-MIF-TIF'!$H$62,'rekap jam tatap muka'!B7,'TKK-MIF-TIF'!$R$62)+SUMIF('TKK-MIF-TIF'!$H$67:$H$72,'rekap jam tatap muka'!B7,'TKK-MIF-TIF'!$R$67:$R$72)+SUMIF('TKK-MIF-TIF'!$H$78:$H$79,'rekap jam tatap muka'!B7,'TKK-MIF-TIF'!$R$78:$R$79)+SUMIF('TKK-MIF-TIF'!$I$60,'rekap jam tatap muka'!B7,'TKK-MIF-TIF'!$R$60)+SUMIF('TKK-MIF-TIF'!$I$62,'rekap jam tatap muka'!B7,'TKK-MIF-TIF'!$R$62)+SUMIF('TKK-MIF-TIF'!$I$67:$I$72,'rekap jam tatap muka'!B7,'TKK-MIF-TIF'!$R$67:$R$72)+SUMIF('TKK-MIF-TIF'!$I$78:$I$79,'rekap jam tatap muka'!B7,'TKK-MIF-TIF'!$R$78:$R$79)+SUMIF('TKK-MIF-TIF'!$J$60,'rekap jam tatap muka'!B7,'TKK-MIF-TIF'!$R$60)+SUMIF('TKK-MIF-TIF'!$J$62,'rekap jam tatap muka'!B7,'TKK-MIF-TIF'!$R$62)+SUMIF('TKK-MIF-TIF'!$J$67:$J$72,'rekap jam tatap muka'!B7,'TKK-MIF-TIF'!$R$67:$R$72)+SUMIF('TKK-MIF-TIF'!$J$78:$J$79,'rekap jam tatap muka'!B7,'TKK-MIF-TIF'!$R$78:$R$79)+SUMIF('TKK-MIF-TIF'!$K$60,'rekap jam tatap muka'!B7,'TKK-MIF-TIF'!$R$60)+SUMIF('TKK-MIF-TIF'!$K$62,'rekap jam tatap muka'!B7,'TKK-MIF-TIF'!$R$62)+SUMIF('TKK-MIF-TIF'!$K$67:$K$72,'rekap jam tatap muka'!B7,'TKK-MIF-TIF'!$R$67:$R$72)+SUMIF('TKK-MIF-TIF'!$K$78:$K$79,'rekap jam tatap muka'!B7,'TKK-MIF-TIF'!$R$78:$R$79)+SUMIF('TKK-MIF-TIF'!$L$60,'rekap jam tatap muka'!B7,'TKK-MIF-TIF'!$R$60)+SUMIF('TKK-MIF-TIF'!$L$62,'rekap jam tatap muka'!B7,'TKK-MIF-TIF'!$R$62)+SUMIF('TKK-MIF-TIF'!$L$67:$L$72,'rekap jam tatap muka'!B7,'TKK-MIF-TIF'!$R$67:$R$72)+SUMIF('TKK-MIF-TIF'!$L$78:$L$79,'rekap jam tatap muka'!B7,'TKK-MIF-TIF'!$R$78:$R$79)</f>
        <v>0</v>
      </c>
      <c r="L8" s="20">
        <f>SUMIF('TKK-MIF-TIF'!$H$61,'rekap jam tatap muka'!B7,'TKK-MIF-TIF'!$R$61)+SUMIF('TKK-MIF-TIF'!$H$63:$H$64,'rekap jam tatap muka'!B7,'TKK-MIF-TIF'!$R$63:$R$64)+SUMIF('TKK-MIF-TIF'!$H$73:$H$74,'rekap jam tatap muka'!B7,'TKK-MIF-TIF'!$R$73:$R$74)+SUMIF('TKK-MIF-TIF'!$H$77,'rekap jam tatap muka'!B7,'TKK-MIF-TIF'!$R$77)+SUMIF('TKK-MIF-TIF'!$I$61,'rekap jam tatap muka'!B7,'TKK-MIF-TIF'!$R$61)+SUMIF('TKK-MIF-TIF'!$I$63:$I$64,'rekap jam tatap muka'!B7,'TKK-MIF-TIF'!$R$63:$R$64)+SUMIF('TKK-MIF-TIF'!$I$73:$I$74,'rekap jam tatap muka'!B7,'TKK-MIF-TIF'!$R$73:$R$74)+SUMIF('TKK-MIF-TIF'!$I$77,'rekap jam tatap muka'!B7,'TKK-MIF-TIF'!$R$77)+SUMIF('TKK-MIF-TIF'!$J$61,'rekap jam tatap muka'!B7,'TKK-MIF-TIF'!$R$61)+SUMIF('TKK-MIF-TIF'!$J$63:$J$64,'rekap jam tatap muka'!B7,'TKK-MIF-TIF'!$R$63:$R$64)+SUMIF('TKK-MIF-TIF'!$J$73:$J$74,'rekap jam tatap muka'!B7,'TKK-MIF-TIF'!$R$73:$R$74)+SUMIF('TKK-MIF-TIF'!$J$77,'rekap jam tatap muka'!B7,'TKK-MIF-TIF'!$R$77)+SUMIF('TKK-MIF-TIF'!$K$61,'rekap jam tatap muka'!B7,'TKK-MIF-TIF'!$R$61)+SUMIF('TKK-MIF-TIF'!$K$63:$K$64,'rekap jam tatap muka'!B7,'TKK-MIF-TIF'!$R$63:$R$64)+SUMIF('TKK-MIF-TIF'!$K$73:$K$74,'rekap jam tatap muka'!B7,'TKK-MIF-TIF'!$R$73:$R$74)+SUMIF('TKK-MIF-TIF'!$K$77,'rekap jam tatap muka'!B7,'TKK-MIF-TIF'!$R$77)+SUMIF('TKK-MIF-TIF'!$L$61,'rekap jam tatap muka'!B7,'TKK-MIF-TIF'!$R$61)+SUMIF('TKK-MIF-TIF'!$L$63:$L$64,'rekap jam tatap muka'!B7,'TKK-MIF-TIF'!$R$63:$R$64)+SUMIF('TKK-MIF-TIF'!$L$73:$L$74,'rekap jam tatap muka'!B7,'TKK-MIF-TIF'!$R$73:$R$74)+SUMIF('TKK-MIF-TIF'!$L$77,'rekap jam tatap muka'!B7,'TKK-MIF-TIF'!$R$77)</f>
        <v>0</v>
      </c>
      <c r="M8" s="21">
        <f>COUNTIF('TKK-MIF-TIF'!$A$84:$K$109,'rekap jam tatap muka'!B7)</f>
        <v>0</v>
      </c>
      <c r="N8" s="21">
        <f>SUMIF('TKK-MIF-TIF'!$H$89,'rekap jam tatap muka'!B7,'TKK-MIF-TIF'!$R$89)+SUMIF('TKK-MIF-TIF'!$H$91,'rekap jam tatap muka'!B7,'TKK-MIF-TIF'!$R$91)+SUMIF('TKK-MIF-TIF'!$H$96:$H$101,'rekap jam tatap muka'!B7,'TKK-MIF-TIF'!$R$96:$R$101)+SUMIF('TKK-MIF-TIF'!$H$107:$H$108,'rekap jam tatap muka'!B7,'TKK-MIF-TIF'!$R$107:$R$108)+SUMIF('TKK-MIF-TIF'!$I$89,'rekap jam tatap muka'!B7,'TKK-MIF-TIF'!$R$89)+SUMIF('TKK-MIF-TIF'!$I$91,'rekap jam tatap muka'!B7,'TKK-MIF-TIF'!$R$91)+SUMIF('TKK-MIF-TIF'!$I$96:$I$101,'rekap jam tatap muka'!B7,'TKK-MIF-TIF'!$R$96:$R$101)+SUMIF('TKK-MIF-TIF'!$I$107:$I$108,'rekap jam tatap muka'!B7,'TKK-MIF-TIF'!$R$107:$R$108)+SUMIF('TKK-MIF-TIF'!$J$89,'rekap jam tatap muka'!B7,'TKK-MIF-TIF'!$R$89)+SUMIF('TKK-MIF-TIF'!$J$91,'rekap jam tatap muka'!B7,'TKK-MIF-TIF'!$R$91)+SUMIF('TKK-MIF-TIF'!$J$96:$J$101,'rekap jam tatap muka'!B7,'TKK-MIF-TIF'!$R$96:$R$101)+SUMIF('TKK-MIF-TIF'!$J$107:$J$108,'rekap jam tatap muka'!B7,'TKK-MIF-TIF'!$R$107:$R$108)+SUMIF('TKK-MIF-TIF'!$K$89,'rekap jam tatap muka'!B7,'TKK-MIF-TIF'!$R$89)+SUMIF('TKK-MIF-TIF'!$K$91,'rekap jam tatap muka'!B7,'TKK-MIF-TIF'!$R$91)+SUMIF('TKK-MIF-TIF'!$K$96:$K$101,'rekap jam tatap muka'!B7,'TKK-MIF-TIF'!$R$96:$R$101)+SUMIF('TKK-MIF-TIF'!$K$107:$K$108,'rekap jam tatap muka'!B7,'TKK-MIF-TIF'!$R$107:$R$108)+SUMIF('TKK-MIF-TIF'!$H$89,'rekap jam tatap muka'!B7,'TKK-MIF-TIF'!$R$89)+SUMIF('TKK-MIF-TIF'!$L$91,'rekap jam tatap muka'!B7,'TKK-MIF-TIF'!$R$91)+SUMIF('TKK-MIF-TIF'!$L$96:$L$101,'rekap jam tatap muka'!B7,'TKK-MIF-TIF'!$R$96:$R$101)+SUMIF('TKK-MIF-TIF'!$L$107:$L$108,'rekap jam tatap muka'!B7,'TKK-MIF-TIF'!$R$107:$R$108)</f>
        <v>0</v>
      </c>
      <c r="O8" s="22">
        <f ca="1">SUMIF('TKK-MIF-TIF'!$H$90,'rekap jam tatap muka'!B7,'TKK-MIF-TIF'!$R$90)+SUMIF('TKK-MIF-TIF'!$H$92:$H$93,'rekap jam tatap muka'!B7,'TKK-MIF-TIF'!$R$92:$R$93)+SUMIF('TKK-MIF-TIF'!$H$102:$H$103,'rekap jam tatap muka'!B7,'TKK-MIF-TIF'!$R$102:$R$103)+SUMIF('TKK-MIF-TIF'!$H$106,'rekap jam tatap muka'!B7,'TKK-MIF-TIF'!$R$106)+SUMIF('TKK-MIF-TIF'!$I$90,'rekap jam tatap muka'!B7,'TKK-MIF-TIF'!$R$90)+SUMIF('TKK-MIF-TIF'!$H$92:$I$93,'rekap jam tatap muka'!B7,'TKK-MIF-TIF'!$R$92:$R$93)+SUMIF('TKK-MIF-TIF'!$I$102:$I$103,'rekap jam tatap muka'!B7,'TKK-MIF-TIF'!$R$102:$R$103)+SUMIF('TKK-MIF-TIF'!$I$106,'rekap jam tatap muka'!B7,'TKK-MIF-TIF'!$R$106)+SUMIF('TKK-MIF-TIF'!$J$90,'rekap jam tatap muka'!B7,'TKK-MIF-TIF'!$R$90)+SUMIF('TKK-MIF-TIF'!$J$92:$J$93,'rekap jam tatap muka'!B7,'TKK-MIF-TIF'!$R$92:$R$93)+SUMIF('TKK-MIF-TIF'!$J$102:$J$103,'rekap jam tatap muka'!B7,'TKK-MIF-TIF'!$R$102:$R$103)+SUMIF('TKK-MIF-TIF'!$J$106,'rekap jam tatap muka'!B7,'TKK-MIF-TIF'!$R$106)+SUMIF('TKK-MIF-TIF'!$K$90,'rekap jam tatap muka'!B7,'TKK-MIF-TIF'!$R$90)+SUMIF('TKK-MIF-TIF'!$K$92:$K$93,'rekap jam tatap muka'!B7,'TKK-MIF-TIF'!$R$92:$R$93)+SUMIF('TKK-MIF-TIF'!$K$102:$K$103,'rekap jam tatap muka'!B7,'TKK-MIF-TIF'!$R$102:$R$103)+SUMIF('TKK-MIF-TIF'!$K$106,'rekap jam tatap muka'!B7,'TKK-MIF-TIF'!$R$106)+SUMIF('TKK-MIF-TIF'!$L$90,'rekap jam tatap muka'!B7,'TKK-MIF-TIF'!$R$90)+SUMIF('TKK-MIF-TIF'!$L$92:$L$93,'rekap jam tatap muka'!B7,'TKK-MIF-TIF'!$R$92:$R$93)+SUMIF('TKK-MIF-TIF'!$L$102:$L$103,'rekap jam tatap muka'!B7,'TKK-MIF-TIF'!$R$102:$R$103)+SUMIF('TKK-MIF-TIF'!$L$106,'rekap jam tatap muka'!B7,'TKK-MIF-TIF'!$R$106)</f>
        <v>0</v>
      </c>
      <c r="P8" s="23">
        <f>COUNTIF('TKK-MIF-TIF'!$A$113:$L$150,'rekap jam tatap muka'!B7)</f>
        <v>3</v>
      </c>
      <c r="Q8" s="23">
        <f>SUMIF('TKK-MIF-TIF'!$H$119:$H$121,'rekap jam tatap muka'!B7,'TKK-MIF-TIF'!$R$119:$R$121)+SUMIF('TKK-MIF-TIF'!$H$129:$H$132,'rekap jam tatap muka'!B7,'TKK-MIF-TIF'!$R$129:$R$132)+SUMIF('TKK-MIF-TIF'!$H$139:$H$142,'rekap jam tatap muka'!B7,'TKK-MIF-TIF'!$R$139:$R147)+ SUMIF('TKK-MIF-TIF'!$H$150:$H$151,'rekap jam tatap muka'!B7,'TKK-MIF-TIF'!$R$150:$R156)+SUMIF('TKK-MIF-TIF'!$I$119:$I$121,'rekap jam tatap muka'!B7,'TKK-MIF-TIF'!$R$119:$R$121)+SUMIF('TKK-MIF-TIF'!$I$129:$I$132,'rekap jam tatap muka'!B7,'TKK-MIF-TIF'!$R$129:$R$132)+SUMIF('TKK-MIF-TIF'!$I$139:$I$142,'rekap jam tatap muka'!B7,'TKK-MIF-TIF'!$R$139:$R147)+SUMIF('TKK-MIF-TIF'!$I$150:$I$151,'rekap jam tatap muka'!B7,'TKK-MIF-TIF'!$R$150:$R156)+SUMIF('TKK-MIF-TIF'!$J$119:$J$121,'rekap jam tatap muka'!B7,'TKK-MIF-TIF'!$R$119:$R$121)+SUMIF('TKK-MIF-TIF'!$J$129:$J$132,'rekap jam tatap muka'!B7,'TKK-MIF-TIF'!$R$129:$R$132)+SUMIF('TKK-MIF-TIF'!$J$139:$J$142,'rekap jam tatap muka'!B7,'TKK-MIF-TIF'!$R$139:$R147)+SUMIF('TKK-MIF-TIF'!$J$150:$J$151,'rekap jam tatap muka'!B7,'TKK-MIF-TIF'!$R$150:$R156)+SUMIF('TKK-MIF-TIF'!$K$119:$K$121,'rekap jam tatap muka'!B7,'TKK-MIF-TIF'!$R$119:$R$121)+SUMIF('TKK-MIF-TIF'!$K$129:$K$132,'rekap jam tatap muka'!B7,'TKK-MIF-TIF'!$R$132:$R$1120)+SUMIF('TKK-MIF-TIF'!$K$139:$K$142,'rekap jam tatap muka'!B7,'TKK-MIF-TIF'!$R$139:$R147)+SUMIF('TKK-MIF-TIF'!$K$150:$K$151,'rekap jam tatap muka'!B7,'TKK-MIF-TIF'!$R$150:$R156)+SUMIF('TKK-MIF-TIF'!$L$119:$L$121,'rekap jam tatap muka'!B7,'TKK-MIF-TIF'!$R$119:$R$121)+SUMIF('TKK-MIF-TIF'!$L$129:$L$132,'rekap jam tatap muka'!B7,'TKK-MIF-TIF'!$R$132:$R$1120)+SUMIF('TKK-MIF-TIF'!$L$139:$L$142,'rekap jam tatap muka'!B7,'TKK-MIF-TIF'!$R$139:$R147)+SUMIF('TKK-MIF-TIF'!$L$150:$L$151,'rekap jam tatap muka'!B7,'TKK-MIF-TIF'!$R$150:$R156)</f>
        <v>2.5</v>
      </c>
      <c r="R8" s="24">
        <f>SUMIF('TKK-MIF-TIF'!$H$122:$H$123,'rekap jam tatap muka'!B7,'TKK-MIF-TIF'!$R$122:$R$123)+SUMIF('TKK-MIF-TIF'!$H$128,'rekap jam tatap muka'!B7,'TKK-MIF-TIF'!$R$128)+SUMIF('TKK-MIF-TIF'!$H$133:$H$134,'rekap jam tatap muka'!B7,'TKK-MIF-TIF'!$R$133:$R$134)+SUMIF('TKK-MIF-TIF'!$H$143:$H$145,'rekap jam tatap muka'!B7,'TKK-MIF-TIF'!$R$143:$R$145)+SUMIF('TKK-MIF-TIF'!$H$152,'rekap jam tatap muka'!B7,'TKK-MIF-TIF'!$R$152)+SUMIF('TKK-MIF-TIF'!$I$122:$I$123,'rekap jam tatap muka'!B7,'TKK-MIF-TIF'!$R$122:$R$123)+SUMIF('TKK-MIF-TIF'!$I$128,'rekap jam tatap muka'!B7,'TKK-MIF-TIF'!$R$128)+SUMIF('TKK-MIF-TIF'!$I$133:$I$134,'rekap jam tatap muka'!B7,'TKK-MIF-TIF'!$R$133:$R$134)+SUMIF('TKK-MIF-TIF'!$I$143:$I$145,'rekap jam tatap muka'!B7,'TKK-MIF-TIF'!$R$143:$R$145)+SUMIF('TKK-MIF-TIF'!$I$152,'rekap jam tatap muka'!B7,'TKK-MIF-TIF'!$R$152)+SUMIF('TKK-MIF-TIF'!$J$122:$J$123,'rekap jam tatap muka'!B7,'TKK-MIF-TIF'!$R$122:$R$123)+SUMIF('TKK-MIF-TIF'!$J$128,'rekap jam tatap muka'!B7,'TKK-MIF-TIF'!$R$128)+SUMIF('TKK-MIF-TIF'!$J$133:$J$134,'rekap jam tatap muka'!B7,'TKK-MIF-TIF'!$R$133:$R$134)+SUMIF('TKK-MIF-TIF'!$J$143:$J$145,'rekap jam tatap muka'!B7,'TKK-MIF-TIF'!$R$143:$R$145)+SUMIF('TKK-MIF-TIF'!$K$122:$K$123,'rekap jam tatap muka'!B7,'TKK-MIF-TIF'!$R$122:$R$123)+SUMIF('TKK-MIF-TIF'!$J$152,'rekap jam tatap muka'!B7,'TKK-MIF-TIF'!$R$152)+SUMIF('TKK-MIF-TIF'!$K$128,'rekap jam tatap muka'!B7,'TKK-MIF-TIF'!$R$128)+SUMIF('TKK-MIF-TIF'!$K$133:$K$134,'rekap jam tatap muka'!B7,'TKK-MIF-TIF'!$R$133:$R$134)+SUMIF('TKK-MIF-TIF'!$K$143:$K$145,'rekap jam tatap muka'!B7,'TKK-MIF-TIF'!$R$143:$R$145)+SUMIF('TKK-MIF-TIF'!$K$152,'rekap jam tatap muka'!B7,'TKK-MIF-TIF'!$R$152)+SUMIF('TKK-MIF-TIF'!$L$122:$L$123,'rekap jam tatap muka'!B7,'TKK-MIF-TIF'!$R$122:$R$123)+SUMIF('TKK-MIF-TIF'!$L$128,'rekap jam tatap muka'!B7,'TKK-MIF-TIF'!$R$128)+SUMIF('TKK-MIF-TIF'!$L$133:$L$134,'rekap jam tatap muka'!B7,'TKK-MIF-TIF'!$R$133:$R$134)+SUMIF('TKK-MIF-TIF'!$L$143:$L$145,'rekap jam tatap muka'!B7,'TKK-MIF-TIF'!$R$143:$R$145)+SUMIF('TKK-MIF-TIF'!$L$152,'rekap jam tatap muka'!B7,'TKK-MIF-TIF'!$R$152)</f>
        <v>12</v>
      </c>
      <c r="S8" s="25">
        <f>COUNTIF('TKK-MIF-TIF'!$A$189:$L$226,'rekap jam tatap muka'!B7)</f>
        <v>3</v>
      </c>
      <c r="T8" s="25">
        <f>SUMIF('TKK-MIF-TIF'!$H$194:$H$196,'rekap jam tatap muka'!B7,'TKK-MIF-TIF'!$R$194:$R$196)+SUMIF('TKK-MIF-TIF'!$H$205:$H$208,'rekap jam tatap muka'!B7,'TKK-MIF-TIF'!$R$205:$R$208)+SUMIF('TKK-MIF-TIF'!$H$215:$H$218,'rekap jam tatap muka'!B7,'TKK-MIF-TIF'!$R$215:$R223)+SUMIF('TKK-MIF-TIF'!$H$226:$H$227,'rekap jam tatap muka'!B7,'TKK-MIF-TIF'!$R$226:$R232)+ SUMIF('TKK-MIF-TIF'!$I$194:$I$196,'rekap jam tatap muka'!B7,'TKK-MIF-TIF'!$R$194:$R$196)+SUMIF('TKK-MIF-TIF'!$I$205:$I$208,'rekap jam tatap muka'!B7,'TKK-MIF-TIF'!$R$205:$R$208)+SUMIF('TKK-MIF-TIF'!$I$215:$I$218,'rekap jam tatap muka'!B7,'TKK-MIF-TIF'!$R$215:$R223)+SUMIF('TKK-MIF-TIF'!$I$226:$I$227,'rekap jam tatap muka'!B7,'TKK-MIF-TIF'!$R$226:$R232)+SUMIF('TKK-MIF-TIF'!$J$194:$J$196,'rekap jam tatap muka'!B7,'TKK-MIF-TIF'!$R$194:$R$196)+SUMIF('TKK-MIF-TIF'!$J$205:$J$208,'rekap jam tatap muka'!B7,'TKK-MIF-TIF'!$R$205:$R$208)+SUMIF('TKK-MIF-TIF'!$J$215:$J$218,'rekap jam tatap muka'!B7,'TKK-MIF-TIF'!$R$215:$R223)+SUMIF('TKK-MIF-TIF'!$J$226:$J$227,'rekap jam tatap muka'!B7,'TKK-MIF-TIF'!$R$226:$R232)+SUMIF('TKK-MIF-TIF'!$K$194:$K$196,'rekap jam tatap muka'!B7,'TKK-MIF-TIF'!$R$194:$R$196)+SUMIF('TKK-MIF-TIF'!$K$205:$K$208,'rekap jam tatap muka'!B7,'TKK-MIF-TIF'!$R$205:$R$208)+SUMIF('TKK-MIF-TIF'!$K$215:$K$218,'rekap jam tatap muka'!B7,'TKK-MIF-TIF'!$R$215:$R223)+SUMIF('TKK-MIF-TIF'!$K$226:$K$227,'rekap jam tatap muka'!B7,'TKK-MIF-TIF'!$R$226:$R232)+SUMIF('TKK-MIF-TIF'!$L$194:$L$196,'rekap jam tatap muka'!B7,'TKK-MIF-TIF'!$R$194:$R$196)+SUMIF('TKK-MIF-TIF'!$L$205:$L$208,'rekap jam tatap muka'!B7,'TKK-MIF-TIF'!$R$205:$R$208)+SUMIF('TKK-MIF-TIF'!$L$215:$L$218,'rekap jam tatap muka'!B7,'TKK-MIF-TIF'!$R$215:$R223)+SUMIF('TKK-MIF-TIF'!$L$226:$L$227,'rekap jam tatap muka'!B7,'TKK-MIF-TIF'!$R$226:$R232)</f>
        <v>1.5</v>
      </c>
      <c r="U8" s="26">
        <f>SUMIF('TKK-MIF-TIF'!$H$197:$H$198,'rekap jam tatap muka'!B7,'TKK-MIF-TIF'!$R$197:$R$198)+SUMIF('TKK-MIF-TIF'!$H$204,'rekap jam tatap muka'!B7,'TKK-MIF-TIF'!$R$204)+SUMIF('TKK-MIF-TIF'!$H$209:$H$210,'rekap jam tatap muka'!B7,'TKK-MIF-TIF'!$R$209:$R$210)+SUMIF('TKK-MIF-TIF'!$H$219:$H$221,'rekap jam tatap muka'!B7,'TKK-MIF-TIF'!$R$219:$R$221)+SUMIF('TKK-MIF-TIF'!$H$228,'rekap jam tatap muka'!B7,'TKK-MIF-TIF'!$R$228)+SUMIF('TKK-MIF-TIF'!$I$197:$I$198,'rekap jam tatap muka'!B7,'TKK-MIF-TIF'!$R$197:$R$198)+SUMIF('TKK-MIF-TIF'!$I$204,'rekap jam tatap muka'!B7,'TKK-MIF-TIF'!$R$204)+SUMIF('TKK-MIF-TIF'!$I$209:$I$210,'rekap jam tatap muka'!B7,'TKK-MIF-TIF'!$R$209:$R$210)+SUMIF('TKK-MIF-TIF'!$I$219:$I$221,'rekap jam tatap muka'!B7,'TKK-MIF-TIF'!$R$219:$R$221)+SUMIF('TKK-MIF-TIF'!$I$228,'rekap jam tatap muka'!B7,'TKK-MIF-TIF'!$R$228)+SUMIF('TKK-MIF-TIF'!$J$197:$J$198,'rekap jam tatap muka'!B7,'TKK-MIF-TIF'!$R$197:$R$198)+SUMIF('TKK-MIF-TIF'!$J$204,'rekap jam tatap muka'!B7,'TKK-MIF-TIF'!$R$204)+SUMIF('TKK-MIF-TIF'!$J$209:$J$210,'rekap jam tatap muka'!B7,'TKK-MIF-TIF'!$R$209:$R$210)+SUMIF('TKK-MIF-TIF'!$J$219:$J$221,'rekap jam tatap muka'!B7,'TKK-MIF-TIF'!$R$219:$R$221)+SUMIF('TKK-MIF-TIF'!$J$228,'rekap jam tatap muka'!B7,'TKK-MIF-TIF'!$R$228)+SUMIF('TKK-MIF-TIF'!$K$197:$K$198,'rekap jam tatap muka'!B7,'TKK-MIF-TIF'!$R$197:$R$198)+SUMIF('TKK-MIF-TIF'!$K$204,'rekap jam tatap muka'!B7,'TKK-MIF-TIF'!$R$204)+SUMIF('TKK-MIF-TIF'!$K$209:$K$210,'rekap jam tatap muka'!B7,'TKK-MIF-TIF'!$R$209:$R$210)+SUMIF('TKK-MIF-TIF'!$K$219:$K$221,'rekap jam tatap muka'!B7,'TKK-MIF-TIF'!$R$219:$R$221)+SUMIF('TKK-MIF-TIF'!$K$228,'rekap jam tatap muka'!B7,'TKK-MIF-TIF'!$R$228)+SUMIF('TKK-MIF-TIF'!$L$197:$L$198,'rekap jam tatap muka'!B7,'TKK-MIF-TIF'!$R$197:$R$198)+SUMIF('TKK-MIF-TIF'!$L$204,'rekap jam tatap muka'!B7,'TKK-MIF-TIF'!$R$204)+SUMIF('TKK-MIF-TIF'!$L$209:$L$210,'rekap jam tatap muka'!B7,'TKK-MIF-TIF'!$R$209:$R$210)+SUMIF('TKK-MIF-TIF'!$J$219:$J$221,'rekap jam tatap muka'!B7,'TKK-MIF-TIF'!$R$219:$R$221)++SUMIF('TKK-MIF-TIF'!$L$228,'rekap jam tatap muka'!B7,'TKK-MIF-TIF'!$R$228)</f>
        <v>6</v>
      </c>
      <c r="V8" s="27">
        <f>COUNTIF('TKK-MIF-TIF'!$A$231:$L$242,'rekap jam tatap muka'!B7)</f>
        <v>0</v>
      </c>
      <c r="W8" s="28">
        <f>SUMIF('TKK-MIF-TIF'!$H$251:$H$253,'rekap jam tatap muka'!B7,'TKK-MIF-TIF'!$R$251:$R$253)+SUMIF('TKK-MIF-TIF'!$I$251:$I$253,'rekap jam tatap muka'!B7,'TKK-MIF-TIF'!$R$251:$R$253)+SUMIF('TKK-MIF-TIF'!$J$251:$J$253,'rekap jam tatap muka'!B7,'TKK-MIF-TIF'!$R$251:$R$253)+SUMIF('TKK-MIF-TIF'!$K$251:$K$253,'rekap jam tatap muka'!B7,'TKK-MIF-TIF'!$R$251:$R$253)+SUMIF('TKK-MIF-TIF'!$L$251:$L$253,'rekap jam tatap muka'!B7,'TKK-MIF-TIF'!$R$251:$R$253)</f>
        <v>0</v>
      </c>
      <c r="X8" s="29">
        <f>SUMIF('TKK-MIF-TIF'!$H$254:$H$255,'rekap jam tatap muka'!B7,'TKK-MIF-TIF'!$R$254:$R$255)+SUMIF('TKK-MIF-TIF'!$I$254:$I$255,'rekap jam tatap muka'!B7,'TKK-MIF-TIF'!$R$254:$R$255)+SUMIF('TKK-MIF-TIF'!$J$254:$J$255,'rekap jam tatap muka'!B7,'TKK-MIF-TIF'!$R$254:$R$255)+SUMIF('TKK-MIF-TIF'!$K$254:$K$255,'rekap jam tatap muka'!B7,'TKK-MIF-TIF'!$R$254:$R$255)+SUMIF('TKK-MIF-TIF'!$L$254:$L$255,'rekap jam tatap muka'!B7,'TKK-MIF-TIF'!$R$254:$R$255)</f>
        <v>0</v>
      </c>
      <c r="Y8" s="30">
        <f>COUNTIF('TKK-MIF-TIF'!$A$261:$L$272,'rekap jam tatap muka'!B7)</f>
        <v>0</v>
      </c>
      <c r="Z8" s="31">
        <f>SUMIF('TKK-MIF-TIF'!$H$266:$H$268,'rekap jam tatap muka'!B7,'TKK-MIF-TIF'!$R$266:$R$268)+SUMIF('TKK-MIF-TIF'!$I$266:$I$268,'rekap jam tatap muka'!B7,'TKK-MIF-TIF'!$R$266:$R$268)+SUMIF('TKK-MIF-TIF'!$J$266:$J$268,'rekap jam tatap muka'!B7,'TKK-MIF-TIF'!$R$266:$R$268)+SUMIF('TKK-MIF-TIF'!$K$266:$K$268,'rekap jam tatap muka'!B7,'TKK-MIF-TIF'!$R$266:$R$268)+SUMIF('TKK-MIF-TIF'!$L$266:$L$268,'rekap jam tatap muka'!B7,'TKK-MIF-TIF'!$R$266:$R$268)</f>
        <v>0</v>
      </c>
      <c r="AA8" s="32">
        <f>SUMIF('TKK-MIF-TIF'!$H$269:$H$270,'rekap jam tatap muka'!B7,'TKK-MIF-TIF'!$R$269:$R$270)+SUMIF('TKK-MIF-TIF'!$I$269:$I$270,'rekap jam tatap muka'!B7,'TKK-MIF-TIF'!$R$269:$R$270)+SUMIF('TKK-MIF-TIF'!$J$269:$J$270,'rekap jam tatap muka'!B7,'TKK-MIF-TIF'!$R$269:$R$270)+SUMIF('TKK-MIF-TIF'!$K$269:$K$270,'rekap jam tatap muka'!B7,'TKK-MIF-TIF'!$R$269:$R$270)+SUMIF('TKK-MIF-TIF'!$L$269:$L$270,'rekap jam tatap muka'!B7,'TKK-MIF-TIF'!$R$269:$R$270)</f>
        <v>0</v>
      </c>
      <c r="AB8" s="33">
        <f>COUNTIF('TKK-MIF-TIF'!$A$154:$L$184,'rekap jam tatap muka'!B7)</f>
        <v>2</v>
      </c>
      <c r="AC8" s="33">
        <f>SUMIF('TKK-MIF-TIF'!$H$161:$H$163,'rekap jam tatap muka'!B7,'TKK-MIF-TIF'!$R$161:$R$163)+SUMIF('TKK-MIF-TIF'!$H$172:$H$175,'rekap jam tatap muka'!B7,'TKK-MIF-TIF'!$R$172:$R$175)+SUMIF('TKK-MIF-TIF'!$I$161:$I$163,'rekap jam tatap muka'!B7,'TKK-MIF-TIF'!$R$161:$R$163)+SUMIF('TKK-MIF-TIF'!$I$172:$I$175,'rekap jam tatap muka'!B7,'TKK-MIF-TIF'!$R$172:$R$175)+SUMIF('TKK-MIF-TIF'!$J$161:$J$163,'rekap jam tatap muka'!B7,'TKK-MIF-TIF'!$R$161:$R$163)+SUMIF('TKK-MIF-TIF'!$J$172:$J$175,'rekap jam tatap muka'!B7,'TKK-MIF-TIF'!$R$172:$R$175)+SUMIF('TKK-MIF-TIF'!$K$161:$K$163,'rekap jam tatap muka'!B7,'TKK-MIF-TIF'!$R$161:$R$163)+SUMIF('TKK-MIF-TIF'!$K$172:$K$175,'rekap jam tatap muka'!B7,'TKK-MIF-TIF'!$R$172:$R$175)+SUMIF('TKK-MIF-TIF'!$L$161:$L$163,'rekap jam tatap muka'!B7,'TKK-MIF-TIF'!$R$161:$R$163)+SUMIF('TKK-MIF-TIF'!$L$172:$L$175,'rekap jam tatap muka'!B7,'TKK-MIF-TIF'!$R$172:$R$175)</f>
        <v>1</v>
      </c>
      <c r="AD8" s="34">
        <f>SUMIF('TKK-MIF-TIF'!$H$164:$H$165,'rekap jam tatap muka'!B7,'TKK-MIF-TIF'!$R$164:$R$165)+SUMIF('TKK-MIF-TIF'!$H$171,'rekap jam tatap muka'!B7,'TKK-MIF-TIF'!$R$171)+SUMIF('TKK-MIF-TIF'!$H$176:$H$177,'rekap jam tatap muka'!B7,'TKK-MIF-TIF'!$R$176:$R$177)+SUMIF('TKK-MIF-TIF'!$I$164:$I$165,'rekap jam tatap muka'!B7,'TKK-MIF-TIF'!$R$164:$R$165)+SUMIF('TKK-MIF-TIF'!$I$171,'rekap jam tatap muka'!B7,'TKK-MIF-TIF'!$R$171)+SUMIF('TKK-MIF-TIF'!$I$176:$I$177,'rekap jam tatap muka'!B7,'TKK-MIF-TIF'!$R$176:$R$177)+SUMIF('TKK-MIF-TIF'!$J$164:$J$165,'rekap jam tatap muka'!B7,'TKK-MIF-TIF'!$R$164:$R$165)+SUMIF('TKK-MIF-TIF'!$J$171,'rekap jam tatap muka'!B7,'TKK-MIF-TIF'!$R$171)+SUMIF('TKK-MIF-TIF'!$J$176:$J$177,'rekap jam tatap muka'!B7,'TKK-MIF-TIF'!$R$176:$R$177)+SUMIF('TKK-MIF-TIF'!$K$164:$K$165,'rekap jam tatap muka'!B7,'TKK-MIF-TIF'!$R$164:$R$165)+SUMIF('TKK-MIF-TIF'!$K$171,'rekap jam tatap muka'!B7,'TKK-MIF-TIF'!$R$171)+SUMIF('TKK-MIF-TIF'!$K$176:$K$177,'rekap jam tatap muka'!B7,'TKK-MIF-TIF'!$R$176:$R$177)+SUMIF('TKK-MIF-TIF'!$L$164:$L$165,'rekap jam tatap muka'!B7,'TKK-MIF-TIF'!$R$164:$R$165)+SUMIF('TKK-MIF-TIF'!$L$171,'rekap jam tatap muka'!B7,'TKK-MIF-TIF'!$R$171)+SUMIF('TKK-MIF-TIF'!$L$176:$L$177,'rekap jam tatap muka'!B7,'TKK-MIF-TIF'!$R$176:$R$177)</f>
        <v>2</v>
      </c>
      <c r="AE8" s="34"/>
      <c r="AF8" s="35">
        <f t="shared" si="3"/>
        <v>8</v>
      </c>
      <c r="AG8" s="15">
        <f t="shared" ca="1" si="4"/>
        <v>5</v>
      </c>
      <c r="AH8" s="35">
        <f t="shared" ca="1" si="0"/>
        <v>1</v>
      </c>
      <c r="AI8" s="15">
        <f t="shared" ca="1" si="5"/>
        <v>20</v>
      </c>
      <c r="AJ8" s="35">
        <f t="shared" ca="1" si="1"/>
        <v>4</v>
      </c>
      <c r="AK8" s="35">
        <f t="shared" ca="1" si="6"/>
        <v>25</v>
      </c>
      <c r="AL8" s="36">
        <f>COUNTIF('TKK-MIF-TIF'!$H$15:$H$272,'rekap jam tatap muka'!B7)</f>
        <v>5</v>
      </c>
      <c r="AM8" s="37">
        <v>50000</v>
      </c>
      <c r="AN8" s="38">
        <f ca="1">AH8*AM8*14</f>
        <v>700000</v>
      </c>
      <c r="AO8" s="38">
        <f t="shared" ca="1" si="8"/>
        <v>2800000</v>
      </c>
      <c r="AP8" s="38">
        <f t="shared" ca="1" si="2"/>
        <v>3500000</v>
      </c>
      <c r="AQ8" s="40" t="s">
        <v>31</v>
      </c>
    </row>
    <row r="9" spans="1:43" ht="15.75">
      <c r="A9" s="12">
        <v>7</v>
      </c>
      <c r="B9" s="41" t="s">
        <v>32</v>
      </c>
      <c r="C9" s="41" t="s">
        <v>333</v>
      </c>
      <c r="D9" s="14">
        <f>COUNTIF('TKK-MIF-TIF'!$A$13:$L$35,'rekap jam tatap muka'!B8)</f>
        <v>0</v>
      </c>
      <c r="E9" s="15">
        <f ca="1">SUMIF('TKK-MIF-TIF'!$H$4:$H$19,'rekap jam tatap muka'!B8,'TKK-MIF-TIF'!$R$4:$R$19)+SUMIF('TKK-MIF-TIF'!$H$25:$H$30,'rekap jam tatap muka'!B8,'TKK-MIF-TIF'!$R$25:$R$30)+SUMIF('TKK-MIF-TIF'!$I$4:$I$19,'rekap jam tatap muka'!B8,'TKK-MIF-TIF'!$R$4:$R$19)+SUMIF('TKK-MIF-TIF'!$I$25:$I$30,'rekap jam tatap muka'!B8,'TKK-MIF-TIF'!$R$25:$R$30)+SUMIF('TKK-MIF-TIF'!$J$4:$J$19,'rekap jam tatap muka'!B8,'TKK-MIF-TIF'!$R$4:$R$19)+SUMIF('TKK-MIF-TIF'!$J$25:$J$30,'rekap jam tatap muka'!B8,'TKK-MIF-TIF'!$R$25:$R$30)+SUMIF('TKK-MIF-TIF'!$K$4:$K$19,'rekap jam tatap muka'!B8,'TKK-MIF-TIF'!$R$4:$R$19)+SUMIF('TKK-MIF-TIF'!$K$25:$K$30,'rekap jam tatap muka'!B8,'TKK-MIF-TIF'!$R$25:$R$30)+SUMIF('TKK-MIF-TIF'!$L$4:$L$19,'rekap jam tatap muka'!B8,'TKK-MIF-TIF'!$R$4:$R$19)+SUMIF('TKK-MIF-TIF'!$L$25:$L$30,'rekap jam tatap muka'!B8,'TKK-MIF-TIF'!$R$25:$R$30)</f>
        <v>0</v>
      </c>
      <c r="F9" s="16">
        <f>SUMIF('TKK-MIF-TIF'!$H$20:$H$22,'rekap jam tatap muka'!B8,'TKK-MIF-TIF'!$R$20:$R$22)+SUMIF('TKK-MIF-TIF'!$H$31:$H$32,'rekap jam tatap muka'!B8,'TKK-MIF-TIF'!$R$31:$R$32)+SUMIF('TKK-MIF-TIF'!$H$34,'rekap jam tatap muka'!B8,'TKK-MIF-TIF'!$R$34)+SUMIF('TKK-MIF-TIF'!$I$20:$I$22,'rekap jam tatap muka'!B8,'TKK-MIF-TIF'!$R$20:$R$22)+SUMIF('TKK-MIF-TIF'!$I$31:$I$32,'rekap jam tatap muka'!B8,'TKK-MIF-TIF'!$R$31:$R$32)+SUMIF('TKK-MIF-TIF'!$I$34,'rekap jam tatap muka'!B8,'TKK-MIF-TIF'!$R$34)+SUMIF('TKK-MIF-TIF'!$J$20:$J$22,'rekap jam tatap muka'!B8,'TKK-MIF-TIF'!$R$20:$R$22)+SUMIF('TKK-MIF-TIF'!$J$31:$J$32,'rekap jam tatap muka'!B8,'TKK-MIF-TIF'!$R$31:$R$32)+SUMIF('TKK-MIF-TIF'!$J$34,'rekap jam tatap muka'!B8,'TKK-MIF-TIF'!$R$34)+SUMIF('TKK-MIF-TIF'!$K$20:$K$22,'rekap jam tatap muka'!B8,'TKK-MIF-TIF'!$R$20:$R$22)+SUMIF('TKK-MIF-TIF'!$K$31:$K$32,'rekap jam tatap muka'!B8,'TKK-MIF-TIF'!$R$31:$R$32)+SUMIF('TKK-MIF-TIF'!$K$34,'rekap jam tatap muka'!B8,'TKK-MIF-TIF'!$R$34)+SUMIF('TKK-MIF-TIF'!$L$20:$L$22,'rekap jam tatap muka'!B8,'TKK-MIF-TIF'!$R$20:$R$22)+SUMIF('TKK-MIF-TIF'!$L$31:$L$32,'rekap jam tatap muka'!B8,'TKK-MIF-TIF'!$R$31:$R$32)+SUMIF('TKK-MIF-TIF'!$L$34,'rekap jam tatap muka'!B8,'TKK-MIF-TIF'!$R$34)</f>
        <v>0</v>
      </c>
      <c r="G9" s="17">
        <f>COUNTIF('TKK-MIF-TIF'!$A$41:$L$50,'rekap jam tatap muka'!B8)</f>
        <v>0</v>
      </c>
      <c r="H9" s="18">
        <f>SUMIF('TKK-MIF-TIF'!$H$43:$H$47,'rekap jam tatap muka'!B8,'TKK-MIF-TIF'!$R$43:$R$47)+SUMIF('TKK-MIF-TIF'!$I$43:$I$47,'rekap jam tatap muka'!B8,'TKK-MIF-TIF'!$R$43:$R$47)+SUMIF('TKK-MIF-TIF'!$J$43:$J$47,'rekap jam tatap muka'!B8,'TKK-MIF-TIF'!$R$43:$R$47)+SUMIF('TKK-MIF-TIF'!$K$43:$K$47,'rekap jam tatap muka'!B8,'TKK-MIF-TIF'!$R$43:$R$47)+SUMIF('TKK-MIF-TIF'!$L$43:$L$47,'rekap jam tatap muka'!B8,'TKK-MIF-TIF'!$R$43:$R$47)</f>
        <v>0</v>
      </c>
      <c r="I9" s="42">
        <f>SUMIF('TKK-MIF-TIF'!$H$48:$H$50,'rekap jam tatap muka'!B8,'TKK-MIF-TIF'!$R$48:$R$50)+SUMIF('TKK-MIF-TIF'!$I$48:$I$50,'rekap jam tatap muka'!B8,'TKK-MIF-TIF'!$R$48:$R$50)+SUMIF('TKK-MIF-TIF'!$J$48:$J$50,'rekap jam tatap muka'!B8,'TKK-MIF-TIF'!$R$48:$R$50)+SUMIF('TKK-MIF-TIF'!$K$48:$K$50,'rekap jam tatap muka'!B8,'TKK-MIF-TIF'!$R$48:$R$50)+SUMIF('TKK-MIF-TIF'!$L$48:$L$50,'rekap jam tatap muka'!B8,'TKK-MIF-TIF'!$R$48:$R$50)</f>
        <v>0</v>
      </c>
      <c r="J9" s="19">
        <f>COUNTIF('TKK-MIF-TIF'!$A$55:$K$80,'rekap jam tatap muka'!B8)</f>
        <v>1</v>
      </c>
      <c r="K9" s="19">
        <f>SUMIF('TKK-MIF-TIF'!$H$60,'rekap jam tatap muka'!B8,'TKK-MIF-TIF'!$R$60)+SUMIF('TKK-MIF-TIF'!$H$62,'rekap jam tatap muka'!B8,'TKK-MIF-TIF'!$R$62)+SUMIF('TKK-MIF-TIF'!$H$67:$H$72,'rekap jam tatap muka'!B8,'TKK-MIF-TIF'!$R$67:$R$72)+SUMIF('TKK-MIF-TIF'!$H$78:$H$79,'rekap jam tatap muka'!B8,'TKK-MIF-TIF'!$R$78:$R$79)+SUMIF('TKK-MIF-TIF'!$I$60,'rekap jam tatap muka'!B8,'TKK-MIF-TIF'!$R$60)+SUMIF('TKK-MIF-TIF'!$I$62,'rekap jam tatap muka'!B8,'TKK-MIF-TIF'!$R$62)+SUMIF('TKK-MIF-TIF'!$I$67:$I$72,'rekap jam tatap muka'!B8,'TKK-MIF-TIF'!$R$67:$R$72)+SUMIF('TKK-MIF-TIF'!$I$78:$I$79,'rekap jam tatap muka'!B8,'TKK-MIF-TIF'!$R$78:$R$79)+SUMIF('TKK-MIF-TIF'!$J$60,'rekap jam tatap muka'!B8,'TKK-MIF-TIF'!$R$60)+SUMIF('TKK-MIF-TIF'!$J$62,'rekap jam tatap muka'!B8,'TKK-MIF-TIF'!$R$62)+SUMIF('TKK-MIF-TIF'!$J$67:$J$72,'rekap jam tatap muka'!B8,'TKK-MIF-TIF'!$R$67:$R$72)+SUMIF('TKK-MIF-TIF'!$J$78:$J$79,'rekap jam tatap muka'!B8,'TKK-MIF-TIF'!$R$78:$R$79)+SUMIF('TKK-MIF-TIF'!$K$60,'rekap jam tatap muka'!B8,'TKK-MIF-TIF'!$R$60)+SUMIF('TKK-MIF-TIF'!$K$62,'rekap jam tatap muka'!B8,'TKK-MIF-TIF'!$R$62)+SUMIF('TKK-MIF-TIF'!$K$67:$K$72,'rekap jam tatap muka'!B8,'TKK-MIF-TIF'!$R$67:$R$72)+SUMIF('TKK-MIF-TIF'!$K$78:$K$79,'rekap jam tatap muka'!B8,'TKK-MIF-TIF'!$R$78:$R$79)+SUMIF('TKK-MIF-TIF'!$L$60,'rekap jam tatap muka'!B8,'TKK-MIF-TIF'!$R$60)+SUMIF('TKK-MIF-TIF'!$L$62,'rekap jam tatap muka'!B8,'TKK-MIF-TIF'!$R$62)+SUMIF('TKK-MIF-TIF'!$L$67:$L$72,'rekap jam tatap muka'!B8,'TKK-MIF-TIF'!$R$67:$R$72)+SUMIF('TKK-MIF-TIF'!$L$78:$L$79,'rekap jam tatap muka'!B8,'TKK-MIF-TIF'!$R$78:$R$79)</f>
        <v>2</v>
      </c>
      <c r="L9" s="20">
        <f>SUMIF('TKK-MIF-TIF'!$H$61,'rekap jam tatap muka'!B8,'TKK-MIF-TIF'!$R$61)+SUMIF('TKK-MIF-TIF'!$H$63:$H$64,'rekap jam tatap muka'!B8,'TKK-MIF-TIF'!$R$63:$R$64)+SUMIF('TKK-MIF-TIF'!$H$73:$H$74,'rekap jam tatap muka'!B8,'TKK-MIF-TIF'!$R$73:$R$74)+SUMIF('TKK-MIF-TIF'!$H$77,'rekap jam tatap muka'!B8,'TKK-MIF-TIF'!$R$77)+SUMIF('TKK-MIF-TIF'!$I$61,'rekap jam tatap muka'!B8,'TKK-MIF-TIF'!$R$61)+SUMIF('TKK-MIF-TIF'!$I$63:$I$64,'rekap jam tatap muka'!B8,'TKK-MIF-TIF'!$R$63:$R$64)+SUMIF('TKK-MIF-TIF'!$I$73:$I$74,'rekap jam tatap muka'!B8,'TKK-MIF-TIF'!$R$73:$R$74)+SUMIF('TKK-MIF-TIF'!$I$77,'rekap jam tatap muka'!B8,'TKK-MIF-TIF'!$R$77)+SUMIF('TKK-MIF-TIF'!$J$61,'rekap jam tatap muka'!B8,'TKK-MIF-TIF'!$R$61)+SUMIF('TKK-MIF-TIF'!$J$63:$J$64,'rekap jam tatap muka'!B8,'TKK-MIF-TIF'!$R$63:$R$64)+SUMIF('TKK-MIF-TIF'!$J$73:$J$74,'rekap jam tatap muka'!B8,'TKK-MIF-TIF'!$R$73:$R$74)+SUMIF('TKK-MIF-TIF'!$J$77,'rekap jam tatap muka'!B8,'TKK-MIF-TIF'!$R$77)+SUMIF('TKK-MIF-TIF'!$K$61,'rekap jam tatap muka'!B8,'TKK-MIF-TIF'!$R$61)+SUMIF('TKK-MIF-TIF'!$K$63:$K$64,'rekap jam tatap muka'!B8,'TKK-MIF-TIF'!$R$63:$R$64)+SUMIF('TKK-MIF-TIF'!$K$73:$K$74,'rekap jam tatap muka'!B8,'TKK-MIF-TIF'!$R$73:$R$74)+SUMIF('TKK-MIF-TIF'!$K$77,'rekap jam tatap muka'!B8,'TKK-MIF-TIF'!$R$77)+SUMIF('TKK-MIF-TIF'!$L$61,'rekap jam tatap muka'!B8,'TKK-MIF-TIF'!$R$61)+SUMIF('TKK-MIF-TIF'!$L$63:$L$64,'rekap jam tatap muka'!B8,'TKK-MIF-TIF'!$R$63:$R$64)+SUMIF('TKK-MIF-TIF'!$L$73:$L$74,'rekap jam tatap muka'!B8,'TKK-MIF-TIF'!$R$73:$R$74)+SUMIF('TKK-MIF-TIF'!$L$77,'rekap jam tatap muka'!B8,'TKK-MIF-TIF'!$R$77)</f>
        <v>0</v>
      </c>
      <c r="M9" s="21">
        <f>COUNTIF('TKK-MIF-TIF'!$A$84:$K$109,'rekap jam tatap muka'!B8)</f>
        <v>1</v>
      </c>
      <c r="N9" s="21">
        <f>SUMIF('TKK-MIF-TIF'!$H$89,'rekap jam tatap muka'!B8,'TKK-MIF-TIF'!$R$89)+SUMIF('TKK-MIF-TIF'!$H$91,'rekap jam tatap muka'!B8,'TKK-MIF-TIF'!$R$91)+SUMIF('TKK-MIF-TIF'!$H$96:$H$101,'rekap jam tatap muka'!B8,'TKK-MIF-TIF'!$R$96:$R$101)+SUMIF('TKK-MIF-TIF'!$H$107:$H$108,'rekap jam tatap muka'!B8,'TKK-MIF-TIF'!$R$107:$R$108)+SUMIF('TKK-MIF-TIF'!$I$89,'rekap jam tatap muka'!B8,'TKK-MIF-TIF'!$R$89)+SUMIF('TKK-MIF-TIF'!$I$91,'rekap jam tatap muka'!B8,'TKK-MIF-TIF'!$R$91)+SUMIF('TKK-MIF-TIF'!$I$96:$I$101,'rekap jam tatap muka'!B8,'TKK-MIF-TIF'!$R$96:$R$101)+SUMIF('TKK-MIF-TIF'!$I$107:$I$108,'rekap jam tatap muka'!B8,'TKK-MIF-TIF'!$R$107:$R$108)+SUMIF('TKK-MIF-TIF'!$J$89,'rekap jam tatap muka'!B8,'TKK-MIF-TIF'!$R$89)+SUMIF('TKK-MIF-TIF'!$J$91,'rekap jam tatap muka'!B8,'TKK-MIF-TIF'!$R$91)+SUMIF('TKK-MIF-TIF'!$J$96:$J$101,'rekap jam tatap muka'!B8,'TKK-MIF-TIF'!$R$96:$R$101)+SUMIF('TKK-MIF-TIF'!$J$107:$J$108,'rekap jam tatap muka'!B8,'TKK-MIF-TIF'!$R$107:$R$108)+SUMIF('TKK-MIF-TIF'!$K$89,'rekap jam tatap muka'!B8,'TKK-MIF-TIF'!$R$89)+SUMIF('TKK-MIF-TIF'!$K$91,'rekap jam tatap muka'!B8,'TKK-MIF-TIF'!$R$91)+SUMIF('TKK-MIF-TIF'!$K$96:$K$101,'rekap jam tatap muka'!B8,'TKK-MIF-TIF'!$R$96:$R$101)+SUMIF('TKK-MIF-TIF'!$K$107:$K$108,'rekap jam tatap muka'!B8,'TKK-MIF-TIF'!$R$107:$R$108)+SUMIF('TKK-MIF-TIF'!$H$89,'rekap jam tatap muka'!B8,'TKK-MIF-TIF'!$R$89)+SUMIF('TKK-MIF-TIF'!$L$91,'rekap jam tatap muka'!B8,'TKK-MIF-TIF'!$R$91)+SUMIF('TKK-MIF-TIF'!$L$96:$L$101,'rekap jam tatap muka'!B8,'TKK-MIF-TIF'!$R$96:$R$101)+SUMIF('TKK-MIF-TIF'!$L$107:$L$108,'rekap jam tatap muka'!B8,'TKK-MIF-TIF'!$R$107:$R$108)</f>
        <v>1</v>
      </c>
      <c r="O9" s="22">
        <f ca="1">SUMIF('TKK-MIF-TIF'!$H$90,'rekap jam tatap muka'!B8,'TKK-MIF-TIF'!$R$90)+SUMIF('TKK-MIF-TIF'!$H$92:$H$93,'rekap jam tatap muka'!B8,'TKK-MIF-TIF'!$R$92:$R$93)+SUMIF('TKK-MIF-TIF'!$H$102:$H$103,'rekap jam tatap muka'!B8,'TKK-MIF-TIF'!$R$102:$R$103)+SUMIF('TKK-MIF-TIF'!$H$106,'rekap jam tatap muka'!B8,'TKK-MIF-TIF'!$R$106)+SUMIF('TKK-MIF-TIF'!$I$90,'rekap jam tatap muka'!B8,'TKK-MIF-TIF'!$R$90)+SUMIF('TKK-MIF-TIF'!$H$92:$I$93,'rekap jam tatap muka'!B8,'TKK-MIF-TIF'!$R$92:$R$93)+SUMIF('TKK-MIF-TIF'!$I$102:$I$103,'rekap jam tatap muka'!B8,'TKK-MIF-TIF'!$R$102:$R$103)+SUMIF('TKK-MIF-TIF'!$I$106,'rekap jam tatap muka'!B8,'TKK-MIF-TIF'!$R$106)+SUMIF('TKK-MIF-TIF'!$J$90,'rekap jam tatap muka'!B8,'TKK-MIF-TIF'!$R$90)+SUMIF('TKK-MIF-TIF'!$J$92:$J$93,'rekap jam tatap muka'!B8,'TKK-MIF-TIF'!$R$92:$R$93)+SUMIF('TKK-MIF-TIF'!$J$102:$J$103,'rekap jam tatap muka'!B8,'TKK-MIF-TIF'!$R$102:$R$103)+SUMIF('TKK-MIF-TIF'!$J$106,'rekap jam tatap muka'!B8,'TKK-MIF-TIF'!$R$106)+SUMIF('TKK-MIF-TIF'!$K$90,'rekap jam tatap muka'!B8,'TKK-MIF-TIF'!$R$90)+SUMIF('TKK-MIF-TIF'!$K$92:$K$93,'rekap jam tatap muka'!B8,'TKK-MIF-TIF'!$R$92:$R$93)+SUMIF('TKK-MIF-TIF'!$K$102:$K$103,'rekap jam tatap muka'!B8,'TKK-MIF-TIF'!$R$102:$R$103)+SUMIF('TKK-MIF-TIF'!$K$106,'rekap jam tatap muka'!B8,'TKK-MIF-TIF'!$R$106)+SUMIF('TKK-MIF-TIF'!$L$90,'rekap jam tatap muka'!B8,'TKK-MIF-TIF'!$R$90)+SUMIF('TKK-MIF-TIF'!$L$92:$L$93,'rekap jam tatap muka'!B8,'TKK-MIF-TIF'!$R$92:$R$93)+SUMIF('TKK-MIF-TIF'!$L$102:$L$103,'rekap jam tatap muka'!B8,'TKK-MIF-TIF'!$R$102:$R$103)+SUMIF('TKK-MIF-TIF'!$L$106,'rekap jam tatap muka'!B8,'TKK-MIF-TIF'!$R$106)</f>
        <v>0</v>
      </c>
      <c r="P9" s="23">
        <f>COUNTIF('TKK-MIF-TIF'!$A$113:$L$150,'rekap jam tatap muka'!B8)</f>
        <v>3</v>
      </c>
      <c r="Q9" s="23">
        <f>SUMIF('TKK-MIF-TIF'!$H$119:$H$121,'rekap jam tatap muka'!B8,'TKK-MIF-TIF'!$R$119:$R$121)+SUMIF('TKK-MIF-TIF'!$H$129:$H$132,'rekap jam tatap muka'!B8,'TKK-MIF-TIF'!$R$129:$R$132)+SUMIF('TKK-MIF-TIF'!$H$139:$H$142,'rekap jam tatap muka'!B8,'TKK-MIF-TIF'!$R$139:$R148)+ SUMIF('TKK-MIF-TIF'!$H$150:$H$151,'rekap jam tatap muka'!B8,'TKK-MIF-TIF'!$R$150:$R157)+SUMIF('TKK-MIF-TIF'!$I$119:$I$121,'rekap jam tatap muka'!B8,'TKK-MIF-TIF'!$R$119:$R$121)+SUMIF('TKK-MIF-TIF'!$I$129:$I$132,'rekap jam tatap muka'!B8,'TKK-MIF-TIF'!$R$129:$R$132)+SUMIF('TKK-MIF-TIF'!$I$139:$I$142,'rekap jam tatap muka'!B8,'TKK-MIF-TIF'!$R$139:$R148)+SUMIF('TKK-MIF-TIF'!$I$150:$I$151,'rekap jam tatap muka'!B8,'TKK-MIF-TIF'!$R$150:$R157)+SUMIF('TKK-MIF-TIF'!$J$119:$J$121,'rekap jam tatap muka'!B8,'TKK-MIF-TIF'!$R$119:$R$121)+SUMIF('TKK-MIF-TIF'!$J$129:$J$132,'rekap jam tatap muka'!B8,'TKK-MIF-TIF'!$R$129:$R$132)+SUMIF('TKK-MIF-TIF'!$J$139:$J$142,'rekap jam tatap muka'!B8,'TKK-MIF-TIF'!$R$139:$R148)+SUMIF('TKK-MIF-TIF'!$J$150:$J$151,'rekap jam tatap muka'!B8,'TKK-MIF-TIF'!$R$150:$R157)+SUMIF('TKK-MIF-TIF'!$K$119:$K$121,'rekap jam tatap muka'!B8,'TKK-MIF-TIF'!$R$119:$R$121)+SUMIF('TKK-MIF-TIF'!$K$129:$K$132,'rekap jam tatap muka'!B8,'TKK-MIF-TIF'!$R$132:$R$1120)+SUMIF('TKK-MIF-TIF'!$K$139:$K$142,'rekap jam tatap muka'!B8,'TKK-MIF-TIF'!$R$139:$R148)+SUMIF('TKK-MIF-TIF'!$K$150:$K$151,'rekap jam tatap muka'!B8,'TKK-MIF-TIF'!$R$150:$R157)+SUMIF('TKK-MIF-TIF'!$L$119:$L$121,'rekap jam tatap muka'!B8,'TKK-MIF-TIF'!$R$119:$R$121)+SUMIF('TKK-MIF-TIF'!$L$129:$L$132,'rekap jam tatap muka'!B8,'TKK-MIF-TIF'!$R$132:$R$1120)+SUMIF('TKK-MIF-TIF'!$L$139:$L$142,'rekap jam tatap muka'!B8,'TKK-MIF-TIF'!$R$139:$R148)+SUMIF('TKK-MIF-TIF'!$L$150:$L$151,'rekap jam tatap muka'!B8,'TKK-MIF-TIF'!$R$150:$R157)</f>
        <v>2.5</v>
      </c>
      <c r="R9" s="24">
        <f>SUMIF('TKK-MIF-TIF'!$H$122:$H$123,'rekap jam tatap muka'!B8,'TKK-MIF-TIF'!$R$122:$R$123)+SUMIF('TKK-MIF-TIF'!$H$128,'rekap jam tatap muka'!B8,'TKK-MIF-TIF'!$R$128)+SUMIF('TKK-MIF-TIF'!$H$133:$H$134,'rekap jam tatap muka'!B8,'TKK-MIF-TIF'!$R$133:$R$134)+SUMIF('TKK-MIF-TIF'!$H$143:$H$145,'rekap jam tatap muka'!B8,'TKK-MIF-TIF'!$R$143:$R$145)+SUMIF('TKK-MIF-TIF'!$H$152,'rekap jam tatap muka'!B8,'TKK-MIF-TIF'!$R$152)+SUMIF('TKK-MIF-TIF'!$I$122:$I$123,'rekap jam tatap muka'!B8,'TKK-MIF-TIF'!$R$122:$R$123)+SUMIF('TKK-MIF-TIF'!$I$128,'rekap jam tatap muka'!B8,'TKK-MIF-TIF'!$R$128)+SUMIF('TKK-MIF-TIF'!$I$133:$I$134,'rekap jam tatap muka'!B8,'TKK-MIF-TIF'!$R$133:$R$134)+SUMIF('TKK-MIF-TIF'!$I$143:$I$145,'rekap jam tatap muka'!B8,'TKK-MIF-TIF'!$R$143:$R$145)+SUMIF('TKK-MIF-TIF'!$I$152,'rekap jam tatap muka'!B8,'TKK-MIF-TIF'!$R$152)+SUMIF('TKK-MIF-TIF'!$J$122:$J$123,'rekap jam tatap muka'!B8,'TKK-MIF-TIF'!$R$122:$R$123)+SUMIF('TKK-MIF-TIF'!$J$128,'rekap jam tatap muka'!B8,'TKK-MIF-TIF'!$R$128)+SUMIF('TKK-MIF-TIF'!$J$133:$J$134,'rekap jam tatap muka'!B8,'TKK-MIF-TIF'!$R$133:$R$134)+SUMIF('TKK-MIF-TIF'!$J$143:$J$145,'rekap jam tatap muka'!B8,'TKK-MIF-TIF'!$R$143:$R$145)+SUMIF('TKK-MIF-TIF'!$K$122:$K$123,'rekap jam tatap muka'!B8,'TKK-MIF-TIF'!$R$122:$R$123)+SUMIF('TKK-MIF-TIF'!$J$152,'rekap jam tatap muka'!B8,'TKK-MIF-TIF'!$R$152)+SUMIF('TKK-MIF-TIF'!$K$128,'rekap jam tatap muka'!B8,'TKK-MIF-TIF'!$R$128)+SUMIF('TKK-MIF-TIF'!$K$133:$K$134,'rekap jam tatap muka'!B8,'TKK-MIF-TIF'!$R$133:$R$134)+SUMIF('TKK-MIF-TIF'!$K$143:$K$145,'rekap jam tatap muka'!B8,'TKK-MIF-TIF'!$R$143:$R$145)+SUMIF('TKK-MIF-TIF'!$K$152,'rekap jam tatap muka'!B8,'TKK-MIF-TIF'!$R$152)+SUMIF('TKK-MIF-TIF'!$L$122:$L$123,'rekap jam tatap muka'!B8,'TKK-MIF-TIF'!$R$122:$R$123)+SUMIF('TKK-MIF-TIF'!$L$128,'rekap jam tatap muka'!B8,'TKK-MIF-TIF'!$R$128)+SUMIF('TKK-MIF-TIF'!$L$133:$L$134,'rekap jam tatap muka'!B8,'TKK-MIF-TIF'!$R$133:$R$134)+SUMIF('TKK-MIF-TIF'!$L$143:$L$145,'rekap jam tatap muka'!B8,'TKK-MIF-TIF'!$R$143:$R$145)+SUMIF('TKK-MIF-TIF'!$L$152,'rekap jam tatap muka'!B8,'TKK-MIF-TIF'!$R$152)</f>
        <v>11</v>
      </c>
      <c r="S9" s="25">
        <f>COUNTIF('TKK-MIF-TIF'!$A$189:$L$226,'rekap jam tatap muka'!B8)</f>
        <v>3</v>
      </c>
      <c r="T9" s="25">
        <f>SUMIF('TKK-MIF-TIF'!$H$194:$H$196,'rekap jam tatap muka'!B8,'TKK-MIF-TIF'!$R$194:$R$196)+SUMIF('TKK-MIF-TIF'!$H$205:$H$208,'rekap jam tatap muka'!B8,'TKK-MIF-TIF'!$R$205:$R$208)+SUMIF('TKK-MIF-TIF'!$H$215:$H$218,'rekap jam tatap muka'!B8,'TKK-MIF-TIF'!$R$215:$R224)+SUMIF('TKK-MIF-TIF'!$H$226:$H$227,'rekap jam tatap muka'!B8,'TKK-MIF-TIF'!$R$226:$R233)+ SUMIF('TKK-MIF-TIF'!$I$194:$I$196,'rekap jam tatap muka'!B8,'TKK-MIF-TIF'!$R$194:$R$196)+SUMIF('TKK-MIF-TIF'!$I$205:$I$208,'rekap jam tatap muka'!B8,'TKK-MIF-TIF'!$R$205:$R$208)+SUMIF('TKK-MIF-TIF'!$I$215:$I$218,'rekap jam tatap muka'!B8,'TKK-MIF-TIF'!$R$215:$R224)+SUMIF('TKK-MIF-TIF'!$I$226:$I$227,'rekap jam tatap muka'!B8,'TKK-MIF-TIF'!$R$226:$R233)+SUMIF('TKK-MIF-TIF'!$J$194:$J$196,'rekap jam tatap muka'!B8,'TKK-MIF-TIF'!$R$194:$R$196)+SUMIF('TKK-MIF-TIF'!$J$205:$J$208,'rekap jam tatap muka'!B8,'TKK-MIF-TIF'!$R$205:$R$208)+SUMIF('TKK-MIF-TIF'!$J$215:$J$218,'rekap jam tatap muka'!B8,'TKK-MIF-TIF'!$R$215:$R224)+SUMIF('TKK-MIF-TIF'!$J$226:$J$227,'rekap jam tatap muka'!B8,'TKK-MIF-TIF'!$R$226:$R233)+SUMIF('TKK-MIF-TIF'!$K$194:$K$196,'rekap jam tatap muka'!B8,'TKK-MIF-TIF'!$R$194:$R$196)+SUMIF('TKK-MIF-TIF'!$K$205:$K$208,'rekap jam tatap muka'!B8,'TKK-MIF-TIF'!$R$205:$R$208)+SUMIF('TKK-MIF-TIF'!$K$215:$K$218,'rekap jam tatap muka'!B8,'TKK-MIF-TIF'!$R$215:$R224)+SUMIF('TKK-MIF-TIF'!$K$226:$K$227,'rekap jam tatap muka'!B8,'TKK-MIF-TIF'!$R$226:$R233)+SUMIF('TKK-MIF-TIF'!$L$194:$L$196,'rekap jam tatap muka'!B8,'TKK-MIF-TIF'!$R$194:$R$196)+SUMIF('TKK-MIF-TIF'!$L$205:$L$208,'rekap jam tatap muka'!B8,'TKK-MIF-TIF'!$R$205:$R$208)+SUMIF('TKK-MIF-TIF'!$L$215:$L$218,'rekap jam tatap muka'!B8,'TKK-MIF-TIF'!$R$215:$R224)+SUMIF('TKK-MIF-TIF'!$L$226:$L$227,'rekap jam tatap muka'!B8,'TKK-MIF-TIF'!$R$226:$R233)</f>
        <v>1.5</v>
      </c>
      <c r="U9" s="26">
        <f>SUMIF('TKK-MIF-TIF'!$H$197:$H$198,'rekap jam tatap muka'!B8,'TKK-MIF-TIF'!$R$197:$R$198)+SUMIF('TKK-MIF-TIF'!$H$204,'rekap jam tatap muka'!B8,'TKK-MIF-TIF'!$R$204)+SUMIF('TKK-MIF-TIF'!$H$209:$H$210,'rekap jam tatap muka'!B8,'TKK-MIF-TIF'!$R$209:$R$210)+SUMIF('TKK-MIF-TIF'!$H$219:$H$221,'rekap jam tatap muka'!B8,'TKK-MIF-TIF'!$R$219:$R$221)+SUMIF('TKK-MIF-TIF'!$H$228,'rekap jam tatap muka'!B8,'TKK-MIF-TIF'!$R$228)+SUMIF('TKK-MIF-TIF'!$I$197:$I$198,'rekap jam tatap muka'!B8,'TKK-MIF-TIF'!$R$197:$R$198)+SUMIF('TKK-MIF-TIF'!$I$204,'rekap jam tatap muka'!B8,'TKK-MIF-TIF'!$R$204)+SUMIF('TKK-MIF-TIF'!$I$209:$I$210,'rekap jam tatap muka'!B8,'TKK-MIF-TIF'!$R$209:$R$210)+SUMIF('TKK-MIF-TIF'!$I$219:$I$221,'rekap jam tatap muka'!B8,'TKK-MIF-TIF'!$R$219:$R$221)+SUMIF('TKK-MIF-TIF'!$I$228,'rekap jam tatap muka'!B8,'TKK-MIF-TIF'!$R$228)+SUMIF('TKK-MIF-TIF'!$J$197:$J$198,'rekap jam tatap muka'!B8,'TKK-MIF-TIF'!$R$197:$R$198)+SUMIF('TKK-MIF-TIF'!$J$204,'rekap jam tatap muka'!B8,'TKK-MIF-TIF'!$R$204)+SUMIF('TKK-MIF-TIF'!$J$209:$J$210,'rekap jam tatap muka'!B8,'TKK-MIF-TIF'!$R$209:$R$210)+SUMIF('TKK-MIF-TIF'!$J$219:$J$221,'rekap jam tatap muka'!B8,'TKK-MIF-TIF'!$R$219:$R$221)+SUMIF('TKK-MIF-TIF'!$J$228,'rekap jam tatap muka'!B8,'TKK-MIF-TIF'!$R$228)+SUMIF('TKK-MIF-TIF'!$K$197:$K$198,'rekap jam tatap muka'!B8,'TKK-MIF-TIF'!$R$197:$R$198)+SUMIF('TKK-MIF-TIF'!$K$204,'rekap jam tatap muka'!B8,'TKK-MIF-TIF'!$R$204)+SUMIF('TKK-MIF-TIF'!$K$209:$K$210,'rekap jam tatap muka'!B8,'TKK-MIF-TIF'!$R$209:$R$210)+SUMIF('TKK-MIF-TIF'!$K$219:$K$221,'rekap jam tatap muka'!B8,'TKK-MIF-TIF'!$R$219:$R$221)+SUMIF('TKK-MIF-TIF'!$K$228,'rekap jam tatap muka'!B8,'TKK-MIF-TIF'!$R$228)+SUMIF('TKK-MIF-TIF'!$L$197:$L$198,'rekap jam tatap muka'!B8,'TKK-MIF-TIF'!$R$197:$R$198)+SUMIF('TKK-MIF-TIF'!$L$204,'rekap jam tatap muka'!B8,'TKK-MIF-TIF'!$R$204)+SUMIF('TKK-MIF-TIF'!$L$209:$L$210,'rekap jam tatap muka'!B8,'TKK-MIF-TIF'!$R$209:$R$210)+SUMIF('TKK-MIF-TIF'!$J$219:$J$221,'rekap jam tatap muka'!B8,'TKK-MIF-TIF'!$R$219:$R$221)++SUMIF('TKK-MIF-TIF'!$L$228,'rekap jam tatap muka'!B8,'TKK-MIF-TIF'!$R$228)</f>
        <v>6</v>
      </c>
      <c r="V9" s="27">
        <f>COUNTIF('TKK-MIF-TIF'!$A$231:$L$242,'rekap jam tatap muka'!B8)</f>
        <v>3</v>
      </c>
      <c r="W9" s="28">
        <f>SUMIF('TKK-MIF-TIF'!$H$251:$H$253,'rekap jam tatap muka'!B8,'TKK-MIF-TIF'!$R$251:$R$253)+SUMIF('TKK-MIF-TIF'!$I$251:$I$253,'rekap jam tatap muka'!B8,'TKK-MIF-TIF'!$R$251:$R$253)+SUMIF('TKK-MIF-TIF'!$J$251:$J$253,'rekap jam tatap muka'!B8,'TKK-MIF-TIF'!$R$251:$R$253)+SUMIF('TKK-MIF-TIF'!$K$251:$K$253,'rekap jam tatap muka'!B8,'TKK-MIF-TIF'!$R$251:$R$253)+SUMIF('TKK-MIF-TIF'!$L$251:$L$253,'rekap jam tatap muka'!B8,'TKK-MIF-TIF'!$R$251:$R$253)</f>
        <v>0</v>
      </c>
      <c r="X9" s="29">
        <f>SUMIF('TKK-MIF-TIF'!$H$254:$H$255,'rekap jam tatap muka'!B8,'TKK-MIF-TIF'!$R$254:$R$255)+SUMIF('TKK-MIF-TIF'!$I$254:$I$255,'rekap jam tatap muka'!B8,'TKK-MIF-TIF'!$R$254:$R$255)+SUMIF('TKK-MIF-TIF'!$J$254:$J$255,'rekap jam tatap muka'!B8,'TKK-MIF-TIF'!$R$254:$R$255)+SUMIF('TKK-MIF-TIF'!$K$254:$K$255,'rekap jam tatap muka'!B8,'TKK-MIF-TIF'!$R$254:$R$255)+SUMIF('TKK-MIF-TIF'!$L$254:$L$255,'rekap jam tatap muka'!B8,'TKK-MIF-TIF'!$R$254:$R$255)</f>
        <v>0</v>
      </c>
      <c r="Y9" s="30">
        <f>COUNTIF('TKK-MIF-TIF'!$A$261:$L$272,'rekap jam tatap muka'!B8)</f>
        <v>0</v>
      </c>
      <c r="Z9" s="31">
        <f>SUMIF('TKK-MIF-TIF'!$H$266:$H$268,'rekap jam tatap muka'!B8,'TKK-MIF-TIF'!$R$266:$R$268)+SUMIF('TKK-MIF-TIF'!$I$266:$I$268,'rekap jam tatap muka'!B8,'TKK-MIF-TIF'!$R$266:$R$268)+SUMIF('TKK-MIF-TIF'!$J$266:$J$268,'rekap jam tatap muka'!B8,'TKK-MIF-TIF'!$R$266:$R$268)+SUMIF('TKK-MIF-TIF'!$K$266:$K$268,'rekap jam tatap muka'!B8,'TKK-MIF-TIF'!$R$266:$R$268)+SUMIF('TKK-MIF-TIF'!$L$266:$L$268,'rekap jam tatap muka'!B8,'TKK-MIF-TIF'!$R$266:$R$268)</f>
        <v>0</v>
      </c>
      <c r="AA9" s="32">
        <f>SUMIF('TKK-MIF-TIF'!$H$269:$H$270,'rekap jam tatap muka'!B8,'TKK-MIF-TIF'!$R$269:$R$270)+SUMIF('TKK-MIF-TIF'!$I$269:$I$270,'rekap jam tatap muka'!B8,'TKK-MIF-TIF'!$R$269:$R$270)+SUMIF('TKK-MIF-TIF'!$J$269:$J$270,'rekap jam tatap muka'!B8,'TKK-MIF-TIF'!$R$269:$R$270)+SUMIF('TKK-MIF-TIF'!$K$269:$K$270,'rekap jam tatap muka'!B8,'TKK-MIF-TIF'!$R$269:$R$270)+SUMIF('TKK-MIF-TIF'!$L$269:$L$270,'rekap jam tatap muka'!B8,'TKK-MIF-TIF'!$R$269:$R$270)</f>
        <v>0</v>
      </c>
      <c r="AB9" s="33">
        <f>COUNTIF('TKK-MIF-TIF'!$A$154:$L$184,'rekap jam tatap muka'!B8)</f>
        <v>2</v>
      </c>
      <c r="AC9" s="33">
        <f>SUMIF('TKK-MIF-TIF'!$H$161:$H$163,'rekap jam tatap muka'!B8,'TKK-MIF-TIF'!$R$161:$R$163)+SUMIF('TKK-MIF-TIF'!$H$172:$H$175,'rekap jam tatap muka'!B8,'TKK-MIF-TIF'!$R$172:$R$175)+SUMIF('TKK-MIF-TIF'!$I$161:$I$163,'rekap jam tatap muka'!B8,'TKK-MIF-TIF'!$R$161:$R$163)+SUMIF('TKK-MIF-TIF'!$I$172:$I$175,'rekap jam tatap muka'!B8,'TKK-MIF-TIF'!$R$172:$R$175)+SUMIF('TKK-MIF-TIF'!$J$161:$J$163,'rekap jam tatap muka'!B8,'TKK-MIF-TIF'!$R$161:$R$163)+SUMIF('TKK-MIF-TIF'!$J$172:$J$175,'rekap jam tatap muka'!B8,'TKK-MIF-TIF'!$R$172:$R$175)+SUMIF('TKK-MIF-TIF'!$K$161:$K$163,'rekap jam tatap muka'!B8,'TKK-MIF-TIF'!$R$161:$R$163)+SUMIF('TKK-MIF-TIF'!$K$172:$K$175,'rekap jam tatap muka'!B8,'TKK-MIF-TIF'!$R$172:$R$175)+SUMIF('TKK-MIF-TIF'!$L$161:$L$163,'rekap jam tatap muka'!B8,'TKK-MIF-TIF'!$R$161:$R$163)+SUMIF('TKK-MIF-TIF'!$L$172:$L$175,'rekap jam tatap muka'!B8,'TKK-MIF-TIF'!$R$172:$R$175)</f>
        <v>1</v>
      </c>
      <c r="AD9" s="34">
        <f>SUMIF('TKK-MIF-TIF'!$H$164:$H$165,'rekap jam tatap muka'!B8,'TKK-MIF-TIF'!$R$164:$R$165)+SUMIF('TKK-MIF-TIF'!$H$171,'rekap jam tatap muka'!B8,'TKK-MIF-TIF'!$R$171)+SUMIF('TKK-MIF-TIF'!$H$176:$H$177,'rekap jam tatap muka'!B8,'TKK-MIF-TIF'!$R$176:$R$177)+SUMIF('TKK-MIF-TIF'!$I$164:$I$165,'rekap jam tatap muka'!B8,'TKK-MIF-TIF'!$R$164:$R$165)+SUMIF('TKK-MIF-TIF'!$I$171,'rekap jam tatap muka'!B8,'TKK-MIF-TIF'!$R$171)+SUMIF('TKK-MIF-TIF'!$I$176:$I$177,'rekap jam tatap muka'!B8,'TKK-MIF-TIF'!$R$176:$R$177)+SUMIF('TKK-MIF-TIF'!$J$164:$J$165,'rekap jam tatap muka'!B8,'TKK-MIF-TIF'!$R$164:$R$165)+SUMIF('TKK-MIF-TIF'!$J$171,'rekap jam tatap muka'!B8,'TKK-MIF-TIF'!$R$171)+SUMIF('TKK-MIF-TIF'!$J$176:$J$177,'rekap jam tatap muka'!B8,'TKK-MIF-TIF'!$R$176:$R$177)+SUMIF('TKK-MIF-TIF'!$K$164:$K$165,'rekap jam tatap muka'!B8,'TKK-MIF-TIF'!$R$164:$R$165)+SUMIF('TKK-MIF-TIF'!$K$171,'rekap jam tatap muka'!B8,'TKK-MIF-TIF'!$R$171)+SUMIF('TKK-MIF-TIF'!$K$176:$K$177,'rekap jam tatap muka'!B8,'TKK-MIF-TIF'!$R$176:$R$177)+SUMIF('TKK-MIF-TIF'!$L$164:$L$165,'rekap jam tatap muka'!B8,'TKK-MIF-TIF'!$R$164:$R$165)+SUMIF('TKK-MIF-TIF'!$L$171,'rekap jam tatap muka'!B8,'TKK-MIF-TIF'!$R$171)+SUMIF('TKK-MIF-TIF'!$L$176:$L$177,'rekap jam tatap muka'!B8,'TKK-MIF-TIF'!$R$176:$R$177)</f>
        <v>2</v>
      </c>
      <c r="AE9" s="34"/>
      <c r="AF9" s="35">
        <f t="shared" si="3"/>
        <v>13</v>
      </c>
      <c r="AG9" s="15">
        <f t="shared" ca="1" si="4"/>
        <v>8</v>
      </c>
      <c r="AH9" s="35">
        <f ca="1">IF(AG9&lt;=4,0,IF(AG9&gt;4,AG9-4,IF(AG9&gt;8,4,4)))</f>
        <v>4</v>
      </c>
      <c r="AI9" s="43">
        <f t="shared" ca="1" si="5"/>
        <v>19</v>
      </c>
      <c r="AJ9" s="35">
        <f t="shared" ca="1" si="1"/>
        <v>4</v>
      </c>
      <c r="AK9" s="44">
        <f t="shared" ca="1" si="6"/>
        <v>27</v>
      </c>
      <c r="AL9" s="36">
        <f>COUNTIF('TKK-MIF-TIF'!$H$15:$H$272,'rekap jam tatap muka'!B8)</f>
        <v>2</v>
      </c>
      <c r="AM9" s="37">
        <v>50000</v>
      </c>
      <c r="AN9" s="38">
        <f t="shared" ca="1" si="7"/>
        <v>2800000</v>
      </c>
      <c r="AO9" s="38">
        <f t="shared" ca="1" si="8"/>
        <v>2800000</v>
      </c>
      <c r="AP9" s="38">
        <f t="shared" ca="1" si="2"/>
        <v>5600000</v>
      </c>
      <c r="AQ9" s="40" t="s">
        <v>6</v>
      </c>
    </row>
    <row r="10" spans="1:43">
      <c r="A10" s="12">
        <v>8</v>
      </c>
      <c r="B10" s="46" t="s">
        <v>33</v>
      </c>
      <c r="C10" s="46" t="s">
        <v>332</v>
      </c>
      <c r="D10" s="14">
        <f>COUNTIF('TKK-MIF-TIF'!$A$13:$L$35,'rekap jam tatap muka'!B9)</f>
        <v>4</v>
      </c>
      <c r="E10" s="15">
        <f ca="1">SUMIF('TKK-MIF-TIF'!$H$4:$H$19,'rekap jam tatap muka'!B9,'TKK-MIF-TIF'!$R$4:$R$19)+SUMIF('TKK-MIF-TIF'!$H$25:$H$30,'rekap jam tatap muka'!B9,'TKK-MIF-TIF'!$R$25:$R$30)+SUMIF('TKK-MIF-TIF'!$I$4:$I$19,'rekap jam tatap muka'!B9,'TKK-MIF-TIF'!$R$4:$R$19)+SUMIF('TKK-MIF-TIF'!$I$25:$I$30,'rekap jam tatap muka'!B9,'TKK-MIF-TIF'!$R$25:$R$30)+SUMIF('TKK-MIF-TIF'!$J$4:$J$19,'rekap jam tatap muka'!B9,'TKK-MIF-TIF'!$R$4:$R$19)+SUMIF('TKK-MIF-TIF'!$J$25:$J$30,'rekap jam tatap muka'!B9,'TKK-MIF-TIF'!$R$25:$R$30)+SUMIF('TKK-MIF-TIF'!$K$4:$K$19,'rekap jam tatap muka'!B9,'TKK-MIF-TIF'!$R$4:$R$19)+SUMIF('TKK-MIF-TIF'!$K$25:$K$30,'rekap jam tatap muka'!B9,'TKK-MIF-TIF'!$R$25:$R$30)+SUMIF('TKK-MIF-TIF'!$L$4:$L$19,'rekap jam tatap muka'!B9,'TKK-MIF-TIF'!$R$4:$R$19)+SUMIF('TKK-MIF-TIF'!$L$25:$L$30,'rekap jam tatap muka'!B9,'TKK-MIF-TIF'!$R$25:$R$30)</f>
        <v>4</v>
      </c>
      <c r="F10" s="16">
        <f>SUMIF('TKK-MIF-TIF'!$H$20:$H$22,'rekap jam tatap muka'!B9,'TKK-MIF-TIF'!$R$20:$R$22)+SUMIF('TKK-MIF-TIF'!$H$31:$H$32,'rekap jam tatap muka'!B9,'TKK-MIF-TIF'!$R$31:$R$32)+SUMIF('TKK-MIF-TIF'!$H$34,'rekap jam tatap muka'!B9,'TKK-MIF-TIF'!$R$34)+SUMIF('TKK-MIF-TIF'!$I$20:$I$22,'rekap jam tatap muka'!B9,'TKK-MIF-TIF'!$R$20:$R$22)+SUMIF('TKK-MIF-TIF'!$I$31:$I$32,'rekap jam tatap muka'!B9,'TKK-MIF-TIF'!$R$31:$R$32)+SUMIF('TKK-MIF-TIF'!$I$34,'rekap jam tatap muka'!B9,'TKK-MIF-TIF'!$R$34)+SUMIF('TKK-MIF-TIF'!$J$20:$J$22,'rekap jam tatap muka'!B9,'TKK-MIF-TIF'!$R$20:$R$22)+SUMIF('TKK-MIF-TIF'!$J$31:$J$32,'rekap jam tatap muka'!B9,'TKK-MIF-TIF'!$R$31:$R$32)+SUMIF('TKK-MIF-TIF'!$J$34,'rekap jam tatap muka'!B9,'TKK-MIF-TIF'!$R$34)+SUMIF('TKK-MIF-TIF'!$K$20:$K$22,'rekap jam tatap muka'!B9,'TKK-MIF-TIF'!$R$20:$R$22)+SUMIF('TKK-MIF-TIF'!$K$31:$K$32,'rekap jam tatap muka'!B9,'TKK-MIF-TIF'!$R$31:$R$32)+SUMIF('TKK-MIF-TIF'!$K$34,'rekap jam tatap muka'!B9,'TKK-MIF-TIF'!$R$34)+SUMIF('TKK-MIF-TIF'!$L$20:$L$22,'rekap jam tatap muka'!B9,'TKK-MIF-TIF'!$R$20:$R$22)+SUMIF('TKK-MIF-TIF'!$L$31:$L$32,'rekap jam tatap muka'!B9,'TKK-MIF-TIF'!$R$31:$R$32)+SUMIF('TKK-MIF-TIF'!$L$34,'rekap jam tatap muka'!B9,'TKK-MIF-TIF'!$R$34)</f>
        <v>10</v>
      </c>
      <c r="G10" s="17">
        <f>COUNTIF('TKK-MIF-TIF'!$A$41:$L$50,'rekap jam tatap muka'!B9)</f>
        <v>1</v>
      </c>
      <c r="H10" s="18">
        <f>SUMIF('TKK-MIF-TIF'!$H$43:$H$47,'rekap jam tatap muka'!B9,'TKK-MIF-TIF'!$R$43:$R$47)+SUMIF('TKK-MIF-TIF'!$I$43:$I$47,'rekap jam tatap muka'!B9,'TKK-MIF-TIF'!$R$43:$R$47)+SUMIF('TKK-MIF-TIF'!$J$43:$J$47,'rekap jam tatap muka'!B9,'TKK-MIF-TIF'!$R$43:$R$47)+SUMIF('TKK-MIF-TIF'!$K$43:$K$47,'rekap jam tatap muka'!B9,'TKK-MIF-TIF'!$R$43:$R$47)+SUMIF('TKK-MIF-TIF'!$L$43:$L$47,'rekap jam tatap muka'!B9,'TKK-MIF-TIF'!$R$43:$R$47)</f>
        <v>0</v>
      </c>
      <c r="I10" s="42">
        <f>SUMIF('TKK-MIF-TIF'!$H$48:$H$50,'rekap jam tatap muka'!B9,'TKK-MIF-TIF'!$R$48:$R$50)+SUMIF('TKK-MIF-TIF'!$I$48:$I$50,'rekap jam tatap muka'!B9,'TKK-MIF-TIF'!$R$48:$R$50)+SUMIF('TKK-MIF-TIF'!$J$48:$J$50,'rekap jam tatap muka'!B9,'TKK-MIF-TIF'!$R$48:$R$50)+SUMIF('TKK-MIF-TIF'!$K$48:$K$50,'rekap jam tatap muka'!B9,'TKK-MIF-TIF'!$R$48:$R$50)+SUMIF('TKK-MIF-TIF'!$L$48:$L$50,'rekap jam tatap muka'!B9,'TKK-MIF-TIF'!$R$48:$R$50)</f>
        <v>2.6666666666666665</v>
      </c>
      <c r="J10" s="19">
        <f>COUNTIF('TKK-MIF-TIF'!$A$55:$K$80,'rekap jam tatap muka'!B9)</f>
        <v>0</v>
      </c>
      <c r="K10" s="19">
        <f>SUMIF('TKK-MIF-TIF'!$H$60,'rekap jam tatap muka'!B9,'TKK-MIF-TIF'!$R$60)+SUMIF('TKK-MIF-TIF'!$H$62,'rekap jam tatap muka'!B9,'TKK-MIF-TIF'!$R$62)+SUMIF('TKK-MIF-TIF'!$H$67:$H$72,'rekap jam tatap muka'!B9,'TKK-MIF-TIF'!$R$67:$R$72)+SUMIF('TKK-MIF-TIF'!$H$78:$H$79,'rekap jam tatap muka'!B9,'TKK-MIF-TIF'!$R$78:$R$79)+SUMIF('TKK-MIF-TIF'!$I$60,'rekap jam tatap muka'!B9,'TKK-MIF-TIF'!$R$60)+SUMIF('TKK-MIF-TIF'!$I$62,'rekap jam tatap muka'!B9,'TKK-MIF-TIF'!$R$62)+SUMIF('TKK-MIF-TIF'!$I$67:$I$72,'rekap jam tatap muka'!B9,'TKK-MIF-TIF'!$R$67:$R$72)+SUMIF('TKK-MIF-TIF'!$I$78:$I$79,'rekap jam tatap muka'!B9,'TKK-MIF-TIF'!$R$78:$R$79)+SUMIF('TKK-MIF-TIF'!$J$60,'rekap jam tatap muka'!B9,'TKK-MIF-TIF'!$R$60)+SUMIF('TKK-MIF-TIF'!$J$62,'rekap jam tatap muka'!B9,'TKK-MIF-TIF'!$R$62)+SUMIF('TKK-MIF-TIF'!$J$67:$J$72,'rekap jam tatap muka'!B9,'TKK-MIF-TIF'!$R$67:$R$72)+SUMIF('TKK-MIF-TIF'!$J$78:$J$79,'rekap jam tatap muka'!B9,'TKK-MIF-TIF'!$R$78:$R$79)+SUMIF('TKK-MIF-TIF'!$K$60,'rekap jam tatap muka'!B9,'TKK-MIF-TIF'!$R$60)+SUMIF('TKK-MIF-TIF'!$K$62,'rekap jam tatap muka'!B9,'TKK-MIF-TIF'!$R$62)+SUMIF('TKK-MIF-TIF'!$K$67:$K$72,'rekap jam tatap muka'!B9,'TKK-MIF-TIF'!$R$67:$R$72)+SUMIF('TKK-MIF-TIF'!$K$78:$K$79,'rekap jam tatap muka'!B9,'TKK-MIF-TIF'!$R$78:$R$79)+SUMIF('TKK-MIF-TIF'!$L$60,'rekap jam tatap muka'!B9,'TKK-MIF-TIF'!$R$60)+SUMIF('TKK-MIF-TIF'!$L$62,'rekap jam tatap muka'!B9,'TKK-MIF-TIF'!$R$62)+SUMIF('TKK-MIF-TIF'!$L$67:$L$72,'rekap jam tatap muka'!B9,'TKK-MIF-TIF'!$R$67:$R$72)+SUMIF('TKK-MIF-TIF'!$L$78:$L$79,'rekap jam tatap muka'!B9,'TKK-MIF-TIF'!$R$78:$R$79)</f>
        <v>0</v>
      </c>
      <c r="L10" s="20">
        <f>SUMIF('TKK-MIF-TIF'!$H$61,'rekap jam tatap muka'!B9,'TKK-MIF-TIF'!$R$61)+SUMIF('TKK-MIF-TIF'!$H$63:$H$64,'rekap jam tatap muka'!B9,'TKK-MIF-TIF'!$R$63:$R$64)+SUMIF('TKK-MIF-TIF'!$H$73:$H$74,'rekap jam tatap muka'!B9,'TKK-MIF-TIF'!$R$73:$R$74)+SUMIF('TKK-MIF-TIF'!$H$77,'rekap jam tatap muka'!B9,'TKK-MIF-TIF'!$R$77)+SUMIF('TKK-MIF-TIF'!$I$61,'rekap jam tatap muka'!B9,'TKK-MIF-TIF'!$R$61)+SUMIF('TKK-MIF-TIF'!$I$63:$I$64,'rekap jam tatap muka'!B9,'TKK-MIF-TIF'!$R$63:$R$64)+SUMIF('TKK-MIF-TIF'!$I$73:$I$74,'rekap jam tatap muka'!B9,'TKK-MIF-TIF'!$R$73:$R$74)+SUMIF('TKK-MIF-TIF'!$I$77,'rekap jam tatap muka'!B9,'TKK-MIF-TIF'!$R$77)+SUMIF('TKK-MIF-TIF'!$J$61,'rekap jam tatap muka'!B9,'TKK-MIF-TIF'!$R$61)+SUMIF('TKK-MIF-TIF'!$J$63:$J$64,'rekap jam tatap muka'!B9,'TKK-MIF-TIF'!$R$63:$R$64)+SUMIF('TKK-MIF-TIF'!$J$73:$J$74,'rekap jam tatap muka'!B9,'TKK-MIF-TIF'!$R$73:$R$74)+SUMIF('TKK-MIF-TIF'!$J$77,'rekap jam tatap muka'!B9,'TKK-MIF-TIF'!$R$77)+SUMIF('TKK-MIF-TIF'!$K$61,'rekap jam tatap muka'!B9,'TKK-MIF-TIF'!$R$61)+SUMIF('TKK-MIF-TIF'!$K$63:$K$64,'rekap jam tatap muka'!B9,'TKK-MIF-TIF'!$R$63:$R$64)+SUMIF('TKK-MIF-TIF'!$K$73:$K$74,'rekap jam tatap muka'!B9,'TKK-MIF-TIF'!$R$73:$R$74)+SUMIF('TKK-MIF-TIF'!$K$77,'rekap jam tatap muka'!B9,'TKK-MIF-TIF'!$R$77)+SUMIF('TKK-MIF-TIF'!$L$61,'rekap jam tatap muka'!B9,'TKK-MIF-TIF'!$R$61)+SUMIF('TKK-MIF-TIF'!$L$63:$L$64,'rekap jam tatap muka'!B9,'TKK-MIF-TIF'!$R$63:$R$64)+SUMIF('TKK-MIF-TIF'!$L$73:$L$74,'rekap jam tatap muka'!B9,'TKK-MIF-TIF'!$R$73:$R$74)+SUMIF('TKK-MIF-TIF'!$L$77,'rekap jam tatap muka'!B9,'TKK-MIF-TIF'!$R$77)</f>
        <v>0</v>
      </c>
      <c r="M10" s="21">
        <f>COUNTIF('TKK-MIF-TIF'!$A$84:$K$109,'rekap jam tatap muka'!B9)</f>
        <v>0</v>
      </c>
      <c r="N10" s="21">
        <f>SUMIF('TKK-MIF-TIF'!$H$89,'rekap jam tatap muka'!B9,'TKK-MIF-TIF'!$R$89)+SUMIF('TKK-MIF-TIF'!$H$91,'rekap jam tatap muka'!B9,'TKK-MIF-TIF'!$R$91)+SUMIF('TKK-MIF-TIF'!$H$96:$H$101,'rekap jam tatap muka'!B9,'TKK-MIF-TIF'!$R$96:$R$101)+SUMIF('TKK-MIF-TIF'!$H$107:$H$108,'rekap jam tatap muka'!B9,'TKK-MIF-TIF'!$R$107:$R$108)+SUMIF('TKK-MIF-TIF'!$I$89,'rekap jam tatap muka'!B9,'TKK-MIF-TIF'!$R$89)+SUMIF('TKK-MIF-TIF'!$I$91,'rekap jam tatap muka'!B9,'TKK-MIF-TIF'!$R$91)+SUMIF('TKK-MIF-TIF'!$I$96:$I$101,'rekap jam tatap muka'!B9,'TKK-MIF-TIF'!$R$96:$R$101)+SUMIF('TKK-MIF-TIF'!$I$107:$I$108,'rekap jam tatap muka'!B9,'TKK-MIF-TIF'!$R$107:$R$108)+SUMIF('TKK-MIF-TIF'!$J$89,'rekap jam tatap muka'!B9,'TKK-MIF-TIF'!$R$89)+SUMIF('TKK-MIF-TIF'!$J$91,'rekap jam tatap muka'!B9,'TKK-MIF-TIF'!$R$91)+SUMIF('TKK-MIF-TIF'!$J$96:$J$101,'rekap jam tatap muka'!B9,'TKK-MIF-TIF'!$R$96:$R$101)+SUMIF('TKK-MIF-TIF'!$J$107:$J$108,'rekap jam tatap muka'!B9,'TKK-MIF-TIF'!$R$107:$R$108)+SUMIF('TKK-MIF-TIF'!$K$89,'rekap jam tatap muka'!B9,'TKK-MIF-TIF'!$R$89)+SUMIF('TKK-MIF-TIF'!$K$91,'rekap jam tatap muka'!B9,'TKK-MIF-TIF'!$R$91)+SUMIF('TKK-MIF-TIF'!$K$96:$K$101,'rekap jam tatap muka'!B9,'TKK-MIF-TIF'!$R$96:$R$101)+SUMIF('TKK-MIF-TIF'!$K$107:$K$108,'rekap jam tatap muka'!B9,'TKK-MIF-TIF'!$R$107:$R$108)+SUMIF('TKK-MIF-TIF'!$H$89,'rekap jam tatap muka'!B9,'TKK-MIF-TIF'!$R$89)+SUMIF('TKK-MIF-TIF'!$L$91,'rekap jam tatap muka'!B9,'TKK-MIF-TIF'!$R$91)+SUMIF('TKK-MIF-TIF'!$L$96:$L$101,'rekap jam tatap muka'!B9,'TKK-MIF-TIF'!$R$96:$R$101)+SUMIF('TKK-MIF-TIF'!$L$107:$L$108,'rekap jam tatap muka'!B9,'TKK-MIF-TIF'!$R$107:$R$108)</f>
        <v>0</v>
      </c>
      <c r="O10" s="22">
        <f ca="1">SUMIF('TKK-MIF-TIF'!$H$90,'rekap jam tatap muka'!B9,'TKK-MIF-TIF'!$R$90)+SUMIF('TKK-MIF-TIF'!$H$92:$H$93,'rekap jam tatap muka'!B9,'TKK-MIF-TIF'!$R$92:$R$93)+SUMIF('TKK-MIF-TIF'!$H$102:$H$103,'rekap jam tatap muka'!B9,'TKK-MIF-TIF'!$R$102:$R$103)+SUMIF('TKK-MIF-TIF'!$H$106,'rekap jam tatap muka'!B9,'TKK-MIF-TIF'!$R$106)+SUMIF('TKK-MIF-TIF'!$I$90,'rekap jam tatap muka'!B9,'TKK-MIF-TIF'!$R$90)+SUMIF('TKK-MIF-TIF'!$H$92:$I$93,'rekap jam tatap muka'!B9,'TKK-MIF-TIF'!$R$92:$R$93)+SUMIF('TKK-MIF-TIF'!$I$102:$I$103,'rekap jam tatap muka'!B9,'TKK-MIF-TIF'!$R$102:$R$103)+SUMIF('TKK-MIF-TIF'!$I$106,'rekap jam tatap muka'!B9,'TKK-MIF-TIF'!$R$106)+SUMIF('TKK-MIF-TIF'!$J$90,'rekap jam tatap muka'!B9,'TKK-MIF-TIF'!$R$90)+SUMIF('TKK-MIF-TIF'!$J$92:$J$93,'rekap jam tatap muka'!B9,'TKK-MIF-TIF'!$R$92:$R$93)+SUMIF('TKK-MIF-TIF'!$J$102:$J$103,'rekap jam tatap muka'!B9,'TKK-MIF-TIF'!$R$102:$R$103)+SUMIF('TKK-MIF-TIF'!$J$106,'rekap jam tatap muka'!B9,'TKK-MIF-TIF'!$R$106)+SUMIF('TKK-MIF-TIF'!$K$90,'rekap jam tatap muka'!B9,'TKK-MIF-TIF'!$R$90)+SUMIF('TKK-MIF-TIF'!$K$92:$K$93,'rekap jam tatap muka'!B9,'TKK-MIF-TIF'!$R$92:$R$93)+SUMIF('TKK-MIF-TIF'!$K$102:$K$103,'rekap jam tatap muka'!B9,'TKK-MIF-TIF'!$R$102:$R$103)+SUMIF('TKK-MIF-TIF'!$K$106,'rekap jam tatap muka'!B9,'TKK-MIF-TIF'!$R$106)+SUMIF('TKK-MIF-TIF'!$L$90,'rekap jam tatap muka'!B9,'TKK-MIF-TIF'!$R$90)+SUMIF('TKK-MIF-TIF'!$L$92:$L$93,'rekap jam tatap muka'!B9,'TKK-MIF-TIF'!$R$92:$R$93)+SUMIF('TKK-MIF-TIF'!$L$102:$L$103,'rekap jam tatap muka'!B9,'TKK-MIF-TIF'!$R$102:$R$103)+SUMIF('TKK-MIF-TIF'!$L$106,'rekap jam tatap muka'!B9,'TKK-MIF-TIF'!$R$106)</f>
        <v>0</v>
      </c>
      <c r="P10" s="23">
        <f>COUNTIF('TKK-MIF-TIF'!$A$113:$L$150,'rekap jam tatap muka'!B9)</f>
        <v>0</v>
      </c>
      <c r="Q10" s="23">
        <f>SUMIF('TKK-MIF-TIF'!$H$119:$H$121,'rekap jam tatap muka'!B9,'TKK-MIF-TIF'!$R$119:$R$121)+SUMIF('TKK-MIF-TIF'!$H$129:$H$132,'rekap jam tatap muka'!B9,'TKK-MIF-TIF'!$R$129:$R$132)+SUMIF('TKK-MIF-TIF'!$H$139:$H$142,'rekap jam tatap muka'!B9,'TKK-MIF-TIF'!$R$139:$R149)+ SUMIF('TKK-MIF-TIF'!$H$150:$H$151,'rekap jam tatap muka'!B9,'TKK-MIF-TIF'!$R$150:$R158)+SUMIF('TKK-MIF-TIF'!$I$119:$I$121,'rekap jam tatap muka'!B9,'TKK-MIF-TIF'!$R$119:$R$121)+SUMIF('TKK-MIF-TIF'!$I$129:$I$132,'rekap jam tatap muka'!B9,'TKK-MIF-TIF'!$R$129:$R$132)+SUMIF('TKK-MIF-TIF'!$I$139:$I$142,'rekap jam tatap muka'!B9,'TKK-MIF-TIF'!$R$139:$R149)+SUMIF('TKK-MIF-TIF'!$I$150:$I$151,'rekap jam tatap muka'!B9,'TKK-MIF-TIF'!$R$150:$R158)+SUMIF('TKK-MIF-TIF'!$J$119:$J$121,'rekap jam tatap muka'!B9,'TKK-MIF-TIF'!$R$119:$R$121)+SUMIF('TKK-MIF-TIF'!$J$129:$J$132,'rekap jam tatap muka'!B9,'TKK-MIF-TIF'!$R$129:$R$132)+SUMIF('TKK-MIF-TIF'!$J$139:$J$142,'rekap jam tatap muka'!B9,'TKK-MIF-TIF'!$R$139:$R149)+SUMIF('TKK-MIF-TIF'!$J$150:$J$151,'rekap jam tatap muka'!B9,'TKK-MIF-TIF'!$R$150:$R158)+SUMIF('TKK-MIF-TIF'!$K$119:$K$121,'rekap jam tatap muka'!B9,'TKK-MIF-TIF'!$R$119:$R$121)+SUMIF('TKK-MIF-TIF'!$K$129:$K$132,'rekap jam tatap muka'!B9,'TKK-MIF-TIF'!$R$132:$R$1120)+SUMIF('TKK-MIF-TIF'!$K$139:$K$142,'rekap jam tatap muka'!B9,'TKK-MIF-TIF'!$R$139:$R149)+SUMIF('TKK-MIF-TIF'!$K$150:$K$151,'rekap jam tatap muka'!B9,'TKK-MIF-TIF'!$R$150:$R158)+SUMIF('TKK-MIF-TIF'!$L$119:$L$121,'rekap jam tatap muka'!B9,'TKK-MIF-TIF'!$R$119:$R$121)+SUMIF('TKK-MIF-TIF'!$L$129:$L$132,'rekap jam tatap muka'!B9,'TKK-MIF-TIF'!$R$132:$R$1120)+SUMIF('TKK-MIF-TIF'!$L$139:$L$142,'rekap jam tatap muka'!B9,'TKK-MIF-TIF'!$R$139:$R149)+SUMIF('TKK-MIF-TIF'!$L$150:$L$151,'rekap jam tatap muka'!B9,'TKK-MIF-TIF'!$R$150:$R158)</f>
        <v>0</v>
      </c>
      <c r="R10" s="24">
        <f>SUMIF('TKK-MIF-TIF'!$H$122:$H$123,'rekap jam tatap muka'!B9,'TKK-MIF-TIF'!$R$122:$R$123)+SUMIF('TKK-MIF-TIF'!$H$128,'rekap jam tatap muka'!B9,'TKK-MIF-TIF'!$R$128)+SUMIF('TKK-MIF-TIF'!$H$133:$H$134,'rekap jam tatap muka'!B9,'TKK-MIF-TIF'!$R$133:$R$134)+SUMIF('TKK-MIF-TIF'!$H$143:$H$145,'rekap jam tatap muka'!B9,'TKK-MIF-TIF'!$R$143:$R$145)+SUMIF('TKK-MIF-TIF'!$H$152,'rekap jam tatap muka'!B9,'TKK-MIF-TIF'!$R$152)+SUMIF('TKK-MIF-TIF'!$I$122:$I$123,'rekap jam tatap muka'!B9,'TKK-MIF-TIF'!$R$122:$R$123)+SUMIF('TKK-MIF-TIF'!$I$128,'rekap jam tatap muka'!B9,'TKK-MIF-TIF'!$R$128)+SUMIF('TKK-MIF-TIF'!$I$133:$I$134,'rekap jam tatap muka'!B9,'TKK-MIF-TIF'!$R$133:$R$134)+SUMIF('TKK-MIF-TIF'!$I$143:$I$145,'rekap jam tatap muka'!B9,'TKK-MIF-TIF'!$R$143:$R$145)+SUMIF('TKK-MIF-TIF'!$I$152,'rekap jam tatap muka'!B9,'TKK-MIF-TIF'!$R$152)+SUMIF('TKK-MIF-TIF'!$J$122:$J$123,'rekap jam tatap muka'!B9,'TKK-MIF-TIF'!$R$122:$R$123)+SUMIF('TKK-MIF-TIF'!$J$128,'rekap jam tatap muka'!B9,'TKK-MIF-TIF'!$R$128)+SUMIF('TKK-MIF-TIF'!$J$133:$J$134,'rekap jam tatap muka'!B9,'TKK-MIF-TIF'!$R$133:$R$134)+SUMIF('TKK-MIF-TIF'!$J$143:$J$145,'rekap jam tatap muka'!B9,'TKK-MIF-TIF'!$R$143:$R$145)+SUMIF('TKK-MIF-TIF'!$K$122:$K$123,'rekap jam tatap muka'!B9,'TKK-MIF-TIF'!$R$122:$R$123)+SUMIF('TKK-MIF-TIF'!$J$152,'rekap jam tatap muka'!B9,'TKK-MIF-TIF'!$R$152)+SUMIF('TKK-MIF-TIF'!$K$128,'rekap jam tatap muka'!B9,'TKK-MIF-TIF'!$R$128)+SUMIF('TKK-MIF-TIF'!$K$133:$K$134,'rekap jam tatap muka'!B9,'TKK-MIF-TIF'!$R$133:$R$134)+SUMIF('TKK-MIF-TIF'!$K$143:$K$145,'rekap jam tatap muka'!B9,'TKK-MIF-TIF'!$R$143:$R$145)+SUMIF('TKK-MIF-TIF'!$K$152,'rekap jam tatap muka'!B9,'TKK-MIF-TIF'!$R$152)+SUMIF('TKK-MIF-TIF'!$L$122:$L$123,'rekap jam tatap muka'!B9,'TKK-MIF-TIF'!$R$122:$R$123)+SUMIF('TKK-MIF-TIF'!$L$128,'rekap jam tatap muka'!B9,'TKK-MIF-TIF'!$R$128)+SUMIF('TKK-MIF-TIF'!$L$133:$L$134,'rekap jam tatap muka'!B9,'TKK-MIF-TIF'!$R$133:$R$134)+SUMIF('TKK-MIF-TIF'!$L$143:$L$145,'rekap jam tatap muka'!B9,'TKK-MIF-TIF'!$R$143:$R$145)+SUMIF('TKK-MIF-TIF'!$L$152,'rekap jam tatap muka'!B9,'TKK-MIF-TIF'!$R$152)</f>
        <v>0</v>
      </c>
      <c r="S10" s="25">
        <f>COUNTIF('TKK-MIF-TIF'!$A$189:$L$226,'rekap jam tatap muka'!B9)</f>
        <v>0</v>
      </c>
      <c r="T10" s="25">
        <f>SUMIF('TKK-MIF-TIF'!$H$194:$H$196,'rekap jam tatap muka'!B9,'TKK-MIF-TIF'!$R$194:$R$196)+SUMIF('TKK-MIF-TIF'!$H$205:$H$208,'rekap jam tatap muka'!B9,'TKK-MIF-TIF'!$R$205:$R$208)+SUMIF('TKK-MIF-TIF'!$H$215:$H$218,'rekap jam tatap muka'!B9,'TKK-MIF-TIF'!$R$215:$R225)+SUMIF('TKK-MIF-TIF'!$H$226:$H$227,'rekap jam tatap muka'!B9,'TKK-MIF-TIF'!$R$226:$R234)+ SUMIF('TKK-MIF-TIF'!$I$194:$I$196,'rekap jam tatap muka'!B9,'TKK-MIF-TIF'!$R$194:$R$196)+SUMIF('TKK-MIF-TIF'!$I$205:$I$208,'rekap jam tatap muka'!B9,'TKK-MIF-TIF'!$R$205:$R$208)+SUMIF('TKK-MIF-TIF'!$I$215:$I$218,'rekap jam tatap muka'!B9,'TKK-MIF-TIF'!$R$215:$R225)+SUMIF('TKK-MIF-TIF'!$I$226:$I$227,'rekap jam tatap muka'!B9,'TKK-MIF-TIF'!$R$226:$R234)+SUMIF('TKK-MIF-TIF'!$J$194:$J$196,'rekap jam tatap muka'!B9,'TKK-MIF-TIF'!$R$194:$R$196)+SUMIF('TKK-MIF-TIF'!$J$205:$J$208,'rekap jam tatap muka'!B9,'TKK-MIF-TIF'!$R$205:$R$208)+SUMIF('TKK-MIF-TIF'!$J$215:$J$218,'rekap jam tatap muka'!B9,'TKK-MIF-TIF'!$R$215:$R225)+SUMIF('TKK-MIF-TIF'!$J$226:$J$227,'rekap jam tatap muka'!B9,'TKK-MIF-TIF'!$R$226:$R234)+SUMIF('TKK-MIF-TIF'!$K$194:$K$196,'rekap jam tatap muka'!B9,'TKK-MIF-TIF'!$R$194:$R$196)+SUMIF('TKK-MIF-TIF'!$K$205:$K$208,'rekap jam tatap muka'!B9,'TKK-MIF-TIF'!$R$205:$R$208)+SUMIF('TKK-MIF-TIF'!$K$215:$K$218,'rekap jam tatap muka'!B9,'TKK-MIF-TIF'!$R$215:$R225)+SUMIF('TKK-MIF-TIF'!$K$226:$K$227,'rekap jam tatap muka'!B9,'TKK-MIF-TIF'!$R$226:$R234)+SUMIF('TKK-MIF-TIF'!$L$194:$L$196,'rekap jam tatap muka'!B9,'TKK-MIF-TIF'!$R$194:$R$196)+SUMIF('TKK-MIF-TIF'!$L$205:$L$208,'rekap jam tatap muka'!B9,'TKK-MIF-TIF'!$R$205:$R$208)+SUMIF('TKK-MIF-TIF'!$L$215:$L$218,'rekap jam tatap muka'!B9,'TKK-MIF-TIF'!$R$215:$R225)+SUMIF('TKK-MIF-TIF'!$L$226:$L$227,'rekap jam tatap muka'!B9,'TKK-MIF-TIF'!$R$226:$R234)</f>
        <v>0</v>
      </c>
      <c r="U10" s="26">
        <f>SUMIF('TKK-MIF-TIF'!$H$197:$H$198,'rekap jam tatap muka'!B9,'TKK-MIF-TIF'!$R$197:$R$198)+SUMIF('TKK-MIF-TIF'!$H$204,'rekap jam tatap muka'!B9,'TKK-MIF-TIF'!$R$204)+SUMIF('TKK-MIF-TIF'!$H$209:$H$210,'rekap jam tatap muka'!B9,'TKK-MIF-TIF'!$R$209:$R$210)+SUMIF('TKK-MIF-TIF'!$H$219:$H$221,'rekap jam tatap muka'!B9,'TKK-MIF-TIF'!$R$219:$R$221)+SUMIF('TKK-MIF-TIF'!$H$228,'rekap jam tatap muka'!B9,'TKK-MIF-TIF'!$R$228)+SUMIF('TKK-MIF-TIF'!$I$197:$I$198,'rekap jam tatap muka'!B9,'TKK-MIF-TIF'!$R$197:$R$198)+SUMIF('TKK-MIF-TIF'!$I$204,'rekap jam tatap muka'!B9,'TKK-MIF-TIF'!$R$204)+SUMIF('TKK-MIF-TIF'!$I$209:$I$210,'rekap jam tatap muka'!B9,'TKK-MIF-TIF'!$R$209:$R$210)+SUMIF('TKK-MIF-TIF'!$I$219:$I$221,'rekap jam tatap muka'!B9,'TKK-MIF-TIF'!$R$219:$R$221)+SUMIF('TKK-MIF-TIF'!$I$228,'rekap jam tatap muka'!B9,'TKK-MIF-TIF'!$R$228)+SUMIF('TKK-MIF-TIF'!$J$197:$J$198,'rekap jam tatap muka'!B9,'TKK-MIF-TIF'!$R$197:$R$198)+SUMIF('TKK-MIF-TIF'!$J$204,'rekap jam tatap muka'!B9,'TKK-MIF-TIF'!$R$204)+SUMIF('TKK-MIF-TIF'!$J$209:$J$210,'rekap jam tatap muka'!B9,'TKK-MIF-TIF'!$R$209:$R$210)+SUMIF('TKK-MIF-TIF'!$J$219:$J$221,'rekap jam tatap muka'!B9,'TKK-MIF-TIF'!$R$219:$R$221)+SUMIF('TKK-MIF-TIF'!$J$228,'rekap jam tatap muka'!B9,'TKK-MIF-TIF'!$R$228)+SUMIF('TKK-MIF-TIF'!$K$197:$K$198,'rekap jam tatap muka'!B9,'TKK-MIF-TIF'!$R$197:$R$198)+SUMIF('TKK-MIF-TIF'!$K$204,'rekap jam tatap muka'!B9,'TKK-MIF-TIF'!$R$204)+SUMIF('TKK-MIF-TIF'!$K$209:$K$210,'rekap jam tatap muka'!B9,'TKK-MIF-TIF'!$R$209:$R$210)+SUMIF('TKK-MIF-TIF'!$K$219:$K$221,'rekap jam tatap muka'!B9,'TKK-MIF-TIF'!$R$219:$R$221)+SUMIF('TKK-MIF-TIF'!$K$228,'rekap jam tatap muka'!B9,'TKK-MIF-TIF'!$R$228)+SUMIF('TKK-MIF-TIF'!$L$197:$L$198,'rekap jam tatap muka'!B9,'TKK-MIF-TIF'!$R$197:$R$198)+SUMIF('TKK-MIF-TIF'!$L$204,'rekap jam tatap muka'!B9,'TKK-MIF-TIF'!$R$204)+SUMIF('TKK-MIF-TIF'!$L$209:$L$210,'rekap jam tatap muka'!B9,'TKK-MIF-TIF'!$R$209:$R$210)+SUMIF('TKK-MIF-TIF'!$J$219:$J$221,'rekap jam tatap muka'!B9,'TKK-MIF-TIF'!$R$219:$R$221)++SUMIF('TKK-MIF-TIF'!$L$228,'rekap jam tatap muka'!B9,'TKK-MIF-TIF'!$R$228)</f>
        <v>0</v>
      </c>
      <c r="V10" s="27">
        <f>COUNTIF('TKK-MIF-TIF'!$A$231:$L$242,'rekap jam tatap muka'!B9)</f>
        <v>0</v>
      </c>
      <c r="W10" s="28">
        <f>SUMIF('TKK-MIF-TIF'!$H$251:$H$253,'rekap jam tatap muka'!B9,'TKK-MIF-TIF'!$R$251:$R$253)+SUMIF('TKK-MIF-TIF'!$I$251:$I$253,'rekap jam tatap muka'!B9,'TKK-MIF-TIF'!$R$251:$R$253)+SUMIF('TKK-MIF-TIF'!$J$251:$J$253,'rekap jam tatap muka'!B9,'TKK-MIF-TIF'!$R$251:$R$253)+SUMIF('TKK-MIF-TIF'!$K$251:$K$253,'rekap jam tatap muka'!B9,'TKK-MIF-TIF'!$R$251:$R$253)+SUMIF('TKK-MIF-TIF'!$L$251:$L$253,'rekap jam tatap muka'!B9,'TKK-MIF-TIF'!$R$251:$R$253)</f>
        <v>0</v>
      </c>
      <c r="X10" s="29">
        <f>SUMIF('TKK-MIF-TIF'!$H$254:$H$255,'rekap jam tatap muka'!B9,'TKK-MIF-TIF'!$R$254:$R$255)+SUMIF('TKK-MIF-TIF'!$I$254:$I$255,'rekap jam tatap muka'!B9,'TKK-MIF-TIF'!$R$254:$R$255)+SUMIF('TKK-MIF-TIF'!$J$254:$J$255,'rekap jam tatap muka'!B9,'TKK-MIF-TIF'!$R$254:$R$255)+SUMIF('TKK-MIF-TIF'!$K$254:$K$255,'rekap jam tatap muka'!B9,'TKK-MIF-TIF'!$R$254:$R$255)+SUMIF('TKK-MIF-TIF'!$L$254:$L$255,'rekap jam tatap muka'!B9,'TKK-MIF-TIF'!$R$254:$R$255)</f>
        <v>0</v>
      </c>
      <c r="Y10" s="30">
        <f>COUNTIF('TKK-MIF-TIF'!$A$261:$L$272,'rekap jam tatap muka'!B9)</f>
        <v>0</v>
      </c>
      <c r="Z10" s="31">
        <f>SUMIF('TKK-MIF-TIF'!$H$266:$H$268,'rekap jam tatap muka'!B9,'TKK-MIF-TIF'!$R$266:$R$268)+SUMIF('TKK-MIF-TIF'!$I$266:$I$268,'rekap jam tatap muka'!B9,'TKK-MIF-TIF'!$R$266:$R$268)+SUMIF('TKK-MIF-TIF'!$J$266:$J$268,'rekap jam tatap muka'!B9,'TKK-MIF-TIF'!$R$266:$R$268)+SUMIF('TKK-MIF-TIF'!$K$266:$K$268,'rekap jam tatap muka'!B9,'TKK-MIF-TIF'!$R$266:$R$268)+SUMIF('TKK-MIF-TIF'!$L$266:$L$268,'rekap jam tatap muka'!B9,'TKK-MIF-TIF'!$R$266:$R$268)</f>
        <v>0</v>
      </c>
      <c r="AA10" s="32">
        <f>SUMIF('TKK-MIF-TIF'!$H$269:$H$270,'rekap jam tatap muka'!B9,'TKK-MIF-TIF'!$R$269:$R$270)+SUMIF('TKK-MIF-TIF'!$I$269:$I$270,'rekap jam tatap muka'!B9,'TKK-MIF-TIF'!$R$269:$R$270)+SUMIF('TKK-MIF-TIF'!$J$269:$J$270,'rekap jam tatap muka'!B9,'TKK-MIF-TIF'!$R$269:$R$270)+SUMIF('TKK-MIF-TIF'!$K$269:$K$270,'rekap jam tatap muka'!B9,'TKK-MIF-TIF'!$R$269:$R$270)+SUMIF('TKK-MIF-TIF'!$L$269:$L$270,'rekap jam tatap muka'!B9,'TKK-MIF-TIF'!$R$269:$R$270)</f>
        <v>0</v>
      </c>
      <c r="AB10" s="33">
        <f>COUNTIF('TKK-MIF-TIF'!$A$154:$L$184,'rekap jam tatap muka'!B9)</f>
        <v>0</v>
      </c>
      <c r="AC10" s="33">
        <f>SUMIF('TKK-MIF-TIF'!$H$161:$H$163,'rekap jam tatap muka'!B9,'TKK-MIF-TIF'!$R$161:$R$163)+SUMIF('TKK-MIF-TIF'!$H$172:$H$175,'rekap jam tatap muka'!B9,'TKK-MIF-TIF'!$R$172:$R$175)+SUMIF('TKK-MIF-TIF'!$I$161:$I$163,'rekap jam tatap muka'!B9,'TKK-MIF-TIF'!$R$161:$R$163)+SUMIF('TKK-MIF-TIF'!$I$172:$I$175,'rekap jam tatap muka'!B9,'TKK-MIF-TIF'!$R$172:$R$175)+SUMIF('TKK-MIF-TIF'!$J$161:$J$163,'rekap jam tatap muka'!B9,'TKK-MIF-TIF'!$R$161:$R$163)+SUMIF('TKK-MIF-TIF'!$J$172:$J$175,'rekap jam tatap muka'!B9,'TKK-MIF-TIF'!$R$172:$R$175)+SUMIF('TKK-MIF-TIF'!$K$161:$K$163,'rekap jam tatap muka'!B9,'TKK-MIF-TIF'!$R$161:$R$163)+SUMIF('TKK-MIF-TIF'!$K$172:$K$175,'rekap jam tatap muka'!B9,'TKK-MIF-TIF'!$R$172:$R$175)+SUMIF('TKK-MIF-TIF'!$L$161:$L$163,'rekap jam tatap muka'!B9,'TKK-MIF-TIF'!$R$161:$R$163)+SUMIF('TKK-MIF-TIF'!$L$172:$L$175,'rekap jam tatap muka'!B9,'TKK-MIF-TIF'!$R$172:$R$175)</f>
        <v>0</v>
      </c>
      <c r="AD10" s="34">
        <f>SUMIF('TKK-MIF-TIF'!$H$164:$H$165,'rekap jam tatap muka'!B9,'TKK-MIF-TIF'!$R$164:$R$165)+SUMIF('TKK-MIF-TIF'!$H$171,'rekap jam tatap muka'!B9,'TKK-MIF-TIF'!$R$171)+SUMIF('TKK-MIF-TIF'!$H$176:$H$177,'rekap jam tatap muka'!B9,'TKK-MIF-TIF'!$R$176:$R$177)+SUMIF('TKK-MIF-TIF'!$I$164:$I$165,'rekap jam tatap muka'!B9,'TKK-MIF-TIF'!$R$164:$R$165)+SUMIF('TKK-MIF-TIF'!$I$171,'rekap jam tatap muka'!B9,'TKK-MIF-TIF'!$R$171)+SUMIF('TKK-MIF-TIF'!$I$176:$I$177,'rekap jam tatap muka'!B9,'TKK-MIF-TIF'!$R$176:$R$177)+SUMIF('TKK-MIF-TIF'!$J$164:$J$165,'rekap jam tatap muka'!B9,'TKK-MIF-TIF'!$R$164:$R$165)+SUMIF('TKK-MIF-TIF'!$J$171,'rekap jam tatap muka'!B9,'TKK-MIF-TIF'!$R$171)+SUMIF('TKK-MIF-TIF'!$J$176:$J$177,'rekap jam tatap muka'!B9,'TKK-MIF-TIF'!$R$176:$R$177)+SUMIF('TKK-MIF-TIF'!$K$164:$K$165,'rekap jam tatap muka'!B9,'TKK-MIF-TIF'!$R$164:$R$165)+SUMIF('TKK-MIF-TIF'!$K$171,'rekap jam tatap muka'!B9,'TKK-MIF-TIF'!$R$171)+SUMIF('TKK-MIF-TIF'!$K$176:$K$177,'rekap jam tatap muka'!B9,'TKK-MIF-TIF'!$R$176:$R$177)+SUMIF('TKK-MIF-TIF'!$L$164:$L$165,'rekap jam tatap muka'!B9,'TKK-MIF-TIF'!$R$164:$R$165)+SUMIF('TKK-MIF-TIF'!$L$171,'rekap jam tatap muka'!B9,'TKK-MIF-TIF'!$R$171)+SUMIF('TKK-MIF-TIF'!$L$176:$L$177,'rekap jam tatap muka'!B9,'TKK-MIF-TIF'!$R$176:$R$177)</f>
        <v>0</v>
      </c>
      <c r="AE10" s="34"/>
      <c r="AF10" s="35">
        <f t="shared" si="3"/>
        <v>5</v>
      </c>
      <c r="AG10" s="15">
        <f t="shared" ca="1" si="4"/>
        <v>4</v>
      </c>
      <c r="AH10" s="35">
        <f t="shared" ca="1" si="0"/>
        <v>0</v>
      </c>
      <c r="AI10" s="43">
        <f t="shared" ca="1" si="5"/>
        <v>12.666666666666666</v>
      </c>
      <c r="AJ10" s="35">
        <f t="shared" ca="1" si="1"/>
        <v>4</v>
      </c>
      <c r="AK10" s="44">
        <f t="shared" ca="1" si="6"/>
        <v>16.666666666666664</v>
      </c>
      <c r="AL10" s="36">
        <f>COUNTIF('TKK-MIF-TIF'!$H$15:$H$272,'rekap jam tatap muka'!B9)</f>
        <v>3</v>
      </c>
      <c r="AM10" s="37">
        <v>75000</v>
      </c>
      <c r="AN10" s="38">
        <f t="shared" ca="1" si="7"/>
        <v>0</v>
      </c>
      <c r="AO10" s="38">
        <f t="shared" ca="1" si="8"/>
        <v>2800000</v>
      </c>
      <c r="AP10" s="38">
        <f t="shared" ca="1" si="2"/>
        <v>2800000</v>
      </c>
      <c r="AQ10" s="40" t="s">
        <v>6</v>
      </c>
    </row>
    <row r="11" spans="1:43">
      <c r="A11" s="12">
        <v>9</v>
      </c>
      <c r="B11" s="13" t="s">
        <v>34</v>
      </c>
      <c r="C11" s="13" t="s">
        <v>333</v>
      </c>
      <c r="D11" s="14">
        <f>COUNTIF('TKK-MIF-TIF'!$A$13:$L$35,'rekap jam tatap muka'!B10)</f>
        <v>3</v>
      </c>
      <c r="E11" s="15">
        <f ca="1">SUMIF('TKK-MIF-TIF'!$H$4:$H$19,'rekap jam tatap muka'!B10,'TKK-MIF-TIF'!$R$4:$R$19)+SUMIF('TKK-MIF-TIF'!$H$25:$H$30,'rekap jam tatap muka'!B10,'TKK-MIF-TIF'!$R$25:$R$30)+SUMIF('TKK-MIF-TIF'!$I$4:$I$19,'rekap jam tatap muka'!B10,'TKK-MIF-TIF'!$R$4:$R$19)+SUMIF('TKK-MIF-TIF'!$I$25:$I$30,'rekap jam tatap muka'!B10,'TKK-MIF-TIF'!$R$25:$R$30)+SUMIF('TKK-MIF-TIF'!$J$4:$J$19,'rekap jam tatap muka'!B10,'TKK-MIF-TIF'!$R$4:$R$19)+SUMIF('TKK-MIF-TIF'!$J$25:$J$30,'rekap jam tatap muka'!B10,'TKK-MIF-TIF'!$R$25:$R$30)+SUMIF('TKK-MIF-TIF'!$K$4:$K$19,'rekap jam tatap muka'!B10,'TKK-MIF-TIF'!$R$4:$R$19)+SUMIF('TKK-MIF-TIF'!$K$25:$K$30,'rekap jam tatap muka'!B10,'TKK-MIF-TIF'!$R$25:$R$30)+SUMIF('TKK-MIF-TIF'!$L$4:$L$19,'rekap jam tatap muka'!B10,'TKK-MIF-TIF'!$R$4:$R$19)+SUMIF('TKK-MIF-TIF'!$L$25:$L$30,'rekap jam tatap muka'!B10,'TKK-MIF-TIF'!$R$25:$R$30)</f>
        <v>2</v>
      </c>
      <c r="F11" s="16">
        <f>SUMIF('TKK-MIF-TIF'!$H$20:$H$22,'rekap jam tatap muka'!B10,'TKK-MIF-TIF'!$R$20:$R$22)+SUMIF('TKK-MIF-TIF'!$H$31:$H$32,'rekap jam tatap muka'!B10,'TKK-MIF-TIF'!$R$31:$R$32)+SUMIF('TKK-MIF-TIF'!$H$34,'rekap jam tatap muka'!B10,'TKK-MIF-TIF'!$R$34)+SUMIF('TKK-MIF-TIF'!$I$20:$I$22,'rekap jam tatap muka'!B10,'TKK-MIF-TIF'!$R$20:$R$22)+SUMIF('TKK-MIF-TIF'!$I$31:$I$32,'rekap jam tatap muka'!B10,'TKK-MIF-TIF'!$R$31:$R$32)+SUMIF('TKK-MIF-TIF'!$I$34,'rekap jam tatap muka'!B10,'TKK-MIF-TIF'!$R$34)+SUMIF('TKK-MIF-TIF'!$J$20:$J$22,'rekap jam tatap muka'!B10,'TKK-MIF-TIF'!$R$20:$R$22)+SUMIF('TKK-MIF-TIF'!$J$31:$J$32,'rekap jam tatap muka'!B10,'TKK-MIF-TIF'!$R$31:$R$32)+SUMIF('TKK-MIF-TIF'!$J$34,'rekap jam tatap muka'!B10,'TKK-MIF-TIF'!$R$34)+SUMIF('TKK-MIF-TIF'!$K$20:$K$22,'rekap jam tatap muka'!B10,'TKK-MIF-TIF'!$R$20:$R$22)+SUMIF('TKK-MIF-TIF'!$K$31:$K$32,'rekap jam tatap muka'!B10,'TKK-MIF-TIF'!$R$31:$R$32)+SUMIF('TKK-MIF-TIF'!$K$34,'rekap jam tatap muka'!B10,'TKK-MIF-TIF'!$R$34)+SUMIF('TKK-MIF-TIF'!$L$20:$L$22,'rekap jam tatap muka'!B10,'TKK-MIF-TIF'!$R$20:$R$22)+SUMIF('TKK-MIF-TIF'!$L$31:$L$32,'rekap jam tatap muka'!B10,'TKK-MIF-TIF'!$R$31:$R$32)+SUMIF('TKK-MIF-TIF'!$L$34,'rekap jam tatap muka'!B10,'TKK-MIF-TIF'!$R$34)</f>
        <v>10</v>
      </c>
      <c r="G11" s="17">
        <f>COUNTIF('TKK-MIF-TIF'!$A$41:$L$50,'rekap jam tatap muka'!B10)</f>
        <v>2</v>
      </c>
      <c r="H11" s="18">
        <f>SUMIF('TKK-MIF-TIF'!$H$43:$H$47,'rekap jam tatap muka'!B10,'TKK-MIF-TIF'!$R$43:$R$47)+SUMIF('TKK-MIF-TIF'!$I$43:$I$47,'rekap jam tatap muka'!B10,'TKK-MIF-TIF'!$R$43:$R$47)+SUMIF('TKK-MIF-TIF'!$J$43:$J$47,'rekap jam tatap muka'!B10,'TKK-MIF-TIF'!$R$43:$R$47)+SUMIF('TKK-MIF-TIF'!$K$43:$K$47,'rekap jam tatap muka'!B10,'TKK-MIF-TIF'!$R$43:$R$47)+SUMIF('TKK-MIF-TIF'!$L$43:$L$47,'rekap jam tatap muka'!B10,'TKK-MIF-TIF'!$R$43:$R$47)</f>
        <v>1</v>
      </c>
      <c r="I11" s="16">
        <f>SUMIF('TKK-MIF-TIF'!$H$48:$H$50,'rekap jam tatap muka'!B10,'TKK-MIF-TIF'!$R$48:$R$50)+SUMIF('TKK-MIF-TIF'!$I$48:$I$50,'rekap jam tatap muka'!B10,'TKK-MIF-TIF'!$R$48:$R$50)+SUMIF('TKK-MIF-TIF'!$J$48:$J$50,'rekap jam tatap muka'!B10,'TKK-MIF-TIF'!$R$48:$R$50)+SUMIF('TKK-MIF-TIF'!$K$48:$K$50,'rekap jam tatap muka'!B10,'TKK-MIF-TIF'!$R$48:$R$50)+SUMIF('TKK-MIF-TIF'!$L$48:$L$50,'rekap jam tatap muka'!B10,'TKK-MIF-TIF'!$R$48:$R$50)</f>
        <v>4</v>
      </c>
      <c r="J11" s="19">
        <f>COUNTIF('TKK-MIF-TIF'!$A$55:$K$80,'rekap jam tatap muka'!B10)</f>
        <v>0</v>
      </c>
      <c r="K11" s="19">
        <f>SUMIF('TKK-MIF-TIF'!$H$60,'rekap jam tatap muka'!B10,'TKK-MIF-TIF'!$R$60)+SUMIF('TKK-MIF-TIF'!$H$62,'rekap jam tatap muka'!B10,'TKK-MIF-TIF'!$R$62)+SUMIF('TKK-MIF-TIF'!$H$67:$H$72,'rekap jam tatap muka'!B10,'TKK-MIF-TIF'!$R$67:$R$72)+SUMIF('TKK-MIF-TIF'!$H$78:$H$79,'rekap jam tatap muka'!B10,'TKK-MIF-TIF'!$R$78:$R$79)+SUMIF('TKK-MIF-TIF'!$I$60,'rekap jam tatap muka'!B10,'TKK-MIF-TIF'!$R$60)+SUMIF('TKK-MIF-TIF'!$I$62,'rekap jam tatap muka'!B10,'TKK-MIF-TIF'!$R$62)+SUMIF('TKK-MIF-TIF'!$I$67:$I$72,'rekap jam tatap muka'!B10,'TKK-MIF-TIF'!$R$67:$R$72)+SUMIF('TKK-MIF-TIF'!$I$78:$I$79,'rekap jam tatap muka'!B10,'TKK-MIF-TIF'!$R$78:$R$79)+SUMIF('TKK-MIF-TIF'!$J$60,'rekap jam tatap muka'!B10,'TKK-MIF-TIF'!$R$60)+SUMIF('TKK-MIF-TIF'!$J$62,'rekap jam tatap muka'!B10,'TKK-MIF-TIF'!$R$62)+SUMIF('TKK-MIF-TIF'!$J$67:$J$72,'rekap jam tatap muka'!B10,'TKK-MIF-TIF'!$R$67:$R$72)+SUMIF('TKK-MIF-TIF'!$J$78:$J$79,'rekap jam tatap muka'!B10,'TKK-MIF-TIF'!$R$78:$R$79)+SUMIF('TKK-MIF-TIF'!$K$60,'rekap jam tatap muka'!B10,'TKK-MIF-TIF'!$R$60)+SUMIF('TKK-MIF-TIF'!$K$62,'rekap jam tatap muka'!B10,'TKK-MIF-TIF'!$R$62)+SUMIF('TKK-MIF-TIF'!$K$67:$K$72,'rekap jam tatap muka'!B10,'TKK-MIF-TIF'!$R$67:$R$72)+SUMIF('TKK-MIF-TIF'!$K$78:$K$79,'rekap jam tatap muka'!B10,'TKK-MIF-TIF'!$R$78:$R$79)+SUMIF('TKK-MIF-TIF'!$L$60,'rekap jam tatap muka'!B10,'TKK-MIF-TIF'!$R$60)+SUMIF('TKK-MIF-TIF'!$L$62,'rekap jam tatap muka'!B10,'TKK-MIF-TIF'!$R$62)+SUMIF('TKK-MIF-TIF'!$L$67:$L$72,'rekap jam tatap muka'!B10,'TKK-MIF-TIF'!$R$67:$R$72)+SUMIF('TKK-MIF-TIF'!$L$78:$L$79,'rekap jam tatap muka'!B10,'TKK-MIF-TIF'!$R$78:$R$79)</f>
        <v>0</v>
      </c>
      <c r="L11" s="20">
        <f>SUMIF('TKK-MIF-TIF'!$H$61,'rekap jam tatap muka'!B10,'TKK-MIF-TIF'!$R$61)+SUMIF('TKK-MIF-TIF'!$H$63:$H$64,'rekap jam tatap muka'!B10,'TKK-MIF-TIF'!$R$63:$R$64)+SUMIF('TKK-MIF-TIF'!$H$73:$H$74,'rekap jam tatap muka'!B10,'TKK-MIF-TIF'!$R$73:$R$74)+SUMIF('TKK-MIF-TIF'!$H$77,'rekap jam tatap muka'!B10,'TKK-MIF-TIF'!$R$77)+SUMIF('TKK-MIF-TIF'!$I$61,'rekap jam tatap muka'!B10,'TKK-MIF-TIF'!$R$61)+SUMIF('TKK-MIF-TIF'!$I$63:$I$64,'rekap jam tatap muka'!B10,'TKK-MIF-TIF'!$R$63:$R$64)+SUMIF('TKK-MIF-TIF'!$I$73:$I$74,'rekap jam tatap muka'!B10,'TKK-MIF-TIF'!$R$73:$R$74)+SUMIF('TKK-MIF-TIF'!$I$77,'rekap jam tatap muka'!B10,'TKK-MIF-TIF'!$R$77)+SUMIF('TKK-MIF-TIF'!$J$61,'rekap jam tatap muka'!B10,'TKK-MIF-TIF'!$R$61)+SUMIF('TKK-MIF-TIF'!$J$63:$J$64,'rekap jam tatap muka'!B10,'TKK-MIF-TIF'!$R$63:$R$64)+SUMIF('TKK-MIF-TIF'!$J$73:$J$74,'rekap jam tatap muka'!B10,'TKK-MIF-TIF'!$R$73:$R$74)+SUMIF('TKK-MIF-TIF'!$J$77,'rekap jam tatap muka'!B10,'TKK-MIF-TIF'!$R$77)+SUMIF('TKK-MIF-TIF'!$K$61,'rekap jam tatap muka'!B10,'TKK-MIF-TIF'!$R$61)+SUMIF('TKK-MIF-TIF'!$K$63:$K$64,'rekap jam tatap muka'!B10,'TKK-MIF-TIF'!$R$63:$R$64)+SUMIF('TKK-MIF-TIF'!$K$73:$K$74,'rekap jam tatap muka'!B10,'TKK-MIF-TIF'!$R$73:$R$74)+SUMIF('TKK-MIF-TIF'!$K$77,'rekap jam tatap muka'!B10,'TKK-MIF-TIF'!$R$77)+SUMIF('TKK-MIF-TIF'!$L$61,'rekap jam tatap muka'!B10,'TKK-MIF-TIF'!$R$61)+SUMIF('TKK-MIF-TIF'!$L$63:$L$64,'rekap jam tatap muka'!B10,'TKK-MIF-TIF'!$R$63:$R$64)+SUMIF('TKK-MIF-TIF'!$L$73:$L$74,'rekap jam tatap muka'!B10,'TKK-MIF-TIF'!$R$73:$R$74)+SUMIF('TKK-MIF-TIF'!$L$77,'rekap jam tatap muka'!B10,'TKK-MIF-TIF'!$R$77)</f>
        <v>0</v>
      </c>
      <c r="M11" s="21">
        <f>COUNTIF('TKK-MIF-TIF'!$A$84:$K$109,'rekap jam tatap muka'!B10)</f>
        <v>0</v>
      </c>
      <c r="N11" s="21">
        <f>SUMIF('TKK-MIF-TIF'!$H$89,'rekap jam tatap muka'!B10,'TKK-MIF-TIF'!$R$89)+SUMIF('TKK-MIF-TIF'!$H$91,'rekap jam tatap muka'!B10,'TKK-MIF-TIF'!$R$91)+SUMIF('TKK-MIF-TIF'!$H$96:$H$101,'rekap jam tatap muka'!B10,'TKK-MIF-TIF'!$R$96:$R$101)+SUMIF('TKK-MIF-TIF'!$H$107:$H$108,'rekap jam tatap muka'!B10,'TKK-MIF-TIF'!$R$107:$R$108)+SUMIF('TKK-MIF-TIF'!$I$89,'rekap jam tatap muka'!B10,'TKK-MIF-TIF'!$R$89)+SUMIF('TKK-MIF-TIF'!$I$91,'rekap jam tatap muka'!B10,'TKK-MIF-TIF'!$R$91)+SUMIF('TKK-MIF-TIF'!$I$96:$I$101,'rekap jam tatap muka'!B10,'TKK-MIF-TIF'!$R$96:$R$101)+SUMIF('TKK-MIF-TIF'!$I$107:$I$108,'rekap jam tatap muka'!B10,'TKK-MIF-TIF'!$R$107:$R$108)+SUMIF('TKK-MIF-TIF'!$J$89,'rekap jam tatap muka'!B10,'TKK-MIF-TIF'!$R$89)+SUMIF('TKK-MIF-TIF'!$J$91,'rekap jam tatap muka'!B10,'TKK-MIF-TIF'!$R$91)+SUMIF('TKK-MIF-TIF'!$J$96:$J$101,'rekap jam tatap muka'!B10,'TKK-MIF-TIF'!$R$96:$R$101)+SUMIF('TKK-MIF-TIF'!$J$107:$J$108,'rekap jam tatap muka'!B10,'TKK-MIF-TIF'!$R$107:$R$108)+SUMIF('TKK-MIF-TIF'!$K$89,'rekap jam tatap muka'!B10,'TKK-MIF-TIF'!$R$89)+SUMIF('TKK-MIF-TIF'!$K$91,'rekap jam tatap muka'!B10,'TKK-MIF-TIF'!$R$91)+SUMIF('TKK-MIF-TIF'!$K$96:$K$101,'rekap jam tatap muka'!B10,'TKK-MIF-TIF'!$R$96:$R$101)+SUMIF('TKK-MIF-TIF'!$K$107:$K$108,'rekap jam tatap muka'!B10,'TKK-MIF-TIF'!$R$107:$R$108)+SUMIF('TKK-MIF-TIF'!$H$89,'rekap jam tatap muka'!B10,'TKK-MIF-TIF'!$R$89)+SUMIF('TKK-MIF-TIF'!$L$91,'rekap jam tatap muka'!B10,'TKK-MIF-TIF'!$R$91)+SUMIF('TKK-MIF-TIF'!$L$96:$L$101,'rekap jam tatap muka'!B10,'TKK-MIF-TIF'!$R$96:$R$101)+SUMIF('TKK-MIF-TIF'!$L$107:$L$108,'rekap jam tatap muka'!B10,'TKK-MIF-TIF'!$R$107:$R$108)</f>
        <v>0</v>
      </c>
      <c r="O11" s="22">
        <f ca="1">SUMIF('TKK-MIF-TIF'!$H$90,'rekap jam tatap muka'!B10,'TKK-MIF-TIF'!$R$90)+SUMIF('TKK-MIF-TIF'!$H$92:$H$93,'rekap jam tatap muka'!B10,'TKK-MIF-TIF'!$R$92:$R$93)+SUMIF('TKK-MIF-TIF'!$H$102:$H$103,'rekap jam tatap muka'!B10,'TKK-MIF-TIF'!$R$102:$R$103)+SUMIF('TKK-MIF-TIF'!$H$106,'rekap jam tatap muka'!B10,'TKK-MIF-TIF'!$R$106)+SUMIF('TKK-MIF-TIF'!$I$90,'rekap jam tatap muka'!B10,'TKK-MIF-TIF'!$R$90)+SUMIF('TKK-MIF-TIF'!$H$92:$I$93,'rekap jam tatap muka'!B10,'TKK-MIF-TIF'!$R$92:$R$93)+SUMIF('TKK-MIF-TIF'!$I$102:$I$103,'rekap jam tatap muka'!B10,'TKK-MIF-TIF'!$R$102:$R$103)+SUMIF('TKK-MIF-TIF'!$I$106,'rekap jam tatap muka'!B10,'TKK-MIF-TIF'!$R$106)+SUMIF('TKK-MIF-TIF'!$J$90,'rekap jam tatap muka'!B10,'TKK-MIF-TIF'!$R$90)+SUMIF('TKK-MIF-TIF'!$J$92:$J$93,'rekap jam tatap muka'!B10,'TKK-MIF-TIF'!$R$92:$R$93)+SUMIF('TKK-MIF-TIF'!$J$102:$J$103,'rekap jam tatap muka'!B10,'TKK-MIF-TIF'!$R$102:$R$103)+SUMIF('TKK-MIF-TIF'!$J$106,'rekap jam tatap muka'!B10,'TKK-MIF-TIF'!$R$106)+SUMIF('TKK-MIF-TIF'!$K$90,'rekap jam tatap muka'!B10,'TKK-MIF-TIF'!$R$90)+SUMIF('TKK-MIF-TIF'!$K$92:$K$93,'rekap jam tatap muka'!B10,'TKK-MIF-TIF'!$R$92:$R$93)+SUMIF('TKK-MIF-TIF'!$K$102:$K$103,'rekap jam tatap muka'!B10,'TKK-MIF-TIF'!$R$102:$R$103)+SUMIF('TKK-MIF-TIF'!$K$106,'rekap jam tatap muka'!B10,'TKK-MIF-TIF'!$R$106)+SUMIF('TKK-MIF-TIF'!$L$90,'rekap jam tatap muka'!B10,'TKK-MIF-TIF'!$R$90)+SUMIF('TKK-MIF-TIF'!$L$92:$L$93,'rekap jam tatap muka'!B10,'TKK-MIF-TIF'!$R$92:$R$93)+SUMIF('TKK-MIF-TIF'!$L$102:$L$103,'rekap jam tatap muka'!B10,'TKK-MIF-TIF'!$R$102:$R$103)+SUMIF('TKK-MIF-TIF'!$L$106,'rekap jam tatap muka'!B10,'TKK-MIF-TIF'!$R$106)</f>
        <v>0</v>
      </c>
      <c r="P11" s="23">
        <f>COUNTIF('TKK-MIF-TIF'!$A$113:$L$150,'rekap jam tatap muka'!B10)</f>
        <v>0</v>
      </c>
      <c r="Q11" s="23">
        <f>SUMIF('TKK-MIF-TIF'!$H$119:$H$121,'rekap jam tatap muka'!B10,'TKK-MIF-TIF'!$R$119:$R$121)+SUMIF('TKK-MIF-TIF'!$H$129:$H$132,'rekap jam tatap muka'!B10,'TKK-MIF-TIF'!$R$129:$R$132)+SUMIF('TKK-MIF-TIF'!$H$139:$H$142,'rekap jam tatap muka'!B10,'TKK-MIF-TIF'!$R$139:$R150)+ SUMIF('TKK-MIF-TIF'!$H$150:$H$151,'rekap jam tatap muka'!B10,'TKK-MIF-TIF'!$R$150:$R159)+SUMIF('TKK-MIF-TIF'!$I$119:$I$121,'rekap jam tatap muka'!B10,'TKK-MIF-TIF'!$R$119:$R$121)+SUMIF('TKK-MIF-TIF'!$I$129:$I$132,'rekap jam tatap muka'!B10,'TKK-MIF-TIF'!$R$129:$R$132)+SUMIF('TKK-MIF-TIF'!$I$139:$I$142,'rekap jam tatap muka'!B10,'TKK-MIF-TIF'!$R$139:$R150)+SUMIF('TKK-MIF-TIF'!$I$150:$I$151,'rekap jam tatap muka'!B10,'TKK-MIF-TIF'!$R$150:$R159)+SUMIF('TKK-MIF-TIF'!$J$119:$J$121,'rekap jam tatap muka'!B10,'TKK-MIF-TIF'!$R$119:$R$121)+SUMIF('TKK-MIF-TIF'!$J$129:$J$132,'rekap jam tatap muka'!B10,'TKK-MIF-TIF'!$R$129:$R$132)+SUMIF('TKK-MIF-TIF'!$J$139:$J$142,'rekap jam tatap muka'!B10,'TKK-MIF-TIF'!$R$139:$R150)+SUMIF('TKK-MIF-TIF'!$J$150:$J$151,'rekap jam tatap muka'!B10,'TKK-MIF-TIF'!$R$150:$R159)+SUMIF('TKK-MIF-TIF'!$K$119:$K$121,'rekap jam tatap muka'!B10,'TKK-MIF-TIF'!$R$119:$R$121)+SUMIF('TKK-MIF-TIF'!$K$129:$K$132,'rekap jam tatap muka'!B10,'TKK-MIF-TIF'!$R$132:$R$1120)+SUMIF('TKK-MIF-TIF'!$K$139:$K$142,'rekap jam tatap muka'!B10,'TKK-MIF-TIF'!$R$139:$R150)+SUMIF('TKK-MIF-TIF'!$K$150:$K$151,'rekap jam tatap muka'!B10,'TKK-MIF-TIF'!$R$150:$R159)+SUMIF('TKK-MIF-TIF'!$L$119:$L$121,'rekap jam tatap muka'!B10,'TKK-MIF-TIF'!$R$119:$R$121)+SUMIF('TKK-MIF-TIF'!$L$129:$L$132,'rekap jam tatap muka'!B10,'TKK-MIF-TIF'!$R$132:$R$1120)+SUMIF('TKK-MIF-TIF'!$L$139:$L$142,'rekap jam tatap muka'!B10,'TKK-MIF-TIF'!$R$139:$R150)+SUMIF('TKK-MIF-TIF'!$L$150:$L$151,'rekap jam tatap muka'!B10,'TKK-MIF-TIF'!$R$150:$R159)</f>
        <v>0</v>
      </c>
      <c r="R11" s="24">
        <f>SUMIF('TKK-MIF-TIF'!$H$122:$H$123,'rekap jam tatap muka'!B10,'TKK-MIF-TIF'!$R$122:$R$123)+SUMIF('TKK-MIF-TIF'!$H$128,'rekap jam tatap muka'!B10,'TKK-MIF-TIF'!$R$128)+SUMIF('TKK-MIF-TIF'!$H$133:$H$134,'rekap jam tatap muka'!B10,'TKK-MIF-TIF'!$R$133:$R$134)+SUMIF('TKK-MIF-TIF'!$H$143:$H$145,'rekap jam tatap muka'!B10,'TKK-MIF-TIF'!$R$143:$R$145)+SUMIF('TKK-MIF-TIF'!$H$152,'rekap jam tatap muka'!B10,'TKK-MIF-TIF'!$R$152)+SUMIF('TKK-MIF-TIF'!$I$122:$I$123,'rekap jam tatap muka'!B10,'TKK-MIF-TIF'!$R$122:$R$123)+SUMIF('TKK-MIF-TIF'!$I$128,'rekap jam tatap muka'!B10,'TKK-MIF-TIF'!$R$128)+SUMIF('TKK-MIF-TIF'!$I$133:$I$134,'rekap jam tatap muka'!B10,'TKK-MIF-TIF'!$R$133:$R$134)+SUMIF('TKK-MIF-TIF'!$I$143:$I$145,'rekap jam tatap muka'!B10,'TKK-MIF-TIF'!$R$143:$R$145)+SUMIF('TKK-MIF-TIF'!$I$152,'rekap jam tatap muka'!B10,'TKK-MIF-TIF'!$R$152)+SUMIF('TKK-MIF-TIF'!$J$122:$J$123,'rekap jam tatap muka'!B10,'TKK-MIF-TIF'!$R$122:$R$123)+SUMIF('TKK-MIF-TIF'!$J$128,'rekap jam tatap muka'!B10,'TKK-MIF-TIF'!$R$128)+SUMIF('TKK-MIF-TIF'!$J$133:$J$134,'rekap jam tatap muka'!B10,'TKK-MIF-TIF'!$R$133:$R$134)+SUMIF('TKK-MIF-TIF'!$J$143:$J$145,'rekap jam tatap muka'!B10,'TKK-MIF-TIF'!$R$143:$R$145)+SUMIF('TKK-MIF-TIF'!$K$122:$K$123,'rekap jam tatap muka'!B10,'TKK-MIF-TIF'!$R$122:$R$123)+SUMIF('TKK-MIF-TIF'!$J$152,'rekap jam tatap muka'!B10,'TKK-MIF-TIF'!$R$152)+SUMIF('TKK-MIF-TIF'!$K$128,'rekap jam tatap muka'!B10,'TKK-MIF-TIF'!$R$128)+SUMIF('TKK-MIF-TIF'!$K$133:$K$134,'rekap jam tatap muka'!B10,'TKK-MIF-TIF'!$R$133:$R$134)+SUMIF('TKK-MIF-TIF'!$K$143:$K$145,'rekap jam tatap muka'!B10,'TKK-MIF-TIF'!$R$143:$R$145)+SUMIF('TKK-MIF-TIF'!$K$152,'rekap jam tatap muka'!B10,'TKK-MIF-TIF'!$R$152)+SUMIF('TKK-MIF-TIF'!$L$122:$L$123,'rekap jam tatap muka'!B10,'TKK-MIF-TIF'!$R$122:$R$123)+SUMIF('TKK-MIF-TIF'!$L$128,'rekap jam tatap muka'!B10,'TKK-MIF-TIF'!$R$128)+SUMIF('TKK-MIF-TIF'!$L$133:$L$134,'rekap jam tatap muka'!B10,'TKK-MIF-TIF'!$R$133:$R$134)+SUMIF('TKK-MIF-TIF'!$L$143:$L$145,'rekap jam tatap muka'!B10,'TKK-MIF-TIF'!$R$143:$R$145)+SUMIF('TKK-MIF-TIF'!$L$152,'rekap jam tatap muka'!B10,'TKK-MIF-TIF'!$R$152)</f>
        <v>0</v>
      </c>
      <c r="S11" s="25">
        <f>COUNTIF('TKK-MIF-TIF'!$A$189:$L$226,'rekap jam tatap muka'!B10)</f>
        <v>0</v>
      </c>
      <c r="T11" s="25">
        <f>SUMIF('TKK-MIF-TIF'!$H$194:$H$196,'rekap jam tatap muka'!B10,'TKK-MIF-TIF'!$R$194:$R$196)+SUMIF('TKK-MIF-TIF'!$H$205:$H$208,'rekap jam tatap muka'!B10,'TKK-MIF-TIF'!$R$205:$R$208)+SUMIF('TKK-MIF-TIF'!$H$215:$H$218,'rekap jam tatap muka'!B10,'TKK-MIF-TIF'!$R$215:$R226)+SUMIF('TKK-MIF-TIF'!$H$226:$H$227,'rekap jam tatap muka'!B10,'TKK-MIF-TIF'!$R$226:$R235)+ SUMIF('TKK-MIF-TIF'!$I$194:$I$196,'rekap jam tatap muka'!B10,'TKK-MIF-TIF'!$R$194:$R$196)+SUMIF('TKK-MIF-TIF'!$I$205:$I$208,'rekap jam tatap muka'!B10,'TKK-MIF-TIF'!$R$205:$R$208)+SUMIF('TKK-MIF-TIF'!$I$215:$I$218,'rekap jam tatap muka'!B10,'TKK-MIF-TIF'!$R$215:$R226)+SUMIF('TKK-MIF-TIF'!$I$226:$I$227,'rekap jam tatap muka'!B10,'TKK-MIF-TIF'!$R$226:$R235)+SUMIF('TKK-MIF-TIF'!$J$194:$J$196,'rekap jam tatap muka'!B10,'TKK-MIF-TIF'!$R$194:$R$196)+SUMIF('TKK-MIF-TIF'!$J$205:$J$208,'rekap jam tatap muka'!B10,'TKK-MIF-TIF'!$R$205:$R$208)+SUMIF('TKK-MIF-TIF'!$J$215:$J$218,'rekap jam tatap muka'!B10,'TKK-MIF-TIF'!$R$215:$R226)+SUMIF('TKK-MIF-TIF'!$J$226:$J$227,'rekap jam tatap muka'!B10,'TKK-MIF-TIF'!$R$226:$R235)+SUMIF('TKK-MIF-TIF'!$K$194:$K$196,'rekap jam tatap muka'!B10,'TKK-MIF-TIF'!$R$194:$R$196)+SUMIF('TKK-MIF-TIF'!$K$205:$K$208,'rekap jam tatap muka'!B10,'TKK-MIF-TIF'!$R$205:$R$208)+SUMIF('TKK-MIF-TIF'!$K$215:$K$218,'rekap jam tatap muka'!B10,'TKK-MIF-TIF'!$R$215:$R226)+SUMIF('TKK-MIF-TIF'!$K$226:$K$227,'rekap jam tatap muka'!B10,'TKK-MIF-TIF'!$R$226:$R235)+SUMIF('TKK-MIF-TIF'!$L$194:$L$196,'rekap jam tatap muka'!B10,'TKK-MIF-TIF'!$R$194:$R$196)+SUMIF('TKK-MIF-TIF'!$L$205:$L$208,'rekap jam tatap muka'!B10,'TKK-MIF-TIF'!$R$205:$R$208)+SUMIF('TKK-MIF-TIF'!$L$215:$L$218,'rekap jam tatap muka'!B10,'TKK-MIF-TIF'!$R$215:$R226)+SUMIF('TKK-MIF-TIF'!$L$226:$L$227,'rekap jam tatap muka'!B10,'TKK-MIF-TIF'!$R$226:$R235)</f>
        <v>0</v>
      </c>
      <c r="U11" s="26">
        <f>SUMIF('TKK-MIF-TIF'!$H$197:$H$198,'rekap jam tatap muka'!B10,'TKK-MIF-TIF'!$R$197:$R$198)+SUMIF('TKK-MIF-TIF'!$H$204,'rekap jam tatap muka'!B10,'TKK-MIF-TIF'!$R$204)+SUMIF('TKK-MIF-TIF'!$H$209:$H$210,'rekap jam tatap muka'!B10,'TKK-MIF-TIF'!$R$209:$R$210)+SUMIF('TKK-MIF-TIF'!$H$219:$H$221,'rekap jam tatap muka'!B10,'TKK-MIF-TIF'!$R$219:$R$221)+SUMIF('TKK-MIF-TIF'!$H$228,'rekap jam tatap muka'!B10,'TKK-MIF-TIF'!$R$228)+SUMIF('TKK-MIF-TIF'!$I$197:$I$198,'rekap jam tatap muka'!B10,'TKK-MIF-TIF'!$R$197:$R$198)+SUMIF('TKK-MIF-TIF'!$I$204,'rekap jam tatap muka'!B10,'TKK-MIF-TIF'!$R$204)+SUMIF('TKK-MIF-TIF'!$I$209:$I$210,'rekap jam tatap muka'!B10,'TKK-MIF-TIF'!$R$209:$R$210)+SUMIF('TKK-MIF-TIF'!$I$219:$I$221,'rekap jam tatap muka'!B10,'TKK-MIF-TIF'!$R$219:$R$221)+SUMIF('TKK-MIF-TIF'!$I$228,'rekap jam tatap muka'!B10,'TKK-MIF-TIF'!$R$228)+SUMIF('TKK-MIF-TIF'!$J$197:$J$198,'rekap jam tatap muka'!B10,'TKK-MIF-TIF'!$R$197:$R$198)+SUMIF('TKK-MIF-TIF'!$J$204,'rekap jam tatap muka'!B10,'TKK-MIF-TIF'!$R$204)+SUMIF('TKK-MIF-TIF'!$J$209:$J$210,'rekap jam tatap muka'!B10,'TKK-MIF-TIF'!$R$209:$R$210)+SUMIF('TKK-MIF-TIF'!$J$219:$J$221,'rekap jam tatap muka'!B10,'TKK-MIF-TIF'!$R$219:$R$221)+SUMIF('TKK-MIF-TIF'!$J$228,'rekap jam tatap muka'!B10,'TKK-MIF-TIF'!$R$228)+SUMIF('TKK-MIF-TIF'!$K$197:$K$198,'rekap jam tatap muka'!B10,'TKK-MIF-TIF'!$R$197:$R$198)+SUMIF('TKK-MIF-TIF'!$K$204,'rekap jam tatap muka'!B10,'TKK-MIF-TIF'!$R$204)+SUMIF('TKK-MIF-TIF'!$K$209:$K$210,'rekap jam tatap muka'!B10,'TKK-MIF-TIF'!$R$209:$R$210)+SUMIF('TKK-MIF-TIF'!$K$219:$K$221,'rekap jam tatap muka'!B10,'TKK-MIF-TIF'!$R$219:$R$221)+SUMIF('TKK-MIF-TIF'!$K$228,'rekap jam tatap muka'!B10,'TKK-MIF-TIF'!$R$228)+SUMIF('TKK-MIF-TIF'!$L$197:$L$198,'rekap jam tatap muka'!B10,'TKK-MIF-TIF'!$R$197:$R$198)+SUMIF('TKK-MIF-TIF'!$L$204,'rekap jam tatap muka'!B10,'TKK-MIF-TIF'!$R$204)+SUMIF('TKK-MIF-TIF'!$L$209:$L$210,'rekap jam tatap muka'!B10,'TKK-MIF-TIF'!$R$209:$R$210)+SUMIF('TKK-MIF-TIF'!$J$219:$J$221,'rekap jam tatap muka'!B10,'TKK-MIF-TIF'!$R$219:$R$221)++SUMIF('TKK-MIF-TIF'!$L$228,'rekap jam tatap muka'!B10,'TKK-MIF-TIF'!$R$228)</f>
        <v>0</v>
      </c>
      <c r="V11" s="27">
        <f>COUNTIF('TKK-MIF-TIF'!$A$231:$L$242,'rekap jam tatap muka'!B10)</f>
        <v>0</v>
      </c>
      <c r="W11" s="28">
        <f>SUMIF('TKK-MIF-TIF'!$H$251:$H$253,'rekap jam tatap muka'!B10,'TKK-MIF-TIF'!$R$251:$R$253)+SUMIF('TKK-MIF-TIF'!$I$251:$I$253,'rekap jam tatap muka'!B10,'TKK-MIF-TIF'!$R$251:$R$253)+SUMIF('TKK-MIF-TIF'!$J$251:$J$253,'rekap jam tatap muka'!B10,'TKK-MIF-TIF'!$R$251:$R$253)+SUMIF('TKK-MIF-TIF'!$K$251:$K$253,'rekap jam tatap muka'!B10,'TKK-MIF-TIF'!$R$251:$R$253)+SUMIF('TKK-MIF-TIF'!$L$251:$L$253,'rekap jam tatap muka'!B10,'TKK-MIF-TIF'!$R$251:$R$253)</f>
        <v>0</v>
      </c>
      <c r="X11" s="29">
        <f>SUMIF('TKK-MIF-TIF'!$H$254:$H$255,'rekap jam tatap muka'!B10,'TKK-MIF-TIF'!$R$254:$R$255)+SUMIF('TKK-MIF-TIF'!$I$254:$I$255,'rekap jam tatap muka'!B10,'TKK-MIF-TIF'!$R$254:$R$255)+SUMIF('TKK-MIF-TIF'!$J$254:$J$255,'rekap jam tatap muka'!B10,'TKK-MIF-TIF'!$R$254:$R$255)+SUMIF('TKK-MIF-TIF'!$K$254:$K$255,'rekap jam tatap muka'!B10,'TKK-MIF-TIF'!$R$254:$R$255)+SUMIF('TKK-MIF-TIF'!$L$254:$L$255,'rekap jam tatap muka'!B10,'TKK-MIF-TIF'!$R$254:$R$255)</f>
        <v>0</v>
      </c>
      <c r="Y11" s="30">
        <f>COUNTIF('TKK-MIF-TIF'!$A$261:$L$272,'rekap jam tatap muka'!B10)</f>
        <v>0</v>
      </c>
      <c r="Z11" s="31">
        <f>SUMIF('TKK-MIF-TIF'!$H$266:$H$268,'rekap jam tatap muka'!B10,'TKK-MIF-TIF'!$R$266:$R$268)+SUMIF('TKK-MIF-TIF'!$I$266:$I$268,'rekap jam tatap muka'!B10,'TKK-MIF-TIF'!$R$266:$R$268)+SUMIF('TKK-MIF-TIF'!$J$266:$J$268,'rekap jam tatap muka'!B10,'TKK-MIF-TIF'!$R$266:$R$268)+SUMIF('TKK-MIF-TIF'!$K$266:$K$268,'rekap jam tatap muka'!B10,'TKK-MIF-TIF'!$R$266:$R$268)+SUMIF('TKK-MIF-TIF'!$L$266:$L$268,'rekap jam tatap muka'!B10,'TKK-MIF-TIF'!$R$266:$R$268)</f>
        <v>0</v>
      </c>
      <c r="AA11" s="32">
        <f>SUMIF('TKK-MIF-TIF'!$H$269:$H$270,'rekap jam tatap muka'!B10,'TKK-MIF-TIF'!$R$269:$R$270)+SUMIF('TKK-MIF-TIF'!$I$269:$I$270,'rekap jam tatap muka'!B10,'TKK-MIF-TIF'!$R$269:$R$270)+SUMIF('TKK-MIF-TIF'!$J$269:$J$270,'rekap jam tatap muka'!B10,'TKK-MIF-TIF'!$R$269:$R$270)+SUMIF('TKK-MIF-TIF'!$K$269:$K$270,'rekap jam tatap muka'!B10,'TKK-MIF-TIF'!$R$269:$R$270)+SUMIF('TKK-MIF-TIF'!$L$269:$L$270,'rekap jam tatap muka'!B10,'TKK-MIF-TIF'!$R$269:$R$270)</f>
        <v>0</v>
      </c>
      <c r="AB11" s="33">
        <f>COUNTIF('TKK-MIF-TIF'!$A$154:$L$184,'rekap jam tatap muka'!B10)</f>
        <v>0</v>
      </c>
      <c r="AC11" s="33">
        <f>SUMIF('TKK-MIF-TIF'!$H$161:$H$163,'rekap jam tatap muka'!B10,'TKK-MIF-TIF'!$R$161:$R$163)+SUMIF('TKK-MIF-TIF'!$H$172:$H$175,'rekap jam tatap muka'!B10,'TKK-MIF-TIF'!$R$172:$R$175)+SUMIF('TKK-MIF-TIF'!$I$161:$I$163,'rekap jam tatap muka'!B10,'TKK-MIF-TIF'!$R$161:$R$163)+SUMIF('TKK-MIF-TIF'!$I$172:$I$175,'rekap jam tatap muka'!B10,'TKK-MIF-TIF'!$R$172:$R$175)+SUMIF('TKK-MIF-TIF'!$J$161:$J$163,'rekap jam tatap muka'!B10,'TKK-MIF-TIF'!$R$161:$R$163)+SUMIF('TKK-MIF-TIF'!$J$172:$J$175,'rekap jam tatap muka'!B10,'TKK-MIF-TIF'!$R$172:$R$175)+SUMIF('TKK-MIF-TIF'!$K$161:$K$163,'rekap jam tatap muka'!B10,'TKK-MIF-TIF'!$R$161:$R$163)+SUMIF('TKK-MIF-TIF'!$K$172:$K$175,'rekap jam tatap muka'!B10,'TKK-MIF-TIF'!$R$172:$R$175)+SUMIF('TKK-MIF-TIF'!$L$161:$L$163,'rekap jam tatap muka'!B10,'TKK-MIF-TIF'!$R$161:$R$163)+SUMIF('TKK-MIF-TIF'!$L$172:$L$175,'rekap jam tatap muka'!B10,'TKK-MIF-TIF'!$R$172:$R$175)</f>
        <v>0</v>
      </c>
      <c r="AD11" s="34">
        <f>SUMIF('TKK-MIF-TIF'!$H$164:$H$165,'rekap jam tatap muka'!B10,'TKK-MIF-TIF'!$R$164:$R$165)+SUMIF('TKK-MIF-TIF'!$H$171,'rekap jam tatap muka'!B10,'TKK-MIF-TIF'!$R$171)+SUMIF('TKK-MIF-TIF'!$H$176:$H$177,'rekap jam tatap muka'!B10,'TKK-MIF-TIF'!$R$176:$R$177)+SUMIF('TKK-MIF-TIF'!$I$164:$I$165,'rekap jam tatap muka'!B10,'TKK-MIF-TIF'!$R$164:$R$165)+SUMIF('TKK-MIF-TIF'!$I$171,'rekap jam tatap muka'!B10,'TKK-MIF-TIF'!$R$171)+SUMIF('TKK-MIF-TIF'!$I$176:$I$177,'rekap jam tatap muka'!B10,'TKK-MIF-TIF'!$R$176:$R$177)+SUMIF('TKK-MIF-TIF'!$J$164:$J$165,'rekap jam tatap muka'!B10,'TKK-MIF-TIF'!$R$164:$R$165)+SUMIF('TKK-MIF-TIF'!$J$171,'rekap jam tatap muka'!B10,'TKK-MIF-TIF'!$R$171)+SUMIF('TKK-MIF-TIF'!$J$176:$J$177,'rekap jam tatap muka'!B10,'TKK-MIF-TIF'!$R$176:$R$177)+SUMIF('TKK-MIF-TIF'!$K$164:$K$165,'rekap jam tatap muka'!B10,'TKK-MIF-TIF'!$R$164:$R$165)+SUMIF('TKK-MIF-TIF'!$K$171,'rekap jam tatap muka'!B10,'TKK-MIF-TIF'!$R$171)+SUMIF('TKK-MIF-TIF'!$K$176:$K$177,'rekap jam tatap muka'!B10,'TKK-MIF-TIF'!$R$176:$R$177)+SUMIF('TKK-MIF-TIF'!$L$164:$L$165,'rekap jam tatap muka'!B10,'TKK-MIF-TIF'!$R$164:$R$165)+SUMIF('TKK-MIF-TIF'!$L$171,'rekap jam tatap muka'!B10,'TKK-MIF-TIF'!$R$171)+SUMIF('TKK-MIF-TIF'!$L$176:$L$177,'rekap jam tatap muka'!B10,'TKK-MIF-TIF'!$R$176:$R$177)</f>
        <v>0</v>
      </c>
      <c r="AE11" s="34"/>
      <c r="AF11" s="35">
        <f t="shared" si="3"/>
        <v>5</v>
      </c>
      <c r="AG11" s="15">
        <f t="shared" ca="1" si="4"/>
        <v>3</v>
      </c>
      <c r="AH11" s="35">
        <f t="shared" ca="1" si="0"/>
        <v>0</v>
      </c>
      <c r="AI11" s="15">
        <f t="shared" ca="1" si="5"/>
        <v>14</v>
      </c>
      <c r="AJ11" s="35">
        <f t="shared" ca="1" si="1"/>
        <v>4</v>
      </c>
      <c r="AK11" s="35">
        <f t="shared" ca="1" si="6"/>
        <v>17</v>
      </c>
      <c r="AL11" s="36">
        <f>COUNTIF('TKK-MIF-TIF'!$H$15:$H$272,'rekap jam tatap muka'!B10)</f>
        <v>3</v>
      </c>
      <c r="AM11" s="37">
        <v>50000</v>
      </c>
      <c r="AN11" s="38">
        <f t="shared" ca="1" si="7"/>
        <v>0</v>
      </c>
      <c r="AO11" s="38">
        <f t="shared" ca="1" si="8"/>
        <v>2800000</v>
      </c>
      <c r="AP11" s="38">
        <f t="shared" ca="1" si="2"/>
        <v>2800000</v>
      </c>
      <c r="AQ11" s="40" t="s">
        <v>24</v>
      </c>
    </row>
    <row r="12" spans="1:43">
      <c r="A12" s="12">
        <v>11</v>
      </c>
      <c r="B12" s="13" t="s">
        <v>36</v>
      </c>
      <c r="C12" s="13" t="s">
        <v>332</v>
      </c>
      <c r="D12" s="14">
        <f>COUNTIF('TKK-MIF-TIF'!$A$13:$L$35,'rekap jam tatap muka'!B11)</f>
        <v>0</v>
      </c>
      <c r="E12" s="15">
        <f ca="1">SUMIF('TKK-MIF-TIF'!$H$4:$H$19,'rekap jam tatap muka'!B11,'TKK-MIF-TIF'!$R$4:$R$19)+SUMIF('TKK-MIF-TIF'!$H$25:$H$30,'rekap jam tatap muka'!B11,'TKK-MIF-TIF'!$R$25:$R$30)+SUMIF('TKK-MIF-TIF'!$I$4:$I$19,'rekap jam tatap muka'!B11,'TKK-MIF-TIF'!$R$4:$R$19)+SUMIF('TKK-MIF-TIF'!$I$25:$I$30,'rekap jam tatap muka'!B11,'TKK-MIF-TIF'!$R$25:$R$30)+SUMIF('TKK-MIF-TIF'!$J$4:$J$19,'rekap jam tatap muka'!B11,'TKK-MIF-TIF'!$R$4:$R$19)+SUMIF('TKK-MIF-TIF'!$J$25:$J$30,'rekap jam tatap muka'!B11,'TKK-MIF-TIF'!$R$25:$R$30)+SUMIF('TKK-MIF-TIF'!$K$4:$K$19,'rekap jam tatap muka'!B11,'TKK-MIF-TIF'!$R$4:$R$19)+SUMIF('TKK-MIF-TIF'!$K$25:$K$30,'rekap jam tatap muka'!B11,'TKK-MIF-TIF'!$R$25:$R$30)+SUMIF('TKK-MIF-TIF'!$L$4:$L$19,'rekap jam tatap muka'!B11,'TKK-MIF-TIF'!$R$4:$R$19)+SUMIF('TKK-MIF-TIF'!$L$25:$L$30,'rekap jam tatap muka'!B11,'TKK-MIF-TIF'!$R$25:$R$30)</f>
        <v>0</v>
      </c>
      <c r="F12" s="16">
        <f>SUMIF('TKK-MIF-TIF'!$H$20:$H$22,'rekap jam tatap muka'!B11,'TKK-MIF-TIF'!$R$20:$R$22)+SUMIF('TKK-MIF-TIF'!$H$31:$H$32,'rekap jam tatap muka'!B11,'TKK-MIF-TIF'!$R$31:$R$32)+SUMIF('TKK-MIF-TIF'!$H$34,'rekap jam tatap muka'!B11,'TKK-MIF-TIF'!$R$34)+SUMIF('TKK-MIF-TIF'!$I$20:$I$22,'rekap jam tatap muka'!B11,'TKK-MIF-TIF'!$R$20:$R$22)+SUMIF('TKK-MIF-TIF'!$I$31:$I$32,'rekap jam tatap muka'!B11,'TKK-MIF-TIF'!$R$31:$R$32)+SUMIF('TKK-MIF-TIF'!$I$34,'rekap jam tatap muka'!B11,'TKK-MIF-TIF'!$R$34)+SUMIF('TKK-MIF-TIF'!$J$20:$J$22,'rekap jam tatap muka'!B11,'TKK-MIF-TIF'!$R$20:$R$22)+SUMIF('TKK-MIF-TIF'!$J$31:$J$32,'rekap jam tatap muka'!B11,'TKK-MIF-TIF'!$R$31:$R$32)+SUMIF('TKK-MIF-TIF'!$J$34,'rekap jam tatap muka'!B11,'TKK-MIF-TIF'!$R$34)+SUMIF('TKK-MIF-TIF'!$K$20:$K$22,'rekap jam tatap muka'!B11,'TKK-MIF-TIF'!$R$20:$R$22)+SUMIF('TKK-MIF-TIF'!$K$31:$K$32,'rekap jam tatap muka'!B11,'TKK-MIF-TIF'!$R$31:$R$32)+SUMIF('TKK-MIF-TIF'!$K$34,'rekap jam tatap muka'!B11,'TKK-MIF-TIF'!$R$34)+SUMIF('TKK-MIF-TIF'!$L$20:$L$22,'rekap jam tatap muka'!B11,'TKK-MIF-TIF'!$R$20:$R$22)+SUMIF('TKK-MIF-TIF'!$L$31:$L$32,'rekap jam tatap muka'!B11,'TKK-MIF-TIF'!$R$31:$R$32)+SUMIF('TKK-MIF-TIF'!$L$34,'rekap jam tatap muka'!B11,'TKK-MIF-TIF'!$R$34)</f>
        <v>0</v>
      </c>
      <c r="G12" s="17">
        <f>COUNTIF('TKK-MIF-TIF'!$A$41:$L$50,'rekap jam tatap muka'!B11)</f>
        <v>0</v>
      </c>
      <c r="H12" s="18">
        <f>SUMIF('TKK-MIF-TIF'!$H$43:$H$47,'rekap jam tatap muka'!B11,'TKK-MIF-TIF'!$R$43:$R$47)+SUMIF('TKK-MIF-TIF'!$I$43:$I$47,'rekap jam tatap muka'!B11,'TKK-MIF-TIF'!$R$43:$R$47)+SUMIF('TKK-MIF-TIF'!$J$43:$J$47,'rekap jam tatap muka'!B11,'TKK-MIF-TIF'!$R$43:$R$47)+SUMIF('TKK-MIF-TIF'!$K$43:$K$47,'rekap jam tatap muka'!B11,'TKK-MIF-TIF'!$R$43:$R$47)+SUMIF('TKK-MIF-TIF'!$L$43:$L$47,'rekap jam tatap muka'!B11,'TKK-MIF-TIF'!$R$43:$R$47)</f>
        <v>0</v>
      </c>
      <c r="I12" s="16">
        <f>SUMIF('TKK-MIF-TIF'!$H$48:$H$50,'rekap jam tatap muka'!B11,'TKK-MIF-TIF'!$R$48:$R$50)+SUMIF('TKK-MIF-TIF'!$I$48:$I$50,'rekap jam tatap muka'!B11,'TKK-MIF-TIF'!$R$48:$R$50)+SUMIF('TKK-MIF-TIF'!$J$48:$J$50,'rekap jam tatap muka'!B11,'TKK-MIF-TIF'!$R$48:$R$50)+SUMIF('TKK-MIF-TIF'!$K$48:$K$50,'rekap jam tatap muka'!B11,'TKK-MIF-TIF'!$R$48:$R$50)+SUMIF('TKK-MIF-TIF'!$L$48:$L$50,'rekap jam tatap muka'!B11,'TKK-MIF-TIF'!$R$48:$R$50)</f>
        <v>0</v>
      </c>
      <c r="J12" s="19">
        <f>COUNTIF('TKK-MIF-TIF'!$A$55:$K$80,'rekap jam tatap muka'!B11)</f>
        <v>0</v>
      </c>
      <c r="K12" s="19">
        <f>SUMIF('TKK-MIF-TIF'!$H$60,'rekap jam tatap muka'!B11,'TKK-MIF-TIF'!$R$60)+SUMIF('TKK-MIF-TIF'!$H$62,'rekap jam tatap muka'!B11,'TKK-MIF-TIF'!$R$62)+SUMIF('TKK-MIF-TIF'!$H$67:$H$72,'rekap jam tatap muka'!B11,'TKK-MIF-TIF'!$R$67:$R$72)+SUMIF('TKK-MIF-TIF'!$H$78:$H$79,'rekap jam tatap muka'!B11,'TKK-MIF-TIF'!$R$78:$R$79)+SUMIF('TKK-MIF-TIF'!$I$60,'rekap jam tatap muka'!B11,'TKK-MIF-TIF'!$R$60)+SUMIF('TKK-MIF-TIF'!$I$62,'rekap jam tatap muka'!B11,'TKK-MIF-TIF'!$R$62)+SUMIF('TKK-MIF-TIF'!$I$67:$I$72,'rekap jam tatap muka'!B11,'TKK-MIF-TIF'!$R$67:$R$72)+SUMIF('TKK-MIF-TIF'!$I$78:$I$79,'rekap jam tatap muka'!B11,'TKK-MIF-TIF'!$R$78:$R$79)+SUMIF('TKK-MIF-TIF'!$J$60,'rekap jam tatap muka'!B11,'TKK-MIF-TIF'!$R$60)+SUMIF('TKK-MIF-TIF'!$J$62,'rekap jam tatap muka'!B11,'TKK-MIF-TIF'!$R$62)+SUMIF('TKK-MIF-TIF'!$J$67:$J$72,'rekap jam tatap muka'!B11,'TKK-MIF-TIF'!$R$67:$R$72)+SUMIF('TKK-MIF-TIF'!$J$78:$J$79,'rekap jam tatap muka'!B11,'TKK-MIF-TIF'!$R$78:$R$79)+SUMIF('TKK-MIF-TIF'!$K$60,'rekap jam tatap muka'!B11,'TKK-MIF-TIF'!$R$60)+SUMIF('TKK-MIF-TIF'!$K$62,'rekap jam tatap muka'!B11,'TKK-MIF-TIF'!$R$62)+SUMIF('TKK-MIF-TIF'!$K$67:$K$72,'rekap jam tatap muka'!B11,'TKK-MIF-TIF'!$R$67:$R$72)+SUMIF('TKK-MIF-TIF'!$K$78:$K$79,'rekap jam tatap muka'!B11,'TKK-MIF-TIF'!$R$78:$R$79)+SUMIF('TKK-MIF-TIF'!$L$60,'rekap jam tatap muka'!B11,'TKK-MIF-TIF'!$R$60)+SUMIF('TKK-MIF-TIF'!$L$62,'rekap jam tatap muka'!B11,'TKK-MIF-TIF'!$R$62)+SUMIF('TKK-MIF-TIF'!$L$67:$L$72,'rekap jam tatap muka'!B11,'TKK-MIF-TIF'!$R$67:$R$72)+SUMIF('TKK-MIF-TIF'!$L$78:$L$79,'rekap jam tatap muka'!B11,'TKK-MIF-TIF'!$R$78:$R$79)</f>
        <v>0</v>
      </c>
      <c r="L12" s="20">
        <f>SUMIF('TKK-MIF-TIF'!$H$61,'rekap jam tatap muka'!B11,'TKK-MIF-TIF'!$R$61)+SUMIF('TKK-MIF-TIF'!$H$63:$H$64,'rekap jam tatap muka'!B11,'TKK-MIF-TIF'!$R$63:$R$64)+SUMIF('TKK-MIF-TIF'!$H$73:$H$74,'rekap jam tatap muka'!B11,'TKK-MIF-TIF'!$R$73:$R$74)+SUMIF('TKK-MIF-TIF'!$H$77,'rekap jam tatap muka'!B11,'TKK-MIF-TIF'!$R$77)+SUMIF('TKK-MIF-TIF'!$I$61,'rekap jam tatap muka'!B11,'TKK-MIF-TIF'!$R$61)+SUMIF('TKK-MIF-TIF'!$I$63:$I$64,'rekap jam tatap muka'!B11,'TKK-MIF-TIF'!$R$63:$R$64)+SUMIF('TKK-MIF-TIF'!$I$73:$I$74,'rekap jam tatap muka'!B11,'TKK-MIF-TIF'!$R$73:$R$74)+SUMIF('TKK-MIF-TIF'!$I$77,'rekap jam tatap muka'!B11,'TKK-MIF-TIF'!$R$77)+SUMIF('TKK-MIF-TIF'!$J$61,'rekap jam tatap muka'!B11,'TKK-MIF-TIF'!$R$61)+SUMIF('TKK-MIF-TIF'!$J$63:$J$64,'rekap jam tatap muka'!B11,'TKK-MIF-TIF'!$R$63:$R$64)+SUMIF('TKK-MIF-TIF'!$J$73:$J$74,'rekap jam tatap muka'!B11,'TKK-MIF-TIF'!$R$73:$R$74)+SUMIF('TKK-MIF-TIF'!$J$77,'rekap jam tatap muka'!B11,'TKK-MIF-TIF'!$R$77)+SUMIF('TKK-MIF-TIF'!$K$61,'rekap jam tatap muka'!B11,'TKK-MIF-TIF'!$R$61)+SUMIF('TKK-MIF-TIF'!$K$63:$K$64,'rekap jam tatap muka'!B11,'TKK-MIF-TIF'!$R$63:$R$64)+SUMIF('TKK-MIF-TIF'!$K$73:$K$74,'rekap jam tatap muka'!B11,'TKK-MIF-TIF'!$R$73:$R$74)+SUMIF('TKK-MIF-TIF'!$K$77,'rekap jam tatap muka'!B11,'TKK-MIF-TIF'!$R$77)+SUMIF('TKK-MIF-TIF'!$L$61,'rekap jam tatap muka'!B11,'TKK-MIF-TIF'!$R$61)+SUMIF('TKK-MIF-TIF'!$L$63:$L$64,'rekap jam tatap muka'!B11,'TKK-MIF-TIF'!$R$63:$R$64)+SUMIF('TKK-MIF-TIF'!$L$73:$L$74,'rekap jam tatap muka'!B11,'TKK-MIF-TIF'!$R$73:$R$74)+SUMIF('TKK-MIF-TIF'!$L$77,'rekap jam tatap muka'!B11,'TKK-MIF-TIF'!$R$77)</f>
        <v>0</v>
      </c>
      <c r="M12" s="21">
        <f>COUNTIF('TKK-MIF-TIF'!$A$84:$K$109,'rekap jam tatap muka'!B11)</f>
        <v>0</v>
      </c>
      <c r="N12" s="21">
        <f>SUMIF('TKK-MIF-TIF'!$H$89,'rekap jam tatap muka'!B11,'TKK-MIF-TIF'!$R$89)+SUMIF('TKK-MIF-TIF'!$H$91,'rekap jam tatap muka'!B11,'TKK-MIF-TIF'!$R$91)+SUMIF('TKK-MIF-TIF'!$H$96:$H$101,'rekap jam tatap muka'!B11,'TKK-MIF-TIF'!$R$96:$R$101)+SUMIF('TKK-MIF-TIF'!$H$107:$H$108,'rekap jam tatap muka'!B11,'TKK-MIF-TIF'!$R$107:$R$108)+SUMIF('TKK-MIF-TIF'!$I$89,'rekap jam tatap muka'!B11,'TKK-MIF-TIF'!$R$89)+SUMIF('TKK-MIF-TIF'!$I$91,'rekap jam tatap muka'!B11,'TKK-MIF-TIF'!$R$91)+SUMIF('TKK-MIF-TIF'!$I$96:$I$101,'rekap jam tatap muka'!B11,'TKK-MIF-TIF'!$R$96:$R$101)+SUMIF('TKK-MIF-TIF'!$I$107:$I$108,'rekap jam tatap muka'!B11,'TKK-MIF-TIF'!$R$107:$R$108)+SUMIF('TKK-MIF-TIF'!$J$89,'rekap jam tatap muka'!B11,'TKK-MIF-TIF'!$R$89)+SUMIF('TKK-MIF-TIF'!$J$91,'rekap jam tatap muka'!B11,'TKK-MIF-TIF'!$R$91)+SUMIF('TKK-MIF-TIF'!$J$96:$J$101,'rekap jam tatap muka'!B11,'TKK-MIF-TIF'!$R$96:$R$101)+SUMIF('TKK-MIF-TIF'!$J$107:$J$108,'rekap jam tatap muka'!B11,'TKK-MIF-TIF'!$R$107:$R$108)+SUMIF('TKK-MIF-TIF'!$K$89,'rekap jam tatap muka'!B11,'TKK-MIF-TIF'!$R$89)+SUMIF('TKK-MIF-TIF'!$K$91,'rekap jam tatap muka'!B11,'TKK-MIF-TIF'!$R$91)+SUMIF('TKK-MIF-TIF'!$K$96:$K$101,'rekap jam tatap muka'!B11,'TKK-MIF-TIF'!$R$96:$R$101)+SUMIF('TKK-MIF-TIF'!$K$107:$K$108,'rekap jam tatap muka'!B11,'TKK-MIF-TIF'!$R$107:$R$108)+SUMIF('TKK-MIF-TIF'!$H$89,'rekap jam tatap muka'!B11,'TKK-MIF-TIF'!$R$89)+SUMIF('TKK-MIF-TIF'!$L$91,'rekap jam tatap muka'!B11,'TKK-MIF-TIF'!$R$91)+SUMIF('TKK-MIF-TIF'!$L$96:$L$101,'rekap jam tatap muka'!B11,'TKK-MIF-TIF'!$R$96:$R$101)+SUMIF('TKK-MIF-TIF'!$L$107:$L$108,'rekap jam tatap muka'!B11,'TKK-MIF-TIF'!$R$107:$R$108)</f>
        <v>0</v>
      </c>
      <c r="O12" s="22">
        <f ca="1">SUMIF('TKK-MIF-TIF'!$H$90,'rekap jam tatap muka'!B11,'TKK-MIF-TIF'!$R$90)+SUMIF('TKK-MIF-TIF'!$H$92:$H$93,'rekap jam tatap muka'!B11,'TKK-MIF-TIF'!$R$92:$R$93)+SUMIF('TKK-MIF-TIF'!$H$102:$H$103,'rekap jam tatap muka'!B11,'TKK-MIF-TIF'!$R$102:$R$103)+SUMIF('TKK-MIF-TIF'!$H$106,'rekap jam tatap muka'!B11,'TKK-MIF-TIF'!$R$106)+SUMIF('TKK-MIF-TIF'!$I$90,'rekap jam tatap muka'!B11,'TKK-MIF-TIF'!$R$90)+SUMIF('TKK-MIF-TIF'!$H$92:$I$93,'rekap jam tatap muka'!B11,'TKK-MIF-TIF'!$R$92:$R$93)+SUMIF('TKK-MIF-TIF'!$I$102:$I$103,'rekap jam tatap muka'!B11,'TKK-MIF-TIF'!$R$102:$R$103)+SUMIF('TKK-MIF-TIF'!$I$106,'rekap jam tatap muka'!B11,'TKK-MIF-TIF'!$R$106)+SUMIF('TKK-MIF-TIF'!$J$90,'rekap jam tatap muka'!B11,'TKK-MIF-TIF'!$R$90)+SUMIF('TKK-MIF-TIF'!$J$92:$J$93,'rekap jam tatap muka'!B11,'TKK-MIF-TIF'!$R$92:$R$93)+SUMIF('TKK-MIF-TIF'!$J$102:$J$103,'rekap jam tatap muka'!B11,'TKK-MIF-TIF'!$R$102:$R$103)+SUMIF('TKK-MIF-TIF'!$J$106,'rekap jam tatap muka'!B11,'TKK-MIF-TIF'!$R$106)+SUMIF('TKK-MIF-TIF'!$K$90,'rekap jam tatap muka'!B11,'TKK-MIF-TIF'!$R$90)+SUMIF('TKK-MIF-TIF'!$K$92:$K$93,'rekap jam tatap muka'!B11,'TKK-MIF-TIF'!$R$92:$R$93)+SUMIF('TKK-MIF-TIF'!$K$102:$K$103,'rekap jam tatap muka'!B11,'TKK-MIF-TIF'!$R$102:$R$103)+SUMIF('TKK-MIF-TIF'!$K$106,'rekap jam tatap muka'!B11,'TKK-MIF-TIF'!$R$106)+SUMIF('TKK-MIF-TIF'!$L$90,'rekap jam tatap muka'!B11,'TKK-MIF-TIF'!$R$90)+SUMIF('TKK-MIF-TIF'!$L$92:$L$93,'rekap jam tatap muka'!B11,'TKK-MIF-TIF'!$R$92:$R$93)+SUMIF('TKK-MIF-TIF'!$L$102:$L$103,'rekap jam tatap muka'!B11,'TKK-MIF-TIF'!$R$102:$R$103)+SUMIF('TKK-MIF-TIF'!$L$106,'rekap jam tatap muka'!B11,'TKK-MIF-TIF'!$R$106)</f>
        <v>0</v>
      </c>
      <c r="P12" s="23">
        <f>COUNTIF('TKK-MIF-TIF'!$A$113:$L$150,'rekap jam tatap muka'!B11)</f>
        <v>2</v>
      </c>
      <c r="Q12" s="23">
        <f>SUMIF('TKK-MIF-TIF'!$H$119:$H$121,'rekap jam tatap muka'!B11,'TKK-MIF-TIF'!$R$119:$R$121)+SUMIF('TKK-MIF-TIF'!$H$129:$H$132,'rekap jam tatap muka'!B11,'TKK-MIF-TIF'!$R$129:$R$132)+SUMIF('TKK-MIF-TIF'!$H$139:$H$142,'rekap jam tatap muka'!B11,'TKK-MIF-TIF'!$R$139:$R152)+ SUMIF('TKK-MIF-TIF'!$H$150:$H$151,'rekap jam tatap muka'!B11,'TKK-MIF-TIF'!$R$150:$R161)+SUMIF('TKK-MIF-TIF'!$I$119:$I$121,'rekap jam tatap muka'!B11,'TKK-MIF-TIF'!$R$119:$R$121)+SUMIF('TKK-MIF-TIF'!$I$129:$I$132,'rekap jam tatap muka'!B11,'TKK-MIF-TIF'!$R$129:$R$132)+SUMIF('TKK-MIF-TIF'!$I$139:$I$142,'rekap jam tatap muka'!B11,'TKK-MIF-TIF'!$R$139:$R152)+SUMIF('TKK-MIF-TIF'!$I$150:$I$151,'rekap jam tatap muka'!B11,'TKK-MIF-TIF'!$R$150:$R161)+SUMIF('TKK-MIF-TIF'!$J$119:$J$121,'rekap jam tatap muka'!B11,'TKK-MIF-TIF'!$R$119:$R$121)+SUMIF('TKK-MIF-TIF'!$J$129:$J$132,'rekap jam tatap muka'!B11,'TKK-MIF-TIF'!$R$129:$R$132)+SUMIF('TKK-MIF-TIF'!$J$139:$J$142,'rekap jam tatap muka'!B11,'TKK-MIF-TIF'!$R$139:$R152)+SUMIF('TKK-MIF-TIF'!$J$150:$J$151,'rekap jam tatap muka'!B11,'TKK-MIF-TIF'!$R$150:$R161)+SUMIF('TKK-MIF-TIF'!$K$119:$K$121,'rekap jam tatap muka'!B11,'TKK-MIF-TIF'!$R$119:$R$121)+SUMIF('TKK-MIF-TIF'!$K$129:$K$132,'rekap jam tatap muka'!B11,'TKK-MIF-TIF'!$R$132:$R$1120)+SUMIF('TKK-MIF-TIF'!$K$139:$K$142,'rekap jam tatap muka'!B11,'TKK-MIF-TIF'!$R$139:$R152)+SUMIF('TKK-MIF-TIF'!$K$150:$K$151,'rekap jam tatap muka'!B11,'TKK-MIF-TIF'!$R$150:$R161)+SUMIF('TKK-MIF-TIF'!$L$119:$L$121,'rekap jam tatap muka'!B11,'TKK-MIF-TIF'!$R$119:$R$121)+SUMIF('TKK-MIF-TIF'!$L$129:$L$132,'rekap jam tatap muka'!B11,'TKK-MIF-TIF'!$R$132:$R$1120)+SUMIF('TKK-MIF-TIF'!$L$139:$L$142,'rekap jam tatap muka'!B11,'TKK-MIF-TIF'!$R$139:$R152)+SUMIF('TKK-MIF-TIF'!$L$150:$L$151,'rekap jam tatap muka'!B11,'TKK-MIF-TIF'!$R$150:$R161)</f>
        <v>2</v>
      </c>
      <c r="R12" s="24">
        <f>SUMIF('TKK-MIF-TIF'!$H$122:$H$123,'rekap jam tatap muka'!B11,'TKK-MIF-TIF'!$R$122:$R$123)+SUMIF('TKK-MIF-TIF'!$H$128,'rekap jam tatap muka'!B11,'TKK-MIF-TIF'!$R$128)+SUMIF('TKK-MIF-TIF'!$H$133:$H$134,'rekap jam tatap muka'!B11,'TKK-MIF-TIF'!$R$133:$R$134)+SUMIF('TKK-MIF-TIF'!$H$143:$H$145,'rekap jam tatap muka'!B11,'TKK-MIF-TIF'!$R$143:$R$145)+SUMIF('TKK-MIF-TIF'!$H$152,'rekap jam tatap muka'!B11,'TKK-MIF-TIF'!$R$152)+SUMIF('TKK-MIF-TIF'!$I$122:$I$123,'rekap jam tatap muka'!B11,'TKK-MIF-TIF'!$R$122:$R$123)+SUMIF('TKK-MIF-TIF'!$I$128,'rekap jam tatap muka'!B11,'TKK-MIF-TIF'!$R$128)+SUMIF('TKK-MIF-TIF'!$I$133:$I$134,'rekap jam tatap muka'!B11,'TKK-MIF-TIF'!$R$133:$R$134)+SUMIF('TKK-MIF-TIF'!$I$143:$I$145,'rekap jam tatap muka'!B11,'TKK-MIF-TIF'!$R$143:$R$145)+SUMIF('TKK-MIF-TIF'!$I$152,'rekap jam tatap muka'!B11,'TKK-MIF-TIF'!$R$152)+SUMIF('TKK-MIF-TIF'!$J$122:$J$123,'rekap jam tatap muka'!B11,'TKK-MIF-TIF'!$R$122:$R$123)+SUMIF('TKK-MIF-TIF'!$J$128,'rekap jam tatap muka'!B11,'TKK-MIF-TIF'!$R$128)+SUMIF('TKK-MIF-TIF'!$J$133:$J$134,'rekap jam tatap muka'!B11,'TKK-MIF-TIF'!$R$133:$R$134)+SUMIF('TKK-MIF-TIF'!$J$143:$J$145,'rekap jam tatap muka'!B11,'TKK-MIF-TIF'!$R$143:$R$145)+SUMIF('TKK-MIF-TIF'!$K$122:$K$123,'rekap jam tatap muka'!B11,'TKK-MIF-TIF'!$R$122:$R$123)+SUMIF('TKK-MIF-TIF'!$J$152,'rekap jam tatap muka'!B11,'TKK-MIF-TIF'!$R$152)+SUMIF('TKK-MIF-TIF'!$K$128,'rekap jam tatap muka'!B11,'TKK-MIF-TIF'!$R$128)+SUMIF('TKK-MIF-TIF'!$K$133:$K$134,'rekap jam tatap muka'!B11,'TKK-MIF-TIF'!$R$133:$R$134)+SUMIF('TKK-MIF-TIF'!$K$143:$K$145,'rekap jam tatap muka'!B11,'TKK-MIF-TIF'!$R$143:$R$145)+SUMIF('TKK-MIF-TIF'!$K$152,'rekap jam tatap muka'!B11,'TKK-MIF-TIF'!$R$152)+SUMIF('TKK-MIF-TIF'!$L$122:$L$123,'rekap jam tatap muka'!B11,'TKK-MIF-TIF'!$R$122:$R$123)+SUMIF('TKK-MIF-TIF'!$L$128,'rekap jam tatap muka'!B11,'TKK-MIF-TIF'!$R$128)+SUMIF('TKK-MIF-TIF'!$L$133:$L$134,'rekap jam tatap muka'!B11,'TKK-MIF-TIF'!$R$133:$R$134)+SUMIF('TKK-MIF-TIF'!$L$143:$L$145,'rekap jam tatap muka'!B11,'TKK-MIF-TIF'!$R$143:$R$145)+SUMIF('TKK-MIF-TIF'!$L$152,'rekap jam tatap muka'!B11,'TKK-MIF-TIF'!$R$152)</f>
        <v>7</v>
      </c>
      <c r="S12" s="25">
        <f>COUNTIF('TKK-MIF-TIF'!$A$189:$L$226,'rekap jam tatap muka'!B11)</f>
        <v>2</v>
      </c>
      <c r="T12" s="25">
        <f>SUMIF('TKK-MIF-TIF'!$H$194:$H$196,'rekap jam tatap muka'!B11,'TKK-MIF-TIF'!$R$194:$R$196)+SUMIF('TKK-MIF-TIF'!$H$205:$H$208,'rekap jam tatap muka'!B11,'TKK-MIF-TIF'!$R$205:$R$208)+SUMIF('TKK-MIF-TIF'!$H$215:$H$218,'rekap jam tatap muka'!B11,'TKK-MIF-TIF'!$R$215:$R228)+SUMIF('TKK-MIF-TIF'!$H$226:$H$227,'rekap jam tatap muka'!B11,'TKK-MIF-TIF'!$R$226:$R237)+ SUMIF('TKK-MIF-TIF'!$I$194:$I$196,'rekap jam tatap muka'!B11,'TKK-MIF-TIF'!$R$194:$R$196)+SUMIF('TKK-MIF-TIF'!$I$205:$I$208,'rekap jam tatap muka'!B11,'TKK-MIF-TIF'!$R$205:$R$208)+SUMIF('TKK-MIF-TIF'!$I$215:$I$218,'rekap jam tatap muka'!B11,'TKK-MIF-TIF'!$R$215:$R228)+SUMIF('TKK-MIF-TIF'!$I$226:$I$227,'rekap jam tatap muka'!B11,'TKK-MIF-TIF'!$R$226:$R237)+SUMIF('TKK-MIF-TIF'!$J$194:$J$196,'rekap jam tatap muka'!B11,'TKK-MIF-TIF'!$R$194:$R$196)+SUMIF('TKK-MIF-TIF'!$J$205:$J$208,'rekap jam tatap muka'!B11,'TKK-MIF-TIF'!$R$205:$R$208)+SUMIF('TKK-MIF-TIF'!$J$215:$J$218,'rekap jam tatap muka'!B11,'TKK-MIF-TIF'!$R$215:$R228)+SUMIF('TKK-MIF-TIF'!$J$226:$J$227,'rekap jam tatap muka'!B11,'TKK-MIF-TIF'!$R$226:$R237)+SUMIF('TKK-MIF-TIF'!$K$194:$K$196,'rekap jam tatap muka'!B11,'TKK-MIF-TIF'!$R$194:$R$196)+SUMIF('TKK-MIF-TIF'!$K$205:$K$208,'rekap jam tatap muka'!B11,'TKK-MIF-TIF'!$R$205:$R$208)+SUMIF('TKK-MIF-TIF'!$K$215:$K$218,'rekap jam tatap muka'!B11,'TKK-MIF-TIF'!$R$215:$R228)+SUMIF('TKK-MIF-TIF'!$K$226:$K$227,'rekap jam tatap muka'!B11,'TKK-MIF-TIF'!$R$226:$R237)+SUMIF('TKK-MIF-TIF'!$L$194:$L$196,'rekap jam tatap muka'!B11,'TKK-MIF-TIF'!$R$194:$R$196)+SUMIF('TKK-MIF-TIF'!$L$205:$L$208,'rekap jam tatap muka'!B11,'TKK-MIF-TIF'!$R$205:$R$208)+SUMIF('TKK-MIF-TIF'!$L$215:$L$218,'rekap jam tatap muka'!B11,'TKK-MIF-TIF'!$R$215:$R228)+SUMIF('TKK-MIF-TIF'!$L$226:$L$227,'rekap jam tatap muka'!B11,'TKK-MIF-TIF'!$R$226:$R237)</f>
        <v>1</v>
      </c>
      <c r="U12" s="26">
        <f>SUMIF('TKK-MIF-TIF'!$H$197:$H$198,'rekap jam tatap muka'!B11,'TKK-MIF-TIF'!$R$197:$R$198)+SUMIF('TKK-MIF-TIF'!$H$204,'rekap jam tatap muka'!B11,'TKK-MIF-TIF'!$R$204)+SUMIF('TKK-MIF-TIF'!$H$209:$H$210,'rekap jam tatap muka'!B11,'TKK-MIF-TIF'!$R$209:$R$210)+SUMIF('TKK-MIF-TIF'!$H$219:$H$221,'rekap jam tatap muka'!B11,'TKK-MIF-TIF'!$R$219:$R$221)+SUMIF('TKK-MIF-TIF'!$H$228,'rekap jam tatap muka'!B11,'TKK-MIF-TIF'!$R$228)+SUMIF('TKK-MIF-TIF'!$I$197:$I$198,'rekap jam tatap muka'!B11,'TKK-MIF-TIF'!$R$197:$R$198)+SUMIF('TKK-MIF-TIF'!$I$204,'rekap jam tatap muka'!B11,'TKK-MIF-TIF'!$R$204)+SUMIF('TKK-MIF-TIF'!$I$209:$I$210,'rekap jam tatap muka'!B11,'TKK-MIF-TIF'!$R$209:$R$210)+SUMIF('TKK-MIF-TIF'!$I$219:$I$221,'rekap jam tatap muka'!B11,'TKK-MIF-TIF'!$R$219:$R$221)+SUMIF('TKK-MIF-TIF'!$I$228,'rekap jam tatap muka'!B11,'TKK-MIF-TIF'!$R$228)+SUMIF('TKK-MIF-TIF'!$J$197:$J$198,'rekap jam tatap muka'!B11,'TKK-MIF-TIF'!$R$197:$R$198)+SUMIF('TKK-MIF-TIF'!$J$204,'rekap jam tatap muka'!B11,'TKK-MIF-TIF'!$R$204)+SUMIF('TKK-MIF-TIF'!$J$209:$J$210,'rekap jam tatap muka'!B11,'TKK-MIF-TIF'!$R$209:$R$210)+SUMIF('TKK-MIF-TIF'!$J$219:$J$221,'rekap jam tatap muka'!B11,'TKK-MIF-TIF'!$R$219:$R$221)+SUMIF('TKK-MIF-TIF'!$J$228,'rekap jam tatap muka'!B11,'TKK-MIF-TIF'!$R$228)+SUMIF('TKK-MIF-TIF'!$K$197:$K$198,'rekap jam tatap muka'!B11,'TKK-MIF-TIF'!$R$197:$R$198)+SUMIF('TKK-MIF-TIF'!$K$204,'rekap jam tatap muka'!B11,'TKK-MIF-TIF'!$R$204)+SUMIF('TKK-MIF-TIF'!$K$209:$K$210,'rekap jam tatap muka'!B11,'TKK-MIF-TIF'!$R$209:$R$210)+SUMIF('TKK-MIF-TIF'!$K$219:$K$221,'rekap jam tatap muka'!B11,'TKK-MIF-TIF'!$R$219:$R$221)+SUMIF('TKK-MIF-TIF'!$K$228,'rekap jam tatap muka'!B11,'TKK-MIF-TIF'!$R$228)+SUMIF('TKK-MIF-TIF'!$L$197:$L$198,'rekap jam tatap muka'!B11,'TKK-MIF-TIF'!$R$197:$R$198)+SUMIF('TKK-MIF-TIF'!$L$204,'rekap jam tatap muka'!B11,'TKK-MIF-TIF'!$R$204)+SUMIF('TKK-MIF-TIF'!$L$209:$L$210,'rekap jam tatap muka'!B11,'TKK-MIF-TIF'!$R$209:$R$210)+SUMIF('TKK-MIF-TIF'!$J$219:$J$221,'rekap jam tatap muka'!B11,'TKK-MIF-TIF'!$R$219:$R$221)++SUMIF('TKK-MIF-TIF'!$L$228,'rekap jam tatap muka'!B11,'TKK-MIF-TIF'!$R$228)</f>
        <v>3</v>
      </c>
      <c r="V12" s="27">
        <f>COUNTIF('TKK-MIF-TIF'!$A$231:$L$242,'rekap jam tatap muka'!B11)</f>
        <v>0</v>
      </c>
      <c r="W12" s="28">
        <f>SUMIF('TKK-MIF-TIF'!$H$251:$H$253,'rekap jam tatap muka'!B11,'TKK-MIF-TIF'!$R$251:$R$253)+SUMIF('TKK-MIF-TIF'!$I$251:$I$253,'rekap jam tatap muka'!B11,'TKK-MIF-TIF'!$R$251:$R$253)+SUMIF('TKK-MIF-TIF'!$J$251:$J$253,'rekap jam tatap muka'!B11,'TKK-MIF-TIF'!$R$251:$R$253)+SUMIF('TKK-MIF-TIF'!$K$251:$K$253,'rekap jam tatap muka'!B11,'TKK-MIF-TIF'!$R$251:$R$253)+SUMIF('TKK-MIF-TIF'!$L$251:$L$253,'rekap jam tatap muka'!B11,'TKK-MIF-TIF'!$R$251:$R$253)</f>
        <v>0</v>
      </c>
      <c r="X12" s="29">
        <f>SUMIF('TKK-MIF-TIF'!$H$254:$H$255,'rekap jam tatap muka'!B11,'TKK-MIF-TIF'!$R$254:$R$255)+SUMIF('TKK-MIF-TIF'!$I$254:$I$255,'rekap jam tatap muka'!B11,'TKK-MIF-TIF'!$R$254:$R$255)+SUMIF('TKK-MIF-TIF'!$J$254:$J$255,'rekap jam tatap muka'!B11,'TKK-MIF-TIF'!$R$254:$R$255)+SUMIF('TKK-MIF-TIF'!$K$254:$K$255,'rekap jam tatap muka'!B11,'TKK-MIF-TIF'!$R$254:$R$255)+SUMIF('TKK-MIF-TIF'!$L$254:$L$255,'rekap jam tatap muka'!B11,'TKK-MIF-TIF'!$R$254:$R$255)</f>
        <v>0</v>
      </c>
      <c r="Y12" s="30">
        <f>COUNTIF('TKK-MIF-TIF'!$A$261:$L$272,'rekap jam tatap muka'!B11)</f>
        <v>0</v>
      </c>
      <c r="Z12" s="31">
        <f>SUMIF('TKK-MIF-TIF'!$H$266:$H$268,'rekap jam tatap muka'!B11,'TKK-MIF-TIF'!$R$266:$R$268)+SUMIF('TKK-MIF-TIF'!$I$266:$I$268,'rekap jam tatap muka'!B11,'TKK-MIF-TIF'!$R$266:$R$268)+SUMIF('TKK-MIF-TIF'!$J$266:$J$268,'rekap jam tatap muka'!B11,'TKK-MIF-TIF'!$R$266:$R$268)+SUMIF('TKK-MIF-TIF'!$K$266:$K$268,'rekap jam tatap muka'!B11,'TKK-MIF-TIF'!$R$266:$R$268)+SUMIF('TKK-MIF-TIF'!$L$266:$L$268,'rekap jam tatap muka'!B11,'TKK-MIF-TIF'!$R$266:$R$268)</f>
        <v>0</v>
      </c>
      <c r="AA12" s="32">
        <f>SUMIF('TKK-MIF-TIF'!$H$269:$H$270,'rekap jam tatap muka'!B11,'TKK-MIF-TIF'!$R$269:$R$270)+SUMIF('TKK-MIF-TIF'!$I$269:$I$270,'rekap jam tatap muka'!B11,'TKK-MIF-TIF'!$R$269:$R$270)+SUMIF('TKK-MIF-TIF'!$J$269:$J$270,'rekap jam tatap muka'!B11,'TKK-MIF-TIF'!$R$269:$R$270)+SUMIF('TKK-MIF-TIF'!$K$269:$K$270,'rekap jam tatap muka'!B11,'TKK-MIF-TIF'!$R$269:$R$270)+SUMIF('TKK-MIF-TIF'!$L$269:$L$270,'rekap jam tatap muka'!B11,'TKK-MIF-TIF'!$R$269:$R$270)</f>
        <v>0</v>
      </c>
      <c r="AB12" s="33">
        <f>COUNTIF('TKK-MIF-TIF'!$A$154:$L$184,'rekap jam tatap muka'!B11)</f>
        <v>2</v>
      </c>
      <c r="AC12" s="33">
        <f>SUMIF('TKK-MIF-TIF'!$H$161:$H$163,'rekap jam tatap muka'!B11,'TKK-MIF-TIF'!$R$161:$R$163)+SUMIF('TKK-MIF-TIF'!$H$172:$H$175,'rekap jam tatap muka'!B11,'TKK-MIF-TIF'!$R$172:$R$175)+SUMIF('TKK-MIF-TIF'!$I$161:$I$163,'rekap jam tatap muka'!B11,'TKK-MIF-TIF'!$R$161:$R$163)+SUMIF('TKK-MIF-TIF'!$I$172:$I$175,'rekap jam tatap muka'!B11,'TKK-MIF-TIF'!$R$172:$R$175)+SUMIF('TKK-MIF-TIF'!$J$161:$J$163,'rekap jam tatap muka'!B11,'TKK-MIF-TIF'!$R$161:$R$163)+SUMIF('TKK-MIF-TIF'!$J$172:$J$175,'rekap jam tatap muka'!B11,'TKK-MIF-TIF'!$R$172:$R$175)+SUMIF('TKK-MIF-TIF'!$K$161:$K$163,'rekap jam tatap muka'!B11,'TKK-MIF-TIF'!$R$161:$R$163)+SUMIF('TKK-MIF-TIF'!$K$172:$K$175,'rekap jam tatap muka'!B11,'TKK-MIF-TIF'!$R$172:$R$175)+SUMIF('TKK-MIF-TIF'!$L$161:$L$163,'rekap jam tatap muka'!B11,'TKK-MIF-TIF'!$R$161:$R$163)+SUMIF('TKK-MIF-TIF'!$L$172:$L$175,'rekap jam tatap muka'!B11,'TKK-MIF-TIF'!$R$172:$R$175)</f>
        <v>1</v>
      </c>
      <c r="AD12" s="34">
        <f>SUMIF('TKK-MIF-TIF'!$H$164:$H$165,'rekap jam tatap muka'!B11,'TKK-MIF-TIF'!$R$164:$R$165)+SUMIF('TKK-MIF-TIF'!$H$171,'rekap jam tatap muka'!B11,'TKK-MIF-TIF'!$R$171)+SUMIF('TKK-MIF-TIF'!$H$176:$H$177,'rekap jam tatap muka'!B11,'TKK-MIF-TIF'!$R$176:$R$177)+SUMIF('TKK-MIF-TIF'!$I$164:$I$165,'rekap jam tatap muka'!B11,'TKK-MIF-TIF'!$R$164:$R$165)+SUMIF('TKK-MIF-TIF'!$I$171,'rekap jam tatap muka'!B11,'TKK-MIF-TIF'!$R$171)+SUMIF('TKK-MIF-TIF'!$I$176:$I$177,'rekap jam tatap muka'!B11,'TKK-MIF-TIF'!$R$176:$R$177)+SUMIF('TKK-MIF-TIF'!$J$164:$J$165,'rekap jam tatap muka'!B11,'TKK-MIF-TIF'!$R$164:$R$165)+SUMIF('TKK-MIF-TIF'!$J$171,'rekap jam tatap muka'!B11,'TKK-MIF-TIF'!$R$171)+SUMIF('TKK-MIF-TIF'!$J$176:$J$177,'rekap jam tatap muka'!B11,'TKK-MIF-TIF'!$R$176:$R$177)+SUMIF('TKK-MIF-TIF'!$K$164:$K$165,'rekap jam tatap muka'!B11,'TKK-MIF-TIF'!$R$164:$R$165)+SUMIF('TKK-MIF-TIF'!$K$171,'rekap jam tatap muka'!B11,'TKK-MIF-TIF'!$R$171)+SUMIF('TKK-MIF-TIF'!$K$176:$K$177,'rekap jam tatap muka'!B11,'TKK-MIF-TIF'!$R$176:$R$177)+SUMIF('TKK-MIF-TIF'!$L$164:$L$165,'rekap jam tatap muka'!B11,'TKK-MIF-TIF'!$R$164:$R$165)+SUMIF('TKK-MIF-TIF'!$L$171,'rekap jam tatap muka'!B11,'TKK-MIF-TIF'!$R$171)+SUMIF('TKK-MIF-TIF'!$L$176:$L$177,'rekap jam tatap muka'!B11,'TKK-MIF-TIF'!$R$176:$R$177)</f>
        <v>2</v>
      </c>
      <c r="AE12" s="34"/>
      <c r="AF12" s="35">
        <f t="shared" si="3"/>
        <v>6</v>
      </c>
      <c r="AG12" s="15">
        <f ca="1">E12+H12+K12+N12+Q12+T12+W12+Z12+AC12</f>
        <v>4</v>
      </c>
      <c r="AH12" s="35">
        <f t="shared" ca="1" si="0"/>
        <v>0</v>
      </c>
      <c r="AI12" s="15">
        <f t="shared" ca="1" si="5"/>
        <v>12</v>
      </c>
      <c r="AJ12" s="35">
        <f t="shared" ca="1" si="1"/>
        <v>4</v>
      </c>
      <c r="AK12" s="35">
        <f t="shared" ca="1" si="6"/>
        <v>16</v>
      </c>
      <c r="AL12" s="36">
        <f>COUNTIF('TKK-MIF-TIF'!$H$15:$H$272,'rekap jam tatap muka'!B11)</f>
        <v>6</v>
      </c>
      <c r="AM12" s="37">
        <v>75000</v>
      </c>
      <c r="AN12" s="38">
        <f t="shared" ca="1" si="7"/>
        <v>0</v>
      </c>
      <c r="AO12" s="38">
        <f t="shared" ca="1" si="8"/>
        <v>2800000</v>
      </c>
      <c r="AP12" s="39">
        <f t="shared" ca="1" si="2"/>
        <v>2800000</v>
      </c>
      <c r="AQ12" s="40" t="s">
        <v>26</v>
      </c>
    </row>
    <row r="13" spans="1:43">
      <c r="A13" s="12">
        <v>12</v>
      </c>
      <c r="B13" s="46" t="s">
        <v>37</v>
      </c>
      <c r="C13" s="46" t="s">
        <v>332</v>
      </c>
      <c r="D13" s="14">
        <f>COUNTIF('TKK-MIF-TIF'!$A$13:$L$35,'rekap jam tatap muka'!B12)</f>
        <v>0</v>
      </c>
      <c r="E13" s="15">
        <f ca="1">SUMIF('TKK-MIF-TIF'!$H$4:$H$19,'rekap jam tatap muka'!B12,'TKK-MIF-TIF'!$R$4:$R$19)+SUMIF('TKK-MIF-TIF'!$H$25:$H$30,'rekap jam tatap muka'!B12,'TKK-MIF-TIF'!$R$25:$R$30)+SUMIF('TKK-MIF-TIF'!$I$4:$I$19,'rekap jam tatap muka'!B12,'TKK-MIF-TIF'!$R$4:$R$19)+SUMIF('TKK-MIF-TIF'!$I$25:$I$30,'rekap jam tatap muka'!B12,'TKK-MIF-TIF'!$R$25:$R$30)+SUMIF('TKK-MIF-TIF'!$J$4:$J$19,'rekap jam tatap muka'!B12,'TKK-MIF-TIF'!$R$4:$R$19)+SUMIF('TKK-MIF-TIF'!$J$25:$J$30,'rekap jam tatap muka'!B12,'TKK-MIF-TIF'!$R$25:$R$30)+SUMIF('TKK-MIF-TIF'!$K$4:$K$19,'rekap jam tatap muka'!B12,'TKK-MIF-TIF'!$R$4:$R$19)+SUMIF('TKK-MIF-TIF'!$K$25:$K$30,'rekap jam tatap muka'!B12,'TKK-MIF-TIF'!$R$25:$R$30)+SUMIF('TKK-MIF-TIF'!$L$4:$L$19,'rekap jam tatap muka'!B12,'TKK-MIF-TIF'!$R$4:$R$19)+SUMIF('TKK-MIF-TIF'!$L$25:$L$30,'rekap jam tatap muka'!B12,'TKK-MIF-TIF'!$R$25:$R$30)</f>
        <v>0</v>
      </c>
      <c r="F13" s="16">
        <f>SUMIF('TKK-MIF-TIF'!$H$20:$H$22,'rekap jam tatap muka'!B12,'TKK-MIF-TIF'!$R$20:$R$22)+SUMIF('TKK-MIF-TIF'!$H$31:$H$32,'rekap jam tatap muka'!B12,'TKK-MIF-TIF'!$R$31:$R$32)+SUMIF('TKK-MIF-TIF'!$H$34,'rekap jam tatap muka'!B12,'TKK-MIF-TIF'!$R$34)+SUMIF('TKK-MIF-TIF'!$I$20:$I$22,'rekap jam tatap muka'!B12,'TKK-MIF-TIF'!$R$20:$R$22)+SUMIF('TKK-MIF-TIF'!$I$31:$I$32,'rekap jam tatap muka'!B12,'TKK-MIF-TIF'!$R$31:$R$32)+SUMIF('TKK-MIF-TIF'!$I$34,'rekap jam tatap muka'!B12,'TKK-MIF-TIF'!$R$34)+SUMIF('TKK-MIF-TIF'!$J$20:$J$22,'rekap jam tatap muka'!B12,'TKK-MIF-TIF'!$R$20:$R$22)+SUMIF('TKK-MIF-TIF'!$J$31:$J$32,'rekap jam tatap muka'!B12,'TKK-MIF-TIF'!$R$31:$R$32)+SUMIF('TKK-MIF-TIF'!$J$34,'rekap jam tatap muka'!B12,'TKK-MIF-TIF'!$R$34)+SUMIF('TKK-MIF-TIF'!$K$20:$K$22,'rekap jam tatap muka'!B12,'TKK-MIF-TIF'!$R$20:$R$22)+SUMIF('TKK-MIF-TIF'!$K$31:$K$32,'rekap jam tatap muka'!B12,'TKK-MIF-TIF'!$R$31:$R$32)+SUMIF('TKK-MIF-TIF'!$K$34,'rekap jam tatap muka'!B12,'TKK-MIF-TIF'!$R$34)+SUMIF('TKK-MIF-TIF'!$L$20:$L$22,'rekap jam tatap muka'!B12,'TKK-MIF-TIF'!$R$20:$R$22)+SUMIF('TKK-MIF-TIF'!$L$31:$L$32,'rekap jam tatap muka'!B12,'TKK-MIF-TIF'!$R$31:$R$32)+SUMIF('TKK-MIF-TIF'!$L$34,'rekap jam tatap muka'!B12,'TKK-MIF-TIF'!$R$34)</f>
        <v>0</v>
      </c>
      <c r="G13" s="17">
        <f>COUNTIF('TKK-MIF-TIF'!$A$41:$L$50,'rekap jam tatap muka'!B12)</f>
        <v>0</v>
      </c>
      <c r="H13" s="18">
        <f>SUMIF('TKK-MIF-TIF'!$H$43:$H$47,'rekap jam tatap muka'!B12,'TKK-MIF-TIF'!$R$43:$R$47)+SUMIF('TKK-MIF-TIF'!$I$43:$I$47,'rekap jam tatap muka'!B12,'TKK-MIF-TIF'!$R$43:$R$47)+SUMIF('TKK-MIF-TIF'!$J$43:$J$47,'rekap jam tatap muka'!B12,'TKK-MIF-TIF'!$R$43:$R$47)+SUMIF('TKK-MIF-TIF'!$K$43:$K$47,'rekap jam tatap muka'!B12,'TKK-MIF-TIF'!$R$43:$R$47)+SUMIF('TKK-MIF-TIF'!$L$43:$L$47,'rekap jam tatap muka'!B12,'TKK-MIF-TIF'!$R$43:$R$47)</f>
        <v>0</v>
      </c>
      <c r="I13" s="42">
        <f>SUMIF('TKK-MIF-TIF'!$H$48:$H$50,'rekap jam tatap muka'!B12,'TKK-MIF-TIF'!$R$48:$R$50)+SUMIF('TKK-MIF-TIF'!$I$48:$I$50,'rekap jam tatap muka'!B12,'TKK-MIF-TIF'!$R$48:$R$50)+SUMIF('TKK-MIF-TIF'!$J$48:$J$50,'rekap jam tatap muka'!B12,'TKK-MIF-TIF'!$R$48:$R$50)+SUMIF('TKK-MIF-TIF'!$K$48:$K$50,'rekap jam tatap muka'!B12,'TKK-MIF-TIF'!$R$48:$R$50)+SUMIF('TKK-MIF-TIF'!$L$48:$L$50,'rekap jam tatap muka'!B12,'TKK-MIF-TIF'!$R$48:$R$50)</f>
        <v>0</v>
      </c>
      <c r="J13" s="19">
        <f>COUNTIF('TKK-MIF-TIF'!$A$55:$K$80,'rekap jam tatap muka'!B12)</f>
        <v>0</v>
      </c>
      <c r="K13" s="19">
        <f>SUMIF('TKK-MIF-TIF'!$H$60,'rekap jam tatap muka'!B12,'TKK-MIF-TIF'!$R$60)+SUMIF('TKK-MIF-TIF'!$H$62,'rekap jam tatap muka'!B12,'TKK-MIF-TIF'!$R$62)+SUMIF('TKK-MIF-TIF'!$H$67:$H$72,'rekap jam tatap muka'!B12,'TKK-MIF-TIF'!$R$67:$R$72)+SUMIF('TKK-MIF-TIF'!$H$78:$H$79,'rekap jam tatap muka'!B12,'TKK-MIF-TIF'!$R$78:$R$79)+SUMIF('TKK-MIF-TIF'!$I$60,'rekap jam tatap muka'!B12,'TKK-MIF-TIF'!$R$60)+SUMIF('TKK-MIF-TIF'!$I$62,'rekap jam tatap muka'!B12,'TKK-MIF-TIF'!$R$62)+SUMIF('TKK-MIF-TIF'!$I$67:$I$72,'rekap jam tatap muka'!B12,'TKK-MIF-TIF'!$R$67:$R$72)+SUMIF('TKK-MIF-TIF'!$I$78:$I$79,'rekap jam tatap muka'!B12,'TKK-MIF-TIF'!$R$78:$R$79)+SUMIF('TKK-MIF-TIF'!$J$60,'rekap jam tatap muka'!B12,'TKK-MIF-TIF'!$R$60)+SUMIF('TKK-MIF-TIF'!$J$62,'rekap jam tatap muka'!B12,'TKK-MIF-TIF'!$R$62)+SUMIF('TKK-MIF-TIF'!$J$67:$J$72,'rekap jam tatap muka'!B12,'TKK-MIF-TIF'!$R$67:$R$72)+SUMIF('TKK-MIF-TIF'!$J$78:$J$79,'rekap jam tatap muka'!B12,'TKK-MIF-TIF'!$R$78:$R$79)+SUMIF('TKK-MIF-TIF'!$K$60,'rekap jam tatap muka'!B12,'TKK-MIF-TIF'!$R$60)+SUMIF('TKK-MIF-TIF'!$K$62,'rekap jam tatap muka'!B12,'TKK-MIF-TIF'!$R$62)+SUMIF('TKK-MIF-TIF'!$K$67:$K$72,'rekap jam tatap muka'!B12,'TKK-MIF-TIF'!$R$67:$R$72)+SUMIF('TKK-MIF-TIF'!$K$78:$K$79,'rekap jam tatap muka'!B12,'TKK-MIF-TIF'!$R$78:$R$79)+SUMIF('TKK-MIF-TIF'!$L$60,'rekap jam tatap muka'!B12,'TKK-MIF-TIF'!$R$60)+SUMIF('TKK-MIF-TIF'!$L$62,'rekap jam tatap muka'!B12,'TKK-MIF-TIF'!$R$62)+SUMIF('TKK-MIF-TIF'!$L$67:$L$72,'rekap jam tatap muka'!B12,'TKK-MIF-TIF'!$R$67:$R$72)+SUMIF('TKK-MIF-TIF'!$L$78:$L$79,'rekap jam tatap muka'!B12,'TKK-MIF-TIF'!$R$78:$R$79)</f>
        <v>0</v>
      </c>
      <c r="L13" s="20">
        <f>SUMIF('TKK-MIF-TIF'!$H$61,'rekap jam tatap muka'!B12,'TKK-MIF-TIF'!$R$61)+SUMIF('TKK-MIF-TIF'!$H$63:$H$64,'rekap jam tatap muka'!B12,'TKK-MIF-TIF'!$R$63:$R$64)+SUMIF('TKK-MIF-TIF'!$H$73:$H$74,'rekap jam tatap muka'!B12,'TKK-MIF-TIF'!$R$73:$R$74)+SUMIF('TKK-MIF-TIF'!$H$77,'rekap jam tatap muka'!B12,'TKK-MIF-TIF'!$R$77)+SUMIF('TKK-MIF-TIF'!$I$61,'rekap jam tatap muka'!B12,'TKK-MIF-TIF'!$R$61)+SUMIF('TKK-MIF-TIF'!$I$63:$I$64,'rekap jam tatap muka'!B12,'TKK-MIF-TIF'!$R$63:$R$64)+SUMIF('TKK-MIF-TIF'!$I$73:$I$74,'rekap jam tatap muka'!B12,'TKK-MIF-TIF'!$R$73:$R$74)+SUMIF('TKK-MIF-TIF'!$I$77,'rekap jam tatap muka'!B12,'TKK-MIF-TIF'!$R$77)+SUMIF('TKK-MIF-TIF'!$J$61,'rekap jam tatap muka'!B12,'TKK-MIF-TIF'!$R$61)+SUMIF('TKK-MIF-TIF'!$J$63:$J$64,'rekap jam tatap muka'!B12,'TKK-MIF-TIF'!$R$63:$R$64)+SUMIF('TKK-MIF-TIF'!$J$73:$J$74,'rekap jam tatap muka'!B12,'TKK-MIF-TIF'!$R$73:$R$74)+SUMIF('TKK-MIF-TIF'!$J$77,'rekap jam tatap muka'!B12,'TKK-MIF-TIF'!$R$77)+SUMIF('TKK-MIF-TIF'!$K$61,'rekap jam tatap muka'!B12,'TKK-MIF-TIF'!$R$61)+SUMIF('TKK-MIF-TIF'!$K$63:$K$64,'rekap jam tatap muka'!B12,'TKK-MIF-TIF'!$R$63:$R$64)+SUMIF('TKK-MIF-TIF'!$K$73:$K$74,'rekap jam tatap muka'!B12,'TKK-MIF-TIF'!$R$73:$R$74)+SUMIF('TKK-MIF-TIF'!$K$77,'rekap jam tatap muka'!B12,'TKK-MIF-TIF'!$R$77)+SUMIF('TKK-MIF-TIF'!$L$61,'rekap jam tatap muka'!B12,'TKK-MIF-TIF'!$R$61)+SUMIF('TKK-MIF-TIF'!$L$63:$L$64,'rekap jam tatap muka'!B12,'TKK-MIF-TIF'!$R$63:$R$64)+SUMIF('TKK-MIF-TIF'!$L$73:$L$74,'rekap jam tatap muka'!B12,'TKK-MIF-TIF'!$R$73:$R$74)+SUMIF('TKK-MIF-TIF'!$L$77,'rekap jam tatap muka'!B12,'TKK-MIF-TIF'!$R$77)</f>
        <v>0</v>
      </c>
      <c r="M13" s="21">
        <f>COUNTIF('TKK-MIF-TIF'!$A$84:$K$109,'rekap jam tatap muka'!B12)</f>
        <v>0</v>
      </c>
      <c r="N13" s="21">
        <f>SUMIF('TKK-MIF-TIF'!$H$89,'rekap jam tatap muka'!B12,'TKK-MIF-TIF'!$R$89)+SUMIF('TKK-MIF-TIF'!$H$91,'rekap jam tatap muka'!B12,'TKK-MIF-TIF'!$R$91)+SUMIF('TKK-MIF-TIF'!$H$96:$H$101,'rekap jam tatap muka'!B12,'TKK-MIF-TIF'!$R$96:$R$101)+SUMIF('TKK-MIF-TIF'!$H$107:$H$108,'rekap jam tatap muka'!B12,'TKK-MIF-TIF'!$R$107:$R$108)+SUMIF('TKK-MIF-TIF'!$I$89,'rekap jam tatap muka'!B12,'TKK-MIF-TIF'!$R$89)+SUMIF('TKK-MIF-TIF'!$I$91,'rekap jam tatap muka'!B12,'TKK-MIF-TIF'!$R$91)+SUMIF('TKK-MIF-TIF'!$I$96:$I$101,'rekap jam tatap muka'!B12,'TKK-MIF-TIF'!$R$96:$R$101)+SUMIF('TKK-MIF-TIF'!$I$107:$I$108,'rekap jam tatap muka'!B12,'TKK-MIF-TIF'!$R$107:$R$108)+SUMIF('TKK-MIF-TIF'!$J$89,'rekap jam tatap muka'!B12,'TKK-MIF-TIF'!$R$89)+SUMIF('TKK-MIF-TIF'!$J$91,'rekap jam tatap muka'!B12,'TKK-MIF-TIF'!$R$91)+SUMIF('TKK-MIF-TIF'!$J$96:$J$101,'rekap jam tatap muka'!B12,'TKK-MIF-TIF'!$R$96:$R$101)+SUMIF('TKK-MIF-TIF'!$J$107:$J$108,'rekap jam tatap muka'!B12,'TKK-MIF-TIF'!$R$107:$R$108)+SUMIF('TKK-MIF-TIF'!$K$89,'rekap jam tatap muka'!B12,'TKK-MIF-TIF'!$R$89)+SUMIF('TKK-MIF-TIF'!$K$91,'rekap jam tatap muka'!B12,'TKK-MIF-TIF'!$R$91)+SUMIF('TKK-MIF-TIF'!$K$96:$K$101,'rekap jam tatap muka'!B12,'TKK-MIF-TIF'!$R$96:$R$101)+SUMIF('TKK-MIF-TIF'!$K$107:$K$108,'rekap jam tatap muka'!B12,'TKK-MIF-TIF'!$R$107:$R$108)+SUMIF('TKK-MIF-TIF'!$H$89,'rekap jam tatap muka'!B12,'TKK-MIF-TIF'!$R$89)+SUMIF('TKK-MIF-TIF'!$L$91,'rekap jam tatap muka'!B12,'TKK-MIF-TIF'!$R$91)+SUMIF('TKK-MIF-TIF'!$L$96:$L$101,'rekap jam tatap muka'!B12,'TKK-MIF-TIF'!$R$96:$R$101)+SUMIF('TKK-MIF-TIF'!$L$107:$L$108,'rekap jam tatap muka'!B12,'TKK-MIF-TIF'!$R$107:$R$108)</f>
        <v>0</v>
      </c>
      <c r="O13" s="22">
        <f ca="1">SUMIF('TKK-MIF-TIF'!$H$90,'rekap jam tatap muka'!B12,'TKK-MIF-TIF'!$R$90)+SUMIF('TKK-MIF-TIF'!$H$92:$H$93,'rekap jam tatap muka'!B12,'TKK-MIF-TIF'!$R$92:$R$93)+SUMIF('TKK-MIF-TIF'!$H$102:$H$103,'rekap jam tatap muka'!B12,'TKK-MIF-TIF'!$R$102:$R$103)+SUMIF('TKK-MIF-TIF'!$H$106,'rekap jam tatap muka'!B12,'TKK-MIF-TIF'!$R$106)+SUMIF('TKK-MIF-TIF'!$I$90,'rekap jam tatap muka'!B12,'TKK-MIF-TIF'!$R$90)+SUMIF('TKK-MIF-TIF'!$H$92:$I$93,'rekap jam tatap muka'!B12,'TKK-MIF-TIF'!$R$92:$R$93)+SUMIF('TKK-MIF-TIF'!$I$102:$I$103,'rekap jam tatap muka'!B12,'TKK-MIF-TIF'!$R$102:$R$103)+SUMIF('TKK-MIF-TIF'!$I$106,'rekap jam tatap muka'!B12,'TKK-MIF-TIF'!$R$106)+SUMIF('TKK-MIF-TIF'!$J$90,'rekap jam tatap muka'!B12,'TKK-MIF-TIF'!$R$90)+SUMIF('TKK-MIF-TIF'!$J$92:$J$93,'rekap jam tatap muka'!B12,'TKK-MIF-TIF'!$R$92:$R$93)+SUMIF('TKK-MIF-TIF'!$J$102:$J$103,'rekap jam tatap muka'!B12,'TKK-MIF-TIF'!$R$102:$R$103)+SUMIF('TKK-MIF-TIF'!$J$106,'rekap jam tatap muka'!B12,'TKK-MIF-TIF'!$R$106)+SUMIF('TKK-MIF-TIF'!$K$90,'rekap jam tatap muka'!B12,'TKK-MIF-TIF'!$R$90)+SUMIF('TKK-MIF-TIF'!$K$92:$K$93,'rekap jam tatap muka'!B12,'TKK-MIF-TIF'!$R$92:$R$93)+SUMIF('TKK-MIF-TIF'!$K$102:$K$103,'rekap jam tatap muka'!B12,'TKK-MIF-TIF'!$R$102:$R$103)+SUMIF('TKK-MIF-TIF'!$K$106,'rekap jam tatap muka'!B12,'TKK-MIF-TIF'!$R$106)+SUMIF('TKK-MIF-TIF'!$L$90,'rekap jam tatap muka'!B12,'TKK-MIF-TIF'!$R$90)+SUMIF('TKK-MIF-TIF'!$L$92:$L$93,'rekap jam tatap muka'!B12,'TKK-MIF-TIF'!$R$92:$R$93)+SUMIF('TKK-MIF-TIF'!$L$102:$L$103,'rekap jam tatap muka'!B12,'TKK-MIF-TIF'!$R$102:$R$103)+SUMIF('TKK-MIF-TIF'!$L$106,'rekap jam tatap muka'!B12,'TKK-MIF-TIF'!$R$106)</f>
        <v>0</v>
      </c>
      <c r="P13" s="23">
        <f>COUNTIF('TKK-MIF-TIF'!$A$113:$L$150,'rekap jam tatap muka'!B12)</f>
        <v>0</v>
      </c>
      <c r="Q13" s="23">
        <f>SUMIF('TKK-MIF-TIF'!$H$119:$H$121,'rekap jam tatap muka'!B12,'TKK-MIF-TIF'!$R$119:$R$121)+SUMIF('TKK-MIF-TIF'!$H$129:$H$132,'rekap jam tatap muka'!B12,'TKK-MIF-TIF'!$R$129:$R$132)+SUMIF('TKK-MIF-TIF'!$H$139:$H$142,'rekap jam tatap muka'!B12,'TKK-MIF-TIF'!$R$139:$R153)+ SUMIF('TKK-MIF-TIF'!$H$150:$H$151,'rekap jam tatap muka'!B12,'TKK-MIF-TIF'!$R$150:$R162)+SUMIF('TKK-MIF-TIF'!$I$119:$I$121,'rekap jam tatap muka'!B12,'TKK-MIF-TIF'!$R$119:$R$121)+SUMIF('TKK-MIF-TIF'!$I$129:$I$132,'rekap jam tatap muka'!B12,'TKK-MIF-TIF'!$R$129:$R$132)+SUMIF('TKK-MIF-TIF'!$I$139:$I$142,'rekap jam tatap muka'!B12,'TKK-MIF-TIF'!$R$139:$R153)+SUMIF('TKK-MIF-TIF'!$I$150:$I$151,'rekap jam tatap muka'!B12,'TKK-MIF-TIF'!$R$150:$R162)+SUMIF('TKK-MIF-TIF'!$J$119:$J$121,'rekap jam tatap muka'!B12,'TKK-MIF-TIF'!$R$119:$R$121)+SUMIF('TKK-MIF-TIF'!$J$129:$J$132,'rekap jam tatap muka'!B12,'TKK-MIF-TIF'!$R$129:$R$132)+SUMIF('TKK-MIF-TIF'!$J$139:$J$142,'rekap jam tatap muka'!B12,'TKK-MIF-TIF'!$R$139:$R153)+SUMIF('TKK-MIF-TIF'!$J$150:$J$151,'rekap jam tatap muka'!B12,'TKK-MIF-TIF'!$R$150:$R162)+SUMIF('TKK-MIF-TIF'!$K$119:$K$121,'rekap jam tatap muka'!B12,'TKK-MIF-TIF'!$R$119:$R$121)+SUMIF('TKK-MIF-TIF'!$K$129:$K$132,'rekap jam tatap muka'!B12,'TKK-MIF-TIF'!$R$132:$R$1120)+SUMIF('TKK-MIF-TIF'!$K$139:$K$142,'rekap jam tatap muka'!B12,'TKK-MIF-TIF'!$R$139:$R153)+SUMIF('TKK-MIF-TIF'!$K$150:$K$151,'rekap jam tatap muka'!B12,'TKK-MIF-TIF'!$R$150:$R162)+SUMIF('TKK-MIF-TIF'!$L$119:$L$121,'rekap jam tatap muka'!B12,'TKK-MIF-TIF'!$R$119:$R$121)+SUMIF('TKK-MIF-TIF'!$L$129:$L$132,'rekap jam tatap muka'!B12,'TKK-MIF-TIF'!$R$132:$R$1120)+SUMIF('TKK-MIF-TIF'!$L$139:$L$142,'rekap jam tatap muka'!B12,'TKK-MIF-TIF'!$R$139:$R153)+SUMIF('TKK-MIF-TIF'!$L$150:$L$151,'rekap jam tatap muka'!B12,'TKK-MIF-TIF'!$R$150:$R162)</f>
        <v>0</v>
      </c>
      <c r="R13" s="24">
        <f>SUMIF('TKK-MIF-TIF'!$H$122:$H$123,'rekap jam tatap muka'!B12,'TKK-MIF-TIF'!$R$122:$R$123)+SUMIF('TKK-MIF-TIF'!$H$128,'rekap jam tatap muka'!B12,'TKK-MIF-TIF'!$R$128)+SUMIF('TKK-MIF-TIF'!$H$133:$H$134,'rekap jam tatap muka'!B12,'TKK-MIF-TIF'!$R$133:$R$134)+SUMIF('TKK-MIF-TIF'!$H$143:$H$145,'rekap jam tatap muka'!B12,'TKK-MIF-TIF'!$R$143:$R$145)+SUMIF('TKK-MIF-TIF'!$H$152,'rekap jam tatap muka'!B12,'TKK-MIF-TIF'!$R$152)+SUMIF('TKK-MIF-TIF'!$I$122:$I$123,'rekap jam tatap muka'!B12,'TKK-MIF-TIF'!$R$122:$R$123)+SUMIF('TKK-MIF-TIF'!$I$128,'rekap jam tatap muka'!B12,'TKK-MIF-TIF'!$R$128)+SUMIF('TKK-MIF-TIF'!$I$133:$I$134,'rekap jam tatap muka'!B12,'TKK-MIF-TIF'!$R$133:$R$134)+SUMIF('TKK-MIF-TIF'!$I$143:$I$145,'rekap jam tatap muka'!B12,'TKK-MIF-TIF'!$R$143:$R$145)+SUMIF('TKK-MIF-TIF'!$I$152,'rekap jam tatap muka'!B12,'TKK-MIF-TIF'!$R$152)+SUMIF('TKK-MIF-TIF'!$J$122:$J$123,'rekap jam tatap muka'!B12,'TKK-MIF-TIF'!$R$122:$R$123)+SUMIF('TKK-MIF-TIF'!$J$128,'rekap jam tatap muka'!B12,'TKK-MIF-TIF'!$R$128)+SUMIF('TKK-MIF-TIF'!$J$133:$J$134,'rekap jam tatap muka'!B12,'TKK-MIF-TIF'!$R$133:$R$134)+SUMIF('TKK-MIF-TIF'!$J$143:$J$145,'rekap jam tatap muka'!B12,'TKK-MIF-TIF'!$R$143:$R$145)+SUMIF('TKK-MIF-TIF'!$K$122:$K$123,'rekap jam tatap muka'!B12,'TKK-MIF-TIF'!$R$122:$R$123)+SUMIF('TKK-MIF-TIF'!$J$152,'rekap jam tatap muka'!B12,'TKK-MIF-TIF'!$R$152)+SUMIF('TKK-MIF-TIF'!$K$128,'rekap jam tatap muka'!B12,'TKK-MIF-TIF'!$R$128)+SUMIF('TKK-MIF-TIF'!$K$133:$K$134,'rekap jam tatap muka'!B12,'TKK-MIF-TIF'!$R$133:$R$134)+SUMIF('TKK-MIF-TIF'!$K$143:$K$145,'rekap jam tatap muka'!B12,'TKK-MIF-TIF'!$R$143:$R$145)+SUMIF('TKK-MIF-TIF'!$K$152,'rekap jam tatap muka'!B12,'TKK-MIF-TIF'!$R$152)+SUMIF('TKK-MIF-TIF'!$L$122:$L$123,'rekap jam tatap muka'!B12,'TKK-MIF-TIF'!$R$122:$R$123)+SUMIF('TKK-MIF-TIF'!$L$128,'rekap jam tatap muka'!B12,'TKK-MIF-TIF'!$R$128)+SUMIF('TKK-MIF-TIF'!$L$133:$L$134,'rekap jam tatap muka'!B12,'TKK-MIF-TIF'!$R$133:$R$134)+SUMIF('TKK-MIF-TIF'!$L$143:$L$145,'rekap jam tatap muka'!B12,'TKK-MIF-TIF'!$R$143:$R$145)+SUMIF('TKK-MIF-TIF'!$L$152,'rekap jam tatap muka'!B12,'TKK-MIF-TIF'!$R$152)</f>
        <v>0</v>
      </c>
      <c r="S13" s="25">
        <f>COUNTIF('TKK-MIF-TIF'!$A$189:$L$226,'rekap jam tatap muka'!B12)</f>
        <v>0</v>
      </c>
      <c r="T13" s="25">
        <f>SUMIF('TKK-MIF-TIF'!$H$194:$H$196,'rekap jam tatap muka'!B12,'TKK-MIF-TIF'!$R$194:$R$196)+SUMIF('TKK-MIF-TIF'!$H$205:$H$208,'rekap jam tatap muka'!B12,'TKK-MIF-TIF'!$R$205:$R$208)+SUMIF('TKK-MIF-TIF'!$H$215:$H$218,'rekap jam tatap muka'!B12,'TKK-MIF-TIF'!$R$215:$R229)+SUMIF('TKK-MIF-TIF'!$H$226:$H$227,'rekap jam tatap muka'!B12,'TKK-MIF-TIF'!$R$226:$R238)+ SUMIF('TKK-MIF-TIF'!$I$194:$I$196,'rekap jam tatap muka'!B12,'TKK-MIF-TIF'!$R$194:$R$196)+SUMIF('TKK-MIF-TIF'!$I$205:$I$208,'rekap jam tatap muka'!B12,'TKK-MIF-TIF'!$R$205:$R$208)+SUMIF('TKK-MIF-TIF'!$I$215:$I$218,'rekap jam tatap muka'!B12,'TKK-MIF-TIF'!$R$215:$R229)+SUMIF('TKK-MIF-TIF'!$I$226:$I$227,'rekap jam tatap muka'!B12,'TKK-MIF-TIF'!$R$226:$R238)+SUMIF('TKK-MIF-TIF'!$J$194:$J$196,'rekap jam tatap muka'!B12,'TKK-MIF-TIF'!$R$194:$R$196)+SUMIF('TKK-MIF-TIF'!$J$205:$J$208,'rekap jam tatap muka'!B12,'TKK-MIF-TIF'!$R$205:$R$208)+SUMIF('TKK-MIF-TIF'!$J$215:$J$218,'rekap jam tatap muka'!B12,'TKK-MIF-TIF'!$R$215:$R229)+SUMIF('TKK-MIF-TIF'!$J$226:$J$227,'rekap jam tatap muka'!B12,'TKK-MIF-TIF'!$R$226:$R238)+SUMIF('TKK-MIF-TIF'!$K$194:$K$196,'rekap jam tatap muka'!B12,'TKK-MIF-TIF'!$R$194:$R$196)+SUMIF('TKK-MIF-TIF'!$K$205:$K$208,'rekap jam tatap muka'!B12,'TKK-MIF-TIF'!$R$205:$R$208)+SUMIF('TKK-MIF-TIF'!$K$215:$K$218,'rekap jam tatap muka'!B12,'TKK-MIF-TIF'!$R$215:$R229)+SUMIF('TKK-MIF-TIF'!$K$226:$K$227,'rekap jam tatap muka'!B12,'TKK-MIF-TIF'!$R$226:$R238)+SUMIF('TKK-MIF-TIF'!$L$194:$L$196,'rekap jam tatap muka'!B12,'TKK-MIF-TIF'!$R$194:$R$196)+SUMIF('TKK-MIF-TIF'!$L$205:$L$208,'rekap jam tatap muka'!B12,'TKK-MIF-TIF'!$R$205:$R$208)+SUMIF('TKK-MIF-TIF'!$L$215:$L$218,'rekap jam tatap muka'!B12,'TKK-MIF-TIF'!$R$215:$R229)+SUMIF('TKK-MIF-TIF'!$L$226:$L$227,'rekap jam tatap muka'!B12,'TKK-MIF-TIF'!$R$226:$R238)</f>
        <v>0</v>
      </c>
      <c r="U13" s="26">
        <f>SUMIF('TKK-MIF-TIF'!$H$197:$H$198,'rekap jam tatap muka'!B12,'TKK-MIF-TIF'!$R$197:$R$198)+SUMIF('TKK-MIF-TIF'!$H$204,'rekap jam tatap muka'!B12,'TKK-MIF-TIF'!$R$204)+SUMIF('TKK-MIF-TIF'!$H$209:$H$210,'rekap jam tatap muka'!B12,'TKK-MIF-TIF'!$R$209:$R$210)+SUMIF('TKK-MIF-TIF'!$H$219:$H$221,'rekap jam tatap muka'!B12,'TKK-MIF-TIF'!$R$219:$R$221)+SUMIF('TKK-MIF-TIF'!$H$228,'rekap jam tatap muka'!B12,'TKK-MIF-TIF'!$R$228)+SUMIF('TKK-MIF-TIF'!$I$197:$I$198,'rekap jam tatap muka'!B12,'TKK-MIF-TIF'!$R$197:$R$198)+SUMIF('TKK-MIF-TIF'!$I$204,'rekap jam tatap muka'!B12,'TKK-MIF-TIF'!$R$204)+SUMIF('TKK-MIF-TIF'!$I$209:$I$210,'rekap jam tatap muka'!B12,'TKK-MIF-TIF'!$R$209:$R$210)+SUMIF('TKK-MIF-TIF'!$I$219:$I$221,'rekap jam tatap muka'!B12,'TKK-MIF-TIF'!$R$219:$R$221)+SUMIF('TKK-MIF-TIF'!$I$228,'rekap jam tatap muka'!B12,'TKK-MIF-TIF'!$R$228)+SUMIF('TKK-MIF-TIF'!$J$197:$J$198,'rekap jam tatap muka'!B12,'TKK-MIF-TIF'!$R$197:$R$198)+SUMIF('TKK-MIF-TIF'!$J$204,'rekap jam tatap muka'!B12,'TKK-MIF-TIF'!$R$204)+SUMIF('TKK-MIF-TIF'!$J$209:$J$210,'rekap jam tatap muka'!B12,'TKK-MIF-TIF'!$R$209:$R$210)+SUMIF('TKK-MIF-TIF'!$J$219:$J$221,'rekap jam tatap muka'!B12,'TKK-MIF-TIF'!$R$219:$R$221)+SUMIF('TKK-MIF-TIF'!$J$228,'rekap jam tatap muka'!B12,'TKK-MIF-TIF'!$R$228)+SUMIF('TKK-MIF-TIF'!$K$197:$K$198,'rekap jam tatap muka'!B12,'TKK-MIF-TIF'!$R$197:$R$198)+SUMIF('TKK-MIF-TIF'!$K$204,'rekap jam tatap muka'!B12,'TKK-MIF-TIF'!$R$204)+SUMIF('TKK-MIF-TIF'!$K$209:$K$210,'rekap jam tatap muka'!B12,'TKK-MIF-TIF'!$R$209:$R$210)+SUMIF('TKK-MIF-TIF'!$K$219:$K$221,'rekap jam tatap muka'!B12,'TKK-MIF-TIF'!$R$219:$R$221)+SUMIF('TKK-MIF-TIF'!$K$228,'rekap jam tatap muka'!B12,'TKK-MIF-TIF'!$R$228)+SUMIF('TKK-MIF-TIF'!$L$197:$L$198,'rekap jam tatap muka'!B12,'TKK-MIF-TIF'!$R$197:$R$198)+SUMIF('TKK-MIF-TIF'!$L$204,'rekap jam tatap muka'!B12,'TKK-MIF-TIF'!$R$204)+SUMIF('TKK-MIF-TIF'!$L$209:$L$210,'rekap jam tatap muka'!B12,'TKK-MIF-TIF'!$R$209:$R$210)+SUMIF('TKK-MIF-TIF'!$J$219:$J$221,'rekap jam tatap muka'!B12,'TKK-MIF-TIF'!$R$219:$R$221)++SUMIF('TKK-MIF-TIF'!$L$228,'rekap jam tatap muka'!B12,'TKK-MIF-TIF'!$R$228)</f>
        <v>0</v>
      </c>
      <c r="V13" s="27">
        <f>COUNTIF('TKK-MIF-TIF'!$A$231:$L$242,'rekap jam tatap muka'!B12)</f>
        <v>0</v>
      </c>
      <c r="W13" s="28">
        <f>SUMIF('TKK-MIF-TIF'!$H$251:$H$253,'rekap jam tatap muka'!B12,'TKK-MIF-TIF'!$R$251:$R$253)+SUMIF('TKK-MIF-TIF'!$I$251:$I$253,'rekap jam tatap muka'!B12,'TKK-MIF-TIF'!$R$251:$R$253)+SUMIF('TKK-MIF-TIF'!$J$251:$J$253,'rekap jam tatap muka'!B12,'TKK-MIF-TIF'!$R$251:$R$253)+SUMIF('TKK-MIF-TIF'!$K$251:$K$253,'rekap jam tatap muka'!B12,'TKK-MIF-TIF'!$R$251:$R$253)+SUMIF('TKK-MIF-TIF'!$L$251:$L$253,'rekap jam tatap muka'!B12,'TKK-MIF-TIF'!$R$251:$R$253)</f>
        <v>0</v>
      </c>
      <c r="X13" s="29">
        <f>SUMIF('TKK-MIF-TIF'!$H$254:$H$255,'rekap jam tatap muka'!B12,'TKK-MIF-TIF'!$R$254:$R$255)+SUMIF('TKK-MIF-TIF'!$I$254:$I$255,'rekap jam tatap muka'!B12,'TKK-MIF-TIF'!$R$254:$R$255)+SUMIF('TKK-MIF-TIF'!$J$254:$J$255,'rekap jam tatap muka'!B12,'TKK-MIF-TIF'!$R$254:$R$255)+SUMIF('TKK-MIF-TIF'!$K$254:$K$255,'rekap jam tatap muka'!B12,'TKK-MIF-TIF'!$R$254:$R$255)+SUMIF('TKK-MIF-TIF'!$L$254:$L$255,'rekap jam tatap muka'!B12,'TKK-MIF-TIF'!$R$254:$R$255)</f>
        <v>0</v>
      </c>
      <c r="Y13" s="30">
        <f>COUNTIF('TKK-MIF-TIF'!$A$261:$L$272,'rekap jam tatap muka'!B12)</f>
        <v>3</v>
      </c>
      <c r="Z13" s="31">
        <f>SUMIF('TKK-MIF-TIF'!$H$266:$H$268,'rekap jam tatap muka'!B12,'TKK-MIF-TIF'!$R$266:$R$268)+SUMIF('TKK-MIF-TIF'!$I$266:$I$268,'rekap jam tatap muka'!B12,'TKK-MIF-TIF'!$R$266:$R$268)+SUMIF('TKK-MIF-TIF'!$J$266:$J$268,'rekap jam tatap muka'!B12,'TKK-MIF-TIF'!$R$266:$R$268)+SUMIF('TKK-MIF-TIF'!$K$266:$K$268,'rekap jam tatap muka'!B12,'TKK-MIF-TIF'!$R$266:$R$268)+SUMIF('TKK-MIF-TIF'!$L$266:$L$268,'rekap jam tatap muka'!B12,'TKK-MIF-TIF'!$R$266:$R$268)</f>
        <v>0.75</v>
      </c>
      <c r="AA13" s="32" t="e">
        <f>SUMIF('TKK-MIF-TIF'!$H$269:$H$270,'rekap jam tatap muka'!B12,'TKK-MIF-TIF'!$R$269:$R$270)+SUMIF('TKK-MIF-TIF'!$I$269:$I$270,'rekap jam tatap muka'!B12,'TKK-MIF-TIF'!$R$269:$R$270)+SUMIF('TKK-MIF-TIF'!$J$269:$J$270,'rekap jam tatap muka'!B12,'TKK-MIF-TIF'!$R$269:$R$270)+SUMIF('TKK-MIF-TIF'!$K$269:$K$270,'rekap jam tatap muka'!B12,'TKK-MIF-TIF'!$R$269:$R$270)+SUMIF('TKK-MIF-TIF'!$L$269:$L$270,'rekap jam tatap muka'!B12,'TKK-MIF-TIF'!$R$269:$R$270)</f>
        <v>#REF!</v>
      </c>
      <c r="AB13" s="33">
        <f>COUNTIF('TKK-MIF-TIF'!$A$154:$L$184,'rekap jam tatap muka'!B12)</f>
        <v>0</v>
      </c>
      <c r="AC13" s="33">
        <f>SUMIF('TKK-MIF-TIF'!$H$161:$H$163,'rekap jam tatap muka'!B12,'TKK-MIF-TIF'!$R$161:$R$163)+SUMIF('TKK-MIF-TIF'!$H$172:$H$175,'rekap jam tatap muka'!B12,'TKK-MIF-TIF'!$R$172:$R$175)+SUMIF('TKK-MIF-TIF'!$I$161:$I$163,'rekap jam tatap muka'!B12,'TKK-MIF-TIF'!$R$161:$R$163)+SUMIF('TKK-MIF-TIF'!$I$172:$I$175,'rekap jam tatap muka'!B12,'TKK-MIF-TIF'!$R$172:$R$175)+SUMIF('TKK-MIF-TIF'!$J$161:$J$163,'rekap jam tatap muka'!B12,'TKK-MIF-TIF'!$R$161:$R$163)+SUMIF('TKK-MIF-TIF'!$J$172:$J$175,'rekap jam tatap muka'!B12,'TKK-MIF-TIF'!$R$172:$R$175)+SUMIF('TKK-MIF-TIF'!$K$161:$K$163,'rekap jam tatap muka'!B12,'TKK-MIF-TIF'!$R$161:$R$163)+SUMIF('TKK-MIF-TIF'!$K$172:$K$175,'rekap jam tatap muka'!B12,'TKK-MIF-TIF'!$R$172:$R$175)+SUMIF('TKK-MIF-TIF'!$L$161:$L$163,'rekap jam tatap muka'!B12,'TKK-MIF-TIF'!$R$161:$R$163)+SUMIF('TKK-MIF-TIF'!$L$172:$L$175,'rekap jam tatap muka'!B12,'TKK-MIF-TIF'!$R$172:$R$175)</f>
        <v>0</v>
      </c>
      <c r="AD13" s="34">
        <f>SUMIF('TKK-MIF-TIF'!$H$164:$H$165,'rekap jam tatap muka'!B12,'TKK-MIF-TIF'!$R$164:$R$165)+SUMIF('TKK-MIF-TIF'!$H$171,'rekap jam tatap muka'!B12,'TKK-MIF-TIF'!$R$171)+SUMIF('TKK-MIF-TIF'!$H$176:$H$177,'rekap jam tatap muka'!B12,'TKK-MIF-TIF'!$R$176:$R$177)+SUMIF('TKK-MIF-TIF'!$I$164:$I$165,'rekap jam tatap muka'!B12,'TKK-MIF-TIF'!$R$164:$R$165)+SUMIF('TKK-MIF-TIF'!$I$171,'rekap jam tatap muka'!B12,'TKK-MIF-TIF'!$R$171)+SUMIF('TKK-MIF-TIF'!$I$176:$I$177,'rekap jam tatap muka'!B12,'TKK-MIF-TIF'!$R$176:$R$177)+SUMIF('TKK-MIF-TIF'!$J$164:$J$165,'rekap jam tatap muka'!B12,'TKK-MIF-TIF'!$R$164:$R$165)+SUMIF('TKK-MIF-TIF'!$J$171,'rekap jam tatap muka'!B12,'TKK-MIF-TIF'!$R$171)+SUMIF('TKK-MIF-TIF'!$J$176:$J$177,'rekap jam tatap muka'!B12,'TKK-MIF-TIF'!$R$176:$R$177)+SUMIF('TKK-MIF-TIF'!$K$164:$K$165,'rekap jam tatap muka'!B12,'TKK-MIF-TIF'!$R$164:$R$165)+SUMIF('TKK-MIF-TIF'!$K$171,'rekap jam tatap muka'!B12,'TKK-MIF-TIF'!$R$171)+SUMIF('TKK-MIF-TIF'!$K$176:$K$177,'rekap jam tatap muka'!B12,'TKK-MIF-TIF'!$R$176:$R$177)+SUMIF('TKK-MIF-TIF'!$L$164:$L$165,'rekap jam tatap muka'!B12,'TKK-MIF-TIF'!$R$164:$R$165)+SUMIF('TKK-MIF-TIF'!$L$171,'rekap jam tatap muka'!B12,'TKK-MIF-TIF'!$R$171)+SUMIF('TKK-MIF-TIF'!$L$176:$L$177,'rekap jam tatap muka'!B12,'TKK-MIF-TIF'!$R$176:$R$177)</f>
        <v>0</v>
      </c>
      <c r="AE13" s="34"/>
      <c r="AF13" s="35">
        <f t="shared" si="3"/>
        <v>3</v>
      </c>
      <c r="AG13" s="15">
        <f t="shared" ca="1" si="4"/>
        <v>0.75</v>
      </c>
      <c r="AH13" s="35">
        <f t="shared" ca="1" si="0"/>
        <v>0</v>
      </c>
      <c r="AI13" s="43" t="e">
        <f t="shared" ca="1" si="5"/>
        <v>#REF!</v>
      </c>
      <c r="AJ13" s="35" t="e">
        <f t="shared" ca="1" si="1"/>
        <v>#REF!</v>
      </c>
      <c r="AK13" s="44" t="e">
        <f t="shared" ca="1" si="6"/>
        <v>#REF!</v>
      </c>
      <c r="AL13" s="36">
        <f>COUNTIF('TKK-MIF-TIF'!$H$15:$H$272,'rekap jam tatap muka'!B12)</f>
        <v>1</v>
      </c>
      <c r="AM13" s="37">
        <v>75000</v>
      </c>
      <c r="AN13" s="38">
        <f t="shared" ca="1" si="7"/>
        <v>0</v>
      </c>
      <c r="AO13" s="38" t="e">
        <f t="shared" ca="1" si="8"/>
        <v>#REF!</v>
      </c>
      <c r="AP13" s="38" t="e">
        <f t="shared" ca="1" si="2"/>
        <v>#REF!</v>
      </c>
      <c r="AQ13" s="40" t="s">
        <v>6</v>
      </c>
    </row>
    <row r="14" spans="1:43">
      <c r="A14" s="12">
        <v>13</v>
      </c>
      <c r="B14" s="13" t="s">
        <v>38</v>
      </c>
      <c r="C14" s="13" t="s">
        <v>334</v>
      </c>
      <c r="D14" s="14">
        <f>COUNTIF('TKK-MIF-TIF'!$A$13:$L$35,'rekap jam tatap muka'!B13)</f>
        <v>3</v>
      </c>
      <c r="E14" s="15">
        <f ca="1">SUMIF('TKK-MIF-TIF'!$H$4:$H$19,'rekap jam tatap muka'!B13,'TKK-MIF-TIF'!$R$4:$R$19)+SUMIF('TKK-MIF-TIF'!$H$25:$H$30,'rekap jam tatap muka'!B13,'TKK-MIF-TIF'!$R$25:$R$30)+SUMIF('TKK-MIF-TIF'!$I$4:$I$19,'rekap jam tatap muka'!B13,'TKK-MIF-TIF'!$R$4:$R$19)+SUMIF('TKK-MIF-TIF'!$I$25:$I$30,'rekap jam tatap muka'!B13,'TKK-MIF-TIF'!$R$25:$R$30)+SUMIF('TKK-MIF-TIF'!$J$4:$J$19,'rekap jam tatap muka'!B13,'TKK-MIF-TIF'!$R$4:$R$19)+SUMIF('TKK-MIF-TIF'!$J$25:$J$30,'rekap jam tatap muka'!B13,'TKK-MIF-TIF'!$R$25:$R$30)+SUMIF('TKK-MIF-TIF'!$K$4:$K$19,'rekap jam tatap muka'!B13,'TKK-MIF-TIF'!$R$4:$R$19)+SUMIF('TKK-MIF-TIF'!$K$25:$K$30,'rekap jam tatap muka'!B13,'TKK-MIF-TIF'!$R$25:$R$30)+SUMIF('TKK-MIF-TIF'!$L$4:$L$19,'rekap jam tatap muka'!B13,'TKK-MIF-TIF'!$R$4:$R$19)+SUMIF('TKK-MIF-TIF'!$L$25:$L$30,'rekap jam tatap muka'!B13,'TKK-MIF-TIF'!$R$25:$R$30)</f>
        <v>3</v>
      </c>
      <c r="F14" s="16">
        <f>SUMIF('TKK-MIF-TIF'!$H$20:$H$22,'rekap jam tatap muka'!B13,'TKK-MIF-TIF'!$R$20:$R$22)+SUMIF('TKK-MIF-TIF'!$H$31:$H$32,'rekap jam tatap muka'!B13,'TKK-MIF-TIF'!$R$31:$R$32)+SUMIF('TKK-MIF-TIF'!$H$34,'rekap jam tatap muka'!B13,'TKK-MIF-TIF'!$R$34)+SUMIF('TKK-MIF-TIF'!$I$20:$I$22,'rekap jam tatap muka'!B13,'TKK-MIF-TIF'!$R$20:$R$22)+SUMIF('TKK-MIF-TIF'!$I$31:$I$32,'rekap jam tatap muka'!B13,'TKK-MIF-TIF'!$R$31:$R$32)+SUMIF('TKK-MIF-TIF'!$I$34,'rekap jam tatap muka'!B13,'TKK-MIF-TIF'!$R$34)+SUMIF('TKK-MIF-TIF'!$J$20:$J$22,'rekap jam tatap muka'!B13,'TKK-MIF-TIF'!$R$20:$R$22)+SUMIF('TKK-MIF-TIF'!$J$31:$J$32,'rekap jam tatap muka'!B13,'TKK-MIF-TIF'!$R$31:$R$32)+SUMIF('TKK-MIF-TIF'!$J$34,'rekap jam tatap muka'!B13,'TKK-MIF-TIF'!$R$34)+SUMIF('TKK-MIF-TIF'!$K$20:$K$22,'rekap jam tatap muka'!B13,'TKK-MIF-TIF'!$R$20:$R$22)+SUMIF('TKK-MIF-TIF'!$K$31:$K$32,'rekap jam tatap muka'!B13,'TKK-MIF-TIF'!$R$31:$R$32)+SUMIF('TKK-MIF-TIF'!$K$34,'rekap jam tatap muka'!B13,'TKK-MIF-TIF'!$R$34)+SUMIF('TKK-MIF-TIF'!$L$20:$L$22,'rekap jam tatap muka'!B13,'TKK-MIF-TIF'!$R$20:$R$22)+SUMIF('TKK-MIF-TIF'!$L$31:$L$32,'rekap jam tatap muka'!B13,'TKK-MIF-TIF'!$R$31:$R$32)+SUMIF('TKK-MIF-TIF'!$L$34,'rekap jam tatap muka'!B13,'TKK-MIF-TIF'!$R$34)</f>
        <v>10</v>
      </c>
      <c r="G14" s="17">
        <f>COUNTIF('TKK-MIF-TIF'!$A$41:$L$50,'rekap jam tatap muka'!B13)</f>
        <v>2</v>
      </c>
      <c r="H14" s="18">
        <f>SUMIF('TKK-MIF-TIF'!$H$43:$H$47,'rekap jam tatap muka'!B13,'TKK-MIF-TIF'!$R$43:$R$47)+SUMIF('TKK-MIF-TIF'!$I$43:$I$47,'rekap jam tatap muka'!B13,'TKK-MIF-TIF'!$R$43:$R$47)+SUMIF('TKK-MIF-TIF'!$J$43:$J$47,'rekap jam tatap muka'!B13,'TKK-MIF-TIF'!$R$43:$R$47)+SUMIF('TKK-MIF-TIF'!$K$43:$K$47,'rekap jam tatap muka'!B13,'TKK-MIF-TIF'!$R$43:$R$47)+SUMIF('TKK-MIF-TIF'!$L$43:$L$47,'rekap jam tatap muka'!B13,'TKK-MIF-TIF'!$R$43:$R$47)</f>
        <v>1</v>
      </c>
      <c r="I14" s="16">
        <f>SUMIF('TKK-MIF-TIF'!$H$48:$H$50,'rekap jam tatap muka'!B13,'TKK-MIF-TIF'!$R$48:$R$50)+SUMIF('TKK-MIF-TIF'!$I$48:$I$50,'rekap jam tatap muka'!B13,'TKK-MIF-TIF'!$R$48:$R$50)+SUMIF('TKK-MIF-TIF'!$J$48:$J$50,'rekap jam tatap muka'!B13,'TKK-MIF-TIF'!$R$48:$R$50)+SUMIF('TKK-MIF-TIF'!$K$48:$K$50,'rekap jam tatap muka'!B13,'TKK-MIF-TIF'!$R$48:$R$50)+SUMIF('TKK-MIF-TIF'!$L$48:$L$50,'rekap jam tatap muka'!B13,'TKK-MIF-TIF'!$R$48:$R$50)</f>
        <v>2.6666666666666665</v>
      </c>
      <c r="J14" s="19">
        <f>COUNTIF('TKK-MIF-TIF'!$A$55:$K$80,'rekap jam tatap muka'!B13)</f>
        <v>0</v>
      </c>
      <c r="K14" s="19">
        <f>SUMIF('TKK-MIF-TIF'!$H$60,'rekap jam tatap muka'!B13,'TKK-MIF-TIF'!$R$60)+SUMIF('TKK-MIF-TIF'!$H$62,'rekap jam tatap muka'!B13,'TKK-MIF-TIF'!$R$62)+SUMIF('TKK-MIF-TIF'!$H$67:$H$72,'rekap jam tatap muka'!B13,'TKK-MIF-TIF'!$R$67:$R$72)+SUMIF('TKK-MIF-TIF'!$H$78:$H$79,'rekap jam tatap muka'!B13,'TKK-MIF-TIF'!$R$78:$R$79)+SUMIF('TKK-MIF-TIF'!$I$60,'rekap jam tatap muka'!B13,'TKK-MIF-TIF'!$R$60)+SUMIF('TKK-MIF-TIF'!$I$62,'rekap jam tatap muka'!B13,'TKK-MIF-TIF'!$R$62)+SUMIF('TKK-MIF-TIF'!$I$67:$I$72,'rekap jam tatap muka'!B13,'TKK-MIF-TIF'!$R$67:$R$72)+SUMIF('TKK-MIF-TIF'!$I$78:$I$79,'rekap jam tatap muka'!B13,'TKK-MIF-TIF'!$R$78:$R$79)+SUMIF('TKK-MIF-TIF'!$J$60,'rekap jam tatap muka'!B13,'TKK-MIF-TIF'!$R$60)+SUMIF('TKK-MIF-TIF'!$J$62,'rekap jam tatap muka'!B13,'TKK-MIF-TIF'!$R$62)+SUMIF('TKK-MIF-TIF'!$J$67:$J$72,'rekap jam tatap muka'!B13,'TKK-MIF-TIF'!$R$67:$R$72)+SUMIF('TKK-MIF-TIF'!$J$78:$J$79,'rekap jam tatap muka'!B13,'TKK-MIF-TIF'!$R$78:$R$79)+SUMIF('TKK-MIF-TIF'!$K$60,'rekap jam tatap muka'!B13,'TKK-MIF-TIF'!$R$60)+SUMIF('TKK-MIF-TIF'!$K$62,'rekap jam tatap muka'!B13,'TKK-MIF-TIF'!$R$62)+SUMIF('TKK-MIF-TIF'!$K$67:$K$72,'rekap jam tatap muka'!B13,'TKK-MIF-TIF'!$R$67:$R$72)+SUMIF('TKK-MIF-TIF'!$K$78:$K$79,'rekap jam tatap muka'!B13,'TKK-MIF-TIF'!$R$78:$R$79)+SUMIF('TKK-MIF-TIF'!$L$60,'rekap jam tatap muka'!B13,'TKK-MIF-TIF'!$R$60)+SUMIF('TKK-MIF-TIF'!$L$62,'rekap jam tatap muka'!B13,'TKK-MIF-TIF'!$R$62)+SUMIF('TKK-MIF-TIF'!$L$67:$L$72,'rekap jam tatap muka'!B13,'TKK-MIF-TIF'!$R$67:$R$72)+SUMIF('TKK-MIF-TIF'!$L$78:$L$79,'rekap jam tatap muka'!B13,'TKK-MIF-TIF'!$R$78:$R$79)</f>
        <v>0</v>
      </c>
      <c r="L14" s="20">
        <f>SUMIF('TKK-MIF-TIF'!$H$61,'rekap jam tatap muka'!B13,'TKK-MIF-TIF'!$R$61)+SUMIF('TKK-MIF-TIF'!$H$63:$H$64,'rekap jam tatap muka'!B13,'TKK-MIF-TIF'!$R$63:$R$64)+SUMIF('TKK-MIF-TIF'!$H$73:$H$74,'rekap jam tatap muka'!B13,'TKK-MIF-TIF'!$R$73:$R$74)+SUMIF('TKK-MIF-TIF'!$H$77,'rekap jam tatap muka'!B13,'TKK-MIF-TIF'!$R$77)+SUMIF('TKK-MIF-TIF'!$I$61,'rekap jam tatap muka'!B13,'TKK-MIF-TIF'!$R$61)+SUMIF('TKK-MIF-TIF'!$I$63:$I$64,'rekap jam tatap muka'!B13,'TKK-MIF-TIF'!$R$63:$R$64)+SUMIF('TKK-MIF-TIF'!$I$73:$I$74,'rekap jam tatap muka'!B13,'TKK-MIF-TIF'!$R$73:$R$74)+SUMIF('TKK-MIF-TIF'!$I$77,'rekap jam tatap muka'!B13,'TKK-MIF-TIF'!$R$77)+SUMIF('TKK-MIF-TIF'!$J$61,'rekap jam tatap muka'!B13,'TKK-MIF-TIF'!$R$61)+SUMIF('TKK-MIF-TIF'!$J$63:$J$64,'rekap jam tatap muka'!B13,'TKK-MIF-TIF'!$R$63:$R$64)+SUMIF('TKK-MIF-TIF'!$J$73:$J$74,'rekap jam tatap muka'!B13,'TKK-MIF-TIF'!$R$73:$R$74)+SUMIF('TKK-MIF-TIF'!$J$77,'rekap jam tatap muka'!B13,'TKK-MIF-TIF'!$R$77)+SUMIF('TKK-MIF-TIF'!$K$61,'rekap jam tatap muka'!B13,'TKK-MIF-TIF'!$R$61)+SUMIF('TKK-MIF-TIF'!$K$63:$K$64,'rekap jam tatap muka'!B13,'TKK-MIF-TIF'!$R$63:$R$64)+SUMIF('TKK-MIF-TIF'!$K$73:$K$74,'rekap jam tatap muka'!B13,'TKK-MIF-TIF'!$R$73:$R$74)+SUMIF('TKK-MIF-TIF'!$K$77,'rekap jam tatap muka'!B13,'TKK-MIF-TIF'!$R$77)+SUMIF('TKK-MIF-TIF'!$L$61,'rekap jam tatap muka'!B13,'TKK-MIF-TIF'!$R$61)+SUMIF('TKK-MIF-TIF'!$L$63:$L$64,'rekap jam tatap muka'!B13,'TKK-MIF-TIF'!$R$63:$R$64)+SUMIF('TKK-MIF-TIF'!$L$73:$L$74,'rekap jam tatap muka'!B13,'TKK-MIF-TIF'!$R$73:$R$74)+SUMIF('TKK-MIF-TIF'!$L$77,'rekap jam tatap muka'!B13,'TKK-MIF-TIF'!$R$77)</f>
        <v>0</v>
      </c>
      <c r="M14" s="21">
        <f>COUNTIF('TKK-MIF-TIF'!$A$84:$K$109,'rekap jam tatap muka'!B13)</f>
        <v>0</v>
      </c>
      <c r="N14" s="21">
        <f>SUMIF('TKK-MIF-TIF'!$H$89,'rekap jam tatap muka'!B13,'TKK-MIF-TIF'!$R$89)+SUMIF('TKK-MIF-TIF'!$H$91,'rekap jam tatap muka'!B13,'TKK-MIF-TIF'!$R$91)+SUMIF('TKK-MIF-TIF'!$H$96:$H$101,'rekap jam tatap muka'!B13,'TKK-MIF-TIF'!$R$96:$R$101)+SUMIF('TKK-MIF-TIF'!$H$107:$H$108,'rekap jam tatap muka'!B13,'TKK-MIF-TIF'!$R$107:$R$108)+SUMIF('TKK-MIF-TIF'!$I$89,'rekap jam tatap muka'!B13,'TKK-MIF-TIF'!$R$89)+SUMIF('TKK-MIF-TIF'!$I$91,'rekap jam tatap muka'!B13,'TKK-MIF-TIF'!$R$91)+SUMIF('TKK-MIF-TIF'!$I$96:$I$101,'rekap jam tatap muka'!B13,'TKK-MIF-TIF'!$R$96:$R$101)+SUMIF('TKK-MIF-TIF'!$I$107:$I$108,'rekap jam tatap muka'!B13,'TKK-MIF-TIF'!$R$107:$R$108)+SUMIF('TKK-MIF-TIF'!$J$89,'rekap jam tatap muka'!B13,'TKK-MIF-TIF'!$R$89)+SUMIF('TKK-MIF-TIF'!$J$91,'rekap jam tatap muka'!B13,'TKK-MIF-TIF'!$R$91)+SUMIF('TKK-MIF-TIF'!$J$96:$J$101,'rekap jam tatap muka'!B13,'TKK-MIF-TIF'!$R$96:$R$101)+SUMIF('TKK-MIF-TIF'!$J$107:$J$108,'rekap jam tatap muka'!B13,'TKK-MIF-TIF'!$R$107:$R$108)+SUMIF('TKK-MIF-TIF'!$K$89,'rekap jam tatap muka'!B13,'TKK-MIF-TIF'!$R$89)+SUMIF('TKK-MIF-TIF'!$K$91,'rekap jam tatap muka'!B13,'TKK-MIF-TIF'!$R$91)+SUMIF('TKK-MIF-TIF'!$K$96:$K$101,'rekap jam tatap muka'!B13,'TKK-MIF-TIF'!$R$96:$R$101)+SUMIF('TKK-MIF-TIF'!$K$107:$K$108,'rekap jam tatap muka'!B13,'TKK-MIF-TIF'!$R$107:$R$108)+SUMIF('TKK-MIF-TIF'!$H$89,'rekap jam tatap muka'!B13,'TKK-MIF-TIF'!$R$89)+SUMIF('TKK-MIF-TIF'!$L$91,'rekap jam tatap muka'!B13,'TKK-MIF-TIF'!$R$91)+SUMIF('TKK-MIF-TIF'!$L$96:$L$101,'rekap jam tatap muka'!B13,'TKK-MIF-TIF'!$R$96:$R$101)+SUMIF('TKK-MIF-TIF'!$L$107:$L$108,'rekap jam tatap muka'!B13,'TKK-MIF-TIF'!$R$107:$R$108)</f>
        <v>0</v>
      </c>
      <c r="O14" s="22">
        <f ca="1">SUMIF('TKK-MIF-TIF'!$H$90,'rekap jam tatap muka'!B13,'TKK-MIF-TIF'!$R$90)+SUMIF('TKK-MIF-TIF'!$H$92:$H$93,'rekap jam tatap muka'!B13,'TKK-MIF-TIF'!$R$92:$R$93)+SUMIF('TKK-MIF-TIF'!$H$102:$H$103,'rekap jam tatap muka'!B13,'TKK-MIF-TIF'!$R$102:$R$103)+SUMIF('TKK-MIF-TIF'!$H$106,'rekap jam tatap muka'!B13,'TKK-MIF-TIF'!$R$106)+SUMIF('TKK-MIF-TIF'!$I$90,'rekap jam tatap muka'!B13,'TKK-MIF-TIF'!$R$90)+SUMIF('TKK-MIF-TIF'!$H$92:$I$93,'rekap jam tatap muka'!B13,'TKK-MIF-TIF'!$R$92:$R$93)+SUMIF('TKK-MIF-TIF'!$I$102:$I$103,'rekap jam tatap muka'!B13,'TKK-MIF-TIF'!$R$102:$R$103)+SUMIF('TKK-MIF-TIF'!$I$106,'rekap jam tatap muka'!B13,'TKK-MIF-TIF'!$R$106)+SUMIF('TKK-MIF-TIF'!$J$90,'rekap jam tatap muka'!B13,'TKK-MIF-TIF'!$R$90)+SUMIF('TKK-MIF-TIF'!$J$92:$J$93,'rekap jam tatap muka'!B13,'TKK-MIF-TIF'!$R$92:$R$93)+SUMIF('TKK-MIF-TIF'!$J$102:$J$103,'rekap jam tatap muka'!B13,'TKK-MIF-TIF'!$R$102:$R$103)+SUMIF('TKK-MIF-TIF'!$J$106,'rekap jam tatap muka'!B13,'TKK-MIF-TIF'!$R$106)+SUMIF('TKK-MIF-TIF'!$K$90,'rekap jam tatap muka'!B13,'TKK-MIF-TIF'!$R$90)+SUMIF('TKK-MIF-TIF'!$K$92:$K$93,'rekap jam tatap muka'!B13,'TKK-MIF-TIF'!$R$92:$R$93)+SUMIF('TKK-MIF-TIF'!$K$102:$K$103,'rekap jam tatap muka'!B13,'TKK-MIF-TIF'!$R$102:$R$103)+SUMIF('TKK-MIF-TIF'!$K$106,'rekap jam tatap muka'!B13,'TKK-MIF-TIF'!$R$106)+SUMIF('TKK-MIF-TIF'!$L$90,'rekap jam tatap muka'!B13,'TKK-MIF-TIF'!$R$90)+SUMIF('TKK-MIF-TIF'!$L$92:$L$93,'rekap jam tatap muka'!B13,'TKK-MIF-TIF'!$R$92:$R$93)+SUMIF('TKK-MIF-TIF'!$L$102:$L$103,'rekap jam tatap muka'!B13,'TKK-MIF-TIF'!$R$102:$R$103)+SUMIF('TKK-MIF-TIF'!$L$106,'rekap jam tatap muka'!B13,'TKK-MIF-TIF'!$R$106)</f>
        <v>0</v>
      </c>
      <c r="P14" s="23">
        <f>COUNTIF('TKK-MIF-TIF'!$A$113:$L$150,'rekap jam tatap muka'!B13)</f>
        <v>0</v>
      </c>
      <c r="Q14" s="23">
        <f>SUMIF('TKK-MIF-TIF'!$H$119:$H$121,'rekap jam tatap muka'!B13,'TKK-MIF-TIF'!$R$119:$R$121)+SUMIF('TKK-MIF-TIF'!$H$129:$H$132,'rekap jam tatap muka'!B13,'TKK-MIF-TIF'!$R$129:$R$132)+SUMIF('TKK-MIF-TIF'!$H$139:$H$142,'rekap jam tatap muka'!B13,'TKK-MIF-TIF'!$R$139:$R154)+ SUMIF('TKK-MIF-TIF'!$H$150:$H$151,'rekap jam tatap muka'!B13,'TKK-MIF-TIF'!$R$150:$R163)+SUMIF('TKK-MIF-TIF'!$I$119:$I$121,'rekap jam tatap muka'!B13,'TKK-MIF-TIF'!$R$119:$R$121)+SUMIF('TKK-MIF-TIF'!$I$129:$I$132,'rekap jam tatap muka'!B13,'TKK-MIF-TIF'!$R$129:$R$132)+SUMIF('TKK-MIF-TIF'!$I$139:$I$142,'rekap jam tatap muka'!B13,'TKK-MIF-TIF'!$R$139:$R154)+SUMIF('TKK-MIF-TIF'!$I$150:$I$151,'rekap jam tatap muka'!B13,'TKK-MIF-TIF'!$R$150:$R163)+SUMIF('TKK-MIF-TIF'!$J$119:$J$121,'rekap jam tatap muka'!B13,'TKK-MIF-TIF'!$R$119:$R$121)+SUMIF('TKK-MIF-TIF'!$J$129:$J$132,'rekap jam tatap muka'!B13,'TKK-MIF-TIF'!$R$129:$R$132)+SUMIF('TKK-MIF-TIF'!$J$139:$J$142,'rekap jam tatap muka'!B13,'TKK-MIF-TIF'!$R$139:$R154)+SUMIF('TKK-MIF-TIF'!$J$150:$J$151,'rekap jam tatap muka'!B13,'TKK-MIF-TIF'!$R$150:$R163)+SUMIF('TKK-MIF-TIF'!$K$119:$K$121,'rekap jam tatap muka'!B13,'TKK-MIF-TIF'!$R$119:$R$121)+SUMIF('TKK-MIF-TIF'!$K$129:$K$132,'rekap jam tatap muka'!B13,'TKK-MIF-TIF'!$R$132:$R$1120)+SUMIF('TKK-MIF-TIF'!$K$139:$K$142,'rekap jam tatap muka'!B13,'TKK-MIF-TIF'!$R$139:$R154)+SUMIF('TKK-MIF-TIF'!$K$150:$K$151,'rekap jam tatap muka'!B13,'TKK-MIF-TIF'!$R$150:$R163)+SUMIF('TKK-MIF-TIF'!$L$119:$L$121,'rekap jam tatap muka'!B13,'TKK-MIF-TIF'!$R$119:$R$121)+SUMIF('TKK-MIF-TIF'!$L$129:$L$132,'rekap jam tatap muka'!B13,'TKK-MIF-TIF'!$R$132:$R$1120)+SUMIF('TKK-MIF-TIF'!$L$139:$L$142,'rekap jam tatap muka'!B13,'TKK-MIF-TIF'!$R$139:$R154)+SUMIF('TKK-MIF-TIF'!$L$150:$L$151,'rekap jam tatap muka'!B13,'TKK-MIF-TIF'!$R$150:$R163)</f>
        <v>0</v>
      </c>
      <c r="R14" s="24">
        <f>SUMIF('TKK-MIF-TIF'!$H$122:$H$123,'rekap jam tatap muka'!B13,'TKK-MIF-TIF'!$R$122:$R$123)+SUMIF('TKK-MIF-TIF'!$H$128,'rekap jam tatap muka'!B13,'TKK-MIF-TIF'!$R$128)+SUMIF('TKK-MIF-TIF'!$H$133:$H$134,'rekap jam tatap muka'!B13,'TKK-MIF-TIF'!$R$133:$R$134)+SUMIF('TKK-MIF-TIF'!$H$143:$H$145,'rekap jam tatap muka'!B13,'TKK-MIF-TIF'!$R$143:$R$145)+SUMIF('TKK-MIF-TIF'!$H$152,'rekap jam tatap muka'!B13,'TKK-MIF-TIF'!$R$152)+SUMIF('TKK-MIF-TIF'!$I$122:$I$123,'rekap jam tatap muka'!B13,'TKK-MIF-TIF'!$R$122:$R$123)+SUMIF('TKK-MIF-TIF'!$I$128,'rekap jam tatap muka'!B13,'TKK-MIF-TIF'!$R$128)+SUMIF('TKK-MIF-TIF'!$I$133:$I$134,'rekap jam tatap muka'!B13,'TKK-MIF-TIF'!$R$133:$R$134)+SUMIF('TKK-MIF-TIF'!$I$143:$I$145,'rekap jam tatap muka'!B13,'TKK-MIF-TIF'!$R$143:$R$145)+SUMIF('TKK-MIF-TIF'!$I$152,'rekap jam tatap muka'!B13,'TKK-MIF-TIF'!$R$152)+SUMIF('TKK-MIF-TIF'!$J$122:$J$123,'rekap jam tatap muka'!B13,'TKK-MIF-TIF'!$R$122:$R$123)+SUMIF('TKK-MIF-TIF'!$J$128,'rekap jam tatap muka'!B13,'TKK-MIF-TIF'!$R$128)+SUMIF('TKK-MIF-TIF'!$J$133:$J$134,'rekap jam tatap muka'!B13,'TKK-MIF-TIF'!$R$133:$R$134)+SUMIF('TKK-MIF-TIF'!$J$143:$J$145,'rekap jam tatap muka'!B13,'TKK-MIF-TIF'!$R$143:$R$145)+SUMIF('TKK-MIF-TIF'!$K$122:$K$123,'rekap jam tatap muka'!B13,'TKK-MIF-TIF'!$R$122:$R$123)+SUMIF('TKK-MIF-TIF'!$J$152,'rekap jam tatap muka'!B13,'TKK-MIF-TIF'!$R$152)+SUMIF('TKK-MIF-TIF'!$K$128,'rekap jam tatap muka'!B13,'TKK-MIF-TIF'!$R$128)+SUMIF('TKK-MIF-TIF'!$K$133:$K$134,'rekap jam tatap muka'!B13,'TKK-MIF-TIF'!$R$133:$R$134)+SUMIF('TKK-MIF-TIF'!$K$143:$K$145,'rekap jam tatap muka'!B13,'TKK-MIF-TIF'!$R$143:$R$145)+SUMIF('TKK-MIF-TIF'!$K$152,'rekap jam tatap muka'!B13,'TKK-MIF-TIF'!$R$152)+SUMIF('TKK-MIF-TIF'!$L$122:$L$123,'rekap jam tatap muka'!B13,'TKK-MIF-TIF'!$R$122:$R$123)+SUMIF('TKK-MIF-TIF'!$L$128,'rekap jam tatap muka'!B13,'TKK-MIF-TIF'!$R$128)+SUMIF('TKK-MIF-TIF'!$L$133:$L$134,'rekap jam tatap muka'!B13,'TKK-MIF-TIF'!$R$133:$R$134)+SUMIF('TKK-MIF-TIF'!$L$143:$L$145,'rekap jam tatap muka'!B13,'TKK-MIF-TIF'!$R$143:$R$145)+SUMIF('TKK-MIF-TIF'!$L$152,'rekap jam tatap muka'!B13,'TKK-MIF-TIF'!$R$152)</f>
        <v>0</v>
      </c>
      <c r="S14" s="25">
        <f>COUNTIF('TKK-MIF-TIF'!$A$189:$L$226,'rekap jam tatap muka'!B13)</f>
        <v>0</v>
      </c>
      <c r="T14" s="25">
        <f>SUMIF('TKK-MIF-TIF'!$H$194:$H$196,'rekap jam tatap muka'!B13,'TKK-MIF-TIF'!$R$194:$R$196)+SUMIF('TKK-MIF-TIF'!$H$205:$H$208,'rekap jam tatap muka'!B13,'TKK-MIF-TIF'!$R$205:$R$208)+SUMIF('TKK-MIF-TIF'!$H$215:$H$218,'rekap jam tatap muka'!B13,'TKK-MIF-TIF'!$R$215:$R230)+SUMIF('TKK-MIF-TIF'!$H$226:$H$227,'rekap jam tatap muka'!B13,'TKK-MIF-TIF'!$R$226:$R239)+ SUMIF('TKK-MIF-TIF'!$I$194:$I$196,'rekap jam tatap muka'!B13,'TKK-MIF-TIF'!$R$194:$R$196)+SUMIF('TKK-MIF-TIF'!$I$205:$I$208,'rekap jam tatap muka'!B13,'TKK-MIF-TIF'!$R$205:$R$208)+SUMIF('TKK-MIF-TIF'!$I$215:$I$218,'rekap jam tatap muka'!B13,'TKK-MIF-TIF'!$R$215:$R230)+SUMIF('TKK-MIF-TIF'!$I$226:$I$227,'rekap jam tatap muka'!B13,'TKK-MIF-TIF'!$R$226:$R239)+SUMIF('TKK-MIF-TIF'!$J$194:$J$196,'rekap jam tatap muka'!B13,'TKK-MIF-TIF'!$R$194:$R$196)+SUMIF('TKK-MIF-TIF'!$J$205:$J$208,'rekap jam tatap muka'!B13,'TKK-MIF-TIF'!$R$205:$R$208)+SUMIF('TKK-MIF-TIF'!$J$215:$J$218,'rekap jam tatap muka'!B13,'TKK-MIF-TIF'!$R$215:$R230)+SUMIF('TKK-MIF-TIF'!$J$226:$J$227,'rekap jam tatap muka'!B13,'TKK-MIF-TIF'!$R$226:$R239)+SUMIF('TKK-MIF-TIF'!$K$194:$K$196,'rekap jam tatap muka'!B13,'TKK-MIF-TIF'!$R$194:$R$196)+SUMIF('TKK-MIF-TIF'!$K$205:$K$208,'rekap jam tatap muka'!B13,'TKK-MIF-TIF'!$R$205:$R$208)+SUMIF('TKK-MIF-TIF'!$K$215:$K$218,'rekap jam tatap muka'!B13,'TKK-MIF-TIF'!$R$215:$R230)+SUMIF('TKK-MIF-TIF'!$K$226:$K$227,'rekap jam tatap muka'!B13,'TKK-MIF-TIF'!$R$226:$R239)+SUMIF('TKK-MIF-TIF'!$L$194:$L$196,'rekap jam tatap muka'!B13,'TKK-MIF-TIF'!$R$194:$R$196)+SUMIF('TKK-MIF-TIF'!$L$205:$L$208,'rekap jam tatap muka'!B13,'TKK-MIF-TIF'!$R$205:$R$208)+SUMIF('TKK-MIF-TIF'!$L$215:$L$218,'rekap jam tatap muka'!B13,'TKK-MIF-TIF'!$R$215:$R230)+SUMIF('TKK-MIF-TIF'!$L$226:$L$227,'rekap jam tatap muka'!B13,'TKK-MIF-TIF'!$R$226:$R239)</f>
        <v>0</v>
      </c>
      <c r="U14" s="26">
        <f>SUMIF('TKK-MIF-TIF'!$H$197:$H$198,'rekap jam tatap muka'!B13,'TKK-MIF-TIF'!$R$197:$R$198)+SUMIF('TKK-MIF-TIF'!$H$204,'rekap jam tatap muka'!B13,'TKK-MIF-TIF'!$R$204)+SUMIF('TKK-MIF-TIF'!$H$209:$H$210,'rekap jam tatap muka'!B13,'TKK-MIF-TIF'!$R$209:$R$210)+SUMIF('TKK-MIF-TIF'!$H$219:$H$221,'rekap jam tatap muka'!B13,'TKK-MIF-TIF'!$R$219:$R$221)+SUMIF('TKK-MIF-TIF'!$H$228,'rekap jam tatap muka'!B13,'TKK-MIF-TIF'!$R$228)+SUMIF('TKK-MIF-TIF'!$I$197:$I$198,'rekap jam tatap muka'!B13,'TKK-MIF-TIF'!$R$197:$R$198)+SUMIF('TKK-MIF-TIF'!$I$204,'rekap jam tatap muka'!B13,'TKK-MIF-TIF'!$R$204)+SUMIF('TKK-MIF-TIF'!$I$209:$I$210,'rekap jam tatap muka'!B13,'TKK-MIF-TIF'!$R$209:$R$210)+SUMIF('TKK-MIF-TIF'!$I$219:$I$221,'rekap jam tatap muka'!B13,'TKK-MIF-TIF'!$R$219:$R$221)+SUMIF('TKK-MIF-TIF'!$I$228,'rekap jam tatap muka'!B13,'TKK-MIF-TIF'!$R$228)+SUMIF('TKK-MIF-TIF'!$J$197:$J$198,'rekap jam tatap muka'!B13,'TKK-MIF-TIF'!$R$197:$R$198)+SUMIF('TKK-MIF-TIF'!$J$204,'rekap jam tatap muka'!B13,'TKK-MIF-TIF'!$R$204)+SUMIF('TKK-MIF-TIF'!$J$209:$J$210,'rekap jam tatap muka'!B13,'TKK-MIF-TIF'!$R$209:$R$210)+SUMIF('TKK-MIF-TIF'!$J$219:$J$221,'rekap jam tatap muka'!B13,'TKK-MIF-TIF'!$R$219:$R$221)+SUMIF('TKK-MIF-TIF'!$J$228,'rekap jam tatap muka'!B13,'TKK-MIF-TIF'!$R$228)+SUMIF('TKK-MIF-TIF'!$K$197:$K$198,'rekap jam tatap muka'!B13,'TKK-MIF-TIF'!$R$197:$R$198)+SUMIF('TKK-MIF-TIF'!$K$204,'rekap jam tatap muka'!B13,'TKK-MIF-TIF'!$R$204)+SUMIF('TKK-MIF-TIF'!$K$209:$K$210,'rekap jam tatap muka'!B13,'TKK-MIF-TIF'!$R$209:$R$210)+SUMIF('TKK-MIF-TIF'!$K$219:$K$221,'rekap jam tatap muka'!B13,'TKK-MIF-TIF'!$R$219:$R$221)+SUMIF('TKK-MIF-TIF'!$K$228,'rekap jam tatap muka'!B13,'TKK-MIF-TIF'!$R$228)+SUMIF('TKK-MIF-TIF'!$L$197:$L$198,'rekap jam tatap muka'!B13,'TKK-MIF-TIF'!$R$197:$R$198)+SUMIF('TKK-MIF-TIF'!$L$204,'rekap jam tatap muka'!B13,'TKK-MIF-TIF'!$R$204)+SUMIF('TKK-MIF-TIF'!$L$209:$L$210,'rekap jam tatap muka'!B13,'TKK-MIF-TIF'!$R$209:$R$210)+SUMIF('TKK-MIF-TIF'!$J$219:$J$221,'rekap jam tatap muka'!B13,'TKK-MIF-TIF'!$R$219:$R$221)++SUMIF('TKK-MIF-TIF'!$L$228,'rekap jam tatap muka'!B13,'TKK-MIF-TIF'!$R$228)</f>
        <v>0</v>
      </c>
      <c r="V14" s="27">
        <f>COUNTIF('TKK-MIF-TIF'!$A$231:$L$242,'rekap jam tatap muka'!B13)</f>
        <v>0</v>
      </c>
      <c r="W14" s="28">
        <f>SUMIF('TKK-MIF-TIF'!$H$251:$H$253,'rekap jam tatap muka'!B13,'TKK-MIF-TIF'!$R$251:$R$253)+SUMIF('TKK-MIF-TIF'!$I$251:$I$253,'rekap jam tatap muka'!B13,'TKK-MIF-TIF'!$R$251:$R$253)+SUMIF('TKK-MIF-TIF'!$J$251:$J$253,'rekap jam tatap muka'!B13,'TKK-MIF-TIF'!$R$251:$R$253)+SUMIF('TKK-MIF-TIF'!$K$251:$K$253,'rekap jam tatap muka'!B13,'TKK-MIF-TIF'!$R$251:$R$253)+SUMIF('TKK-MIF-TIF'!$L$251:$L$253,'rekap jam tatap muka'!B13,'TKK-MIF-TIF'!$R$251:$R$253)</f>
        <v>0</v>
      </c>
      <c r="X14" s="29">
        <f>SUMIF('TKK-MIF-TIF'!$H$254:$H$255,'rekap jam tatap muka'!B13,'TKK-MIF-TIF'!$R$254:$R$255)+SUMIF('TKK-MIF-TIF'!$I$254:$I$255,'rekap jam tatap muka'!B13,'TKK-MIF-TIF'!$R$254:$R$255)+SUMIF('TKK-MIF-TIF'!$J$254:$J$255,'rekap jam tatap muka'!B13,'TKK-MIF-TIF'!$R$254:$R$255)+SUMIF('TKK-MIF-TIF'!$K$254:$K$255,'rekap jam tatap muka'!B13,'TKK-MIF-TIF'!$R$254:$R$255)+SUMIF('TKK-MIF-TIF'!$L$254:$L$255,'rekap jam tatap muka'!B13,'TKK-MIF-TIF'!$R$254:$R$255)</f>
        <v>0</v>
      </c>
      <c r="Y14" s="30">
        <f>COUNTIF('TKK-MIF-TIF'!$A$261:$L$272,'rekap jam tatap muka'!B13)</f>
        <v>0</v>
      </c>
      <c r="Z14" s="31">
        <f>SUMIF('TKK-MIF-TIF'!$H$266:$H$268,'rekap jam tatap muka'!B13,'TKK-MIF-TIF'!$R$266:$R$268)+SUMIF('TKK-MIF-TIF'!$I$266:$I$268,'rekap jam tatap muka'!B13,'TKK-MIF-TIF'!$R$266:$R$268)+SUMIF('TKK-MIF-TIF'!$J$266:$J$268,'rekap jam tatap muka'!B13,'TKK-MIF-TIF'!$R$266:$R$268)+SUMIF('TKK-MIF-TIF'!$K$266:$K$268,'rekap jam tatap muka'!B13,'TKK-MIF-TIF'!$R$266:$R$268)+SUMIF('TKK-MIF-TIF'!$L$266:$L$268,'rekap jam tatap muka'!B13,'TKK-MIF-TIF'!$R$266:$R$268)</f>
        <v>0</v>
      </c>
      <c r="AA14" s="32">
        <f>SUMIF('TKK-MIF-TIF'!$H$269:$H$270,'rekap jam tatap muka'!B13,'TKK-MIF-TIF'!$R$269:$R$270)+SUMIF('TKK-MIF-TIF'!$I$269:$I$270,'rekap jam tatap muka'!B13,'TKK-MIF-TIF'!$R$269:$R$270)+SUMIF('TKK-MIF-TIF'!$J$269:$J$270,'rekap jam tatap muka'!B13,'TKK-MIF-TIF'!$R$269:$R$270)+SUMIF('TKK-MIF-TIF'!$K$269:$K$270,'rekap jam tatap muka'!B13,'TKK-MIF-TIF'!$R$269:$R$270)+SUMIF('TKK-MIF-TIF'!$L$269:$L$270,'rekap jam tatap muka'!B13,'TKK-MIF-TIF'!$R$269:$R$270)</f>
        <v>0</v>
      </c>
      <c r="AB14" s="33">
        <f>COUNTIF('TKK-MIF-TIF'!$A$154:$L$184,'rekap jam tatap muka'!B13)</f>
        <v>0</v>
      </c>
      <c r="AC14" s="33">
        <f>SUMIF('TKK-MIF-TIF'!$H$161:$H$163,'rekap jam tatap muka'!B13,'TKK-MIF-TIF'!$R$161:$R$163)+SUMIF('TKK-MIF-TIF'!$H$172:$H$175,'rekap jam tatap muka'!B13,'TKK-MIF-TIF'!$R$172:$R$175)+SUMIF('TKK-MIF-TIF'!$I$161:$I$163,'rekap jam tatap muka'!B13,'TKK-MIF-TIF'!$R$161:$R$163)+SUMIF('TKK-MIF-TIF'!$I$172:$I$175,'rekap jam tatap muka'!B13,'TKK-MIF-TIF'!$R$172:$R$175)+SUMIF('TKK-MIF-TIF'!$J$161:$J$163,'rekap jam tatap muka'!B13,'TKK-MIF-TIF'!$R$161:$R$163)+SUMIF('TKK-MIF-TIF'!$J$172:$J$175,'rekap jam tatap muka'!B13,'TKK-MIF-TIF'!$R$172:$R$175)+SUMIF('TKK-MIF-TIF'!$K$161:$K$163,'rekap jam tatap muka'!B13,'TKK-MIF-TIF'!$R$161:$R$163)+SUMIF('TKK-MIF-TIF'!$K$172:$K$175,'rekap jam tatap muka'!B13,'TKK-MIF-TIF'!$R$172:$R$175)+SUMIF('TKK-MIF-TIF'!$L$161:$L$163,'rekap jam tatap muka'!B13,'TKK-MIF-TIF'!$R$161:$R$163)+SUMIF('TKK-MIF-TIF'!$L$172:$L$175,'rekap jam tatap muka'!B13,'TKK-MIF-TIF'!$R$172:$R$175)</f>
        <v>0</v>
      </c>
      <c r="AD14" s="34">
        <f>SUMIF('TKK-MIF-TIF'!$H$164:$H$165,'rekap jam tatap muka'!B13,'TKK-MIF-TIF'!$R$164:$R$165)+SUMIF('TKK-MIF-TIF'!$H$171,'rekap jam tatap muka'!B13,'TKK-MIF-TIF'!$R$171)+SUMIF('TKK-MIF-TIF'!$H$176:$H$177,'rekap jam tatap muka'!B13,'TKK-MIF-TIF'!$R$176:$R$177)+SUMIF('TKK-MIF-TIF'!$I$164:$I$165,'rekap jam tatap muka'!B13,'TKK-MIF-TIF'!$R$164:$R$165)+SUMIF('TKK-MIF-TIF'!$I$171,'rekap jam tatap muka'!B13,'TKK-MIF-TIF'!$R$171)+SUMIF('TKK-MIF-TIF'!$I$176:$I$177,'rekap jam tatap muka'!B13,'TKK-MIF-TIF'!$R$176:$R$177)+SUMIF('TKK-MIF-TIF'!$J$164:$J$165,'rekap jam tatap muka'!B13,'TKK-MIF-TIF'!$R$164:$R$165)+SUMIF('TKK-MIF-TIF'!$J$171,'rekap jam tatap muka'!B13,'TKK-MIF-TIF'!$R$171)+SUMIF('TKK-MIF-TIF'!$J$176:$J$177,'rekap jam tatap muka'!B13,'TKK-MIF-TIF'!$R$176:$R$177)+SUMIF('TKK-MIF-TIF'!$K$164:$K$165,'rekap jam tatap muka'!B13,'TKK-MIF-TIF'!$R$164:$R$165)+SUMIF('TKK-MIF-TIF'!$K$171,'rekap jam tatap muka'!B13,'TKK-MIF-TIF'!$R$171)+SUMIF('TKK-MIF-TIF'!$K$176:$K$177,'rekap jam tatap muka'!B13,'TKK-MIF-TIF'!$R$176:$R$177)+SUMIF('TKK-MIF-TIF'!$L$164:$L$165,'rekap jam tatap muka'!B13,'TKK-MIF-TIF'!$R$164:$R$165)+SUMIF('TKK-MIF-TIF'!$L$171,'rekap jam tatap muka'!B13,'TKK-MIF-TIF'!$R$171)+SUMIF('TKK-MIF-TIF'!$L$176:$L$177,'rekap jam tatap muka'!B13,'TKK-MIF-TIF'!$R$176:$R$177)</f>
        <v>0</v>
      </c>
      <c r="AE14" s="34"/>
      <c r="AF14" s="35">
        <f t="shared" si="3"/>
        <v>5</v>
      </c>
      <c r="AG14" s="15">
        <f t="shared" ca="1" si="4"/>
        <v>4</v>
      </c>
      <c r="AH14" s="35">
        <f t="shared" ca="1" si="0"/>
        <v>0</v>
      </c>
      <c r="AI14" s="15">
        <f t="shared" ca="1" si="5"/>
        <v>12.666666666666666</v>
      </c>
      <c r="AJ14" s="35">
        <f t="shared" ca="1" si="1"/>
        <v>4</v>
      </c>
      <c r="AK14" s="35">
        <f t="shared" ca="1" si="6"/>
        <v>16.666666666666664</v>
      </c>
      <c r="AL14" s="36">
        <f>COUNTIF('TKK-MIF-TIF'!$H$15:$H$272,'rekap jam tatap muka'!B13)</f>
        <v>2</v>
      </c>
      <c r="AM14" s="37">
        <v>50000</v>
      </c>
      <c r="AN14" s="38">
        <f t="shared" ca="1" si="7"/>
        <v>0</v>
      </c>
      <c r="AO14" s="38">
        <f t="shared" ca="1" si="8"/>
        <v>2800000</v>
      </c>
      <c r="AP14" s="38">
        <f t="shared" ca="1" si="2"/>
        <v>2800000</v>
      </c>
      <c r="AQ14" s="40" t="s">
        <v>26</v>
      </c>
    </row>
    <row r="15" spans="1:43" ht="15.75">
      <c r="A15" s="48">
        <v>14</v>
      </c>
      <c r="B15" s="49" t="s">
        <v>39</v>
      </c>
      <c r="C15" s="49" t="s">
        <v>332</v>
      </c>
      <c r="D15" s="14">
        <f>COUNTIF('TKK-MIF-TIF'!$A$13:$L$35,'rekap jam tatap muka'!B14)</f>
        <v>0</v>
      </c>
      <c r="E15" s="15">
        <f ca="1">SUMIF('TKK-MIF-TIF'!$H$4:$H$19,'rekap jam tatap muka'!B14,'TKK-MIF-TIF'!$R$4:$R$19)+SUMIF('TKK-MIF-TIF'!$H$25:$H$30,'rekap jam tatap muka'!B14,'TKK-MIF-TIF'!$R$25:$R$30)+SUMIF('TKK-MIF-TIF'!$I$4:$I$19,'rekap jam tatap muka'!B14,'TKK-MIF-TIF'!$R$4:$R$19)+SUMIF('TKK-MIF-TIF'!$I$25:$I$30,'rekap jam tatap muka'!B14,'TKK-MIF-TIF'!$R$25:$R$30)+SUMIF('TKK-MIF-TIF'!$J$4:$J$19,'rekap jam tatap muka'!B14,'TKK-MIF-TIF'!$R$4:$R$19)+SUMIF('TKK-MIF-TIF'!$J$25:$J$30,'rekap jam tatap muka'!B14,'TKK-MIF-TIF'!$R$25:$R$30)+SUMIF('TKK-MIF-TIF'!$K$4:$K$19,'rekap jam tatap muka'!B14,'TKK-MIF-TIF'!$R$4:$R$19)+SUMIF('TKK-MIF-TIF'!$K$25:$K$30,'rekap jam tatap muka'!B14,'TKK-MIF-TIF'!$R$25:$R$30)+SUMIF('TKK-MIF-TIF'!$L$4:$L$19,'rekap jam tatap muka'!B14,'TKK-MIF-TIF'!$R$4:$R$19)+SUMIF('TKK-MIF-TIF'!$L$25:$L$30,'rekap jam tatap muka'!B14,'TKK-MIF-TIF'!$R$25:$R$30)</f>
        <v>0</v>
      </c>
      <c r="F15" s="16">
        <f>SUMIF('TKK-MIF-TIF'!$H$20:$H$22,'rekap jam tatap muka'!B14,'TKK-MIF-TIF'!$R$20:$R$22)+SUMIF('TKK-MIF-TIF'!$H$31:$H$32,'rekap jam tatap muka'!B14,'TKK-MIF-TIF'!$R$31:$R$32)+SUMIF('TKK-MIF-TIF'!$H$34,'rekap jam tatap muka'!B14,'TKK-MIF-TIF'!$R$34)+SUMIF('TKK-MIF-TIF'!$I$20:$I$22,'rekap jam tatap muka'!B14,'TKK-MIF-TIF'!$R$20:$R$22)+SUMIF('TKK-MIF-TIF'!$I$31:$I$32,'rekap jam tatap muka'!B14,'TKK-MIF-TIF'!$R$31:$R$32)+SUMIF('TKK-MIF-TIF'!$I$34,'rekap jam tatap muka'!B14,'TKK-MIF-TIF'!$R$34)+SUMIF('TKK-MIF-TIF'!$J$20:$J$22,'rekap jam tatap muka'!B14,'TKK-MIF-TIF'!$R$20:$R$22)+SUMIF('TKK-MIF-TIF'!$J$31:$J$32,'rekap jam tatap muka'!B14,'TKK-MIF-TIF'!$R$31:$R$32)+SUMIF('TKK-MIF-TIF'!$J$34,'rekap jam tatap muka'!B14,'TKK-MIF-TIF'!$R$34)+SUMIF('TKK-MIF-TIF'!$K$20:$K$22,'rekap jam tatap muka'!B14,'TKK-MIF-TIF'!$R$20:$R$22)+SUMIF('TKK-MIF-TIF'!$K$31:$K$32,'rekap jam tatap muka'!B14,'TKK-MIF-TIF'!$R$31:$R$32)+SUMIF('TKK-MIF-TIF'!$K$34,'rekap jam tatap muka'!B14,'TKK-MIF-TIF'!$R$34)+SUMIF('TKK-MIF-TIF'!$L$20:$L$22,'rekap jam tatap muka'!B14,'TKK-MIF-TIF'!$R$20:$R$22)+SUMIF('TKK-MIF-TIF'!$L$31:$L$32,'rekap jam tatap muka'!B14,'TKK-MIF-TIF'!$R$31:$R$32)+SUMIF('TKK-MIF-TIF'!$L$34,'rekap jam tatap muka'!B14,'TKK-MIF-TIF'!$R$34)</f>
        <v>0</v>
      </c>
      <c r="G15" s="17">
        <f>COUNTIF('TKK-MIF-TIF'!$A$41:$L$50,'rekap jam tatap muka'!B14)</f>
        <v>0</v>
      </c>
      <c r="H15" s="18">
        <f>SUMIF('TKK-MIF-TIF'!$H$43:$H$47,'rekap jam tatap muka'!B14,'TKK-MIF-TIF'!$R$43:$R$47)+SUMIF('TKK-MIF-TIF'!$I$43:$I$47,'rekap jam tatap muka'!B14,'TKK-MIF-TIF'!$R$43:$R$47)+SUMIF('TKK-MIF-TIF'!$J$43:$J$47,'rekap jam tatap muka'!B14,'TKK-MIF-TIF'!$R$43:$R$47)+SUMIF('TKK-MIF-TIF'!$K$43:$K$47,'rekap jam tatap muka'!B14,'TKK-MIF-TIF'!$R$43:$R$47)+SUMIF('TKK-MIF-TIF'!$L$43:$L$47,'rekap jam tatap muka'!B14,'TKK-MIF-TIF'!$R$43:$R$47)</f>
        <v>0</v>
      </c>
      <c r="I15" s="16">
        <f>SUMIF('TKK-MIF-TIF'!$H$48:$H$50,'rekap jam tatap muka'!B14,'TKK-MIF-TIF'!$R$48:$R$50)+SUMIF('TKK-MIF-TIF'!$I$48:$I$50,'rekap jam tatap muka'!B14,'TKK-MIF-TIF'!$R$48:$R$50)+SUMIF('TKK-MIF-TIF'!$J$48:$J$50,'rekap jam tatap muka'!B14,'TKK-MIF-TIF'!$R$48:$R$50)+SUMIF('TKK-MIF-TIF'!$K$48:$K$50,'rekap jam tatap muka'!B14,'TKK-MIF-TIF'!$R$48:$R$50)+SUMIF('TKK-MIF-TIF'!$L$48:$L$50,'rekap jam tatap muka'!B14,'TKK-MIF-TIF'!$R$48:$R$50)</f>
        <v>0</v>
      </c>
      <c r="J15" s="19">
        <f>COUNTIF('TKK-MIF-TIF'!$A$55:$K$80,'rekap jam tatap muka'!B14)</f>
        <v>3</v>
      </c>
      <c r="K15" s="19">
        <f>SUMIF('TKK-MIF-TIF'!$H$60,'rekap jam tatap muka'!B14,'TKK-MIF-TIF'!$R$60)+SUMIF('TKK-MIF-TIF'!$H$62,'rekap jam tatap muka'!B14,'TKK-MIF-TIF'!$R$62)+SUMIF('TKK-MIF-TIF'!$H$67:$H$72,'rekap jam tatap muka'!B14,'TKK-MIF-TIF'!$R$67:$R$72)+SUMIF('TKK-MIF-TIF'!$H$78:$H$79,'rekap jam tatap muka'!B14,'TKK-MIF-TIF'!$R$78:$R$79)+SUMIF('TKK-MIF-TIF'!$I$60,'rekap jam tatap muka'!B14,'TKK-MIF-TIF'!$R$60)+SUMIF('TKK-MIF-TIF'!$I$62,'rekap jam tatap muka'!B14,'TKK-MIF-TIF'!$R$62)+SUMIF('TKK-MIF-TIF'!$I$67:$I$72,'rekap jam tatap muka'!B14,'TKK-MIF-TIF'!$R$67:$R$72)+SUMIF('TKK-MIF-TIF'!$I$78:$I$79,'rekap jam tatap muka'!B14,'TKK-MIF-TIF'!$R$78:$R$79)+SUMIF('TKK-MIF-TIF'!$J$60,'rekap jam tatap muka'!B14,'TKK-MIF-TIF'!$R$60)+SUMIF('TKK-MIF-TIF'!$J$62,'rekap jam tatap muka'!B14,'TKK-MIF-TIF'!$R$62)+SUMIF('TKK-MIF-TIF'!$J$67:$J$72,'rekap jam tatap muka'!B14,'TKK-MIF-TIF'!$R$67:$R$72)+SUMIF('TKK-MIF-TIF'!$J$78:$J$79,'rekap jam tatap muka'!B14,'TKK-MIF-TIF'!$R$78:$R$79)+SUMIF('TKK-MIF-TIF'!$K$60,'rekap jam tatap muka'!B14,'TKK-MIF-TIF'!$R$60)+SUMIF('TKK-MIF-TIF'!$K$62,'rekap jam tatap muka'!B14,'TKK-MIF-TIF'!$R$62)+SUMIF('TKK-MIF-TIF'!$K$67:$K$72,'rekap jam tatap muka'!B14,'TKK-MIF-TIF'!$R$67:$R$72)+SUMIF('TKK-MIF-TIF'!$K$78:$K$79,'rekap jam tatap muka'!B14,'TKK-MIF-TIF'!$R$78:$R$79)+SUMIF('TKK-MIF-TIF'!$L$60,'rekap jam tatap muka'!B14,'TKK-MIF-TIF'!$R$60)+SUMIF('TKK-MIF-TIF'!$L$62,'rekap jam tatap muka'!B14,'TKK-MIF-TIF'!$R$62)+SUMIF('TKK-MIF-TIF'!$L$67:$L$72,'rekap jam tatap muka'!B14,'TKK-MIF-TIF'!$R$67:$R$72)+SUMIF('TKK-MIF-TIF'!$L$78:$L$79,'rekap jam tatap muka'!B14,'TKK-MIF-TIF'!$R$78:$R$79)</f>
        <v>2</v>
      </c>
      <c r="L15" s="20">
        <f>SUMIF('TKK-MIF-TIF'!$H$61,'rekap jam tatap muka'!B14,'TKK-MIF-TIF'!$R$61)+SUMIF('TKK-MIF-TIF'!$H$63:$H$64,'rekap jam tatap muka'!B14,'TKK-MIF-TIF'!$R$63:$R$64)+SUMIF('TKK-MIF-TIF'!$H$73:$H$74,'rekap jam tatap muka'!B14,'TKK-MIF-TIF'!$R$73:$R$74)+SUMIF('TKK-MIF-TIF'!$H$77,'rekap jam tatap muka'!B14,'TKK-MIF-TIF'!$R$77)+SUMIF('TKK-MIF-TIF'!$I$61,'rekap jam tatap muka'!B14,'TKK-MIF-TIF'!$R$61)+SUMIF('TKK-MIF-TIF'!$I$63:$I$64,'rekap jam tatap muka'!B14,'TKK-MIF-TIF'!$R$63:$R$64)+SUMIF('TKK-MIF-TIF'!$I$73:$I$74,'rekap jam tatap muka'!B14,'TKK-MIF-TIF'!$R$73:$R$74)+SUMIF('TKK-MIF-TIF'!$I$77,'rekap jam tatap muka'!B14,'TKK-MIF-TIF'!$R$77)+SUMIF('TKK-MIF-TIF'!$J$61,'rekap jam tatap muka'!B14,'TKK-MIF-TIF'!$R$61)+SUMIF('TKK-MIF-TIF'!$J$63:$J$64,'rekap jam tatap muka'!B14,'TKK-MIF-TIF'!$R$63:$R$64)+SUMIF('TKK-MIF-TIF'!$J$73:$J$74,'rekap jam tatap muka'!B14,'TKK-MIF-TIF'!$R$73:$R$74)+SUMIF('TKK-MIF-TIF'!$J$77,'rekap jam tatap muka'!B14,'TKK-MIF-TIF'!$R$77)+SUMIF('TKK-MIF-TIF'!$K$61,'rekap jam tatap muka'!B14,'TKK-MIF-TIF'!$R$61)+SUMIF('TKK-MIF-TIF'!$K$63:$K$64,'rekap jam tatap muka'!B14,'TKK-MIF-TIF'!$R$63:$R$64)+SUMIF('TKK-MIF-TIF'!$K$73:$K$74,'rekap jam tatap muka'!B14,'TKK-MIF-TIF'!$R$73:$R$74)+SUMIF('TKK-MIF-TIF'!$K$77,'rekap jam tatap muka'!B14,'TKK-MIF-TIF'!$R$77)+SUMIF('TKK-MIF-TIF'!$L$61,'rekap jam tatap muka'!B14,'TKK-MIF-TIF'!$R$61)+SUMIF('TKK-MIF-TIF'!$L$63:$L$64,'rekap jam tatap muka'!B14,'TKK-MIF-TIF'!$R$63:$R$64)+SUMIF('TKK-MIF-TIF'!$L$73:$L$74,'rekap jam tatap muka'!B14,'TKK-MIF-TIF'!$R$73:$R$74)+SUMIF('TKK-MIF-TIF'!$L$77,'rekap jam tatap muka'!B14,'TKK-MIF-TIF'!$R$77)</f>
        <v>10</v>
      </c>
      <c r="M15" s="21">
        <f>COUNTIF('TKK-MIF-TIF'!$A$84:$K$109,'rekap jam tatap muka'!B14)</f>
        <v>3</v>
      </c>
      <c r="N15" s="21">
        <f>SUMIF('TKK-MIF-TIF'!$H$89,'rekap jam tatap muka'!B14,'TKK-MIF-TIF'!$R$89)+SUMIF('TKK-MIF-TIF'!$H$91,'rekap jam tatap muka'!B14,'TKK-MIF-TIF'!$R$91)+SUMIF('TKK-MIF-TIF'!$H$96:$H$101,'rekap jam tatap muka'!B14,'TKK-MIF-TIF'!$R$96:$R$101)+SUMIF('TKK-MIF-TIF'!$H$107:$H$108,'rekap jam tatap muka'!B14,'TKK-MIF-TIF'!$R$107:$R$108)+SUMIF('TKK-MIF-TIF'!$I$89,'rekap jam tatap muka'!B14,'TKK-MIF-TIF'!$R$89)+SUMIF('TKK-MIF-TIF'!$I$91,'rekap jam tatap muka'!B14,'TKK-MIF-TIF'!$R$91)+SUMIF('TKK-MIF-TIF'!$I$96:$I$101,'rekap jam tatap muka'!B14,'TKK-MIF-TIF'!$R$96:$R$101)+SUMIF('TKK-MIF-TIF'!$I$107:$I$108,'rekap jam tatap muka'!B14,'TKK-MIF-TIF'!$R$107:$R$108)+SUMIF('TKK-MIF-TIF'!$J$89,'rekap jam tatap muka'!B14,'TKK-MIF-TIF'!$R$89)+SUMIF('TKK-MIF-TIF'!$J$91,'rekap jam tatap muka'!B14,'TKK-MIF-TIF'!$R$91)+SUMIF('TKK-MIF-TIF'!$J$96:$J$101,'rekap jam tatap muka'!B14,'TKK-MIF-TIF'!$R$96:$R$101)+SUMIF('TKK-MIF-TIF'!$J$107:$J$108,'rekap jam tatap muka'!B14,'TKK-MIF-TIF'!$R$107:$R$108)+SUMIF('TKK-MIF-TIF'!$K$89,'rekap jam tatap muka'!B14,'TKK-MIF-TIF'!$R$89)+SUMIF('TKK-MIF-TIF'!$K$91,'rekap jam tatap muka'!B14,'TKK-MIF-TIF'!$R$91)+SUMIF('TKK-MIF-TIF'!$K$96:$K$101,'rekap jam tatap muka'!B14,'TKK-MIF-TIF'!$R$96:$R$101)+SUMIF('TKK-MIF-TIF'!$K$107:$K$108,'rekap jam tatap muka'!B14,'TKK-MIF-TIF'!$R$107:$R$108)+SUMIF('TKK-MIF-TIF'!$H$89,'rekap jam tatap muka'!B14,'TKK-MIF-TIF'!$R$89)+SUMIF('TKK-MIF-TIF'!$L$91,'rekap jam tatap muka'!B14,'TKK-MIF-TIF'!$R$91)+SUMIF('TKK-MIF-TIF'!$L$96:$L$101,'rekap jam tatap muka'!B14,'TKK-MIF-TIF'!$R$96:$R$101)+SUMIF('TKK-MIF-TIF'!$L$107:$L$108,'rekap jam tatap muka'!B14,'TKK-MIF-TIF'!$R$107:$R$108)</f>
        <v>1</v>
      </c>
      <c r="O15" s="22">
        <f ca="1">SUMIF('TKK-MIF-TIF'!$H$90,'rekap jam tatap muka'!B14,'TKK-MIF-TIF'!$R$90)+SUMIF('TKK-MIF-TIF'!$H$92:$H$93,'rekap jam tatap muka'!B14,'TKK-MIF-TIF'!$R$92:$R$93)+SUMIF('TKK-MIF-TIF'!$H$102:$H$103,'rekap jam tatap muka'!B14,'TKK-MIF-TIF'!$R$102:$R$103)+SUMIF('TKK-MIF-TIF'!$H$106,'rekap jam tatap muka'!B14,'TKK-MIF-TIF'!$R$106)+SUMIF('TKK-MIF-TIF'!$I$90,'rekap jam tatap muka'!B14,'TKK-MIF-TIF'!$R$90)+SUMIF('TKK-MIF-TIF'!$H$92:$I$93,'rekap jam tatap muka'!B14,'TKK-MIF-TIF'!$R$92:$R$93)+SUMIF('TKK-MIF-TIF'!$I$102:$I$103,'rekap jam tatap muka'!B14,'TKK-MIF-TIF'!$R$102:$R$103)+SUMIF('TKK-MIF-TIF'!$I$106,'rekap jam tatap muka'!B14,'TKK-MIF-TIF'!$R$106)+SUMIF('TKK-MIF-TIF'!$J$90,'rekap jam tatap muka'!B14,'TKK-MIF-TIF'!$R$90)+SUMIF('TKK-MIF-TIF'!$J$92:$J$93,'rekap jam tatap muka'!B14,'TKK-MIF-TIF'!$R$92:$R$93)+SUMIF('TKK-MIF-TIF'!$J$102:$J$103,'rekap jam tatap muka'!B14,'TKK-MIF-TIF'!$R$102:$R$103)+SUMIF('TKK-MIF-TIF'!$J$106,'rekap jam tatap muka'!B14,'TKK-MIF-TIF'!$R$106)+SUMIF('TKK-MIF-TIF'!$K$90,'rekap jam tatap muka'!B14,'TKK-MIF-TIF'!$R$90)+SUMIF('TKK-MIF-TIF'!$K$92:$K$93,'rekap jam tatap muka'!B14,'TKK-MIF-TIF'!$R$92:$R$93)+SUMIF('TKK-MIF-TIF'!$K$102:$K$103,'rekap jam tatap muka'!B14,'TKK-MIF-TIF'!$R$102:$R$103)+SUMIF('TKK-MIF-TIF'!$K$106,'rekap jam tatap muka'!B14,'TKK-MIF-TIF'!$R$106)+SUMIF('TKK-MIF-TIF'!$L$90,'rekap jam tatap muka'!B14,'TKK-MIF-TIF'!$R$90)+SUMIF('TKK-MIF-TIF'!$L$92:$L$93,'rekap jam tatap muka'!B14,'TKK-MIF-TIF'!$R$92:$R$93)+SUMIF('TKK-MIF-TIF'!$L$102:$L$103,'rekap jam tatap muka'!B14,'TKK-MIF-TIF'!$R$102:$R$103)+SUMIF('TKK-MIF-TIF'!$L$106,'rekap jam tatap muka'!B14,'TKK-MIF-TIF'!$R$106)</f>
        <v>4</v>
      </c>
      <c r="P15" s="23">
        <f>COUNTIF('TKK-MIF-TIF'!$A$113:$L$150,'rekap jam tatap muka'!B14)</f>
        <v>0</v>
      </c>
      <c r="Q15" s="23">
        <f>SUMIF('TKK-MIF-TIF'!$H$119:$H$121,'rekap jam tatap muka'!B14,'TKK-MIF-TIF'!$R$119:$R$121)+SUMIF('TKK-MIF-TIF'!$H$129:$H$132,'rekap jam tatap muka'!B14,'TKK-MIF-TIF'!$R$129:$R$132)+SUMIF('TKK-MIF-TIF'!$H$139:$H$142,'rekap jam tatap muka'!B14,'TKK-MIF-TIF'!$R$139:$R155)+ SUMIF('TKK-MIF-TIF'!$H$150:$H$151,'rekap jam tatap muka'!B14,'TKK-MIF-TIF'!$R$150:$R164)+SUMIF('TKK-MIF-TIF'!$I$119:$I$121,'rekap jam tatap muka'!B14,'TKK-MIF-TIF'!$R$119:$R$121)+SUMIF('TKK-MIF-TIF'!$I$129:$I$132,'rekap jam tatap muka'!B14,'TKK-MIF-TIF'!$R$129:$R$132)+SUMIF('TKK-MIF-TIF'!$I$139:$I$142,'rekap jam tatap muka'!B14,'TKK-MIF-TIF'!$R$139:$R155)+SUMIF('TKK-MIF-TIF'!$I$150:$I$151,'rekap jam tatap muka'!B14,'TKK-MIF-TIF'!$R$150:$R164)+SUMIF('TKK-MIF-TIF'!$J$119:$J$121,'rekap jam tatap muka'!B14,'TKK-MIF-TIF'!$R$119:$R$121)+SUMIF('TKK-MIF-TIF'!$J$129:$J$132,'rekap jam tatap muka'!B14,'TKK-MIF-TIF'!$R$129:$R$132)+SUMIF('TKK-MIF-TIF'!$J$139:$J$142,'rekap jam tatap muka'!B14,'TKK-MIF-TIF'!$R$139:$R155)+SUMIF('TKK-MIF-TIF'!$J$150:$J$151,'rekap jam tatap muka'!B14,'TKK-MIF-TIF'!$R$150:$R164)+SUMIF('TKK-MIF-TIF'!$K$119:$K$121,'rekap jam tatap muka'!B14,'TKK-MIF-TIF'!$R$119:$R$121)+SUMIF('TKK-MIF-TIF'!$K$129:$K$132,'rekap jam tatap muka'!B14,'TKK-MIF-TIF'!$R$132:$R$1120)+SUMIF('TKK-MIF-TIF'!$K$139:$K$142,'rekap jam tatap muka'!B14,'TKK-MIF-TIF'!$R$139:$R155)+SUMIF('TKK-MIF-TIF'!$K$150:$K$151,'rekap jam tatap muka'!B14,'TKK-MIF-TIF'!$R$150:$R164)+SUMIF('TKK-MIF-TIF'!$L$119:$L$121,'rekap jam tatap muka'!B14,'TKK-MIF-TIF'!$R$119:$R$121)+SUMIF('TKK-MIF-TIF'!$L$129:$L$132,'rekap jam tatap muka'!B14,'TKK-MIF-TIF'!$R$132:$R$1120)+SUMIF('TKK-MIF-TIF'!$L$139:$L$142,'rekap jam tatap muka'!B14,'TKK-MIF-TIF'!$R$139:$R155)+SUMIF('TKK-MIF-TIF'!$L$150:$L$151,'rekap jam tatap muka'!B14,'TKK-MIF-TIF'!$R$150:$R164)</f>
        <v>0</v>
      </c>
      <c r="R15" s="24">
        <f>SUMIF('TKK-MIF-TIF'!$H$122:$H$123,'rekap jam tatap muka'!B14,'TKK-MIF-TIF'!$R$122:$R$123)+SUMIF('TKK-MIF-TIF'!$H$128,'rekap jam tatap muka'!B14,'TKK-MIF-TIF'!$R$128)+SUMIF('TKK-MIF-TIF'!$H$133:$H$134,'rekap jam tatap muka'!B14,'TKK-MIF-TIF'!$R$133:$R$134)+SUMIF('TKK-MIF-TIF'!$H$143:$H$145,'rekap jam tatap muka'!B14,'TKK-MIF-TIF'!$R$143:$R$145)+SUMIF('TKK-MIF-TIF'!$H$152,'rekap jam tatap muka'!B14,'TKK-MIF-TIF'!$R$152)+SUMIF('TKK-MIF-TIF'!$I$122:$I$123,'rekap jam tatap muka'!B14,'TKK-MIF-TIF'!$R$122:$R$123)+SUMIF('TKK-MIF-TIF'!$I$128,'rekap jam tatap muka'!B14,'TKK-MIF-TIF'!$R$128)+SUMIF('TKK-MIF-TIF'!$I$133:$I$134,'rekap jam tatap muka'!B14,'TKK-MIF-TIF'!$R$133:$R$134)+SUMIF('TKK-MIF-TIF'!$I$143:$I$145,'rekap jam tatap muka'!B14,'TKK-MIF-TIF'!$R$143:$R$145)+SUMIF('TKK-MIF-TIF'!$I$152,'rekap jam tatap muka'!B14,'TKK-MIF-TIF'!$R$152)+SUMIF('TKK-MIF-TIF'!$J$122:$J$123,'rekap jam tatap muka'!B14,'TKK-MIF-TIF'!$R$122:$R$123)+SUMIF('TKK-MIF-TIF'!$J$128,'rekap jam tatap muka'!B14,'TKK-MIF-TIF'!$R$128)+SUMIF('TKK-MIF-TIF'!$J$133:$J$134,'rekap jam tatap muka'!B14,'TKK-MIF-TIF'!$R$133:$R$134)+SUMIF('TKK-MIF-TIF'!$J$143:$J$145,'rekap jam tatap muka'!B14,'TKK-MIF-TIF'!$R$143:$R$145)+SUMIF('TKK-MIF-TIF'!$K$122:$K$123,'rekap jam tatap muka'!B14,'TKK-MIF-TIF'!$R$122:$R$123)+SUMIF('TKK-MIF-TIF'!$J$152,'rekap jam tatap muka'!B14,'TKK-MIF-TIF'!$R$152)+SUMIF('TKK-MIF-TIF'!$K$128,'rekap jam tatap muka'!B14,'TKK-MIF-TIF'!$R$128)+SUMIF('TKK-MIF-TIF'!$K$133:$K$134,'rekap jam tatap muka'!B14,'TKK-MIF-TIF'!$R$133:$R$134)+SUMIF('TKK-MIF-TIF'!$K$143:$K$145,'rekap jam tatap muka'!B14,'TKK-MIF-TIF'!$R$143:$R$145)+SUMIF('TKK-MIF-TIF'!$K$152,'rekap jam tatap muka'!B14,'TKK-MIF-TIF'!$R$152)+SUMIF('TKK-MIF-TIF'!$L$122:$L$123,'rekap jam tatap muka'!B14,'TKK-MIF-TIF'!$R$122:$R$123)+SUMIF('TKK-MIF-TIF'!$L$128,'rekap jam tatap muka'!B14,'TKK-MIF-TIF'!$R$128)+SUMIF('TKK-MIF-TIF'!$L$133:$L$134,'rekap jam tatap muka'!B14,'TKK-MIF-TIF'!$R$133:$R$134)+SUMIF('TKK-MIF-TIF'!$L$143:$L$145,'rekap jam tatap muka'!B14,'TKK-MIF-TIF'!$R$143:$R$145)+SUMIF('TKK-MIF-TIF'!$L$152,'rekap jam tatap muka'!B14,'TKK-MIF-TIF'!$R$152)</f>
        <v>0</v>
      </c>
      <c r="S15" s="25">
        <f>COUNTIF('TKK-MIF-TIF'!$A$189:$L$226,'rekap jam tatap muka'!B14)</f>
        <v>0</v>
      </c>
      <c r="T15" s="25">
        <f>SUMIF('TKK-MIF-TIF'!$H$194:$H$196,'rekap jam tatap muka'!B14,'TKK-MIF-TIF'!$R$194:$R$196)+SUMIF('TKK-MIF-TIF'!$H$205:$H$208,'rekap jam tatap muka'!B14,'TKK-MIF-TIF'!$R$205:$R$208)+SUMIF('TKK-MIF-TIF'!$H$215:$H$218,'rekap jam tatap muka'!B14,'TKK-MIF-TIF'!$R$215:$R231)+SUMIF('TKK-MIF-TIF'!$H$226:$H$227,'rekap jam tatap muka'!B14,'TKK-MIF-TIF'!$R$226:$R240)+ SUMIF('TKK-MIF-TIF'!$I$194:$I$196,'rekap jam tatap muka'!B14,'TKK-MIF-TIF'!$R$194:$R$196)+SUMIF('TKK-MIF-TIF'!$I$205:$I$208,'rekap jam tatap muka'!B14,'TKK-MIF-TIF'!$R$205:$R$208)+SUMIF('TKK-MIF-TIF'!$I$215:$I$218,'rekap jam tatap muka'!B14,'TKK-MIF-TIF'!$R$215:$R231)+SUMIF('TKK-MIF-TIF'!$I$226:$I$227,'rekap jam tatap muka'!B14,'TKK-MIF-TIF'!$R$226:$R240)+SUMIF('TKK-MIF-TIF'!$J$194:$J$196,'rekap jam tatap muka'!B14,'TKK-MIF-TIF'!$R$194:$R$196)+SUMIF('TKK-MIF-TIF'!$J$205:$J$208,'rekap jam tatap muka'!B14,'TKK-MIF-TIF'!$R$205:$R$208)+SUMIF('TKK-MIF-TIF'!$J$215:$J$218,'rekap jam tatap muka'!B14,'TKK-MIF-TIF'!$R$215:$R231)+SUMIF('TKK-MIF-TIF'!$J$226:$J$227,'rekap jam tatap muka'!B14,'TKK-MIF-TIF'!$R$226:$R240)+SUMIF('TKK-MIF-TIF'!$K$194:$K$196,'rekap jam tatap muka'!B14,'TKK-MIF-TIF'!$R$194:$R$196)+SUMIF('TKK-MIF-TIF'!$K$205:$K$208,'rekap jam tatap muka'!B14,'TKK-MIF-TIF'!$R$205:$R$208)+SUMIF('TKK-MIF-TIF'!$K$215:$K$218,'rekap jam tatap muka'!B14,'TKK-MIF-TIF'!$R$215:$R231)+SUMIF('TKK-MIF-TIF'!$K$226:$K$227,'rekap jam tatap muka'!B14,'TKK-MIF-TIF'!$R$226:$R240)+SUMIF('TKK-MIF-TIF'!$L$194:$L$196,'rekap jam tatap muka'!B14,'TKK-MIF-TIF'!$R$194:$R$196)+SUMIF('TKK-MIF-TIF'!$L$205:$L$208,'rekap jam tatap muka'!B14,'TKK-MIF-TIF'!$R$205:$R$208)+SUMIF('TKK-MIF-TIF'!$L$215:$L$218,'rekap jam tatap muka'!B14,'TKK-MIF-TIF'!$R$215:$R231)+SUMIF('TKK-MIF-TIF'!$L$226:$L$227,'rekap jam tatap muka'!B14,'TKK-MIF-TIF'!$R$226:$R240)</f>
        <v>0</v>
      </c>
      <c r="U15" s="26">
        <f>SUMIF('TKK-MIF-TIF'!$H$197:$H$198,'rekap jam tatap muka'!B14,'TKK-MIF-TIF'!$R$197:$R$198)+SUMIF('TKK-MIF-TIF'!$H$204,'rekap jam tatap muka'!B14,'TKK-MIF-TIF'!$R$204)+SUMIF('TKK-MIF-TIF'!$H$209:$H$210,'rekap jam tatap muka'!B14,'TKK-MIF-TIF'!$R$209:$R$210)+SUMIF('TKK-MIF-TIF'!$H$219:$H$221,'rekap jam tatap muka'!B14,'TKK-MIF-TIF'!$R$219:$R$221)+SUMIF('TKK-MIF-TIF'!$H$228,'rekap jam tatap muka'!B14,'TKK-MIF-TIF'!$R$228)+SUMIF('TKK-MIF-TIF'!$I$197:$I$198,'rekap jam tatap muka'!B14,'TKK-MIF-TIF'!$R$197:$R$198)+SUMIF('TKK-MIF-TIF'!$I$204,'rekap jam tatap muka'!B14,'TKK-MIF-TIF'!$R$204)+SUMIF('TKK-MIF-TIF'!$I$209:$I$210,'rekap jam tatap muka'!B14,'TKK-MIF-TIF'!$R$209:$R$210)+SUMIF('TKK-MIF-TIF'!$I$219:$I$221,'rekap jam tatap muka'!B14,'TKK-MIF-TIF'!$R$219:$R$221)+SUMIF('TKK-MIF-TIF'!$I$228,'rekap jam tatap muka'!B14,'TKK-MIF-TIF'!$R$228)+SUMIF('TKK-MIF-TIF'!$J$197:$J$198,'rekap jam tatap muka'!B14,'TKK-MIF-TIF'!$R$197:$R$198)+SUMIF('TKK-MIF-TIF'!$J$204,'rekap jam tatap muka'!B14,'TKK-MIF-TIF'!$R$204)+SUMIF('TKK-MIF-TIF'!$J$209:$J$210,'rekap jam tatap muka'!B14,'TKK-MIF-TIF'!$R$209:$R$210)+SUMIF('TKK-MIF-TIF'!$J$219:$J$221,'rekap jam tatap muka'!B14,'TKK-MIF-TIF'!$R$219:$R$221)+SUMIF('TKK-MIF-TIF'!$J$228,'rekap jam tatap muka'!B14,'TKK-MIF-TIF'!$R$228)+SUMIF('TKK-MIF-TIF'!$K$197:$K$198,'rekap jam tatap muka'!B14,'TKK-MIF-TIF'!$R$197:$R$198)+SUMIF('TKK-MIF-TIF'!$K$204,'rekap jam tatap muka'!B14,'TKK-MIF-TIF'!$R$204)+SUMIF('TKK-MIF-TIF'!$K$209:$K$210,'rekap jam tatap muka'!B14,'TKK-MIF-TIF'!$R$209:$R$210)+SUMIF('TKK-MIF-TIF'!$K$219:$K$221,'rekap jam tatap muka'!B14,'TKK-MIF-TIF'!$R$219:$R$221)+SUMIF('TKK-MIF-TIF'!$K$228,'rekap jam tatap muka'!B14,'TKK-MIF-TIF'!$R$228)+SUMIF('TKK-MIF-TIF'!$L$197:$L$198,'rekap jam tatap muka'!B14,'TKK-MIF-TIF'!$R$197:$R$198)+SUMIF('TKK-MIF-TIF'!$L$204,'rekap jam tatap muka'!B14,'TKK-MIF-TIF'!$R$204)+SUMIF('TKK-MIF-TIF'!$L$209:$L$210,'rekap jam tatap muka'!B14,'TKK-MIF-TIF'!$R$209:$R$210)+SUMIF('TKK-MIF-TIF'!$J$219:$J$221,'rekap jam tatap muka'!B14,'TKK-MIF-TIF'!$R$219:$R$221)++SUMIF('TKK-MIF-TIF'!$L$228,'rekap jam tatap muka'!B14,'TKK-MIF-TIF'!$R$228)</f>
        <v>0</v>
      </c>
      <c r="V15" s="27">
        <f>COUNTIF('TKK-MIF-TIF'!$A$231:$L$242,'rekap jam tatap muka'!B14)</f>
        <v>0</v>
      </c>
      <c r="W15" s="28">
        <f>SUMIF('TKK-MIF-TIF'!$H$251:$H$253,'rekap jam tatap muka'!B14,'TKK-MIF-TIF'!$R$251:$R$253)+SUMIF('TKK-MIF-TIF'!$I$251:$I$253,'rekap jam tatap muka'!B14,'TKK-MIF-TIF'!$R$251:$R$253)+SUMIF('TKK-MIF-TIF'!$J$251:$J$253,'rekap jam tatap muka'!B14,'TKK-MIF-TIF'!$R$251:$R$253)+SUMIF('TKK-MIF-TIF'!$K$251:$K$253,'rekap jam tatap muka'!B14,'TKK-MIF-TIF'!$R$251:$R$253)+SUMIF('TKK-MIF-TIF'!$L$251:$L$253,'rekap jam tatap muka'!B14,'TKK-MIF-TIF'!$R$251:$R$253)</f>
        <v>0</v>
      </c>
      <c r="X15" s="29">
        <f>SUMIF('TKK-MIF-TIF'!$H$254:$H$255,'rekap jam tatap muka'!B14,'TKK-MIF-TIF'!$R$254:$R$255)+SUMIF('TKK-MIF-TIF'!$I$254:$I$255,'rekap jam tatap muka'!B14,'TKK-MIF-TIF'!$R$254:$R$255)+SUMIF('TKK-MIF-TIF'!$J$254:$J$255,'rekap jam tatap muka'!B14,'TKK-MIF-TIF'!$R$254:$R$255)+SUMIF('TKK-MIF-TIF'!$K$254:$K$255,'rekap jam tatap muka'!B14,'TKK-MIF-TIF'!$R$254:$R$255)+SUMIF('TKK-MIF-TIF'!$L$254:$L$255,'rekap jam tatap muka'!B14,'TKK-MIF-TIF'!$R$254:$R$255)</f>
        <v>0</v>
      </c>
      <c r="Y15" s="30">
        <f>COUNTIF('TKK-MIF-TIF'!$A$261:$L$272,'rekap jam tatap muka'!B14)</f>
        <v>0</v>
      </c>
      <c r="Z15" s="31">
        <f>SUMIF('TKK-MIF-TIF'!$H$266:$H$268,'rekap jam tatap muka'!B14,'TKK-MIF-TIF'!$R$266:$R$268)+SUMIF('TKK-MIF-TIF'!$I$266:$I$268,'rekap jam tatap muka'!B14,'TKK-MIF-TIF'!$R$266:$R$268)+SUMIF('TKK-MIF-TIF'!$J$266:$J$268,'rekap jam tatap muka'!B14,'TKK-MIF-TIF'!$R$266:$R$268)+SUMIF('TKK-MIF-TIF'!$K$266:$K$268,'rekap jam tatap muka'!B14,'TKK-MIF-TIF'!$R$266:$R$268)+SUMIF('TKK-MIF-TIF'!$L$266:$L$268,'rekap jam tatap muka'!B14,'TKK-MIF-TIF'!$R$266:$R$268)</f>
        <v>0</v>
      </c>
      <c r="AA15" s="32">
        <f>SUMIF('TKK-MIF-TIF'!$H$269:$H$270,'rekap jam tatap muka'!B14,'TKK-MIF-TIF'!$R$269:$R$270)+SUMIF('TKK-MIF-TIF'!$I$269:$I$270,'rekap jam tatap muka'!B14,'TKK-MIF-TIF'!$R$269:$R$270)+SUMIF('TKK-MIF-TIF'!$J$269:$J$270,'rekap jam tatap muka'!B14,'TKK-MIF-TIF'!$R$269:$R$270)+SUMIF('TKK-MIF-TIF'!$K$269:$K$270,'rekap jam tatap muka'!B14,'TKK-MIF-TIF'!$R$269:$R$270)+SUMIF('TKK-MIF-TIF'!$L$269:$L$270,'rekap jam tatap muka'!B14,'TKK-MIF-TIF'!$R$269:$R$270)</f>
        <v>0</v>
      </c>
      <c r="AB15" s="33">
        <f>COUNTIF('TKK-MIF-TIF'!$A$154:$L$184,'rekap jam tatap muka'!B14)</f>
        <v>0</v>
      </c>
      <c r="AC15" s="33">
        <f>SUMIF('TKK-MIF-TIF'!$H$161:$H$163,'rekap jam tatap muka'!B14,'TKK-MIF-TIF'!$R$161:$R$163)+SUMIF('TKK-MIF-TIF'!$H$172:$H$175,'rekap jam tatap muka'!B14,'TKK-MIF-TIF'!$R$172:$R$175)+SUMIF('TKK-MIF-TIF'!$I$161:$I$163,'rekap jam tatap muka'!B14,'TKK-MIF-TIF'!$R$161:$R$163)+SUMIF('TKK-MIF-TIF'!$I$172:$I$175,'rekap jam tatap muka'!B14,'TKK-MIF-TIF'!$R$172:$R$175)+SUMIF('TKK-MIF-TIF'!$J$161:$J$163,'rekap jam tatap muka'!B14,'TKK-MIF-TIF'!$R$161:$R$163)+SUMIF('TKK-MIF-TIF'!$J$172:$J$175,'rekap jam tatap muka'!B14,'TKK-MIF-TIF'!$R$172:$R$175)+SUMIF('TKK-MIF-TIF'!$K$161:$K$163,'rekap jam tatap muka'!B14,'TKK-MIF-TIF'!$R$161:$R$163)+SUMIF('TKK-MIF-TIF'!$K$172:$K$175,'rekap jam tatap muka'!B14,'TKK-MIF-TIF'!$R$172:$R$175)+SUMIF('TKK-MIF-TIF'!$L$161:$L$163,'rekap jam tatap muka'!B14,'TKK-MIF-TIF'!$R$161:$R$163)+SUMIF('TKK-MIF-TIF'!$L$172:$L$175,'rekap jam tatap muka'!B14,'TKK-MIF-TIF'!$R$172:$R$175)</f>
        <v>0</v>
      </c>
      <c r="AD15" s="34">
        <f>SUMIF('TKK-MIF-TIF'!$H$164:$H$165,'rekap jam tatap muka'!B14,'TKK-MIF-TIF'!$R$164:$R$165)+SUMIF('TKK-MIF-TIF'!$H$171,'rekap jam tatap muka'!B14,'TKK-MIF-TIF'!$R$171)+SUMIF('TKK-MIF-TIF'!$H$176:$H$177,'rekap jam tatap muka'!B14,'TKK-MIF-TIF'!$R$176:$R$177)+SUMIF('TKK-MIF-TIF'!$I$164:$I$165,'rekap jam tatap muka'!B14,'TKK-MIF-TIF'!$R$164:$R$165)+SUMIF('TKK-MIF-TIF'!$I$171,'rekap jam tatap muka'!B14,'TKK-MIF-TIF'!$R$171)+SUMIF('TKK-MIF-TIF'!$I$176:$I$177,'rekap jam tatap muka'!B14,'TKK-MIF-TIF'!$R$176:$R$177)+SUMIF('TKK-MIF-TIF'!$J$164:$J$165,'rekap jam tatap muka'!B14,'TKK-MIF-TIF'!$R$164:$R$165)+SUMIF('TKK-MIF-TIF'!$J$171,'rekap jam tatap muka'!B14,'TKK-MIF-TIF'!$R$171)+SUMIF('TKK-MIF-TIF'!$J$176:$J$177,'rekap jam tatap muka'!B14,'TKK-MIF-TIF'!$R$176:$R$177)+SUMIF('TKK-MIF-TIF'!$K$164:$K$165,'rekap jam tatap muka'!B14,'TKK-MIF-TIF'!$R$164:$R$165)+SUMIF('TKK-MIF-TIF'!$K$171,'rekap jam tatap muka'!B14,'TKK-MIF-TIF'!$R$171)+SUMIF('TKK-MIF-TIF'!$K$176:$K$177,'rekap jam tatap muka'!B14,'TKK-MIF-TIF'!$R$176:$R$177)+SUMIF('TKK-MIF-TIF'!$L$164:$L$165,'rekap jam tatap muka'!B14,'TKK-MIF-TIF'!$R$164:$R$165)+SUMIF('TKK-MIF-TIF'!$L$171,'rekap jam tatap muka'!B14,'TKK-MIF-TIF'!$R$171)+SUMIF('TKK-MIF-TIF'!$L$176:$L$177,'rekap jam tatap muka'!B14,'TKK-MIF-TIF'!$R$176:$R$177)</f>
        <v>0</v>
      </c>
      <c r="AE15" s="34"/>
      <c r="AF15" s="35">
        <f t="shared" si="3"/>
        <v>6</v>
      </c>
      <c r="AG15" s="15">
        <f t="shared" ca="1" si="4"/>
        <v>3</v>
      </c>
      <c r="AH15" s="35">
        <f t="shared" ca="1" si="0"/>
        <v>0</v>
      </c>
      <c r="AI15" s="15">
        <f t="shared" ca="1" si="5"/>
        <v>14</v>
      </c>
      <c r="AJ15" s="35">
        <f t="shared" ca="1" si="1"/>
        <v>4</v>
      </c>
      <c r="AK15" s="35">
        <f t="shared" ca="1" si="6"/>
        <v>17</v>
      </c>
      <c r="AL15" s="36">
        <f>COUNTIF('TKK-MIF-TIF'!$H$15:$H$272,'rekap jam tatap muka'!B14)</f>
        <v>1</v>
      </c>
      <c r="AM15" s="37">
        <v>75000</v>
      </c>
      <c r="AN15" s="38">
        <f t="shared" ca="1" si="7"/>
        <v>0</v>
      </c>
      <c r="AO15" s="38">
        <f t="shared" ca="1" si="8"/>
        <v>2800000</v>
      </c>
      <c r="AP15" s="38">
        <f t="shared" ca="1" si="2"/>
        <v>2800000</v>
      </c>
      <c r="AQ15" s="40" t="s">
        <v>8</v>
      </c>
    </row>
    <row r="16" spans="1:43" ht="15.75">
      <c r="A16" s="50">
        <v>15</v>
      </c>
      <c r="B16" s="51" t="s">
        <v>40</v>
      </c>
      <c r="C16" s="51" t="s">
        <v>332</v>
      </c>
      <c r="D16" s="14">
        <f>COUNTIF('TKK-MIF-TIF'!$A$13:$L$35,'rekap jam tatap muka'!B15)</f>
        <v>0</v>
      </c>
      <c r="E16" s="15">
        <f ca="1">SUMIF('TKK-MIF-TIF'!$H$4:$H$19,'rekap jam tatap muka'!B15,'TKK-MIF-TIF'!$R$4:$R$19)+SUMIF('TKK-MIF-TIF'!$H$25:$H$30,'rekap jam tatap muka'!B15,'TKK-MIF-TIF'!$R$25:$R$30)+SUMIF('TKK-MIF-TIF'!$I$4:$I$19,'rekap jam tatap muka'!B15,'TKK-MIF-TIF'!$R$4:$R$19)+SUMIF('TKK-MIF-TIF'!$I$25:$I$30,'rekap jam tatap muka'!B15,'TKK-MIF-TIF'!$R$25:$R$30)+SUMIF('TKK-MIF-TIF'!$J$4:$J$19,'rekap jam tatap muka'!B15,'TKK-MIF-TIF'!$R$4:$R$19)+SUMIF('TKK-MIF-TIF'!$J$25:$J$30,'rekap jam tatap muka'!B15,'TKK-MIF-TIF'!$R$25:$R$30)+SUMIF('TKK-MIF-TIF'!$K$4:$K$19,'rekap jam tatap muka'!B15,'TKK-MIF-TIF'!$R$4:$R$19)+SUMIF('TKK-MIF-TIF'!$K$25:$K$30,'rekap jam tatap muka'!B15,'TKK-MIF-TIF'!$R$25:$R$30)+SUMIF('TKK-MIF-TIF'!$L$4:$L$19,'rekap jam tatap muka'!B15,'TKK-MIF-TIF'!$R$4:$R$19)+SUMIF('TKK-MIF-TIF'!$L$25:$L$30,'rekap jam tatap muka'!B15,'TKK-MIF-TIF'!$R$25:$R$30)</f>
        <v>0</v>
      </c>
      <c r="F16" s="16">
        <f>SUMIF('TKK-MIF-TIF'!$H$20:$H$22,'rekap jam tatap muka'!B15,'TKK-MIF-TIF'!$R$20:$R$22)+SUMIF('TKK-MIF-TIF'!$H$31:$H$32,'rekap jam tatap muka'!B15,'TKK-MIF-TIF'!$R$31:$R$32)+SUMIF('TKK-MIF-TIF'!$H$34,'rekap jam tatap muka'!B15,'TKK-MIF-TIF'!$R$34)+SUMIF('TKK-MIF-TIF'!$I$20:$I$22,'rekap jam tatap muka'!B15,'TKK-MIF-TIF'!$R$20:$R$22)+SUMIF('TKK-MIF-TIF'!$I$31:$I$32,'rekap jam tatap muka'!B15,'TKK-MIF-TIF'!$R$31:$R$32)+SUMIF('TKK-MIF-TIF'!$I$34,'rekap jam tatap muka'!B15,'TKK-MIF-TIF'!$R$34)+SUMIF('TKK-MIF-TIF'!$J$20:$J$22,'rekap jam tatap muka'!B15,'TKK-MIF-TIF'!$R$20:$R$22)+SUMIF('TKK-MIF-TIF'!$J$31:$J$32,'rekap jam tatap muka'!B15,'TKK-MIF-TIF'!$R$31:$R$32)+SUMIF('TKK-MIF-TIF'!$J$34,'rekap jam tatap muka'!B15,'TKK-MIF-TIF'!$R$34)+SUMIF('TKK-MIF-TIF'!$K$20:$K$22,'rekap jam tatap muka'!B15,'TKK-MIF-TIF'!$R$20:$R$22)+SUMIF('TKK-MIF-TIF'!$K$31:$K$32,'rekap jam tatap muka'!B15,'TKK-MIF-TIF'!$R$31:$R$32)+SUMIF('TKK-MIF-TIF'!$K$34,'rekap jam tatap muka'!B15,'TKK-MIF-TIF'!$R$34)+SUMIF('TKK-MIF-TIF'!$L$20:$L$22,'rekap jam tatap muka'!B15,'TKK-MIF-TIF'!$R$20:$R$22)+SUMIF('TKK-MIF-TIF'!$L$31:$L$32,'rekap jam tatap muka'!B15,'TKK-MIF-TIF'!$R$31:$R$32)+SUMIF('TKK-MIF-TIF'!$L$34,'rekap jam tatap muka'!B15,'TKK-MIF-TIF'!$R$34)</f>
        <v>0</v>
      </c>
      <c r="G16" s="17">
        <f>COUNTIF('TKK-MIF-TIF'!$A$41:$L$50,'rekap jam tatap muka'!B15)</f>
        <v>0</v>
      </c>
      <c r="H16" s="18">
        <f>SUMIF('TKK-MIF-TIF'!$H$43:$H$47,'rekap jam tatap muka'!B15,'TKK-MIF-TIF'!$R$43:$R$47)+SUMIF('TKK-MIF-TIF'!$I$43:$I$47,'rekap jam tatap muka'!B15,'TKK-MIF-TIF'!$R$43:$R$47)+SUMIF('TKK-MIF-TIF'!$J$43:$J$47,'rekap jam tatap muka'!B15,'TKK-MIF-TIF'!$R$43:$R$47)+SUMIF('TKK-MIF-TIF'!$K$43:$K$47,'rekap jam tatap muka'!B15,'TKK-MIF-TIF'!$R$43:$R$47)+SUMIF('TKK-MIF-TIF'!$L$43:$L$47,'rekap jam tatap muka'!B15,'TKK-MIF-TIF'!$R$43:$R$47)</f>
        <v>0</v>
      </c>
      <c r="I16" s="16">
        <f>SUMIF('TKK-MIF-TIF'!$H$48:$H$50,'rekap jam tatap muka'!B15,'TKK-MIF-TIF'!$R$48:$R$50)+SUMIF('TKK-MIF-TIF'!$I$48:$I$50,'rekap jam tatap muka'!B15,'TKK-MIF-TIF'!$R$48:$R$50)+SUMIF('TKK-MIF-TIF'!$J$48:$J$50,'rekap jam tatap muka'!B15,'TKK-MIF-TIF'!$R$48:$R$50)+SUMIF('TKK-MIF-TIF'!$K$48:$K$50,'rekap jam tatap muka'!B15,'TKK-MIF-TIF'!$R$48:$R$50)+SUMIF('TKK-MIF-TIF'!$L$48:$L$50,'rekap jam tatap muka'!B15,'TKK-MIF-TIF'!$R$48:$R$50)</f>
        <v>0</v>
      </c>
      <c r="J16" s="19">
        <f>COUNTIF('TKK-MIF-TIF'!$A$55:$K$80,'rekap jam tatap muka'!B15)</f>
        <v>2</v>
      </c>
      <c r="K16" s="19">
        <f>SUMIF('TKK-MIF-TIF'!$H$60,'rekap jam tatap muka'!B15,'TKK-MIF-TIF'!$R$60)+SUMIF('TKK-MIF-TIF'!$H$62,'rekap jam tatap muka'!B15,'TKK-MIF-TIF'!$R$62)+SUMIF('TKK-MIF-TIF'!$H$67:$H$72,'rekap jam tatap muka'!B15,'TKK-MIF-TIF'!$R$67:$R$72)+SUMIF('TKK-MIF-TIF'!$H$78:$H$79,'rekap jam tatap muka'!B15,'TKK-MIF-TIF'!$R$78:$R$79)+SUMIF('TKK-MIF-TIF'!$I$60,'rekap jam tatap muka'!B15,'TKK-MIF-TIF'!$R$60)+SUMIF('TKK-MIF-TIF'!$I$62,'rekap jam tatap muka'!B15,'TKK-MIF-TIF'!$R$62)+SUMIF('TKK-MIF-TIF'!$I$67:$I$72,'rekap jam tatap muka'!B15,'TKK-MIF-TIF'!$R$67:$R$72)+SUMIF('TKK-MIF-TIF'!$I$78:$I$79,'rekap jam tatap muka'!B15,'TKK-MIF-TIF'!$R$78:$R$79)+SUMIF('TKK-MIF-TIF'!$J$60,'rekap jam tatap muka'!B15,'TKK-MIF-TIF'!$R$60)+SUMIF('TKK-MIF-TIF'!$J$62,'rekap jam tatap muka'!B15,'TKK-MIF-TIF'!$R$62)+SUMIF('TKK-MIF-TIF'!$J$67:$J$72,'rekap jam tatap muka'!B15,'TKK-MIF-TIF'!$R$67:$R$72)+SUMIF('TKK-MIF-TIF'!$J$78:$J$79,'rekap jam tatap muka'!B15,'TKK-MIF-TIF'!$R$78:$R$79)+SUMIF('TKK-MIF-TIF'!$K$60,'rekap jam tatap muka'!B15,'TKK-MIF-TIF'!$R$60)+SUMIF('TKK-MIF-TIF'!$K$62,'rekap jam tatap muka'!B15,'TKK-MIF-TIF'!$R$62)+SUMIF('TKK-MIF-TIF'!$K$67:$K$72,'rekap jam tatap muka'!B15,'TKK-MIF-TIF'!$R$67:$R$72)+SUMIF('TKK-MIF-TIF'!$K$78:$K$79,'rekap jam tatap muka'!B15,'TKK-MIF-TIF'!$R$78:$R$79)+SUMIF('TKK-MIF-TIF'!$L$60,'rekap jam tatap muka'!B15,'TKK-MIF-TIF'!$R$60)+SUMIF('TKK-MIF-TIF'!$L$62,'rekap jam tatap muka'!B15,'TKK-MIF-TIF'!$R$62)+SUMIF('TKK-MIF-TIF'!$L$67:$L$72,'rekap jam tatap muka'!B15,'TKK-MIF-TIF'!$R$67:$R$72)+SUMIF('TKK-MIF-TIF'!$L$78:$L$79,'rekap jam tatap muka'!B15,'TKK-MIF-TIF'!$R$78:$R$79)</f>
        <v>2</v>
      </c>
      <c r="L16" s="20">
        <f>SUMIF('TKK-MIF-TIF'!$H$61,'rekap jam tatap muka'!B15,'TKK-MIF-TIF'!$R$61)+SUMIF('TKK-MIF-TIF'!$H$63:$H$64,'rekap jam tatap muka'!B15,'TKK-MIF-TIF'!$R$63:$R$64)+SUMIF('TKK-MIF-TIF'!$H$73:$H$74,'rekap jam tatap muka'!B15,'TKK-MIF-TIF'!$R$73:$R$74)+SUMIF('TKK-MIF-TIF'!$H$77,'rekap jam tatap muka'!B15,'TKK-MIF-TIF'!$R$77)+SUMIF('TKK-MIF-TIF'!$I$61,'rekap jam tatap muka'!B15,'TKK-MIF-TIF'!$R$61)+SUMIF('TKK-MIF-TIF'!$I$63:$I$64,'rekap jam tatap muka'!B15,'TKK-MIF-TIF'!$R$63:$R$64)+SUMIF('TKK-MIF-TIF'!$I$73:$I$74,'rekap jam tatap muka'!B15,'TKK-MIF-TIF'!$R$73:$R$74)+SUMIF('TKK-MIF-TIF'!$I$77,'rekap jam tatap muka'!B15,'TKK-MIF-TIF'!$R$77)+SUMIF('TKK-MIF-TIF'!$J$61,'rekap jam tatap muka'!B15,'TKK-MIF-TIF'!$R$61)+SUMIF('TKK-MIF-TIF'!$J$63:$J$64,'rekap jam tatap muka'!B15,'TKK-MIF-TIF'!$R$63:$R$64)+SUMIF('TKK-MIF-TIF'!$J$73:$J$74,'rekap jam tatap muka'!B15,'TKK-MIF-TIF'!$R$73:$R$74)+SUMIF('TKK-MIF-TIF'!$J$77,'rekap jam tatap muka'!B15,'TKK-MIF-TIF'!$R$77)+SUMIF('TKK-MIF-TIF'!$K$61,'rekap jam tatap muka'!B15,'TKK-MIF-TIF'!$R$61)+SUMIF('TKK-MIF-TIF'!$K$63:$K$64,'rekap jam tatap muka'!B15,'TKK-MIF-TIF'!$R$63:$R$64)+SUMIF('TKK-MIF-TIF'!$K$73:$K$74,'rekap jam tatap muka'!B15,'TKK-MIF-TIF'!$R$73:$R$74)+SUMIF('TKK-MIF-TIF'!$K$77,'rekap jam tatap muka'!B15,'TKK-MIF-TIF'!$R$77)+SUMIF('TKK-MIF-TIF'!$L$61,'rekap jam tatap muka'!B15,'TKK-MIF-TIF'!$R$61)+SUMIF('TKK-MIF-TIF'!$L$63:$L$64,'rekap jam tatap muka'!B15,'TKK-MIF-TIF'!$R$63:$R$64)+SUMIF('TKK-MIF-TIF'!$L$73:$L$74,'rekap jam tatap muka'!B15,'TKK-MIF-TIF'!$R$73:$R$74)+SUMIF('TKK-MIF-TIF'!$L$77,'rekap jam tatap muka'!B15,'TKK-MIF-TIF'!$R$77)</f>
        <v>5</v>
      </c>
      <c r="M16" s="21">
        <f>COUNTIF('TKK-MIF-TIF'!$A$84:$K$109,'rekap jam tatap muka'!B15)</f>
        <v>3</v>
      </c>
      <c r="N16" s="21">
        <f>SUMIF('TKK-MIF-TIF'!$H$89,'rekap jam tatap muka'!B15,'TKK-MIF-TIF'!$R$89)+SUMIF('TKK-MIF-TIF'!$H$91,'rekap jam tatap muka'!B15,'TKK-MIF-TIF'!$R$91)+SUMIF('TKK-MIF-TIF'!$H$96:$H$101,'rekap jam tatap muka'!B15,'TKK-MIF-TIF'!$R$96:$R$101)+SUMIF('TKK-MIF-TIF'!$H$107:$H$108,'rekap jam tatap muka'!B15,'TKK-MIF-TIF'!$R$107:$R$108)+SUMIF('TKK-MIF-TIF'!$I$89,'rekap jam tatap muka'!B15,'TKK-MIF-TIF'!$R$89)+SUMIF('TKK-MIF-TIF'!$I$91,'rekap jam tatap muka'!B15,'TKK-MIF-TIF'!$R$91)+SUMIF('TKK-MIF-TIF'!$I$96:$I$101,'rekap jam tatap muka'!B15,'TKK-MIF-TIF'!$R$96:$R$101)+SUMIF('TKK-MIF-TIF'!$I$107:$I$108,'rekap jam tatap muka'!B15,'TKK-MIF-TIF'!$R$107:$R$108)+SUMIF('TKK-MIF-TIF'!$J$89,'rekap jam tatap muka'!B15,'TKK-MIF-TIF'!$R$89)+SUMIF('TKK-MIF-TIF'!$J$91,'rekap jam tatap muka'!B15,'TKK-MIF-TIF'!$R$91)+SUMIF('TKK-MIF-TIF'!$J$96:$J$101,'rekap jam tatap muka'!B15,'TKK-MIF-TIF'!$R$96:$R$101)+SUMIF('TKK-MIF-TIF'!$J$107:$J$108,'rekap jam tatap muka'!B15,'TKK-MIF-TIF'!$R$107:$R$108)+SUMIF('TKK-MIF-TIF'!$K$89,'rekap jam tatap muka'!B15,'TKK-MIF-TIF'!$R$89)+SUMIF('TKK-MIF-TIF'!$K$91,'rekap jam tatap muka'!B15,'TKK-MIF-TIF'!$R$91)+SUMIF('TKK-MIF-TIF'!$K$96:$K$101,'rekap jam tatap muka'!B15,'TKK-MIF-TIF'!$R$96:$R$101)+SUMIF('TKK-MIF-TIF'!$K$107:$K$108,'rekap jam tatap muka'!B15,'TKK-MIF-TIF'!$R$107:$R$108)+SUMIF('TKK-MIF-TIF'!$H$89,'rekap jam tatap muka'!B15,'TKK-MIF-TIF'!$R$89)+SUMIF('TKK-MIF-TIF'!$L$91,'rekap jam tatap muka'!B15,'TKK-MIF-TIF'!$R$91)+SUMIF('TKK-MIF-TIF'!$L$96:$L$101,'rekap jam tatap muka'!B15,'TKK-MIF-TIF'!$R$96:$R$101)+SUMIF('TKK-MIF-TIF'!$L$107:$L$108,'rekap jam tatap muka'!B15,'TKK-MIF-TIF'!$R$107:$R$108)</f>
        <v>2</v>
      </c>
      <c r="O16" s="22">
        <f ca="1">SUMIF('TKK-MIF-TIF'!$H$90,'rekap jam tatap muka'!B15,'TKK-MIF-TIF'!$R$90)+SUMIF('TKK-MIF-TIF'!$H$92:$H$93,'rekap jam tatap muka'!B15,'TKK-MIF-TIF'!$R$92:$R$93)+SUMIF('TKK-MIF-TIF'!$H$102:$H$103,'rekap jam tatap muka'!B15,'TKK-MIF-TIF'!$R$102:$R$103)+SUMIF('TKK-MIF-TIF'!$H$106,'rekap jam tatap muka'!B15,'TKK-MIF-TIF'!$R$106)+SUMIF('TKK-MIF-TIF'!$I$90,'rekap jam tatap muka'!B15,'TKK-MIF-TIF'!$R$90)+SUMIF('TKK-MIF-TIF'!$H$92:$I$93,'rekap jam tatap muka'!B15,'TKK-MIF-TIF'!$R$92:$R$93)+SUMIF('TKK-MIF-TIF'!$I$102:$I$103,'rekap jam tatap muka'!B15,'TKK-MIF-TIF'!$R$102:$R$103)+SUMIF('TKK-MIF-TIF'!$I$106,'rekap jam tatap muka'!B15,'TKK-MIF-TIF'!$R$106)+SUMIF('TKK-MIF-TIF'!$J$90,'rekap jam tatap muka'!B15,'TKK-MIF-TIF'!$R$90)+SUMIF('TKK-MIF-TIF'!$J$92:$J$93,'rekap jam tatap muka'!B15,'TKK-MIF-TIF'!$R$92:$R$93)+SUMIF('TKK-MIF-TIF'!$J$102:$J$103,'rekap jam tatap muka'!B15,'TKK-MIF-TIF'!$R$102:$R$103)+SUMIF('TKK-MIF-TIF'!$J$106,'rekap jam tatap muka'!B15,'TKK-MIF-TIF'!$R$106)+SUMIF('TKK-MIF-TIF'!$K$90,'rekap jam tatap muka'!B15,'TKK-MIF-TIF'!$R$90)+SUMIF('TKK-MIF-TIF'!$K$92:$K$93,'rekap jam tatap muka'!B15,'TKK-MIF-TIF'!$R$92:$R$93)+SUMIF('TKK-MIF-TIF'!$K$102:$K$103,'rekap jam tatap muka'!B15,'TKK-MIF-TIF'!$R$102:$R$103)+SUMIF('TKK-MIF-TIF'!$K$106,'rekap jam tatap muka'!B15,'TKK-MIF-TIF'!$R$106)+SUMIF('TKK-MIF-TIF'!$L$90,'rekap jam tatap muka'!B15,'TKK-MIF-TIF'!$R$90)+SUMIF('TKK-MIF-TIF'!$L$92:$L$93,'rekap jam tatap muka'!B15,'TKK-MIF-TIF'!$R$92:$R$93)+SUMIF('TKK-MIF-TIF'!$L$102:$L$103,'rekap jam tatap muka'!B15,'TKK-MIF-TIF'!$R$102:$R$103)+SUMIF('TKK-MIF-TIF'!$L$106,'rekap jam tatap muka'!B15,'TKK-MIF-TIF'!$R$106)</f>
        <v>4</v>
      </c>
      <c r="P16" s="23">
        <f>COUNTIF('TKK-MIF-TIF'!$A$113:$L$150,'rekap jam tatap muka'!B15)</f>
        <v>0</v>
      </c>
      <c r="Q16" s="23">
        <f>SUMIF('TKK-MIF-TIF'!$H$119:$H$121,'rekap jam tatap muka'!B15,'TKK-MIF-TIF'!$R$119:$R$121)+SUMIF('TKK-MIF-TIF'!$H$129:$H$132,'rekap jam tatap muka'!B15,'TKK-MIF-TIF'!$R$129:$R$132)+SUMIF('TKK-MIF-TIF'!$H$139:$H$142,'rekap jam tatap muka'!B15,'TKK-MIF-TIF'!$R$139:$R156)+ SUMIF('TKK-MIF-TIF'!$H$150:$H$151,'rekap jam tatap muka'!B15,'TKK-MIF-TIF'!$R$150:$R165)+SUMIF('TKK-MIF-TIF'!$I$119:$I$121,'rekap jam tatap muka'!B15,'TKK-MIF-TIF'!$R$119:$R$121)+SUMIF('TKK-MIF-TIF'!$I$129:$I$132,'rekap jam tatap muka'!B15,'TKK-MIF-TIF'!$R$129:$R$132)+SUMIF('TKK-MIF-TIF'!$I$139:$I$142,'rekap jam tatap muka'!B15,'TKK-MIF-TIF'!$R$139:$R156)+SUMIF('TKK-MIF-TIF'!$I$150:$I$151,'rekap jam tatap muka'!B15,'TKK-MIF-TIF'!$R$150:$R165)+SUMIF('TKK-MIF-TIF'!$J$119:$J$121,'rekap jam tatap muka'!B15,'TKK-MIF-TIF'!$R$119:$R$121)+SUMIF('TKK-MIF-TIF'!$J$129:$J$132,'rekap jam tatap muka'!B15,'TKK-MIF-TIF'!$R$129:$R$132)+SUMIF('TKK-MIF-TIF'!$J$139:$J$142,'rekap jam tatap muka'!B15,'TKK-MIF-TIF'!$R$139:$R156)+SUMIF('TKK-MIF-TIF'!$J$150:$J$151,'rekap jam tatap muka'!B15,'TKK-MIF-TIF'!$R$150:$R165)+SUMIF('TKK-MIF-TIF'!$K$119:$K$121,'rekap jam tatap muka'!B15,'TKK-MIF-TIF'!$R$119:$R$121)+SUMIF('TKK-MIF-TIF'!$K$129:$K$132,'rekap jam tatap muka'!B15,'TKK-MIF-TIF'!$R$132:$R$1120)+SUMIF('TKK-MIF-TIF'!$K$139:$K$142,'rekap jam tatap muka'!B15,'TKK-MIF-TIF'!$R$139:$R156)+SUMIF('TKK-MIF-TIF'!$K$150:$K$151,'rekap jam tatap muka'!B15,'TKK-MIF-TIF'!$R$150:$R165)+SUMIF('TKK-MIF-TIF'!$L$119:$L$121,'rekap jam tatap muka'!B15,'TKK-MIF-TIF'!$R$119:$R$121)+SUMIF('TKK-MIF-TIF'!$L$129:$L$132,'rekap jam tatap muka'!B15,'TKK-MIF-TIF'!$R$132:$R$1120)+SUMIF('TKK-MIF-TIF'!$L$139:$L$142,'rekap jam tatap muka'!B15,'TKK-MIF-TIF'!$R$139:$R156)+SUMIF('TKK-MIF-TIF'!$L$150:$L$151,'rekap jam tatap muka'!B15,'TKK-MIF-TIF'!$R$150:$R165)</f>
        <v>0</v>
      </c>
      <c r="R16" s="24">
        <f>SUMIF('TKK-MIF-TIF'!$H$122:$H$123,'rekap jam tatap muka'!B15,'TKK-MIF-TIF'!$R$122:$R$123)+SUMIF('TKK-MIF-TIF'!$H$128,'rekap jam tatap muka'!B15,'TKK-MIF-TIF'!$R$128)+SUMIF('TKK-MIF-TIF'!$H$133:$H$134,'rekap jam tatap muka'!B15,'TKK-MIF-TIF'!$R$133:$R$134)+SUMIF('TKK-MIF-TIF'!$H$143:$H$145,'rekap jam tatap muka'!B15,'TKK-MIF-TIF'!$R$143:$R$145)+SUMIF('TKK-MIF-TIF'!$H$152,'rekap jam tatap muka'!B15,'TKK-MIF-TIF'!$R$152)+SUMIF('TKK-MIF-TIF'!$I$122:$I$123,'rekap jam tatap muka'!B15,'TKK-MIF-TIF'!$R$122:$R$123)+SUMIF('TKK-MIF-TIF'!$I$128,'rekap jam tatap muka'!B15,'TKK-MIF-TIF'!$R$128)+SUMIF('TKK-MIF-TIF'!$I$133:$I$134,'rekap jam tatap muka'!B15,'TKK-MIF-TIF'!$R$133:$R$134)+SUMIF('TKK-MIF-TIF'!$I$143:$I$145,'rekap jam tatap muka'!B15,'TKK-MIF-TIF'!$R$143:$R$145)+SUMIF('TKK-MIF-TIF'!$I$152,'rekap jam tatap muka'!B15,'TKK-MIF-TIF'!$R$152)+SUMIF('TKK-MIF-TIF'!$J$122:$J$123,'rekap jam tatap muka'!B15,'TKK-MIF-TIF'!$R$122:$R$123)+SUMIF('TKK-MIF-TIF'!$J$128,'rekap jam tatap muka'!B15,'TKK-MIF-TIF'!$R$128)+SUMIF('TKK-MIF-TIF'!$J$133:$J$134,'rekap jam tatap muka'!B15,'TKK-MIF-TIF'!$R$133:$R$134)+SUMIF('TKK-MIF-TIF'!$J$143:$J$145,'rekap jam tatap muka'!B15,'TKK-MIF-TIF'!$R$143:$R$145)+SUMIF('TKK-MIF-TIF'!$K$122:$K$123,'rekap jam tatap muka'!B15,'TKK-MIF-TIF'!$R$122:$R$123)+SUMIF('TKK-MIF-TIF'!$J$152,'rekap jam tatap muka'!B15,'TKK-MIF-TIF'!$R$152)+SUMIF('TKK-MIF-TIF'!$K$128,'rekap jam tatap muka'!B15,'TKK-MIF-TIF'!$R$128)+SUMIF('TKK-MIF-TIF'!$K$133:$K$134,'rekap jam tatap muka'!B15,'TKK-MIF-TIF'!$R$133:$R$134)+SUMIF('TKK-MIF-TIF'!$K$143:$K$145,'rekap jam tatap muka'!B15,'TKK-MIF-TIF'!$R$143:$R$145)+SUMIF('TKK-MIF-TIF'!$K$152,'rekap jam tatap muka'!B15,'TKK-MIF-TIF'!$R$152)+SUMIF('TKK-MIF-TIF'!$L$122:$L$123,'rekap jam tatap muka'!B15,'TKK-MIF-TIF'!$R$122:$R$123)+SUMIF('TKK-MIF-TIF'!$L$128,'rekap jam tatap muka'!B15,'TKK-MIF-TIF'!$R$128)+SUMIF('TKK-MIF-TIF'!$L$133:$L$134,'rekap jam tatap muka'!B15,'TKK-MIF-TIF'!$R$133:$R$134)+SUMIF('TKK-MIF-TIF'!$L$143:$L$145,'rekap jam tatap muka'!B15,'TKK-MIF-TIF'!$R$143:$R$145)+SUMIF('TKK-MIF-TIF'!$L$152,'rekap jam tatap muka'!B15,'TKK-MIF-TIF'!$R$152)</f>
        <v>0</v>
      </c>
      <c r="S16" s="25">
        <f>COUNTIF('TKK-MIF-TIF'!$A$189:$L$226,'rekap jam tatap muka'!B15)</f>
        <v>0</v>
      </c>
      <c r="T16" s="25">
        <f>SUMIF('TKK-MIF-TIF'!$H$194:$H$196,'rekap jam tatap muka'!B15,'TKK-MIF-TIF'!$R$194:$R$196)+SUMIF('TKK-MIF-TIF'!$H$205:$H$208,'rekap jam tatap muka'!B15,'TKK-MIF-TIF'!$R$205:$R$208)+SUMIF('TKK-MIF-TIF'!$H$215:$H$218,'rekap jam tatap muka'!B15,'TKK-MIF-TIF'!$R$215:$R232)+SUMIF('TKK-MIF-TIF'!$H$226:$H$227,'rekap jam tatap muka'!B15,'TKK-MIF-TIF'!$R$226:$R241)+ SUMIF('TKK-MIF-TIF'!$I$194:$I$196,'rekap jam tatap muka'!B15,'TKK-MIF-TIF'!$R$194:$R$196)+SUMIF('TKK-MIF-TIF'!$I$205:$I$208,'rekap jam tatap muka'!B15,'TKK-MIF-TIF'!$R$205:$R$208)+SUMIF('TKK-MIF-TIF'!$I$215:$I$218,'rekap jam tatap muka'!B15,'TKK-MIF-TIF'!$R$215:$R232)+SUMIF('TKK-MIF-TIF'!$I$226:$I$227,'rekap jam tatap muka'!B15,'TKK-MIF-TIF'!$R$226:$R241)+SUMIF('TKK-MIF-TIF'!$J$194:$J$196,'rekap jam tatap muka'!B15,'TKK-MIF-TIF'!$R$194:$R$196)+SUMIF('TKK-MIF-TIF'!$J$205:$J$208,'rekap jam tatap muka'!B15,'TKK-MIF-TIF'!$R$205:$R$208)+SUMIF('TKK-MIF-TIF'!$J$215:$J$218,'rekap jam tatap muka'!B15,'TKK-MIF-TIF'!$R$215:$R232)+SUMIF('TKK-MIF-TIF'!$J$226:$J$227,'rekap jam tatap muka'!B15,'TKK-MIF-TIF'!$R$226:$R241)+SUMIF('TKK-MIF-TIF'!$K$194:$K$196,'rekap jam tatap muka'!B15,'TKK-MIF-TIF'!$R$194:$R$196)+SUMIF('TKK-MIF-TIF'!$K$205:$K$208,'rekap jam tatap muka'!B15,'TKK-MIF-TIF'!$R$205:$R$208)+SUMIF('TKK-MIF-TIF'!$K$215:$K$218,'rekap jam tatap muka'!B15,'TKK-MIF-TIF'!$R$215:$R232)+SUMIF('TKK-MIF-TIF'!$K$226:$K$227,'rekap jam tatap muka'!B15,'TKK-MIF-TIF'!$R$226:$R241)+SUMIF('TKK-MIF-TIF'!$L$194:$L$196,'rekap jam tatap muka'!B15,'TKK-MIF-TIF'!$R$194:$R$196)+SUMIF('TKK-MIF-TIF'!$L$205:$L$208,'rekap jam tatap muka'!B15,'TKK-MIF-TIF'!$R$205:$R$208)+SUMIF('TKK-MIF-TIF'!$L$215:$L$218,'rekap jam tatap muka'!B15,'TKK-MIF-TIF'!$R$215:$R232)+SUMIF('TKK-MIF-TIF'!$L$226:$L$227,'rekap jam tatap muka'!B15,'TKK-MIF-TIF'!$R$226:$R241)</f>
        <v>0</v>
      </c>
      <c r="U16" s="26">
        <f>SUMIF('TKK-MIF-TIF'!$H$197:$H$198,'rekap jam tatap muka'!B15,'TKK-MIF-TIF'!$R$197:$R$198)+SUMIF('TKK-MIF-TIF'!$H$204,'rekap jam tatap muka'!B15,'TKK-MIF-TIF'!$R$204)+SUMIF('TKK-MIF-TIF'!$H$209:$H$210,'rekap jam tatap muka'!B15,'TKK-MIF-TIF'!$R$209:$R$210)+SUMIF('TKK-MIF-TIF'!$H$219:$H$221,'rekap jam tatap muka'!B15,'TKK-MIF-TIF'!$R$219:$R$221)+SUMIF('TKK-MIF-TIF'!$H$228,'rekap jam tatap muka'!B15,'TKK-MIF-TIF'!$R$228)+SUMIF('TKK-MIF-TIF'!$I$197:$I$198,'rekap jam tatap muka'!B15,'TKK-MIF-TIF'!$R$197:$R$198)+SUMIF('TKK-MIF-TIF'!$I$204,'rekap jam tatap muka'!B15,'TKK-MIF-TIF'!$R$204)+SUMIF('TKK-MIF-TIF'!$I$209:$I$210,'rekap jam tatap muka'!B15,'TKK-MIF-TIF'!$R$209:$R$210)+SUMIF('TKK-MIF-TIF'!$I$219:$I$221,'rekap jam tatap muka'!B15,'TKK-MIF-TIF'!$R$219:$R$221)+SUMIF('TKK-MIF-TIF'!$I$228,'rekap jam tatap muka'!B15,'TKK-MIF-TIF'!$R$228)+SUMIF('TKK-MIF-TIF'!$J$197:$J$198,'rekap jam tatap muka'!B15,'TKK-MIF-TIF'!$R$197:$R$198)+SUMIF('TKK-MIF-TIF'!$J$204,'rekap jam tatap muka'!B15,'TKK-MIF-TIF'!$R$204)+SUMIF('TKK-MIF-TIF'!$J$209:$J$210,'rekap jam tatap muka'!B15,'TKK-MIF-TIF'!$R$209:$R$210)+SUMIF('TKK-MIF-TIF'!$J$219:$J$221,'rekap jam tatap muka'!B15,'TKK-MIF-TIF'!$R$219:$R$221)+SUMIF('TKK-MIF-TIF'!$J$228,'rekap jam tatap muka'!B15,'TKK-MIF-TIF'!$R$228)+SUMIF('TKK-MIF-TIF'!$K$197:$K$198,'rekap jam tatap muka'!B15,'TKK-MIF-TIF'!$R$197:$R$198)+SUMIF('TKK-MIF-TIF'!$K$204,'rekap jam tatap muka'!B15,'TKK-MIF-TIF'!$R$204)+SUMIF('TKK-MIF-TIF'!$K$209:$K$210,'rekap jam tatap muka'!B15,'TKK-MIF-TIF'!$R$209:$R$210)+SUMIF('TKK-MIF-TIF'!$K$219:$K$221,'rekap jam tatap muka'!B15,'TKK-MIF-TIF'!$R$219:$R$221)+SUMIF('TKK-MIF-TIF'!$K$228,'rekap jam tatap muka'!B15,'TKK-MIF-TIF'!$R$228)+SUMIF('TKK-MIF-TIF'!$L$197:$L$198,'rekap jam tatap muka'!B15,'TKK-MIF-TIF'!$R$197:$R$198)+SUMIF('TKK-MIF-TIF'!$L$204,'rekap jam tatap muka'!B15,'TKK-MIF-TIF'!$R$204)+SUMIF('TKK-MIF-TIF'!$L$209:$L$210,'rekap jam tatap muka'!B15,'TKK-MIF-TIF'!$R$209:$R$210)+SUMIF('TKK-MIF-TIF'!$J$219:$J$221,'rekap jam tatap muka'!B15,'TKK-MIF-TIF'!$R$219:$R$221)++SUMIF('TKK-MIF-TIF'!$L$228,'rekap jam tatap muka'!B15,'TKK-MIF-TIF'!$R$228)</f>
        <v>0</v>
      </c>
      <c r="V16" s="27">
        <f>COUNTIF('TKK-MIF-TIF'!$A$231:$L$242,'rekap jam tatap muka'!B15)</f>
        <v>0</v>
      </c>
      <c r="W16" s="28">
        <f>SUMIF('TKK-MIF-TIF'!$H$251:$H$253,'rekap jam tatap muka'!B15,'TKK-MIF-TIF'!$R$251:$R$253)+SUMIF('TKK-MIF-TIF'!$I$251:$I$253,'rekap jam tatap muka'!B15,'TKK-MIF-TIF'!$R$251:$R$253)+SUMIF('TKK-MIF-TIF'!$J$251:$J$253,'rekap jam tatap muka'!B15,'TKK-MIF-TIF'!$R$251:$R$253)+SUMIF('TKK-MIF-TIF'!$K$251:$K$253,'rekap jam tatap muka'!B15,'TKK-MIF-TIF'!$R$251:$R$253)+SUMIF('TKK-MIF-TIF'!$L$251:$L$253,'rekap jam tatap muka'!B15,'TKK-MIF-TIF'!$R$251:$R$253)</f>
        <v>1.5</v>
      </c>
      <c r="X16" s="29">
        <f>SUMIF('TKK-MIF-TIF'!$H$254:$H$255,'rekap jam tatap muka'!B15,'TKK-MIF-TIF'!$R$254:$R$255)+SUMIF('TKK-MIF-TIF'!$I$254:$I$255,'rekap jam tatap muka'!B15,'TKK-MIF-TIF'!$R$254:$R$255)+SUMIF('TKK-MIF-TIF'!$J$254:$J$255,'rekap jam tatap muka'!B15,'TKK-MIF-TIF'!$R$254:$R$255)+SUMIF('TKK-MIF-TIF'!$K$254:$K$255,'rekap jam tatap muka'!B15,'TKK-MIF-TIF'!$R$254:$R$255)+SUMIF('TKK-MIF-TIF'!$L$254:$L$255,'rekap jam tatap muka'!B15,'TKK-MIF-TIF'!$R$254:$R$255)</f>
        <v>0</v>
      </c>
      <c r="Y16" s="30">
        <f>COUNTIF('TKK-MIF-TIF'!$A$261:$L$272,'rekap jam tatap muka'!B15)</f>
        <v>0</v>
      </c>
      <c r="Z16" s="31">
        <f>SUMIF('TKK-MIF-TIF'!$H$266:$H$268,'rekap jam tatap muka'!B15,'TKK-MIF-TIF'!$R$266:$R$268)+SUMIF('TKK-MIF-TIF'!$I$266:$I$268,'rekap jam tatap muka'!B15,'TKK-MIF-TIF'!$R$266:$R$268)+SUMIF('TKK-MIF-TIF'!$J$266:$J$268,'rekap jam tatap muka'!B15,'TKK-MIF-TIF'!$R$266:$R$268)+SUMIF('TKK-MIF-TIF'!$K$266:$K$268,'rekap jam tatap muka'!B15,'TKK-MIF-TIF'!$R$266:$R$268)+SUMIF('TKK-MIF-TIF'!$L$266:$L$268,'rekap jam tatap muka'!B15,'TKK-MIF-TIF'!$R$266:$R$268)</f>
        <v>0</v>
      </c>
      <c r="AA16" s="32">
        <f>SUMIF('TKK-MIF-TIF'!$H$269:$H$270,'rekap jam tatap muka'!B15,'TKK-MIF-TIF'!$R$269:$R$270)+SUMIF('TKK-MIF-TIF'!$I$269:$I$270,'rekap jam tatap muka'!B15,'TKK-MIF-TIF'!$R$269:$R$270)+SUMIF('TKK-MIF-TIF'!$J$269:$J$270,'rekap jam tatap muka'!B15,'TKK-MIF-TIF'!$R$269:$R$270)+SUMIF('TKK-MIF-TIF'!$K$269:$K$270,'rekap jam tatap muka'!B15,'TKK-MIF-TIF'!$R$269:$R$270)+SUMIF('TKK-MIF-TIF'!$L$269:$L$270,'rekap jam tatap muka'!B15,'TKK-MIF-TIF'!$R$269:$R$270)</f>
        <v>0</v>
      </c>
      <c r="AB16" s="33">
        <f>COUNTIF('TKK-MIF-TIF'!$A$154:$L$184,'rekap jam tatap muka'!B15)</f>
        <v>0</v>
      </c>
      <c r="AC16" s="33">
        <f>SUMIF('TKK-MIF-TIF'!$H$161:$H$163,'rekap jam tatap muka'!B15,'TKK-MIF-TIF'!$R$161:$R$163)+SUMIF('TKK-MIF-TIF'!$H$172:$H$175,'rekap jam tatap muka'!B15,'TKK-MIF-TIF'!$R$172:$R$175)+SUMIF('TKK-MIF-TIF'!$I$161:$I$163,'rekap jam tatap muka'!B15,'TKK-MIF-TIF'!$R$161:$R$163)+SUMIF('TKK-MIF-TIF'!$I$172:$I$175,'rekap jam tatap muka'!B15,'TKK-MIF-TIF'!$R$172:$R$175)+SUMIF('TKK-MIF-TIF'!$J$161:$J$163,'rekap jam tatap muka'!B15,'TKK-MIF-TIF'!$R$161:$R$163)+SUMIF('TKK-MIF-TIF'!$J$172:$J$175,'rekap jam tatap muka'!B15,'TKK-MIF-TIF'!$R$172:$R$175)+SUMIF('TKK-MIF-TIF'!$K$161:$K$163,'rekap jam tatap muka'!B15,'TKK-MIF-TIF'!$R$161:$R$163)+SUMIF('TKK-MIF-TIF'!$K$172:$K$175,'rekap jam tatap muka'!B15,'TKK-MIF-TIF'!$R$172:$R$175)+SUMIF('TKK-MIF-TIF'!$L$161:$L$163,'rekap jam tatap muka'!B15,'TKK-MIF-TIF'!$R$161:$R$163)+SUMIF('TKK-MIF-TIF'!$L$172:$L$175,'rekap jam tatap muka'!B15,'TKK-MIF-TIF'!$R$172:$R$175)</f>
        <v>0</v>
      </c>
      <c r="AD16" s="34">
        <f>SUMIF('TKK-MIF-TIF'!$H$164:$H$165,'rekap jam tatap muka'!B15,'TKK-MIF-TIF'!$R$164:$R$165)+SUMIF('TKK-MIF-TIF'!$H$171,'rekap jam tatap muka'!B15,'TKK-MIF-TIF'!$R$171)+SUMIF('TKK-MIF-TIF'!$H$176:$H$177,'rekap jam tatap muka'!B15,'TKK-MIF-TIF'!$R$176:$R$177)+SUMIF('TKK-MIF-TIF'!$I$164:$I$165,'rekap jam tatap muka'!B15,'TKK-MIF-TIF'!$R$164:$R$165)+SUMIF('TKK-MIF-TIF'!$I$171,'rekap jam tatap muka'!B15,'TKK-MIF-TIF'!$R$171)+SUMIF('TKK-MIF-TIF'!$I$176:$I$177,'rekap jam tatap muka'!B15,'TKK-MIF-TIF'!$R$176:$R$177)+SUMIF('TKK-MIF-TIF'!$J$164:$J$165,'rekap jam tatap muka'!B15,'TKK-MIF-TIF'!$R$164:$R$165)+SUMIF('TKK-MIF-TIF'!$J$171,'rekap jam tatap muka'!B15,'TKK-MIF-TIF'!$R$171)+SUMIF('TKK-MIF-TIF'!$J$176:$J$177,'rekap jam tatap muka'!B15,'TKK-MIF-TIF'!$R$176:$R$177)+SUMIF('TKK-MIF-TIF'!$K$164:$K$165,'rekap jam tatap muka'!B15,'TKK-MIF-TIF'!$R$164:$R$165)+SUMIF('TKK-MIF-TIF'!$K$171,'rekap jam tatap muka'!B15,'TKK-MIF-TIF'!$R$171)+SUMIF('TKK-MIF-TIF'!$K$176:$K$177,'rekap jam tatap muka'!B15,'TKK-MIF-TIF'!$R$176:$R$177)+SUMIF('TKK-MIF-TIF'!$L$164:$L$165,'rekap jam tatap muka'!B15,'TKK-MIF-TIF'!$R$164:$R$165)+SUMIF('TKK-MIF-TIF'!$L$171,'rekap jam tatap muka'!B15,'TKK-MIF-TIF'!$R$171)+SUMIF('TKK-MIF-TIF'!$L$176:$L$177,'rekap jam tatap muka'!B15,'TKK-MIF-TIF'!$R$176:$R$177)</f>
        <v>0</v>
      </c>
      <c r="AE16" s="34"/>
      <c r="AF16" s="35">
        <f t="shared" si="3"/>
        <v>5</v>
      </c>
      <c r="AG16" s="15">
        <f t="shared" ca="1" si="4"/>
        <v>5.5</v>
      </c>
      <c r="AH16" s="35">
        <f t="shared" ca="1" si="0"/>
        <v>1.5</v>
      </c>
      <c r="AI16" s="15">
        <f t="shared" ca="1" si="5"/>
        <v>9</v>
      </c>
      <c r="AJ16" s="35">
        <f t="shared" ca="1" si="1"/>
        <v>1</v>
      </c>
      <c r="AK16" s="35">
        <f t="shared" ca="1" si="6"/>
        <v>14.5</v>
      </c>
      <c r="AL16" s="36">
        <f>COUNTIF('TKK-MIF-TIF'!$H$15:$H$272,'rekap jam tatap muka'!B15)</f>
        <v>3</v>
      </c>
      <c r="AM16" s="37">
        <v>75000</v>
      </c>
      <c r="AN16" s="38">
        <f t="shared" ca="1" si="7"/>
        <v>1575000</v>
      </c>
      <c r="AO16" s="38">
        <f t="shared" ca="1" si="8"/>
        <v>700000</v>
      </c>
      <c r="AP16" s="38">
        <f t="shared" ca="1" si="2"/>
        <v>2275000</v>
      </c>
      <c r="AQ16" s="40" t="s">
        <v>8</v>
      </c>
    </row>
    <row r="17" spans="1:43" ht="14.25" customHeight="1">
      <c r="A17" s="12">
        <v>16</v>
      </c>
      <c r="B17" s="13" t="s">
        <v>41</v>
      </c>
      <c r="C17" s="13" t="s">
        <v>332</v>
      </c>
      <c r="D17" s="14">
        <f>COUNTIF('TKK-MIF-TIF'!$A$13:$L$35,'rekap jam tatap muka'!B16)</f>
        <v>0</v>
      </c>
      <c r="E17" s="15">
        <f ca="1">SUMIF('TKK-MIF-TIF'!$H$4:$H$19,'rekap jam tatap muka'!B16,'TKK-MIF-TIF'!$R$4:$R$19)+SUMIF('TKK-MIF-TIF'!$H$25:$H$30,'rekap jam tatap muka'!B16,'TKK-MIF-TIF'!$R$25:$R$30)+SUMIF('TKK-MIF-TIF'!$I$4:$I$19,'rekap jam tatap muka'!B16,'TKK-MIF-TIF'!$R$4:$R$19)+SUMIF('TKK-MIF-TIF'!$I$25:$I$30,'rekap jam tatap muka'!B16,'TKK-MIF-TIF'!$R$25:$R$30)+SUMIF('TKK-MIF-TIF'!$J$4:$J$19,'rekap jam tatap muka'!B16,'TKK-MIF-TIF'!$R$4:$R$19)+SUMIF('TKK-MIF-TIF'!$J$25:$J$30,'rekap jam tatap muka'!B16,'TKK-MIF-TIF'!$R$25:$R$30)+SUMIF('TKK-MIF-TIF'!$K$4:$K$19,'rekap jam tatap muka'!B16,'TKK-MIF-TIF'!$R$4:$R$19)+SUMIF('TKK-MIF-TIF'!$K$25:$K$30,'rekap jam tatap muka'!B16,'TKK-MIF-TIF'!$R$25:$R$30)+SUMIF('TKK-MIF-TIF'!$L$4:$L$19,'rekap jam tatap muka'!B16,'TKK-MIF-TIF'!$R$4:$R$19)+SUMIF('TKK-MIF-TIF'!$L$25:$L$30,'rekap jam tatap muka'!B16,'TKK-MIF-TIF'!$R$25:$R$30)</f>
        <v>0</v>
      </c>
      <c r="F17" s="16">
        <f>SUMIF('TKK-MIF-TIF'!$H$20:$H$22,'rekap jam tatap muka'!B16,'TKK-MIF-TIF'!$R$20:$R$22)+SUMIF('TKK-MIF-TIF'!$H$31:$H$32,'rekap jam tatap muka'!B16,'TKK-MIF-TIF'!$R$31:$R$32)+SUMIF('TKK-MIF-TIF'!$H$34,'rekap jam tatap muka'!B16,'TKK-MIF-TIF'!$R$34)+SUMIF('TKK-MIF-TIF'!$I$20:$I$22,'rekap jam tatap muka'!B16,'TKK-MIF-TIF'!$R$20:$R$22)+SUMIF('TKK-MIF-TIF'!$I$31:$I$32,'rekap jam tatap muka'!B16,'TKK-MIF-TIF'!$R$31:$R$32)+SUMIF('TKK-MIF-TIF'!$I$34,'rekap jam tatap muka'!B16,'TKK-MIF-TIF'!$R$34)+SUMIF('TKK-MIF-TIF'!$J$20:$J$22,'rekap jam tatap muka'!B16,'TKK-MIF-TIF'!$R$20:$R$22)+SUMIF('TKK-MIF-TIF'!$J$31:$J$32,'rekap jam tatap muka'!B16,'TKK-MIF-TIF'!$R$31:$R$32)+SUMIF('TKK-MIF-TIF'!$J$34,'rekap jam tatap muka'!B16,'TKK-MIF-TIF'!$R$34)+SUMIF('TKK-MIF-TIF'!$K$20:$K$22,'rekap jam tatap muka'!B16,'TKK-MIF-TIF'!$R$20:$R$22)+SUMIF('TKK-MIF-TIF'!$K$31:$K$32,'rekap jam tatap muka'!B16,'TKK-MIF-TIF'!$R$31:$R$32)+SUMIF('TKK-MIF-TIF'!$K$34,'rekap jam tatap muka'!B16,'TKK-MIF-TIF'!$R$34)+SUMIF('TKK-MIF-TIF'!$L$20:$L$22,'rekap jam tatap muka'!B16,'TKK-MIF-TIF'!$R$20:$R$22)+SUMIF('TKK-MIF-TIF'!$L$31:$L$32,'rekap jam tatap muka'!B16,'TKK-MIF-TIF'!$R$31:$R$32)+SUMIF('TKK-MIF-TIF'!$L$34,'rekap jam tatap muka'!B16,'TKK-MIF-TIF'!$R$34)</f>
        <v>0</v>
      </c>
      <c r="G17" s="17">
        <f>COUNTIF('TKK-MIF-TIF'!$A$41:$L$50,'rekap jam tatap muka'!B16)</f>
        <v>0</v>
      </c>
      <c r="H17" s="18">
        <f>SUMIF('TKK-MIF-TIF'!$H$43:$H$47,'rekap jam tatap muka'!B16,'TKK-MIF-TIF'!$R$43:$R$47)+SUMIF('TKK-MIF-TIF'!$I$43:$I$47,'rekap jam tatap muka'!B16,'TKK-MIF-TIF'!$R$43:$R$47)+SUMIF('TKK-MIF-TIF'!$J$43:$J$47,'rekap jam tatap muka'!B16,'TKK-MIF-TIF'!$R$43:$R$47)+SUMIF('TKK-MIF-TIF'!$K$43:$K$47,'rekap jam tatap muka'!B16,'TKK-MIF-TIF'!$R$43:$R$47)+SUMIF('TKK-MIF-TIF'!$L$43:$L$47,'rekap jam tatap muka'!B16,'TKK-MIF-TIF'!$R$43:$R$47)</f>
        <v>0</v>
      </c>
      <c r="I17" s="16">
        <f>SUMIF('TKK-MIF-TIF'!$H$48:$H$50,'rekap jam tatap muka'!B16,'TKK-MIF-TIF'!$R$48:$R$50)+SUMIF('TKK-MIF-TIF'!$I$48:$I$50,'rekap jam tatap muka'!B16,'TKK-MIF-TIF'!$R$48:$R$50)+SUMIF('TKK-MIF-TIF'!$J$48:$J$50,'rekap jam tatap muka'!B16,'TKK-MIF-TIF'!$R$48:$R$50)+SUMIF('TKK-MIF-TIF'!$K$48:$K$50,'rekap jam tatap muka'!B16,'TKK-MIF-TIF'!$R$48:$R$50)+SUMIF('TKK-MIF-TIF'!$L$48:$L$50,'rekap jam tatap muka'!B16,'TKK-MIF-TIF'!$R$48:$R$50)</f>
        <v>0</v>
      </c>
      <c r="J17" s="19">
        <f>COUNTIF('TKK-MIF-TIF'!$A$55:$K$80,'rekap jam tatap muka'!B16)</f>
        <v>3</v>
      </c>
      <c r="K17" s="19">
        <f>SUMIF('TKK-MIF-TIF'!$H$60,'rekap jam tatap muka'!B16,'TKK-MIF-TIF'!$R$60)+SUMIF('TKK-MIF-TIF'!$H$62,'rekap jam tatap muka'!B16,'TKK-MIF-TIF'!$R$62)+SUMIF('TKK-MIF-TIF'!$H$67:$H$72,'rekap jam tatap muka'!B16,'TKK-MIF-TIF'!$R$67:$R$72)+SUMIF('TKK-MIF-TIF'!$H$78:$H$79,'rekap jam tatap muka'!B16,'TKK-MIF-TIF'!$R$78:$R$79)+SUMIF('TKK-MIF-TIF'!$I$60,'rekap jam tatap muka'!B16,'TKK-MIF-TIF'!$R$60)+SUMIF('TKK-MIF-TIF'!$I$62,'rekap jam tatap muka'!B16,'TKK-MIF-TIF'!$R$62)+SUMIF('TKK-MIF-TIF'!$I$67:$I$72,'rekap jam tatap muka'!B16,'TKK-MIF-TIF'!$R$67:$R$72)+SUMIF('TKK-MIF-TIF'!$I$78:$I$79,'rekap jam tatap muka'!B16,'TKK-MIF-TIF'!$R$78:$R$79)+SUMIF('TKK-MIF-TIF'!$J$60,'rekap jam tatap muka'!B16,'TKK-MIF-TIF'!$R$60)+SUMIF('TKK-MIF-TIF'!$J$62,'rekap jam tatap muka'!B16,'TKK-MIF-TIF'!$R$62)+SUMIF('TKK-MIF-TIF'!$J$67:$J$72,'rekap jam tatap muka'!B16,'TKK-MIF-TIF'!$R$67:$R$72)+SUMIF('TKK-MIF-TIF'!$J$78:$J$79,'rekap jam tatap muka'!B16,'TKK-MIF-TIF'!$R$78:$R$79)+SUMIF('TKK-MIF-TIF'!$K$60,'rekap jam tatap muka'!B16,'TKK-MIF-TIF'!$R$60)+SUMIF('TKK-MIF-TIF'!$K$62,'rekap jam tatap muka'!B16,'TKK-MIF-TIF'!$R$62)+SUMIF('TKK-MIF-TIF'!$K$67:$K$72,'rekap jam tatap muka'!B16,'TKK-MIF-TIF'!$R$67:$R$72)+SUMIF('TKK-MIF-TIF'!$K$78:$K$79,'rekap jam tatap muka'!B16,'TKK-MIF-TIF'!$R$78:$R$79)+SUMIF('TKK-MIF-TIF'!$L$60,'rekap jam tatap muka'!B16,'TKK-MIF-TIF'!$R$60)+SUMIF('TKK-MIF-TIF'!$L$62,'rekap jam tatap muka'!B16,'TKK-MIF-TIF'!$R$62)+SUMIF('TKK-MIF-TIF'!$L$67:$L$72,'rekap jam tatap muka'!B16,'TKK-MIF-TIF'!$R$67:$R$72)+SUMIF('TKK-MIF-TIF'!$L$78:$L$79,'rekap jam tatap muka'!B16,'TKK-MIF-TIF'!$R$78:$R$79)</f>
        <v>2</v>
      </c>
      <c r="L17" s="20">
        <f>SUMIF('TKK-MIF-TIF'!$H$61,'rekap jam tatap muka'!B16,'TKK-MIF-TIF'!$R$61)+SUMIF('TKK-MIF-TIF'!$H$63:$H$64,'rekap jam tatap muka'!B16,'TKK-MIF-TIF'!$R$63:$R$64)+SUMIF('TKK-MIF-TIF'!$H$73:$H$74,'rekap jam tatap muka'!B16,'TKK-MIF-TIF'!$R$73:$R$74)+SUMIF('TKK-MIF-TIF'!$H$77,'rekap jam tatap muka'!B16,'TKK-MIF-TIF'!$R$77)+SUMIF('TKK-MIF-TIF'!$I$61,'rekap jam tatap muka'!B16,'TKK-MIF-TIF'!$R$61)+SUMIF('TKK-MIF-TIF'!$I$63:$I$64,'rekap jam tatap muka'!B16,'TKK-MIF-TIF'!$R$63:$R$64)+SUMIF('TKK-MIF-TIF'!$I$73:$I$74,'rekap jam tatap muka'!B16,'TKK-MIF-TIF'!$R$73:$R$74)+SUMIF('TKK-MIF-TIF'!$I$77,'rekap jam tatap muka'!B16,'TKK-MIF-TIF'!$R$77)+SUMIF('TKK-MIF-TIF'!$J$61,'rekap jam tatap muka'!B16,'TKK-MIF-TIF'!$R$61)+SUMIF('TKK-MIF-TIF'!$J$63:$J$64,'rekap jam tatap muka'!B16,'TKK-MIF-TIF'!$R$63:$R$64)+SUMIF('TKK-MIF-TIF'!$J$73:$J$74,'rekap jam tatap muka'!B16,'TKK-MIF-TIF'!$R$73:$R$74)+SUMIF('TKK-MIF-TIF'!$J$77,'rekap jam tatap muka'!B16,'TKK-MIF-TIF'!$R$77)+SUMIF('TKK-MIF-TIF'!$K$61,'rekap jam tatap muka'!B16,'TKK-MIF-TIF'!$R$61)+SUMIF('TKK-MIF-TIF'!$K$63:$K$64,'rekap jam tatap muka'!B16,'TKK-MIF-TIF'!$R$63:$R$64)+SUMIF('TKK-MIF-TIF'!$K$73:$K$74,'rekap jam tatap muka'!B16,'TKK-MIF-TIF'!$R$73:$R$74)+SUMIF('TKK-MIF-TIF'!$K$77,'rekap jam tatap muka'!B16,'TKK-MIF-TIF'!$R$77)+SUMIF('TKK-MIF-TIF'!$L$61,'rekap jam tatap muka'!B16,'TKK-MIF-TIF'!$R$61)+SUMIF('TKK-MIF-TIF'!$L$63:$L$64,'rekap jam tatap muka'!B16,'TKK-MIF-TIF'!$R$63:$R$64)+SUMIF('TKK-MIF-TIF'!$L$73:$L$74,'rekap jam tatap muka'!B16,'TKK-MIF-TIF'!$R$73:$R$74)+SUMIF('TKK-MIF-TIF'!$L$77,'rekap jam tatap muka'!B16,'TKK-MIF-TIF'!$R$77)</f>
        <v>10</v>
      </c>
      <c r="M17" s="21">
        <f>COUNTIF('TKK-MIF-TIF'!$A$84:$K$109,'rekap jam tatap muka'!B16)</f>
        <v>2</v>
      </c>
      <c r="N17" s="21">
        <f>SUMIF('TKK-MIF-TIF'!$H$89,'rekap jam tatap muka'!B16,'TKK-MIF-TIF'!$R$89)+SUMIF('TKK-MIF-TIF'!$H$91,'rekap jam tatap muka'!B16,'TKK-MIF-TIF'!$R$91)+SUMIF('TKK-MIF-TIF'!$H$96:$H$101,'rekap jam tatap muka'!B16,'TKK-MIF-TIF'!$R$96:$R$101)+SUMIF('TKK-MIF-TIF'!$H$107:$H$108,'rekap jam tatap muka'!B16,'TKK-MIF-TIF'!$R$107:$R$108)+SUMIF('TKK-MIF-TIF'!$I$89,'rekap jam tatap muka'!B16,'TKK-MIF-TIF'!$R$89)+SUMIF('TKK-MIF-TIF'!$I$91,'rekap jam tatap muka'!B16,'TKK-MIF-TIF'!$R$91)+SUMIF('TKK-MIF-TIF'!$I$96:$I$101,'rekap jam tatap muka'!B16,'TKK-MIF-TIF'!$R$96:$R$101)+SUMIF('TKK-MIF-TIF'!$I$107:$I$108,'rekap jam tatap muka'!B16,'TKK-MIF-TIF'!$R$107:$R$108)+SUMIF('TKK-MIF-TIF'!$J$89,'rekap jam tatap muka'!B16,'TKK-MIF-TIF'!$R$89)+SUMIF('TKK-MIF-TIF'!$J$91,'rekap jam tatap muka'!B16,'TKK-MIF-TIF'!$R$91)+SUMIF('TKK-MIF-TIF'!$J$96:$J$101,'rekap jam tatap muka'!B16,'TKK-MIF-TIF'!$R$96:$R$101)+SUMIF('TKK-MIF-TIF'!$J$107:$J$108,'rekap jam tatap muka'!B16,'TKK-MIF-TIF'!$R$107:$R$108)+SUMIF('TKK-MIF-TIF'!$K$89,'rekap jam tatap muka'!B16,'TKK-MIF-TIF'!$R$89)+SUMIF('TKK-MIF-TIF'!$K$91,'rekap jam tatap muka'!B16,'TKK-MIF-TIF'!$R$91)+SUMIF('TKK-MIF-TIF'!$K$96:$K$101,'rekap jam tatap muka'!B16,'TKK-MIF-TIF'!$R$96:$R$101)+SUMIF('TKK-MIF-TIF'!$K$107:$K$108,'rekap jam tatap muka'!B16,'TKK-MIF-TIF'!$R$107:$R$108)+SUMIF('TKK-MIF-TIF'!$H$89,'rekap jam tatap muka'!B16,'TKK-MIF-TIF'!$R$89)+SUMIF('TKK-MIF-TIF'!$L$91,'rekap jam tatap muka'!B16,'TKK-MIF-TIF'!$R$91)+SUMIF('TKK-MIF-TIF'!$L$96:$L$101,'rekap jam tatap muka'!B16,'TKK-MIF-TIF'!$R$96:$R$101)+SUMIF('TKK-MIF-TIF'!$L$107:$L$108,'rekap jam tatap muka'!B16,'TKK-MIF-TIF'!$R$107:$R$108)</f>
        <v>1</v>
      </c>
      <c r="O17" s="22">
        <f ca="1">SUMIF('TKK-MIF-TIF'!$H$90,'rekap jam tatap muka'!B16,'TKK-MIF-TIF'!$R$90)+SUMIF('TKK-MIF-TIF'!$H$92:$H$93,'rekap jam tatap muka'!B16,'TKK-MIF-TIF'!$R$92:$R$93)+SUMIF('TKK-MIF-TIF'!$H$102:$H$103,'rekap jam tatap muka'!B16,'TKK-MIF-TIF'!$R$102:$R$103)+SUMIF('TKK-MIF-TIF'!$H$106,'rekap jam tatap muka'!B16,'TKK-MIF-TIF'!$R$106)+SUMIF('TKK-MIF-TIF'!$I$90,'rekap jam tatap muka'!B16,'TKK-MIF-TIF'!$R$90)+SUMIF('TKK-MIF-TIF'!$H$92:$I$93,'rekap jam tatap muka'!B16,'TKK-MIF-TIF'!$R$92:$R$93)+SUMIF('TKK-MIF-TIF'!$I$102:$I$103,'rekap jam tatap muka'!B16,'TKK-MIF-TIF'!$R$102:$R$103)+SUMIF('TKK-MIF-TIF'!$I$106,'rekap jam tatap muka'!B16,'TKK-MIF-TIF'!$R$106)+SUMIF('TKK-MIF-TIF'!$J$90,'rekap jam tatap muka'!B16,'TKK-MIF-TIF'!$R$90)+SUMIF('TKK-MIF-TIF'!$J$92:$J$93,'rekap jam tatap muka'!B16,'TKK-MIF-TIF'!$R$92:$R$93)+SUMIF('TKK-MIF-TIF'!$J$102:$J$103,'rekap jam tatap muka'!B16,'TKK-MIF-TIF'!$R$102:$R$103)+SUMIF('TKK-MIF-TIF'!$J$106,'rekap jam tatap muka'!B16,'TKK-MIF-TIF'!$R$106)+SUMIF('TKK-MIF-TIF'!$K$90,'rekap jam tatap muka'!B16,'TKK-MIF-TIF'!$R$90)+SUMIF('TKK-MIF-TIF'!$K$92:$K$93,'rekap jam tatap muka'!B16,'TKK-MIF-TIF'!$R$92:$R$93)+SUMIF('TKK-MIF-TIF'!$K$102:$K$103,'rekap jam tatap muka'!B16,'TKK-MIF-TIF'!$R$102:$R$103)+SUMIF('TKK-MIF-TIF'!$K$106,'rekap jam tatap muka'!B16,'TKK-MIF-TIF'!$R$106)+SUMIF('TKK-MIF-TIF'!$L$90,'rekap jam tatap muka'!B16,'TKK-MIF-TIF'!$R$90)+SUMIF('TKK-MIF-TIF'!$L$92:$L$93,'rekap jam tatap muka'!B16,'TKK-MIF-TIF'!$R$92:$R$93)+SUMIF('TKK-MIF-TIF'!$L$102:$L$103,'rekap jam tatap muka'!B16,'TKK-MIF-TIF'!$R$102:$R$103)+SUMIF('TKK-MIF-TIF'!$L$106,'rekap jam tatap muka'!B16,'TKK-MIF-TIF'!$R$106)</f>
        <v>0</v>
      </c>
      <c r="P17" s="23">
        <f>COUNTIF('TKK-MIF-TIF'!$A$113:$L$150,'rekap jam tatap muka'!B16)</f>
        <v>1</v>
      </c>
      <c r="Q17" s="23">
        <f>SUMIF('TKK-MIF-TIF'!$H$119:$H$121,'rekap jam tatap muka'!B16,'TKK-MIF-TIF'!$R$119:$R$121)+SUMIF('TKK-MIF-TIF'!$H$129:$H$132,'rekap jam tatap muka'!B16,'TKK-MIF-TIF'!$R$129:$R$132)+SUMIF('TKK-MIF-TIF'!$H$139:$H$142,'rekap jam tatap muka'!B16,'TKK-MIF-TIF'!$R$139:$R157)+ SUMIF('TKK-MIF-TIF'!$H$150:$H$151,'rekap jam tatap muka'!B16,'TKK-MIF-TIF'!$R$150:$R166)+SUMIF('TKK-MIF-TIF'!$I$119:$I$121,'rekap jam tatap muka'!B16,'TKK-MIF-TIF'!$R$119:$R$121)+SUMIF('TKK-MIF-TIF'!$I$129:$I$132,'rekap jam tatap muka'!B16,'TKK-MIF-TIF'!$R$129:$R$132)+SUMIF('TKK-MIF-TIF'!$I$139:$I$142,'rekap jam tatap muka'!B16,'TKK-MIF-TIF'!$R$139:$R157)+SUMIF('TKK-MIF-TIF'!$I$150:$I$151,'rekap jam tatap muka'!B16,'TKK-MIF-TIF'!$R$150:$R166)+SUMIF('TKK-MIF-TIF'!$J$119:$J$121,'rekap jam tatap muka'!B16,'TKK-MIF-TIF'!$R$119:$R$121)+SUMIF('TKK-MIF-TIF'!$J$129:$J$132,'rekap jam tatap muka'!B16,'TKK-MIF-TIF'!$R$129:$R$132)+SUMIF('TKK-MIF-TIF'!$J$139:$J$142,'rekap jam tatap muka'!B16,'TKK-MIF-TIF'!$R$139:$R157)+SUMIF('TKK-MIF-TIF'!$J$150:$J$151,'rekap jam tatap muka'!B16,'TKK-MIF-TIF'!$R$150:$R166)+SUMIF('TKK-MIF-TIF'!$K$119:$K$121,'rekap jam tatap muka'!B16,'TKK-MIF-TIF'!$R$119:$R$121)+SUMIF('TKK-MIF-TIF'!$K$129:$K$132,'rekap jam tatap muka'!B16,'TKK-MIF-TIF'!$R$132:$R$1120)+SUMIF('TKK-MIF-TIF'!$K$139:$K$142,'rekap jam tatap muka'!B16,'TKK-MIF-TIF'!$R$139:$R157)+SUMIF('TKK-MIF-TIF'!$K$150:$K$151,'rekap jam tatap muka'!B16,'TKK-MIF-TIF'!$R$150:$R166)+SUMIF('TKK-MIF-TIF'!$L$119:$L$121,'rekap jam tatap muka'!B16,'TKK-MIF-TIF'!$R$119:$R$121)+SUMIF('TKK-MIF-TIF'!$L$129:$L$132,'rekap jam tatap muka'!B16,'TKK-MIF-TIF'!$R$132:$R$1120)+SUMIF('TKK-MIF-TIF'!$L$139:$L$142,'rekap jam tatap muka'!B16,'TKK-MIF-TIF'!$R$139:$R157)+SUMIF('TKK-MIF-TIF'!$L$150:$L$151,'rekap jam tatap muka'!B16,'TKK-MIF-TIF'!$R$150:$R166)</f>
        <v>2</v>
      </c>
      <c r="R17" s="24">
        <f>SUMIF('TKK-MIF-TIF'!$H$122:$H$123,'rekap jam tatap muka'!B16,'TKK-MIF-TIF'!$R$122:$R$123)+SUMIF('TKK-MIF-TIF'!$H$128,'rekap jam tatap muka'!B16,'TKK-MIF-TIF'!$R$128)+SUMIF('TKK-MIF-TIF'!$H$133:$H$134,'rekap jam tatap muka'!B16,'TKK-MIF-TIF'!$R$133:$R$134)+SUMIF('TKK-MIF-TIF'!$H$143:$H$145,'rekap jam tatap muka'!B16,'TKK-MIF-TIF'!$R$143:$R$145)+SUMIF('TKK-MIF-TIF'!$H$152,'rekap jam tatap muka'!B16,'TKK-MIF-TIF'!$R$152)+SUMIF('TKK-MIF-TIF'!$I$122:$I$123,'rekap jam tatap muka'!B16,'TKK-MIF-TIF'!$R$122:$R$123)+SUMIF('TKK-MIF-TIF'!$I$128,'rekap jam tatap muka'!B16,'TKK-MIF-TIF'!$R$128)+SUMIF('TKK-MIF-TIF'!$I$133:$I$134,'rekap jam tatap muka'!B16,'TKK-MIF-TIF'!$R$133:$R$134)+SUMIF('TKK-MIF-TIF'!$I$143:$I$145,'rekap jam tatap muka'!B16,'TKK-MIF-TIF'!$R$143:$R$145)+SUMIF('TKK-MIF-TIF'!$I$152,'rekap jam tatap muka'!B16,'TKK-MIF-TIF'!$R$152)+SUMIF('TKK-MIF-TIF'!$J$122:$J$123,'rekap jam tatap muka'!B16,'TKK-MIF-TIF'!$R$122:$R$123)+SUMIF('TKK-MIF-TIF'!$J$128,'rekap jam tatap muka'!B16,'TKK-MIF-TIF'!$R$128)+SUMIF('TKK-MIF-TIF'!$J$133:$J$134,'rekap jam tatap muka'!B16,'TKK-MIF-TIF'!$R$133:$R$134)+SUMIF('TKK-MIF-TIF'!$J$143:$J$145,'rekap jam tatap muka'!B16,'TKK-MIF-TIF'!$R$143:$R$145)+SUMIF('TKK-MIF-TIF'!$K$122:$K$123,'rekap jam tatap muka'!B16,'TKK-MIF-TIF'!$R$122:$R$123)+SUMIF('TKK-MIF-TIF'!$J$152,'rekap jam tatap muka'!B16,'TKK-MIF-TIF'!$R$152)+SUMIF('TKK-MIF-TIF'!$K$128,'rekap jam tatap muka'!B16,'TKK-MIF-TIF'!$R$128)+SUMIF('TKK-MIF-TIF'!$K$133:$K$134,'rekap jam tatap muka'!B16,'TKK-MIF-TIF'!$R$133:$R$134)+SUMIF('TKK-MIF-TIF'!$K$143:$K$145,'rekap jam tatap muka'!B16,'TKK-MIF-TIF'!$R$143:$R$145)+SUMIF('TKK-MIF-TIF'!$K$152,'rekap jam tatap muka'!B16,'TKK-MIF-TIF'!$R$152)+SUMIF('TKK-MIF-TIF'!$L$122:$L$123,'rekap jam tatap muka'!B16,'TKK-MIF-TIF'!$R$122:$R$123)+SUMIF('TKK-MIF-TIF'!$L$128,'rekap jam tatap muka'!B16,'TKK-MIF-TIF'!$R$128)+SUMIF('TKK-MIF-TIF'!$L$133:$L$134,'rekap jam tatap muka'!B16,'TKK-MIF-TIF'!$R$133:$R$134)+SUMIF('TKK-MIF-TIF'!$L$143:$L$145,'rekap jam tatap muka'!B16,'TKK-MIF-TIF'!$R$143:$R$145)+SUMIF('TKK-MIF-TIF'!$L$152,'rekap jam tatap muka'!B16,'TKK-MIF-TIF'!$R$152)</f>
        <v>0</v>
      </c>
      <c r="S17" s="25">
        <f>COUNTIF('TKK-MIF-TIF'!$A$189:$L$226,'rekap jam tatap muka'!B16)</f>
        <v>0</v>
      </c>
      <c r="T17" s="25">
        <f>SUMIF('TKK-MIF-TIF'!$H$194:$H$196,'rekap jam tatap muka'!B16,'TKK-MIF-TIF'!$R$194:$R$196)+SUMIF('TKK-MIF-TIF'!$H$205:$H$208,'rekap jam tatap muka'!B16,'TKK-MIF-TIF'!$R$205:$R$208)+SUMIF('TKK-MIF-TIF'!$H$215:$H$218,'rekap jam tatap muka'!B16,'TKK-MIF-TIF'!$R$215:$R233)+SUMIF('TKK-MIF-TIF'!$H$226:$H$227,'rekap jam tatap muka'!B16,'TKK-MIF-TIF'!$R$226:$R242)+ SUMIF('TKK-MIF-TIF'!$I$194:$I$196,'rekap jam tatap muka'!B16,'TKK-MIF-TIF'!$R$194:$R$196)+SUMIF('TKK-MIF-TIF'!$I$205:$I$208,'rekap jam tatap muka'!B16,'TKK-MIF-TIF'!$R$205:$R$208)+SUMIF('TKK-MIF-TIF'!$I$215:$I$218,'rekap jam tatap muka'!B16,'TKK-MIF-TIF'!$R$215:$R233)+SUMIF('TKK-MIF-TIF'!$I$226:$I$227,'rekap jam tatap muka'!B16,'TKK-MIF-TIF'!$R$226:$R242)+SUMIF('TKK-MIF-TIF'!$J$194:$J$196,'rekap jam tatap muka'!B16,'TKK-MIF-TIF'!$R$194:$R$196)+SUMIF('TKK-MIF-TIF'!$J$205:$J$208,'rekap jam tatap muka'!B16,'TKK-MIF-TIF'!$R$205:$R$208)+SUMIF('TKK-MIF-TIF'!$J$215:$J$218,'rekap jam tatap muka'!B16,'TKK-MIF-TIF'!$R$215:$R233)+SUMIF('TKK-MIF-TIF'!$J$226:$J$227,'rekap jam tatap muka'!B16,'TKK-MIF-TIF'!$R$226:$R242)+SUMIF('TKK-MIF-TIF'!$K$194:$K$196,'rekap jam tatap muka'!B16,'TKK-MIF-TIF'!$R$194:$R$196)+SUMIF('TKK-MIF-TIF'!$K$205:$K$208,'rekap jam tatap muka'!B16,'TKK-MIF-TIF'!$R$205:$R$208)+SUMIF('TKK-MIF-TIF'!$K$215:$K$218,'rekap jam tatap muka'!B16,'TKK-MIF-TIF'!$R$215:$R233)+SUMIF('TKK-MIF-TIF'!$K$226:$K$227,'rekap jam tatap muka'!B16,'TKK-MIF-TIF'!$R$226:$R242)+SUMIF('TKK-MIF-TIF'!$L$194:$L$196,'rekap jam tatap muka'!B16,'TKK-MIF-TIF'!$R$194:$R$196)+SUMIF('TKK-MIF-TIF'!$L$205:$L$208,'rekap jam tatap muka'!B16,'TKK-MIF-TIF'!$R$205:$R$208)+SUMIF('TKK-MIF-TIF'!$L$215:$L$218,'rekap jam tatap muka'!B16,'TKK-MIF-TIF'!$R$215:$R233)+SUMIF('TKK-MIF-TIF'!$L$226:$L$227,'rekap jam tatap muka'!B16,'TKK-MIF-TIF'!$R$226:$R242)</f>
        <v>0</v>
      </c>
      <c r="U17" s="26">
        <f>SUMIF('TKK-MIF-TIF'!$H$197:$H$198,'rekap jam tatap muka'!B16,'TKK-MIF-TIF'!$R$197:$R$198)+SUMIF('TKK-MIF-TIF'!$H$204,'rekap jam tatap muka'!B16,'TKK-MIF-TIF'!$R$204)+SUMIF('TKK-MIF-TIF'!$H$209:$H$210,'rekap jam tatap muka'!B16,'TKK-MIF-TIF'!$R$209:$R$210)+SUMIF('TKK-MIF-TIF'!$H$219:$H$221,'rekap jam tatap muka'!B16,'TKK-MIF-TIF'!$R$219:$R$221)+SUMIF('TKK-MIF-TIF'!$H$228,'rekap jam tatap muka'!B16,'TKK-MIF-TIF'!$R$228)+SUMIF('TKK-MIF-TIF'!$I$197:$I$198,'rekap jam tatap muka'!B16,'TKK-MIF-TIF'!$R$197:$R$198)+SUMIF('TKK-MIF-TIF'!$I$204,'rekap jam tatap muka'!B16,'TKK-MIF-TIF'!$R$204)+SUMIF('TKK-MIF-TIF'!$I$209:$I$210,'rekap jam tatap muka'!B16,'TKK-MIF-TIF'!$R$209:$R$210)+SUMIF('TKK-MIF-TIF'!$I$219:$I$221,'rekap jam tatap muka'!B16,'TKK-MIF-TIF'!$R$219:$R$221)+SUMIF('TKK-MIF-TIF'!$I$228,'rekap jam tatap muka'!B16,'TKK-MIF-TIF'!$R$228)+SUMIF('TKK-MIF-TIF'!$J$197:$J$198,'rekap jam tatap muka'!B16,'TKK-MIF-TIF'!$R$197:$R$198)+SUMIF('TKK-MIF-TIF'!$J$204,'rekap jam tatap muka'!B16,'TKK-MIF-TIF'!$R$204)+SUMIF('TKK-MIF-TIF'!$J$209:$J$210,'rekap jam tatap muka'!B16,'TKK-MIF-TIF'!$R$209:$R$210)+SUMIF('TKK-MIF-TIF'!$J$219:$J$221,'rekap jam tatap muka'!B16,'TKK-MIF-TIF'!$R$219:$R$221)+SUMIF('TKK-MIF-TIF'!$J$228,'rekap jam tatap muka'!B16,'TKK-MIF-TIF'!$R$228)+SUMIF('TKK-MIF-TIF'!$K$197:$K$198,'rekap jam tatap muka'!B16,'TKK-MIF-TIF'!$R$197:$R$198)+SUMIF('TKK-MIF-TIF'!$K$204,'rekap jam tatap muka'!B16,'TKK-MIF-TIF'!$R$204)+SUMIF('TKK-MIF-TIF'!$K$209:$K$210,'rekap jam tatap muka'!B16,'TKK-MIF-TIF'!$R$209:$R$210)+SUMIF('TKK-MIF-TIF'!$K$219:$K$221,'rekap jam tatap muka'!B16,'TKK-MIF-TIF'!$R$219:$R$221)+SUMIF('TKK-MIF-TIF'!$K$228,'rekap jam tatap muka'!B16,'TKK-MIF-TIF'!$R$228)+SUMIF('TKK-MIF-TIF'!$L$197:$L$198,'rekap jam tatap muka'!B16,'TKK-MIF-TIF'!$R$197:$R$198)+SUMIF('TKK-MIF-TIF'!$L$204,'rekap jam tatap muka'!B16,'TKK-MIF-TIF'!$R$204)+SUMIF('TKK-MIF-TIF'!$L$209:$L$210,'rekap jam tatap muka'!B16,'TKK-MIF-TIF'!$R$209:$R$210)+SUMIF('TKK-MIF-TIF'!$J$219:$J$221,'rekap jam tatap muka'!B16,'TKK-MIF-TIF'!$R$219:$R$221)++SUMIF('TKK-MIF-TIF'!$L$228,'rekap jam tatap muka'!B16,'TKK-MIF-TIF'!$R$228)</f>
        <v>0</v>
      </c>
      <c r="V17" s="27">
        <f>COUNTIF('TKK-MIF-TIF'!$A$231:$L$242,'rekap jam tatap muka'!B16)</f>
        <v>0</v>
      </c>
      <c r="W17" s="28">
        <f>SUMIF('TKK-MIF-TIF'!$H$251:$H$253,'rekap jam tatap muka'!B16,'TKK-MIF-TIF'!$R$251:$R$253)+SUMIF('TKK-MIF-TIF'!$I$251:$I$253,'rekap jam tatap muka'!B16,'TKK-MIF-TIF'!$R$251:$R$253)+SUMIF('TKK-MIF-TIF'!$J$251:$J$253,'rekap jam tatap muka'!B16,'TKK-MIF-TIF'!$R$251:$R$253)+SUMIF('TKK-MIF-TIF'!$K$251:$K$253,'rekap jam tatap muka'!B16,'TKK-MIF-TIF'!$R$251:$R$253)+SUMIF('TKK-MIF-TIF'!$L$251:$L$253,'rekap jam tatap muka'!B16,'TKK-MIF-TIF'!$R$251:$R$253)</f>
        <v>0</v>
      </c>
      <c r="X17" s="29">
        <f>SUMIF('TKK-MIF-TIF'!$H$254:$H$255,'rekap jam tatap muka'!B16,'TKK-MIF-TIF'!$R$254:$R$255)+SUMIF('TKK-MIF-TIF'!$I$254:$I$255,'rekap jam tatap muka'!B16,'TKK-MIF-TIF'!$R$254:$R$255)+SUMIF('TKK-MIF-TIF'!$J$254:$J$255,'rekap jam tatap muka'!B16,'TKK-MIF-TIF'!$R$254:$R$255)+SUMIF('TKK-MIF-TIF'!$K$254:$K$255,'rekap jam tatap muka'!B16,'TKK-MIF-TIF'!$R$254:$R$255)+SUMIF('TKK-MIF-TIF'!$L$254:$L$255,'rekap jam tatap muka'!B16,'TKK-MIF-TIF'!$R$254:$R$255)</f>
        <v>0</v>
      </c>
      <c r="Y17" s="30">
        <f>COUNTIF('TKK-MIF-TIF'!$A$261:$L$272,'rekap jam tatap muka'!B16)</f>
        <v>0</v>
      </c>
      <c r="Z17" s="31">
        <f>SUMIF('TKK-MIF-TIF'!$H$266:$H$268,'rekap jam tatap muka'!B16,'TKK-MIF-TIF'!$R$266:$R$268)+SUMIF('TKK-MIF-TIF'!$I$266:$I$268,'rekap jam tatap muka'!B16,'TKK-MIF-TIF'!$R$266:$R$268)+SUMIF('TKK-MIF-TIF'!$J$266:$J$268,'rekap jam tatap muka'!B16,'TKK-MIF-TIF'!$R$266:$R$268)+SUMIF('TKK-MIF-TIF'!$K$266:$K$268,'rekap jam tatap muka'!B16,'TKK-MIF-TIF'!$R$266:$R$268)+SUMIF('TKK-MIF-TIF'!$L$266:$L$268,'rekap jam tatap muka'!B16,'TKK-MIF-TIF'!$R$266:$R$268)</f>
        <v>0</v>
      </c>
      <c r="AA17" s="32">
        <f>SUMIF('TKK-MIF-TIF'!$H$269:$H$270,'rekap jam tatap muka'!B16,'TKK-MIF-TIF'!$R$269:$R$270)+SUMIF('TKK-MIF-TIF'!$I$269:$I$270,'rekap jam tatap muka'!B16,'TKK-MIF-TIF'!$R$269:$R$270)+SUMIF('TKK-MIF-TIF'!$J$269:$J$270,'rekap jam tatap muka'!B16,'TKK-MIF-TIF'!$R$269:$R$270)+SUMIF('TKK-MIF-TIF'!$K$269:$K$270,'rekap jam tatap muka'!B16,'TKK-MIF-TIF'!$R$269:$R$270)+SUMIF('TKK-MIF-TIF'!$L$269:$L$270,'rekap jam tatap muka'!B16,'TKK-MIF-TIF'!$R$269:$R$270)</f>
        <v>0</v>
      </c>
      <c r="AB17" s="33">
        <f>COUNTIF('TKK-MIF-TIF'!$A$154:$L$184,'rekap jam tatap muka'!B16)</f>
        <v>0</v>
      </c>
      <c r="AC17" s="33">
        <f>SUMIF('TKK-MIF-TIF'!$H$161:$H$163,'rekap jam tatap muka'!B16,'TKK-MIF-TIF'!$R$161:$R$163)+SUMIF('TKK-MIF-TIF'!$H$172:$H$175,'rekap jam tatap muka'!B16,'TKK-MIF-TIF'!$R$172:$R$175)+SUMIF('TKK-MIF-TIF'!$I$161:$I$163,'rekap jam tatap muka'!B16,'TKK-MIF-TIF'!$R$161:$R$163)+SUMIF('TKK-MIF-TIF'!$I$172:$I$175,'rekap jam tatap muka'!B16,'TKK-MIF-TIF'!$R$172:$R$175)+SUMIF('TKK-MIF-TIF'!$J$161:$J$163,'rekap jam tatap muka'!B16,'TKK-MIF-TIF'!$R$161:$R$163)+SUMIF('TKK-MIF-TIF'!$J$172:$J$175,'rekap jam tatap muka'!B16,'TKK-MIF-TIF'!$R$172:$R$175)+SUMIF('TKK-MIF-TIF'!$K$161:$K$163,'rekap jam tatap muka'!B16,'TKK-MIF-TIF'!$R$161:$R$163)+SUMIF('TKK-MIF-TIF'!$K$172:$K$175,'rekap jam tatap muka'!B16,'TKK-MIF-TIF'!$R$172:$R$175)+SUMIF('TKK-MIF-TIF'!$L$161:$L$163,'rekap jam tatap muka'!B16,'TKK-MIF-TIF'!$R$161:$R$163)+SUMIF('TKK-MIF-TIF'!$L$172:$L$175,'rekap jam tatap muka'!B16,'TKK-MIF-TIF'!$R$172:$R$175)</f>
        <v>0</v>
      </c>
      <c r="AD17" s="34">
        <f>SUMIF('TKK-MIF-TIF'!$H$164:$H$165,'rekap jam tatap muka'!B16,'TKK-MIF-TIF'!$R$164:$R$165)+SUMIF('TKK-MIF-TIF'!$H$171,'rekap jam tatap muka'!B16,'TKK-MIF-TIF'!$R$171)+SUMIF('TKK-MIF-TIF'!$H$176:$H$177,'rekap jam tatap muka'!B16,'TKK-MIF-TIF'!$R$176:$R$177)+SUMIF('TKK-MIF-TIF'!$I$164:$I$165,'rekap jam tatap muka'!B16,'TKK-MIF-TIF'!$R$164:$R$165)+SUMIF('TKK-MIF-TIF'!$I$171,'rekap jam tatap muka'!B16,'TKK-MIF-TIF'!$R$171)+SUMIF('TKK-MIF-TIF'!$I$176:$I$177,'rekap jam tatap muka'!B16,'TKK-MIF-TIF'!$R$176:$R$177)+SUMIF('TKK-MIF-TIF'!$J$164:$J$165,'rekap jam tatap muka'!B16,'TKK-MIF-TIF'!$R$164:$R$165)+SUMIF('TKK-MIF-TIF'!$J$171,'rekap jam tatap muka'!B16,'TKK-MIF-TIF'!$R$171)+SUMIF('TKK-MIF-TIF'!$J$176:$J$177,'rekap jam tatap muka'!B16,'TKK-MIF-TIF'!$R$176:$R$177)+SUMIF('TKK-MIF-TIF'!$K$164:$K$165,'rekap jam tatap muka'!B16,'TKK-MIF-TIF'!$R$164:$R$165)+SUMIF('TKK-MIF-TIF'!$K$171,'rekap jam tatap muka'!B16,'TKK-MIF-TIF'!$R$171)+SUMIF('TKK-MIF-TIF'!$K$176:$K$177,'rekap jam tatap muka'!B16,'TKK-MIF-TIF'!$R$176:$R$177)+SUMIF('TKK-MIF-TIF'!$L$164:$L$165,'rekap jam tatap muka'!B16,'TKK-MIF-TIF'!$R$164:$R$165)+SUMIF('TKK-MIF-TIF'!$L$171,'rekap jam tatap muka'!B16,'TKK-MIF-TIF'!$R$171)+SUMIF('TKK-MIF-TIF'!$L$176:$L$177,'rekap jam tatap muka'!B16,'TKK-MIF-TIF'!$R$176:$R$177)</f>
        <v>0</v>
      </c>
      <c r="AE17" s="34"/>
      <c r="AF17" s="35">
        <f t="shared" si="3"/>
        <v>6</v>
      </c>
      <c r="AG17" s="15">
        <f t="shared" ca="1" si="4"/>
        <v>5</v>
      </c>
      <c r="AH17" s="35">
        <f t="shared" ca="1" si="0"/>
        <v>1</v>
      </c>
      <c r="AI17" s="15">
        <f t="shared" ca="1" si="5"/>
        <v>10</v>
      </c>
      <c r="AJ17" s="35">
        <f t="shared" ca="1" si="1"/>
        <v>2</v>
      </c>
      <c r="AK17" s="35">
        <f t="shared" ca="1" si="6"/>
        <v>15</v>
      </c>
      <c r="AL17" s="36">
        <f>COUNTIF('TKK-MIF-TIF'!$H$15:$H$272,'rekap jam tatap muka'!B16)</f>
        <v>2</v>
      </c>
      <c r="AM17" s="37">
        <v>75000</v>
      </c>
      <c r="AN17" s="38">
        <f t="shared" ca="1" si="7"/>
        <v>1050000</v>
      </c>
      <c r="AO17" s="38">
        <f t="shared" ca="1" si="8"/>
        <v>1400000</v>
      </c>
      <c r="AP17" s="38">
        <f t="shared" ca="1" si="2"/>
        <v>2450000</v>
      </c>
      <c r="AQ17" s="40" t="s">
        <v>24</v>
      </c>
    </row>
    <row r="18" spans="1:43" ht="15.75" customHeight="1">
      <c r="A18" s="50">
        <v>17</v>
      </c>
      <c r="B18" s="51" t="s">
        <v>42</v>
      </c>
      <c r="C18" s="51" t="s">
        <v>333</v>
      </c>
      <c r="D18" s="14">
        <f>COUNTIF('TKK-MIF-TIF'!$A$13:$L$35,'rekap jam tatap muka'!B17)</f>
        <v>0</v>
      </c>
      <c r="E18" s="15">
        <f ca="1">SUMIF('TKK-MIF-TIF'!$H$4:$H$19,'rekap jam tatap muka'!B17,'TKK-MIF-TIF'!$R$4:$R$19)+SUMIF('TKK-MIF-TIF'!$H$25:$H$30,'rekap jam tatap muka'!B17,'TKK-MIF-TIF'!$R$25:$R$30)+SUMIF('TKK-MIF-TIF'!$I$4:$I$19,'rekap jam tatap muka'!B17,'TKK-MIF-TIF'!$R$4:$R$19)+SUMIF('TKK-MIF-TIF'!$I$25:$I$30,'rekap jam tatap muka'!B17,'TKK-MIF-TIF'!$R$25:$R$30)+SUMIF('TKK-MIF-TIF'!$J$4:$J$19,'rekap jam tatap muka'!B17,'TKK-MIF-TIF'!$R$4:$R$19)+SUMIF('TKK-MIF-TIF'!$J$25:$J$30,'rekap jam tatap muka'!B17,'TKK-MIF-TIF'!$R$25:$R$30)+SUMIF('TKK-MIF-TIF'!$K$4:$K$19,'rekap jam tatap muka'!B17,'TKK-MIF-TIF'!$R$4:$R$19)+SUMIF('TKK-MIF-TIF'!$K$25:$K$30,'rekap jam tatap muka'!B17,'TKK-MIF-TIF'!$R$25:$R$30)+SUMIF('TKK-MIF-TIF'!$L$4:$L$19,'rekap jam tatap muka'!B17,'TKK-MIF-TIF'!$R$4:$R$19)+SUMIF('TKK-MIF-TIF'!$L$25:$L$30,'rekap jam tatap muka'!B17,'TKK-MIF-TIF'!$R$25:$R$30)</f>
        <v>0</v>
      </c>
      <c r="F18" s="16">
        <f>SUMIF('TKK-MIF-TIF'!$H$20:$H$22,'rekap jam tatap muka'!B17,'TKK-MIF-TIF'!$R$20:$R$22)+SUMIF('TKK-MIF-TIF'!$H$31:$H$32,'rekap jam tatap muka'!B17,'TKK-MIF-TIF'!$R$31:$R$32)+SUMIF('TKK-MIF-TIF'!$H$34,'rekap jam tatap muka'!B17,'TKK-MIF-TIF'!$R$34)+SUMIF('TKK-MIF-TIF'!$I$20:$I$22,'rekap jam tatap muka'!B17,'TKK-MIF-TIF'!$R$20:$R$22)+SUMIF('TKK-MIF-TIF'!$I$31:$I$32,'rekap jam tatap muka'!B17,'TKK-MIF-TIF'!$R$31:$R$32)+SUMIF('TKK-MIF-TIF'!$I$34,'rekap jam tatap muka'!B17,'TKK-MIF-TIF'!$R$34)+SUMIF('TKK-MIF-TIF'!$J$20:$J$22,'rekap jam tatap muka'!B17,'TKK-MIF-TIF'!$R$20:$R$22)+SUMIF('TKK-MIF-TIF'!$J$31:$J$32,'rekap jam tatap muka'!B17,'TKK-MIF-TIF'!$R$31:$R$32)+SUMIF('TKK-MIF-TIF'!$J$34,'rekap jam tatap muka'!B17,'TKK-MIF-TIF'!$R$34)+SUMIF('TKK-MIF-TIF'!$K$20:$K$22,'rekap jam tatap muka'!B17,'TKK-MIF-TIF'!$R$20:$R$22)+SUMIF('TKK-MIF-TIF'!$K$31:$K$32,'rekap jam tatap muka'!B17,'TKK-MIF-TIF'!$R$31:$R$32)+SUMIF('TKK-MIF-TIF'!$K$34,'rekap jam tatap muka'!B17,'TKK-MIF-TIF'!$R$34)+SUMIF('TKK-MIF-TIF'!$L$20:$L$22,'rekap jam tatap muka'!B17,'TKK-MIF-TIF'!$R$20:$R$22)+SUMIF('TKK-MIF-TIF'!$L$31:$L$32,'rekap jam tatap muka'!B17,'TKK-MIF-TIF'!$R$31:$R$32)+SUMIF('TKK-MIF-TIF'!$L$34,'rekap jam tatap muka'!B17,'TKK-MIF-TIF'!$R$34)</f>
        <v>0</v>
      </c>
      <c r="G18" s="17">
        <f>COUNTIF('TKK-MIF-TIF'!$A$41:$L$50,'rekap jam tatap muka'!B17)</f>
        <v>0</v>
      </c>
      <c r="H18" s="18">
        <f>SUMIF('TKK-MIF-TIF'!$H$43:$H$47,'rekap jam tatap muka'!B17,'TKK-MIF-TIF'!$R$43:$R$47)+SUMIF('TKK-MIF-TIF'!$I$43:$I$47,'rekap jam tatap muka'!B17,'TKK-MIF-TIF'!$R$43:$R$47)+SUMIF('TKK-MIF-TIF'!$J$43:$J$47,'rekap jam tatap muka'!B17,'TKK-MIF-TIF'!$R$43:$R$47)+SUMIF('TKK-MIF-TIF'!$K$43:$K$47,'rekap jam tatap muka'!B17,'TKK-MIF-TIF'!$R$43:$R$47)+SUMIF('TKK-MIF-TIF'!$L$43:$L$47,'rekap jam tatap muka'!B17,'TKK-MIF-TIF'!$R$43:$R$47)</f>
        <v>0</v>
      </c>
      <c r="I18" s="16">
        <f>SUMIF('TKK-MIF-TIF'!$H$48:$H$50,'rekap jam tatap muka'!B17,'TKK-MIF-TIF'!$R$48:$R$50)+SUMIF('TKK-MIF-TIF'!$I$48:$I$50,'rekap jam tatap muka'!B17,'TKK-MIF-TIF'!$R$48:$R$50)+SUMIF('TKK-MIF-TIF'!$J$48:$J$50,'rekap jam tatap muka'!B17,'TKK-MIF-TIF'!$R$48:$R$50)+SUMIF('TKK-MIF-TIF'!$K$48:$K$50,'rekap jam tatap muka'!B17,'TKK-MIF-TIF'!$R$48:$R$50)+SUMIF('TKK-MIF-TIF'!$L$48:$L$50,'rekap jam tatap muka'!B17,'TKK-MIF-TIF'!$R$48:$R$50)</f>
        <v>0</v>
      </c>
      <c r="J18" s="19">
        <f>COUNTIF('TKK-MIF-TIF'!$A$55:$K$80,'rekap jam tatap muka'!B17)</f>
        <v>0</v>
      </c>
      <c r="K18" s="19">
        <f>SUMIF('TKK-MIF-TIF'!$H$60,'rekap jam tatap muka'!B17,'TKK-MIF-TIF'!$R$60)+SUMIF('TKK-MIF-TIF'!$H$62,'rekap jam tatap muka'!B17,'TKK-MIF-TIF'!$R$62)+SUMIF('TKK-MIF-TIF'!$H$67:$H$72,'rekap jam tatap muka'!B17,'TKK-MIF-TIF'!$R$67:$R$72)+SUMIF('TKK-MIF-TIF'!$H$78:$H$79,'rekap jam tatap muka'!B17,'TKK-MIF-TIF'!$R$78:$R$79)+SUMIF('TKK-MIF-TIF'!$I$60,'rekap jam tatap muka'!B17,'TKK-MIF-TIF'!$R$60)+SUMIF('TKK-MIF-TIF'!$I$62,'rekap jam tatap muka'!B17,'TKK-MIF-TIF'!$R$62)+SUMIF('TKK-MIF-TIF'!$I$67:$I$72,'rekap jam tatap muka'!B17,'TKK-MIF-TIF'!$R$67:$R$72)+SUMIF('TKK-MIF-TIF'!$I$78:$I$79,'rekap jam tatap muka'!B17,'TKK-MIF-TIF'!$R$78:$R$79)+SUMIF('TKK-MIF-TIF'!$J$60,'rekap jam tatap muka'!B17,'TKK-MIF-TIF'!$R$60)+SUMIF('TKK-MIF-TIF'!$J$62,'rekap jam tatap muka'!B17,'TKK-MIF-TIF'!$R$62)+SUMIF('TKK-MIF-TIF'!$J$67:$J$72,'rekap jam tatap muka'!B17,'TKK-MIF-TIF'!$R$67:$R$72)+SUMIF('TKK-MIF-TIF'!$J$78:$J$79,'rekap jam tatap muka'!B17,'TKK-MIF-TIF'!$R$78:$R$79)+SUMIF('TKK-MIF-TIF'!$K$60,'rekap jam tatap muka'!B17,'TKK-MIF-TIF'!$R$60)+SUMIF('TKK-MIF-TIF'!$K$62,'rekap jam tatap muka'!B17,'TKK-MIF-TIF'!$R$62)+SUMIF('TKK-MIF-TIF'!$K$67:$K$72,'rekap jam tatap muka'!B17,'TKK-MIF-TIF'!$R$67:$R$72)+SUMIF('TKK-MIF-TIF'!$K$78:$K$79,'rekap jam tatap muka'!B17,'TKK-MIF-TIF'!$R$78:$R$79)+SUMIF('TKK-MIF-TIF'!$L$60,'rekap jam tatap muka'!B17,'TKK-MIF-TIF'!$R$60)+SUMIF('TKK-MIF-TIF'!$L$62,'rekap jam tatap muka'!B17,'TKK-MIF-TIF'!$R$62)+SUMIF('TKK-MIF-TIF'!$L$67:$L$72,'rekap jam tatap muka'!B17,'TKK-MIF-TIF'!$R$67:$R$72)+SUMIF('TKK-MIF-TIF'!$L$78:$L$79,'rekap jam tatap muka'!B17,'TKK-MIF-TIF'!$R$78:$R$79)</f>
        <v>0</v>
      </c>
      <c r="L18" s="20">
        <f>SUMIF('TKK-MIF-TIF'!$H$61,'rekap jam tatap muka'!B17,'TKK-MIF-TIF'!$R$61)+SUMIF('TKK-MIF-TIF'!$H$63:$H$64,'rekap jam tatap muka'!B17,'TKK-MIF-TIF'!$R$63:$R$64)+SUMIF('TKK-MIF-TIF'!$H$73:$H$74,'rekap jam tatap muka'!B17,'TKK-MIF-TIF'!$R$73:$R$74)+SUMIF('TKK-MIF-TIF'!$H$77,'rekap jam tatap muka'!B17,'TKK-MIF-TIF'!$R$77)+SUMIF('TKK-MIF-TIF'!$I$61,'rekap jam tatap muka'!B17,'TKK-MIF-TIF'!$R$61)+SUMIF('TKK-MIF-TIF'!$I$63:$I$64,'rekap jam tatap muka'!B17,'TKK-MIF-TIF'!$R$63:$R$64)+SUMIF('TKK-MIF-TIF'!$I$73:$I$74,'rekap jam tatap muka'!B17,'TKK-MIF-TIF'!$R$73:$R$74)+SUMIF('TKK-MIF-TIF'!$I$77,'rekap jam tatap muka'!B17,'TKK-MIF-TIF'!$R$77)+SUMIF('TKK-MIF-TIF'!$J$61,'rekap jam tatap muka'!B17,'TKK-MIF-TIF'!$R$61)+SUMIF('TKK-MIF-TIF'!$J$63:$J$64,'rekap jam tatap muka'!B17,'TKK-MIF-TIF'!$R$63:$R$64)+SUMIF('TKK-MIF-TIF'!$J$73:$J$74,'rekap jam tatap muka'!B17,'TKK-MIF-TIF'!$R$73:$R$74)+SUMIF('TKK-MIF-TIF'!$J$77,'rekap jam tatap muka'!B17,'TKK-MIF-TIF'!$R$77)+SUMIF('TKK-MIF-TIF'!$K$61,'rekap jam tatap muka'!B17,'TKK-MIF-TIF'!$R$61)+SUMIF('TKK-MIF-TIF'!$K$63:$K$64,'rekap jam tatap muka'!B17,'TKK-MIF-TIF'!$R$63:$R$64)+SUMIF('TKK-MIF-TIF'!$K$73:$K$74,'rekap jam tatap muka'!B17,'TKK-MIF-TIF'!$R$73:$R$74)+SUMIF('TKK-MIF-TIF'!$K$77,'rekap jam tatap muka'!B17,'TKK-MIF-TIF'!$R$77)+SUMIF('TKK-MIF-TIF'!$L$61,'rekap jam tatap muka'!B17,'TKK-MIF-TIF'!$R$61)+SUMIF('TKK-MIF-TIF'!$L$63:$L$64,'rekap jam tatap muka'!B17,'TKK-MIF-TIF'!$R$63:$R$64)+SUMIF('TKK-MIF-TIF'!$L$73:$L$74,'rekap jam tatap muka'!B17,'TKK-MIF-TIF'!$R$73:$R$74)+SUMIF('TKK-MIF-TIF'!$L$77,'rekap jam tatap muka'!B17,'TKK-MIF-TIF'!$R$77)</f>
        <v>0</v>
      </c>
      <c r="M18" s="21">
        <f>COUNTIF('TKK-MIF-TIF'!$A$84:$K$109,'rekap jam tatap muka'!B17)</f>
        <v>0</v>
      </c>
      <c r="N18" s="21">
        <f>SUMIF('TKK-MIF-TIF'!$H$89,'rekap jam tatap muka'!B17,'TKK-MIF-TIF'!$R$89)+SUMIF('TKK-MIF-TIF'!$H$91,'rekap jam tatap muka'!B17,'TKK-MIF-TIF'!$R$91)+SUMIF('TKK-MIF-TIF'!$H$96:$H$101,'rekap jam tatap muka'!B17,'TKK-MIF-TIF'!$R$96:$R$101)+SUMIF('TKK-MIF-TIF'!$H$107:$H$108,'rekap jam tatap muka'!B17,'TKK-MIF-TIF'!$R$107:$R$108)+SUMIF('TKK-MIF-TIF'!$I$89,'rekap jam tatap muka'!B17,'TKK-MIF-TIF'!$R$89)+SUMIF('TKK-MIF-TIF'!$I$91,'rekap jam tatap muka'!B17,'TKK-MIF-TIF'!$R$91)+SUMIF('TKK-MIF-TIF'!$I$96:$I$101,'rekap jam tatap muka'!B17,'TKK-MIF-TIF'!$R$96:$R$101)+SUMIF('TKK-MIF-TIF'!$I$107:$I$108,'rekap jam tatap muka'!B17,'TKK-MIF-TIF'!$R$107:$R$108)+SUMIF('TKK-MIF-TIF'!$J$89,'rekap jam tatap muka'!B17,'TKK-MIF-TIF'!$R$89)+SUMIF('TKK-MIF-TIF'!$J$91,'rekap jam tatap muka'!B17,'TKK-MIF-TIF'!$R$91)+SUMIF('TKK-MIF-TIF'!$J$96:$J$101,'rekap jam tatap muka'!B17,'TKK-MIF-TIF'!$R$96:$R$101)+SUMIF('TKK-MIF-TIF'!$J$107:$J$108,'rekap jam tatap muka'!B17,'TKK-MIF-TIF'!$R$107:$R$108)+SUMIF('TKK-MIF-TIF'!$K$89,'rekap jam tatap muka'!B17,'TKK-MIF-TIF'!$R$89)+SUMIF('TKK-MIF-TIF'!$K$91,'rekap jam tatap muka'!B17,'TKK-MIF-TIF'!$R$91)+SUMIF('TKK-MIF-TIF'!$K$96:$K$101,'rekap jam tatap muka'!B17,'TKK-MIF-TIF'!$R$96:$R$101)+SUMIF('TKK-MIF-TIF'!$K$107:$K$108,'rekap jam tatap muka'!B17,'TKK-MIF-TIF'!$R$107:$R$108)+SUMIF('TKK-MIF-TIF'!$H$89,'rekap jam tatap muka'!B17,'TKK-MIF-TIF'!$R$89)+SUMIF('TKK-MIF-TIF'!$L$91,'rekap jam tatap muka'!B17,'TKK-MIF-TIF'!$R$91)+SUMIF('TKK-MIF-TIF'!$L$96:$L$101,'rekap jam tatap muka'!B17,'TKK-MIF-TIF'!$R$96:$R$101)+SUMIF('TKK-MIF-TIF'!$L$107:$L$108,'rekap jam tatap muka'!B17,'TKK-MIF-TIF'!$R$107:$R$108)</f>
        <v>0</v>
      </c>
      <c r="O18" s="22">
        <f ca="1">SUMIF('TKK-MIF-TIF'!$H$90,'rekap jam tatap muka'!B17,'TKK-MIF-TIF'!$R$90)+SUMIF('TKK-MIF-TIF'!$H$92:$H$93,'rekap jam tatap muka'!B17,'TKK-MIF-TIF'!$R$92:$R$93)+SUMIF('TKK-MIF-TIF'!$H$102:$H$103,'rekap jam tatap muka'!B17,'TKK-MIF-TIF'!$R$102:$R$103)+SUMIF('TKK-MIF-TIF'!$H$106,'rekap jam tatap muka'!B17,'TKK-MIF-TIF'!$R$106)+SUMIF('TKK-MIF-TIF'!$I$90,'rekap jam tatap muka'!B17,'TKK-MIF-TIF'!$R$90)+SUMIF('TKK-MIF-TIF'!$H$92:$I$93,'rekap jam tatap muka'!B17,'TKK-MIF-TIF'!$R$92:$R$93)+SUMIF('TKK-MIF-TIF'!$I$102:$I$103,'rekap jam tatap muka'!B17,'TKK-MIF-TIF'!$R$102:$R$103)+SUMIF('TKK-MIF-TIF'!$I$106,'rekap jam tatap muka'!B17,'TKK-MIF-TIF'!$R$106)+SUMIF('TKK-MIF-TIF'!$J$90,'rekap jam tatap muka'!B17,'TKK-MIF-TIF'!$R$90)+SUMIF('TKK-MIF-TIF'!$J$92:$J$93,'rekap jam tatap muka'!B17,'TKK-MIF-TIF'!$R$92:$R$93)+SUMIF('TKK-MIF-TIF'!$J$102:$J$103,'rekap jam tatap muka'!B17,'TKK-MIF-TIF'!$R$102:$R$103)+SUMIF('TKK-MIF-TIF'!$J$106,'rekap jam tatap muka'!B17,'TKK-MIF-TIF'!$R$106)+SUMIF('TKK-MIF-TIF'!$K$90,'rekap jam tatap muka'!B17,'TKK-MIF-TIF'!$R$90)+SUMIF('TKK-MIF-TIF'!$K$92:$K$93,'rekap jam tatap muka'!B17,'TKK-MIF-TIF'!$R$92:$R$93)+SUMIF('TKK-MIF-TIF'!$K$102:$K$103,'rekap jam tatap muka'!B17,'TKK-MIF-TIF'!$R$102:$R$103)+SUMIF('TKK-MIF-TIF'!$K$106,'rekap jam tatap muka'!B17,'TKK-MIF-TIF'!$R$106)+SUMIF('TKK-MIF-TIF'!$L$90,'rekap jam tatap muka'!B17,'TKK-MIF-TIF'!$R$90)+SUMIF('TKK-MIF-TIF'!$L$92:$L$93,'rekap jam tatap muka'!B17,'TKK-MIF-TIF'!$R$92:$R$93)+SUMIF('TKK-MIF-TIF'!$L$102:$L$103,'rekap jam tatap muka'!B17,'TKK-MIF-TIF'!$R$102:$R$103)+SUMIF('TKK-MIF-TIF'!$L$106,'rekap jam tatap muka'!B17,'TKK-MIF-TIF'!$R$106)</f>
        <v>0</v>
      </c>
      <c r="P18" s="23">
        <f>COUNTIF('TKK-MIF-TIF'!$A$113:$L$150,'rekap jam tatap muka'!B17)</f>
        <v>2</v>
      </c>
      <c r="Q18" s="23">
        <f>SUMIF('TKK-MIF-TIF'!$H$119:$H$121,'rekap jam tatap muka'!B17,'TKK-MIF-TIF'!$R$119:$R$121)+SUMIF('TKK-MIF-TIF'!$H$129:$H$132,'rekap jam tatap muka'!B17,'TKK-MIF-TIF'!$R$129:$R$132)+SUMIF('TKK-MIF-TIF'!$H$139:$H$142,'rekap jam tatap muka'!B17,'TKK-MIF-TIF'!$R$139:$R158)+ SUMIF('TKK-MIF-TIF'!$H$150:$H$151,'rekap jam tatap muka'!B17,'TKK-MIF-TIF'!$R$150:$R167)+SUMIF('TKK-MIF-TIF'!$I$119:$I$121,'rekap jam tatap muka'!B17,'TKK-MIF-TIF'!$R$119:$R$121)+SUMIF('TKK-MIF-TIF'!$I$129:$I$132,'rekap jam tatap muka'!B17,'TKK-MIF-TIF'!$R$129:$R$132)+SUMIF('TKK-MIF-TIF'!$I$139:$I$142,'rekap jam tatap muka'!B17,'TKK-MIF-TIF'!$R$139:$R158)+SUMIF('TKK-MIF-TIF'!$I$150:$I$151,'rekap jam tatap muka'!B17,'TKK-MIF-TIF'!$R$150:$R167)+SUMIF('TKK-MIF-TIF'!$J$119:$J$121,'rekap jam tatap muka'!B17,'TKK-MIF-TIF'!$R$119:$R$121)+SUMIF('TKK-MIF-TIF'!$J$129:$J$132,'rekap jam tatap muka'!B17,'TKK-MIF-TIF'!$R$129:$R$132)+SUMIF('TKK-MIF-TIF'!$J$139:$J$142,'rekap jam tatap muka'!B17,'TKK-MIF-TIF'!$R$139:$R158)+SUMIF('TKK-MIF-TIF'!$J$150:$J$151,'rekap jam tatap muka'!B17,'TKK-MIF-TIF'!$R$150:$R167)+SUMIF('TKK-MIF-TIF'!$K$119:$K$121,'rekap jam tatap muka'!B17,'TKK-MIF-TIF'!$R$119:$R$121)+SUMIF('TKK-MIF-TIF'!$K$129:$K$132,'rekap jam tatap muka'!B17,'TKK-MIF-TIF'!$R$132:$R$1120)+SUMIF('TKK-MIF-TIF'!$K$139:$K$142,'rekap jam tatap muka'!B17,'TKK-MIF-TIF'!$R$139:$R158)+SUMIF('TKK-MIF-TIF'!$K$150:$K$151,'rekap jam tatap muka'!B17,'TKK-MIF-TIF'!$R$150:$R167)+SUMIF('TKK-MIF-TIF'!$L$119:$L$121,'rekap jam tatap muka'!B17,'TKK-MIF-TIF'!$R$119:$R$121)+SUMIF('TKK-MIF-TIF'!$L$129:$L$132,'rekap jam tatap muka'!B17,'TKK-MIF-TIF'!$R$132:$R$1120)+SUMIF('TKK-MIF-TIF'!$L$139:$L$142,'rekap jam tatap muka'!B17,'TKK-MIF-TIF'!$R$139:$R158)+SUMIF('TKK-MIF-TIF'!$L$150:$L$151,'rekap jam tatap muka'!B17,'TKK-MIF-TIF'!$R$150:$R167)</f>
        <v>2</v>
      </c>
      <c r="R18" s="24">
        <f>SUMIF('TKK-MIF-TIF'!$H$122:$H$123,'rekap jam tatap muka'!B17,'TKK-MIF-TIF'!$R$122:$R$123)+SUMIF('TKK-MIF-TIF'!$H$128,'rekap jam tatap muka'!B17,'TKK-MIF-TIF'!$R$128)+SUMIF('TKK-MIF-TIF'!$H$133:$H$134,'rekap jam tatap muka'!B17,'TKK-MIF-TIF'!$R$133:$R$134)+SUMIF('TKK-MIF-TIF'!$H$143:$H$145,'rekap jam tatap muka'!B17,'TKK-MIF-TIF'!$R$143:$R$145)+SUMIF('TKK-MIF-TIF'!$H$152,'rekap jam tatap muka'!B17,'TKK-MIF-TIF'!$R$152)+SUMIF('TKK-MIF-TIF'!$I$122:$I$123,'rekap jam tatap muka'!B17,'TKK-MIF-TIF'!$R$122:$R$123)+SUMIF('TKK-MIF-TIF'!$I$128,'rekap jam tatap muka'!B17,'TKK-MIF-TIF'!$R$128)+SUMIF('TKK-MIF-TIF'!$I$133:$I$134,'rekap jam tatap muka'!B17,'TKK-MIF-TIF'!$R$133:$R$134)+SUMIF('TKK-MIF-TIF'!$I$143:$I$145,'rekap jam tatap muka'!B17,'TKK-MIF-TIF'!$R$143:$R$145)+SUMIF('TKK-MIF-TIF'!$I$152,'rekap jam tatap muka'!B17,'TKK-MIF-TIF'!$R$152)+SUMIF('TKK-MIF-TIF'!$J$122:$J$123,'rekap jam tatap muka'!B17,'TKK-MIF-TIF'!$R$122:$R$123)+SUMIF('TKK-MIF-TIF'!$J$128,'rekap jam tatap muka'!B17,'TKK-MIF-TIF'!$R$128)+SUMIF('TKK-MIF-TIF'!$J$133:$J$134,'rekap jam tatap muka'!B17,'TKK-MIF-TIF'!$R$133:$R$134)+SUMIF('TKK-MIF-TIF'!$J$143:$J$145,'rekap jam tatap muka'!B17,'TKK-MIF-TIF'!$R$143:$R$145)+SUMIF('TKK-MIF-TIF'!$K$122:$K$123,'rekap jam tatap muka'!B17,'TKK-MIF-TIF'!$R$122:$R$123)+SUMIF('TKK-MIF-TIF'!$J$152,'rekap jam tatap muka'!B17,'TKK-MIF-TIF'!$R$152)+SUMIF('TKK-MIF-TIF'!$K$128,'rekap jam tatap muka'!B17,'TKK-MIF-TIF'!$R$128)+SUMIF('TKK-MIF-TIF'!$K$133:$K$134,'rekap jam tatap muka'!B17,'TKK-MIF-TIF'!$R$133:$R$134)+SUMIF('TKK-MIF-TIF'!$K$143:$K$145,'rekap jam tatap muka'!B17,'TKK-MIF-TIF'!$R$143:$R$145)+SUMIF('TKK-MIF-TIF'!$K$152,'rekap jam tatap muka'!B17,'TKK-MIF-TIF'!$R$152)+SUMIF('TKK-MIF-TIF'!$L$122:$L$123,'rekap jam tatap muka'!B17,'TKK-MIF-TIF'!$R$122:$R$123)+SUMIF('TKK-MIF-TIF'!$L$128,'rekap jam tatap muka'!B17,'TKK-MIF-TIF'!$R$128)+SUMIF('TKK-MIF-TIF'!$L$133:$L$134,'rekap jam tatap muka'!B17,'TKK-MIF-TIF'!$R$133:$R$134)+SUMIF('TKK-MIF-TIF'!$L$143:$L$145,'rekap jam tatap muka'!B17,'TKK-MIF-TIF'!$R$143:$R$145)+SUMIF('TKK-MIF-TIF'!$L$152,'rekap jam tatap muka'!B17,'TKK-MIF-TIF'!$R$152)</f>
        <v>7</v>
      </c>
      <c r="S18" s="25">
        <f>COUNTIF('TKK-MIF-TIF'!$A$189:$L$226,'rekap jam tatap muka'!B17)</f>
        <v>2</v>
      </c>
      <c r="T18" s="25">
        <f>SUMIF('TKK-MIF-TIF'!$H$194:$H$196,'rekap jam tatap muka'!B17,'TKK-MIF-TIF'!$R$194:$R$196)+SUMIF('TKK-MIF-TIF'!$H$205:$H$208,'rekap jam tatap muka'!B17,'TKK-MIF-TIF'!$R$205:$R$208)+SUMIF('TKK-MIF-TIF'!$H$215:$H$218,'rekap jam tatap muka'!B17,'TKK-MIF-TIF'!$R$215:$R234)+SUMIF('TKK-MIF-TIF'!$H$226:$H$227,'rekap jam tatap muka'!B17,'TKK-MIF-TIF'!$R$226:$R243)+ SUMIF('TKK-MIF-TIF'!$I$194:$I$196,'rekap jam tatap muka'!B17,'TKK-MIF-TIF'!$R$194:$R$196)+SUMIF('TKK-MIF-TIF'!$I$205:$I$208,'rekap jam tatap muka'!B17,'TKK-MIF-TIF'!$R$205:$R$208)+SUMIF('TKK-MIF-TIF'!$I$215:$I$218,'rekap jam tatap muka'!B17,'TKK-MIF-TIF'!$R$215:$R234)+SUMIF('TKK-MIF-TIF'!$I$226:$I$227,'rekap jam tatap muka'!B17,'TKK-MIF-TIF'!$R$226:$R243)+SUMIF('TKK-MIF-TIF'!$J$194:$J$196,'rekap jam tatap muka'!B17,'TKK-MIF-TIF'!$R$194:$R$196)+SUMIF('TKK-MIF-TIF'!$J$205:$J$208,'rekap jam tatap muka'!B17,'TKK-MIF-TIF'!$R$205:$R$208)+SUMIF('TKK-MIF-TIF'!$J$215:$J$218,'rekap jam tatap muka'!B17,'TKK-MIF-TIF'!$R$215:$R234)+SUMIF('TKK-MIF-TIF'!$J$226:$J$227,'rekap jam tatap muka'!B17,'TKK-MIF-TIF'!$R$226:$R243)+SUMIF('TKK-MIF-TIF'!$K$194:$K$196,'rekap jam tatap muka'!B17,'TKK-MIF-TIF'!$R$194:$R$196)+SUMIF('TKK-MIF-TIF'!$K$205:$K$208,'rekap jam tatap muka'!B17,'TKK-MIF-TIF'!$R$205:$R$208)+SUMIF('TKK-MIF-TIF'!$K$215:$K$218,'rekap jam tatap muka'!B17,'TKK-MIF-TIF'!$R$215:$R234)+SUMIF('TKK-MIF-TIF'!$K$226:$K$227,'rekap jam tatap muka'!B17,'TKK-MIF-TIF'!$R$226:$R243)+SUMIF('TKK-MIF-TIF'!$L$194:$L$196,'rekap jam tatap muka'!B17,'TKK-MIF-TIF'!$R$194:$R$196)+SUMIF('TKK-MIF-TIF'!$L$205:$L$208,'rekap jam tatap muka'!B17,'TKK-MIF-TIF'!$R$205:$R$208)+SUMIF('TKK-MIF-TIF'!$L$215:$L$218,'rekap jam tatap muka'!B17,'TKK-MIF-TIF'!$R$215:$R234)+SUMIF('TKK-MIF-TIF'!$L$226:$L$227,'rekap jam tatap muka'!B17,'TKK-MIF-TIF'!$R$226:$R243)</f>
        <v>1</v>
      </c>
      <c r="U18" s="26">
        <f>SUMIF('TKK-MIF-TIF'!$H$197:$H$198,'rekap jam tatap muka'!B17,'TKK-MIF-TIF'!$R$197:$R$198)+SUMIF('TKK-MIF-TIF'!$H$204,'rekap jam tatap muka'!B17,'TKK-MIF-TIF'!$R$204)+SUMIF('TKK-MIF-TIF'!$H$209:$H$210,'rekap jam tatap muka'!B17,'TKK-MIF-TIF'!$R$209:$R$210)+SUMIF('TKK-MIF-TIF'!$H$219:$H$221,'rekap jam tatap muka'!B17,'TKK-MIF-TIF'!$R$219:$R$221)+SUMIF('TKK-MIF-TIF'!$H$228,'rekap jam tatap muka'!B17,'TKK-MIF-TIF'!$R$228)+SUMIF('TKK-MIF-TIF'!$I$197:$I$198,'rekap jam tatap muka'!B17,'TKK-MIF-TIF'!$R$197:$R$198)+SUMIF('TKK-MIF-TIF'!$I$204,'rekap jam tatap muka'!B17,'TKK-MIF-TIF'!$R$204)+SUMIF('TKK-MIF-TIF'!$I$209:$I$210,'rekap jam tatap muka'!B17,'TKK-MIF-TIF'!$R$209:$R$210)+SUMIF('TKK-MIF-TIF'!$I$219:$I$221,'rekap jam tatap muka'!B17,'TKK-MIF-TIF'!$R$219:$R$221)+SUMIF('TKK-MIF-TIF'!$I$228,'rekap jam tatap muka'!B17,'TKK-MIF-TIF'!$R$228)+SUMIF('TKK-MIF-TIF'!$J$197:$J$198,'rekap jam tatap muka'!B17,'TKK-MIF-TIF'!$R$197:$R$198)+SUMIF('TKK-MIF-TIF'!$J$204,'rekap jam tatap muka'!B17,'TKK-MIF-TIF'!$R$204)+SUMIF('TKK-MIF-TIF'!$J$209:$J$210,'rekap jam tatap muka'!B17,'TKK-MIF-TIF'!$R$209:$R$210)+SUMIF('TKK-MIF-TIF'!$J$219:$J$221,'rekap jam tatap muka'!B17,'TKK-MIF-TIF'!$R$219:$R$221)+SUMIF('TKK-MIF-TIF'!$J$228,'rekap jam tatap muka'!B17,'TKK-MIF-TIF'!$R$228)+SUMIF('TKK-MIF-TIF'!$K$197:$K$198,'rekap jam tatap muka'!B17,'TKK-MIF-TIF'!$R$197:$R$198)+SUMIF('TKK-MIF-TIF'!$K$204,'rekap jam tatap muka'!B17,'TKK-MIF-TIF'!$R$204)+SUMIF('TKK-MIF-TIF'!$K$209:$K$210,'rekap jam tatap muka'!B17,'TKK-MIF-TIF'!$R$209:$R$210)+SUMIF('TKK-MIF-TIF'!$K$219:$K$221,'rekap jam tatap muka'!B17,'TKK-MIF-TIF'!$R$219:$R$221)+SUMIF('TKK-MIF-TIF'!$K$228,'rekap jam tatap muka'!B17,'TKK-MIF-TIF'!$R$228)+SUMIF('TKK-MIF-TIF'!$L$197:$L$198,'rekap jam tatap muka'!B17,'TKK-MIF-TIF'!$R$197:$R$198)+SUMIF('TKK-MIF-TIF'!$L$204,'rekap jam tatap muka'!B17,'TKK-MIF-TIF'!$R$204)+SUMIF('TKK-MIF-TIF'!$L$209:$L$210,'rekap jam tatap muka'!B17,'TKK-MIF-TIF'!$R$209:$R$210)+SUMIF('TKK-MIF-TIF'!$J$219:$J$221,'rekap jam tatap muka'!B17,'TKK-MIF-TIF'!$R$219:$R$221)++SUMIF('TKK-MIF-TIF'!$L$228,'rekap jam tatap muka'!B17,'TKK-MIF-TIF'!$R$228)</f>
        <v>3</v>
      </c>
      <c r="V18" s="27">
        <f>COUNTIF('TKK-MIF-TIF'!$A$231:$L$242,'rekap jam tatap muka'!B17)</f>
        <v>0</v>
      </c>
      <c r="W18" s="28">
        <f>SUMIF('TKK-MIF-TIF'!$H$251:$H$253,'rekap jam tatap muka'!B17,'TKK-MIF-TIF'!$R$251:$R$253)+SUMIF('TKK-MIF-TIF'!$I$251:$I$253,'rekap jam tatap muka'!B17,'TKK-MIF-TIF'!$R$251:$R$253)+SUMIF('TKK-MIF-TIF'!$J$251:$J$253,'rekap jam tatap muka'!B17,'TKK-MIF-TIF'!$R$251:$R$253)+SUMIF('TKK-MIF-TIF'!$K$251:$K$253,'rekap jam tatap muka'!B17,'TKK-MIF-TIF'!$R$251:$R$253)+SUMIF('TKK-MIF-TIF'!$L$251:$L$253,'rekap jam tatap muka'!B17,'TKK-MIF-TIF'!$R$251:$R$253)</f>
        <v>0</v>
      </c>
      <c r="X18" s="29">
        <f>SUMIF('TKK-MIF-TIF'!$H$254:$H$255,'rekap jam tatap muka'!B17,'TKK-MIF-TIF'!$R$254:$R$255)+SUMIF('TKK-MIF-TIF'!$I$254:$I$255,'rekap jam tatap muka'!B17,'TKK-MIF-TIF'!$R$254:$R$255)+SUMIF('TKK-MIF-TIF'!$J$254:$J$255,'rekap jam tatap muka'!B17,'TKK-MIF-TIF'!$R$254:$R$255)+SUMIF('TKK-MIF-TIF'!$K$254:$K$255,'rekap jam tatap muka'!B17,'TKK-MIF-TIF'!$R$254:$R$255)+SUMIF('TKK-MIF-TIF'!$L$254:$L$255,'rekap jam tatap muka'!B17,'TKK-MIF-TIF'!$R$254:$R$255)</f>
        <v>0</v>
      </c>
      <c r="Y18" s="30">
        <f>COUNTIF('TKK-MIF-TIF'!$A$261:$L$272,'rekap jam tatap muka'!B17)</f>
        <v>0</v>
      </c>
      <c r="Z18" s="31">
        <f>SUMIF('TKK-MIF-TIF'!$H$266:$H$268,'rekap jam tatap muka'!B17,'TKK-MIF-TIF'!$R$266:$R$268)+SUMIF('TKK-MIF-TIF'!$I$266:$I$268,'rekap jam tatap muka'!B17,'TKK-MIF-TIF'!$R$266:$R$268)+SUMIF('TKK-MIF-TIF'!$J$266:$J$268,'rekap jam tatap muka'!B17,'TKK-MIF-TIF'!$R$266:$R$268)+SUMIF('TKK-MIF-TIF'!$K$266:$K$268,'rekap jam tatap muka'!B17,'TKK-MIF-TIF'!$R$266:$R$268)+SUMIF('TKK-MIF-TIF'!$L$266:$L$268,'rekap jam tatap muka'!B17,'TKK-MIF-TIF'!$R$266:$R$268)</f>
        <v>0</v>
      </c>
      <c r="AA18" s="32">
        <f>SUMIF('TKK-MIF-TIF'!$H$269:$H$270,'rekap jam tatap muka'!B17,'TKK-MIF-TIF'!$R$269:$R$270)+SUMIF('TKK-MIF-TIF'!$I$269:$I$270,'rekap jam tatap muka'!B17,'TKK-MIF-TIF'!$R$269:$R$270)+SUMIF('TKK-MIF-TIF'!$J$269:$J$270,'rekap jam tatap muka'!B17,'TKK-MIF-TIF'!$R$269:$R$270)+SUMIF('TKK-MIF-TIF'!$K$269:$K$270,'rekap jam tatap muka'!B17,'TKK-MIF-TIF'!$R$269:$R$270)+SUMIF('TKK-MIF-TIF'!$L$269:$L$270,'rekap jam tatap muka'!B17,'TKK-MIF-TIF'!$R$269:$R$270)</f>
        <v>0</v>
      </c>
      <c r="AB18" s="33">
        <f>COUNTIF('TKK-MIF-TIF'!$A$154:$L$184,'rekap jam tatap muka'!B17)</f>
        <v>2</v>
      </c>
      <c r="AC18" s="33">
        <f>SUMIF('TKK-MIF-TIF'!$H$161:$H$163,'rekap jam tatap muka'!B17,'TKK-MIF-TIF'!$R$161:$R$163)+SUMIF('TKK-MIF-TIF'!$H$172:$H$175,'rekap jam tatap muka'!B17,'TKK-MIF-TIF'!$R$172:$R$175)+SUMIF('TKK-MIF-TIF'!$I$161:$I$163,'rekap jam tatap muka'!B17,'TKK-MIF-TIF'!$R$161:$R$163)+SUMIF('TKK-MIF-TIF'!$I$172:$I$175,'rekap jam tatap muka'!B17,'TKK-MIF-TIF'!$R$172:$R$175)+SUMIF('TKK-MIF-TIF'!$J$161:$J$163,'rekap jam tatap muka'!B17,'TKK-MIF-TIF'!$R$161:$R$163)+SUMIF('TKK-MIF-TIF'!$J$172:$J$175,'rekap jam tatap muka'!B17,'TKK-MIF-TIF'!$R$172:$R$175)+SUMIF('TKK-MIF-TIF'!$K$161:$K$163,'rekap jam tatap muka'!B17,'TKK-MIF-TIF'!$R$161:$R$163)+SUMIF('TKK-MIF-TIF'!$K$172:$K$175,'rekap jam tatap muka'!B17,'TKK-MIF-TIF'!$R$172:$R$175)+SUMIF('TKK-MIF-TIF'!$L$161:$L$163,'rekap jam tatap muka'!B17,'TKK-MIF-TIF'!$R$161:$R$163)+SUMIF('TKK-MIF-TIF'!$L$172:$L$175,'rekap jam tatap muka'!B17,'TKK-MIF-TIF'!$R$172:$R$175)</f>
        <v>1</v>
      </c>
      <c r="AD18" s="34">
        <f>SUMIF('TKK-MIF-TIF'!$H$164:$H$165,'rekap jam tatap muka'!B17,'TKK-MIF-TIF'!$R$164:$R$165)+SUMIF('TKK-MIF-TIF'!$H$171,'rekap jam tatap muka'!B17,'TKK-MIF-TIF'!$R$171)+SUMIF('TKK-MIF-TIF'!$H$176:$H$177,'rekap jam tatap muka'!B17,'TKK-MIF-TIF'!$R$176:$R$177)+SUMIF('TKK-MIF-TIF'!$I$164:$I$165,'rekap jam tatap muka'!B17,'TKK-MIF-TIF'!$R$164:$R$165)+SUMIF('TKK-MIF-TIF'!$I$171,'rekap jam tatap muka'!B17,'TKK-MIF-TIF'!$R$171)+SUMIF('TKK-MIF-TIF'!$I$176:$I$177,'rekap jam tatap muka'!B17,'TKK-MIF-TIF'!$R$176:$R$177)+SUMIF('TKK-MIF-TIF'!$J$164:$J$165,'rekap jam tatap muka'!B17,'TKK-MIF-TIF'!$R$164:$R$165)+SUMIF('TKK-MIF-TIF'!$J$171,'rekap jam tatap muka'!B17,'TKK-MIF-TIF'!$R$171)+SUMIF('TKK-MIF-TIF'!$J$176:$J$177,'rekap jam tatap muka'!B17,'TKK-MIF-TIF'!$R$176:$R$177)+SUMIF('TKK-MIF-TIF'!$K$164:$K$165,'rekap jam tatap muka'!B17,'TKK-MIF-TIF'!$R$164:$R$165)+SUMIF('TKK-MIF-TIF'!$K$171,'rekap jam tatap muka'!B17,'TKK-MIF-TIF'!$R$171)+SUMIF('TKK-MIF-TIF'!$K$176:$K$177,'rekap jam tatap muka'!B17,'TKK-MIF-TIF'!$R$176:$R$177)+SUMIF('TKK-MIF-TIF'!$L$164:$L$165,'rekap jam tatap muka'!B17,'TKK-MIF-TIF'!$R$164:$R$165)+SUMIF('TKK-MIF-TIF'!$L$171,'rekap jam tatap muka'!B17,'TKK-MIF-TIF'!$R$171)+SUMIF('TKK-MIF-TIF'!$L$176:$L$177,'rekap jam tatap muka'!B17,'TKK-MIF-TIF'!$R$176:$R$177)</f>
        <v>2</v>
      </c>
      <c r="AE18" s="34"/>
      <c r="AF18" s="35">
        <f t="shared" si="3"/>
        <v>6</v>
      </c>
      <c r="AG18" s="15">
        <f t="shared" ca="1" si="4"/>
        <v>4</v>
      </c>
      <c r="AH18" s="35">
        <f t="shared" ca="1" si="0"/>
        <v>0</v>
      </c>
      <c r="AI18" s="15">
        <f t="shared" ca="1" si="5"/>
        <v>12</v>
      </c>
      <c r="AJ18" s="35">
        <f t="shared" ca="1" si="1"/>
        <v>4</v>
      </c>
      <c r="AK18" s="35">
        <f t="shared" ca="1" si="6"/>
        <v>16</v>
      </c>
      <c r="AL18" s="36">
        <f>COUNTIF('TKK-MIF-TIF'!$H$15:$H$272,'rekap jam tatap muka'!B17)</f>
        <v>3</v>
      </c>
      <c r="AM18" s="37">
        <v>50000</v>
      </c>
      <c r="AN18" s="38">
        <f t="shared" ca="1" si="7"/>
        <v>0</v>
      </c>
      <c r="AO18" s="38">
        <f t="shared" ca="1" si="8"/>
        <v>2800000</v>
      </c>
      <c r="AP18" s="38">
        <f t="shared" ca="1" si="2"/>
        <v>2800000</v>
      </c>
      <c r="AQ18" s="40" t="s">
        <v>8</v>
      </c>
    </row>
    <row r="19" spans="1:43" ht="15.75" customHeight="1">
      <c r="A19" s="12">
        <v>18</v>
      </c>
      <c r="B19" s="13" t="s">
        <v>43</v>
      </c>
      <c r="C19" s="13" t="s">
        <v>333</v>
      </c>
      <c r="D19" s="14">
        <f>COUNTIF('TKK-MIF-TIF'!$A$13:$L$35,'rekap jam tatap muka'!B18)</f>
        <v>0</v>
      </c>
      <c r="E19" s="15">
        <f ca="1">SUMIF('TKK-MIF-TIF'!$H$4:$H$19,'rekap jam tatap muka'!B18,'TKK-MIF-TIF'!$R$4:$R$19)+SUMIF('TKK-MIF-TIF'!$H$25:$H$30,'rekap jam tatap muka'!B18,'TKK-MIF-TIF'!$R$25:$R$30)+SUMIF('TKK-MIF-TIF'!$I$4:$I$19,'rekap jam tatap muka'!B18,'TKK-MIF-TIF'!$R$4:$R$19)+SUMIF('TKK-MIF-TIF'!$I$25:$I$30,'rekap jam tatap muka'!B18,'TKK-MIF-TIF'!$R$25:$R$30)+SUMIF('TKK-MIF-TIF'!$J$4:$J$19,'rekap jam tatap muka'!B18,'TKK-MIF-TIF'!$R$4:$R$19)+SUMIF('TKK-MIF-TIF'!$J$25:$J$30,'rekap jam tatap muka'!B18,'TKK-MIF-TIF'!$R$25:$R$30)+SUMIF('TKK-MIF-TIF'!$K$4:$K$19,'rekap jam tatap muka'!B18,'TKK-MIF-TIF'!$R$4:$R$19)+SUMIF('TKK-MIF-TIF'!$K$25:$K$30,'rekap jam tatap muka'!B18,'TKK-MIF-TIF'!$R$25:$R$30)+SUMIF('TKK-MIF-TIF'!$L$4:$L$19,'rekap jam tatap muka'!B18,'TKK-MIF-TIF'!$R$4:$R$19)+SUMIF('TKK-MIF-TIF'!$L$25:$L$30,'rekap jam tatap muka'!B18,'TKK-MIF-TIF'!$R$25:$R$30)</f>
        <v>0</v>
      </c>
      <c r="F19" s="16">
        <f>SUMIF('TKK-MIF-TIF'!$H$20:$H$22,'rekap jam tatap muka'!B18,'TKK-MIF-TIF'!$R$20:$R$22)+SUMIF('TKK-MIF-TIF'!$H$31:$H$32,'rekap jam tatap muka'!B18,'TKK-MIF-TIF'!$R$31:$R$32)+SUMIF('TKK-MIF-TIF'!$H$34,'rekap jam tatap muka'!B18,'TKK-MIF-TIF'!$R$34)+SUMIF('TKK-MIF-TIF'!$I$20:$I$22,'rekap jam tatap muka'!B18,'TKK-MIF-TIF'!$R$20:$R$22)+SUMIF('TKK-MIF-TIF'!$I$31:$I$32,'rekap jam tatap muka'!B18,'TKK-MIF-TIF'!$R$31:$R$32)+SUMIF('TKK-MIF-TIF'!$I$34,'rekap jam tatap muka'!B18,'TKK-MIF-TIF'!$R$34)+SUMIF('TKK-MIF-TIF'!$J$20:$J$22,'rekap jam tatap muka'!B18,'TKK-MIF-TIF'!$R$20:$R$22)+SUMIF('TKK-MIF-TIF'!$J$31:$J$32,'rekap jam tatap muka'!B18,'TKK-MIF-TIF'!$R$31:$R$32)+SUMIF('TKK-MIF-TIF'!$J$34,'rekap jam tatap muka'!B18,'TKK-MIF-TIF'!$R$34)+SUMIF('TKK-MIF-TIF'!$K$20:$K$22,'rekap jam tatap muka'!B18,'TKK-MIF-TIF'!$R$20:$R$22)+SUMIF('TKK-MIF-TIF'!$K$31:$K$32,'rekap jam tatap muka'!B18,'TKK-MIF-TIF'!$R$31:$R$32)+SUMIF('TKK-MIF-TIF'!$K$34,'rekap jam tatap muka'!B18,'TKK-MIF-TIF'!$R$34)+SUMIF('TKK-MIF-TIF'!$L$20:$L$22,'rekap jam tatap muka'!B18,'TKK-MIF-TIF'!$R$20:$R$22)+SUMIF('TKK-MIF-TIF'!$L$31:$L$32,'rekap jam tatap muka'!B18,'TKK-MIF-TIF'!$R$31:$R$32)+SUMIF('TKK-MIF-TIF'!$L$34,'rekap jam tatap muka'!B18,'TKK-MIF-TIF'!$R$34)</f>
        <v>0</v>
      </c>
      <c r="G19" s="17">
        <f>COUNTIF('TKK-MIF-TIF'!$A$41:$L$50,'rekap jam tatap muka'!B18)</f>
        <v>0</v>
      </c>
      <c r="H19" s="18">
        <f>SUMIF('TKK-MIF-TIF'!$H$43:$H$47,'rekap jam tatap muka'!B18,'TKK-MIF-TIF'!$R$43:$R$47)+SUMIF('TKK-MIF-TIF'!$I$43:$I$47,'rekap jam tatap muka'!B18,'TKK-MIF-TIF'!$R$43:$R$47)+SUMIF('TKK-MIF-TIF'!$J$43:$J$47,'rekap jam tatap muka'!B18,'TKK-MIF-TIF'!$R$43:$R$47)+SUMIF('TKK-MIF-TIF'!$K$43:$K$47,'rekap jam tatap muka'!B18,'TKK-MIF-TIF'!$R$43:$R$47)+SUMIF('TKK-MIF-TIF'!$L$43:$L$47,'rekap jam tatap muka'!B18,'TKK-MIF-TIF'!$R$43:$R$47)</f>
        <v>0</v>
      </c>
      <c r="I19" s="16">
        <f>SUMIF('TKK-MIF-TIF'!$H$48:$H$50,'rekap jam tatap muka'!B18,'TKK-MIF-TIF'!$R$48:$R$50)+SUMIF('TKK-MIF-TIF'!$I$48:$I$50,'rekap jam tatap muka'!B18,'TKK-MIF-TIF'!$R$48:$R$50)+SUMIF('TKK-MIF-TIF'!$J$48:$J$50,'rekap jam tatap muka'!B18,'TKK-MIF-TIF'!$R$48:$R$50)+SUMIF('TKK-MIF-TIF'!$K$48:$K$50,'rekap jam tatap muka'!B18,'TKK-MIF-TIF'!$R$48:$R$50)+SUMIF('TKK-MIF-TIF'!$L$48:$L$50,'rekap jam tatap muka'!B18,'TKK-MIF-TIF'!$R$48:$R$50)</f>
        <v>0</v>
      </c>
      <c r="J19" s="19">
        <f>COUNTIF('TKK-MIF-TIF'!$A$55:$K$80,'rekap jam tatap muka'!B18)</f>
        <v>2</v>
      </c>
      <c r="K19" s="19">
        <f>SUMIF('TKK-MIF-TIF'!$H$60,'rekap jam tatap muka'!B18,'TKK-MIF-TIF'!$R$60)+SUMIF('TKK-MIF-TIF'!$H$62,'rekap jam tatap muka'!B18,'TKK-MIF-TIF'!$R$62)+SUMIF('TKK-MIF-TIF'!$H$67:$H$72,'rekap jam tatap muka'!B18,'TKK-MIF-TIF'!$R$67:$R$72)+SUMIF('TKK-MIF-TIF'!$H$78:$H$79,'rekap jam tatap muka'!B18,'TKK-MIF-TIF'!$R$78:$R$79)+SUMIF('TKK-MIF-TIF'!$I$60,'rekap jam tatap muka'!B18,'TKK-MIF-TIF'!$R$60)+SUMIF('TKK-MIF-TIF'!$I$62,'rekap jam tatap muka'!B18,'TKK-MIF-TIF'!$R$62)+SUMIF('TKK-MIF-TIF'!$I$67:$I$72,'rekap jam tatap muka'!B18,'TKK-MIF-TIF'!$R$67:$R$72)+SUMIF('TKK-MIF-TIF'!$I$78:$I$79,'rekap jam tatap muka'!B18,'TKK-MIF-TIF'!$R$78:$R$79)+SUMIF('TKK-MIF-TIF'!$J$60,'rekap jam tatap muka'!B18,'TKK-MIF-TIF'!$R$60)+SUMIF('TKK-MIF-TIF'!$J$62,'rekap jam tatap muka'!B18,'TKK-MIF-TIF'!$R$62)+SUMIF('TKK-MIF-TIF'!$J$67:$J$72,'rekap jam tatap muka'!B18,'TKK-MIF-TIF'!$R$67:$R$72)+SUMIF('TKK-MIF-TIF'!$J$78:$J$79,'rekap jam tatap muka'!B18,'TKK-MIF-TIF'!$R$78:$R$79)+SUMIF('TKK-MIF-TIF'!$K$60,'rekap jam tatap muka'!B18,'TKK-MIF-TIF'!$R$60)+SUMIF('TKK-MIF-TIF'!$K$62,'rekap jam tatap muka'!B18,'TKK-MIF-TIF'!$R$62)+SUMIF('TKK-MIF-TIF'!$K$67:$K$72,'rekap jam tatap muka'!B18,'TKK-MIF-TIF'!$R$67:$R$72)+SUMIF('TKK-MIF-TIF'!$K$78:$K$79,'rekap jam tatap muka'!B18,'TKK-MIF-TIF'!$R$78:$R$79)+SUMIF('TKK-MIF-TIF'!$L$60,'rekap jam tatap muka'!B18,'TKK-MIF-TIF'!$R$60)+SUMIF('TKK-MIF-TIF'!$L$62,'rekap jam tatap muka'!B18,'TKK-MIF-TIF'!$R$62)+SUMIF('TKK-MIF-TIF'!$L$67:$L$72,'rekap jam tatap muka'!B18,'TKK-MIF-TIF'!$R$67:$R$72)+SUMIF('TKK-MIF-TIF'!$L$78:$L$79,'rekap jam tatap muka'!B18,'TKK-MIF-TIF'!$R$78:$R$79)</f>
        <v>0</v>
      </c>
      <c r="L19" s="20">
        <f>SUMIF('TKK-MIF-TIF'!$H$61,'rekap jam tatap muka'!B18,'TKK-MIF-TIF'!$R$61)+SUMIF('TKK-MIF-TIF'!$H$63:$H$64,'rekap jam tatap muka'!B18,'TKK-MIF-TIF'!$R$63:$R$64)+SUMIF('TKK-MIF-TIF'!$H$73:$H$74,'rekap jam tatap muka'!B18,'TKK-MIF-TIF'!$R$73:$R$74)+SUMIF('TKK-MIF-TIF'!$H$77,'rekap jam tatap muka'!B18,'TKK-MIF-TIF'!$R$77)+SUMIF('TKK-MIF-TIF'!$I$61,'rekap jam tatap muka'!B18,'TKK-MIF-TIF'!$R$61)+SUMIF('TKK-MIF-TIF'!$I$63:$I$64,'rekap jam tatap muka'!B18,'TKK-MIF-TIF'!$R$63:$R$64)+SUMIF('TKK-MIF-TIF'!$I$73:$I$74,'rekap jam tatap muka'!B18,'TKK-MIF-TIF'!$R$73:$R$74)+SUMIF('TKK-MIF-TIF'!$I$77,'rekap jam tatap muka'!B18,'TKK-MIF-TIF'!$R$77)+SUMIF('TKK-MIF-TIF'!$J$61,'rekap jam tatap muka'!B18,'TKK-MIF-TIF'!$R$61)+SUMIF('TKK-MIF-TIF'!$J$63:$J$64,'rekap jam tatap muka'!B18,'TKK-MIF-TIF'!$R$63:$R$64)+SUMIF('TKK-MIF-TIF'!$J$73:$J$74,'rekap jam tatap muka'!B18,'TKK-MIF-TIF'!$R$73:$R$74)+SUMIF('TKK-MIF-TIF'!$J$77,'rekap jam tatap muka'!B18,'TKK-MIF-TIF'!$R$77)+SUMIF('TKK-MIF-TIF'!$K$61,'rekap jam tatap muka'!B18,'TKK-MIF-TIF'!$R$61)+SUMIF('TKK-MIF-TIF'!$K$63:$K$64,'rekap jam tatap muka'!B18,'TKK-MIF-TIF'!$R$63:$R$64)+SUMIF('TKK-MIF-TIF'!$K$73:$K$74,'rekap jam tatap muka'!B18,'TKK-MIF-TIF'!$R$73:$R$74)+SUMIF('TKK-MIF-TIF'!$K$77,'rekap jam tatap muka'!B18,'TKK-MIF-TIF'!$R$77)+SUMIF('TKK-MIF-TIF'!$L$61,'rekap jam tatap muka'!B18,'TKK-MIF-TIF'!$R$61)+SUMIF('TKK-MIF-TIF'!$L$63:$L$64,'rekap jam tatap muka'!B18,'TKK-MIF-TIF'!$R$63:$R$64)+SUMIF('TKK-MIF-TIF'!$L$73:$L$74,'rekap jam tatap muka'!B18,'TKK-MIF-TIF'!$R$73:$R$74)+SUMIF('TKK-MIF-TIF'!$L$77,'rekap jam tatap muka'!B18,'TKK-MIF-TIF'!$R$77)</f>
        <v>10</v>
      </c>
      <c r="M19" s="21">
        <f>COUNTIF('TKK-MIF-TIF'!$A$84:$K$109,'rekap jam tatap muka'!B18)</f>
        <v>2</v>
      </c>
      <c r="N19" s="21">
        <f>SUMIF('TKK-MIF-TIF'!$H$89,'rekap jam tatap muka'!B18,'TKK-MIF-TIF'!$R$89)+SUMIF('TKK-MIF-TIF'!$H$91,'rekap jam tatap muka'!B18,'TKK-MIF-TIF'!$R$91)+SUMIF('TKK-MIF-TIF'!$H$96:$H$101,'rekap jam tatap muka'!B18,'TKK-MIF-TIF'!$R$96:$R$101)+SUMIF('TKK-MIF-TIF'!$H$107:$H$108,'rekap jam tatap muka'!B18,'TKK-MIF-TIF'!$R$107:$R$108)+SUMIF('TKK-MIF-TIF'!$I$89,'rekap jam tatap muka'!B18,'TKK-MIF-TIF'!$R$89)+SUMIF('TKK-MIF-TIF'!$I$91,'rekap jam tatap muka'!B18,'TKK-MIF-TIF'!$R$91)+SUMIF('TKK-MIF-TIF'!$I$96:$I$101,'rekap jam tatap muka'!B18,'TKK-MIF-TIF'!$R$96:$R$101)+SUMIF('TKK-MIF-TIF'!$I$107:$I$108,'rekap jam tatap muka'!B18,'TKK-MIF-TIF'!$R$107:$R$108)+SUMIF('TKK-MIF-TIF'!$J$89,'rekap jam tatap muka'!B18,'TKK-MIF-TIF'!$R$89)+SUMIF('TKK-MIF-TIF'!$J$91,'rekap jam tatap muka'!B18,'TKK-MIF-TIF'!$R$91)+SUMIF('TKK-MIF-TIF'!$J$96:$J$101,'rekap jam tatap muka'!B18,'TKK-MIF-TIF'!$R$96:$R$101)+SUMIF('TKK-MIF-TIF'!$J$107:$J$108,'rekap jam tatap muka'!B18,'TKK-MIF-TIF'!$R$107:$R$108)+SUMIF('TKK-MIF-TIF'!$K$89,'rekap jam tatap muka'!B18,'TKK-MIF-TIF'!$R$89)+SUMIF('TKK-MIF-TIF'!$K$91,'rekap jam tatap muka'!B18,'TKK-MIF-TIF'!$R$91)+SUMIF('TKK-MIF-TIF'!$K$96:$K$101,'rekap jam tatap muka'!B18,'TKK-MIF-TIF'!$R$96:$R$101)+SUMIF('TKK-MIF-TIF'!$K$107:$K$108,'rekap jam tatap muka'!B18,'TKK-MIF-TIF'!$R$107:$R$108)+SUMIF('TKK-MIF-TIF'!$H$89,'rekap jam tatap muka'!B18,'TKK-MIF-TIF'!$R$89)+SUMIF('TKK-MIF-TIF'!$L$91,'rekap jam tatap muka'!B18,'TKK-MIF-TIF'!$R$91)+SUMIF('TKK-MIF-TIF'!$L$96:$L$101,'rekap jam tatap muka'!B18,'TKK-MIF-TIF'!$R$96:$R$101)+SUMIF('TKK-MIF-TIF'!$L$107:$L$108,'rekap jam tatap muka'!B18,'TKK-MIF-TIF'!$R$107:$R$108)</f>
        <v>1</v>
      </c>
      <c r="O19" s="22">
        <f ca="1">SUMIF('TKK-MIF-TIF'!$H$90,'rekap jam tatap muka'!B18,'TKK-MIF-TIF'!$R$90)+SUMIF('TKK-MIF-TIF'!$H$92:$H$93,'rekap jam tatap muka'!B18,'TKK-MIF-TIF'!$R$92:$R$93)+SUMIF('TKK-MIF-TIF'!$H$102:$H$103,'rekap jam tatap muka'!B18,'TKK-MIF-TIF'!$R$102:$R$103)+SUMIF('TKK-MIF-TIF'!$H$106,'rekap jam tatap muka'!B18,'TKK-MIF-TIF'!$R$106)+SUMIF('TKK-MIF-TIF'!$I$90,'rekap jam tatap muka'!B18,'TKK-MIF-TIF'!$R$90)+SUMIF('TKK-MIF-TIF'!$H$92:$I$93,'rekap jam tatap muka'!B18,'TKK-MIF-TIF'!$R$92:$R$93)+SUMIF('TKK-MIF-TIF'!$I$102:$I$103,'rekap jam tatap muka'!B18,'TKK-MIF-TIF'!$R$102:$R$103)+SUMIF('TKK-MIF-TIF'!$I$106,'rekap jam tatap muka'!B18,'TKK-MIF-TIF'!$R$106)+SUMIF('TKK-MIF-TIF'!$J$90,'rekap jam tatap muka'!B18,'TKK-MIF-TIF'!$R$90)+SUMIF('TKK-MIF-TIF'!$J$92:$J$93,'rekap jam tatap muka'!B18,'TKK-MIF-TIF'!$R$92:$R$93)+SUMIF('TKK-MIF-TIF'!$J$102:$J$103,'rekap jam tatap muka'!B18,'TKK-MIF-TIF'!$R$102:$R$103)+SUMIF('TKK-MIF-TIF'!$J$106,'rekap jam tatap muka'!B18,'TKK-MIF-TIF'!$R$106)+SUMIF('TKK-MIF-TIF'!$K$90,'rekap jam tatap muka'!B18,'TKK-MIF-TIF'!$R$90)+SUMIF('TKK-MIF-TIF'!$K$92:$K$93,'rekap jam tatap muka'!B18,'TKK-MIF-TIF'!$R$92:$R$93)+SUMIF('TKK-MIF-TIF'!$K$102:$K$103,'rekap jam tatap muka'!B18,'TKK-MIF-TIF'!$R$102:$R$103)+SUMIF('TKK-MIF-TIF'!$K$106,'rekap jam tatap muka'!B18,'TKK-MIF-TIF'!$R$106)+SUMIF('TKK-MIF-TIF'!$L$90,'rekap jam tatap muka'!B18,'TKK-MIF-TIF'!$R$90)+SUMIF('TKK-MIF-TIF'!$L$92:$L$93,'rekap jam tatap muka'!B18,'TKK-MIF-TIF'!$R$92:$R$93)+SUMIF('TKK-MIF-TIF'!$L$102:$L$103,'rekap jam tatap muka'!B18,'TKK-MIF-TIF'!$R$102:$R$103)+SUMIF('TKK-MIF-TIF'!$L$106,'rekap jam tatap muka'!B18,'TKK-MIF-TIF'!$R$106)</f>
        <v>2</v>
      </c>
      <c r="P19" s="23">
        <f>COUNTIF('TKK-MIF-TIF'!$A$113:$L$150,'rekap jam tatap muka'!B18)</f>
        <v>0</v>
      </c>
      <c r="Q19" s="23">
        <f>SUMIF('TKK-MIF-TIF'!$H$119:$H$121,'rekap jam tatap muka'!B18,'TKK-MIF-TIF'!$R$119:$R$121)+SUMIF('TKK-MIF-TIF'!$H$129:$H$132,'rekap jam tatap muka'!B18,'TKK-MIF-TIF'!$R$129:$R$132)+SUMIF('TKK-MIF-TIF'!$H$139:$H$142,'rekap jam tatap muka'!B18,'TKK-MIF-TIF'!$R$139:$R159)+ SUMIF('TKK-MIF-TIF'!$H$150:$H$151,'rekap jam tatap muka'!B18,'TKK-MIF-TIF'!$R$150:$R168)+SUMIF('TKK-MIF-TIF'!$I$119:$I$121,'rekap jam tatap muka'!B18,'TKK-MIF-TIF'!$R$119:$R$121)+SUMIF('TKK-MIF-TIF'!$I$129:$I$132,'rekap jam tatap muka'!B18,'TKK-MIF-TIF'!$R$129:$R$132)+SUMIF('TKK-MIF-TIF'!$I$139:$I$142,'rekap jam tatap muka'!B18,'TKK-MIF-TIF'!$R$139:$R159)+SUMIF('TKK-MIF-TIF'!$I$150:$I$151,'rekap jam tatap muka'!B18,'TKK-MIF-TIF'!$R$150:$R168)+SUMIF('TKK-MIF-TIF'!$J$119:$J$121,'rekap jam tatap muka'!B18,'TKK-MIF-TIF'!$R$119:$R$121)+SUMIF('TKK-MIF-TIF'!$J$129:$J$132,'rekap jam tatap muka'!B18,'TKK-MIF-TIF'!$R$129:$R$132)+SUMIF('TKK-MIF-TIF'!$J$139:$J$142,'rekap jam tatap muka'!B18,'TKK-MIF-TIF'!$R$139:$R159)+SUMIF('TKK-MIF-TIF'!$J$150:$J$151,'rekap jam tatap muka'!B18,'TKK-MIF-TIF'!$R$150:$R168)+SUMIF('TKK-MIF-TIF'!$K$119:$K$121,'rekap jam tatap muka'!B18,'TKK-MIF-TIF'!$R$119:$R$121)+SUMIF('TKK-MIF-TIF'!$K$129:$K$132,'rekap jam tatap muka'!B18,'TKK-MIF-TIF'!$R$132:$R$1120)+SUMIF('TKK-MIF-TIF'!$K$139:$K$142,'rekap jam tatap muka'!B18,'TKK-MIF-TIF'!$R$139:$R159)+SUMIF('TKK-MIF-TIF'!$K$150:$K$151,'rekap jam tatap muka'!B18,'TKK-MIF-TIF'!$R$150:$R168)+SUMIF('TKK-MIF-TIF'!$L$119:$L$121,'rekap jam tatap muka'!B18,'TKK-MIF-TIF'!$R$119:$R$121)+SUMIF('TKK-MIF-TIF'!$L$129:$L$132,'rekap jam tatap muka'!B18,'TKK-MIF-TIF'!$R$132:$R$1120)+SUMIF('TKK-MIF-TIF'!$L$139:$L$142,'rekap jam tatap muka'!B18,'TKK-MIF-TIF'!$R$139:$R159)+SUMIF('TKK-MIF-TIF'!$L$150:$L$151,'rekap jam tatap muka'!B18,'TKK-MIF-TIF'!$R$150:$R168)</f>
        <v>0</v>
      </c>
      <c r="R19" s="24">
        <f>SUMIF('TKK-MIF-TIF'!$H$122:$H$123,'rekap jam tatap muka'!B18,'TKK-MIF-TIF'!$R$122:$R$123)+SUMIF('TKK-MIF-TIF'!$H$128,'rekap jam tatap muka'!B18,'TKK-MIF-TIF'!$R$128)+SUMIF('TKK-MIF-TIF'!$H$133:$H$134,'rekap jam tatap muka'!B18,'TKK-MIF-TIF'!$R$133:$R$134)+SUMIF('TKK-MIF-TIF'!$H$143:$H$145,'rekap jam tatap muka'!B18,'TKK-MIF-TIF'!$R$143:$R$145)+SUMIF('TKK-MIF-TIF'!$H$152,'rekap jam tatap muka'!B18,'TKK-MIF-TIF'!$R$152)+SUMIF('TKK-MIF-TIF'!$I$122:$I$123,'rekap jam tatap muka'!B18,'TKK-MIF-TIF'!$R$122:$R$123)+SUMIF('TKK-MIF-TIF'!$I$128,'rekap jam tatap muka'!B18,'TKK-MIF-TIF'!$R$128)+SUMIF('TKK-MIF-TIF'!$I$133:$I$134,'rekap jam tatap muka'!B18,'TKK-MIF-TIF'!$R$133:$R$134)+SUMIF('TKK-MIF-TIF'!$I$143:$I$145,'rekap jam tatap muka'!B18,'TKK-MIF-TIF'!$R$143:$R$145)+SUMIF('TKK-MIF-TIF'!$I$152,'rekap jam tatap muka'!B18,'TKK-MIF-TIF'!$R$152)+SUMIF('TKK-MIF-TIF'!$J$122:$J$123,'rekap jam tatap muka'!B18,'TKK-MIF-TIF'!$R$122:$R$123)+SUMIF('TKK-MIF-TIF'!$J$128,'rekap jam tatap muka'!B18,'TKK-MIF-TIF'!$R$128)+SUMIF('TKK-MIF-TIF'!$J$133:$J$134,'rekap jam tatap muka'!B18,'TKK-MIF-TIF'!$R$133:$R$134)+SUMIF('TKK-MIF-TIF'!$J$143:$J$145,'rekap jam tatap muka'!B18,'TKK-MIF-TIF'!$R$143:$R$145)+SUMIF('TKK-MIF-TIF'!$K$122:$K$123,'rekap jam tatap muka'!B18,'TKK-MIF-TIF'!$R$122:$R$123)+SUMIF('TKK-MIF-TIF'!$J$152,'rekap jam tatap muka'!B18,'TKK-MIF-TIF'!$R$152)+SUMIF('TKK-MIF-TIF'!$K$128,'rekap jam tatap muka'!B18,'TKK-MIF-TIF'!$R$128)+SUMIF('TKK-MIF-TIF'!$K$133:$K$134,'rekap jam tatap muka'!B18,'TKK-MIF-TIF'!$R$133:$R$134)+SUMIF('TKK-MIF-TIF'!$K$143:$K$145,'rekap jam tatap muka'!B18,'TKK-MIF-TIF'!$R$143:$R$145)+SUMIF('TKK-MIF-TIF'!$K$152,'rekap jam tatap muka'!B18,'TKK-MIF-TIF'!$R$152)+SUMIF('TKK-MIF-TIF'!$L$122:$L$123,'rekap jam tatap muka'!B18,'TKK-MIF-TIF'!$R$122:$R$123)+SUMIF('TKK-MIF-TIF'!$L$128,'rekap jam tatap muka'!B18,'TKK-MIF-TIF'!$R$128)+SUMIF('TKK-MIF-TIF'!$L$133:$L$134,'rekap jam tatap muka'!B18,'TKK-MIF-TIF'!$R$133:$R$134)+SUMIF('TKK-MIF-TIF'!$L$143:$L$145,'rekap jam tatap muka'!B18,'TKK-MIF-TIF'!$R$143:$R$145)+SUMIF('TKK-MIF-TIF'!$L$152,'rekap jam tatap muka'!B18,'TKK-MIF-TIF'!$R$152)</f>
        <v>0</v>
      </c>
      <c r="S19" s="25">
        <f>COUNTIF('TKK-MIF-TIF'!$A$189:$L$226,'rekap jam tatap muka'!B18)</f>
        <v>0</v>
      </c>
      <c r="T19" s="25">
        <f>SUMIF('TKK-MIF-TIF'!$H$194:$H$196,'rekap jam tatap muka'!B18,'TKK-MIF-TIF'!$R$194:$R$196)+SUMIF('TKK-MIF-TIF'!$H$205:$H$208,'rekap jam tatap muka'!B18,'TKK-MIF-TIF'!$R$205:$R$208)+SUMIF('TKK-MIF-TIF'!$H$215:$H$218,'rekap jam tatap muka'!B18,'TKK-MIF-TIF'!$R$215:$R235)+SUMIF('TKK-MIF-TIF'!$H$226:$H$227,'rekap jam tatap muka'!B18,'TKK-MIF-TIF'!$R$226:$R244)+ SUMIF('TKK-MIF-TIF'!$I$194:$I$196,'rekap jam tatap muka'!B18,'TKK-MIF-TIF'!$R$194:$R$196)+SUMIF('TKK-MIF-TIF'!$I$205:$I$208,'rekap jam tatap muka'!B18,'TKK-MIF-TIF'!$R$205:$R$208)+SUMIF('TKK-MIF-TIF'!$I$215:$I$218,'rekap jam tatap muka'!B18,'TKK-MIF-TIF'!$R$215:$R235)+SUMIF('TKK-MIF-TIF'!$I$226:$I$227,'rekap jam tatap muka'!B18,'TKK-MIF-TIF'!$R$226:$R244)+SUMIF('TKK-MIF-TIF'!$J$194:$J$196,'rekap jam tatap muka'!B18,'TKK-MIF-TIF'!$R$194:$R$196)+SUMIF('TKK-MIF-TIF'!$J$205:$J$208,'rekap jam tatap muka'!B18,'TKK-MIF-TIF'!$R$205:$R$208)+SUMIF('TKK-MIF-TIF'!$J$215:$J$218,'rekap jam tatap muka'!B18,'TKK-MIF-TIF'!$R$215:$R235)+SUMIF('TKK-MIF-TIF'!$J$226:$J$227,'rekap jam tatap muka'!B18,'TKK-MIF-TIF'!$R$226:$R244)+SUMIF('TKK-MIF-TIF'!$K$194:$K$196,'rekap jam tatap muka'!B18,'TKK-MIF-TIF'!$R$194:$R$196)+SUMIF('TKK-MIF-TIF'!$K$205:$K$208,'rekap jam tatap muka'!B18,'TKK-MIF-TIF'!$R$205:$R$208)+SUMIF('TKK-MIF-TIF'!$K$215:$K$218,'rekap jam tatap muka'!B18,'TKK-MIF-TIF'!$R$215:$R235)+SUMIF('TKK-MIF-TIF'!$K$226:$K$227,'rekap jam tatap muka'!B18,'TKK-MIF-TIF'!$R$226:$R244)+SUMIF('TKK-MIF-TIF'!$L$194:$L$196,'rekap jam tatap muka'!B18,'TKK-MIF-TIF'!$R$194:$R$196)+SUMIF('TKK-MIF-TIF'!$L$205:$L$208,'rekap jam tatap muka'!B18,'TKK-MIF-TIF'!$R$205:$R$208)+SUMIF('TKK-MIF-TIF'!$L$215:$L$218,'rekap jam tatap muka'!B18,'TKK-MIF-TIF'!$R$215:$R235)+SUMIF('TKK-MIF-TIF'!$L$226:$L$227,'rekap jam tatap muka'!B18,'TKK-MIF-TIF'!$R$226:$R244)</f>
        <v>0</v>
      </c>
      <c r="U19" s="26">
        <f>SUMIF('TKK-MIF-TIF'!$H$197:$H$198,'rekap jam tatap muka'!B18,'TKK-MIF-TIF'!$R$197:$R$198)+SUMIF('TKK-MIF-TIF'!$H$204,'rekap jam tatap muka'!B18,'TKK-MIF-TIF'!$R$204)+SUMIF('TKK-MIF-TIF'!$H$209:$H$210,'rekap jam tatap muka'!B18,'TKK-MIF-TIF'!$R$209:$R$210)+SUMIF('TKK-MIF-TIF'!$H$219:$H$221,'rekap jam tatap muka'!B18,'TKK-MIF-TIF'!$R$219:$R$221)+SUMIF('TKK-MIF-TIF'!$H$228,'rekap jam tatap muka'!B18,'TKK-MIF-TIF'!$R$228)+SUMIF('TKK-MIF-TIF'!$I$197:$I$198,'rekap jam tatap muka'!B18,'TKK-MIF-TIF'!$R$197:$R$198)+SUMIF('TKK-MIF-TIF'!$I$204,'rekap jam tatap muka'!B18,'TKK-MIF-TIF'!$R$204)+SUMIF('TKK-MIF-TIF'!$I$209:$I$210,'rekap jam tatap muka'!B18,'TKK-MIF-TIF'!$R$209:$R$210)+SUMIF('TKK-MIF-TIF'!$I$219:$I$221,'rekap jam tatap muka'!B18,'TKK-MIF-TIF'!$R$219:$R$221)+SUMIF('TKK-MIF-TIF'!$I$228,'rekap jam tatap muka'!B18,'TKK-MIF-TIF'!$R$228)+SUMIF('TKK-MIF-TIF'!$J$197:$J$198,'rekap jam tatap muka'!B18,'TKK-MIF-TIF'!$R$197:$R$198)+SUMIF('TKK-MIF-TIF'!$J$204,'rekap jam tatap muka'!B18,'TKK-MIF-TIF'!$R$204)+SUMIF('TKK-MIF-TIF'!$J$209:$J$210,'rekap jam tatap muka'!B18,'TKK-MIF-TIF'!$R$209:$R$210)+SUMIF('TKK-MIF-TIF'!$J$219:$J$221,'rekap jam tatap muka'!B18,'TKK-MIF-TIF'!$R$219:$R$221)+SUMIF('TKK-MIF-TIF'!$J$228,'rekap jam tatap muka'!B18,'TKK-MIF-TIF'!$R$228)+SUMIF('TKK-MIF-TIF'!$K$197:$K$198,'rekap jam tatap muka'!B18,'TKK-MIF-TIF'!$R$197:$R$198)+SUMIF('TKK-MIF-TIF'!$K$204,'rekap jam tatap muka'!B18,'TKK-MIF-TIF'!$R$204)+SUMIF('TKK-MIF-TIF'!$K$209:$K$210,'rekap jam tatap muka'!B18,'TKK-MIF-TIF'!$R$209:$R$210)+SUMIF('TKK-MIF-TIF'!$K$219:$K$221,'rekap jam tatap muka'!B18,'TKK-MIF-TIF'!$R$219:$R$221)+SUMIF('TKK-MIF-TIF'!$K$228,'rekap jam tatap muka'!B18,'TKK-MIF-TIF'!$R$228)+SUMIF('TKK-MIF-TIF'!$L$197:$L$198,'rekap jam tatap muka'!B18,'TKK-MIF-TIF'!$R$197:$R$198)+SUMIF('TKK-MIF-TIF'!$L$204,'rekap jam tatap muka'!B18,'TKK-MIF-TIF'!$R$204)+SUMIF('TKK-MIF-TIF'!$L$209:$L$210,'rekap jam tatap muka'!B18,'TKK-MIF-TIF'!$R$209:$R$210)+SUMIF('TKK-MIF-TIF'!$J$219:$J$221,'rekap jam tatap muka'!B18,'TKK-MIF-TIF'!$R$219:$R$221)++SUMIF('TKK-MIF-TIF'!$L$228,'rekap jam tatap muka'!B18,'TKK-MIF-TIF'!$R$228)</f>
        <v>0</v>
      </c>
      <c r="V19" s="27">
        <f>COUNTIF('TKK-MIF-TIF'!$A$231:$L$242,'rekap jam tatap muka'!B18)</f>
        <v>0</v>
      </c>
      <c r="W19" s="28">
        <f>SUMIF('TKK-MIF-TIF'!$H$251:$H$253,'rekap jam tatap muka'!B18,'TKK-MIF-TIF'!$R$251:$R$253)+SUMIF('TKK-MIF-TIF'!$I$251:$I$253,'rekap jam tatap muka'!B18,'TKK-MIF-TIF'!$R$251:$R$253)+SUMIF('TKK-MIF-TIF'!$J$251:$J$253,'rekap jam tatap muka'!B18,'TKK-MIF-TIF'!$R$251:$R$253)+SUMIF('TKK-MIF-TIF'!$K$251:$K$253,'rekap jam tatap muka'!B18,'TKK-MIF-TIF'!$R$251:$R$253)+SUMIF('TKK-MIF-TIF'!$L$251:$L$253,'rekap jam tatap muka'!B18,'TKK-MIF-TIF'!$R$251:$R$253)</f>
        <v>0</v>
      </c>
      <c r="X19" s="29">
        <f>SUMIF('TKK-MIF-TIF'!$H$254:$H$255,'rekap jam tatap muka'!B18,'TKK-MIF-TIF'!$R$254:$R$255)+SUMIF('TKK-MIF-TIF'!$I$254:$I$255,'rekap jam tatap muka'!B18,'TKK-MIF-TIF'!$R$254:$R$255)+SUMIF('TKK-MIF-TIF'!$J$254:$J$255,'rekap jam tatap muka'!B18,'TKK-MIF-TIF'!$R$254:$R$255)+SUMIF('TKK-MIF-TIF'!$K$254:$K$255,'rekap jam tatap muka'!B18,'TKK-MIF-TIF'!$R$254:$R$255)+SUMIF('TKK-MIF-TIF'!$L$254:$L$255,'rekap jam tatap muka'!B18,'TKK-MIF-TIF'!$R$254:$R$255)</f>
        <v>0</v>
      </c>
      <c r="Y19" s="30">
        <f>COUNTIF('TKK-MIF-TIF'!$A$261:$L$272,'rekap jam tatap muka'!B18)</f>
        <v>0</v>
      </c>
      <c r="Z19" s="31">
        <f>SUMIF('TKK-MIF-TIF'!$H$266:$H$268,'rekap jam tatap muka'!B18,'TKK-MIF-TIF'!$R$266:$R$268)+SUMIF('TKK-MIF-TIF'!$I$266:$I$268,'rekap jam tatap muka'!B18,'TKK-MIF-TIF'!$R$266:$R$268)+SUMIF('TKK-MIF-TIF'!$J$266:$J$268,'rekap jam tatap muka'!B18,'TKK-MIF-TIF'!$R$266:$R$268)+SUMIF('TKK-MIF-TIF'!$K$266:$K$268,'rekap jam tatap muka'!B18,'TKK-MIF-TIF'!$R$266:$R$268)+SUMIF('TKK-MIF-TIF'!$L$266:$L$268,'rekap jam tatap muka'!B18,'TKK-MIF-TIF'!$R$266:$R$268)</f>
        <v>0</v>
      </c>
      <c r="AA19" s="32">
        <f>SUMIF('TKK-MIF-TIF'!$H$269:$H$270,'rekap jam tatap muka'!B18,'TKK-MIF-TIF'!$R$269:$R$270)+SUMIF('TKK-MIF-TIF'!$I$269:$I$270,'rekap jam tatap muka'!B18,'TKK-MIF-TIF'!$R$269:$R$270)+SUMIF('TKK-MIF-TIF'!$J$269:$J$270,'rekap jam tatap muka'!B18,'TKK-MIF-TIF'!$R$269:$R$270)+SUMIF('TKK-MIF-TIF'!$K$269:$K$270,'rekap jam tatap muka'!B18,'TKK-MIF-TIF'!$R$269:$R$270)+SUMIF('TKK-MIF-TIF'!$L$269:$L$270,'rekap jam tatap muka'!B18,'TKK-MIF-TIF'!$R$269:$R$270)</f>
        <v>0</v>
      </c>
      <c r="AB19" s="33">
        <f>COUNTIF('TKK-MIF-TIF'!$A$154:$L$184,'rekap jam tatap muka'!B18)</f>
        <v>0</v>
      </c>
      <c r="AC19" s="33">
        <f>SUMIF('TKK-MIF-TIF'!$H$161:$H$163,'rekap jam tatap muka'!B18,'TKK-MIF-TIF'!$R$161:$R$163)+SUMIF('TKK-MIF-TIF'!$H$172:$H$175,'rekap jam tatap muka'!B18,'TKK-MIF-TIF'!$R$172:$R$175)+SUMIF('TKK-MIF-TIF'!$I$161:$I$163,'rekap jam tatap muka'!B18,'TKK-MIF-TIF'!$R$161:$R$163)+SUMIF('TKK-MIF-TIF'!$I$172:$I$175,'rekap jam tatap muka'!B18,'TKK-MIF-TIF'!$R$172:$R$175)+SUMIF('TKK-MIF-TIF'!$J$161:$J$163,'rekap jam tatap muka'!B18,'TKK-MIF-TIF'!$R$161:$R$163)+SUMIF('TKK-MIF-TIF'!$J$172:$J$175,'rekap jam tatap muka'!B18,'TKK-MIF-TIF'!$R$172:$R$175)+SUMIF('TKK-MIF-TIF'!$K$161:$K$163,'rekap jam tatap muka'!B18,'TKK-MIF-TIF'!$R$161:$R$163)+SUMIF('TKK-MIF-TIF'!$K$172:$K$175,'rekap jam tatap muka'!B18,'TKK-MIF-TIF'!$R$172:$R$175)+SUMIF('TKK-MIF-TIF'!$L$161:$L$163,'rekap jam tatap muka'!B18,'TKK-MIF-TIF'!$R$161:$R$163)+SUMIF('TKK-MIF-TIF'!$L$172:$L$175,'rekap jam tatap muka'!B18,'TKK-MIF-TIF'!$R$172:$R$175)</f>
        <v>0</v>
      </c>
      <c r="AD19" s="34">
        <f>SUMIF('TKK-MIF-TIF'!$H$164:$H$165,'rekap jam tatap muka'!B18,'TKK-MIF-TIF'!$R$164:$R$165)+SUMIF('TKK-MIF-TIF'!$H$171,'rekap jam tatap muka'!B18,'TKK-MIF-TIF'!$R$171)+SUMIF('TKK-MIF-TIF'!$H$176:$H$177,'rekap jam tatap muka'!B18,'TKK-MIF-TIF'!$R$176:$R$177)+SUMIF('TKK-MIF-TIF'!$I$164:$I$165,'rekap jam tatap muka'!B18,'TKK-MIF-TIF'!$R$164:$R$165)+SUMIF('TKK-MIF-TIF'!$I$171,'rekap jam tatap muka'!B18,'TKK-MIF-TIF'!$R$171)+SUMIF('TKK-MIF-TIF'!$I$176:$I$177,'rekap jam tatap muka'!B18,'TKK-MIF-TIF'!$R$176:$R$177)+SUMIF('TKK-MIF-TIF'!$J$164:$J$165,'rekap jam tatap muka'!B18,'TKK-MIF-TIF'!$R$164:$R$165)+SUMIF('TKK-MIF-TIF'!$J$171,'rekap jam tatap muka'!B18,'TKK-MIF-TIF'!$R$171)+SUMIF('TKK-MIF-TIF'!$J$176:$J$177,'rekap jam tatap muka'!B18,'TKK-MIF-TIF'!$R$176:$R$177)+SUMIF('TKK-MIF-TIF'!$K$164:$K$165,'rekap jam tatap muka'!B18,'TKK-MIF-TIF'!$R$164:$R$165)+SUMIF('TKK-MIF-TIF'!$K$171,'rekap jam tatap muka'!B18,'TKK-MIF-TIF'!$R$171)+SUMIF('TKK-MIF-TIF'!$K$176:$K$177,'rekap jam tatap muka'!B18,'TKK-MIF-TIF'!$R$176:$R$177)+SUMIF('TKK-MIF-TIF'!$L$164:$L$165,'rekap jam tatap muka'!B18,'TKK-MIF-TIF'!$R$164:$R$165)+SUMIF('TKK-MIF-TIF'!$L$171,'rekap jam tatap muka'!B18,'TKK-MIF-TIF'!$R$171)+SUMIF('TKK-MIF-TIF'!$L$176:$L$177,'rekap jam tatap muka'!B18,'TKK-MIF-TIF'!$R$176:$R$177)</f>
        <v>0</v>
      </c>
      <c r="AE19" s="34"/>
      <c r="AF19" s="35">
        <f t="shared" si="3"/>
        <v>4</v>
      </c>
      <c r="AG19" s="15">
        <f t="shared" ca="1" si="4"/>
        <v>1</v>
      </c>
      <c r="AH19" s="35">
        <f t="shared" ca="1" si="0"/>
        <v>0</v>
      </c>
      <c r="AI19" s="15">
        <f t="shared" ca="1" si="5"/>
        <v>12</v>
      </c>
      <c r="AJ19" s="35">
        <f t="shared" ca="1" si="1"/>
        <v>4</v>
      </c>
      <c r="AK19" s="35">
        <f t="shared" ca="1" si="6"/>
        <v>13</v>
      </c>
      <c r="AL19" s="36">
        <f>COUNTIF('TKK-MIF-TIF'!$H$15:$H$272,'rekap jam tatap muka'!B18)</f>
        <v>2</v>
      </c>
      <c r="AM19" s="39">
        <v>50000</v>
      </c>
      <c r="AN19" s="38">
        <f t="shared" ca="1" si="7"/>
        <v>0</v>
      </c>
      <c r="AO19" s="38">
        <f t="shared" ca="1" si="8"/>
        <v>2800000</v>
      </c>
      <c r="AP19" s="38">
        <f t="shared" ca="1" si="2"/>
        <v>2800000</v>
      </c>
      <c r="AQ19" s="40" t="s">
        <v>24</v>
      </c>
    </row>
    <row r="20" spans="1:43" ht="15.75" customHeight="1">
      <c r="A20" s="50">
        <v>19</v>
      </c>
      <c r="B20" s="51" t="s">
        <v>44</v>
      </c>
      <c r="C20" s="51" t="s">
        <v>333</v>
      </c>
      <c r="D20" s="14">
        <f>COUNTIF('TKK-MIF-TIF'!$A$13:$L$35,'rekap jam tatap muka'!B19)</f>
        <v>0</v>
      </c>
      <c r="E20" s="15">
        <f ca="1">SUMIF('TKK-MIF-TIF'!$H$4:$H$19,'rekap jam tatap muka'!B19,'TKK-MIF-TIF'!$R$4:$R$19)+SUMIF('TKK-MIF-TIF'!$H$25:$H$30,'rekap jam tatap muka'!B19,'TKK-MIF-TIF'!$R$25:$R$30)+SUMIF('TKK-MIF-TIF'!$I$4:$I$19,'rekap jam tatap muka'!B19,'TKK-MIF-TIF'!$R$4:$R$19)+SUMIF('TKK-MIF-TIF'!$I$25:$I$30,'rekap jam tatap muka'!B19,'TKK-MIF-TIF'!$R$25:$R$30)+SUMIF('TKK-MIF-TIF'!$J$4:$J$19,'rekap jam tatap muka'!B19,'TKK-MIF-TIF'!$R$4:$R$19)+SUMIF('TKK-MIF-TIF'!$J$25:$J$30,'rekap jam tatap muka'!B19,'TKK-MIF-TIF'!$R$25:$R$30)+SUMIF('TKK-MIF-TIF'!$K$4:$K$19,'rekap jam tatap muka'!B19,'TKK-MIF-TIF'!$R$4:$R$19)+SUMIF('TKK-MIF-TIF'!$K$25:$K$30,'rekap jam tatap muka'!B19,'TKK-MIF-TIF'!$R$25:$R$30)+SUMIF('TKK-MIF-TIF'!$L$4:$L$19,'rekap jam tatap muka'!B19,'TKK-MIF-TIF'!$R$4:$R$19)+SUMIF('TKK-MIF-TIF'!$L$25:$L$30,'rekap jam tatap muka'!B19,'TKK-MIF-TIF'!$R$25:$R$30)</f>
        <v>0</v>
      </c>
      <c r="F20" s="16">
        <f>SUMIF('TKK-MIF-TIF'!$H$20:$H$22,'rekap jam tatap muka'!B19,'TKK-MIF-TIF'!$R$20:$R$22)+SUMIF('TKK-MIF-TIF'!$H$31:$H$32,'rekap jam tatap muka'!B19,'TKK-MIF-TIF'!$R$31:$R$32)+SUMIF('TKK-MIF-TIF'!$H$34,'rekap jam tatap muka'!B19,'TKK-MIF-TIF'!$R$34)+SUMIF('TKK-MIF-TIF'!$I$20:$I$22,'rekap jam tatap muka'!B19,'TKK-MIF-TIF'!$R$20:$R$22)+SUMIF('TKK-MIF-TIF'!$I$31:$I$32,'rekap jam tatap muka'!B19,'TKK-MIF-TIF'!$R$31:$R$32)+SUMIF('TKK-MIF-TIF'!$I$34,'rekap jam tatap muka'!B19,'TKK-MIF-TIF'!$R$34)+SUMIF('TKK-MIF-TIF'!$J$20:$J$22,'rekap jam tatap muka'!B19,'TKK-MIF-TIF'!$R$20:$R$22)+SUMIF('TKK-MIF-TIF'!$J$31:$J$32,'rekap jam tatap muka'!B19,'TKK-MIF-TIF'!$R$31:$R$32)+SUMIF('TKK-MIF-TIF'!$J$34,'rekap jam tatap muka'!B19,'TKK-MIF-TIF'!$R$34)+SUMIF('TKK-MIF-TIF'!$K$20:$K$22,'rekap jam tatap muka'!B19,'TKK-MIF-TIF'!$R$20:$R$22)+SUMIF('TKK-MIF-TIF'!$K$31:$K$32,'rekap jam tatap muka'!B19,'TKK-MIF-TIF'!$R$31:$R$32)+SUMIF('TKK-MIF-TIF'!$K$34,'rekap jam tatap muka'!B19,'TKK-MIF-TIF'!$R$34)+SUMIF('TKK-MIF-TIF'!$L$20:$L$22,'rekap jam tatap muka'!B19,'TKK-MIF-TIF'!$R$20:$R$22)+SUMIF('TKK-MIF-TIF'!$L$31:$L$32,'rekap jam tatap muka'!B19,'TKK-MIF-TIF'!$R$31:$R$32)+SUMIF('TKK-MIF-TIF'!$L$34,'rekap jam tatap muka'!B19,'TKK-MIF-TIF'!$R$34)</f>
        <v>0</v>
      </c>
      <c r="G20" s="17">
        <f>COUNTIF('TKK-MIF-TIF'!$A$41:$L$50,'rekap jam tatap muka'!B19)</f>
        <v>0</v>
      </c>
      <c r="H20" s="18">
        <f>SUMIF('TKK-MIF-TIF'!$H$43:$H$47,'rekap jam tatap muka'!B19,'TKK-MIF-TIF'!$R$43:$R$47)+SUMIF('TKK-MIF-TIF'!$I$43:$I$47,'rekap jam tatap muka'!B19,'TKK-MIF-TIF'!$R$43:$R$47)+SUMIF('TKK-MIF-TIF'!$J$43:$J$47,'rekap jam tatap muka'!B19,'TKK-MIF-TIF'!$R$43:$R$47)+SUMIF('TKK-MIF-TIF'!$K$43:$K$47,'rekap jam tatap muka'!B19,'TKK-MIF-TIF'!$R$43:$R$47)+SUMIF('TKK-MIF-TIF'!$L$43:$L$47,'rekap jam tatap muka'!B19,'TKK-MIF-TIF'!$R$43:$R$47)</f>
        <v>0</v>
      </c>
      <c r="I20" s="16">
        <f>SUMIF('TKK-MIF-TIF'!$H$48:$H$50,'rekap jam tatap muka'!B19,'TKK-MIF-TIF'!$R$48:$R$50)+SUMIF('TKK-MIF-TIF'!$I$48:$I$50,'rekap jam tatap muka'!B19,'TKK-MIF-TIF'!$R$48:$R$50)+SUMIF('TKK-MIF-TIF'!$J$48:$J$50,'rekap jam tatap muka'!B19,'TKK-MIF-TIF'!$R$48:$R$50)+SUMIF('TKK-MIF-TIF'!$K$48:$K$50,'rekap jam tatap muka'!B19,'TKK-MIF-TIF'!$R$48:$R$50)+SUMIF('TKK-MIF-TIF'!$L$48:$L$50,'rekap jam tatap muka'!B19,'TKK-MIF-TIF'!$R$48:$R$50)</f>
        <v>0</v>
      </c>
      <c r="J20" s="19">
        <f>COUNTIF('TKK-MIF-TIF'!$A$55:$K$80,'rekap jam tatap muka'!B19)</f>
        <v>1</v>
      </c>
      <c r="K20" s="19">
        <f>SUMIF('TKK-MIF-TIF'!$H$60,'rekap jam tatap muka'!B19,'TKK-MIF-TIF'!$R$60)+SUMIF('TKK-MIF-TIF'!$H$62,'rekap jam tatap muka'!B19,'TKK-MIF-TIF'!$R$62)+SUMIF('TKK-MIF-TIF'!$H$67:$H$72,'rekap jam tatap muka'!B19,'TKK-MIF-TIF'!$R$67:$R$72)+SUMIF('TKK-MIF-TIF'!$H$78:$H$79,'rekap jam tatap muka'!B19,'TKK-MIF-TIF'!$R$78:$R$79)+SUMIF('TKK-MIF-TIF'!$I$60,'rekap jam tatap muka'!B19,'TKK-MIF-TIF'!$R$60)+SUMIF('TKK-MIF-TIF'!$I$62,'rekap jam tatap muka'!B19,'TKK-MIF-TIF'!$R$62)+SUMIF('TKK-MIF-TIF'!$I$67:$I$72,'rekap jam tatap muka'!B19,'TKK-MIF-TIF'!$R$67:$R$72)+SUMIF('TKK-MIF-TIF'!$I$78:$I$79,'rekap jam tatap muka'!B19,'TKK-MIF-TIF'!$R$78:$R$79)+SUMIF('TKK-MIF-TIF'!$J$60,'rekap jam tatap muka'!B19,'TKK-MIF-TIF'!$R$60)+SUMIF('TKK-MIF-TIF'!$J$62,'rekap jam tatap muka'!B19,'TKK-MIF-TIF'!$R$62)+SUMIF('TKK-MIF-TIF'!$J$67:$J$72,'rekap jam tatap muka'!B19,'TKK-MIF-TIF'!$R$67:$R$72)+SUMIF('TKK-MIF-TIF'!$J$78:$J$79,'rekap jam tatap muka'!B19,'TKK-MIF-TIF'!$R$78:$R$79)+SUMIF('TKK-MIF-TIF'!$K$60,'rekap jam tatap muka'!B19,'TKK-MIF-TIF'!$R$60)+SUMIF('TKK-MIF-TIF'!$K$62,'rekap jam tatap muka'!B19,'TKK-MIF-TIF'!$R$62)+SUMIF('TKK-MIF-TIF'!$K$67:$K$72,'rekap jam tatap muka'!B19,'TKK-MIF-TIF'!$R$67:$R$72)+SUMIF('TKK-MIF-TIF'!$K$78:$K$79,'rekap jam tatap muka'!B19,'TKK-MIF-TIF'!$R$78:$R$79)+SUMIF('TKK-MIF-TIF'!$L$60,'rekap jam tatap muka'!B19,'TKK-MIF-TIF'!$R$60)+SUMIF('TKK-MIF-TIF'!$L$62,'rekap jam tatap muka'!B19,'TKK-MIF-TIF'!$R$62)+SUMIF('TKK-MIF-TIF'!$L$67:$L$72,'rekap jam tatap muka'!B19,'TKK-MIF-TIF'!$R$67:$R$72)+SUMIF('TKK-MIF-TIF'!$L$78:$L$79,'rekap jam tatap muka'!B19,'TKK-MIF-TIF'!$R$78:$R$79)</f>
        <v>0</v>
      </c>
      <c r="L20" s="20">
        <f>SUMIF('TKK-MIF-TIF'!$H$61,'rekap jam tatap muka'!B19,'TKK-MIF-TIF'!$R$61)+SUMIF('TKK-MIF-TIF'!$H$63:$H$64,'rekap jam tatap muka'!B19,'TKK-MIF-TIF'!$R$63:$R$64)+SUMIF('TKK-MIF-TIF'!$H$73:$H$74,'rekap jam tatap muka'!B19,'TKK-MIF-TIF'!$R$73:$R$74)+SUMIF('TKK-MIF-TIF'!$H$77,'rekap jam tatap muka'!B19,'TKK-MIF-TIF'!$R$77)+SUMIF('TKK-MIF-TIF'!$I$61,'rekap jam tatap muka'!B19,'TKK-MIF-TIF'!$R$61)+SUMIF('TKK-MIF-TIF'!$I$63:$I$64,'rekap jam tatap muka'!B19,'TKK-MIF-TIF'!$R$63:$R$64)+SUMIF('TKK-MIF-TIF'!$I$73:$I$74,'rekap jam tatap muka'!B19,'TKK-MIF-TIF'!$R$73:$R$74)+SUMIF('TKK-MIF-TIF'!$I$77,'rekap jam tatap muka'!B19,'TKK-MIF-TIF'!$R$77)+SUMIF('TKK-MIF-TIF'!$J$61,'rekap jam tatap muka'!B19,'TKK-MIF-TIF'!$R$61)+SUMIF('TKK-MIF-TIF'!$J$63:$J$64,'rekap jam tatap muka'!B19,'TKK-MIF-TIF'!$R$63:$R$64)+SUMIF('TKK-MIF-TIF'!$J$73:$J$74,'rekap jam tatap muka'!B19,'TKK-MIF-TIF'!$R$73:$R$74)+SUMIF('TKK-MIF-TIF'!$J$77,'rekap jam tatap muka'!B19,'TKK-MIF-TIF'!$R$77)+SUMIF('TKK-MIF-TIF'!$K$61,'rekap jam tatap muka'!B19,'TKK-MIF-TIF'!$R$61)+SUMIF('TKK-MIF-TIF'!$K$63:$K$64,'rekap jam tatap muka'!B19,'TKK-MIF-TIF'!$R$63:$R$64)+SUMIF('TKK-MIF-TIF'!$K$73:$K$74,'rekap jam tatap muka'!B19,'TKK-MIF-TIF'!$R$73:$R$74)+SUMIF('TKK-MIF-TIF'!$K$77,'rekap jam tatap muka'!B19,'TKK-MIF-TIF'!$R$77)+SUMIF('TKK-MIF-TIF'!$L$61,'rekap jam tatap muka'!B19,'TKK-MIF-TIF'!$R$61)+SUMIF('TKK-MIF-TIF'!$L$63:$L$64,'rekap jam tatap muka'!B19,'TKK-MIF-TIF'!$R$63:$R$64)+SUMIF('TKK-MIF-TIF'!$L$73:$L$74,'rekap jam tatap muka'!B19,'TKK-MIF-TIF'!$R$73:$R$74)+SUMIF('TKK-MIF-TIF'!$L$77,'rekap jam tatap muka'!B19,'TKK-MIF-TIF'!$R$77)</f>
        <v>5</v>
      </c>
      <c r="M20" s="21">
        <f>COUNTIF('TKK-MIF-TIF'!$A$84:$K$109,'rekap jam tatap muka'!B19)</f>
        <v>1</v>
      </c>
      <c r="N20" s="21">
        <f>SUMIF('TKK-MIF-TIF'!$H$89,'rekap jam tatap muka'!B19,'TKK-MIF-TIF'!$R$89)+SUMIF('TKK-MIF-TIF'!$H$91,'rekap jam tatap muka'!B19,'TKK-MIF-TIF'!$R$91)+SUMIF('TKK-MIF-TIF'!$H$96:$H$101,'rekap jam tatap muka'!B19,'TKK-MIF-TIF'!$R$96:$R$101)+SUMIF('TKK-MIF-TIF'!$H$107:$H$108,'rekap jam tatap muka'!B19,'TKK-MIF-TIF'!$R$107:$R$108)+SUMIF('TKK-MIF-TIF'!$I$89,'rekap jam tatap muka'!B19,'TKK-MIF-TIF'!$R$89)+SUMIF('TKK-MIF-TIF'!$I$91,'rekap jam tatap muka'!B19,'TKK-MIF-TIF'!$R$91)+SUMIF('TKK-MIF-TIF'!$I$96:$I$101,'rekap jam tatap muka'!B19,'TKK-MIF-TIF'!$R$96:$R$101)+SUMIF('TKK-MIF-TIF'!$I$107:$I$108,'rekap jam tatap muka'!B19,'TKK-MIF-TIF'!$R$107:$R$108)+SUMIF('TKK-MIF-TIF'!$J$89,'rekap jam tatap muka'!B19,'TKK-MIF-TIF'!$R$89)+SUMIF('TKK-MIF-TIF'!$J$91,'rekap jam tatap muka'!B19,'TKK-MIF-TIF'!$R$91)+SUMIF('TKK-MIF-TIF'!$J$96:$J$101,'rekap jam tatap muka'!B19,'TKK-MIF-TIF'!$R$96:$R$101)+SUMIF('TKK-MIF-TIF'!$J$107:$J$108,'rekap jam tatap muka'!B19,'TKK-MIF-TIF'!$R$107:$R$108)+SUMIF('TKK-MIF-TIF'!$K$89,'rekap jam tatap muka'!B19,'TKK-MIF-TIF'!$R$89)+SUMIF('TKK-MIF-TIF'!$K$91,'rekap jam tatap muka'!B19,'TKK-MIF-TIF'!$R$91)+SUMIF('TKK-MIF-TIF'!$K$96:$K$101,'rekap jam tatap muka'!B19,'TKK-MIF-TIF'!$R$96:$R$101)+SUMIF('TKK-MIF-TIF'!$K$107:$K$108,'rekap jam tatap muka'!B19,'TKK-MIF-TIF'!$R$107:$R$108)+SUMIF('TKK-MIF-TIF'!$H$89,'rekap jam tatap muka'!B19,'TKK-MIF-TIF'!$R$89)+SUMIF('TKK-MIF-TIF'!$L$91,'rekap jam tatap muka'!B19,'TKK-MIF-TIF'!$R$91)+SUMIF('TKK-MIF-TIF'!$L$96:$L$101,'rekap jam tatap muka'!B19,'TKK-MIF-TIF'!$R$96:$R$101)+SUMIF('TKK-MIF-TIF'!$L$107:$L$108,'rekap jam tatap muka'!B19,'TKK-MIF-TIF'!$R$107:$R$108)</f>
        <v>0</v>
      </c>
      <c r="O20" s="22">
        <f ca="1">SUMIF('TKK-MIF-TIF'!$H$90,'rekap jam tatap muka'!B19,'TKK-MIF-TIF'!$R$90)+SUMIF('TKK-MIF-TIF'!$H$92:$H$93,'rekap jam tatap muka'!B19,'TKK-MIF-TIF'!$R$92:$R$93)+SUMIF('TKK-MIF-TIF'!$H$102:$H$103,'rekap jam tatap muka'!B19,'TKK-MIF-TIF'!$R$102:$R$103)+SUMIF('TKK-MIF-TIF'!$H$106,'rekap jam tatap muka'!B19,'TKK-MIF-TIF'!$R$106)+SUMIF('TKK-MIF-TIF'!$I$90,'rekap jam tatap muka'!B19,'TKK-MIF-TIF'!$R$90)+SUMIF('TKK-MIF-TIF'!$H$92:$I$93,'rekap jam tatap muka'!B19,'TKK-MIF-TIF'!$R$92:$R$93)+SUMIF('TKK-MIF-TIF'!$I$102:$I$103,'rekap jam tatap muka'!B19,'TKK-MIF-TIF'!$R$102:$R$103)+SUMIF('TKK-MIF-TIF'!$I$106,'rekap jam tatap muka'!B19,'TKK-MIF-TIF'!$R$106)+SUMIF('TKK-MIF-TIF'!$J$90,'rekap jam tatap muka'!B19,'TKK-MIF-TIF'!$R$90)+SUMIF('TKK-MIF-TIF'!$J$92:$J$93,'rekap jam tatap muka'!B19,'TKK-MIF-TIF'!$R$92:$R$93)+SUMIF('TKK-MIF-TIF'!$J$102:$J$103,'rekap jam tatap muka'!B19,'TKK-MIF-TIF'!$R$102:$R$103)+SUMIF('TKK-MIF-TIF'!$J$106,'rekap jam tatap muka'!B19,'TKK-MIF-TIF'!$R$106)+SUMIF('TKK-MIF-TIF'!$K$90,'rekap jam tatap muka'!B19,'TKK-MIF-TIF'!$R$90)+SUMIF('TKK-MIF-TIF'!$K$92:$K$93,'rekap jam tatap muka'!B19,'TKK-MIF-TIF'!$R$92:$R$93)+SUMIF('TKK-MIF-TIF'!$K$102:$K$103,'rekap jam tatap muka'!B19,'TKK-MIF-TIF'!$R$102:$R$103)+SUMIF('TKK-MIF-TIF'!$K$106,'rekap jam tatap muka'!B19,'TKK-MIF-TIF'!$R$106)+SUMIF('TKK-MIF-TIF'!$L$90,'rekap jam tatap muka'!B19,'TKK-MIF-TIF'!$R$90)+SUMIF('TKK-MIF-TIF'!$L$92:$L$93,'rekap jam tatap muka'!B19,'TKK-MIF-TIF'!$R$92:$R$93)+SUMIF('TKK-MIF-TIF'!$L$102:$L$103,'rekap jam tatap muka'!B19,'TKK-MIF-TIF'!$R$102:$R$103)+SUMIF('TKK-MIF-TIF'!$L$106,'rekap jam tatap muka'!B19,'TKK-MIF-TIF'!$R$106)</f>
        <v>2</v>
      </c>
      <c r="P20" s="23">
        <f>COUNTIF('TKK-MIF-TIF'!$A$113:$L$150,'rekap jam tatap muka'!B19)</f>
        <v>2</v>
      </c>
      <c r="Q20" s="23">
        <f>SUMIF('TKK-MIF-TIF'!$H$119:$H$121,'rekap jam tatap muka'!B19,'TKK-MIF-TIF'!$R$119:$R$121)+SUMIF('TKK-MIF-TIF'!$H$129:$H$132,'rekap jam tatap muka'!B19,'TKK-MIF-TIF'!$R$129:$R$132)+SUMIF('TKK-MIF-TIF'!$H$139:$H$142,'rekap jam tatap muka'!B19,'TKK-MIF-TIF'!$R$139:$R160)+ SUMIF('TKK-MIF-TIF'!$H$150:$H$151,'rekap jam tatap muka'!B19,'TKK-MIF-TIF'!$R$150:$R169)+SUMIF('TKK-MIF-TIF'!$I$119:$I$121,'rekap jam tatap muka'!B19,'TKK-MIF-TIF'!$R$119:$R$121)+SUMIF('TKK-MIF-TIF'!$I$129:$I$132,'rekap jam tatap muka'!B19,'TKK-MIF-TIF'!$R$129:$R$132)+SUMIF('TKK-MIF-TIF'!$I$139:$I$142,'rekap jam tatap muka'!B19,'TKK-MIF-TIF'!$R$139:$R160)+SUMIF('TKK-MIF-TIF'!$I$150:$I$151,'rekap jam tatap muka'!B19,'TKK-MIF-TIF'!$R$150:$R169)+SUMIF('TKK-MIF-TIF'!$J$119:$J$121,'rekap jam tatap muka'!B19,'TKK-MIF-TIF'!$R$119:$R$121)+SUMIF('TKK-MIF-TIF'!$J$129:$J$132,'rekap jam tatap muka'!B19,'TKK-MIF-TIF'!$R$129:$R$132)+SUMIF('TKK-MIF-TIF'!$J$139:$J$142,'rekap jam tatap muka'!B19,'TKK-MIF-TIF'!$R$139:$R160)+SUMIF('TKK-MIF-TIF'!$J$150:$J$151,'rekap jam tatap muka'!B19,'TKK-MIF-TIF'!$R$150:$R169)+SUMIF('TKK-MIF-TIF'!$K$119:$K$121,'rekap jam tatap muka'!B19,'TKK-MIF-TIF'!$R$119:$R$121)+SUMIF('TKK-MIF-TIF'!$K$129:$K$132,'rekap jam tatap muka'!B19,'TKK-MIF-TIF'!$R$132:$R$1120)+SUMIF('TKK-MIF-TIF'!$K$139:$K$142,'rekap jam tatap muka'!B19,'TKK-MIF-TIF'!$R$139:$R160)+SUMIF('TKK-MIF-TIF'!$K$150:$K$151,'rekap jam tatap muka'!B19,'TKK-MIF-TIF'!$R$150:$R169)+SUMIF('TKK-MIF-TIF'!$L$119:$L$121,'rekap jam tatap muka'!B19,'TKK-MIF-TIF'!$R$119:$R$121)+SUMIF('TKK-MIF-TIF'!$L$129:$L$132,'rekap jam tatap muka'!B19,'TKK-MIF-TIF'!$R$132:$R$1120)+SUMIF('TKK-MIF-TIF'!$L$139:$L$142,'rekap jam tatap muka'!B19,'TKK-MIF-TIF'!$R$139:$R160)+SUMIF('TKK-MIF-TIF'!$L$150:$L$151,'rekap jam tatap muka'!B19,'TKK-MIF-TIF'!$R$150:$R169)</f>
        <v>2</v>
      </c>
      <c r="R20" s="24">
        <f>SUMIF('TKK-MIF-TIF'!$H$122:$H$123,'rekap jam tatap muka'!B19,'TKK-MIF-TIF'!$R$122:$R$123)+SUMIF('TKK-MIF-TIF'!$H$128,'rekap jam tatap muka'!B19,'TKK-MIF-TIF'!$R$128)+SUMIF('TKK-MIF-TIF'!$H$133:$H$134,'rekap jam tatap muka'!B19,'TKK-MIF-TIF'!$R$133:$R$134)+SUMIF('TKK-MIF-TIF'!$H$143:$H$145,'rekap jam tatap muka'!B19,'TKK-MIF-TIF'!$R$143:$R$145)+SUMIF('TKK-MIF-TIF'!$H$152,'rekap jam tatap muka'!B19,'TKK-MIF-TIF'!$R$152)+SUMIF('TKK-MIF-TIF'!$I$122:$I$123,'rekap jam tatap muka'!B19,'TKK-MIF-TIF'!$R$122:$R$123)+SUMIF('TKK-MIF-TIF'!$I$128,'rekap jam tatap muka'!B19,'TKK-MIF-TIF'!$R$128)+SUMIF('TKK-MIF-TIF'!$I$133:$I$134,'rekap jam tatap muka'!B19,'TKK-MIF-TIF'!$R$133:$R$134)+SUMIF('TKK-MIF-TIF'!$I$143:$I$145,'rekap jam tatap muka'!B19,'TKK-MIF-TIF'!$R$143:$R$145)+SUMIF('TKK-MIF-TIF'!$I$152,'rekap jam tatap muka'!B19,'TKK-MIF-TIF'!$R$152)+SUMIF('TKK-MIF-TIF'!$J$122:$J$123,'rekap jam tatap muka'!B19,'TKK-MIF-TIF'!$R$122:$R$123)+SUMIF('TKK-MIF-TIF'!$J$128,'rekap jam tatap muka'!B19,'TKK-MIF-TIF'!$R$128)+SUMIF('TKK-MIF-TIF'!$J$133:$J$134,'rekap jam tatap muka'!B19,'TKK-MIF-TIF'!$R$133:$R$134)+SUMIF('TKK-MIF-TIF'!$J$143:$J$145,'rekap jam tatap muka'!B19,'TKK-MIF-TIF'!$R$143:$R$145)+SUMIF('TKK-MIF-TIF'!$K$122:$K$123,'rekap jam tatap muka'!B19,'TKK-MIF-TIF'!$R$122:$R$123)+SUMIF('TKK-MIF-TIF'!$J$152,'rekap jam tatap muka'!B19,'TKK-MIF-TIF'!$R$152)+SUMIF('TKK-MIF-TIF'!$K$128,'rekap jam tatap muka'!B19,'TKK-MIF-TIF'!$R$128)+SUMIF('TKK-MIF-TIF'!$K$133:$K$134,'rekap jam tatap muka'!B19,'TKK-MIF-TIF'!$R$133:$R$134)+SUMIF('TKK-MIF-TIF'!$K$143:$K$145,'rekap jam tatap muka'!B19,'TKK-MIF-TIF'!$R$143:$R$145)+SUMIF('TKK-MIF-TIF'!$K$152,'rekap jam tatap muka'!B19,'TKK-MIF-TIF'!$R$152)+SUMIF('TKK-MIF-TIF'!$L$122:$L$123,'rekap jam tatap muka'!B19,'TKK-MIF-TIF'!$R$122:$R$123)+SUMIF('TKK-MIF-TIF'!$L$128,'rekap jam tatap muka'!B19,'TKK-MIF-TIF'!$R$128)+SUMIF('TKK-MIF-TIF'!$L$133:$L$134,'rekap jam tatap muka'!B19,'TKK-MIF-TIF'!$R$133:$R$134)+SUMIF('TKK-MIF-TIF'!$L$143:$L$145,'rekap jam tatap muka'!B19,'TKK-MIF-TIF'!$R$143:$R$145)+SUMIF('TKK-MIF-TIF'!$L$152,'rekap jam tatap muka'!B19,'TKK-MIF-TIF'!$R$152)</f>
        <v>5</v>
      </c>
      <c r="S20" s="25">
        <f>COUNTIF('TKK-MIF-TIF'!$A$189:$L$226,'rekap jam tatap muka'!B19)</f>
        <v>2</v>
      </c>
      <c r="T20" s="25">
        <f>SUMIF('TKK-MIF-TIF'!$H$194:$H$196,'rekap jam tatap muka'!B19,'TKK-MIF-TIF'!$R$194:$R$196)+SUMIF('TKK-MIF-TIF'!$H$205:$H$208,'rekap jam tatap muka'!B19,'TKK-MIF-TIF'!$R$205:$R$208)+SUMIF('TKK-MIF-TIF'!$H$215:$H$218,'rekap jam tatap muka'!B19,'TKK-MIF-TIF'!$R$215:$R236)+SUMIF('TKK-MIF-TIF'!$H$226:$H$227,'rekap jam tatap muka'!B19,'TKK-MIF-TIF'!$R$226:$R245)+ SUMIF('TKK-MIF-TIF'!$I$194:$I$196,'rekap jam tatap muka'!B19,'TKK-MIF-TIF'!$R$194:$R$196)+SUMIF('TKK-MIF-TIF'!$I$205:$I$208,'rekap jam tatap muka'!B19,'TKK-MIF-TIF'!$R$205:$R$208)+SUMIF('TKK-MIF-TIF'!$I$215:$I$218,'rekap jam tatap muka'!B19,'TKK-MIF-TIF'!$R$215:$R236)+SUMIF('TKK-MIF-TIF'!$I$226:$I$227,'rekap jam tatap muka'!B19,'TKK-MIF-TIF'!$R$226:$R245)+SUMIF('TKK-MIF-TIF'!$J$194:$J$196,'rekap jam tatap muka'!B19,'TKK-MIF-TIF'!$R$194:$R$196)+SUMIF('TKK-MIF-TIF'!$J$205:$J$208,'rekap jam tatap muka'!B19,'TKK-MIF-TIF'!$R$205:$R$208)+SUMIF('TKK-MIF-TIF'!$J$215:$J$218,'rekap jam tatap muka'!B19,'TKK-MIF-TIF'!$R$215:$R236)+SUMIF('TKK-MIF-TIF'!$J$226:$J$227,'rekap jam tatap muka'!B19,'TKK-MIF-TIF'!$R$226:$R245)+SUMIF('TKK-MIF-TIF'!$K$194:$K$196,'rekap jam tatap muka'!B19,'TKK-MIF-TIF'!$R$194:$R$196)+SUMIF('TKK-MIF-TIF'!$K$205:$K$208,'rekap jam tatap muka'!B19,'TKK-MIF-TIF'!$R$205:$R$208)+SUMIF('TKK-MIF-TIF'!$K$215:$K$218,'rekap jam tatap muka'!B19,'TKK-MIF-TIF'!$R$215:$R236)+SUMIF('TKK-MIF-TIF'!$K$226:$K$227,'rekap jam tatap muka'!B19,'TKK-MIF-TIF'!$R$226:$R245)+SUMIF('TKK-MIF-TIF'!$L$194:$L$196,'rekap jam tatap muka'!B19,'TKK-MIF-TIF'!$R$194:$R$196)+SUMIF('TKK-MIF-TIF'!$L$205:$L$208,'rekap jam tatap muka'!B19,'TKK-MIF-TIF'!$R$205:$R$208)+SUMIF('TKK-MIF-TIF'!$L$215:$L$218,'rekap jam tatap muka'!B19,'TKK-MIF-TIF'!$R$215:$R236)+SUMIF('TKK-MIF-TIF'!$L$226:$L$227,'rekap jam tatap muka'!B19,'TKK-MIF-TIF'!$R$226:$R245)</f>
        <v>1.5</v>
      </c>
      <c r="U20" s="26">
        <f>SUMIF('TKK-MIF-TIF'!$H$197:$H$198,'rekap jam tatap muka'!B19,'TKK-MIF-TIF'!$R$197:$R$198)+SUMIF('TKK-MIF-TIF'!$H$204,'rekap jam tatap muka'!B19,'TKK-MIF-TIF'!$R$204)+SUMIF('TKK-MIF-TIF'!$H$209:$H$210,'rekap jam tatap muka'!B19,'TKK-MIF-TIF'!$R$209:$R$210)+SUMIF('TKK-MIF-TIF'!$H$219:$H$221,'rekap jam tatap muka'!B19,'TKK-MIF-TIF'!$R$219:$R$221)+SUMIF('TKK-MIF-TIF'!$H$228,'rekap jam tatap muka'!B19,'TKK-MIF-TIF'!$R$228)+SUMIF('TKK-MIF-TIF'!$I$197:$I$198,'rekap jam tatap muka'!B19,'TKK-MIF-TIF'!$R$197:$R$198)+SUMIF('TKK-MIF-TIF'!$I$204,'rekap jam tatap muka'!B19,'TKK-MIF-TIF'!$R$204)+SUMIF('TKK-MIF-TIF'!$I$209:$I$210,'rekap jam tatap muka'!B19,'TKK-MIF-TIF'!$R$209:$R$210)+SUMIF('TKK-MIF-TIF'!$I$219:$I$221,'rekap jam tatap muka'!B19,'TKK-MIF-TIF'!$R$219:$R$221)+SUMIF('TKK-MIF-TIF'!$I$228,'rekap jam tatap muka'!B19,'TKK-MIF-TIF'!$R$228)+SUMIF('TKK-MIF-TIF'!$J$197:$J$198,'rekap jam tatap muka'!B19,'TKK-MIF-TIF'!$R$197:$R$198)+SUMIF('TKK-MIF-TIF'!$J$204,'rekap jam tatap muka'!B19,'TKK-MIF-TIF'!$R$204)+SUMIF('TKK-MIF-TIF'!$J$209:$J$210,'rekap jam tatap muka'!B19,'TKK-MIF-TIF'!$R$209:$R$210)+SUMIF('TKK-MIF-TIF'!$J$219:$J$221,'rekap jam tatap muka'!B19,'TKK-MIF-TIF'!$R$219:$R$221)+SUMIF('TKK-MIF-TIF'!$J$228,'rekap jam tatap muka'!B19,'TKK-MIF-TIF'!$R$228)+SUMIF('TKK-MIF-TIF'!$K$197:$K$198,'rekap jam tatap muka'!B19,'TKK-MIF-TIF'!$R$197:$R$198)+SUMIF('TKK-MIF-TIF'!$K$204,'rekap jam tatap muka'!B19,'TKK-MIF-TIF'!$R$204)+SUMIF('TKK-MIF-TIF'!$K$209:$K$210,'rekap jam tatap muka'!B19,'TKK-MIF-TIF'!$R$209:$R$210)+SUMIF('TKK-MIF-TIF'!$K$219:$K$221,'rekap jam tatap muka'!B19,'TKK-MIF-TIF'!$R$219:$R$221)+SUMIF('TKK-MIF-TIF'!$K$228,'rekap jam tatap muka'!B19,'TKK-MIF-TIF'!$R$228)+SUMIF('TKK-MIF-TIF'!$L$197:$L$198,'rekap jam tatap muka'!B19,'TKK-MIF-TIF'!$R$197:$R$198)+SUMIF('TKK-MIF-TIF'!$L$204,'rekap jam tatap muka'!B19,'TKK-MIF-TIF'!$R$204)+SUMIF('TKK-MIF-TIF'!$L$209:$L$210,'rekap jam tatap muka'!B19,'TKK-MIF-TIF'!$R$209:$R$210)+SUMIF('TKK-MIF-TIF'!$J$219:$J$221,'rekap jam tatap muka'!B19,'TKK-MIF-TIF'!$R$219:$R$221)++SUMIF('TKK-MIF-TIF'!$L$228,'rekap jam tatap muka'!B19,'TKK-MIF-TIF'!$R$228)</f>
        <v>3</v>
      </c>
      <c r="V20" s="27">
        <f>COUNTIF('TKK-MIF-TIF'!$A$231:$L$242,'rekap jam tatap muka'!B19)</f>
        <v>0</v>
      </c>
      <c r="W20" s="28">
        <f>SUMIF('TKK-MIF-TIF'!$H$251:$H$253,'rekap jam tatap muka'!B19,'TKK-MIF-TIF'!$R$251:$R$253)+SUMIF('TKK-MIF-TIF'!$I$251:$I$253,'rekap jam tatap muka'!B19,'TKK-MIF-TIF'!$R$251:$R$253)+SUMIF('TKK-MIF-TIF'!$J$251:$J$253,'rekap jam tatap muka'!B19,'TKK-MIF-TIF'!$R$251:$R$253)+SUMIF('TKK-MIF-TIF'!$K$251:$K$253,'rekap jam tatap muka'!B19,'TKK-MIF-TIF'!$R$251:$R$253)+SUMIF('TKK-MIF-TIF'!$L$251:$L$253,'rekap jam tatap muka'!B19,'TKK-MIF-TIF'!$R$251:$R$253)</f>
        <v>0</v>
      </c>
      <c r="X20" s="29">
        <f>SUMIF('TKK-MIF-TIF'!$H$254:$H$255,'rekap jam tatap muka'!B19,'TKK-MIF-TIF'!$R$254:$R$255)+SUMIF('TKK-MIF-TIF'!$I$254:$I$255,'rekap jam tatap muka'!B19,'TKK-MIF-TIF'!$R$254:$R$255)+SUMIF('TKK-MIF-TIF'!$J$254:$J$255,'rekap jam tatap muka'!B19,'TKK-MIF-TIF'!$R$254:$R$255)+SUMIF('TKK-MIF-TIF'!$K$254:$K$255,'rekap jam tatap muka'!B19,'TKK-MIF-TIF'!$R$254:$R$255)+SUMIF('TKK-MIF-TIF'!$L$254:$L$255,'rekap jam tatap muka'!B19,'TKK-MIF-TIF'!$R$254:$R$255)</f>
        <v>0</v>
      </c>
      <c r="Y20" s="30">
        <f>COUNTIF('TKK-MIF-TIF'!$A$261:$L$272,'rekap jam tatap muka'!B19)</f>
        <v>0</v>
      </c>
      <c r="Z20" s="31">
        <f>SUMIF('TKK-MIF-TIF'!$H$266:$H$268,'rekap jam tatap muka'!B19,'TKK-MIF-TIF'!$R$266:$R$268)+SUMIF('TKK-MIF-TIF'!$I$266:$I$268,'rekap jam tatap muka'!B19,'TKK-MIF-TIF'!$R$266:$R$268)+SUMIF('TKK-MIF-TIF'!$J$266:$J$268,'rekap jam tatap muka'!B19,'TKK-MIF-TIF'!$R$266:$R$268)+SUMIF('TKK-MIF-TIF'!$K$266:$K$268,'rekap jam tatap muka'!B19,'TKK-MIF-TIF'!$R$266:$R$268)+SUMIF('TKK-MIF-TIF'!$L$266:$L$268,'rekap jam tatap muka'!B19,'TKK-MIF-TIF'!$R$266:$R$268)</f>
        <v>0</v>
      </c>
      <c r="AA20" s="32">
        <f>SUMIF('TKK-MIF-TIF'!$H$269:$H$270,'rekap jam tatap muka'!B19,'TKK-MIF-TIF'!$R$269:$R$270)+SUMIF('TKK-MIF-TIF'!$I$269:$I$270,'rekap jam tatap muka'!B19,'TKK-MIF-TIF'!$R$269:$R$270)+SUMIF('TKK-MIF-TIF'!$J$269:$J$270,'rekap jam tatap muka'!B19,'TKK-MIF-TIF'!$R$269:$R$270)+SUMIF('TKK-MIF-TIF'!$K$269:$K$270,'rekap jam tatap muka'!B19,'TKK-MIF-TIF'!$R$269:$R$270)+SUMIF('TKK-MIF-TIF'!$L$269:$L$270,'rekap jam tatap muka'!B19,'TKK-MIF-TIF'!$R$269:$R$270)</f>
        <v>0</v>
      </c>
      <c r="AB20" s="33">
        <f>COUNTIF('TKK-MIF-TIF'!$A$154:$L$184,'rekap jam tatap muka'!B19)</f>
        <v>0</v>
      </c>
      <c r="AC20" s="33">
        <f>SUMIF('TKK-MIF-TIF'!$H$161:$H$163,'rekap jam tatap muka'!B19,'TKK-MIF-TIF'!$R$161:$R$163)+SUMIF('TKK-MIF-TIF'!$H$172:$H$175,'rekap jam tatap muka'!B19,'TKK-MIF-TIF'!$R$172:$R$175)+SUMIF('TKK-MIF-TIF'!$I$161:$I$163,'rekap jam tatap muka'!B19,'TKK-MIF-TIF'!$R$161:$R$163)+SUMIF('TKK-MIF-TIF'!$I$172:$I$175,'rekap jam tatap muka'!B19,'TKK-MIF-TIF'!$R$172:$R$175)+SUMIF('TKK-MIF-TIF'!$J$161:$J$163,'rekap jam tatap muka'!B19,'TKK-MIF-TIF'!$R$161:$R$163)+SUMIF('TKK-MIF-TIF'!$J$172:$J$175,'rekap jam tatap muka'!B19,'TKK-MIF-TIF'!$R$172:$R$175)+SUMIF('TKK-MIF-TIF'!$K$161:$K$163,'rekap jam tatap muka'!B19,'TKK-MIF-TIF'!$R$161:$R$163)+SUMIF('TKK-MIF-TIF'!$K$172:$K$175,'rekap jam tatap muka'!B19,'TKK-MIF-TIF'!$R$172:$R$175)+SUMIF('TKK-MIF-TIF'!$L$161:$L$163,'rekap jam tatap muka'!B19,'TKK-MIF-TIF'!$R$161:$R$163)+SUMIF('TKK-MIF-TIF'!$L$172:$L$175,'rekap jam tatap muka'!B19,'TKK-MIF-TIF'!$R$172:$R$175)</f>
        <v>0</v>
      </c>
      <c r="AD20" s="34">
        <f>SUMIF('TKK-MIF-TIF'!$H$164:$H$165,'rekap jam tatap muka'!B19,'TKK-MIF-TIF'!$R$164:$R$165)+SUMIF('TKK-MIF-TIF'!$H$171,'rekap jam tatap muka'!B19,'TKK-MIF-TIF'!$R$171)+SUMIF('TKK-MIF-TIF'!$H$176:$H$177,'rekap jam tatap muka'!B19,'TKK-MIF-TIF'!$R$176:$R$177)+SUMIF('TKK-MIF-TIF'!$I$164:$I$165,'rekap jam tatap muka'!B19,'TKK-MIF-TIF'!$R$164:$R$165)+SUMIF('TKK-MIF-TIF'!$I$171,'rekap jam tatap muka'!B19,'TKK-MIF-TIF'!$R$171)+SUMIF('TKK-MIF-TIF'!$I$176:$I$177,'rekap jam tatap muka'!B19,'TKK-MIF-TIF'!$R$176:$R$177)+SUMIF('TKK-MIF-TIF'!$J$164:$J$165,'rekap jam tatap muka'!B19,'TKK-MIF-TIF'!$R$164:$R$165)+SUMIF('TKK-MIF-TIF'!$J$171,'rekap jam tatap muka'!B19,'TKK-MIF-TIF'!$R$171)+SUMIF('TKK-MIF-TIF'!$J$176:$J$177,'rekap jam tatap muka'!B19,'TKK-MIF-TIF'!$R$176:$R$177)+SUMIF('TKK-MIF-TIF'!$K$164:$K$165,'rekap jam tatap muka'!B19,'TKK-MIF-TIF'!$R$164:$R$165)+SUMIF('TKK-MIF-TIF'!$K$171,'rekap jam tatap muka'!B19,'TKK-MIF-TIF'!$R$171)+SUMIF('TKK-MIF-TIF'!$K$176:$K$177,'rekap jam tatap muka'!B19,'TKK-MIF-TIF'!$R$176:$R$177)+SUMIF('TKK-MIF-TIF'!$L$164:$L$165,'rekap jam tatap muka'!B19,'TKK-MIF-TIF'!$R$164:$R$165)+SUMIF('TKK-MIF-TIF'!$L$171,'rekap jam tatap muka'!B19,'TKK-MIF-TIF'!$R$171)+SUMIF('TKK-MIF-TIF'!$L$176:$L$177,'rekap jam tatap muka'!B19,'TKK-MIF-TIF'!$R$176:$R$177)</f>
        <v>0</v>
      </c>
      <c r="AE20" s="34"/>
      <c r="AF20" s="35">
        <f t="shared" si="3"/>
        <v>6</v>
      </c>
      <c r="AG20" s="15">
        <f t="shared" ca="1" si="4"/>
        <v>3.5</v>
      </c>
      <c r="AH20" s="35">
        <f t="shared" ca="1" si="0"/>
        <v>0</v>
      </c>
      <c r="AI20" s="15">
        <f t="shared" ca="1" si="5"/>
        <v>15</v>
      </c>
      <c r="AJ20" s="35">
        <f t="shared" ca="1" si="1"/>
        <v>4</v>
      </c>
      <c r="AK20" s="35">
        <f t="shared" ca="1" si="6"/>
        <v>18.5</v>
      </c>
      <c r="AL20" s="36">
        <f>COUNTIF('TKK-MIF-TIF'!$H$15:$H$272,'rekap jam tatap muka'!B19)</f>
        <v>2</v>
      </c>
      <c r="AM20" s="37">
        <v>50000</v>
      </c>
      <c r="AN20" s="38">
        <f t="shared" ca="1" si="7"/>
        <v>0</v>
      </c>
      <c r="AO20" s="38">
        <f t="shared" ca="1" si="8"/>
        <v>2800000</v>
      </c>
      <c r="AP20" s="38">
        <f t="shared" ca="1" si="2"/>
        <v>2800000</v>
      </c>
      <c r="AQ20" s="40" t="s">
        <v>8</v>
      </c>
    </row>
    <row r="21" spans="1:43" ht="15.75" customHeight="1">
      <c r="A21" s="12">
        <v>20</v>
      </c>
      <c r="B21" s="46" t="s">
        <v>45</v>
      </c>
      <c r="C21" s="46" t="s">
        <v>332</v>
      </c>
      <c r="D21" s="14">
        <f>COUNTIF('TKK-MIF-TIF'!$A$13:$L$35,'rekap jam tatap muka'!B20)</f>
        <v>0</v>
      </c>
      <c r="E21" s="15">
        <f ca="1">SUMIF('TKK-MIF-TIF'!$H$4:$H$19,'rekap jam tatap muka'!B20,'TKK-MIF-TIF'!$R$4:$R$19)+SUMIF('TKK-MIF-TIF'!$H$25:$H$30,'rekap jam tatap muka'!B20,'TKK-MIF-TIF'!$R$25:$R$30)+SUMIF('TKK-MIF-TIF'!$I$4:$I$19,'rekap jam tatap muka'!B20,'TKK-MIF-TIF'!$R$4:$R$19)+SUMIF('TKK-MIF-TIF'!$I$25:$I$30,'rekap jam tatap muka'!B20,'TKK-MIF-TIF'!$R$25:$R$30)+SUMIF('TKK-MIF-TIF'!$J$4:$J$19,'rekap jam tatap muka'!B20,'TKK-MIF-TIF'!$R$4:$R$19)+SUMIF('TKK-MIF-TIF'!$J$25:$J$30,'rekap jam tatap muka'!B20,'TKK-MIF-TIF'!$R$25:$R$30)+SUMIF('TKK-MIF-TIF'!$K$4:$K$19,'rekap jam tatap muka'!B20,'TKK-MIF-TIF'!$R$4:$R$19)+SUMIF('TKK-MIF-TIF'!$K$25:$K$30,'rekap jam tatap muka'!B20,'TKK-MIF-TIF'!$R$25:$R$30)+SUMIF('TKK-MIF-TIF'!$L$4:$L$19,'rekap jam tatap muka'!B20,'TKK-MIF-TIF'!$R$4:$R$19)+SUMIF('TKK-MIF-TIF'!$L$25:$L$30,'rekap jam tatap muka'!B20,'TKK-MIF-TIF'!$R$25:$R$30)</f>
        <v>0</v>
      </c>
      <c r="F21" s="16">
        <f>SUMIF('TKK-MIF-TIF'!$H$20:$H$22,'rekap jam tatap muka'!B20,'TKK-MIF-TIF'!$R$20:$R$22)+SUMIF('TKK-MIF-TIF'!$H$31:$H$32,'rekap jam tatap muka'!B20,'TKK-MIF-TIF'!$R$31:$R$32)+SUMIF('TKK-MIF-TIF'!$H$34,'rekap jam tatap muka'!B20,'TKK-MIF-TIF'!$R$34)+SUMIF('TKK-MIF-TIF'!$I$20:$I$22,'rekap jam tatap muka'!B20,'TKK-MIF-TIF'!$R$20:$R$22)+SUMIF('TKK-MIF-TIF'!$I$31:$I$32,'rekap jam tatap muka'!B20,'TKK-MIF-TIF'!$R$31:$R$32)+SUMIF('TKK-MIF-TIF'!$I$34,'rekap jam tatap muka'!B20,'TKK-MIF-TIF'!$R$34)+SUMIF('TKK-MIF-TIF'!$J$20:$J$22,'rekap jam tatap muka'!B20,'TKK-MIF-TIF'!$R$20:$R$22)+SUMIF('TKK-MIF-TIF'!$J$31:$J$32,'rekap jam tatap muka'!B20,'TKK-MIF-TIF'!$R$31:$R$32)+SUMIF('TKK-MIF-TIF'!$J$34,'rekap jam tatap muka'!B20,'TKK-MIF-TIF'!$R$34)+SUMIF('TKK-MIF-TIF'!$K$20:$K$22,'rekap jam tatap muka'!B20,'TKK-MIF-TIF'!$R$20:$R$22)+SUMIF('TKK-MIF-TIF'!$K$31:$K$32,'rekap jam tatap muka'!B20,'TKK-MIF-TIF'!$R$31:$R$32)+SUMIF('TKK-MIF-TIF'!$K$34,'rekap jam tatap muka'!B20,'TKK-MIF-TIF'!$R$34)+SUMIF('TKK-MIF-TIF'!$L$20:$L$22,'rekap jam tatap muka'!B20,'TKK-MIF-TIF'!$R$20:$R$22)+SUMIF('TKK-MIF-TIF'!$L$31:$L$32,'rekap jam tatap muka'!B20,'TKK-MIF-TIF'!$R$31:$R$32)+SUMIF('TKK-MIF-TIF'!$L$34,'rekap jam tatap muka'!B20,'TKK-MIF-TIF'!$R$34)</f>
        <v>0</v>
      </c>
      <c r="G21" s="17">
        <f>COUNTIF('TKK-MIF-TIF'!$A$41:$L$50,'rekap jam tatap muka'!B20)</f>
        <v>0</v>
      </c>
      <c r="H21" s="18">
        <f>SUMIF('TKK-MIF-TIF'!$H$43:$H$47,'rekap jam tatap muka'!B20,'TKK-MIF-TIF'!$R$43:$R$47)+SUMIF('TKK-MIF-TIF'!$I$43:$I$47,'rekap jam tatap muka'!B20,'TKK-MIF-TIF'!$R$43:$R$47)+SUMIF('TKK-MIF-TIF'!$J$43:$J$47,'rekap jam tatap muka'!B20,'TKK-MIF-TIF'!$R$43:$R$47)+SUMIF('TKK-MIF-TIF'!$K$43:$K$47,'rekap jam tatap muka'!B20,'TKK-MIF-TIF'!$R$43:$R$47)+SUMIF('TKK-MIF-TIF'!$L$43:$L$47,'rekap jam tatap muka'!B20,'TKK-MIF-TIF'!$R$43:$R$47)</f>
        <v>0</v>
      </c>
      <c r="I21" s="42">
        <f>SUMIF('TKK-MIF-TIF'!$H$48:$H$50,'rekap jam tatap muka'!B20,'TKK-MIF-TIF'!$R$48:$R$50)+SUMIF('TKK-MIF-TIF'!$I$48:$I$50,'rekap jam tatap muka'!B20,'TKK-MIF-TIF'!$R$48:$R$50)+SUMIF('TKK-MIF-TIF'!$J$48:$J$50,'rekap jam tatap muka'!B20,'TKK-MIF-TIF'!$R$48:$R$50)+SUMIF('TKK-MIF-TIF'!$K$48:$K$50,'rekap jam tatap muka'!B20,'TKK-MIF-TIF'!$R$48:$R$50)+SUMIF('TKK-MIF-TIF'!$L$48:$L$50,'rekap jam tatap muka'!B20,'TKK-MIF-TIF'!$R$48:$R$50)</f>
        <v>0</v>
      </c>
      <c r="J21" s="19">
        <f>COUNTIF('TKK-MIF-TIF'!$A$55:$K$80,'rekap jam tatap muka'!B20)</f>
        <v>3</v>
      </c>
      <c r="K21" s="19">
        <f>SUMIF('TKK-MIF-TIF'!$H$60,'rekap jam tatap muka'!B20,'TKK-MIF-TIF'!$R$60)+SUMIF('TKK-MIF-TIF'!$H$62,'rekap jam tatap muka'!B20,'TKK-MIF-TIF'!$R$62)+SUMIF('TKK-MIF-TIF'!$H$67:$H$72,'rekap jam tatap muka'!B20,'TKK-MIF-TIF'!$R$67:$R$72)+SUMIF('TKK-MIF-TIF'!$H$78:$H$79,'rekap jam tatap muka'!B20,'TKK-MIF-TIF'!$R$78:$R$79)+SUMIF('TKK-MIF-TIF'!$I$60,'rekap jam tatap muka'!B20,'TKK-MIF-TIF'!$R$60)+SUMIF('TKK-MIF-TIF'!$I$62,'rekap jam tatap muka'!B20,'TKK-MIF-TIF'!$R$62)+SUMIF('TKK-MIF-TIF'!$I$67:$I$72,'rekap jam tatap muka'!B20,'TKK-MIF-TIF'!$R$67:$R$72)+SUMIF('TKK-MIF-TIF'!$I$78:$I$79,'rekap jam tatap muka'!B20,'TKK-MIF-TIF'!$R$78:$R$79)+SUMIF('TKK-MIF-TIF'!$J$60,'rekap jam tatap muka'!B20,'TKK-MIF-TIF'!$R$60)+SUMIF('TKK-MIF-TIF'!$J$62,'rekap jam tatap muka'!B20,'TKK-MIF-TIF'!$R$62)+SUMIF('TKK-MIF-TIF'!$J$67:$J$72,'rekap jam tatap muka'!B20,'TKK-MIF-TIF'!$R$67:$R$72)+SUMIF('TKK-MIF-TIF'!$J$78:$J$79,'rekap jam tatap muka'!B20,'TKK-MIF-TIF'!$R$78:$R$79)+SUMIF('TKK-MIF-TIF'!$K$60,'rekap jam tatap muka'!B20,'TKK-MIF-TIF'!$R$60)+SUMIF('TKK-MIF-TIF'!$K$62,'rekap jam tatap muka'!B20,'TKK-MIF-TIF'!$R$62)+SUMIF('TKK-MIF-TIF'!$K$67:$K$72,'rekap jam tatap muka'!B20,'TKK-MIF-TIF'!$R$67:$R$72)+SUMIF('TKK-MIF-TIF'!$K$78:$K$79,'rekap jam tatap muka'!B20,'TKK-MIF-TIF'!$R$78:$R$79)+SUMIF('TKK-MIF-TIF'!$L$60,'rekap jam tatap muka'!B20,'TKK-MIF-TIF'!$R$60)+SUMIF('TKK-MIF-TIF'!$L$62,'rekap jam tatap muka'!B20,'TKK-MIF-TIF'!$R$62)+SUMIF('TKK-MIF-TIF'!$L$67:$L$72,'rekap jam tatap muka'!B20,'TKK-MIF-TIF'!$R$67:$R$72)+SUMIF('TKK-MIF-TIF'!$L$78:$L$79,'rekap jam tatap muka'!B20,'TKK-MIF-TIF'!$R$78:$R$79)</f>
        <v>4</v>
      </c>
      <c r="L21" s="20">
        <f>SUMIF('TKK-MIF-TIF'!$H$61,'rekap jam tatap muka'!B20,'TKK-MIF-TIF'!$R$61)+SUMIF('TKK-MIF-TIF'!$H$63:$H$64,'rekap jam tatap muka'!B20,'TKK-MIF-TIF'!$R$63:$R$64)+SUMIF('TKK-MIF-TIF'!$H$73:$H$74,'rekap jam tatap muka'!B20,'TKK-MIF-TIF'!$R$73:$R$74)+SUMIF('TKK-MIF-TIF'!$H$77,'rekap jam tatap muka'!B20,'TKK-MIF-TIF'!$R$77)+SUMIF('TKK-MIF-TIF'!$I$61,'rekap jam tatap muka'!B20,'TKK-MIF-TIF'!$R$61)+SUMIF('TKK-MIF-TIF'!$I$63:$I$64,'rekap jam tatap muka'!B20,'TKK-MIF-TIF'!$R$63:$R$64)+SUMIF('TKK-MIF-TIF'!$I$73:$I$74,'rekap jam tatap muka'!B20,'TKK-MIF-TIF'!$R$73:$R$74)+SUMIF('TKK-MIF-TIF'!$I$77,'rekap jam tatap muka'!B20,'TKK-MIF-TIF'!$R$77)+SUMIF('TKK-MIF-TIF'!$J$61,'rekap jam tatap muka'!B20,'TKK-MIF-TIF'!$R$61)+SUMIF('TKK-MIF-TIF'!$J$63:$J$64,'rekap jam tatap muka'!B20,'TKK-MIF-TIF'!$R$63:$R$64)+SUMIF('TKK-MIF-TIF'!$J$73:$J$74,'rekap jam tatap muka'!B20,'TKK-MIF-TIF'!$R$73:$R$74)+SUMIF('TKK-MIF-TIF'!$J$77,'rekap jam tatap muka'!B20,'TKK-MIF-TIF'!$R$77)+SUMIF('TKK-MIF-TIF'!$K$61,'rekap jam tatap muka'!B20,'TKK-MIF-TIF'!$R$61)+SUMIF('TKK-MIF-TIF'!$K$63:$K$64,'rekap jam tatap muka'!B20,'TKK-MIF-TIF'!$R$63:$R$64)+SUMIF('TKK-MIF-TIF'!$K$73:$K$74,'rekap jam tatap muka'!B20,'TKK-MIF-TIF'!$R$73:$R$74)+SUMIF('TKK-MIF-TIF'!$K$77,'rekap jam tatap muka'!B20,'TKK-MIF-TIF'!$R$77)+SUMIF('TKK-MIF-TIF'!$L$61,'rekap jam tatap muka'!B20,'TKK-MIF-TIF'!$R$61)+SUMIF('TKK-MIF-TIF'!$L$63:$L$64,'rekap jam tatap muka'!B20,'TKK-MIF-TIF'!$R$63:$R$64)+SUMIF('TKK-MIF-TIF'!$L$73:$L$74,'rekap jam tatap muka'!B20,'TKK-MIF-TIF'!$R$73:$R$74)+SUMIF('TKK-MIF-TIF'!$L$77,'rekap jam tatap muka'!B20,'TKK-MIF-TIF'!$R$77)</f>
        <v>5</v>
      </c>
      <c r="M21" s="21">
        <f>COUNTIF('TKK-MIF-TIF'!$A$84:$K$109,'rekap jam tatap muka'!B20)</f>
        <v>3</v>
      </c>
      <c r="N21" s="21">
        <f>SUMIF('TKK-MIF-TIF'!$H$89,'rekap jam tatap muka'!B20,'TKK-MIF-TIF'!$R$89)+SUMIF('TKK-MIF-TIF'!$H$91,'rekap jam tatap muka'!B20,'TKK-MIF-TIF'!$R$91)+SUMIF('TKK-MIF-TIF'!$H$96:$H$101,'rekap jam tatap muka'!B20,'TKK-MIF-TIF'!$R$96:$R$101)+SUMIF('TKK-MIF-TIF'!$H$107:$H$108,'rekap jam tatap muka'!B20,'TKK-MIF-TIF'!$R$107:$R$108)+SUMIF('TKK-MIF-TIF'!$I$89,'rekap jam tatap muka'!B20,'TKK-MIF-TIF'!$R$89)+SUMIF('TKK-MIF-TIF'!$I$91,'rekap jam tatap muka'!B20,'TKK-MIF-TIF'!$R$91)+SUMIF('TKK-MIF-TIF'!$I$96:$I$101,'rekap jam tatap muka'!B20,'TKK-MIF-TIF'!$R$96:$R$101)+SUMIF('TKK-MIF-TIF'!$I$107:$I$108,'rekap jam tatap muka'!B20,'TKK-MIF-TIF'!$R$107:$R$108)+SUMIF('TKK-MIF-TIF'!$J$89,'rekap jam tatap muka'!B20,'TKK-MIF-TIF'!$R$89)+SUMIF('TKK-MIF-TIF'!$J$91,'rekap jam tatap muka'!B20,'TKK-MIF-TIF'!$R$91)+SUMIF('TKK-MIF-TIF'!$J$96:$J$101,'rekap jam tatap muka'!B20,'TKK-MIF-TIF'!$R$96:$R$101)+SUMIF('TKK-MIF-TIF'!$J$107:$J$108,'rekap jam tatap muka'!B20,'TKK-MIF-TIF'!$R$107:$R$108)+SUMIF('TKK-MIF-TIF'!$K$89,'rekap jam tatap muka'!B20,'TKK-MIF-TIF'!$R$89)+SUMIF('TKK-MIF-TIF'!$K$91,'rekap jam tatap muka'!B20,'TKK-MIF-TIF'!$R$91)+SUMIF('TKK-MIF-TIF'!$K$96:$K$101,'rekap jam tatap muka'!B20,'TKK-MIF-TIF'!$R$96:$R$101)+SUMIF('TKK-MIF-TIF'!$K$107:$K$108,'rekap jam tatap muka'!B20,'TKK-MIF-TIF'!$R$107:$R$108)+SUMIF('TKK-MIF-TIF'!$H$89,'rekap jam tatap muka'!B20,'TKK-MIF-TIF'!$R$89)+SUMIF('TKK-MIF-TIF'!$L$91,'rekap jam tatap muka'!B20,'TKK-MIF-TIF'!$R$91)+SUMIF('TKK-MIF-TIF'!$L$96:$L$101,'rekap jam tatap muka'!B20,'TKK-MIF-TIF'!$R$96:$R$101)+SUMIF('TKK-MIF-TIF'!$L$107:$L$108,'rekap jam tatap muka'!B20,'TKK-MIF-TIF'!$R$107:$R$108)</f>
        <v>2</v>
      </c>
      <c r="O21" s="22">
        <f ca="1">SUMIF('TKK-MIF-TIF'!$H$90,'rekap jam tatap muka'!B20,'TKK-MIF-TIF'!$R$90)+SUMIF('TKK-MIF-TIF'!$H$92:$H$93,'rekap jam tatap muka'!B20,'TKK-MIF-TIF'!$R$92:$R$93)+SUMIF('TKK-MIF-TIF'!$H$102:$H$103,'rekap jam tatap muka'!B20,'TKK-MIF-TIF'!$R$102:$R$103)+SUMIF('TKK-MIF-TIF'!$H$106,'rekap jam tatap muka'!B20,'TKK-MIF-TIF'!$R$106)+SUMIF('TKK-MIF-TIF'!$I$90,'rekap jam tatap muka'!B20,'TKK-MIF-TIF'!$R$90)+SUMIF('TKK-MIF-TIF'!$H$92:$I$93,'rekap jam tatap muka'!B20,'TKK-MIF-TIF'!$R$92:$R$93)+SUMIF('TKK-MIF-TIF'!$I$102:$I$103,'rekap jam tatap muka'!B20,'TKK-MIF-TIF'!$R$102:$R$103)+SUMIF('TKK-MIF-TIF'!$I$106,'rekap jam tatap muka'!B20,'TKK-MIF-TIF'!$R$106)+SUMIF('TKK-MIF-TIF'!$J$90,'rekap jam tatap muka'!B20,'TKK-MIF-TIF'!$R$90)+SUMIF('TKK-MIF-TIF'!$J$92:$J$93,'rekap jam tatap muka'!B20,'TKK-MIF-TIF'!$R$92:$R$93)+SUMIF('TKK-MIF-TIF'!$J$102:$J$103,'rekap jam tatap muka'!B20,'TKK-MIF-TIF'!$R$102:$R$103)+SUMIF('TKK-MIF-TIF'!$J$106,'rekap jam tatap muka'!B20,'TKK-MIF-TIF'!$R$106)+SUMIF('TKK-MIF-TIF'!$K$90,'rekap jam tatap muka'!B20,'TKK-MIF-TIF'!$R$90)+SUMIF('TKK-MIF-TIF'!$K$92:$K$93,'rekap jam tatap muka'!B20,'TKK-MIF-TIF'!$R$92:$R$93)+SUMIF('TKK-MIF-TIF'!$K$102:$K$103,'rekap jam tatap muka'!B20,'TKK-MIF-TIF'!$R$102:$R$103)+SUMIF('TKK-MIF-TIF'!$K$106,'rekap jam tatap muka'!B20,'TKK-MIF-TIF'!$R$106)+SUMIF('TKK-MIF-TIF'!$L$90,'rekap jam tatap muka'!B20,'TKK-MIF-TIF'!$R$90)+SUMIF('TKK-MIF-TIF'!$L$92:$L$93,'rekap jam tatap muka'!B20,'TKK-MIF-TIF'!$R$92:$R$93)+SUMIF('TKK-MIF-TIF'!$L$102:$L$103,'rekap jam tatap muka'!B20,'TKK-MIF-TIF'!$R$102:$R$103)+SUMIF('TKK-MIF-TIF'!$L$106,'rekap jam tatap muka'!B20,'TKK-MIF-TIF'!$R$106)</f>
        <v>2</v>
      </c>
      <c r="P21" s="23">
        <f>COUNTIF('TKK-MIF-TIF'!$A$113:$L$150,'rekap jam tatap muka'!B20)</f>
        <v>1</v>
      </c>
      <c r="Q21" s="23">
        <f>SUMIF('TKK-MIF-TIF'!$H$119:$H$121,'rekap jam tatap muka'!B20,'TKK-MIF-TIF'!$R$119:$R$121)+SUMIF('TKK-MIF-TIF'!$H$129:$H$132,'rekap jam tatap muka'!B20,'TKK-MIF-TIF'!$R$129:$R$132)+SUMIF('TKK-MIF-TIF'!$H$139:$H$142,'rekap jam tatap muka'!B20,'TKK-MIF-TIF'!$R$139:$R161)+ SUMIF('TKK-MIF-TIF'!$H$150:$H$151,'rekap jam tatap muka'!B20,'TKK-MIF-TIF'!$R$150:$R170)+SUMIF('TKK-MIF-TIF'!$I$119:$I$121,'rekap jam tatap muka'!B20,'TKK-MIF-TIF'!$R$119:$R$121)+SUMIF('TKK-MIF-TIF'!$I$129:$I$132,'rekap jam tatap muka'!B20,'TKK-MIF-TIF'!$R$129:$R$132)+SUMIF('TKK-MIF-TIF'!$I$139:$I$142,'rekap jam tatap muka'!B20,'TKK-MIF-TIF'!$R$139:$R161)+SUMIF('TKK-MIF-TIF'!$I$150:$I$151,'rekap jam tatap muka'!B20,'TKK-MIF-TIF'!$R$150:$R170)+SUMIF('TKK-MIF-TIF'!$J$119:$J$121,'rekap jam tatap muka'!B20,'TKK-MIF-TIF'!$R$119:$R$121)+SUMIF('TKK-MIF-TIF'!$J$129:$J$132,'rekap jam tatap muka'!B20,'TKK-MIF-TIF'!$R$129:$R$132)+SUMIF('TKK-MIF-TIF'!$J$139:$J$142,'rekap jam tatap muka'!B20,'TKK-MIF-TIF'!$R$139:$R161)+SUMIF('TKK-MIF-TIF'!$J$150:$J$151,'rekap jam tatap muka'!B20,'TKK-MIF-TIF'!$R$150:$R170)+SUMIF('TKK-MIF-TIF'!$K$119:$K$121,'rekap jam tatap muka'!B20,'TKK-MIF-TIF'!$R$119:$R$121)+SUMIF('TKK-MIF-TIF'!$K$129:$K$132,'rekap jam tatap muka'!B20,'TKK-MIF-TIF'!$R$132:$R$1120)+SUMIF('TKK-MIF-TIF'!$K$139:$K$142,'rekap jam tatap muka'!B20,'TKK-MIF-TIF'!$R$139:$R161)+SUMIF('TKK-MIF-TIF'!$K$150:$K$151,'rekap jam tatap muka'!B20,'TKK-MIF-TIF'!$R$150:$R170)+SUMIF('TKK-MIF-TIF'!$L$119:$L$121,'rekap jam tatap muka'!B20,'TKK-MIF-TIF'!$R$119:$R$121)+SUMIF('TKK-MIF-TIF'!$L$129:$L$132,'rekap jam tatap muka'!B20,'TKK-MIF-TIF'!$R$132:$R$1120)+SUMIF('TKK-MIF-TIF'!$L$139:$L$142,'rekap jam tatap muka'!B20,'TKK-MIF-TIF'!$R$139:$R161)+SUMIF('TKK-MIF-TIF'!$L$150:$L$151,'rekap jam tatap muka'!B20,'TKK-MIF-TIF'!$R$150:$R170)</f>
        <v>0</v>
      </c>
      <c r="R21" s="24">
        <f>SUMIF('TKK-MIF-TIF'!$H$122:$H$123,'rekap jam tatap muka'!B20,'TKK-MIF-TIF'!$R$122:$R$123)+SUMIF('TKK-MIF-TIF'!$H$128,'rekap jam tatap muka'!B20,'TKK-MIF-TIF'!$R$128)+SUMIF('TKK-MIF-TIF'!$H$133:$H$134,'rekap jam tatap muka'!B20,'TKK-MIF-TIF'!$R$133:$R$134)+SUMIF('TKK-MIF-TIF'!$H$143:$H$145,'rekap jam tatap muka'!B20,'TKK-MIF-TIF'!$R$143:$R$145)+SUMIF('TKK-MIF-TIF'!$H$152,'rekap jam tatap muka'!B20,'TKK-MIF-TIF'!$R$152)+SUMIF('TKK-MIF-TIF'!$I$122:$I$123,'rekap jam tatap muka'!B20,'TKK-MIF-TIF'!$R$122:$R$123)+SUMIF('TKK-MIF-TIF'!$I$128,'rekap jam tatap muka'!B20,'TKK-MIF-TIF'!$R$128)+SUMIF('TKK-MIF-TIF'!$I$133:$I$134,'rekap jam tatap muka'!B20,'TKK-MIF-TIF'!$R$133:$R$134)+SUMIF('TKK-MIF-TIF'!$I$143:$I$145,'rekap jam tatap muka'!B20,'TKK-MIF-TIF'!$R$143:$R$145)+SUMIF('TKK-MIF-TIF'!$I$152,'rekap jam tatap muka'!B20,'TKK-MIF-TIF'!$R$152)+SUMIF('TKK-MIF-TIF'!$J$122:$J$123,'rekap jam tatap muka'!B20,'TKK-MIF-TIF'!$R$122:$R$123)+SUMIF('TKK-MIF-TIF'!$J$128,'rekap jam tatap muka'!B20,'TKK-MIF-TIF'!$R$128)+SUMIF('TKK-MIF-TIF'!$J$133:$J$134,'rekap jam tatap muka'!B20,'TKK-MIF-TIF'!$R$133:$R$134)+SUMIF('TKK-MIF-TIF'!$J$143:$J$145,'rekap jam tatap muka'!B20,'TKK-MIF-TIF'!$R$143:$R$145)+SUMIF('TKK-MIF-TIF'!$K$122:$K$123,'rekap jam tatap muka'!B20,'TKK-MIF-TIF'!$R$122:$R$123)+SUMIF('TKK-MIF-TIF'!$J$152,'rekap jam tatap muka'!B20,'TKK-MIF-TIF'!$R$152)+SUMIF('TKK-MIF-TIF'!$K$128,'rekap jam tatap muka'!B20,'TKK-MIF-TIF'!$R$128)+SUMIF('TKK-MIF-TIF'!$K$133:$K$134,'rekap jam tatap muka'!B20,'TKK-MIF-TIF'!$R$133:$R$134)+SUMIF('TKK-MIF-TIF'!$K$143:$K$145,'rekap jam tatap muka'!B20,'TKK-MIF-TIF'!$R$143:$R$145)+SUMIF('TKK-MIF-TIF'!$K$152,'rekap jam tatap muka'!B20,'TKK-MIF-TIF'!$R$152)+SUMIF('TKK-MIF-TIF'!$L$122:$L$123,'rekap jam tatap muka'!B20,'TKK-MIF-TIF'!$R$122:$R$123)+SUMIF('TKK-MIF-TIF'!$L$128,'rekap jam tatap muka'!B20,'TKK-MIF-TIF'!$R$128)+SUMIF('TKK-MIF-TIF'!$L$133:$L$134,'rekap jam tatap muka'!B20,'TKK-MIF-TIF'!$R$133:$R$134)+SUMIF('TKK-MIF-TIF'!$L$143:$L$145,'rekap jam tatap muka'!B20,'TKK-MIF-TIF'!$R$143:$R$145)+SUMIF('TKK-MIF-TIF'!$L$152,'rekap jam tatap muka'!B20,'TKK-MIF-TIF'!$R$152)</f>
        <v>6</v>
      </c>
      <c r="S21" s="25">
        <f>COUNTIF('TKK-MIF-TIF'!$A$189:$L$226,'rekap jam tatap muka'!B20)</f>
        <v>1</v>
      </c>
      <c r="T21" s="25">
        <f>SUMIF('TKK-MIF-TIF'!$H$194:$H$196,'rekap jam tatap muka'!B20,'TKK-MIF-TIF'!$R$194:$R$196)+SUMIF('TKK-MIF-TIF'!$H$205:$H$208,'rekap jam tatap muka'!B20,'TKK-MIF-TIF'!$R$205:$R$208)+SUMIF('TKK-MIF-TIF'!$H$215:$H$218,'rekap jam tatap muka'!B20,'TKK-MIF-TIF'!$R$215:$R237)+SUMIF('TKK-MIF-TIF'!$H$226:$H$227,'rekap jam tatap muka'!B20,'TKK-MIF-TIF'!$R$226:$R246)+ SUMIF('TKK-MIF-TIF'!$I$194:$I$196,'rekap jam tatap muka'!B20,'TKK-MIF-TIF'!$R$194:$R$196)+SUMIF('TKK-MIF-TIF'!$I$205:$I$208,'rekap jam tatap muka'!B20,'TKK-MIF-TIF'!$R$205:$R$208)+SUMIF('TKK-MIF-TIF'!$I$215:$I$218,'rekap jam tatap muka'!B20,'TKK-MIF-TIF'!$R$215:$R237)+SUMIF('TKK-MIF-TIF'!$I$226:$I$227,'rekap jam tatap muka'!B20,'TKK-MIF-TIF'!$R$226:$R246)+SUMIF('TKK-MIF-TIF'!$J$194:$J$196,'rekap jam tatap muka'!B20,'TKK-MIF-TIF'!$R$194:$R$196)+SUMIF('TKK-MIF-TIF'!$J$205:$J$208,'rekap jam tatap muka'!B20,'TKK-MIF-TIF'!$R$205:$R$208)+SUMIF('TKK-MIF-TIF'!$J$215:$J$218,'rekap jam tatap muka'!B20,'TKK-MIF-TIF'!$R$215:$R237)+SUMIF('TKK-MIF-TIF'!$J$226:$J$227,'rekap jam tatap muka'!B20,'TKK-MIF-TIF'!$R$226:$R246)+SUMIF('TKK-MIF-TIF'!$K$194:$K$196,'rekap jam tatap muka'!B20,'TKK-MIF-TIF'!$R$194:$R$196)+SUMIF('TKK-MIF-TIF'!$K$205:$K$208,'rekap jam tatap muka'!B20,'TKK-MIF-TIF'!$R$205:$R$208)+SUMIF('TKK-MIF-TIF'!$K$215:$K$218,'rekap jam tatap muka'!B20,'TKK-MIF-TIF'!$R$215:$R237)+SUMIF('TKK-MIF-TIF'!$K$226:$K$227,'rekap jam tatap muka'!B20,'TKK-MIF-TIF'!$R$226:$R246)+SUMIF('TKK-MIF-TIF'!$L$194:$L$196,'rekap jam tatap muka'!B20,'TKK-MIF-TIF'!$R$194:$R$196)+SUMIF('TKK-MIF-TIF'!$L$205:$L$208,'rekap jam tatap muka'!B20,'TKK-MIF-TIF'!$R$205:$R$208)+SUMIF('TKK-MIF-TIF'!$L$215:$L$218,'rekap jam tatap muka'!B20,'TKK-MIF-TIF'!$R$215:$R237)+SUMIF('TKK-MIF-TIF'!$L$226:$L$227,'rekap jam tatap muka'!B20,'TKK-MIF-TIF'!$R$226:$R246)</f>
        <v>0</v>
      </c>
      <c r="U21" s="26">
        <f>SUMIF('TKK-MIF-TIF'!$H$197:$H$198,'rekap jam tatap muka'!B20,'TKK-MIF-TIF'!$R$197:$R$198)+SUMIF('TKK-MIF-TIF'!$H$204,'rekap jam tatap muka'!B20,'TKK-MIF-TIF'!$R$204)+SUMIF('TKK-MIF-TIF'!$H$209:$H$210,'rekap jam tatap muka'!B20,'TKK-MIF-TIF'!$R$209:$R$210)+SUMIF('TKK-MIF-TIF'!$H$219:$H$221,'rekap jam tatap muka'!B20,'TKK-MIF-TIF'!$R$219:$R$221)+SUMIF('TKK-MIF-TIF'!$H$228,'rekap jam tatap muka'!B20,'TKK-MIF-TIF'!$R$228)+SUMIF('TKK-MIF-TIF'!$I$197:$I$198,'rekap jam tatap muka'!B20,'TKK-MIF-TIF'!$R$197:$R$198)+SUMIF('TKK-MIF-TIF'!$I$204,'rekap jam tatap muka'!B20,'TKK-MIF-TIF'!$R$204)+SUMIF('TKK-MIF-TIF'!$I$209:$I$210,'rekap jam tatap muka'!B20,'TKK-MIF-TIF'!$R$209:$R$210)+SUMIF('TKK-MIF-TIF'!$I$219:$I$221,'rekap jam tatap muka'!B20,'TKK-MIF-TIF'!$R$219:$R$221)+SUMIF('TKK-MIF-TIF'!$I$228,'rekap jam tatap muka'!B20,'TKK-MIF-TIF'!$R$228)+SUMIF('TKK-MIF-TIF'!$J$197:$J$198,'rekap jam tatap muka'!B20,'TKK-MIF-TIF'!$R$197:$R$198)+SUMIF('TKK-MIF-TIF'!$J$204,'rekap jam tatap muka'!B20,'TKK-MIF-TIF'!$R$204)+SUMIF('TKK-MIF-TIF'!$J$209:$J$210,'rekap jam tatap muka'!B20,'TKK-MIF-TIF'!$R$209:$R$210)+SUMIF('TKK-MIF-TIF'!$J$219:$J$221,'rekap jam tatap muka'!B20,'TKK-MIF-TIF'!$R$219:$R$221)+SUMIF('TKK-MIF-TIF'!$J$228,'rekap jam tatap muka'!B20,'TKK-MIF-TIF'!$R$228)+SUMIF('TKK-MIF-TIF'!$K$197:$K$198,'rekap jam tatap muka'!B20,'TKK-MIF-TIF'!$R$197:$R$198)+SUMIF('TKK-MIF-TIF'!$K$204,'rekap jam tatap muka'!B20,'TKK-MIF-TIF'!$R$204)+SUMIF('TKK-MIF-TIF'!$K$209:$K$210,'rekap jam tatap muka'!B20,'TKK-MIF-TIF'!$R$209:$R$210)+SUMIF('TKK-MIF-TIF'!$K$219:$K$221,'rekap jam tatap muka'!B20,'TKK-MIF-TIF'!$R$219:$R$221)+SUMIF('TKK-MIF-TIF'!$K$228,'rekap jam tatap muka'!B20,'TKK-MIF-TIF'!$R$228)+SUMIF('TKK-MIF-TIF'!$L$197:$L$198,'rekap jam tatap muka'!B20,'TKK-MIF-TIF'!$R$197:$R$198)+SUMIF('TKK-MIF-TIF'!$L$204,'rekap jam tatap muka'!B20,'TKK-MIF-TIF'!$R$204)+SUMIF('TKK-MIF-TIF'!$L$209:$L$210,'rekap jam tatap muka'!B20,'TKK-MIF-TIF'!$R$209:$R$210)+SUMIF('TKK-MIF-TIF'!$J$219:$J$221,'rekap jam tatap muka'!B20,'TKK-MIF-TIF'!$R$219:$R$221)++SUMIF('TKK-MIF-TIF'!$L$228,'rekap jam tatap muka'!B20,'TKK-MIF-TIF'!$R$228)</f>
        <v>3</v>
      </c>
      <c r="V21" s="27">
        <f>COUNTIF('TKK-MIF-TIF'!$A$231:$L$242,'rekap jam tatap muka'!B20)</f>
        <v>0</v>
      </c>
      <c r="W21" s="28">
        <f>SUMIF('TKK-MIF-TIF'!$H$251:$H$253,'rekap jam tatap muka'!B20,'TKK-MIF-TIF'!$R$251:$R$253)+SUMIF('TKK-MIF-TIF'!$I$251:$I$253,'rekap jam tatap muka'!B20,'TKK-MIF-TIF'!$R$251:$R$253)+SUMIF('TKK-MIF-TIF'!$J$251:$J$253,'rekap jam tatap muka'!B20,'TKK-MIF-TIF'!$R$251:$R$253)+SUMIF('TKK-MIF-TIF'!$K$251:$K$253,'rekap jam tatap muka'!B20,'TKK-MIF-TIF'!$R$251:$R$253)+SUMIF('TKK-MIF-TIF'!$L$251:$L$253,'rekap jam tatap muka'!B20,'TKK-MIF-TIF'!$R$251:$R$253)</f>
        <v>0</v>
      </c>
      <c r="X21" s="29">
        <f>SUMIF('TKK-MIF-TIF'!$H$254:$H$255,'rekap jam tatap muka'!B20,'TKK-MIF-TIF'!$R$254:$R$255)+SUMIF('TKK-MIF-TIF'!$I$254:$I$255,'rekap jam tatap muka'!B20,'TKK-MIF-TIF'!$R$254:$R$255)+SUMIF('TKK-MIF-TIF'!$J$254:$J$255,'rekap jam tatap muka'!B20,'TKK-MIF-TIF'!$R$254:$R$255)+SUMIF('TKK-MIF-TIF'!$K$254:$K$255,'rekap jam tatap muka'!B20,'TKK-MIF-TIF'!$R$254:$R$255)+SUMIF('TKK-MIF-TIF'!$L$254:$L$255,'rekap jam tatap muka'!B20,'TKK-MIF-TIF'!$R$254:$R$255)</f>
        <v>0</v>
      </c>
      <c r="Y21" s="30">
        <f>COUNTIF('TKK-MIF-TIF'!$A$261:$L$272,'rekap jam tatap muka'!B20)</f>
        <v>0</v>
      </c>
      <c r="Z21" s="31">
        <f>SUMIF('TKK-MIF-TIF'!$H$266:$H$268,'rekap jam tatap muka'!B20,'TKK-MIF-TIF'!$R$266:$R$268)+SUMIF('TKK-MIF-TIF'!$I$266:$I$268,'rekap jam tatap muka'!B20,'TKK-MIF-TIF'!$R$266:$R$268)+SUMIF('TKK-MIF-TIF'!$J$266:$J$268,'rekap jam tatap muka'!B20,'TKK-MIF-TIF'!$R$266:$R$268)+SUMIF('TKK-MIF-TIF'!$K$266:$K$268,'rekap jam tatap muka'!B20,'TKK-MIF-TIF'!$R$266:$R$268)+SUMIF('TKK-MIF-TIF'!$L$266:$L$268,'rekap jam tatap muka'!B20,'TKK-MIF-TIF'!$R$266:$R$268)</f>
        <v>0</v>
      </c>
      <c r="AA21" s="32">
        <f>SUMIF('TKK-MIF-TIF'!$H$269:$H$270,'rekap jam tatap muka'!B20,'TKK-MIF-TIF'!$R$269:$R$270)+SUMIF('TKK-MIF-TIF'!$I$269:$I$270,'rekap jam tatap muka'!B20,'TKK-MIF-TIF'!$R$269:$R$270)+SUMIF('TKK-MIF-TIF'!$J$269:$J$270,'rekap jam tatap muka'!B20,'TKK-MIF-TIF'!$R$269:$R$270)+SUMIF('TKK-MIF-TIF'!$K$269:$K$270,'rekap jam tatap muka'!B20,'TKK-MIF-TIF'!$R$269:$R$270)+SUMIF('TKK-MIF-TIF'!$L$269:$L$270,'rekap jam tatap muka'!B20,'TKK-MIF-TIF'!$R$269:$R$270)</f>
        <v>0</v>
      </c>
      <c r="AB21" s="33">
        <f>COUNTIF('TKK-MIF-TIF'!$A$154:$L$184,'rekap jam tatap muka'!B20)</f>
        <v>1</v>
      </c>
      <c r="AC21" s="33">
        <f>SUMIF('TKK-MIF-TIF'!$H$161:$H$163,'rekap jam tatap muka'!B20,'TKK-MIF-TIF'!$R$161:$R$163)+SUMIF('TKK-MIF-TIF'!$H$172:$H$175,'rekap jam tatap muka'!B20,'TKK-MIF-TIF'!$R$172:$R$175)+SUMIF('TKK-MIF-TIF'!$I$161:$I$163,'rekap jam tatap muka'!B20,'TKK-MIF-TIF'!$R$161:$R$163)+SUMIF('TKK-MIF-TIF'!$I$172:$I$175,'rekap jam tatap muka'!B20,'TKK-MIF-TIF'!$R$172:$R$175)+SUMIF('TKK-MIF-TIF'!$J$161:$J$163,'rekap jam tatap muka'!B20,'TKK-MIF-TIF'!$R$161:$R$163)+SUMIF('TKK-MIF-TIF'!$J$172:$J$175,'rekap jam tatap muka'!B20,'TKK-MIF-TIF'!$R$172:$R$175)+SUMIF('TKK-MIF-TIF'!$K$161:$K$163,'rekap jam tatap muka'!B20,'TKK-MIF-TIF'!$R$161:$R$163)+SUMIF('TKK-MIF-TIF'!$K$172:$K$175,'rekap jam tatap muka'!B20,'TKK-MIF-TIF'!$R$172:$R$175)+SUMIF('TKK-MIF-TIF'!$L$161:$L$163,'rekap jam tatap muka'!B20,'TKK-MIF-TIF'!$R$161:$R$163)+SUMIF('TKK-MIF-TIF'!$L$172:$L$175,'rekap jam tatap muka'!B20,'TKK-MIF-TIF'!$R$172:$R$175)</f>
        <v>0</v>
      </c>
      <c r="AD21" s="34">
        <f>SUMIF('TKK-MIF-TIF'!$H$164:$H$165,'rekap jam tatap muka'!B20,'TKK-MIF-TIF'!$R$164:$R$165)+SUMIF('TKK-MIF-TIF'!$H$171,'rekap jam tatap muka'!B20,'TKK-MIF-TIF'!$R$171)+SUMIF('TKK-MIF-TIF'!$H$176:$H$177,'rekap jam tatap muka'!B20,'TKK-MIF-TIF'!$R$176:$R$177)+SUMIF('TKK-MIF-TIF'!$I$164:$I$165,'rekap jam tatap muka'!B20,'TKK-MIF-TIF'!$R$164:$R$165)+SUMIF('TKK-MIF-TIF'!$I$171,'rekap jam tatap muka'!B20,'TKK-MIF-TIF'!$R$171)+SUMIF('TKK-MIF-TIF'!$I$176:$I$177,'rekap jam tatap muka'!B20,'TKK-MIF-TIF'!$R$176:$R$177)+SUMIF('TKK-MIF-TIF'!$J$164:$J$165,'rekap jam tatap muka'!B20,'TKK-MIF-TIF'!$R$164:$R$165)+SUMIF('TKK-MIF-TIF'!$J$171,'rekap jam tatap muka'!B20,'TKK-MIF-TIF'!$R$171)+SUMIF('TKK-MIF-TIF'!$J$176:$J$177,'rekap jam tatap muka'!B20,'TKK-MIF-TIF'!$R$176:$R$177)+SUMIF('TKK-MIF-TIF'!$K$164:$K$165,'rekap jam tatap muka'!B20,'TKK-MIF-TIF'!$R$164:$R$165)+SUMIF('TKK-MIF-TIF'!$K$171,'rekap jam tatap muka'!B20,'TKK-MIF-TIF'!$R$171)+SUMIF('TKK-MIF-TIF'!$K$176:$K$177,'rekap jam tatap muka'!B20,'TKK-MIF-TIF'!$R$176:$R$177)+SUMIF('TKK-MIF-TIF'!$L$164:$L$165,'rekap jam tatap muka'!B20,'TKK-MIF-TIF'!$R$164:$R$165)+SUMIF('TKK-MIF-TIF'!$L$171,'rekap jam tatap muka'!B20,'TKK-MIF-TIF'!$R$171)+SUMIF('TKK-MIF-TIF'!$L$176:$L$177,'rekap jam tatap muka'!B20,'TKK-MIF-TIF'!$R$176:$R$177)</f>
        <v>2</v>
      </c>
      <c r="AE21" s="34"/>
      <c r="AF21" s="35">
        <f t="shared" si="3"/>
        <v>9</v>
      </c>
      <c r="AG21" s="15">
        <f t="shared" ca="1" si="4"/>
        <v>6</v>
      </c>
      <c r="AH21" s="35">
        <f t="shared" ca="1" si="0"/>
        <v>2</v>
      </c>
      <c r="AI21" s="43">
        <f t="shared" ca="1" si="5"/>
        <v>18</v>
      </c>
      <c r="AJ21" s="35">
        <f t="shared" ca="1" si="1"/>
        <v>4</v>
      </c>
      <c r="AK21" s="44">
        <f t="shared" ca="1" si="6"/>
        <v>24</v>
      </c>
      <c r="AL21" s="36">
        <f>COUNTIF('TKK-MIF-TIF'!$H$15:$H$272,'rekap jam tatap muka'!B20)</f>
        <v>3</v>
      </c>
      <c r="AM21" s="37">
        <v>75000</v>
      </c>
      <c r="AN21" s="38">
        <f t="shared" ca="1" si="7"/>
        <v>2100000</v>
      </c>
      <c r="AO21" s="38">
        <f t="shared" ca="1" si="8"/>
        <v>2800000</v>
      </c>
      <c r="AP21" s="38">
        <f t="shared" ca="1" si="2"/>
        <v>4900000</v>
      </c>
      <c r="AQ21" s="40" t="s">
        <v>6</v>
      </c>
    </row>
    <row r="22" spans="1:43" ht="15.75" customHeight="1">
      <c r="A22" s="50">
        <v>21</v>
      </c>
      <c r="B22" s="51" t="s">
        <v>46</v>
      </c>
      <c r="C22" s="51" t="s">
        <v>332</v>
      </c>
      <c r="D22" s="14">
        <f>COUNTIF('TKK-MIF-TIF'!$A$13:$L$35,'rekap jam tatap muka'!B21)</f>
        <v>2</v>
      </c>
      <c r="E22" s="15">
        <f ca="1">SUMIF('TKK-MIF-TIF'!$H$4:$H$19,'rekap jam tatap muka'!B21,'TKK-MIF-TIF'!$R$4:$R$19)+SUMIF('TKK-MIF-TIF'!$H$25:$H$30,'rekap jam tatap muka'!B21,'TKK-MIF-TIF'!$R$25:$R$30)+SUMIF('TKK-MIF-TIF'!$I$4:$I$19,'rekap jam tatap muka'!B21,'TKK-MIF-TIF'!$R$4:$R$19)+SUMIF('TKK-MIF-TIF'!$I$25:$I$30,'rekap jam tatap muka'!B21,'TKK-MIF-TIF'!$R$25:$R$30)+SUMIF('TKK-MIF-TIF'!$J$4:$J$19,'rekap jam tatap muka'!B21,'TKK-MIF-TIF'!$R$4:$R$19)+SUMIF('TKK-MIF-TIF'!$J$25:$J$30,'rekap jam tatap muka'!B21,'TKK-MIF-TIF'!$R$25:$R$30)+SUMIF('TKK-MIF-TIF'!$K$4:$K$19,'rekap jam tatap muka'!B21,'TKK-MIF-TIF'!$R$4:$R$19)+SUMIF('TKK-MIF-TIF'!$K$25:$K$30,'rekap jam tatap muka'!B21,'TKK-MIF-TIF'!$R$25:$R$30)+SUMIF('TKK-MIF-TIF'!$L$4:$L$19,'rekap jam tatap muka'!B21,'TKK-MIF-TIF'!$R$4:$R$19)+SUMIF('TKK-MIF-TIF'!$L$25:$L$30,'rekap jam tatap muka'!B21,'TKK-MIF-TIF'!$R$25:$R$30)</f>
        <v>0</v>
      </c>
      <c r="F22" s="16" t="e">
        <f>SUMIF('TKK-MIF-TIF'!$H$20:$H$22,'rekap jam tatap muka'!B21,'TKK-MIF-TIF'!$R$20:$R$22)+SUMIF('TKK-MIF-TIF'!$H$31:$H$32,'rekap jam tatap muka'!B21,'TKK-MIF-TIF'!$R$31:$R$32)+SUMIF('TKK-MIF-TIF'!$H$34,'rekap jam tatap muka'!B21,'TKK-MIF-TIF'!$R$34)+SUMIF('TKK-MIF-TIF'!$I$20:$I$22,'rekap jam tatap muka'!B21,'TKK-MIF-TIF'!$R$20:$R$22)+SUMIF('TKK-MIF-TIF'!$I$31:$I$32,'rekap jam tatap muka'!B21,'TKK-MIF-TIF'!$R$31:$R$32)+SUMIF('TKK-MIF-TIF'!$I$34,'rekap jam tatap muka'!B21,'TKK-MIF-TIF'!$R$34)+SUMIF('TKK-MIF-TIF'!$J$20:$J$22,'rekap jam tatap muka'!B21,'TKK-MIF-TIF'!$R$20:$R$22)+SUMIF('TKK-MIF-TIF'!$J$31:$J$32,'rekap jam tatap muka'!B21,'TKK-MIF-TIF'!$R$31:$R$32)+SUMIF('TKK-MIF-TIF'!$J$34,'rekap jam tatap muka'!B21,'TKK-MIF-TIF'!$R$34)+SUMIF('TKK-MIF-TIF'!$K$20:$K$22,'rekap jam tatap muka'!B21,'TKK-MIF-TIF'!$R$20:$R$22)+SUMIF('TKK-MIF-TIF'!$K$31:$K$32,'rekap jam tatap muka'!B21,'TKK-MIF-TIF'!$R$31:$R$32)+SUMIF('TKK-MIF-TIF'!$K$34,'rekap jam tatap muka'!B21,'TKK-MIF-TIF'!$R$34)+SUMIF('TKK-MIF-TIF'!$L$20:$L$22,'rekap jam tatap muka'!B21,'TKK-MIF-TIF'!$R$20:$R$22)+SUMIF('TKK-MIF-TIF'!$L$31:$L$32,'rekap jam tatap muka'!B21,'TKK-MIF-TIF'!$R$31:$R$32)+SUMIF('TKK-MIF-TIF'!$L$34,'rekap jam tatap muka'!B21,'TKK-MIF-TIF'!$R$34)</f>
        <v>#VALUE!</v>
      </c>
      <c r="G22" s="17">
        <f>COUNTIF('TKK-MIF-TIF'!$A$41:$L$50,'rekap jam tatap muka'!B21)</f>
        <v>0</v>
      </c>
      <c r="H22" s="18">
        <f>SUMIF('TKK-MIF-TIF'!$H$43:$H$47,'rekap jam tatap muka'!B21,'TKK-MIF-TIF'!$R$43:$R$47)+SUMIF('TKK-MIF-TIF'!$I$43:$I$47,'rekap jam tatap muka'!B21,'TKK-MIF-TIF'!$R$43:$R$47)+SUMIF('TKK-MIF-TIF'!$J$43:$J$47,'rekap jam tatap muka'!B21,'TKK-MIF-TIF'!$R$43:$R$47)+SUMIF('TKK-MIF-TIF'!$K$43:$K$47,'rekap jam tatap muka'!B21,'TKK-MIF-TIF'!$R$43:$R$47)+SUMIF('TKK-MIF-TIF'!$L$43:$L$47,'rekap jam tatap muka'!B21,'TKK-MIF-TIF'!$R$43:$R$47)</f>
        <v>0</v>
      </c>
      <c r="I22" s="16">
        <f>SUMIF('TKK-MIF-TIF'!$H$48:$H$50,'rekap jam tatap muka'!B21,'TKK-MIF-TIF'!$R$48:$R$50)+SUMIF('TKK-MIF-TIF'!$I$48:$I$50,'rekap jam tatap muka'!B21,'TKK-MIF-TIF'!$R$48:$R$50)+SUMIF('TKK-MIF-TIF'!$J$48:$J$50,'rekap jam tatap muka'!B21,'TKK-MIF-TIF'!$R$48:$R$50)+SUMIF('TKK-MIF-TIF'!$K$48:$K$50,'rekap jam tatap muka'!B21,'TKK-MIF-TIF'!$R$48:$R$50)+SUMIF('TKK-MIF-TIF'!$L$48:$L$50,'rekap jam tatap muka'!B21,'TKK-MIF-TIF'!$R$48:$R$50)</f>
        <v>0</v>
      </c>
      <c r="J22" s="19">
        <f>COUNTIF('TKK-MIF-TIF'!$A$55:$K$80,'rekap jam tatap muka'!B21)</f>
        <v>0</v>
      </c>
      <c r="K22" s="19">
        <f>SUMIF('TKK-MIF-TIF'!$H$60,'rekap jam tatap muka'!B21,'TKK-MIF-TIF'!$R$60)+SUMIF('TKK-MIF-TIF'!$H$62,'rekap jam tatap muka'!B21,'TKK-MIF-TIF'!$R$62)+SUMIF('TKK-MIF-TIF'!$H$67:$H$72,'rekap jam tatap muka'!B21,'TKK-MIF-TIF'!$R$67:$R$72)+SUMIF('TKK-MIF-TIF'!$H$78:$H$79,'rekap jam tatap muka'!B21,'TKK-MIF-TIF'!$R$78:$R$79)+SUMIF('TKK-MIF-TIF'!$I$60,'rekap jam tatap muka'!B21,'TKK-MIF-TIF'!$R$60)+SUMIF('TKK-MIF-TIF'!$I$62,'rekap jam tatap muka'!B21,'TKK-MIF-TIF'!$R$62)+SUMIF('TKK-MIF-TIF'!$I$67:$I$72,'rekap jam tatap muka'!B21,'TKK-MIF-TIF'!$R$67:$R$72)+SUMIF('TKK-MIF-TIF'!$I$78:$I$79,'rekap jam tatap muka'!B21,'TKK-MIF-TIF'!$R$78:$R$79)+SUMIF('TKK-MIF-TIF'!$J$60,'rekap jam tatap muka'!B21,'TKK-MIF-TIF'!$R$60)+SUMIF('TKK-MIF-TIF'!$J$62,'rekap jam tatap muka'!B21,'TKK-MIF-TIF'!$R$62)+SUMIF('TKK-MIF-TIF'!$J$67:$J$72,'rekap jam tatap muka'!B21,'TKK-MIF-TIF'!$R$67:$R$72)+SUMIF('TKK-MIF-TIF'!$J$78:$J$79,'rekap jam tatap muka'!B21,'TKK-MIF-TIF'!$R$78:$R$79)+SUMIF('TKK-MIF-TIF'!$K$60,'rekap jam tatap muka'!B21,'TKK-MIF-TIF'!$R$60)+SUMIF('TKK-MIF-TIF'!$K$62,'rekap jam tatap muka'!B21,'TKK-MIF-TIF'!$R$62)+SUMIF('TKK-MIF-TIF'!$K$67:$K$72,'rekap jam tatap muka'!B21,'TKK-MIF-TIF'!$R$67:$R$72)+SUMIF('TKK-MIF-TIF'!$K$78:$K$79,'rekap jam tatap muka'!B21,'TKK-MIF-TIF'!$R$78:$R$79)+SUMIF('TKK-MIF-TIF'!$L$60,'rekap jam tatap muka'!B21,'TKK-MIF-TIF'!$R$60)+SUMIF('TKK-MIF-TIF'!$L$62,'rekap jam tatap muka'!B21,'TKK-MIF-TIF'!$R$62)+SUMIF('TKK-MIF-TIF'!$L$67:$L$72,'rekap jam tatap muka'!B21,'TKK-MIF-TIF'!$R$67:$R$72)+SUMIF('TKK-MIF-TIF'!$L$78:$L$79,'rekap jam tatap muka'!B21,'TKK-MIF-TIF'!$R$78:$R$79)</f>
        <v>0</v>
      </c>
      <c r="L22" s="20">
        <f>SUMIF('TKK-MIF-TIF'!$H$61,'rekap jam tatap muka'!B21,'TKK-MIF-TIF'!$R$61)+SUMIF('TKK-MIF-TIF'!$H$63:$H$64,'rekap jam tatap muka'!B21,'TKK-MIF-TIF'!$R$63:$R$64)+SUMIF('TKK-MIF-TIF'!$H$73:$H$74,'rekap jam tatap muka'!B21,'TKK-MIF-TIF'!$R$73:$R$74)+SUMIF('TKK-MIF-TIF'!$H$77,'rekap jam tatap muka'!B21,'TKK-MIF-TIF'!$R$77)+SUMIF('TKK-MIF-TIF'!$I$61,'rekap jam tatap muka'!B21,'TKK-MIF-TIF'!$R$61)+SUMIF('TKK-MIF-TIF'!$I$63:$I$64,'rekap jam tatap muka'!B21,'TKK-MIF-TIF'!$R$63:$R$64)+SUMIF('TKK-MIF-TIF'!$I$73:$I$74,'rekap jam tatap muka'!B21,'TKK-MIF-TIF'!$R$73:$R$74)+SUMIF('TKK-MIF-TIF'!$I$77,'rekap jam tatap muka'!B21,'TKK-MIF-TIF'!$R$77)+SUMIF('TKK-MIF-TIF'!$J$61,'rekap jam tatap muka'!B21,'TKK-MIF-TIF'!$R$61)+SUMIF('TKK-MIF-TIF'!$J$63:$J$64,'rekap jam tatap muka'!B21,'TKK-MIF-TIF'!$R$63:$R$64)+SUMIF('TKK-MIF-TIF'!$J$73:$J$74,'rekap jam tatap muka'!B21,'TKK-MIF-TIF'!$R$73:$R$74)+SUMIF('TKK-MIF-TIF'!$J$77,'rekap jam tatap muka'!B21,'TKK-MIF-TIF'!$R$77)+SUMIF('TKK-MIF-TIF'!$K$61,'rekap jam tatap muka'!B21,'TKK-MIF-TIF'!$R$61)+SUMIF('TKK-MIF-TIF'!$K$63:$K$64,'rekap jam tatap muka'!B21,'TKK-MIF-TIF'!$R$63:$R$64)+SUMIF('TKK-MIF-TIF'!$K$73:$K$74,'rekap jam tatap muka'!B21,'TKK-MIF-TIF'!$R$73:$R$74)+SUMIF('TKK-MIF-TIF'!$K$77,'rekap jam tatap muka'!B21,'TKK-MIF-TIF'!$R$77)+SUMIF('TKK-MIF-TIF'!$L$61,'rekap jam tatap muka'!B21,'TKK-MIF-TIF'!$R$61)+SUMIF('TKK-MIF-TIF'!$L$63:$L$64,'rekap jam tatap muka'!B21,'TKK-MIF-TIF'!$R$63:$R$64)+SUMIF('TKK-MIF-TIF'!$L$73:$L$74,'rekap jam tatap muka'!B21,'TKK-MIF-TIF'!$R$73:$R$74)+SUMIF('TKK-MIF-TIF'!$L$77,'rekap jam tatap muka'!B21,'TKK-MIF-TIF'!$R$77)</f>
        <v>0</v>
      </c>
      <c r="M22" s="21">
        <f>COUNTIF('TKK-MIF-TIF'!$A$84:$K$109,'rekap jam tatap muka'!B21)</f>
        <v>0</v>
      </c>
      <c r="N22" s="21">
        <f>SUMIF('TKK-MIF-TIF'!$H$89,'rekap jam tatap muka'!B21,'TKK-MIF-TIF'!$R$89)+SUMIF('TKK-MIF-TIF'!$H$91,'rekap jam tatap muka'!B21,'TKK-MIF-TIF'!$R$91)+SUMIF('TKK-MIF-TIF'!$H$96:$H$101,'rekap jam tatap muka'!B21,'TKK-MIF-TIF'!$R$96:$R$101)+SUMIF('TKK-MIF-TIF'!$H$107:$H$108,'rekap jam tatap muka'!B21,'TKK-MIF-TIF'!$R$107:$R$108)+SUMIF('TKK-MIF-TIF'!$I$89,'rekap jam tatap muka'!B21,'TKK-MIF-TIF'!$R$89)+SUMIF('TKK-MIF-TIF'!$I$91,'rekap jam tatap muka'!B21,'TKK-MIF-TIF'!$R$91)+SUMIF('TKK-MIF-TIF'!$I$96:$I$101,'rekap jam tatap muka'!B21,'TKK-MIF-TIF'!$R$96:$R$101)+SUMIF('TKK-MIF-TIF'!$I$107:$I$108,'rekap jam tatap muka'!B21,'TKK-MIF-TIF'!$R$107:$R$108)+SUMIF('TKK-MIF-TIF'!$J$89,'rekap jam tatap muka'!B21,'TKK-MIF-TIF'!$R$89)+SUMIF('TKK-MIF-TIF'!$J$91,'rekap jam tatap muka'!B21,'TKK-MIF-TIF'!$R$91)+SUMIF('TKK-MIF-TIF'!$J$96:$J$101,'rekap jam tatap muka'!B21,'TKK-MIF-TIF'!$R$96:$R$101)+SUMIF('TKK-MIF-TIF'!$J$107:$J$108,'rekap jam tatap muka'!B21,'TKK-MIF-TIF'!$R$107:$R$108)+SUMIF('TKK-MIF-TIF'!$K$89,'rekap jam tatap muka'!B21,'TKK-MIF-TIF'!$R$89)+SUMIF('TKK-MIF-TIF'!$K$91,'rekap jam tatap muka'!B21,'TKK-MIF-TIF'!$R$91)+SUMIF('TKK-MIF-TIF'!$K$96:$K$101,'rekap jam tatap muka'!B21,'TKK-MIF-TIF'!$R$96:$R$101)+SUMIF('TKK-MIF-TIF'!$K$107:$K$108,'rekap jam tatap muka'!B21,'TKK-MIF-TIF'!$R$107:$R$108)+SUMIF('TKK-MIF-TIF'!$H$89,'rekap jam tatap muka'!B21,'TKK-MIF-TIF'!$R$89)+SUMIF('TKK-MIF-TIF'!$L$91,'rekap jam tatap muka'!B21,'TKK-MIF-TIF'!$R$91)+SUMIF('TKK-MIF-TIF'!$L$96:$L$101,'rekap jam tatap muka'!B21,'TKK-MIF-TIF'!$R$96:$R$101)+SUMIF('TKK-MIF-TIF'!$L$107:$L$108,'rekap jam tatap muka'!B21,'TKK-MIF-TIF'!$R$107:$R$108)</f>
        <v>0</v>
      </c>
      <c r="O22" s="22">
        <f ca="1">SUMIF('TKK-MIF-TIF'!$H$90,'rekap jam tatap muka'!B21,'TKK-MIF-TIF'!$R$90)+SUMIF('TKK-MIF-TIF'!$H$92:$H$93,'rekap jam tatap muka'!B21,'TKK-MIF-TIF'!$R$92:$R$93)+SUMIF('TKK-MIF-TIF'!$H$102:$H$103,'rekap jam tatap muka'!B21,'TKK-MIF-TIF'!$R$102:$R$103)+SUMIF('TKK-MIF-TIF'!$H$106,'rekap jam tatap muka'!B21,'TKK-MIF-TIF'!$R$106)+SUMIF('TKK-MIF-TIF'!$I$90,'rekap jam tatap muka'!B21,'TKK-MIF-TIF'!$R$90)+SUMIF('TKK-MIF-TIF'!$H$92:$I$93,'rekap jam tatap muka'!B21,'TKK-MIF-TIF'!$R$92:$R$93)+SUMIF('TKK-MIF-TIF'!$I$102:$I$103,'rekap jam tatap muka'!B21,'TKK-MIF-TIF'!$R$102:$R$103)+SUMIF('TKK-MIF-TIF'!$I$106,'rekap jam tatap muka'!B21,'TKK-MIF-TIF'!$R$106)+SUMIF('TKK-MIF-TIF'!$J$90,'rekap jam tatap muka'!B21,'TKK-MIF-TIF'!$R$90)+SUMIF('TKK-MIF-TIF'!$J$92:$J$93,'rekap jam tatap muka'!B21,'TKK-MIF-TIF'!$R$92:$R$93)+SUMIF('TKK-MIF-TIF'!$J$102:$J$103,'rekap jam tatap muka'!B21,'TKK-MIF-TIF'!$R$102:$R$103)+SUMIF('TKK-MIF-TIF'!$J$106,'rekap jam tatap muka'!B21,'TKK-MIF-TIF'!$R$106)+SUMIF('TKK-MIF-TIF'!$K$90,'rekap jam tatap muka'!B21,'TKK-MIF-TIF'!$R$90)+SUMIF('TKK-MIF-TIF'!$K$92:$K$93,'rekap jam tatap muka'!B21,'TKK-MIF-TIF'!$R$92:$R$93)+SUMIF('TKK-MIF-TIF'!$K$102:$K$103,'rekap jam tatap muka'!B21,'TKK-MIF-TIF'!$R$102:$R$103)+SUMIF('TKK-MIF-TIF'!$K$106,'rekap jam tatap muka'!B21,'TKK-MIF-TIF'!$R$106)+SUMIF('TKK-MIF-TIF'!$L$90,'rekap jam tatap muka'!B21,'TKK-MIF-TIF'!$R$90)+SUMIF('TKK-MIF-TIF'!$L$92:$L$93,'rekap jam tatap muka'!B21,'TKK-MIF-TIF'!$R$92:$R$93)+SUMIF('TKK-MIF-TIF'!$L$102:$L$103,'rekap jam tatap muka'!B21,'TKK-MIF-TIF'!$R$102:$R$103)+SUMIF('TKK-MIF-TIF'!$L$106,'rekap jam tatap muka'!B21,'TKK-MIF-TIF'!$R$106)</f>
        <v>0</v>
      </c>
      <c r="P22" s="23">
        <f>COUNTIF('TKK-MIF-TIF'!$A$113:$L$150,'rekap jam tatap muka'!B21)</f>
        <v>0</v>
      </c>
      <c r="Q22" s="23">
        <f>SUMIF('TKK-MIF-TIF'!$H$119:$H$121,'rekap jam tatap muka'!B21,'TKK-MIF-TIF'!$R$119:$R$121)+SUMIF('TKK-MIF-TIF'!$H$129:$H$132,'rekap jam tatap muka'!B21,'TKK-MIF-TIF'!$R$129:$R$132)+SUMIF('TKK-MIF-TIF'!$H$139:$H$142,'rekap jam tatap muka'!B21,'TKK-MIF-TIF'!$R$139:$R162)+ SUMIF('TKK-MIF-TIF'!$H$150:$H$151,'rekap jam tatap muka'!B21,'TKK-MIF-TIF'!$R$150:$R171)+SUMIF('TKK-MIF-TIF'!$I$119:$I$121,'rekap jam tatap muka'!B21,'TKK-MIF-TIF'!$R$119:$R$121)+SUMIF('TKK-MIF-TIF'!$I$129:$I$132,'rekap jam tatap muka'!B21,'TKK-MIF-TIF'!$R$129:$R$132)+SUMIF('TKK-MIF-TIF'!$I$139:$I$142,'rekap jam tatap muka'!B21,'TKK-MIF-TIF'!$R$139:$R162)+SUMIF('TKK-MIF-TIF'!$I$150:$I$151,'rekap jam tatap muka'!B21,'TKK-MIF-TIF'!$R$150:$R171)+SUMIF('TKK-MIF-TIF'!$J$119:$J$121,'rekap jam tatap muka'!B21,'TKK-MIF-TIF'!$R$119:$R$121)+SUMIF('TKK-MIF-TIF'!$J$129:$J$132,'rekap jam tatap muka'!B21,'TKK-MIF-TIF'!$R$129:$R$132)+SUMIF('TKK-MIF-TIF'!$J$139:$J$142,'rekap jam tatap muka'!B21,'TKK-MIF-TIF'!$R$139:$R162)+SUMIF('TKK-MIF-TIF'!$J$150:$J$151,'rekap jam tatap muka'!B21,'TKK-MIF-TIF'!$R$150:$R171)+SUMIF('TKK-MIF-TIF'!$K$119:$K$121,'rekap jam tatap muka'!B21,'TKK-MIF-TIF'!$R$119:$R$121)+SUMIF('TKK-MIF-TIF'!$K$129:$K$132,'rekap jam tatap muka'!B21,'TKK-MIF-TIF'!$R$132:$R$1120)+SUMIF('TKK-MIF-TIF'!$K$139:$K$142,'rekap jam tatap muka'!B21,'TKK-MIF-TIF'!$R$139:$R162)+SUMIF('TKK-MIF-TIF'!$K$150:$K$151,'rekap jam tatap muka'!B21,'TKK-MIF-TIF'!$R$150:$R171)+SUMIF('TKK-MIF-TIF'!$L$119:$L$121,'rekap jam tatap muka'!B21,'TKK-MIF-TIF'!$R$119:$R$121)+SUMIF('TKK-MIF-TIF'!$L$129:$L$132,'rekap jam tatap muka'!B21,'TKK-MIF-TIF'!$R$132:$R$1120)+SUMIF('TKK-MIF-TIF'!$L$139:$L$142,'rekap jam tatap muka'!B21,'TKK-MIF-TIF'!$R$139:$R162)+SUMIF('TKK-MIF-TIF'!$L$150:$L$151,'rekap jam tatap muka'!B21,'TKK-MIF-TIF'!$R$150:$R171)</f>
        <v>0</v>
      </c>
      <c r="R22" s="24">
        <f>SUMIF('TKK-MIF-TIF'!$H$122:$H$123,'rekap jam tatap muka'!B21,'TKK-MIF-TIF'!$R$122:$R$123)+SUMIF('TKK-MIF-TIF'!$H$128,'rekap jam tatap muka'!B21,'TKK-MIF-TIF'!$R$128)+SUMIF('TKK-MIF-TIF'!$H$133:$H$134,'rekap jam tatap muka'!B21,'TKK-MIF-TIF'!$R$133:$R$134)+SUMIF('TKK-MIF-TIF'!$H$143:$H$145,'rekap jam tatap muka'!B21,'TKK-MIF-TIF'!$R$143:$R$145)+SUMIF('TKK-MIF-TIF'!$H$152,'rekap jam tatap muka'!B21,'TKK-MIF-TIF'!$R$152)+SUMIF('TKK-MIF-TIF'!$I$122:$I$123,'rekap jam tatap muka'!B21,'TKK-MIF-TIF'!$R$122:$R$123)+SUMIF('TKK-MIF-TIF'!$I$128,'rekap jam tatap muka'!B21,'TKK-MIF-TIF'!$R$128)+SUMIF('TKK-MIF-TIF'!$I$133:$I$134,'rekap jam tatap muka'!B21,'TKK-MIF-TIF'!$R$133:$R$134)+SUMIF('TKK-MIF-TIF'!$I$143:$I$145,'rekap jam tatap muka'!B21,'TKK-MIF-TIF'!$R$143:$R$145)+SUMIF('TKK-MIF-TIF'!$I$152,'rekap jam tatap muka'!B21,'TKK-MIF-TIF'!$R$152)+SUMIF('TKK-MIF-TIF'!$J$122:$J$123,'rekap jam tatap muka'!B21,'TKK-MIF-TIF'!$R$122:$R$123)+SUMIF('TKK-MIF-TIF'!$J$128,'rekap jam tatap muka'!B21,'TKK-MIF-TIF'!$R$128)+SUMIF('TKK-MIF-TIF'!$J$133:$J$134,'rekap jam tatap muka'!B21,'TKK-MIF-TIF'!$R$133:$R$134)+SUMIF('TKK-MIF-TIF'!$J$143:$J$145,'rekap jam tatap muka'!B21,'TKK-MIF-TIF'!$R$143:$R$145)+SUMIF('TKK-MIF-TIF'!$K$122:$K$123,'rekap jam tatap muka'!B21,'TKK-MIF-TIF'!$R$122:$R$123)+SUMIF('TKK-MIF-TIF'!$J$152,'rekap jam tatap muka'!B21,'TKK-MIF-TIF'!$R$152)+SUMIF('TKK-MIF-TIF'!$K$128,'rekap jam tatap muka'!B21,'TKK-MIF-TIF'!$R$128)+SUMIF('TKK-MIF-TIF'!$K$133:$K$134,'rekap jam tatap muka'!B21,'TKK-MIF-TIF'!$R$133:$R$134)+SUMIF('TKK-MIF-TIF'!$K$143:$K$145,'rekap jam tatap muka'!B21,'TKK-MIF-TIF'!$R$143:$R$145)+SUMIF('TKK-MIF-TIF'!$K$152,'rekap jam tatap muka'!B21,'TKK-MIF-TIF'!$R$152)+SUMIF('TKK-MIF-TIF'!$L$122:$L$123,'rekap jam tatap muka'!B21,'TKK-MIF-TIF'!$R$122:$R$123)+SUMIF('TKK-MIF-TIF'!$L$128,'rekap jam tatap muka'!B21,'TKK-MIF-TIF'!$R$128)+SUMIF('TKK-MIF-TIF'!$L$133:$L$134,'rekap jam tatap muka'!B21,'TKK-MIF-TIF'!$R$133:$R$134)+SUMIF('TKK-MIF-TIF'!$L$143:$L$145,'rekap jam tatap muka'!B21,'TKK-MIF-TIF'!$R$143:$R$145)+SUMIF('TKK-MIF-TIF'!$L$152,'rekap jam tatap muka'!B21,'TKK-MIF-TIF'!$R$152)</f>
        <v>0</v>
      </c>
      <c r="S22" s="25">
        <f>COUNTIF('TKK-MIF-TIF'!$A$189:$L$226,'rekap jam tatap muka'!B21)</f>
        <v>0</v>
      </c>
      <c r="T22" s="25">
        <f>SUMIF('TKK-MIF-TIF'!$H$194:$H$196,'rekap jam tatap muka'!B21,'TKK-MIF-TIF'!$R$194:$R$196)+SUMIF('TKK-MIF-TIF'!$H$205:$H$208,'rekap jam tatap muka'!B21,'TKK-MIF-TIF'!$R$205:$R$208)+SUMIF('TKK-MIF-TIF'!$H$215:$H$218,'rekap jam tatap muka'!B21,'TKK-MIF-TIF'!$R$215:$R238)+SUMIF('TKK-MIF-TIF'!$H$226:$H$227,'rekap jam tatap muka'!B21,'TKK-MIF-TIF'!$R$226:$R247)+ SUMIF('TKK-MIF-TIF'!$I$194:$I$196,'rekap jam tatap muka'!B21,'TKK-MIF-TIF'!$R$194:$R$196)+SUMIF('TKK-MIF-TIF'!$I$205:$I$208,'rekap jam tatap muka'!B21,'TKK-MIF-TIF'!$R$205:$R$208)+SUMIF('TKK-MIF-TIF'!$I$215:$I$218,'rekap jam tatap muka'!B21,'TKK-MIF-TIF'!$R$215:$R238)+SUMIF('TKK-MIF-TIF'!$I$226:$I$227,'rekap jam tatap muka'!B21,'TKK-MIF-TIF'!$R$226:$R247)+SUMIF('TKK-MIF-TIF'!$J$194:$J$196,'rekap jam tatap muka'!B21,'TKK-MIF-TIF'!$R$194:$R$196)+SUMIF('TKK-MIF-TIF'!$J$205:$J$208,'rekap jam tatap muka'!B21,'TKK-MIF-TIF'!$R$205:$R$208)+SUMIF('TKK-MIF-TIF'!$J$215:$J$218,'rekap jam tatap muka'!B21,'TKK-MIF-TIF'!$R$215:$R238)+SUMIF('TKK-MIF-TIF'!$J$226:$J$227,'rekap jam tatap muka'!B21,'TKK-MIF-TIF'!$R$226:$R247)+SUMIF('TKK-MIF-TIF'!$K$194:$K$196,'rekap jam tatap muka'!B21,'TKK-MIF-TIF'!$R$194:$R$196)+SUMIF('TKK-MIF-TIF'!$K$205:$K$208,'rekap jam tatap muka'!B21,'TKK-MIF-TIF'!$R$205:$R$208)+SUMIF('TKK-MIF-TIF'!$K$215:$K$218,'rekap jam tatap muka'!B21,'TKK-MIF-TIF'!$R$215:$R238)+SUMIF('TKK-MIF-TIF'!$K$226:$K$227,'rekap jam tatap muka'!B21,'TKK-MIF-TIF'!$R$226:$R247)+SUMIF('TKK-MIF-TIF'!$L$194:$L$196,'rekap jam tatap muka'!B21,'TKK-MIF-TIF'!$R$194:$R$196)+SUMIF('TKK-MIF-TIF'!$L$205:$L$208,'rekap jam tatap muka'!B21,'TKK-MIF-TIF'!$R$205:$R$208)+SUMIF('TKK-MIF-TIF'!$L$215:$L$218,'rekap jam tatap muka'!B21,'TKK-MIF-TIF'!$R$215:$R238)+SUMIF('TKK-MIF-TIF'!$L$226:$L$227,'rekap jam tatap muka'!B21,'TKK-MIF-TIF'!$R$226:$R247)</f>
        <v>0</v>
      </c>
      <c r="U22" s="26">
        <f>SUMIF('TKK-MIF-TIF'!$H$197:$H$198,'rekap jam tatap muka'!B21,'TKK-MIF-TIF'!$R$197:$R$198)+SUMIF('TKK-MIF-TIF'!$H$204,'rekap jam tatap muka'!B21,'TKK-MIF-TIF'!$R$204)+SUMIF('TKK-MIF-TIF'!$H$209:$H$210,'rekap jam tatap muka'!B21,'TKK-MIF-TIF'!$R$209:$R$210)+SUMIF('TKK-MIF-TIF'!$H$219:$H$221,'rekap jam tatap muka'!B21,'TKK-MIF-TIF'!$R$219:$R$221)+SUMIF('TKK-MIF-TIF'!$H$228,'rekap jam tatap muka'!B21,'TKK-MIF-TIF'!$R$228)+SUMIF('TKK-MIF-TIF'!$I$197:$I$198,'rekap jam tatap muka'!B21,'TKK-MIF-TIF'!$R$197:$R$198)+SUMIF('TKK-MIF-TIF'!$I$204,'rekap jam tatap muka'!B21,'TKK-MIF-TIF'!$R$204)+SUMIF('TKK-MIF-TIF'!$I$209:$I$210,'rekap jam tatap muka'!B21,'TKK-MIF-TIF'!$R$209:$R$210)+SUMIF('TKK-MIF-TIF'!$I$219:$I$221,'rekap jam tatap muka'!B21,'TKK-MIF-TIF'!$R$219:$R$221)+SUMIF('TKK-MIF-TIF'!$I$228,'rekap jam tatap muka'!B21,'TKK-MIF-TIF'!$R$228)+SUMIF('TKK-MIF-TIF'!$J$197:$J$198,'rekap jam tatap muka'!B21,'TKK-MIF-TIF'!$R$197:$R$198)+SUMIF('TKK-MIF-TIF'!$J$204,'rekap jam tatap muka'!B21,'TKK-MIF-TIF'!$R$204)+SUMIF('TKK-MIF-TIF'!$J$209:$J$210,'rekap jam tatap muka'!B21,'TKK-MIF-TIF'!$R$209:$R$210)+SUMIF('TKK-MIF-TIF'!$J$219:$J$221,'rekap jam tatap muka'!B21,'TKK-MIF-TIF'!$R$219:$R$221)+SUMIF('TKK-MIF-TIF'!$J$228,'rekap jam tatap muka'!B21,'TKK-MIF-TIF'!$R$228)+SUMIF('TKK-MIF-TIF'!$K$197:$K$198,'rekap jam tatap muka'!B21,'TKK-MIF-TIF'!$R$197:$R$198)+SUMIF('TKK-MIF-TIF'!$K$204,'rekap jam tatap muka'!B21,'TKK-MIF-TIF'!$R$204)+SUMIF('TKK-MIF-TIF'!$K$209:$K$210,'rekap jam tatap muka'!B21,'TKK-MIF-TIF'!$R$209:$R$210)+SUMIF('TKK-MIF-TIF'!$K$219:$K$221,'rekap jam tatap muka'!B21,'TKK-MIF-TIF'!$R$219:$R$221)+SUMIF('TKK-MIF-TIF'!$K$228,'rekap jam tatap muka'!B21,'TKK-MIF-TIF'!$R$228)+SUMIF('TKK-MIF-TIF'!$L$197:$L$198,'rekap jam tatap muka'!B21,'TKK-MIF-TIF'!$R$197:$R$198)+SUMIF('TKK-MIF-TIF'!$L$204,'rekap jam tatap muka'!B21,'TKK-MIF-TIF'!$R$204)+SUMIF('TKK-MIF-TIF'!$L$209:$L$210,'rekap jam tatap muka'!B21,'TKK-MIF-TIF'!$R$209:$R$210)+SUMIF('TKK-MIF-TIF'!$J$219:$J$221,'rekap jam tatap muka'!B21,'TKK-MIF-TIF'!$R$219:$R$221)++SUMIF('TKK-MIF-TIF'!$L$228,'rekap jam tatap muka'!B21,'TKK-MIF-TIF'!$R$228)</f>
        <v>0</v>
      </c>
      <c r="V22" s="27">
        <f>COUNTIF('TKK-MIF-TIF'!$A$231:$L$242,'rekap jam tatap muka'!B21)</f>
        <v>0</v>
      </c>
      <c r="W22" s="28">
        <f>SUMIF('TKK-MIF-TIF'!$H$251:$H$253,'rekap jam tatap muka'!B21,'TKK-MIF-TIF'!$R$251:$R$253)+SUMIF('TKK-MIF-TIF'!$I$251:$I$253,'rekap jam tatap muka'!B21,'TKK-MIF-TIF'!$R$251:$R$253)+SUMIF('TKK-MIF-TIF'!$J$251:$J$253,'rekap jam tatap muka'!B21,'TKK-MIF-TIF'!$R$251:$R$253)+SUMIF('TKK-MIF-TIF'!$K$251:$K$253,'rekap jam tatap muka'!B21,'TKK-MIF-TIF'!$R$251:$R$253)+SUMIF('TKK-MIF-TIF'!$L$251:$L$253,'rekap jam tatap muka'!B21,'TKK-MIF-TIF'!$R$251:$R$253)</f>
        <v>0</v>
      </c>
      <c r="X22" s="29">
        <f>SUMIF('TKK-MIF-TIF'!$H$254:$H$255,'rekap jam tatap muka'!B21,'TKK-MIF-TIF'!$R$254:$R$255)+SUMIF('TKK-MIF-TIF'!$I$254:$I$255,'rekap jam tatap muka'!B21,'TKK-MIF-TIF'!$R$254:$R$255)+SUMIF('TKK-MIF-TIF'!$J$254:$J$255,'rekap jam tatap muka'!B21,'TKK-MIF-TIF'!$R$254:$R$255)+SUMIF('TKK-MIF-TIF'!$K$254:$K$255,'rekap jam tatap muka'!B21,'TKK-MIF-TIF'!$R$254:$R$255)+SUMIF('TKK-MIF-TIF'!$L$254:$L$255,'rekap jam tatap muka'!B21,'TKK-MIF-TIF'!$R$254:$R$255)</f>
        <v>0</v>
      </c>
      <c r="Y22" s="30">
        <f>COUNTIF('TKK-MIF-TIF'!$A$261:$L$272,'rekap jam tatap muka'!B21)</f>
        <v>0</v>
      </c>
      <c r="Z22" s="31">
        <f>SUMIF('TKK-MIF-TIF'!$H$266:$H$268,'rekap jam tatap muka'!B21,'TKK-MIF-TIF'!$R$266:$R$268)+SUMIF('TKK-MIF-TIF'!$I$266:$I$268,'rekap jam tatap muka'!B21,'TKK-MIF-TIF'!$R$266:$R$268)+SUMIF('TKK-MIF-TIF'!$J$266:$J$268,'rekap jam tatap muka'!B21,'TKK-MIF-TIF'!$R$266:$R$268)+SUMIF('TKK-MIF-TIF'!$K$266:$K$268,'rekap jam tatap muka'!B21,'TKK-MIF-TIF'!$R$266:$R$268)+SUMIF('TKK-MIF-TIF'!$L$266:$L$268,'rekap jam tatap muka'!B21,'TKK-MIF-TIF'!$R$266:$R$268)</f>
        <v>0</v>
      </c>
      <c r="AA22" s="32">
        <f>SUMIF('TKK-MIF-TIF'!$H$269:$H$270,'rekap jam tatap muka'!B21,'TKK-MIF-TIF'!$R$269:$R$270)+SUMIF('TKK-MIF-TIF'!$I$269:$I$270,'rekap jam tatap muka'!B21,'TKK-MIF-TIF'!$R$269:$R$270)+SUMIF('TKK-MIF-TIF'!$J$269:$J$270,'rekap jam tatap muka'!B21,'TKK-MIF-TIF'!$R$269:$R$270)+SUMIF('TKK-MIF-TIF'!$K$269:$K$270,'rekap jam tatap muka'!B21,'TKK-MIF-TIF'!$R$269:$R$270)+SUMIF('TKK-MIF-TIF'!$L$269:$L$270,'rekap jam tatap muka'!B21,'TKK-MIF-TIF'!$R$269:$R$270)</f>
        <v>0</v>
      </c>
      <c r="AB22" s="33">
        <f>COUNTIF('TKK-MIF-TIF'!$A$154:$L$184,'rekap jam tatap muka'!B21)</f>
        <v>0</v>
      </c>
      <c r="AC22" s="33">
        <f>SUMIF('TKK-MIF-TIF'!$H$161:$H$163,'rekap jam tatap muka'!B21,'TKK-MIF-TIF'!$R$161:$R$163)+SUMIF('TKK-MIF-TIF'!$H$172:$H$175,'rekap jam tatap muka'!B21,'TKK-MIF-TIF'!$R$172:$R$175)+SUMIF('TKK-MIF-TIF'!$I$161:$I$163,'rekap jam tatap muka'!B21,'TKK-MIF-TIF'!$R$161:$R$163)+SUMIF('TKK-MIF-TIF'!$I$172:$I$175,'rekap jam tatap muka'!B21,'TKK-MIF-TIF'!$R$172:$R$175)+SUMIF('TKK-MIF-TIF'!$J$161:$J$163,'rekap jam tatap muka'!B21,'TKK-MIF-TIF'!$R$161:$R$163)+SUMIF('TKK-MIF-TIF'!$J$172:$J$175,'rekap jam tatap muka'!B21,'TKK-MIF-TIF'!$R$172:$R$175)+SUMIF('TKK-MIF-TIF'!$K$161:$K$163,'rekap jam tatap muka'!B21,'TKK-MIF-TIF'!$R$161:$R$163)+SUMIF('TKK-MIF-TIF'!$K$172:$K$175,'rekap jam tatap muka'!B21,'TKK-MIF-TIF'!$R$172:$R$175)+SUMIF('TKK-MIF-TIF'!$L$161:$L$163,'rekap jam tatap muka'!B21,'TKK-MIF-TIF'!$R$161:$R$163)+SUMIF('TKK-MIF-TIF'!$L$172:$L$175,'rekap jam tatap muka'!B21,'TKK-MIF-TIF'!$R$172:$R$175)</f>
        <v>0</v>
      </c>
      <c r="AD22" s="34">
        <f>SUMIF('TKK-MIF-TIF'!$H$164:$H$165,'rekap jam tatap muka'!B21,'TKK-MIF-TIF'!$R$164:$R$165)+SUMIF('TKK-MIF-TIF'!$H$171,'rekap jam tatap muka'!B21,'TKK-MIF-TIF'!$R$171)+SUMIF('TKK-MIF-TIF'!$H$176:$H$177,'rekap jam tatap muka'!B21,'TKK-MIF-TIF'!$R$176:$R$177)+SUMIF('TKK-MIF-TIF'!$I$164:$I$165,'rekap jam tatap muka'!B21,'TKK-MIF-TIF'!$R$164:$R$165)+SUMIF('TKK-MIF-TIF'!$I$171,'rekap jam tatap muka'!B21,'TKK-MIF-TIF'!$R$171)+SUMIF('TKK-MIF-TIF'!$I$176:$I$177,'rekap jam tatap muka'!B21,'TKK-MIF-TIF'!$R$176:$R$177)+SUMIF('TKK-MIF-TIF'!$J$164:$J$165,'rekap jam tatap muka'!B21,'TKK-MIF-TIF'!$R$164:$R$165)+SUMIF('TKK-MIF-TIF'!$J$171,'rekap jam tatap muka'!B21,'TKK-MIF-TIF'!$R$171)+SUMIF('TKK-MIF-TIF'!$J$176:$J$177,'rekap jam tatap muka'!B21,'TKK-MIF-TIF'!$R$176:$R$177)+SUMIF('TKK-MIF-TIF'!$K$164:$K$165,'rekap jam tatap muka'!B21,'TKK-MIF-TIF'!$R$164:$R$165)+SUMIF('TKK-MIF-TIF'!$K$171,'rekap jam tatap muka'!B21,'TKK-MIF-TIF'!$R$171)+SUMIF('TKK-MIF-TIF'!$K$176:$K$177,'rekap jam tatap muka'!B21,'TKK-MIF-TIF'!$R$176:$R$177)+SUMIF('TKK-MIF-TIF'!$L$164:$L$165,'rekap jam tatap muka'!B21,'TKK-MIF-TIF'!$R$164:$R$165)+SUMIF('TKK-MIF-TIF'!$L$171,'rekap jam tatap muka'!B21,'TKK-MIF-TIF'!$R$171)+SUMIF('TKK-MIF-TIF'!$L$176:$L$177,'rekap jam tatap muka'!B21,'TKK-MIF-TIF'!$R$176:$R$177)</f>
        <v>0</v>
      </c>
      <c r="AE22" s="34"/>
      <c r="AF22" s="35">
        <f t="shared" si="3"/>
        <v>2</v>
      </c>
      <c r="AG22" s="15">
        <f t="shared" ca="1" si="4"/>
        <v>0</v>
      </c>
      <c r="AH22" s="35">
        <f t="shared" ca="1" si="0"/>
        <v>0</v>
      </c>
      <c r="AI22" s="15" t="e">
        <f t="shared" ca="1" si="5"/>
        <v>#VALUE!</v>
      </c>
      <c r="AJ22" s="35" t="e">
        <f t="shared" ca="1" si="1"/>
        <v>#VALUE!</v>
      </c>
      <c r="AK22" s="35" t="e">
        <f t="shared" ca="1" si="6"/>
        <v>#VALUE!</v>
      </c>
      <c r="AL22" s="36">
        <f>COUNTIF('TKK-MIF-TIF'!$H$15:$H$272,'rekap jam tatap muka'!B21)</f>
        <v>1</v>
      </c>
      <c r="AM22" s="37">
        <v>75000</v>
      </c>
      <c r="AN22" s="38">
        <f t="shared" ca="1" si="7"/>
        <v>0</v>
      </c>
      <c r="AO22" s="38" t="e">
        <f t="shared" ca="1" si="8"/>
        <v>#VALUE!</v>
      </c>
      <c r="AP22" s="38" t="e">
        <f t="shared" ca="1" si="2"/>
        <v>#VALUE!</v>
      </c>
      <c r="AQ22" s="40" t="s">
        <v>8</v>
      </c>
    </row>
    <row r="23" spans="1:43" ht="15.75" customHeight="1">
      <c r="A23" s="50">
        <v>22</v>
      </c>
      <c r="B23" s="51" t="s">
        <v>47</v>
      </c>
      <c r="C23" s="51" t="s">
        <v>333</v>
      </c>
      <c r="D23" s="14">
        <f>COUNTIF('TKK-MIF-TIF'!$A$13:$L$35,'rekap jam tatap muka'!B22)</f>
        <v>0</v>
      </c>
      <c r="E23" s="15">
        <f ca="1">SUMIF('TKK-MIF-TIF'!$H$4:$H$19,'rekap jam tatap muka'!B22,'TKK-MIF-TIF'!$R$4:$R$19)+SUMIF('TKK-MIF-TIF'!$H$25:$H$30,'rekap jam tatap muka'!B22,'TKK-MIF-TIF'!$R$25:$R$30)+SUMIF('TKK-MIF-TIF'!$I$4:$I$19,'rekap jam tatap muka'!B22,'TKK-MIF-TIF'!$R$4:$R$19)+SUMIF('TKK-MIF-TIF'!$I$25:$I$30,'rekap jam tatap muka'!B22,'TKK-MIF-TIF'!$R$25:$R$30)+SUMIF('TKK-MIF-TIF'!$J$4:$J$19,'rekap jam tatap muka'!B22,'TKK-MIF-TIF'!$R$4:$R$19)+SUMIF('TKK-MIF-TIF'!$J$25:$J$30,'rekap jam tatap muka'!B22,'TKK-MIF-TIF'!$R$25:$R$30)+SUMIF('TKK-MIF-TIF'!$K$4:$K$19,'rekap jam tatap muka'!B22,'TKK-MIF-TIF'!$R$4:$R$19)+SUMIF('TKK-MIF-TIF'!$K$25:$K$30,'rekap jam tatap muka'!B22,'TKK-MIF-TIF'!$R$25:$R$30)+SUMIF('TKK-MIF-TIF'!$L$4:$L$19,'rekap jam tatap muka'!B22,'TKK-MIF-TIF'!$R$4:$R$19)+SUMIF('TKK-MIF-TIF'!$L$25:$L$30,'rekap jam tatap muka'!B22,'TKK-MIF-TIF'!$R$25:$R$30)</f>
        <v>0</v>
      </c>
      <c r="F23" s="16">
        <f>SUMIF('TKK-MIF-TIF'!$H$20:$H$22,'rekap jam tatap muka'!B22,'TKK-MIF-TIF'!$R$20:$R$22)+SUMIF('TKK-MIF-TIF'!$H$31:$H$32,'rekap jam tatap muka'!B22,'TKK-MIF-TIF'!$R$31:$R$32)+SUMIF('TKK-MIF-TIF'!$H$34,'rekap jam tatap muka'!B22,'TKK-MIF-TIF'!$R$34)+SUMIF('TKK-MIF-TIF'!$I$20:$I$22,'rekap jam tatap muka'!B22,'TKK-MIF-TIF'!$R$20:$R$22)+SUMIF('TKK-MIF-TIF'!$I$31:$I$32,'rekap jam tatap muka'!B22,'TKK-MIF-TIF'!$R$31:$R$32)+SUMIF('TKK-MIF-TIF'!$I$34,'rekap jam tatap muka'!B22,'TKK-MIF-TIF'!$R$34)+SUMIF('TKK-MIF-TIF'!$J$20:$J$22,'rekap jam tatap muka'!B22,'TKK-MIF-TIF'!$R$20:$R$22)+SUMIF('TKK-MIF-TIF'!$J$31:$J$32,'rekap jam tatap muka'!B22,'TKK-MIF-TIF'!$R$31:$R$32)+SUMIF('TKK-MIF-TIF'!$J$34,'rekap jam tatap muka'!B22,'TKK-MIF-TIF'!$R$34)+SUMIF('TKK-MIF-TIF'!$K$20:$K$22,'rekap jam tatap muka'!B22,'TKK-MIF-TIF'!$R$20:$R$22)+SUMIF('TKK-MIF-TIF'!$K$31:$K$32,'rekap jam tatap muka'!B22,'TKK-MIF-TIF'!$R$31:$R$32)+SUMIF('TKK-MIF-TIF'!$K$34,'rekap jam tatap muka'!B22,'TKK-MIF-TIF'!$R$34)+SUMIF('TKK-MIF-TIF'!$L$20:$L$22,'rekap jam tatap muka'!B22,'TKK-MIF-TIF'!$R$20:$R$22)+SUMIF('TKK-MIF-TIF'!$L$31:$L$32,'rekap jam tatap muka'!B22,'TKK-MIF-TIF'!$R$31:$R$32)+SUMIF('TKK-MIF-TIF'!$L$34,'rekap jam tatap muka'!B22,'TKK-MIF-TIF'!$R$34)</f>
        <v>0</v>
      </c>
      <c r="G23" s="17">
        <f>COUNTIF('TKK-MIF-TIF'!$A$41:$L$50,'rekap jam tatap muka'!B22)</f>
        <v>0</v>
      </c>
      <c r="H23" s="18">
        <f>SUMIF('TKK-MIF-TIF'!$H$43:$H$47,'rekap jam tatap muka'!B22,'TKK-MIF-TIF'!$R$43:$R$47)+SUMIF('TKK-MIF-TIF'!$I$43:$I$47,'rekap jam tatap muka'!B22,'TKK-MIF-TIF'!$R$43:$R$47)+SUMIF('TKK-MIF-TIF'!$J$43:$J$47,'rekap jam tatap muka'!B22,'TKK-MIF-TIF'!$R$43:$R$47)+SUMIF('TKK-MIF-TIF'!$K$43:$K$47,'rekap jam tatap muka'!B22,'TKK-MIF-TIF'!$R$43:$R$47)+SUMIF('TKK-MIF-TIF'!$L$43:$L$47,'rekap jam tatap muka'!B22,'TKK-MIF-TIF'!$R$43:$R$47)</f>
        <v>0</v>
      </c>
      <c r="I23" s="16">
        <f>SUMIF('TKK-MIF-TIF'!$H$48:$H$50,'rekap jam tatap muka'!B22,'TKK-MIF-TIF'!$R$48:$R$50)+SUMIF('TKK-MIF-TIF'!$I$48:$I$50,'rekap jam tatap muka'!B22,'TKK-MIF-TIF'!$R$48:$R$50)+SUMIF('TKK-MIF-TIF'!$J$48:$J$50,'rekap jam tatap muka'!B22,'TKK-MIF-TIF'!$R$48:$R$50)+SUMIF('TKK-MIF-TIF'!$K$48:$K$50,'rekap jam tatap muka'!B22,'TKK-MIF-TIF'!$R$48:$R$50)+SUMIF('TKK-MIF-TIF'!$L$48:$L$50,'rekap jam tatap muka'!B22,'TKK-MIF-TIF'!$R$48:$R$50)</f>
        <v>0</v>
      </c>
      <c r="J23" s="19">
        <f>COUNTIF('TKK-MIF-TIF'!$A$55:$K$80,'rekap jam tatap muka'!B22)</f>
        <v>3</v>
      </c>
      <c r="K23" s="19">
        <f>SUMIF('TKK-MIF-TIF'!$H$60,'rekap jam tatap muka'!B22,'TKK-MIF-TIF'!$R$60)+SUMIF('TKK-MIF-TIF'!$H$62,'rekap jam tatap muka'!B22,'TKK-MIF-TIF'!$R$62)+SUMIF('TKK-MIF-TIF'!$H$67:$H$72,'rekap jam tatap muka'!B22,'TKK-MIF-TIF'!$R$67:$R$72)+SUMIF('TKK-MIF-TIF'!$H$78:$H$79,'rekap jam tatap muka'!B22,'TKK-MIF-TIF'!$R$78:$R$79)+SUMIF('TKK-MIF-TIF'!$I$60,'rekap jam tatap muka'!B22,'TKK-MIF-TIF'!$R$60)+SUMIF('TKK-MIF-TIF'!$I$62,'rekap jam tatap muka'!B22,'TKK-MIF-TIF'!$R$62)+SUMIF('TKK-MIF-TIF'!$I$67:$I$72,'rekap jam tatap muka'!B22,'TKK-MIF-TIF'!$R$67:$R$72)+SUMIF('TKK-MIF-TIF'!$I$78:$I$79,'rekap jam tatap muka'!B22,'TKK-MIF-TIF'!$R$78:$R$79)+SUMIF('TKK-MIF-TIF'!$J$60,'rekap jam tatap muka'!B22,'TKK-MIF-TIF'!$R$60)+SUMIF('TKK-MIF-TIF'!$J$62,'rekap jam tatap muka'!B22,'TKK-MIF-TIF'!$R$62)+SUMIF('TKK-MIF-TIF'!$J$67:$J$72,'rekap jam tatap muka'!B22,'TKK-MIF-TIF'!$R$67:$R$72)+SUMIF('TKK-MIF-TIF'!$J$78:$J$79,'rekap jam tatap muka'!B22,'TKK-MIF-TIF'!$R$78:$R$79)+SUMIF('TKK-MIF-TIF'!$K$60,'rekap jam tatap muka'!B22,'TKK-MIF-TIF'!$R$60)+SUMIF('TKK-MIF-TIF'!$K$62,'rekap jam tatap muka'!B22,'TKK-MIF-TIF'!$R$62)+SUMIF('TKK-MIF-TIF'!$K$67:$K$72,'rekap jam tatap muka'!B22,'TKK-MIF-TIF'!$R$67:$R$72)+SUMIF('TKK-MIF-TIF'!$K$78:$K$79,'rekap jam tatap muka'!B22,'TKK-MIF-TIF'!$R$78:$R$79)+SUMIF('TKK-MIF-TIF'!$L$60,'rekap jam tatap muka'!B22,'TKK-MIF-TIF'!$R$60)+SUMIF('TKK-MIF-TIF'!$L$62,'rekap jam tatap muka'!B22,'TKK-MIF-TIF'!$R$62)+SUMIF('TKK-MIF-TIF'!$L$67:$L$72,'rekap jam tatap muka'!B22,'TKK-MIF-TIF'!$R$67:$R$72)+SUMIF('TKK-MIF-TIF'!$L$78:$L$79,'rekap jam tatap muka'!B22,'TKK-MIF-TIF'!$R$78:$R$79)</f>
        <v>4</v>
      </c>
      <c r="L23" s="20">
        <f>SUMIF('TKK-MIF-TIF'!$H$61,'rekap jam tatap muka'!B22,'TKK-MIF-TIF'!$R$61)+SUMIF('TKK-MIF-TIF'!$H$63:$H$64,'rekap jam tatap muka'!B22,'TKK-MIF-TIF'!$R$63:$R$64)+SUMIF('TKK-MIF-TIF'!$H$73:$H$74,'rekap jam tatap muka'!B22,'TKK-MIF-TIF'!$R$73:$R$74)+SUMIF('TKK-MIF-TIF'!$H$77,'rekap jam tatap muka'!B22,'TKK-MIF-TIF'!$R$77)+SUMIF('TKK-MIF-TIF'!$I$61,'rekap jam tatap muka'!B22,'TKK-MIF-TIF'!$R$61)+SUMIF('TKK-MIF-TIF'!$I$63:$I$64,'rekap jam tatap muka'!B22,'TKK-MIF-TIF'!$R$63:$R$64)+SUMIF('TKK-MIF-TIF'!$I$73:$I$74,'rekap jam tatap muka'!B22,'TKK-MIF-TIF'!$R$73:$R$74)+SUMIF('TKK-MIF-TIF'!$I$77,'rekap jam tatap muka'!B22,'TKK-MIF-TIF'!$R$77)+SUMIF('TKK-MIF-TIF'!$J$61,'rekap jam tatap muka'!B22,'TKK-MIF-TIF'!$R$61)+SUMIF('TKK-MIF-TIF'!$J$63:$J$64,'rekap jam tatap muka'!B22,'TKK-MIF-TIF'!$R$63:$R$64)+SUMIF('TKK-MIF-TIF'!$J$73:$J$74,'rekap jam tatap muka'!B22,'TKK-MIF-TIF'!$R$73:$R$74)+SUMIF('TKK-MIF-TIF'!$J$77,'rekap jam tatap muka'!B22,'TKK-MIF-TIF'!$R$77)+SUMIF('TKK-MIF-TIF'!$K$61,'rekap jam tatap muka'!B22,'TKK-MIF-TIF'!$R$61)+SUMIF('TKK-MIF-TIF'!$K$63:$K$64,'rekap jam tatap muka'!B22,'TKK-MIF-TIF'!$R$63:$R$64)+SUMIF('TKK-MIF-TIF'!$K$73:$K$74,'rekap jam tatap muka'!B22,'TKK-MIF-TIF'!$R$73:$R$74)+SUMIF('TKK-MIF-TIF'!$K$77,'rekap jam tatap muka'!B22,'TKK-MIF-TIF'!$R$77)+SUMIF('TKK-MIF-TIF'!$L$61,'rekap jam tatap muka'!B22,'TKK-MIF-TIF'!$R$61)+SUMIF('TKK-MIF-TIF'!$L$63:$L$64,'rekap jam tatap muka'!B22,'TKK-MIF-TIF'!$R$63:$R$64)+SUMIF('TKK-MIF-TIF'!$L$73:$L$74,'rekap jam tatap muka'!B22,'TKK-MIF-TIF'!$R$73:$R$74)+SUMIF('TKK-MIF-TIF'!$L$77,'rekap jam tatap muka'!B22,'TKK-MIF-TIF'!$R$77)</f>
        <v>5</v>
      </c>
      <c r="M23" s="21">
        <f>COUNTIF('TKK-MIF-TIF'!$A$84:$K$109,'rekap jam tatap muka'!B22)</f>
        <v>3</v>
      </c>
      <c r="N23" s="21">
        <f>SUMIF('TKK-MIF-TIF'!$H$89,'rekap jam tatap muka'!B22,'TKK-MIF-TIF'!$R$89)+SUMIF('TKK-MIF-TIF'!$H$91,'rekap jam tatap muka'!B22,'TKK-MIF-TIF'!$R$91)+SUMIF('TKK-MIF-TIF'!$H$96:$H$101,'rekap jam tatap muka'!B22,'TKK-MIF-TIF'!$R$96:$R$101)+SUMIF('TKK-MIF-TIF'!$H$107:$H$108,'rekap jam tatap muka'!B22,'TKK-MIF-TIF'!$R$107:$R$108)+SUMIF('TKK-MIF-TIF'!$I$89,'rekap jam tatap muka'!B22,'TKK-MIF-TIF'!$R$89)+SUMIF('TKK-MIF-TIF'!$I$91,'rekap jam tatap muka'!B22,'TKK-MIF-TIF'!$R$91)+SUMIF('TKK-MIF-TIF'!$I$96:$I$101,'rekap jam tatap muka'!B22,'TKK-MIF-TIF'!$R$96:$R$101)+SUMIF('TKK-MIF-TIF'!$I$107:$I$108,'rekap jam tatap muka'!B22,'TKK-MIF-TIF'!$R$107:$R$108)+SUMIF('TKK-MIF-TIF'!$J$89,'rekap jam tatap muka'!B22,'TKK-MIF-TIF'!$R$89)+SUMIF('TKK-MIF-TIF'!$J$91,'rekap jam tatap muka'!B22,'TKK-MIF-TIF'!$R$91)+SUMIF('TKK-MIF-TIF'!$J$96:$J$101,'rekap jam tatap muka'!B22,'TKK-MIF-TIF'!$R$96:$R$101)+SUMIF('TKK-MIF-TIF'!$J$107:$J$108,'rekap jam tatap muka'!B22,'TKK-MIF-TIF'!$R$107:$R$108)+SUMIF('TKK-MIF-TIF'!$K$89,'rekap jam tatap muka'!B22,'TKK-MIF-TIF'!$R$89)+SUMIF('TKK-MIF-TIF'!$K$91,'rekap jam tatap muka'!B22,'TKK-MIF-TIF'!$R$91)+SUMIF('TKK-MIF-TIF'!$K$96:$K$101,'rekap jam tatap muka'!B22,'TKK-MIF-TIF'!$R$96:$R$101)+SUMIF('TKK-MIF-TIF'!$K$107:$K$108,'rekap jam tatap muka'!B22,'TKK-MIF-TIF'!$R$107:$R$108)+SUMIF('TKK-MIF-TIF'!$H$89,'rekap jam tatap muka'!B22,'TKK-MIF-TIF'!$R$89)+SUMIF('TKK-MIF-TIF'!$L$91,'rekap jam tatap muka'!B22,'TKK-MIF-TIF'!$R$91)+SUMIF('TKK-MIF-TIF'!$L$96:$L$101,'rekap jam tatap muka'!B22,'TKK-MIF-TIF'!$R$96:$R$101)+SUMIF('TKK-MIF-TIF'!$L$107:$L$108,'rekap jam tatap muka'!B22,'TKK-MIF-TIF'!$R$107:$R$108)</f>
        <v>2</v>
      </c>
      <c r="O23" s="22">
        <f ca="1">SUMIF('TKK-MIF-TIF'!$H$90,'rekap jam tatap muka'!B22,'TKK-MIF-TIF'!$R$90)+SUMIF('TKK-MIF-TIF'!$H$92:$H$93,'rekap jam tatap muka'!B22,'TKK-MIF-TIF'!$R$92:$R$93)+SUMIF('TKK-MIF-TIF'!$H$102:$H$103,'rekap jam tatap muka'!B22,'TKK-MIF-TIF'!$R$102:$R$103)+SUMIF('TKK-MIF-TIF'!$H$106,'rekap jam tatap muka'!B22,'TKK-MIF-TIF'!$R$106)+SUMIF('TKK-MIF-TIF'!$I$90,'rekap jam tatap muka'!B22,'TKK-MIF-TIF'!$R$90)+SUMIF('TKK-MIF-TIF'!$H$92:$I$93,'rekap jam tatap muka'!B22,'TKK-MIF-TIF'!$R$92:$R$93)+SUMIF('TKK-MIF-TIF'!$I$102:$I$103,'rekap jam tatap muka'!B22,'TKK-MIF-TIF'!$R$102:$R$103)+SUMIF('TKK-MIF-TIF'!$I$106,'rekap jam tatap muka'!B22,'TKK-MIF-TIF'!$R$106)+SUMIF('TKK-MIF-TIF'!$J$90,'rekap jam tatap muka'!B22,'TKK-MIF-TIF'!$R$90)+SUMIF('TKK-MIF-TIF'!$J$92:$J$93,'rekap jam tatap muka'!B22,'TKK-MIF-TIF'!$R$92:$R$93)+SUMIF('TKK-MIF-TIF'!$J$102:$J$103,'rekap jam tatap muka'!B22,'TKK-MIF-TIF'!$R$102:$R$103)+SUMIF('TKK-MIF-TIF'!$J$106,'rekap jam tatap muka'!B22,'TKK-MIF-TIF'!$R$106)+SUMIF('TKK-MIF-TIF'!$K$90,'rekap jam tatap muka'!B22,'TKK-MIF-TIF'!$R$90)+SUMIF('TKK-MIF-TIF'!$K$92:$K$93,'rekap jam tatap muka'!B22,'TKK-MIF-TIF'!$R$92:$R$93)+SUMIF('TKK-MIF-TIF'!$K$102:$K$103,'rekap jam tatap muka'!B22,'TKK-MIF-TIF'!$R$102:$R$103)+SUMIF('TKK-MIF-TIF'!$K$106,'rekap jam tatap muka'!B22,'TKK-MIF-TIF'!$R$106)+SUMIF('TKK-MIF-TIF'!$L$90,'rekap jam tatap muka'!B22,'TKK-MIF-TIF'!$R$90)+SUMIF('TKK-MIF-TIF'!$L$92:$L$93,'rekap jam tatap muka'!B22,'TKK-MIF-TIF'!$R$92:$R$93)+SUMIF('TKK-MIF-TIF'!$L$102:$L$103,'rekap jam tatap muka'!B22,'TKK-MIF-TIF'!$R$102:$R$103)+SUMIF('TKK-MIF-TIF'!$L$106,'rekap jam tatap muka'!B22,'TKK-MIF-TIF'!$R$106)</f>
        <v>0</v>
      </c>
      <c r="P23" s="23">
        <f>COUNTIF('TKK-MIF-TIF'!$A$113:$L$150,'rekap jam tatap muka'!B22)</f>
        <v>1</v>
      </c>
      <c r="Q23" s="23">
        <f>SUMIF('TKK-MIF-TIF'!$H$119:$H$121,'rekap jam tatap muka'!B22,'TKK-MIF-TIF'!$R$119:$R$121)+SUMIF('TKK-MIF-TIF'!$H$129:$H$132,'rekap jam tatap muka'!B22,'TKK-MIF-TIF'!$R$129:$R$132)+SUMIF('TKK-MIF-TIF'!$H$139:$H$142,'rekap jam tatap muka'!B22,'TKK-MIF-TIF'!$R$139:$R163)+ SUMIF('TKK-MIF-TIF'!$H$150:$H$151,'rekap jam tatap muka'!B22,'TKK-MIF-TIF'!$R$150:$R172)+SUMIF('TKK-MIF-TIF'!$I$119:$I$121,'rekap jam tatap muka'!B22,'TKK-MIF-TIF'!$R$119:$R$121)+SUMIF('TKK-MIF-TIF'!$I$129:$I$132,'rekap jam tatap muka'!B22,'TKK-MIF-TIF'!$R$129:$R$132)+SUMIF('TKK-MIF-TIF'!$I$139:$I$142,'rekap jam tatap muka'!B22,'TKK-MIF-TIF'!$R$139:$R163)+SUMIF('TKK-MIF-TIF'!$I$150:$I$151,'rekap jam tatap muka'!B22,'TKK-MIF-TIF'!$R$150:$R172)+SUMIF('TKK-MIF-TIF'!$J$119:$J$121,'rekap jam tatap muka'!B22,'TKK-MIF-TIF'!$R$119:$R$121)+SUMIF('TKK-MIF-TIF'!$J$129:$J$132,'rekap jam tatap muka'!B22,'TKK-MIF-TIF'!$R$129:$R$132)+SUMIF('TKK-MIF-TIF'!$J$139:$J$142,'rekap jam tatap muka'!B22,'TKK-MIF-TIF'!$R$139:$R163)+SUMIF('TKK-MIF-TIF'!$J$150:$J$151,'rekap jam tatap muka'!B22,'TKK-MIF-TIF'!$R$150:$R172)+SUMIF('TKK-MIF-TIF'!$K$119:$K$121,'rekap jam tatap muka'!B22,'TKK-MIF-TIF'!$R$119:$R$121)+SUMIF('TKK-MIF-TIF'!$K$129:$K$132,'rekap jam tatap muka'!B22,'TKK-MIF-TIF'!$R$132:$R$1120)+SUMIF('TKK-MIF-TIF'!$K$139:$K$142,'rekap jam tatap muka'!B22,'TKK-MIF-TIF'!$R$139:$R163)+SUMIF('TKK-MIF-TIF'!$K$150:$K$151,'rekap jam tatap muka'!B22,'TKK-MIF-TIF'!$R$150:$R172)+SUMIF('TKK-MIF-TIF'!$L$119:$L$121,'rekap jam tatap muka'!B22,'TKK-MIF-TIF'!$R$119:$R$121)+SUMIF('TKK-MIF-TIF'!$L$129:$L$132,'rekap jam tatap muka'!B22,'TKK-MIF-TIF'!$R$132:$R$1120)+SUMIF('TKK-MIF-TIF'!$L$139:$L$142,'rekap jam tatap muka'!B22,'TKK-MIF-TIF'!$R$139:$R163)+SUMIF('TKK-MIF-TIF'!$L$150:$L$151,'rekap jam tatap muka'!B22,'TKK-MIF-TIF'!$R$150:$R172)</f>
        <v>0</v>
      </c>
      <c r="R23" s="24">
        <f>SUMIF('TKK-MIF-TIF'!$H$122:$H$123,'rekap jam tatap muka'!B22,'TKK-MIF-TIF'!$R$122:$R$123)+SUMIF('TKK-MIF-TIF'!$H$128,'rekap jam tatap muka'!B22,'TKK-MIF-TIF'!$R$128)+SUMIF('TKK-MIF-TIF'!$H$133:$H$134,'rekap jam tatap muka'!B22,'TKK-MIF-TIF'!$R$133:$R$134)+SUMIF('TKK-MIF-TIF'!$H$143:$H$145,'rekap jam tatap muka'!B22,'TKK-MIF-TIF'!$R$143:$R$145)+SUMIF('TKK-MIF-TIF'!$H$152,'rekap jam tatap muka'!B22,'TKK-MIF-TIF'!$R$152)+SUMIF('TKK-MIF-TIF'!$I$122:$I$123,'rekap jam tatap muka'!B22,'TKK-MIF-TIF'!$R$122:$R$123)+SUMIF('TKK-MIF-TIF'!$I$128,'rekap jam tatap muka'!B22,'TKK-MIF-TIF'!$R$128)+SUMIF('TKK-MIF-TIF'!$I$133:$I$134,'rekap jam tatap muka'!B22,'TKK-MIF-TIF'!$R$133:$R$134)+SUMIF('TKK-MIF-TIF'!$I$143:$I$145,'rekap jam tatap muka'!B22,'TKK-MIF-TIF'!$R$143:$R$145)+SUMIF('TKK-MIF-TIF'!$I$152,'rekap jam tatap muka'!B22,'TKK-MIF-TIF'!$R$152)+SUMIF('TKK-MIF-TIF'!$J$122:$J$123,'rekap jam tatap muka'!B22,'TKK-MIF-TIF'!$R$122:$R$123)+SUMIF('TKK-MIF-TIF'!$J$128,'rekap jam tatap muka'!B22,'TKK-MIF-TIF'!$R$128)+SUMIF('TKK-MIF-TIF'!$J$133:$J$134,'rekap jam tatap muka'!B22,'TKK-MIF-TIF'!$R$133:$R$134)+SUMIF('TKK-MIF-TIF'!$J$143:$J$145,'rekap jam tatap muka'!B22,'TKK-MIF-TIF'!$R$143:$R$145)+SUMIF('TKK-MIF-TIF'!$K$122:$K$123,'rekap jam tatap muka'!B22,'TKK-MIF-TIF'!$R$122:$R$123)+SUMIF('TKK-MIF-TIF'!$J$152,'rekap jam tatap muka'!B22,'TKK-MIF-TIF'!$R$152)+SUMIF('TKK-MIF-TIF'!$K$128,'rekap jam tatap muka'!B22,'TKK-MIF-TIF'!$R$128)+SUMIF('TKK-MIF-TIF'!$K$133:$K$134,'rekap jam tatap muka'!B22,'TKK-MIF-TIF'!$R$133:$R$134)+SUMIF('TKK-MIF-TIF'!$K$143:$K$145,'rekap jam tatap muka'!B22,'TKK-MIF-TIF'!$R$143:$R$145)+SUMIF('TKK-MIF-TIF'!$K$152,'rekap jam tatap muka'!B22,'TKK-MIF-TIF'!$R$152)+SUMIF('TKK-MIF-TIF'!$L$122:$L$123,'rekap jam tatap muka'!B22,'TKK-MIF-TIF'!$R$122:$R$123)+SUMIF('TKK-MIF-TIF'!$L$128,'rekap jam tatap muka'!B22,'TKK-MIF-TIF'!$R$128)+SUMIF('TKK-MIF-TIF'!$L$133:$L$134,'rekap jam tatap muka'!B22,'TKK-MIF-TIF'!$R$133:$R$134)+SUMIF('TKK-MIF-TIF'!$L$143:$L$145,'rekap jam tatap muka'!B22,'TKK-MIF-TIF'!$R$143:$R$145)+SUMIF('TKK-MIF-TIF'!$L$152,'rekap jam tatap muka'!B22,'TKK-MIF-TIF'!$R$152)</f>
        <v>5</v>
      </c>
      <c r="S23" s="25">
        <f>COUNTIF('TKK-MIF-TIF'!$A$189:$L$226,'rekap jam tatap muka'!B22)</f>
        <v>1</v>
      </c>
      <c r="T23" s="25">
        <f>SUMIF('TKK-MIF-TIF'!$H$194:$H$196,'rekap jam tatap muka'!B22,'TKK-MIF-TIF'!$R$194:$R$196)+SUMIF('TKK-MIF-TIF'!$H$205:$H$208,'rekap jam tatap muka'!B22,'TKK-MIF-TIF'!$R$205:$R$208)+SUMIF('TKK-MIF-TIF'!$H$215:$H$218,'rekap jam tatap muka'!B22,'TKK-MIF-TIF'!$R$215:$R239)+SUMIF('TKK-MIF-TIF'!$H$226:$H$227,'rekap jam tatap muka'!B22,'TKK-MIF-TIF'!$R$226:$R248)+ SUMIF('TKK-MIF-TIF'!$I$194:$I$196,'rekap jam tatap muka'!B22,'TKK-MIF-TIF'!$R$194:$R$196)+SUMIF('TKK-MIF-TIF'!$I$205:$I$208,'rekap jam tatap muka'!B22,'TKK-MIF-TIF'!$R$205:$R$208)+SUMIF('TKK-MIF-TIF'!$I$215:$I$218,'rekap jam tatap muka'!B22,'TKK-MIF-TIF'!$R$215:$R239)+SUMIF('TKK-MIF-TIF'!$I$226:$I$227,'rekap jam tatap muka'!B22,'TKK-MIF-TIF'!$R$226:$R248)+SUMIF('TKK-MIF-TIF'!$J$194:$J$196,'rekap jam tatap muka'!B22,'TKK-MIF-TIF'!$R$194:$R$196)+SUMIF('TKK-MIF-TIF'!$J$205:$J$208,'rekap jam tatap muka'!B22,'TKK-MIF-TIF'!$R$205:$R$208)+SUMIF('TKK-MIF-TIF'!$J$215:$J$218,'rekap jam tatap muka'!B22,'TKK-MIF-TIF'!$R$215:$R239)+SUMIF('TKK-MIF-TIF'!$J$226:$J$227,'rekap jam tatap muka'!B22,'TKK-MIF-TIF'!$R$226:$R248)+SUMIF('TKK-MIF-TIF'!$K$194:$K$196,'rekap jam tatap muka'!B22,'TKK-MIF-TIF'!$R$194:$R$196)+SUMIF('TKK-MIF-TIF'!$K$205:$K$208,'rekap jam tatap muka'!B22,'TKK-MIF-TIF'!$R$205:$R$208)+SUMIF('TKK-MIF-TIF'!$K$215:$K$218,'rekap jam tatap muka'!B22,'TKK-MIF-TIF'!$R$215:$R239)+SUMIF('TKK-MIF-TIF'!$K$226:$K$227,'rekap jam tatap muka'!B22,'TKK-MIF-TIF'!$R$226:$R248)+SUMIF('TKK-MIF-TIF'!$L$194:$L$196,'rekap jam tatap muka'!B22,'TKK-MIF-TIF'!$R$194:$R$196)+SUMIF('TKK-MIF-TIF'!$L$205:$L$208,'rekap jam tatap muka'!B22,'TKK-MIF-TIF'!$R$205:$R$208)+SUMIF('TKK-MIF-TIF'!$L$215:$L$218,'rekap jam tatap muka'!B22,'TKK-MIF-TIF'!$R$215:$R239)+SUMIF('TKK-MIF-TIF'!$L$226:$L$227,'rekap jam tatap muka'!B22,'TKK-MIF-TIF'!$R$226:$R248)</f>
        <v>0</v>
      </c>
      <c r="U23" s="26">
        <f>SUMIF('TKK-MIF-TIF'!$H$197:$H$198,'rekap jam tatap muka'!B22,'TKK-MIF-TIF'!$R$197:$R$198)+SUMIF('TKK-MIF-TIF'!$H$204,'rekap jam tatap muka'!B22,'TKK-MIF-TIF'!$R$204)+SUMIF('TKK-MIF-TIF'!$H$209:$H$210,'rekap jam tatap muka'!B22,'TKK-MIF-TIF'!$R$209:$R$210)+SUMIF('TKK-MIF-TIF'!$H$219:$H$221,'rekap jam tatap muka'!B22,'TKK-MIF-TIF'!$R$219:$R$221)+SUMIF('TKK-MIF-TIF'!$H$228,'rekap jam tatap muka'!B22,'TKK-MIF-TIF'!$R$228)+SUMIF('TKK-MIF-TIF'!$I$197:$I$198,'rekap jam tatap muka'!B22,'TKK-MIF-TIF'!$R$197:$R$198)+SUMIF('TKK-MIF-TIF'!$I$204,'rekap jam tatap muka'!B22,'TKK-MIF-TIF'!$R$204)+SUMIF('TKK-MIF-TIF'!$I$209:$I$210,'rekap jam tatap muka'!B22,'TKK-MIF-TIF'!$R$209:$R$210)+SUMIF('TKK-MIF-TIF'!$I$219:$I$221,'rekap jam tatap muka'!B22,'TKK-MIF-TIF'!$R$219:$R$221)+SUMIF('TKK-MIF-TIF'!$I$228,'rekap jam tatap muka'!B22,'TKK-MIF-TIF'!$R$228)+SUMIF('TKK-MIF-TIF'!$J$197:$J$198,'rekap jam tatap muka'!B22,'TKK-MIF-TIF'!$R$197:$R$198)+SUMIF('TKK-MIF-TIF'!$J$204,'rekap jam tatap muka'!B22,'TKK-MIF-TIF'!$R$204)+SUMIF('TKK-MIF-TIF'!$J$209:$J$210,'rekap jam tatap muka'!B22,'TKK-MIF-TIF'!$R$209:$R$210)+SUMIF('TKK-MIF-TIF'!$J$219:$J$221,'rekap jam tatap muka'!B22,'TKK-MIF-TIF'!$R$219:$R$221)+SUMIF('TKK-MIF-TIF'!$J$228,'rekap jam tatap muka'!B22,'TKK-MIF-TIF'!$R$228)+SUMIF('TKK-MIF-TIF'!$K$197:$K$198,'rekap jam tatap muka'!B22,'TKK-MIF-TIF'!$R$197:$R$198)+SUMIF('TKK-MIF-TIF'!$K$204,'rekap jam tatap muka'!B22,'TKK-MIF-TIF'!$R$204)+SUMIF('TKK-MIF-TIF'!$K$209:$K$210,'rekap jam tatap muka'!B22,'TKK-MIF-TIF'!$R$209:$R$210)+SUMIF('TKK-MIF-TIF'!$K$219:$K$221,'rekap jam tatap muka'!B22,'TKK-MIF-TIF'!$R$219:$R$221)+SUMIF('TKK-MIF-TIF'!$K$228,'rekap jam tatap muka'!B22,'TKK-MIF-TIF'!$R$228)+SUMIF('TKK-MIF-TIF'!$L$197:$L$198,'rekap jam tatap muka'!B22,'TKK-MIF-TIF'!$R$197:$R$198)+SUMIF('TKK-MIF-TIF'!$L$204,'rekap jam tatap muka'!B22,'TKK-MIF-TIF'!$R$204)+SUMIF('TKK-MIF-TIF'!$L$209:$L$210,'rekap jam tatap muka'!B22,'TKK-MIF-TIF'!$R$209:$R$210)+SUMIF('TKK-MIF-TIF'!$J$219:$J$221,'rekap jam tatap muka'!B22,'TKK-MIF-TIF'!$R$219:$R$221)++SUMIF('TKK-MIF-TIF'!$L$228,'rekap jam tatap muka'!B22,'TKK-MIF-TIF'!$R$228)</f>
        <v>3</v>
      </c>
      <c r="V23" s="27">
        <f>COUNTIF('TKK-MIF-TIF'!$A$231:$L$242,'rekap jam tatap muka'!B22)</f>
        <v>0</v>
      </c>
      <c r="W23" s="28">
        <f>SUMIF('TKK-MIF-TIF'!$H$251:$H$253,'rekap jam tatap muka'!B22,'TKK-MIF-TIF'!$R$251:$R$253)+SUMIF('TKK-MIF-TIF'!$I$251:$I$253,'rekap jam tatap muka'!B22,'TKK-MIF-TIF'!$R$251:$R$253)+SUMIF('TKK-MIF-TIF'!$J$251:$J$253,'rekap jam tatap muka'!B22,'TKK-MIF-TIF'!$R$251:$R$253)+SUMIF('TKK-MIF-TIF'!$K$251:$K$253,'rekap jam tatap muka'!B22,'TKK-MIF-TIF'!$R$251:$R$253)+SUMIF('TKK-MIF-TIF'!$L$251:$L$253,'rekap jam tatap muka'!B22,'TKK-MIF-TIF'!$R$251:$R$253)</f>
        <v>0</v>
      </c>
      <c r="X23" s="29">
        <f>SUMIF('TKK-MIF-TIF'!$H$254:$H$255,'rekap jam tatap muka'!B22,'TKK-MIF-TIF'!$R$254:$R$255)+SUMIF('TKK-MIF-TIF'!$I$254:$I$255,'rekap jam tatap muka'!B22,'TKK-MIF-TIF'!$R$254:$R$255)+SUMIF('TKK-MIF-TIF'!$J$254:$J$255,'rekap jam tatap muka'!B22,'TKK-MIF-TIF'!$R$254:$R$255)+SUMIF('TKK-MIF-TIF'!$K$254:$K$255,'rekap jam tatap muka'!B22,'TKK-MIF-TIF'!$R$254:$R$255)+SUMIF('TKK-MIF-TIF'!$L$254:$L$255,'rekap jam tatap muka'!B22,'TKK-MIF-TIF'!$R$254:$R$255)</f>
        <v>0</v>
      </c>
      <c r="Y23" s="30">
        <f>COUNTIF('TKK-MIF-TIF'!$A$261:$L$272,'rekap jam tatap muka'!B22)</f>
        <v>0</v>
      </c>
      <c r="Z23" s="31">
        <f>SUMIF('TKK-MIF-TIF'!$H$266:$H$268,'rekap jam tatap muka'!B22,'TKK-MIF-TIF'!$R$266:$R$268)+SUMIF('TKK-MIF-TIF'!$I$266:$I$268,'rekap jam tatap muka'!B22,'TKK-MIF-TIF'!$R$266:$R$268)+SUMIF('TKK-MIF-TIF'!$J$266:$J$268,'rekap jam tatap muka'!B22,'TKK-MIF-TIF'!$R$266:$R$268)+SUMIF('TKK-MIF-TIF'!$K$266:$K$268,'rekap jam tatap muka'!B22,'TKK-MIF-TIF'!$R$266:$R$268)+SUMIF('TKK-MIF-TIF'!$L$266:$L$268,'rekap jam tatap muka'!B22,'TKK-MIF-TIF'!$R$266:$R$268)</f>
        <v>0</v>
      </c>
      <c r="AA23" s="32">
        <f>SUMIF('TKK-MIF-TIF'!$H$269:$H$270,'rekap jam tatap muka'!B22,'TKK-MIF-TIF'!$R$269:$R$270)+SUMIF('TKK-MIF-TIF'!$I$269:$I$270,'rekap jam tatap muka'!B22,'TKK-MIF-TIF'!$R$269:$R$270)+SUMIF('TKK-MIF-TIF'!$J$269:$J$270,'rekap jam tatap muka'!B22,'TKK-MIF-TIF'!$R$269:$R$270)+SUMIF('TKK-MIF-TIF'!$K$269:$K$270,'rekap jam tatap muka'!B22,'TKK-MIF-TIF'!$R$269:$R$270)+SUMIF('TKK-MIF-TIF'!$L$269:$L$270,'rekap jam tatap muka'!B22,'TKK-MIF-TIF'!$R$269:$R$270)</f>
        <v>0</v>
      </c>
      <c r="AB23" s="33">
        <f>COUNTIF('TKK-MIF-TIF'!$A$154:$L$184,'rekap jam tatap muka'!B22)</f>
        <v>0</v>
      </c>
      <c r="AC23" s="33">
        <f>SUMIF('TKK-MIF-TIF'!$H$161:$H$163,'rekap jam tatap muka'!B22,'TKK-MIF-TIF'!$R$161:$R$163)+SUMIF('TKK-MIF-TIF'!$H$172:$H$175,'rekap jam tatap muka'!B22,'TKK-MIF-TIF'!$R$172:$R$175)+SUMIF('TKK-MIF-TIF'!$I$161:$I$163,'rekap jam tatap muka'!B22,'TKK-MIF-TIF'!$R$161:$R$163)+SUMIF('TKK-MIF-TIF'!$I$172:$I$175,'rekap jam tatap muka'!B22,'TKK-MIF-TIF'!$R$172:$R$175)+SUMIF('TKK-MIF-TIF'!$J$161:$J$163,'rekap jam tatap muka'!B22,'TKK-MIF-TIF'!$R$161:$R$163)+SUMIF('TKK-MIF-TIF'!$J$172:$J$175,'rekap jam tatap muka'!B22,'TKK-MIF-TIF'!$R$172:$R$175)+SUMIF('TKK-MIF-TIF'!$K$161:$K$163,'rekap jam tatap muka'!B22,'TKK-MIF-TIF'!$R$161:$R$163)+SUMIF('TKK-MIF-TIF'!$K$172:$K$175,'rekap jam tatap muka'!B22,'TKK-MIF-TIF'!$R$172:$R$175)+SUMIF('TKK-MIF-TIF'!$L$161:$L$163,'rekap jam tatap muka'!B22,'TKK-MIF-TIF'!$R$161:$R$163)+SUMIF('TKK-MIF-TIF'!$L$172:$L$175,'rekap jam tatap muka'!B22,'TKK-MIF-TIF'!$R$172:$R$175)</f>
        <v>0</v>
      </c>
      <c r="AD23" s="34">
        <f>SUMIF('TKK-MIF-TIF'!$H$164:$H$165,'rekap jam tatap muka'!B22,'TKK-MIF-TIF'!$R$164:$R$165)+SUMIF('TKK-MIF-TIF'!$H$171,'rekap jam tatap muka'!B22,'TKK-MIF-TIF'!$R$171)+SUMIF('TKK-MIF-TIF'!$H$176:$H$177,'rekap jam tatap muka'!B22,'TKK-MIF-TIF'!$R$176:$R$177)+SUMIF('TKK-MIF-TIF'!$I$164:$I$165,'rekap jam tatap muka'!B22,'TKK-MIF-TIF'!$R$164:$R$165)+SUMIF('TKK-MIF-TIF'!$I$171,'rekap jam tatap muka'!B22,'TKK-MIF-TIF'!$R$171)+SUMIF('TKK-MIF-TIF'!$I$176:$I$177,'rekap jam tatap muka'!B22,'TKK-MIF-TIF'!$R$176:$R$177)+SUMIF('TKK-MIF-TIF'!$J$164:$J$165,'rekap jam tatap muka'!B22,'TKK-MIF-TIF'!$R$164:$R$165)+SUMIF('TKK-MIF-TIF'!$J$171,'rekap jam tatap muka'!B22,'TKK-MIF-TIF'!$R$171)+SUMIF('TKK-MIF-TIF'!$J$176:$J$177,'rekap jam tatap muka'!B22,'TKK-MIF-TIF'!$R$176:$R$177)+SUMIF('TKK-MIF-TIF'!$K$164:$K$165,'rekap jam tatap muka'!B22,'TKK-MIF-TIF'!$R$164:$R$165)+SUMIF('TKK-MIF-TIF'!$K$171,'rekap jam tatap muka'!B22,'TKK-MIF-TIF'!$R$171)+SUMIF('TKK-MIF-TIF'!$K$176:$K$177,'rekap jam tatap muka'!B22,'TKK-MIF-TIF'!$R$176:$R$177)+SUMIF('TKK-MIF-TIF'!$L$164:$L$165,'rekap jam tatap muka'!B22,'TKK-MIF-TIF'!$R$164:$R$165)+SUMIF('TKK-MIF-TIF'!$L$171,'rekap jam tatap muka'!B22,'TKK-MIF-TIF'!$R$171)+SUMIF('TKK-MIF-TIF'!$L$176:$L$177,'rekap jam tatap muka'!B22,'TKK-MIF-TIF'!$R$176:$R$177)</f>
        <v>0</v>
      </c>
      <c r="AE23" s="34"/>
      <c r="AF23" s="35">
        <f t="shared" si="3"/>
        <v>8</v>
      </c>
      <c r="AG23" s="15">
        <f t="shared" ca="1" si="4"/>
        <v>6</v>
      </c>
      <c r="AH23" s="35">
        <f t="shared" ca="1" si="0"/>
        <v>2</v>
      </c>
      <c r="AI23" s="15">
        <f t="shared" ca="1" si="5"/>
        <v>13</v>
      </c>
      <c r="AJ23" s="35">
        <f t="shared" ca="1" si="1"/>
        <v>4</v>
      </c>
      <c r="AK23" s="35">
        <f t="shared" ca="1" si="6"/>
        <v>19</v>
      </c>
      <c r="AL23" s="36">
        <f>COUNTIF('TKK-MIF-TIF'!$H$15:$H$272,'rekap jam tatap muka'!B22)</f>
        <v>2</v>
      </c>
      <c r="AM23" s="37">
        <v>50000</v>
      </c>
      <c r="AN23" s="38">
        <f t="shared" ca="1" si="7"/>
        <v>1400000</v>
      </c>
      <c r="AO23" s="38">
        <f t="shared" ca="1" si="8"/>
        <v>2800000</v>
      </c>
      <c r="AP23" s="38">
        <f t="shared" ca="1" si="2"/>
        <v>4200000</v>
      </c>
      <c r="AQ23" s="40" t="s">
        <v>8</v>
      </c>
    </row>
    <row r="24" spans="1:43" ht="15.75" customHeight="1">
      <c r="A24" s="50">
        <v>23</v>
      </c>
      <c r="B24" s="51" t="s">
        <v>48</v>
      </c>
      <c r="C24" s="51" t="s">
        <v>333</v>
      </c>
      <c r="D24" s="14">
        <f>COUNTIF('TKK-MIF-TIF'!$A$13:$L$35,'rekap jam tatap muka'!B23)</f>
        <v>0</v>
      </c>
      <c r="E24" s="15">
        <f ca="1">SUMIF('TKK-MIF-TIF'!$H$4:$H$19,'rekap jam tatap muka'!B23,'TKK-MIF-TIF'!$R$4:$R$19)+SUMIF('TKK-MIF-TIF'!$H$25:$H$30,'rekap jam tatap muka'!B23,'TKK-MIF-TIF'!$R$25:$R$30)+SUMIF('TKK-MIF-TIF'!$I$4:$I$19,'rekap jam tatap muka'!B23,'TKK-MIF-TIF'!$R$4:$R$19)+SUMIF('TKK-MIF-TIF'!$I$25:$I$30,'rekap jam tatap muka'!B23,'TKK-MIF-TIF'!$R$25:$R$30)+SUMIF('TKK-MIF-TIF'!$J$4:$J$19,'rekap jam tatap muka'!B23,'TKK-MIF-TIF'!$R$4:$R$19)+SUMIF('TKK-MIF-TIF'!$J$25:$J$30,'rekap jam tatap muka'!B23,'TKK-MIF-TIF'!$R$25:$R$30)+SUMIF('TKK-MIF-TIF'!$K$4:$K$19,'rekap jam tatap muka'!B23,'TKK-MIF-TIF'!$R$4:$R$19)+SUMIF('TKK-MIF-TIF'!$K$25:$K$30,'rekap jam tatap muka'!B23,'TKK-MIF-TIF'!$R$25:$R$30)+SUMIF('TKK-MIF-TIF'!$L$4:$L$19,'rekap jam tatap muka'!B23,'TKK-MIF-TIF'!$R$4:$R$19)+SUMIF('TKK-MIF-TIF'!$L$25:$L$30,'rekap jam tatap muka'!B23,'TKK-MIF-TIF'!$R$25:$R$30)</f>
        <v>0</v>
      </c>
      <c r="F24" s="16">
        <f>SUMIF('TKK-MIF-TIF'!$H$20:$H$22,'rekap jam tatap muka'!B23,'TKK-MIF-TIF'!$R$20:$R$22)+SUMIF('TKK-MIF-TIF'!$H$31:$H$32,'rekap jam tatap muka'!B23,'TKK-MIF-TIF'!$R$31:$R$32)+SUMIF('TKK-MIF-TIF'!$H$34,'rekap jam tatap muka'!B23,'TKK-MIF-TIF'!$R$34)+SUMIF('TKK-MIF-TIF'!$I$20:$I$22,'rekap jam tatap muka'!B23,'TKK-MIF-TIF'!$R$20:$R$22)+SUMIF('TKK-MIF-TIF'!$I$31:$I$32,'rekap jam tatap muka'!B23,'TKK-MIF-TIF'!$R$31:$R$32)+SUMIF('TKK-MIF-TIF'!$I$34,'rekap jam tatap muka'!B23,'TKK-MIF-TIF'!$R$34)+SUMIF('TKK-MIF-TIF'!$J$20:$J$22,'rekap jam tatap muka'!B23,'TKK-MIF-TIF'!$R$20:$R$22)+SUMIF('TKK-MIF-TIF'!$J$31:$J$32,'rekap jam tatap muka'!B23,'TKK-MIF-TIF'!$R$31:$R$32)+SUMIF('TKK-MIF-TIF'!$J$34,'rekap jam tatap muka'!B23,'TKK-MIF-TIF'!$R$34)+SUMIF('TKK-MIF-TIF'!$K$20:$K$22,'rekap jam tatap muka'!B23,'TKK-MIF-TIF'!$R$20:$R$22)+SUMIF('TKK-MIF-TIF'!$K$31:$K$32,'rekap jam tatap muka'!B23,'TKK-MIF-TIF'!$R$31:$R$32)+SUMIF('TKK-MIF-TIF'!$K$34,'rekap jam tatap muka'!B23,'TKK-MIF-TIF'!$R$34)+SUMIF('TKK-MIF-TIF'!$L$20:$L$22,'rekap jam tatap muka'!B23,'TKK-MIF-TIF'!$R$20:$R$22)+SUMIF('TKK-MIF-TIF'!$L$31:$L$32,'rekap jam tatap muka'!B23,'TKK-MIF-TIF'!$R$31:$R$32)+SUMIF('TKK-MIF-TIF'!$L$34,'rekap jam tatap muka'!B23,'TKK-MIF-TIF'!$R$34)</f>
        <v>0</v>
      </c>
      <c r="G24" s="17">
        <f>COUNTIF('TKK-MIF-TIF'!$A$41:$L$50,'rekap jam tatap muka'!B23)</f>
        <v>0</v>
      </c>
      <c r="H24" s="18">
        <f>SUMIF('TKK-MIF-TIF'!$H$43:$H$47,'rekap jam tatap muka'!B23,'TKK-MIF-TIF'!$R$43:$R$47)+SUMIF('TKK-MIF-TIF'!$I$43:$I$47,'rekap jam tatap muka'!B23,'TKK-MIF-TIF'!$R$43:$R$47)+SUMIF('TKK-MIF-TIF'!$J$43:$J$47,'rekap jam tatap muka'!B23,'TKK-MIF-TIF'!$R$43:$R$47)+SUMIF('TKK-MIF-TIF'!$K$43:$K$47,'rekap jam tatap muka'!B23,'TKK-MIF-TIF'!$R$43:$R$47)+SUMIF('TKK-MIF-TIF'!$L$43:$L$47,'rekap jam tatap muka'!B23,'TKK-MIF-TIF'!$R$43:$R$47)</f>
        <v>0</v>
      </c>
      <c r="I24" s="16">
        <f>SUMIF('TKK-MIF-TIF'!$H$48:$H$50,'rekap jam tatap muka'!B23,'TKK-MIF-TIF'!$R$48:$R$50)+SUMIF('TKK-MIF-TIF'!$I$48:$I$50,'rekap jam tatap muka'!B23,'TKK-MIF-TIF'!$R$48:$R$50)+SUMIF('TKK-MIF-TIF'!$J$48:$J$50,'rekap jam tatap muka'!B23,'TKK-MIF-TIF'!$R$48:$R$50)+SUMIF('TKK-MIF-TIF'!$K$48:$K$50,'rekap jam tatap muka'!B23,'TKK-MIF-TIF'!$R$48:$R$50)+SUMIF('TKK-MIF-TIF'!$L$48:$L$50,'rekap jam tatap muka'!B23,'TKK-MIF-TIF'!$R$48:$R$50)</f>
        <v>0</v>
      </c>
      <c r="J24" s="19">
        <f>COUNTIF('TKK-MIF-TIF'!$A$55:$K$80,'rekap jam tatap muka'!B23)</f>
        <v>3</v>
      </c>
      <c r="K24" s="19">
        <f>SUMIF('TKK-MIF-TIF'!$H$60,'rekap jam tatap muka'!B23,'TKK-MIF-TIF'!$R$60)+SUMIF('TKK-MIF-TIF'!$H$62,'rekap jam tatap muka'!B23,'TKK-MIF-TIF'!$R$62)+SUMIF('TKK-MIF-TIF'!$H$67:$H$72,'rekap jam tatap muka'!B23,'TKK-MIF-TIF'!$R$67:$R$72)+SUMIF('TKK-MIF-TIF'!$H$78:$H$79,'rekap jam tatap muka'!B23,'TKK-MIF-TIF'!$R$78:$R$79)+SUMIF('TKK-MIF-TIF'!$I$60,'rekap jam tatap muka'!B23,'TKK-MIF-TIF'!$R$60)+SUMIF('TKK-MIF-TIF'!$I$62,'rekap jam tatap muka'!B23,'TKK-MIF-TIF'!$R$62)+SUMIF('TKK-MIF-TIF'!$I$67:$I$72,'rekap jam tatap muka'!B23,'TKK-MIF-TIF'!$R$67:$R$72)+SUMIF('TKK-MIF-TIF'!$I$78:$I$79,'rekap jam tatap muka'!B23,'TKK-MIF-TIF'!$R$78:$R$79)+SUMIF('TKK-MIF-TIF'!$J$60,'rekap jam tatap muka'!B23,'TKK-MIF-TIF'!$R$60)+SUMIF('TKK-MIF-TIF'!$J$62,'rekap jam tatap muka'!B23,'TKK-MIF-TIF'!$R$62)+SUMIF('TKK-MIF-TIF'!$J$67:$J$72,'rekap jam tatap muka'!B23,'TKK-MIF-TIF'!$R$67:$R$72)+SUMIF('TKK-MIF-TIF'!$J$78:$J$79,'rekap jam tatap muka'!B23,'TKK-MIF-TIF'!$R$78:$R$79)+SUMIF('TKK-MIF-TIF'!$K$60,'rekap jam tatap muka'!B23,'TKK-MIF-TIF'!$R$60)+SUMIF('TKK-MIF-TIF'!$K$62,'rekap jam tatap muka'!B23,'TKK-MIF-TIF'!$R$62)+SUMIF('TKK-MIF-TIF'!$K$67:$K$72,'rekap jam tatap muka'!B23,'TKK-MIF-TIF'!$R$67:$R$72)+SUMIF('TKK-MIF-TIF'!$K$78:$K$79,'rekap jam tatap muka'!B23,'TKK-MIF-TIF'!$R$78:$R$79)+SUMIF('TKK-MIF-TIF'!$L$60,'rekap jam tatap muka'!B23,'TKK-MIF-TIF'!$R$60)+SUMIF('TKK-MIF-TIF'!$L$62,'rekap jam tatap muka'!B23,'TKK-MIF-TIF'!$R$62)+SUMIF('TKK-MIF-TIF'!$L$67:$L$72,'rekap jam tatap muka'!B23,'TKK-MIF-TIF'!$R$67:$R$72)+SUMIF('TKK-MIF-TIF'!$L$78:$L$79,'rekap jam tatap muka'!B23,'TKK-MIF-TIF'!$R$78:$R$79)</f>
        <v>2</v>
      </c>
      <c r="L24" s="20">
        <f>SUMIF('TKK-MIF-TIF'!$H$61,'rekap jam tatap muka'!B23,'TKK-MIF-TIF'!$R$61)+SUMIF('TKK-MIF-TIF'!$H$63:$H$64,'rekap jam tatap muka'!B23,'TKK-MIF-TIF'!$R$63:$R$64)+SUMIF('TKK-MIF-TIF'!$H$73:$H$74,'rekap jam tatap muka'!B23,'TKK-MIF-TIF'!$R$73:$R$74)+SUMIF('TKK-MIF-TIF'!$H$77,'rekap jam tatap muka'!B23,'TKK-MIF-TIF'!$R$77)+SUMIF('TKK-MIF-TIF'!$I$61,'rekap jam tatap muka'!B23,'TKK-MIF-TIF'!$R$61)+SUMIF('TKK-MIF-TIF'!$I$63:$I$64,'rekap jam tatap muka'!B23,'TKK-MIF-TIF'!$R$63:$R$64)+SUMIF('TKK-MIF-TIF'!$I$73:$I$74,'rekap jam tatap muka'!B23,'TKK-MIF-TIF'!$R$73:$R$74)+SUMIF('TKK-MIF-TIF'!$I$77,'rekap jam tatap muka'!B23,'TKK-MIF-TIF'!$R$77)+SUMIF('TKK-MIF-TIF'!$J$61,'rekap jam tatap muka'!B23,'TKK-MIF-TIF'!$R$61)+SUMIF('TKK-MIF-TIF'!$J$63:$J$64,'rekap jam tatap muka'!B23,'TKK-MIF-TIF'!$R$63:$R$64)+SUMIF('TKK-MIF-TIF'!$J$73:$J$74,'rekap jam tatap muka'!B23,'TKK-MIF-TIF'!$R$73:$R$74)+SUMIF('TKK-MIF-TIF'!$J$77,'rekap jam tatap muka'!B23,'TKK-MIF-TIF'!$R$77)+SUMIF('TKK-MIF-TIF'!$K$61,'rekap jam tatap muka'!B23,'TKK-MIF-TIF'!$R$61)+SUMIF('TKK-MIF-TIF'!$K$63:$K$64,'rekap jam tatap muka'!B23,'TKK-MIF-TIF'!$R$63:$R$64)+SUMIF('TKK-MIF-TIF'!$K$73:$K$74,'rekap jam tatap muka'!B23,'TKK-MIF-TIF'!$R$73:$R$74)+SUMIF('TKK-MIF-TIF'!$K$77,'rekap jam tatap muka'!B23,'TKK-MIF-TIF'!$R$77)+SUMIF('TKK-MIF-TIF'!$L$61,'rekap jam tatap muka'!B23,'TKK-MIF-TIF'!$R$61)+SUMIF('TKK-MIF-TIF'!$L$63:$L$64,'rekap jam tatap muka'!B23,'TKK-MIF-TIF'!$R$63:$R$64)+SUMIF('TKK-MIF-TIF'!$L$73:$L$74,'rekap jam tatap muka'!B23,'TKK-MIF-TIF'!$R$73:$R$74)+SUMIF('TKK-MIF-TIF'!$L$77,'rekap jam tatap muka'!B23,'TKK-MIF-TIF'!$R$77)</f>
        <v>10</v>
      </c>
      <c r="M24" s="21">
        <f>COUNTIF('TKK-MIF-TIF'!$A$84:$K$109,'rekap jam tatap muka'!B23)</f>
        <v>3</v>
      </c>
      <c r="N24" s="21">
        <f>SUMIF('TKK-MIF-TIF'!$H$89,'rekap jam tatap muka'!B23,'TKK-MIF-TIF'!$R$89)+SUMIF('TKK-MIF-TIF'!$H$91,'rekap jam tatap muka'!B23,'TKK-MIF-TIF'!$R$91)+SUMIF('TKK-MIF-TIF'!$H$96:$H$101,'rekap jam tatap muka'!B23,'TKK-MIF-TIF'!$R$96:$R$101)+SUMIF('TKK-MIF-TIF'!$H$107:$H$108,'rekap jam tatap muka'!B23,'TKK-MIF-TIF'!$R$107:$R$108)+SUMIF('TKK-MIF-TIF'!$I$89,'rekap jam tatap muka'!B23,'TKK-MIF-TIF'!$R$89)+SUMIF('TKK-MIF-TIF'!$I$91,'rekap jam tatap muka'!B23,'TKK-MIF-TIF'!$R$91)+SUMIF('TKK-MIF-TIF'!$I$96:$I$101,'rekap jam tatap muka'!B23,'TKK-MIF-TIF'!$R$96:$R$101)+SUMIF('TKK-MIF-TIF'!$I$107:$I$108,'rekap jam tatap muka'!B23,'TKK-MIF-TIF'!$R$107:$R$108)+SUMIF('TKK-MIF-TIF'!$J$89,'rekap jam tatap muka'!B23,'TKK-MIF-TIF'!$R$89)+SUMIF('TKK-MIF-TIF'!$J$91,'rekap jam tatap muka'!B23,'TKK-MIF-TIF'!$R$91)+SUMIF('TKK-MIF-TIF'!$J$96:$J$101,'rekap jam tatap muka'!B23,'TKK-MIF-TIF'!$R$96:$R$101)+SUMIF('TKK-MIF-TIF'!$J$107:$J$108,'rekap jam tatap muka'!B23,'TKK-MIF-TIF'!$R$107:$R$108)+SUMIF('TKK-MIF-TIF'!$K$89,'rekap jam tatap muka'!B23,'TKK-MIF-TIF'!$R$89)+SUMIF('TKK-MIF-TIF'!$K$91,'rekap jam tatap muka'!B23,'TKK-MIF-TIF'!$R$91)+SUMIF('TKK-MIF-TIF'!$K$96:$K$101,'rekap jam tatap muka'!B23,'TKK-MIF-TIF'!$R$96:$R$101)+SUMIF('TKK-MIF-TIF'!$K$107:$K$108,'rekap jam tatap muka'!B23,'TKK-MIF-TIF'!$R$107:$R$108)+SUMIF('TKK-MIF-TIF'!$H$89,'rekap jam tatap muka'!B23,'TKK-MIF-TIF'!$R$89)+SUMIF('TKK-MIF-TIF'!$L$91,'rekap jam tatap muka'!B23,'TKK-MIF-TIF'!$R$91)+SUMIF('TKK-MIF-TIF'!$L$96:$L$101,'rekap jam tatap muka'!B23,'TKK-MIF-TIF'!$R$96:$R$101)+SUMIF('TKK-MIF-TIF'!$L$107:$L$108,'rekap jam tatap muka'!B23,'TKK-MIF-TIF'!$R$107:$R$108)</f>
        <v>1</v>
      </c>
      <c r="O24" s="22">
        <f ca="1">SUMIF('TKK-MIF-TIF'!$H$90,'rekap jam tatap muka'!B23,'TKK-MIF-TIF'!$R$90)+SUMIF('TKK-MIF-TIF'!$H$92:$H$93,'rekap jam tatap muka'!B23,'TKK-MIF-TIF'!$R$92:$R$93)+SUMIF('TKK-MIF-TIF'!$H$102:$H$103,'rekap jam tatap muka'!B23,'TKK-MIF-TIF'!$R$102:$R$103)+SUMIF('TKK-MIF-TIF'!$H$106,'rekap jam tatap muka'!B23,'TKK-MIF-TIF'!$R$106)+SUMIF('TKK-MIF-TIF'!$I$90,'rekap jam tatap muka'!B23,'TKK-MIF-TIF'!$R$90)+SUMIF('TKK-MIF-TIF'!$H$92:$I$93,'rekap jam tatap muka'!B23,'TKK-MIF-TIF'!$R$92:$R$93)+SUMIF('TKK-MIF-TIF'!$I$102:$I$103,'rekap jam tatap muka'!B23,'TKK-MIF-TIF'!$R$102:$R$103)+SUMIF('TKK-MIF-TIF'!$I$106,'rekap jam tatap muka'!B23,'TKK-MIF-TIF'!$R$106)+SUMIF('TKK-MIF-TIF'!$J$90,'rekap jam tatap muka'!B23,'TKK-MIF-TIF'!$R$90)+SUMIF('TKK-MIF-TIF'!$J$92:$J$93,'rekap jam tatap muka'!B23,'TKK-MIF-TIF'!$R$92:$R$93)+SUMIF('TKK-MIF-TIF'!$J$102:$J$103,'rekap jam tatap muka'!B23,'TKK-MIF-TIF'!$R$102:$R$103)+SUMIF('TKK-MIF-TIF'!$J$106,'rekap jam tatap muka'!B23,'TKK-MIF-TIF'!$R$106)+SUMIF('TKK-MIF-TIF'!$K$90,'rekap jam tatap muka'!B23,'TKK-MIF-TIF'!$R$90)+SUMIF('TKK-MIF-TIF'!$K$92:$K$93,'rekap jam tatap muka'!B23,'TKK-MIF-TIF'!$R$92:$R$93)+SUMIF('TKK-MIF-TIF'!$K$102:$K$103,'rekap jam tatap muka'!B23,'TKK-MIF-TIF'!$R$102:$R$103)+SUMIF('TKK-MIF-TIF'!$K$106,'rekap jam tatap muka'!B23,'TKK-MIF-TIF'!$R$106)+SUMIF('TKK-MIF-TIF'!$L$90,'rekap jam tatap muka'!B23,'TKK-MIF-TIF'!$R$90)+SUMIF('TKK-MIF-TIF'!$L$92:$L$93,'rekap jam tatap muka'!B23,'TKK-MIF-TIF'!$R$92:$R$93)+SUMIF('TKK-MIF-TIF'!$L$102:$L$103,'rekap jam tatap muka'!B23,'TKK-MIF-TIF'!$R$102:$R$103)+SUMIF('TKK-MIF-TIF'!$L$106,'rekap jam tatap muka'!B23,'TKK-MIF-TIF'!$R$106)</f>
        <v>4</v>
      </c>
      <c r="P24" s="23">
        <f>COUNTIF('TKK-MIF-TIF'!$A$113:$L$150,'rekap jam tatap muka'!B23)</f>
        <v>0</v>
      </c>
      <c r="Q24" s="23">
        <f>SUMIF('TKK-MIF-TIF'!$H$119:$H$121,'rekap jam tatap muka'!B23,'TKK-MIF-TIF'!$R$119:$R$121)+SUMIF('TKK-MIF-TIF'!$H$129:$H$132,'rekap jam tatap muka'!B23,'TKK-MIF-TIF'!$R$129:$R$132)+SUMIF('TKK-MIF-TIF'!$H$139:$H$142,'rekap jam tatap muka'!B23,'TKK-MIF-TIF'!$R$139:$R164)+ SUMIF('TKK-MIF-TIF'!$H$150:$H$151,'rekap jam tatap muka'!B23,'TKK-MIF-TIF'!$R$150:$R173)+SUMIF('TKK-MIF-TIF'!$I$119:$I$121,'rekap jam tatap muka'!B23,'TKK-MIF-TIF'!$R$119:$R$121)+SUMIF('TKK-MIF-TIF'!$I$129:$I$132,'rekap jam tatap muka'!B23,'TKK-MIF-TIF'!$R$129:$R$132)+SUMIF('TKK-MIF-TIF'!$I$139:$I$142,'rekap jam tatap muka'!B23,'TKK-MIF-TIF'!$R$139:$R164)+SUMIF('TKK-MIF-TIF'!$I$150:$I$151,'rekap jam tatap muka'!B23,'TKK-MIF-TIF'!$R$150:$R173)+SUMIF('TKK-MIF-TIF'!$J$119:$J$121,'rekap jam tatap muka'!B23,'TKK-MIF-TIF'!$R$119:$R$121)+SUMIF('TKK-MIF-TIF'!$J$129:$J$132,'rekap jam tatap muka'!B23,'TKK-MIF-TIF'!$R$129:$R$132)+SUMIF('TKK-MIF-TIF'!$J$139:$J$142,'rekap jam tatap muka'!B23,'TKK-MIF-TIF'!$R$139:$R164)+SUMIF('TKK-MIF-TIF'!$J$150:$J$151,'rekap jam tatap muka'!B23,'TKK-MIF-TIF'!$R$150:$R173)+SUMIF('TKK-MIF-TIF'!$K$119:$K$121,'rekap jam tatap muka'!B23,'TKK-MIF-TIF'!$R$119:$R$121)+SUMIF('TKK-MIF-TIF'!$K$129:$K$132,'rekap jam tatap muka'!B23,'TKK-MIF-TIF'!$R$132:$R$1120)+SUMIF('TKK-MIF-TIF'!$K$139:$K$142,'rekap jam tatap muka'!B23,'TKK-MIF-TIF'!$R$139:$R164)+SUMIF('TKK-MIF-TIF'!$K$150:$K$151,'rekap jam tatap muka'!B23,'TKK-MIF-TIF'!$R$150:$R173)+SUMIF('TKK-MIF-TIF'!$L$119:$L$121,'rekap jam tatap muka'!B23,'TKK-MIF-TIF'!$R$119:$R$121)+SUMIF('TKK-MIF-TIF'!$L$129:$L$132,'rekap jam tatap muka'!B23,'TKK-MIF-TIF'!$R$132:$R$1120)+SUMIF('TKK-MIF-TIF'!$L$139:$L$142,'rekap jam tatap muka'!B23,'TKK-MIF-TIF'!$R$139:$R164)+SUMIF('TKK-MIF-TIF'!$L$150:$L$151,'rekap jam tatap muka'!B23,'TKK-MIF-TIF'!$R$150:$R173)</f>
        <v>0</v>
      </c>
      <c r="R24" s="24">
        <f>SUMIF('TKK-MIF-TIF'!$H$122:$H$123,'rekap jam tatap muka'!B23,'TKK-MIF-TIF'!$R$122:$R$123)+SUMIF('TKK-MIF-TIF'!$H$128,'rekap jam tatap muka'!B23,'TKK-MIF-TIF'!$R$128)+SUMIF('TKK-MIF-TIF'!$H$133:$H$134,'rekap jam tatap muka'!B23,'TKK-MIF-TIF'!$R$133:$R$134)+SUMIF('TKK-MIF-TIF'!$H$143:$H$145,'rekap jam tatap muka'!B23,'TKK-MIF-TIF'!$R$143:$R$145)+SUMIF('TKK-MIF-TIF'!$H$152,'rekap jam tatap muka'!B23,'TKK-MIF-TIF'!$R$152)+SUMIF('TKK-MIF-TIF'!$I$122:$I$123,'rekap jam tatap muka'!B23,'TKK-MIF-TIF'!$R$122:$R$123)+SUMIF('TKK-MIF-TIF'!$I$128,'rekap jam tatap muka'!B23,'TKK-MIF-TIF'!$R$128)+SUMIF('TKK-MIF-TIF'!$I$133:$I$134,'rekap jam tatap muka'!B23,'TKK-MIF-TIF'!$R$133:$R$134)+SUMIF('TKK-MIF-TIF'!$I$143:$I$145,'rekap jam tatap muka'!B23,'TKK-MIF-TIF'!$R$143:$R$145)+SUMIF('TKK-MIF-TIF'!$I$152,'rekap jam tatap muka'!B23,'TKK-MIF-TIF'!$R$152)+SUMIF('TKK-MIF-TIF'!$J$122:$J$123,'rekap jam tatap muka'!B23,'TKK-MIF-TIF'!$R$122:$R$123)+SUMIF('TKK-MIF-TIF'!$J$128,'rekap jam tatap muka'!B23,'TKK-MIF-TIF'!$R$128)+SUMIF('TKK-MIF-TIF'!$J$133:$J$134,'rekap jam tatap muka'!B23,'TKK-MIF-TIF'!$R$133:$R$134)+SUMIF('TKK-MIF-TIF'!$J$143:$J$145,'rekap jam tatap muka'!B23,'TKK-MIF-TIF'!$R$143:$R$145)+SUMIF('TKK-MIF-TIF'!$K$122:$K$123,'rekap jam tatap muka'!B23,'TKK-MIF-TIF'!$R$122:$R$123)+SUMIF('TKK-MIF-TIF'!$J$152,'rekap jam tatap muka'!B23,'TKK-MIF-TIF'!$R$152)+SUMIF('TKK-MIF-TIF'!$K$128,'rekap jam tatap muka'!B23,'TKK-MIF-TIF'!$R$128)+SUMIF('TKK-MIF-TIF'!$K$133:$K$134,'rekap jam tatap muka'!B23,'TKK-MIF-TIF'!$R$133:$R$134)+SUMIF('TKK-MIF-TIF'!$K$143:$K$145,'rekap jam tatap muka'!B23,'TKK-MIF-TIF'!$R$143:$R$145)+SUMIF('TKK-MIF-TIF'!$K$152,'rekap jam tatap muka'!B23,'TKK-MIF-TIF'!$R$152)+SUMIF('TKK-MIF-TIF'!$L$122:$L$123,'rekap jam tatap muka'!B23,'TKK-MIF-TIF'!$R$122:$R$123)+SUMIF('TKK-MIF-TIF'!$L$128,'rekap jam tatap muka'!B23,'TKK-MIF-TIF'!$R$128)+SUMIF('TKK-MIF-TIF'!$L$133:$L$134,'rekap jam tatap muka'!B23,'TKK-MIF-TIF'!$R$133:$R$134)+SUMIF('TKK-MIF-TIF'!$L$143:$L$145,'rekap jam tatap muka'!B23,'TKK-MIF-TIF'!$R$143:$R$145)+SUMIF('TKK-MIF-TIF'!$L$152,'rekap jam tatap muka'!B23,'TKK-MIF-TIF'!$R$152)</f>
        <v>0</v>
      </c>
      <c r="S24" s="25">
        <f>COUNTIF('TKK-MIF-TIF'!$A$189:$L$226,'rekap jam tatap muka'!B23)</f>
        <v>0</v>
      </c>
      <c r="T24" s="25">
        <f>SUMIF('TKK-MIF-TIF'!$H$194:$H$196,'rekap jam tatap muka'!B23,'TKK-MIF-TIF'!$R$194:$R$196)+SUMIF('TKK-MIF-TIF'!$H$205:$H$208,'rekap jam tatap muka'!B23,'TKK-MIF-TIF'!$R$205:$R$208)+SUMIF('TKK-MIF-TIF'!$H$215:$H$218,'rekap jam tatap muka'!B23,'TKK-MIF-TIF'!$R$215:$R240)+SUMIF('TKK-MIF-TIF'!$H$226:$H$227,'rekap jam tatap muka'!B23,'TKK-MIF-TIF'!$R$226:$R249)+ SUMIF('TKK-MIF-TIF'!$I$194:$I$196,'rekap jam tatap muka'!B23,'TKK-MIF-TIF'!$R$194:$R$196)+SUMIF('TKK-MIF-TIF'!$I$205:$I$208,'rekap jam tatap muka'!B23,'TKK-MIF-TIF'!$R$205:$R$208)+SUMIF('TKK-MIF-TIF'!$I$215:$I$218,'rekap jam tatap muka'!B23,'TKK-MIF-TIF'!$R$215:$R240)+SUMIF('TKK-MIF-TIF'!$I$226:$I$227,'rekap jam tatap muka'!B23,'TKK-MIF-TIF'!$R$226:$R249)+SUMIF('TKK-MIF-TIF'!$J$194:$J$196,'rekap jam tatap muka'!B23,'TKK-MIF-TIF'!$R$194:$R$196)+SUMIF('TKK-MIF-TIF'!$J$205:$J$208,'rekap jam tatap muka'!B23,'TKK-MIF-TIF'!$R$205:$R$208)+SUMIF('TKK-MIF-TIF'!$J$215:$J$218,'rekap jam tatap muka'!B23,'TKK-MIF-TIF'!$R$215:$R240)+SUMIF('TKK-MIF-TIF'!$J$226:$J$227,'rekap jam tatap muka'!B23,'TKK-MIF-TIF'!$R$226:$R249)+SUMIF('TKK-MIF-TIF'!$K$194:$K$196,'rekap jam tatap muka'!B23,'TKK-MIF-TIF'!$R$194:$R$196)+SUMIF('TKK-MIF-TIF'!$K$205:$K$208,'rekap jam tatap muka'!B23,'TKK-MIF-TIF'!$R$205:$R$208)+SUMIF('TKK-MIF-TIF'!$K$215:$K$218,'rekap jam tatap muka'!B23,'TKK-MIF-TIF'!$R$215:$R240)+SUMIF('TKK-MIF-TIF'!$K$226:$K$227,'rekap jam tatap muka'!B23,'TKK-MIF-TIF'!$R$226:$R249)+SUMIF('TKK-MIF-TIF'!$L$194:$L$196,'rekap jam tatap muka'!B23,'TKK-MIF-TIF'!$R$194:$R$196)+SUMIF('TKK-MIF-TIF'!$L$205:$L$208,'rekap jam tatap muka'!B23,'TKK-MIF-TIF'!$R$205:$R$208)+SUMIF('TKK-MIF-TIF'!$L$215:$L$218,'rekap jam tatap muka'!B23,'TKK-MIF-TIF'!$R$215:$R240)+SUMIF('TKK-MIF-TIF'!$L$226:$L$227,'rekap jam tatap muka'!B23,'TKK-MIF-TIF'!$R$226:$R249)</f>
        <v>0</v>
      </c>
      <c r="U24" s="26">
        <f>SUMIF('TKK-MIF-TIF'!$H$197:$H$198,'rekap jam tatap muka'!B23,'TKK-MIF-TIF'!$R$197:$R$198)+SUMIF('TKK-MIF-TIF'!$H$204,'rekap jam tatap muka'!B23,'TKK-MIF-TIF'!$R$204)+SUMIF('TKK-MIF-TIF'!$H$209:$H$210,'rekap jam tatap muka'!B23,'TKK-MIF-TIF'!$R$209:$R$210)+SUMIF('TKK-MIF-TIF'!$H$219:$H$221,'rekap jam tatap muka'!B23,'TKK-MIF-TIF'!$R$219:$R$221)+SUMIF('TKK-MIF-TIF'!$H$228,'rekap jam tatap muka'!B23,'TKK-MIF-TIF'!$R$228)+SUMIF('TKK-MIF-TIF'!$I$197:$I$198,'rekap jam tatap muka'!B23,'TKK-MIF-TIF'!$R$197:$R$198)+SUMIF('TKK-MIF-TIF'!$I$204,'rekap jam tatap muka'!B23,'TKK-MIF-TIF'!$R$204)+SUMIF('TKK-MIF-TIF'!$I$209:$I$210,'rekap jam tatap muka'!B23,'TKK-MIF-TIF'!$R$209:$R$210)+SUMIF('TKK-MIF-TIF'!$I$219:$I$221,'rekap jam tatap muka'!B23,'TKK-MIF-TIF'!$R$219:$R$221)+SUMIF('TKK-MIF-TIF'!$I$228,'rekap jam tatap muka'!B23,'TKK-MIF-TIF'!$R$228)+SUMIF('TKK-MIF-TIF'!$J$197:$J$198,'rekap jam tatap muka'!B23,'TKK-MIF-TIF'!$R$197:$R$198)+SUMIF('TKK-MIF-TIF'!$J$204,'rekap jam tatap muka'!B23,'TKK-MIF-TIF'!$R$204)+SUMIF('TKK-MIF-TIF'!$J$209:$J$210,'rekap jam tatap muka'!B23,'TKK-MIF-TIF'!$R$209:$R$210)+SUMIF('TKK-MIF-TIF'!$J$219:$J$221,'rekap jam tatap muka'!B23,'TKK-MIF-TIF'!$R$219:$R$221)+SUMIF('TKK-MIF-TIF'!$J$228,'rekap jam tatap muka'!B23,'TKK-MIF-TIF'!$R$228)+SUMIF('TKK-MIF-TIF'!$K$197:$K$198,'rekap jam tatap muka'!B23,'TKK-MIF-TIF'!$R$197:$R$198)+SUMIF('TKK-MIF-TIF'!$K$204,'rekap jam tatap muka'!B23,'TKK-MIF-TIF'!$R$204)+SUMIF('TKK-MIF-TIF'!$K$209:$K$210,'rekap jam tatap muka'!B23,'TKK-MIF-TIF'!$R$209:$R$210)+SUMIF('TKK-MIF-TIF'!$K$219:$K$221,'rekap jam tatap muka'!B23,'TKK-MIF-TIF'!$R$219:$R$221)+SUMIF('TKK-MIF-TIF'!$K$228,'rekap jam tatap muka'!B23,'TKK-MIF-TIF'!$R$228)+SUMIF('TKK-MIF-TIF'!$L$197:$L$198,'rekap jam tatap muka'!B23,'TKK-MIF-TIF'!$R$197:$R$198)+SUMIF('TKK-MIF-TIF'!$L$204,'rekap jam tatap muka'!B23,'TKK-MIF-TIF'!$R$204)+SUMIF('TKK-MIF-TIF'!$L$209:$L$210,'rekap jam tatap muka'!B23,'TKK-MIF-TIF'!$R$209:$R$210)+SUMIF('TKK-MIF-TIF'!$J$219:$J$221,'rekap jam tatap muka'!B23,'TKK-MIF-TIF'!$R$219:$R$221)++SUMIF('TKK-MIF-TIF'!$L$228,'rekap jam tatap muka'!B23,'TKK-MIF-TIF'!$R$228)</f>
        <v>0</v>
      </c>
      <c r="V24" s="27">
        <f>COUNTIF('TKK-MIF-TIF'!$A$231:$L$242,'rekap jam tatap muka'!B23)</f>
        <v>0</v>
      </c>
      <c r="W24" s="28">
        <f>SUMIF('TKK-MIF-TIF'!$H$251:$H$253,'rekap jam tatap muka'!B23,'TKK-MIF-TIF'!$R$251:$R$253)+SUMIF('TKK-MIF-TIF'!$I$251:$I$253,'rekap jam tatap muka'!B23,'TKK-MIF-TIF'!$R$251:$R$253)+SUMIF('TKK-MIF-TIF'!$J$251:$J$253,'rekap jam tatap muka'!B23,'TKK-MIF-TIF'!$R$251:$R$253)+SUMIF('TKK-MIF-TIF'!$K$251:$K$253,'rekap jam tatap muka'!B23,'TKK-MIF-TIF'!$R$251:$R$253)+SUMIF('TKK-MIF-TIF'!$L$251:$L$253,'rekap jam tatap muka'!B23,'TKK-MIF-TIF'!$R$251:$R$253)</f>
        <v>0</v>
      </c>
      <c r="X24" s="29">
        <f>SUMIF('TKK-MIF-TIF'!$H$254:$H$255,'rekap jam tatap muka'!B23,'TKK-MIF-TIF'!$R$254:$R$255)+SUMIF('TKK-MIF-TIF'!$I$254:$I$255,'rekap jam tatap muka'!B23,'TKK-MIF-TIF'!$R$254:$R$255)+SUMIF('TKK-MIF-TIF'!$J$254:$J$255,'rekap jam tatap muka'!B23,'TKK-MIF-TIF'!$R$254:$R$255)+SUMIF('TKK-MIF-TIF'!$K$254:$K$255,'rekap jam tatap muka'!B23,'TKK-MIF-TIF'!$R$254:$R$255)+SUMIF('TKK-MIF-TIF'!$L$254:$L$255,'rekap jam tatap muka'!B23,'TKK-MIF-TIF'!$R$254:$R$255)</f>
        <v>0</v>
      </c>
      <c r="Y24" s="30">
        <f>COUNTIF('TKK-MIF-TIF'!$A$261:$L$272,'rekap jam tatap muka'!B23)</f>
        <v>0</v>
      </c>
      <c r="Z24" s="31">
        <f>SUMIF('TKK-MIF-TIF'!$H$266:$H$268,'rekap jam tatap muka'!B23,'TKK-MIF-TIF'!$R$266:$R$268)+SUMIF('TKK-MIF-TIF'!$I$266:$I$268,'rekap jam tatap muka'!B23,'TKK-MIF-TIF'!$R$266:$R$268)+SUMIF('TKK-MIF-TIF'!$J$266:$J$268,'rekap jam tatap muka'!B23,'TKK-MIF-TIF'!$R$266:$R$268)+SUMIF('TKK-MIF-TIF'!$K$266:$K$268,'rekap jam tatap muka'!B23,'TKK-MIF-TIF'!$R$266:$R$268)+SUMIF('TKK-MIF-TIF'!$L$266:$L$268,'rekap jam tatap muka'!B23,'TKK-MIF-TIF'!$R$266:$R$268)</f>
        <v>0</v>
      </c>
      <c r="AA24" s="32">
        <f>SUMIF('TKK-MIF-TIF'!$H$269:$H$270,'rekap jam tatap muka'!B23,'TKK-MIF-TIF'!$R$269:$R$270)+SUMIF('TKK-MIF-TIF'!$I$269:$I$270,'rekap jam tatap muka'!B23,'TKK-MIF-TIF'!$R$269:$R$270)+SUMIF('TKK-MIF-TIF'!$J$269:$J$270,'rekap jam tatap muka'!B23,'TKK-MIF-TIF'!$R$269:$R$270)+SUMIF('TKK-MIF-TIF'!$K$269:$K$270,'rekap jam tatap muka'!B23,'TKK-MIF-TIF'!$R$269:$R$270)+SUMIF('TKK-MIF-TIF'!$L$269:$L$270,'rekap jam tatap muka'!B23,'TKK-MIF-TIF'!$R$269:$R$270)</f>
        <v>0</v>
      </c>
      <c r="AB24" s="33">
        <f>COUNTIF('TKK-MIF-TIF'!$A$154:$L$184,'rekap jam tatap muka'!B23)</f>
        <v>0</v>
      </c>
      <c r="AC24" s="33">
        <f>SUMIF('TKK-MIF-TIF'!$H$161:$H$163,'rekap jam tatap muka'!B23,'TKK-MIF-TIF'!$R$161:$R$163)+SUMIF('TKK-MIF-TIF'!$H$172:$H$175,'rekap jam tatap muka'!B23,'TKK-MIF-TIF'!$R$172:$R$175)+SUMIF('TKK-MIF-TIF'!$I$161:$I$163,'rekap jam tatap muka'!B23,'TKK-MIF-TIF'!$R$161:$R$163)+SUMIF('TKK-MIF-TIF'!$I$172:$I$175,'rekap jam tatap muka'!B23,'TKK-MIF-TIF'!$R$172:$R$175)+SUMIF('TKK-MIF-TIF'!$J$161:$J$163,'rekap jam tatap muka'!B23,'TKK-MIF-TIF'!$R$161:$R$163)+SUMIF('TKK-MIF-TIF'!$J$172:$J$175,'rekap jam tatap muka'!B23,'TKK-MIF-TIF'!$R$172:$R$175)+SUMIF('TKK-MIF-TIF'!$K$161:$K$163,'rekap jam tatap muka'!B23,'TKK-MIF-TIF'!$R$161:$R$163)+SUMIF('TKK-MIF-TIF'!$K$172:$K$175,'rekap jam tatap muka'!B23,'TKK-MIF-TIF'!$R$172:$R$175)+SUMIF('TKK-MIF-TIF'!$L$161:$L$163,'rekap jam tatap muka'!B23,'TKK-MIF-TIF'!$R$161:$R$163)+SUMIF('TKK-MIF-TIF'!$L$172:$L$175,'rekap jam tatap muka'!B23,'TKK-MIF-TIF'!$R$172:$R$175)</f>
        <v>0</v>
      </c>
      <c r="AD24" s="34">
        <f>SUMIF('TKK-MIF-TIF'!$H$164:$H$165,'rekap jam tatap muka'!B23,'TKK-MIF-TIF'!$R$164:$R$165)+SUMIF('TKK-MIF-TIF'!$H$171,'rekap jam tatap muka'!B23,'TKK-MIF-TIF'!$R$171)+SUMIF('TKK-MIF-TIF'!$H$176:$H$177,'rekap jam tatap muka'!B23,'TKK-MIF-TIF'!$R$176:$R$177)+SUMIF('TKK-MIF-TIF'!$I$164:$I$165,'rekap jam tatap muka'!B23,'TKK-MIF-TIF'!$R$164:$R$165)+SUMIF('TKK-MIF-TIF'!$I$171,'rekap jam tatap muka'!B23,'TKK-MIF-TIF'!$R$171)+SUMIF('TKK-MIF-TIF'!$I$176:$I$177,'rekap jam tatap muka'!B23,'TKK-MIF-TIF'!$R$176:$R$177)+SUMIF('TKK-MIF-TIF'!$J$164:$J$165,'rekap jam tatap muka'!B23,'TKK-MIF-TIF'!$R$164:$R$165)+SUMIF('TKK-MIF-TIF'!$J$171,'rekap jam tatap muka'!B23,'TKK-MIF-TIF'!$R$171)+SUMIF('TKK-MIF-TIF'!$J$176:$J$177,'rekap jam tatap muka'!B23,'TKK-MIF-TIF'!$R$176:$R$177)+SUMIF('TKK-MIF-TIF'!$K$164:$K$165,'rekap jam tatap muka'!B23,'TKK-MIF-TIF'!$R$164:$R$165)+SUMIF('TKK-MIF-TIF'!$K$171,'rekap jam tatap muka'!B23,'TKK-MIF-TIF'!$R$171)+SUMIF('TKK-MIF-TIF'!$K$176:$K$177,'rekap jam tatap muka'!B23,'TKK-MIF-TIF'!$R$176:$R$177)+SUMIF('TKK-MIF-TIF'!$L$164:$L$165,'rekap jam tatap muka'!B23,'TKK-MIF-TIF'!$R$164:$R$165)+SUMIF('TKK-MIF-TIF'!$L$171,'rekap jam tatap muka'!B23,'TKK-MIF-TIF'!$R$171)+SUMIF('TKK-MIF-TIF'!$L$176:$L$177,'rekap jam tatap muka'!B23,'TKK-MIF-TIF'!$R$176:$R$177)</f>
        <v>0</v>
      </c>
      <c r="AE24" s="34"/>
      <c r="AF24" s="35">
        <f t="shared" si="3"/>
        <v>6</v>
      </c>
      <c r="AG24" s="15">
        <f t="shared" ca="1" si="4"/>
        <v>3</v>
      </c>
      <c r="AH24" s="35">
        <f t="shared" ca="1" si="0"/>
        <v>0</v>
      </c>
      <c r="AI24" s="15">
        <f t="shared" ca="1" si="5"/>
        <v>14</v>
      </c>
      <c r="AJ24" s="35">
        <f t="shared" ca="1" si="1"/>
        <v>4</v>
      </c>
      <c r="AK24" s="35">
        <f t="shared" ca="1" si="6"/>
        <v>17</v>
      </c>
      <c r="AL24" s="36">
        <f>COUNTIF('TKK-MIF-TIF'!$H$15:$H$272,'rekap jam tatap muka'!B23)</f>
        <v>3</v>
      </c>
      <c r="AM24" s="37">
        <v>50000</v>
      </c>
      <c r="AN24" s="38">
        <f t="shared" ca="1" si="7"/>
        <v>0</v>
      </c>
      <c r="AO24" s="38">
        <f t="shared" ca="1" si="8"/>
        <v>2800000</v>
      </c>
      <c r="AP24" s="38">
        <f t="shared" ca="1" si="2"/>
        <v>2800000</v>
      </c>
      <c r="AQ24" s="40" t="s">
        <v>8</v>
      </c>
    </row>
    <row r="25" spans="1:43" ht="15.75" customHeight="1">
      <c r="A25" s="12">
        <v>24</v>
      </c>
      <c r="B25" s="13" t="s">
        <v>49</v>
      </c>
      <c r="C25" s="13" t="s">
        <v>333</v>
      </c>
      <c r="D25" s="14">
        <f>COUNTIF('TKK-MIF-TIF'!$A$13:$L$35,'rekap jam tatap muka'!B24)</f>
        <v>0</v>
      </c>
      <c r="E25" s="15">
        <f ca="1">SUMIF('TKK-MIF-TIF'!$H$4:$H$19,'rekap jam tatap muka'!B24,'TKK-MIF-TIF'!$R$4:$R$19)+SUMIF('TKK-MIF-TIF'!$H$25:$H$30,'rekap jam tatap muka'!B24,'TKK-MIF-TIF'!$R$25:$R$30)+SUMIF('TKK-MIF-TIF'!$I$4:$I$19,'rekap jam tatap muka'!B24,'TKK-MIF-TIF'!$R$4:$R$19)+SUMIF('TKK-MIF-TIF'!$I$25:$I$30,'rekap jam tatap muka'!B24,'TKK-MIF-TIF'!$R$25:$R$30)+SUMIF('TKK-MIF-TIF'!$J$4:$J$19,'rekap jam tatap muka'!B24,'TKK-MIF-TIF'!$R$4:$R$19)+SUMIF('TKK-MIF-TIF'!$J$25:$J$30,'rekap jam tatap muka'!B24,'TKK-MIF-TIF'!$R$25:$R$30)+SUMIF('TKK-MIF-TIF'!$K$4:$K$19,'rekap jam tatap muka'!B24,'TKK-MIF-TIF'!$R$4:$R$19)+SUMIF('TKK-MIF-TIF'!$K$25:$K$30,'rekap jam tatap muka'!B24,'TKK-MIF-TIF'!$R$25:$R$30)+SUMIF('TKK-MIF-TIF'!$L$4:$L$19,'rekap jam tatap muka'!B24,'TKK-MIF-TIF'!$R$4:$R$19)+SUMIF('TKK-MIF-TIF'!$L$25:$L$30,'rekap jam tatap muka'!B24,'TKK-MIF-TIF'!$R$25:$R$30)</f>
        <v>0</v>
      </c>
      <c r="F25" s="16">
        <f>SUMIF('TKK-MIF-TIF'!$H$20:$H$22,'rekap jam tatap muka'!B24,'TKK-MIF-TIF'!$R$20:$R$22)+SUMIF('TKK-MIF-TIF'!$H$31:$H$32,'rekap jam tatap muka'!B24,'TKK-MIF-TIF'!$R$31:$R$32)+SUMIF('TKK-MIF-TIF'!$H$34,'rekap jam tatap muka'!B24,'TKK-MIF-TIF'!$R$34)+SUMIF('TKK-MIF-TIF'!$I$20:$I$22,'rekap jam tatap muka'!B24,'TKK-MIF-TIF'!$R$20:$R$22)+SUMIF('TKK-MIF-TIF'!$I$31:$I$32,'rekap jam tatap muka'!B24,'TKK-MIF-TIF'!$R$31:$R$32)+SUMIF('TKK-MIF-TIF'!$I$34,'rekap jam tatap muka'!B24,'TKK-MIF-TIF'!$R$34)+SUMIF('TKK-MIF-TIF'!$J$20:$J$22,'rekap jam tatap muka'!B24,'TKK-MIF-TIF'!$R$20:$R$22)+SUMIF('TKK-MIF-TIF'!$J$31:$J$32,'rekap jam tatap muka'!B24,'TKK-MIF-TIF'!$R$31:$R$32)+SUMIF('TKK-MIF-TIF'!$J$34,'rekap jam tatap muka'!B24,'TKK-MIF-TIF'!$R$34)+SUMIF('TKK-MIF-TIF'!$K$20:$K$22,'rekap jam tatap muka'!B24,'TKK-MIF-TIF'!$R$20:$R$22)+SUMIF('TKK-MIF-TIF'!$K$31:$K$32,'rekap jam tatap muka'!B24,'TKK-MIF-TIF'!$R$31:$R$32)+SUMIF('TKK-MIF-TIF'!$K$34,'rekap jam tatap muka'!B24,'TKK-MIF-TIF'!$R$34)+SUMIF('TKK-MIF-TIF'!$L$20:$L$22,'rekap jam tatap muka'!B24,'TKK-MIF-TIF'!$R$20:$R$22)+SUMIF('TKK-MIF-TIF'!$L$31:$L$32,'rekap jam tatap muka'!B24,'TKK-MIF-TIF'!$R$31:$R$32)+SUMIF('TKK-MIF-TIF'!$L$34,'rekap jam tatap muka'!B24,'TKK-MIF-TIF'!$R$34)</f>
        <v>0</v>
      </c>
      <c r="G25" s="17">
        <f>COUNTIF('TKK-MIF-TIF'!$A$41:$L$50,'rekap jam tatap muka'!B24)</f>
        <v>0</v>
      </c>
      <c r="H25" s="18">
        <f>SUMIF('TKK-MIF-TIF'!$H$43:$H$47,'rekap jam tatap muka'!B24,'TKK-MIF-TIF'!$R$43:$R$47)+SUMIF('TKK-MIF-TIF'!$I$43:$I$47,'rekap jam tatap muka'!B24,'TKK-MIF-TIF'!$R$43:$R$47)+SUMIF('TKK-MIF-TIF'!$J$43:$J$47,'rekap jam tatap muka'!B24,'TKK-MIF-TIF'!$R$43:$R$47)+SUMIF('TKK-MIF-TIF'!$K$43:$K$47,'rekap jam tatap muka'!B24,'TKK-MIF-TIF'!$R$43:$R$47)+SUMIF('TKK-MIF-TIF'!$L$43:$L$47,'rekap jam tatap muka'!B24,'TKK-MIF-TIF'!$R$43:$R$47)</f>
        <v>0</v>
      </c>
      <c r="I25" s="16">
        <f>SUMIF('TKK-MIF-TIF'!$H$48:$H$50,'rekap jam tatap muka'!B24,'TKK-MIF-TIF'!$R$48:$R$50)+SUMIF('TKK-MIF-TIF'!$I$48:$I$50,'rekap jam tatap muka'!B24,'TKK-MIF-TIF'!$R$48:$R$50)+SUMIF('TKK-MIF-TIF'!$J$48:$J$50,'rekap jam tatap muka'!B24,'TKK-MIF-TIF'!$R$48:$R$50)+SUMIF('TKK-MIF-TIF'!$K$48:$K$50,'rekap jam tatap muka'!B24,'TKK-MIF-TIF'!$R$48:$R$50)+SUMIF('TKK-MIF-TIF'!$L$48:$L$50,'rekap jam tatap muka'!B24,'TKK-MIF-TIF'!$R$48:$R$50)</f>
        <v>0</v>
      </c>
      <c r="J25" s="19">
        <f>COUNTIF('TKK-MIF-TIF'!$A$55:$K$80,'rekap jam tatap muka'!B24)</f>
        <v>2</v>
      </c>
      <c r="K25" s="19">
        <f>SUMIF('TKK-MIF-TIF'!$H$60,'rekap jam tatap muka'!B24,'TKK-MIF-TIF'!$R$60)+SUMIF('TKK-MIF-TIF'!$H$62,'rekap jam tatap muka'!B24,'TKK-MIF-TIF'!$R$62)+SUMIF('TKK-MIF-TIF'!$H$67:$H$72,'rekap jam tatap muka'!B24,'TKK-MIF-TIF'!$R$67:$R$72)+SUMIF('TKK-MIF-TIF'!$H$78:$H$79,'rekap jam tatap muka'!B24,'TKK-MIF-TIF'!$R$78:$R$79)+SUMIF('TKK-MIF-TIF'!$I$60,'rekap jam tatap muka'!B24,'TKK-MIF-TIF'!$R$60)+SUMIF('TKK-MIF-TIF'!$I$62,'rekap jam tatap muka'!B24,'TKK-MIF-TIF'!$R$62)+SUMIF('TKK-MIF-TIF'!$I$67:$I$72,'rekap jam tatap muka'!B24,'TKK-MIF-TIF'!$R$67:$R$72)+SUMIF('TKK-MIF-TIF'!$I$78:$I$79,'rekap jam tatap muka'!B24,'TKK-MIF-TIF'!$R$78:$R$79)+SUMIF('TKK-MIF-TIF'!$J$60,'rekap jam tatap muka'!B24,'TKK-MIF-TIF'!$R$60)+SUMIF('TKK-MIF-TIF'!$J$62,'rekap jam tatap muka'!B24,'TKK-MIF-TIF'!$R$62)+SUMIF('TKK-MIF-TIF'!$J$67:$J$72,'rekap jam tatap muka'!B24,'TKK-MIF-TIF'!$R$67:$R$72)+SUMIF('TKK-MIF-TIF'!$J$78:$J$79,'rekap jam tatap muka'!B24,'TKK-MIF-TIF'!$R$78:$R$79)+SUMIF('TKK-MIF-TIF'!$K$60,'rekap jam tatap muka'!B24,'TKK-MIF-TIF'!$R$60)+SUMIF('TKK-MIF-TIF'!$K$62,'rekap jam tatap muka'!B24,'TKK-MIF-TIF'!$R$62)+SUMIF('TKK-MIF-TIF'!$K$67:$K$72,'rekap jam tatap muka'!B24,'TKK-MIF-TIF'!$R$67:$R$72)+SUMIF('TKK-MIF-TIF'!$K$78:$K$79,'rekap jam tatap muka'!B24,'TKK-MIF-TIF'!$R$78:$R$79)+SUMIF('TKK-MIF-TIF'!$L$60,'rekap jam tatap muka'!B24,'TKK-MIF-TIF'!$R$60)+SUMIF('TKK-MIF-TIF'!$L$62,'rekap jam tatap muka'!B24,'TKK-MIF-TIF'!$R$62)+SUMIF('TKK-MIF-TIF'!$L$67:$L$72,'rekap jam tatap muka'!B24,'TKK-MIF-TIF'!$R$67:$R$72)+SUMIF('TKK-MIF-TIF'!$L$78:$L$79,'rekap jam tatap muka'!B24,'TKK-MIF-TIF'!$R$78:$R$79)</f>
        <v>4</v>
      </c>
      <c r="L25" s="20">
        <f>SUMIF('TKK-MIF-TIF'!$H$61,'rekap jam tatap muka'!B24,'TKK-MIF-TIF'!$R$61)+SUMIF('TKK-MIF-TIF'!$H$63:$H$64,'rekap jam tatap muka'!B24,'TKK-MIF-TIF'!$R$63:$R$64)+SUMIF('TKK-MIF-TIF'!$H$73:$H$74,'rekap jam tatap muka'!B24,'TKK-MIF-TIF'!$R$73:$R$74)+SUMIF('TKK-MIF-TIF'!$H$77,'rekap jam tatap muka'!B24,'TKK-MIF-TIF'!$R$77)+SUMIF('TKK-MIF-TIF'!$I$61,'rekap jam tatap muka'!B24,'TKK-MIF-TIF'!$R$61)+SUMIF('TKK-MIF-TIF'!$I$63:$I$64,'rekap jam tatap muka'!B24,'TKK-MIF-TIF'!$R$63:$R$64)+SUMIF('TKK-MIF-TIF'!$I$73:$I$74,'rekap jam tatap muka'!B24,'TKK-MIF-TIF'!$R$73:$R$74)+SUMIF('TKK-MIF-TIF'!$I$77,'rekap jam tatap muka'!B24,'TKK-MIF-TIF'!$R$77)+SUMIF('TKK-MIF-TIF'!$J$61,'rekap jam tatap muka'!B24,'TKK-MIF-TIF'!$R$61)+SUMIF('TKK-MIF-TIF'!$J$63:$J$64,'rekap jam tatap muka'!B24,'TKK-MIF-TIF'!$R$63:$R$64)+SUMIF('TKK-MIF-TIF'!$J$73:$J$74,'rekap jam tatap muka'!B24,'TKK-MIF-TIF'!$R$73:$R$74)+SUMIF('TKK-MIF-TIF'!$J$77,'rekap jam tatap muka'!B24,'TKK-MIF-TIF'!$R$77)+SUMIF('TKK-MIF-TIF'!$K$61,'rekap jam tatap muka'!B24,'TKK-MIF-TIF'!$R$61)+SUMIF('TKK-MIF-TIF'!$K$63:$K$64,'rekap jam tatap muka'!B24,'TKK-MIF-TIF'!$R$63:$R$64)+SUMIF('TKK-MIF-TIF'!$K$73:$K$74,'rekap jam tatap muka'!B24,'TKK-MIF-TIF'!$R$73:$R$74)+SUMIF('TKK-MIF-TIF'!$K$77,'rekap jam tatap muka'!B24,'TKK-MIF-TIF'!$R$77)+SUMIF('TKK-MIF-TIF'!$L$61,'rekap jam tatap muka'!B24,'TKK-MIF-TIF'!$R$61)+SUMIF('TKK-MIF-TIF'!$L$63:$L$64,'rekap jam tatap muka'!B24,'TKK-MIF-TIF'!$R$63:$R$64)+SUMIF('TKK-MIF-TIF'!$L$73:$L$74,'rekap jam tatap muka'!B24,'TKK-MIF-TIF'!$R$73:$R$74)+SUMIF('TKK-MIF-TIF'!$L$77,'rekap jam tatap muka'!B24,'TKK-MIF-TIF'!$R$77)</f>
        <v>0</v>
      </c>
      <c r="M25" s="21">
        <f>COUNTIF('TKK-MIF-TIF'!$A$84:$K$109,'rekap jam tatap muka'!B24)</f>
        <v>3</v>
      </c>
      <c r="N25" s="21">
        <f ca="1">SUMIF('TKK-MIF-TIF'!$H$89,'rekap jam tatap muka'!B24,'TKK-MIF-TIF'!$R$89)+SUMIF('TKK-MIF-TIF'!$H$91,'rekap jam tatap muka'!B24,'TKK-MIF-TIF'!$R$91)+SUMIF('TKK-MIF-TIF'!$H$96:$H$101,'rekap jam tatap muka'!B24,'TKK-MIF-TIF'!$R$96:$R$101)+SUMIF('TKK-MIF-TIF'!$H$96:$H$101,'rekap jam tatap muka'!B24,'TKK-MIF-TIF'!$R$107:$R$108)+SUMIF('TKK-MIF-TIF'!$I$89,'rekap jam tatap muka'!B24,'TKK-MIF-TIF'!$R$89)+SUMIF('TKK-MIF-TIF'!$I$91,'rekap jam tatap muka'!B24,'TKK-MIF-TIF'!$R$91)+SUMIF('TKK-MIF-TIF'!$I$96:$I$101,'rekap jam tatap muka'!B24,'TKK-MIF-TIF'!$R$96:$R$101)+SUMIF('TKK-MIF-TIF'!$I$96:$I$101,'rekap jam tatap muka'!B24,'TKK-MIF-TIF'!$R$107:$R$108)+SUMIF('TKK-MIF-TIF'!$J$89,'rekap jam tatap muka'!B24,'TKK-MIF-TIF'!$R$89)+SUMIF('TKK-MIF-TIF'!$J$91,'rekap jam tatap muka'!B24,'TKK-MIF-TIF'!$R$91)+SUMIF('TKK-MIF-TIF'!$J$96:$J$101,'rekap jam tatap muka'!B24,'TKK-MIF-TIF'!$R$96:$R$101)+SUMIF('TKK-MIF-TIF'!$J$96:$J$101,'rekap jam tatap muka'!B24,'TKK-MIF-TIF'!$R$107:$R$108)+SUMIF('TKK-MIF-TIF'!$K$89,'rekap jam tatap muka'!B24,'TKK-MIF-TIF'!$R$89)+SUMIF('TKK-MIF-TIF'!$K$91,'rekap jam tatap muka'!B24,'TKK-MIF-TIF'!$R$91)+SUMIF('TKK-MIF-TIF'!$K$96:$K$101,'rekap jam tatap muka'!B24,'TKK-MIF-TIF'!$R$96:$R$101)+SUMIF('TKK-MIF-TIF'!$K$96:$K$101,'rekap jam tatap muka'!B24,'TKK-MIF-TIF'!$R$107:$R$108)+SUMIF('TKK-MIF-TIF'!$H$89,'rekap jam tatap muka'!B24,'TKK-MIF-TIF'!$R$89)+SUMIF('TKK-MIF-TIF'!$L$91,'rekap jam tatap muka'!B24,'TKK-MIF-TIF'!$R$91)+SUMIF('TKK-MIF-TIF'!$L$96:$L$101,'rekap jam tatap muka'!B24,'TKK-MIF-TIF'!$R$96:$R$101)+SUMIF('TKK-MIF-TIF'!$L$96:$L$101,'rekap jam tatap muka'!B24,'TKK-MIF-TIF'!$R$107:$R$108)</f>
        <v>1</v>
      </c>
      <c r="O25" s="22">
        <f ca="1">SUMIF('TKK-MIF-TIF'!$H$90,'rekap jam tatap muka'!B24,'TKK-MIF-TIF'!$R$90)+SUMIF('TKK-MIF-TIF'!$H$92:$H$93,'rekap jam tatap muka'!B24,'TKK-MIF-TIF'!$R$92:$R$93)+SUMIF('TKK-MIF-TIF'!$H$102:$H$103,'rekap jam tatap muka'!B24,'TKK-MIF-TIF'!$R$102:$R$103)+SUMIF('TKK-MIF-TIF'!$H$106,'rekap jam tatap muka'!B24,'TKK-MIF-TIF'!$R$106)+SUMIF('TKK-MIF-TIF'!$I$90,'rekap jam tatap muka'!B24,'TKK-MIF-TIF'!$R$90)+SUMIF('TKK-MIF-TIF'!$H$92:$I$93,'rekap jam tatap muka'!B24,'TKK-MIF-TIF'!$R$92:$R$93)+SUMIF('TKK-MIF-TIF'!$I$102:$I$103,'rekap jam tatap muka'!B24,'TKK-MIF-TIF'!$R$102:$R$103)+SUMIF('TKK-MIF-TIF'!$I$106,'rekap jam tatap muka'!B24,'TKK-MIF-TIF'!$R$106)+SUMIF('TKK-MIF-TIF'!$J$90,'rekap jam tatap muka'!B24,'TKK-MIF-TIF'!$R$90)+SUMIF('TKK-MIF-TIF'!$J$92:$J$93,'rekap jam tatap muka'!B24,'TKK-MIF-TIF'!$R$92:$R$93)+SUMIF('TKK-MIF-TIF'!$J$102:$J$103,'rekap jam tatap muka'!B24,'TKK-MIF-TIF'!$R$102:$R$103)+SUMIF('TKK-MIF-TIF'!$J$106,'rekap jam tatap muka'!B24,'TKK-MIF-TIF'!$R$106)+SUMIF('TKK-MIF-TIF'!$K$90,'rekap jam tatap muka'!B24,'TKK-MIF-TIF'!$R$90)+SUMIF('TKK-MIF-TIF'!$K$92:$K$93,'rekap jam tatap muka'!B24,'TKK-MIF-TIF'!$R$92:$R$93)+SUMIF('TKK-MIF-TIF'!$K$102:$K$103,'rekap jam tatap muka'!B24,'TKK-MIF-TIF'!$R$102:$R$103)+SUMIF('TKK-MIF-TIF'!$K$106,'rekap jam tatap muka'!B24,'TKK-MIF-TIF'!$R$106)+SUMIF('TKK-MIF-TIF'!$L$90,'rekap jam tatap muka'!B24,'TKK-MIF-TIF'!$R$90)+SUMIF('TKK-MIF-TIF'!$L$92:$L$93,'rekap jam tatap muka'!B24,'TKK-MIF-TIF'!$R$92:$R$93)+SUMIF('TKK-MIF-TIF'!$L$102:$L$103,'rekap jam tatap muka'!B24,'TKK-MIF-TIF'!$R$102:$R$103)+SUMIF('TKK-MIF-TIF'!$L$106,'rekap jam tatap muka'!B24,'TKK-MIF-TIF'!$R$106)</f>
        <v>2</v>
      </c>
      <c r="P25" s="23">
        <f>COUNTIF('TKK-MIF-TIF'!$A$113:$L$150,'rekap jam tatap muka'!B24)</f>
        <v>0</v>
      </c>
      <c r="Q25" s="23">
        <f>SUMIF('TKK-MIF-TIF'!$H$119:$H$121,'rekap jam tatap muka'!B24,'TKK-MIF-TIF'!$R$119:$R$121)+SUMIF('TKK-MIF-TIF'!$H$129:$H$132,'rekap jam tatap muka'!B24,'TKK-MIF-TIF'!$R$129:$R$132)+SUMIF('TKK-MIF-TIF'!$H$139:$H$142,'rekap jam tatap muka'!B24,'TKK-MIF-TIF'!$R$139:$R165)+ SUMIF('TKK-MIF-TIF'!$H$150:$H$151,'rekap jam tatap muka'!B24,'TKK-MIF-TIF'!$R$150:$R174)+SUMIF('TKK-MIF-TIF'!$I$119:$I$121,'rekap jam tatap muka'!B24,'TKK-MIF-TIF'!$R$119:$R$121)+SUMIF('TKK-MIF-TIF'!$I$129:$I$132,'rekap jam tatap muka'!B24,'TKK-MIF-TIF'!$R$129:$R$132)+SUMIF('TKK-MIF-TIF'!$I$139:$I$142,'rekap jam tatap muka'!B24,'TKK-MIF-TIF'!$R$139:$R165)+SUMIF('TKK-MIF-TIF'!$I$150:$I$151,'rekap jam tatap muka'!B24,'TKK-MIF-TIF'!$R$150:$R174)+SUMIF('TKK-MIF-TIF'!$J$119:$J$121,'rekap jam tatap muka'!B24,'TKK-MIF-TIF'!$R$119:$R$121)+SUMIF('TKK-MIF-TIF'!$J$129:$J$132,'rekap jam tatap muka'!B24,'TKK-MIF-TIF'!$R$129:$R$132)+SUMIF('TKK-MIF-TIF'!$J$139:$J$142,'rekap jam tatap muka'!B24,'TKK-MIF-TIF'!$R$139:$R165)+SUMIF('TKK-MIF-TIF'!$J$150:$J$151,'rekap jam tatap muka'!B24,'TKK-MIF-TIF'!$R$150:$R174)+SUMIF('TKK-MIF-TIF'!$K$119:$K$121,'rekap jam tatap muka'!B24,'TKK-MIF-TIF'!$R$119:$R$121)+SUMIF('TKK-MIF-TIF'!$K$129:$K$132,'rekap jam tatap muka'!B24,'TKK-MIF-TIF'!$R$132:$R$1120)+SUMIF('TKK-MIF-TIF'!$K$139:$K$142,'rekap jam tatap muka'!B24,'TKK-MIF-TIF'!$R$139:$R165)+SUMIF('TKK-MIF-TIF'!$K$150:$K$151,'rekap jam tatap muka'!B24,'TKK-MIF-TIF'!$R$150:$R174)+SUMIF('TKK-MIF-TIF'!$L$119:$L$121,'rekap jam tatap muka'!B24,'TKK-MIF-TIF'!$R$119:$R$121)+SUMIF('TKK-MIF-TIF'!$L$129:$L$132,'rekap jam tatap muka'!B24,'TKK-MIF-TIF'!$R$132:$R$1120)+SUMIF('TKK-MIF-TIF'!$L$139:$L$142,'rekap jam tatap muka'!B24,'TKK-MIF-TIF'!$R$139:$R165)+SUMIF('TKK-MIF-TIF'!$L$150:$L$151,'rekap jam tatap muka'!B24,'TKK-MIF-TIF'!$R$150:$R174)</f>
        <v>2</v>
      </c>
      <c r="R25" s="24">
        <f>SUMIF('TKK-MIF-TIF'!$H$122:$H$123,'rekap jam tatap muka'!B24,'TKK-MIF-TIF'!$R$122:$R$123)+SUMIF('TKK-MIF-TIF'!$H$128,'rekap jam tatap muka'!B24,'TKK-MIF-TIF'!$R$128)+SUMIF('TKK-MIF-TIF'!$H$133:$H$134,'rekap jam tatap muka'!B24,'TKK-MIF-TIF'!$R$133:$R$134)+SUMIF('TKK-MIF-TIF'!$H$143:$H$145,'rekap jam tatap muka'!B24,'TKK-MIF-TIF'!$R$143:$R$145)+SUMIF('TKK-MIF-TIF'!$H$152,'rekap jam tatap muka'!B24,'TKK-MIF-TIF'!$R$152)+SUMIF('TKK-MIF-TIF'!$I$122:$I$123,'rekap jam tatap muka'!B24,'TKK-MIF-TIF'!$R$122:$R$123)+SUMIF('TKK-MIF-TIF'!$I$128,'rekap jam tatap muka'!B24,'TKK-MIF-TIF'!$R$128)+SUMIF('TKK-MIF-TIF'!$I$133:$I$134,'rekap jam tatap muka'!B24,'TKK-MIF-TIF'!$R$133:$R$134)+SUMIF('TKK-MIF-TIF'!$I$143:$I$145,'rekap jam tatap muka'!B24,'TKK-MIF-TIF'!$R$143:$R$145)+SUMIF('TKK-MIF-TIF'!$I$152,'rekap jam tatap muka'!B24,'TKK-MIF-TIF'!$R$152)+SUMIF('TKK-MIF-TIF'!$J$122:$J$123,'rekap jam tatap muka'!B24,'TKK-MIF-TIF'!$R$122:$R$123)+SUMIF('TKK-MIF-TIF'!$J$128,'rekap jam tatap muka'!B24,'TKK-MIF-TIF'!$R$128)+SUMIF('TKK-MIF-TIF'!$J$133:$J$134,'rekap jam tatap muka'!B24,'TKK-MIF-TIF'!$R$133:$R$134)+SUMIF('TKK-MIF-TIF'!$J$143:$J$145,'rekap jam tatap muka'!B24,'TKK-MIF-TIF'!$R$143:$R$145)+SUMIF('TKK-MIF-TIF'!$K$122:$K$123,'rekap jam tatap muka'!B24,'TKK-MIF-TIF'!$R$122:$R$123)+SUMIF('TKK-MIF-TIF'!$J$152,'rekap jam tatap muka'!B24,'TKK-MIF-TIF'!$R$152)+SUMIF('TKK-MIF-TIF'!$K$128,'rekap jam tatap muka'!B24,'TKK-MIF-TIF'!$R$128)+SUMIF('TKK-MIF-TIF'!$K$133:$K$134,'rekap jam tatap muka'!B24,'TKK-MIF-TIF'!$R$133:$R$134)+SUMIF('TKK-MIF-TIF'!$K$143:$K$145,'rekap jam tatap muka'!B24,'TKK-MIF-TIF'!$R$143:$R$145)+SUMIF('TKK-MIF-TIF'!$K$152,'rekap jam tatap muka'!B24,'TKK-MIF-TIF'!$R$152)+SUMIF('TKK-MIF-TIF'!$L$122:$L$123,'rekap jam tatap muka'!B24,'TKK-MIF-TIF'!$R$122:$R$123)+SUMIF('TKK-MIF-TIF'!$L$128,'rekap jam tatap muka'!B24,'TKK-MIF-TIF'!$R$128)+SUMIF('TKK-MIF-TIF'!$L$133:$L$134,'rekap jam tatap muka'!B24,'TKK-MIF-TIF'!$R$133:$R$134)+SUMIF('TKK-MIF-TIF'!$L$143:$L$145,'rekap jam tatap muka'!B24,'TKK-MIF-TIF'!$R$143:$R$145)+SUMIF('TKK-MIF-TIF'!$L$152,'rekap jam tatap muka'!B24,'TKK-MIF-TIF'!$R$152)</f>
        <v>0</v>
      </c>
      <c r="S25" s="25">
        <f>COUNTIF('TKK-MIF-TIF'!$A$189:$L$226,'rekap jam tatap muka'!B24)</f>
        <v>0</v>
      </c>
      <c r="T25" s="25">
        <f>SUMIF('TKK-MIF-TIF'!$H$194:$H$196,'rekap jam tatap muka'!B24,'TKK-MIF-TIF'!$R$194:$R$196)+SUMIF('TKK-MIF-TIF'!$H$205:$H$208,'rekap jam tatap muka'!B24,'TKK-MIF-TIF'!$R$205:$R$208)+SUMIF('TKK-MIF-TIF'!$H$215:$H$218,'rekap jam tatap muka'!B24,'TKK-MIF-TIF'!$R$215:$R241)+SUMIF('TKK-MIF-TIF'!$H$226:$H$227,'rekap jam tatap muka'!B24,'TKK-MIF-TIF'!$R$226:$R250)+ SUMIF('TKK-MIF-TIF'!$I$194:$I$196,'rekap jam tatap muka'!B24,'TKK-MIF-TIF'!$R$194:$R$196)+SUMIF('TKK-MIF-TIF'!$I$205:$I$208,'rekap jam tatap muka'!B24,'TKK-MIF-TIF'!$R$205:$R$208)+SUMIF('TKK-MIF-TIF'!$I$215:$I$218,'rekap jam tatap muka'!B24,'TKK-MIF-TIF'!$R$215:$R241)+SUMIF('TKK-MIF-TIF'!$I$226:$I$227,'rekap jam tatap muka'!B24,'TKK-MIF-TIF'!$R$226:$R250)+SUMIF('TKK-MIF-TIF'!$J$194:$J$196,'rekap jam tatap muka'!B24,'TKK-MIF-TIF'!$R$194:$R$196)+SUMIF('TKK-MIF-TIF'!$J$205:$J$208,'rekap jam tatap muka'!B24,'TKK-MIF-TIF'!$R$205:$R$208)+SUMIF('TKK-MIF-TIF'!$J$215:$J$218,'rekap jam tatap muka'!B24,'TKK-MIF-TIF'!$R$215:$R241)+SUMIF('TKK-MIF-TIF'!$J$226:$J$227,'rekap jam tatap muka'!B24,'TKK-MIF-TIF'!$R$226:$R250)+SUMIF('TKK-MIF-TIF'!$K$194:$K$196,'rekap jam tatap muka'!B24,'TKK-MIF-TIF'!$R$194:$R$196)+SUMIF('TKK-MIF-TIF'!$K$205:$K$208,'rekap jam tatap muka'!B24,'TKK-MIF-TIF'!$R$205:$R$208)+SUMIF('TKK-MIF-TIF'!$K$215:$K$218,'rekap jam tatap muka'!B24,'TKK-MIF-TIF'!$R$215:$R241)+SUMIF('TKK-MIF-TIF'!$K$226:$K$227,'rekap jam tatap muka'!B24,'TKK-MIF-TIF'!$R$226:$R250)+SUMIF('TKK-MIF-TIF'!$L$194:$L$196,'rekap jam tatap muka'!B24,'TKK-MIF-TIF'!$R$194:$R$196)+SUMIF('TKK-MIF-TIF'!$L$205:$L$208,'rekap jam tatap muka'!B24,'TKK-MIF-TIF'!$R$205:$R$208)+SUMIF('TKK-MIF-TIF'!$L$215:$L$218,'rekap jam tatap muka'!B24,'TKK-MIF-TIF'!$R$215:$R241)+SUMIF('TKK-MIF-TIF'!$L$226:$L$227,'rekap jam tatap muka'!B24,'TKK-MIF-TIF'!$R$226:$R250)</f>
        <v>0</v>
      </c>
      <c r="U25" s="26">
        <f>SUMIF('TKK-MIF-TIF'!$H$197:$H$198,'rekap jam tatap muka'!B24,'TKK-MIF-TIF'!$R$197:$R$198)+SUMIF('TKK-MIF-TIF'!$H$204,'rekap jam tatap muka'!B24,'TKK-MIF-TIF'!$R$204)+SUMIF('TKK-MIF-TIF'!$H$209:$H$210,'rekap jam tatap muka'!B24,'TKK-MIF-TIF'!$R$209:$R$210)+SUMIF('TKK-MIF-TIF'!$H$219:$H$221,'rekap jam tatap muka'!B24,'TKK-MIF-TIF'!$R$219:$R$221)+SUMIF('TKK-MIF-TIF'!$H$228,'rekap jam tatap muka'!B24,'TKK-MIF-TIF'!$R$228)+SUMIF('TKK-MIF-TIF'!$I$197:$I$198,'rekap jam tatap muka'!B24,'TKK-MIF-TIF'!$R$197:$R$198)+SUMIF('TKK-MIF-TIF'!$I$204,'rekap jam tatap muka'!B24,'TKK-MIF-TIF'!$R$204)+SUMIF('TKK-MIF-TIF'!$I$209:$I$210,'rekap jam tatap muka'!B24,'TKK-MIF-TIF'!$R$209:$R$210)+SUMIF('TKK-MIF-TIF'!$I$219:$I$221,'rekap jam tatap muka'!B24,'TKK-MIF-TIF'!$R$219:$R$221)+SUMIF('TKK-MIF-TIF'!$I$228,'rekap jam tatap muka'!B24,'TKK-MIF-TIF'!$R$228)+SUMIF('TKK-MIF-TIF'!$J$197:$J$198,'rekap jam tatap muka'!B24,'TKK-MIF-TIF'!$R$197:$R$198)+SUMIF('TKK-MIF-TIF'!$J$204,'rekap jam tatap muka'!B24,'TKK-MIF-TIF'!$R$204)+SUMIF('TKK-MIF-TIF'!$J$209:$J$210,'rekap jam tatap muka'!B24,'TKK-MIF-TIF'!$R$209:$R$210)+SUMIF('TKK-MIF-TIF'!$J$219:$J$221,'rekap jam tatap muka'!B24,'TKK-MIF-TIF'!$R$219:$R$221)+SUMIF('TKK-MIF-TIF'!$J$228,'rekap jam tatap muka'!B24,'TKK-MIF-TIF'!$R$228)+SUMIF('TKK-MIF-TIF'!$K$197:$K$198,'rekap jam tatap muka'!B24,'TKK-MIF-TIF'!$R$197:$R$198)+SUMIF('TKK-MIF-TIF'!$K$204,'rekap jam tatap muka'!B24,'TKK-MIF-TIF'!$R$204)+SUMIF('TKK-MIF-TIF'!$K$209:$K$210,'rekap jam tatap muka'!B24,'TKK-MIF-TIF'!$R$209:$R$210)+SUMIF('TKK-MIF-TIF'!$K$219:$K$221,'rekap jam tatap muka'!B24,'TKK-MIF-TIF'!$R$219:$R$221)+SUMIF('TKK-MIF-TIF'!$K$228,'rekap jam tatap muka'!B24,'TKK-MIF-TIF'!$R$228)+SUMIF('TKK-MIF-TIF'!$L$197:$L$198,'rekap jam tatap muka'!B24,'TKK-MIF-TIF'!$R$197:$R$198)+SUMIF('TKK-MIF-TIF'!$L$204,'rekap jam tatap muka'!B24,'TKK-MIF-TIF'!$R$204)+SUMIF('TKK-MIF-TIF'!$L$209:$L$210,'rekap jam tatap muka'!B24,'TKK-MIF-TIF'!$R$209:$R$210)+SUMIF('TKK-MIF-TIF'!$J$219:$J$221,'rekap jam tatap muka'!B24,'TKK-MIF-TIF'!$R$219:$R$221)++SUMIF('TKK-MIF-TIF'!$L$228,'rekap jam tatap muka'!B24,'TKK-MIF-TIF'!$R$228)</f>
        <v>0</v>
      </c>
      <c r="V25" s="27">
        <f>COUNTIF('TKK-MIF-TIF'!$A$231:$L$242,'rekap jam tatap muka'!B24)</f>
        <v>0</v>
      </c>
      <c r="W25" s="28">
        <f>SUMIF('TKK-MIF-TIF'!$H$251:$H$253,'rekap jam tatap muka'!B24,'TKK-MIF-TIF'!$R$251:$R$253)+SUMIF('TKK-MIF-TIF'!$I$251:$I$253,'rekap jam tatap muka'!B24,'TKK-MIF-TIF'!$R$251:$R$253)+SUMIF('TKK-MIF-TIF'!$J$251:$J$253,'rekap jam tatap muka'!B24,'TKK-MIF-TIF'!$R$251:$R$253)+SUMIF('TKK-MIF-TIF'!$K$251:$K$253,'rekap jam tatap muka'!B24,'TKK-MIF-TIF'!$R$251:$R$253)+SUMIF('TKK-MIF-TIF'!$L$251:$L$253,'rekap jam tatap muka'!B24,'TKK-MIF-TIF'!$R$251:$R$253)</f>
        <v>0</v>
      </c>
      <c r="X25" s="29">
        <f>SUMIF('TKK-MIF-TIF'!$H$254:$H$255,'rekap jam tatap muka'!B24,'TKK-MIF-TIF'!$R$254:$R$255)+SUMIF('TKK-MIF-TIF'!$I$254:$I$255,'rekap jam tatap muka'!B24,'TKK-MIF-TIF'!$R$254:$R$255)+SUMIF('TKK-MIF-TIF'!$J$254:$J$255,'rekap jam tatap muka'!B24,'TKK-MIF-TIF'!$R$254:$R$255)+SUMIF('TKK-MIF-TIF'!$K$254:$K$255,'rekap jam tatap muka'!B24,'TKK-MIF-TIF'!$R$254:$R$255)+SUMIF('TKK-MIF-TIF'!$L$254:$L$255,'rekap jam tatap muka'!B24,'TKK-MIF-TIF'!$R$254:$R$255)</f>
        <v>0</v>
      </c>
      <c r="Y25" s="30">
        <f>COUNTIF('TKK-MIF-TIF'!$A$261:$L$272,'rekap jam tatap muka'!B24)</f>
        <v>0</v>
      </c>
      <c r="Z25" s="31">
        <f>SUMIF('TKK-MIF-TIF'!$H$266:$H$268,'rekap jam tatap muka'!B24,'TKK-MIF-TIF'!$R$266:$R$268)+SUMIF('TKK-MIF-TIF'!$I$266:$I$268,'rekap jam tatap muka'!B24,'TKK-MIF-TIF'!$R$266:$R$268)+SUMIF('TKK-MIF-TIF'!$J$266:$J$268,'rekap jam tatap muka'!B24,'TKK-MIF-TIF'!$R$266:$R$268)+SUMIF('TKK-MIF-TIF'!$K$266:$K$268,'rekap jam tatap muka'!B24,'TKK-MIF-TIF'!$R$266:$R$268)+SUMIF('TKK-MIF-TIF'!$L$266:$L$268,'rekap jam tatap muka'!B24,'TKK-MIF-TIF'!$R$266:$R$268)</f>
        <v>0</v>
      </c>
      <c r="AA25" s="32">
        <f>SUMIF('TKK-MIF-TIF'!$H$269:$H$270,'rekap jam tatap muka'!B24,'TKK-MIF-TIF'!$R$269:$R$270)+SUMIF('TKK-MIF-TIF'!$I$269:$I$270,'rekap jam tatap muka'!B24,'TKK-MIF-TIF'!$R$269:$R$270)+SUMIF('TKK-MIF-TIF'!$J$269:$J$270,'rekap jam tatap muka'!B24,'TKK-MIF-TIF'!$R$269:$R$270)+SUMIF('TKK-MIF-TIF'!$K$269:$K$270,'rekap jam tatap muka'!B24,'TKK-MIF-TIF'!$R$269:$R$270)+SUMIF('TKK-MIF-TIF'!$L$269:$L$270,'rekap jam tatap muka'!B24,'TKK-MIF-TIF'!$R$269:$R$270)</f>
        <v>0</v>
      </c>
      <c r="AB25" s="33">
        <f>COUNTIF('TKK-MIF-TIF'!$A$154:$L$184,'rekap jam tatap muka'!B24)</f>
        <v>0</v>
      </c>
      <c r="AC25" s="33">
        <f>SUMIF('TKK-MIF-TIF'!$H$161:$H$163,'rekap jam tatap muka'!B24,'TKK-MIF-TIF'!$R$161:$R$163)+SUMIF('TKK-MIF-TIF'!$H$172:$H$175,'rekap jam tatap muka'!B24,'TKK-MIF-TIF'!$R$172:$R$175)+SUMIF('TKK-MIF-TIF'!$I$161:$I$163,'rekap jam tatap muka'!B24,'TKK-MIF-TIF'!$R$161:$R$163)+SUMIF('TKK-MIF-TIF'!$I$172:$I$175,'rekap jam tatap muka'!B24,'TKK-MIF-TIF'!$R$172:$R$175)+SUMIF('TKK-MIF-TIF'!$J$161:$J$163,'rekap jam tatap muka'!B24,'TKK-MIF-TIF'!$R$161:$R$163)+SUMIF('TKK-MIF-TIF'!$J$172:$J$175,'rekap jam tatap muka'!B24,'TKK-MIF-TIF'!$R$172:$R$175)+SUMIF('TKK-MIF-TIF'!$K$161:$K$163,'rekap jam tatap muka'!B24,'TKK-MIF-TIF'!$R$161:$R$163)+SUMIF('TKK-MIF-TIF'!$K$172:$K$175,'rekap jam tatap muka'!B24,'TKK-MIF-TIF'!$R$172:$R$175)+SUMIF('TKK-MIF-TIF'!$L$161:$L$163,'rekap jam tatap muka'!B24,'TKK-MIF-TIF'!$R$161:$R$163)+SUMIF('TKK-MIF-TIF'!$L$172:$L$175,'rekap jam tatap muka'!B24,'TKK-MIF-TIF'!$R$172:$R$175)</f>
        <v>0</v>
      </c>
      <c r="AD25" s="34">
        <f>SUMIF('TKK-MIF-TIF'!$H$164:$H$165,'rekap jam tatap muka'!B24,'TKK-MIF-TIF'!$R$164:$R$165)+SUMIF('TKK-MIF-TIF'!$H$171,'rekap jam tatap muka'!B24,'TKK-MIF-TIF'!$R$171)+SUMIF('TKK-MIF-TIF'!$H$176:$H$177,'rekap jam tatap muka'!B24,'TKK-MIF-TIF'!$R$176:$R$177)+SUMIF('TKK-MIF-TIF'!$I$164:$I$165,'rekap jam tatap muka'!B24,'TKK-MIF-TIF'!$R$164:$R$165)+SUMIF('TKK-MIF-TIF'!$I$171,'rekap jam tatap muka'!B24,'TKK-MIF-TIF'!$R$171)+SUMIF('TKK-MIF-TIF'!$I$176:$I$177,'rekap jam tatap muka'!B24,'TKK-MIF-TIF'!$R$176:$R$177)+SUMIF('TKK-MIF-TIF'!$J$164:$J$165,'rekap jam tatap muka'!B24,'TKK-MIF-TIF'!$R$164:$R$165)+SUMIF('TKK-MIF-TIF'!$J$171,'rekap jam tatap muka'!B24,'TKK-MIF-TIF'!$R$171)+SUMIF('TKK-MIF-TIF'!$J$176:$J$177,'rekap jam tatap muka'!B24,'TKK-MIF-TIF'!$R$176:$R$177)+SUMIF('TKK-MIF-TIF'!$K$164:$K$165,'rekap jam tatap muka'!B24,'TKK-MIF-TIF'!$R$164:$R$165)+SUMIF('TKK-MIF-TIF'!$K$171,'rekap jam tatap muka'!B24,'TKK-MIF-TIF'!$R$171)+SUMIF('TKK-MIF-TIF'!$K$176:$K$177,'rekap jam tatap muka'!B24,'TKK-MIF-TIF'!$R$176:$R$177)+SUMIF('TKK-MIF-TIF'!$L$164:$L$165,'rekap jam tatap muka'!B24,'TKK-MIF-TIF'!$R$164:$R$165)+SUMIF('TKK-MIF-TIF'!$L$171,'rekap jam tatap muka'!B24,'TKK-MIF-TIF'!$R$171)+SUMIF('TKK-MIF-TIF'!$L$176:$L$177,'rekap jam tatap muka'!B24,'TKK-MIF-TIF'!$R$176:$R$177)</f>
        <v>0</v>
      </c>
      <c r="AE25" s="34"/>
      <c r="AF25" s="35">
        <f t="shared" si="3"/>
        <v>5</v>
      </c>
      <c r="AG25" s="15">
        <f t="shared" ca="1" si="4"/>
        <v>7</v>
      </c>
      <c r="AH25" s="35">
        <f t="shared" ca="1" si="0"/>
        <v>3</v>
      </c>
      <c r="AI25" s="15">
        <f t="shared" ca="1" si="5"/>
        <v>2</v>
      </c>
      <c r="AJ25" s="35">
        <f t="shared" ca="1" si="1"/>
        <v>0</v>
      </c>
      <c r="AK25" s="35">
        <f t="shared" ca="1" si="6"/>
        <v>9</v>
      </c>
      <c r="AL25" s="36">
        <f>COUNTIF('TKK-MIF-TIF'!$H$15:$H$272,'rekap jam tatap muka'!B24)</f>
        <v>4</v>
      </c>
      <c r="AM25" s="37">
        <v>50000</v>
      </c>
      <c r="AN25" s="38">
        <f t="shared" ca="1" si="7"/>
        <v>2100000</v>
      </c>
      <c r="AO25" s="38">
        <f t="shared" ca="1" si="8"/>
        <v>0</v>
      </c>
      <c r="AP25" s="38">
        <f t="shared" ca="1" si="2"/>
        <v>2100000</v>
      </c>
      <c r="AQ25" s="40" t="s">
        <v>24</v>
      </c>
    </row>
    <row r="26" spans="1:43" ht="15.75" customHeight="1">
      <c r="A26" s="12">
        <v>25</v>
      </c>
      <c r="B26" s="13" t="s">
        <v>50</v>
      </c>
      <c r="C26" s="13" t="s">
        <v>332</v>
      </c>
      <c r="D26" s="14">
        <f>COUNTIF('TKK-MIF-TIF'!$A$13:$L$35,'rekap jam tatap muka'!B25)</f>
        <v>0</v>
      </c>
      <c r="E26" s="15">
        <f ca="1">SUMIF('TKK-MIF-TIF'!$H$4:$H$19,'rekap jam tatap muka'!B25,'TKK-MIF-TIF'!$R$4:$R$19)+SUMIF('TKK-MIF-TIF'!$H$25:$H$30,'rekap jam tatap muka'!B25,'TKK-MIF-TIF'!$R$25:$R$30)+SUMIF('TKK-MIF-TIF'!$I$4:$I$19,'rekap jam tatap muka'!B25,'TKK-MIF-TIF'!$R$4:$R$19)+SUMIF('TKK-MIF-TIF'!$I$25:$I$30,'rekap jam tatap muka'!B25,'TKK-MIF-TIF'!$R$25:$R$30)+SUMIF('TKK-MIF-TIF'!$J$4:$J$19,'rekap jam tatap muka'!B25,'TKK-MIF-TIF'!$R$4:$R$19)+SUMIF('TKK-MIF-TIF'!$J$25:$J$30,'rekap jam tatap muka'!B25,'TKK-MIF-TIF'!$R$25:$R$30)+SUMIF('TKK-MIF-TIF'!$K$4:$K$19,'rekap jam tatap muka'!B25,'TKK-MIF-TIF'!$R$4:$R$19)+SUMIF('TKK-MIF-TIF'!$K$25:$K$30,'rekap jam tatap muka'!B25,'TKK-MIF-TIF'!$R$25:$R$30)+SUMIF('TKK-MIF-TIF'!$L$4:$L$19,'rekap jam tatap muka'!B25,'TKK-MIF-TIF'!$R$4:$R$19)+SUMIF('TKK-MIF-TIF'!$L$25:$L$30,'rekap jam tatap muka'!B25,'TKK-MIF-TIF'!$R$25:$R$30)</f>
        <v>0</v>
      </c>
      <c r="F26" s="16">
        <f>SUMIF('TKK-MIF-TIF'!$H$20:$H$22,'rekap jam tatap muka'!B25,'TKK-MIF-TIF'!$R$20:$R$22)+SUMIF('TKK-MIF-TIF'!$H$31:$H$32,'rekap jam tatap muka'!B25,'TKK-MIF-TIF'!$R$31:$R$32)+SUMIF('TKK-MIF-TIF'!$H$34,'rekap jam tatap muka'!B25,'TKK-MIF-TIF'!$R$34)+SUMIF('TKK-MIF-TIF'!$I$20:$I$22,'rekap jam tatap muka'!B25,'TKK-MIF-TIF'!$R$20:$R$22)+SUMIF('TKK-MIF-TIF'!$I$31:$I$32,'rekap jam tatap muka'!B25,'TKK-MIF-TIF'!$R$31:$R$32)+SUMIF('TKK-MIF-TIF'!$I$34,'rekap jam tatap muka'!B25,'TKK-MIF-TIF'!$R$34)+SUMIF('TKK-MIF-TIF'!$J$20:$J$22,'rekap jam tatap muka'!B25,'TKK-MIF-TIF'!$R$20:$R$22)+SUMIF('TKK-MIF-TIF'!$J$31:$J$32,'rekap jam tatap muka'!B25,'TKK-MIF-TIF'!$R$31:$R$32)+SUMIF('TKK-MIF-TIF'!$J$34,'rekap jam tatap muka'!B25,'TKK-MIF-TIF'!$R$34)+SUMIF('TKK-MIF-TIF'!$K$20:$K$22,'rekap jam tatap muka'!B25,'TKK-MIF-TIF'!$R$20:$R$22)+SUMIF('TKK-MIF-TIF'!$K$31:$K$32,'rekap jam tatap muka'!B25,'TKK-MIF-TIF'!$R$31:$R$32)+SUMIF('TKK-MIF-TIF'!$K$34,'rekap jam tatap muka'!B25,'TKK-MIF-TIF'!$R$34)+SUMIF('TKK-MIF-TIF'!$L$20:$L$22,'rekap jam tatap muka'!B25,'TKK-MIF-TIF'!$R$20:$R$22)+SUMIF('TKK-MIF-TIF'!$L$31:$L$32,'rekap jam tatap muka'!B25,'TKK-MIF-TIF'!$R$31:$R$32)+SUMIF('TKK-MIF-TIF'!$L$34,'rekap jam tatap muka'!B25,'TKK-MIF-TIF'!$R$34)</f>
        <v>0</v>
      </c>
      <c r="G26" s="17">
        <f>COUNTIF('TKK-MIF-TIF'!$A$41:$L$50,'rekap jam tatap muka'!B25)</f>
        <v>0</v>
      </c>
      <c r="H26" s="18">
        <f>SUMIF('TKK-MIF-TIF'!$H$43:$H$47,'rekap jam tatap muka'!B25,'TKK-MIF-TIF'!$R$43:$R$47)+SUMIF('TKK-MIF-TIF'!$I$43:$I$47,'rekap jam tatap muka'!B25,'TKK-MIF-TIF'!$R$43:$R$47)+SUMIF('TKK-MIF-TIF'!$J$43:$J$47,'rekap jam tatap muka'!B25,'TKK-MIF-TIF'!$R$43:$R$47)+SUMIF('TKK-MIF-TIF'!$K$43:$K$47,'rekap jam tatap muka'!B25,'TKK-MIF-TIF'!$R$43:$R$47)+SUMIF('TKK-MIF-TIF'!$L$43:$L$47,'rekap jam tatap muka'!B25,'TKK-MIF-TIF'!$R$43:$R$47)</f>
        <v>0</v>
      </c>
      <c r="I26" s="16">
        <f>SUMIF('TKK-MIF-TIF'!$H$48:$H$50,'rekap jam tatap muka'!B25,'TKK-MIF-TIF'!$R$48:$R$50)+SUMIF('TKK-MIF-TIF'!$I$48:$I$50,'rekap jam tatap muka'!B25,'TKK-MIF-TIF'!$R$48:$R$50)+SUMIF('TKK-MIF-TIF'!$J$48:$J$50,'rekap jam tatap muka'!B25,'TKK-MIF-TIF'!$R$48:$R$50)+SUMIF('TKK-MIF-TIF'!$K$48:$K$50,'rekap jam tatap muka'!B25,'TKK-MIF-TIF'!$R$48:$R$50)+SUMIF('TKK-MIF-TIF'!$L$48:$L$50,'rekap jam tatap muka'!B25,'TKK-MIF-TIF'!$R$48:$R$50)</f>
        <v>0</v>
      </c>
      <c r="J26" s="19">
        <f>COUNTIF('TKK-MIF-TIF'!$A$55:$K$80,'rekap jam tatap muka'!B25)</f>
        <v>0</v>
      </c>
      <c r="K26" s="19">
        <f>SUMIF('TKK-MIF-TIF'!$H$60,'rekap jam tatap muka'!B25,'TKK-MIF-TIF'!$R$60)+SUMIF('TKK-MIF-TIF'!$H$62,'rekap jam tatap muka'!B25,'TKK-MIF-TIF'!$R$62)+SUMIF('TKK-MIF-TIF'!$H$67:$H$72,'rekap jam tatap muka'!B25,'TKK-MIF-TIF'!$R$67:$R$72)+SUMIF('TKK-MIF-TIF'!$H$78:$H$79,'rekap jam tatap muka'!B25,'TKK-MIF-TIF'!$R$78:$R$79)+SUMIF('TKK-MIF-TIF'!$I$60,'rekap jam tatap muka'!B25,'TKK-MIF-TIF'!$R$60)+SUMIF('TKK-MIF-TIF'!$I$62,'rekap jam tatap muka'!B25,'TKK-MIF-TIF'!$R$62)+SUMIF('TKK-MIF-TIF'!$I$67:$I$72,'rekap jam tatap muka'!B25,'TKK-MIF-TIF'!$R$67:$R$72)+SUMIF('TKK-MIF-TIF'!$I$78:$I$79,'rekap jam tatap muka'!B25,'TKK-MIF-TIF'!$R$78:$R$79)+SUMIF('TKK-MIF-TIF'!$J$60,'rekap jam tatap muka'!B25,'TKK-MIF-TIF'!$R$60)+SUMIF('TKK-MIF-TIF'!$J$62,'rekap jam tatap muka'!B25,'TKK-MIF-TIF'!$R$62)+SUMIF('TKK-MIF-TIF'!$J$67:$J$72,'rekap jam tatap muka'!B25,'TKK-MIF-TIF'!$R$67:$R$72)+SUMIF('TKK-MIF-TIF'!$J$78:$J$79,'rekap jam tatap muka'!B25,'TKK-MIF-TIF'!$R$78:$R$79)+SUMIF('TKK-MIF-TIF'!$K$60,'rekap jam tatap muka'!B25,'TKK-MIF-TIF'!$R$60)+SUMIF('TKK-MIF-TIF'!$K$62,'rekap jam tatap muka'!B25,'TKK-MIF-TIF'!$R$62)+SUMIF('TKK-MIF-TIF'!$K$67:$K$72,'rekap jam tatap muka'!B25,'TKK-MIF-TIF'!$R$67:$R$72)+SUMIF('TKK-MIF-TIF'!$K$78:$K$79,'rekap jam tatap muka'!B25,'TKK-MIF-TIF'!$R$78:$R$79)+SUMIF('TKK-MIF-TIF'!$L$60,'rekap jam tatap muka'!B25,'TKK-MIF-TIF'!$R$60)+SUMIF('TKK-MIF-TIF'!$L$62,'rekap jam tatap muka'!B25,'TKK-MIF-TIF'!$R$62)+SUMIF('TKK-MIF-TIF'!$L$67:$L$72,'rekap jam tatap muka'!B25,'TKK-MIF-TIF'!$R$67:$R$72)+SUMIF('TKK-MIF-TIF'!$L$78:$L$79,'rekap jam tatap muka'!B25,'TKK-MIF-TIF'!$R$78:$R$79)</f>
        <v>0</v>
      </c>
      <c r="L26" s="20">
        <f>SUMIF('TKK-MIF-TIF'!$H$61,'rekap jam tatap muka'!B25,'TKK-MIF-TIF'!$R$61)+SUMIF('TKK-MIF-TIF'!$H$63:$H$64,'rekap jam tatap muka'!B25,'TKK-MIF-TIF'!$R$63:$R$64)+SUMIF('TKK-MIF-TIF'!$H$73:$H$74,'rekap jam tatap muka'!B25,'TKK-MIF-TIF'!$R$73:$R$74)+SUMIF('TKK-MIF-TIF'!$H$77,'rekap jam tatap muka'!B25,'TKK-MIF-TIF'!$R$77)+SUMIF('TKK-MIF-TIF'!$I$61,'rekap jam tatap muka'!B25,'TKK-MIF-TIF'!$R$61)+SUMIF('TKK-MIF-TIF'!$I$63:$I$64,'rekap jam tatap muka'!B25,'TKK-MIF-TIF'!$R$63:$R$64)+SUMIF('TKK-MIF-TIF'!$I$73:$I$74,'rekap jam tatap muka'!B25,'TKK-MIF-TIF'!$R$73:$R$74)+SUMIF('TKK-MIF-TIF'!$I$77,'rekap jam tatap muka'!B25,'TKK-MIF-TIF'!$R$77)+SUMIF('TKK-MIF-TIF'!$J$61,'rekap jam tatap muka'!B25,'TKK-MIF-TIF'!$R$61)+SUMIF('TKK-MIF-TIF'!$J$63:$J$64,'rekap jam tatap muka'!B25,'TKK-MIF-TIF'!$R$63:$R$64)+SUMIF('TKK-MIF-TIF'!$J$73:$J$74,'rekap jam tatap muka'!B25,'TKK-MIF-TIF'!$R$73:$R$74)+SUMIF('TKK-MIF-TIF'!$J$77,'rekap jam tatap muka'!B25,'TKK-MIF-TIF'!$R$77)+SUMIF('TKK-MIF-TIF'!$K$61,'rekap jam tatap muka'!B25,'TKK-MIF-TIF'!$R$61)+SUMIF('TKK-MIF-TIF'!$K$63:$K$64,'rekap jam tatap muka'!B25,'TKK-MIF-TIF'!$R$63:$R$64)+SUMIF('TKK-MIF-TIF'!$K$73:$K$74,'rekap jam tatap muka'!B25,'TKK-MIF-TIF'!$R$73:$R$74)+SUMIF('TKK-MIF-TIF'!$K$77,'rekap jam tatap muka'!B25,'TKK-MIF-TIF'!$R$77)+SUMIF('TKK-MIF-TIF'!$L$61,'rekap jam tatap muka'!B25,'TKK-MIF-TIF'!$R$61)+SUMIF('TKK-MIF-TIF'!$L$63:$L$64,'rekap jam tatap muka'!B25,'TKK-MIF-TIF'!$R$63:$R$64)+SUMIF('TKK-MIF-TIF'!$L$73:$L$74,'rekap jam tatap muka'!B25,'TKK-MIF-TIF'!$R$73:$R$74)+SUMIF('TKK-MIF-TIF'!$L$77,'rekap jam tatap muka'!B25,'TKK-MIF-TIF'!$R$77)</f>
        <v>0</v>
      </c>
      <c r="M26" s="21">
        <f>COUNTIF('TKK-MIF-TIF'!$A$84:$K$109,'rekap jam tatap muka'!B25)</f>
        <v>0</v>
      </c>
      <c r="N26" s="21">
        <f ca="1">SUMIF('TKK-MIF-TIF'!$H$89,'rekap jam tatap muka'!B25,'TKK-MIF-TIF'!$R$89)+SUMIF('TKK-MIF-TIF'!$H$91,'rekap jam tatap muka'!B25,'TKK-MIF-TIF'!$R$91)+SUMIF('TKK-MIF-TIF'!$H$96:$H$101,'rekap jam tatap muka'!B25,'TKK-MIF-TIF'!$R$96:$R$101)+SUMIF('TKK-MIF-TIF'!$H$96:$H$101,'rekap jam tatap muka'!B25,'TKK-MIF-TIF'!$R$107:$R$108)+SUMIF('TKK-MIF-TIF'!$I$89,'rekap jam tatap muka'!B25,'TKK-MIF-TIF'!$R$89)+SUMIF('TKK-MIF-TIF'!$I$91,'rekap jam tatap muka'!B25,'TKK-MIF-TIF'!$R$91)+SUMIF('TKK-MIF-TIF'!$I$96:$I$101,'rekap jam tatap muka'!B25,'TKK-MIF-TIF'!$R$96:$R$101)+SUMIF('TKK-MIF-TIF'!$I$96:$I$101,'rekap jam tatap muka'!B25,'TKK-MIF-TIF'!$R$107:$R$108)+SUMIF('TKK-MIF-TIF'!$J$89,'rekap jam tatap muka'!B25,'TKK-MIF-TIF'!$R$89)+SUMIF('TKK-MIF-TIF'!$J$91,'rekap jam tatap muka'!B25,'TKK-MIF-TIF'!$R$91)+SUMIF('TKK-MIF-TIF'!$J$96:$J$101,'rekap jam tatap muka'!B25,'TKK-MIF-TIF'!$R$96:$R$101)+SUMIF('TKK-MIF-TIF'!$J$96:$J$101,'rekap jam tatap muka'!B25,'TKK-MIF-TIF'!$R$107:$R$108)+SUMIF('TKK-MIF-TIF'!$K$89,'rekap jam tatap muka'!B25,'TKK-MIF-TIF'!$R$89)+SUMIF('TKK-MIF-TIF'!$K$91,'rekap jam tatap muka'!B25,'TKK-MIF-TIF'!$R$91)+SUMIF('TKK-MIF-TIF'!$K$96:$K$101,'rekap jam tatap muka'!B25,'TKK-MIF-TIF'!$R$96:$R$101)+SUMIF('TKK-MIF-TIF'!$K$96:$K$101,'rekap jam tatap muka'!B25,'TKK-MIF-TIF'!$R$107:$R$108)+SUMIF('TKK-MIF-TIF'!$H$89,'rekap jam tatap muka'!B25,'TKK-MIF-TIF'!$R$89)+SUMIF('TKK-MIF-TIF'!$L$91,'rekap jam tatap muka'!B25,'TKK-MIF-TIF'!$R$91)+SUMIF('TKK-MIF-TIF'!$L$96:$L$101,'rekap jam tatap muka'!B25,'TKK-MIF-TIF'!$R$96:$R$101)+SUMIF('TKK-MIF-TIF'!$L$96:$L$101,'rekap jam tatap muka'!B25,'TKK-MIF-TIF'!$R$107:$R$108)</f>
        <v>0</v>
      </c>
      <c r="O26" s="22">
        <f ca="1">SUMIF('TKK-MIF-TIF'!$H$90,'rekap jam tatap muka'!B25,'TKK-MIF-TIF'!$R$90)+SUMIF('TKK-MIF-TIF'!$H$92:$H$93,'rekap jam tatap muka'!B25,'TKK-MIF-TIF'!$R$92:$R$93)+SUMIF('TKK-MIF-TIF'!$H$102:$H$103,'rekap jam tatap muka'!B25,'TKK-MIF-TIF'!$R$102:$R$103)+SUMIF('TKK-MIF-TIF'!$H$106,'rekap jam tatap muka'!B25,'TKK-MIF-TIF'!$R$106)+SUMIF('TKK-MIF-TIF'!$I$90,'rekap jam tatap muka'!B25,'TKK-MIF-TIF'!$R$90)+SUMIF('TKK-MIF-TIF'!$H$92:$I$93,'rekap jam tatap muka'!B25,'TKK-MIF-TIF'!$R$92:$R$93)+SUMIF('TKK-MIF-TIF'!$I$102:$I$103,'rekap jam tatap muka'!B25,'TKK-MIF-TIF'!$R$102:$R$103)+SUMIF('TKK-MIF-TIF'!$I$106,'rekap jam tatap muka'!B25,'TKK-MIF-TIF'!$R$106)+SUMIF('TKK-MIF-TIF'!$J$90,'rekap jam tatap muka'!B25,'TKK-MIF-TIF'!$R$90)+SUMIF('TKK-MIF-TIF'!$J$92:$J$93,'rekap jam tatap muka'!B25,'TKK-MIF-TIF'!$R$92:$R$93)+SUMIF('TKK-MIF-TIF'!$J$102:$J$103,'rekap jam tatap muka'!B25,'TKK-MIF-TIF'!$R$102:$R$103)+SUMIF('TKK-MIF-TIF'!$J$106,'rekap jam tatap muka'!B25,'TKK-MIF-TIF'!$R$106)+SUMIF('TKK-MIF-TIF'!$K$90,'rekap jam tatap muka'!B25,'TKK-MIF-TIF'!$R$90)+SUMIF('TKK-MIF-TIF'!$K$92:$K$93,'rekap jam tatap muka'!B25,'TKK-MIF-TIF'!$R$92:$R$93)+SUMIF('TKK-MIF-TIF'!$K$102:$K$103,'rekap jam tatap muka'!B25,'TKK-MIF-TIF'!$R$102:$R$103)+SUMIF('TKK-MIF-TIF'!$K$106,'rekap jam tatap muka'!B25,'TKK-MIF-TIF'!$R$106)+SUMIF('TKK-MIF-TIF'!$L$90,'rekap jam tatap muka'!B25,'TKK-MIF-TIF'!$R$90)+SUMIF('TKK-MIF-TIF'!$L$92:$L$93,'rekap jam tatap muka'!B25,'TKK-MIF-TIF'!$R$92:$R$93)+SUMIF('TKK-MIF-TIF'!$L$102:$L$103,'rekap jam tatap muka'!B25,'TKK-MIF-TIF'!$R$102:$R$103)+SUMIF('TKK-MIF-TIF'!$L$106,'rekap jam tatap muka'!B25,'TKK-MIF-TIF'!$R$106)</f>
        <v>0</v>
      </c>
      <c r="P26" s="23">
        <f>COUNTIF('TKK-MIF-TIF'!$A$113:$L$150,'rekap jam tatap muka'!B25)</f>
        <v>2</v>
      </c>
      <c r="Q26" s="23">
        <f>SUMIF('TKK-MIF-TIF'!$H$119:$H$121,'rekap jam tatap muka'!B25,'TKK-MIF-TIF'!$R$119:$R$121)+SUMIF('TKK-MIF-TIF'!$H$129:$H$132,'rekap jam tatap muka'!B25,'TKK-MIF-TIF'!$R$129:$R$132)+SUMIF('TKK-MIF-TIF'!$H$139:$H$142,'rekap jam tatap muka'!B25,'TKK-MIF-TIF'!$R$139:$R166)+ SUMIF('TKK-MIF-TIF'!$H$150:$H$151,'rekap jam tatap muka'!B25,'TKK-MIF-TIF'!$R$150:$R175)+SUMIF('TKK-MIF-TIF'!$I$119:$I$121,'rekap jam tatap muka'!B25,'TKK-MIF-TIF'!$R$119:$R$121)+SUMIF('TKK-MIF-TIF'!$I$129:$I$132,'rekap jam tatap muka'!B25,'TKK-MIF-TIF'!$R$129:$R$132)+SUMIF('TKK-MIF-TIF'!$I$139:$I$142,'rekap jam tatap muka'!B25,'TKK-MIF-TIF'!$R$139:$R166)+SUMIF('TKK-MIF-TIF'!$I$150:$I$151,'rekap jam tatap muka'!B25,'TKK-MIF-TIF'!$R$150:$R175)+SUMIF('TKK-MIF-TIF'!$J$119:$J$121,'rekap jam tatap muka'!B25,'TKK-MIF-TIF'!$R$119:$R$121)+SUMIF('TKK-MIF-TIF'!$J$129:$J$132,'rekap jam tatap muka'!B25,'TKK-MIF-TIF'!$R$129:$R$132)+SUMIF('TKK-MIF-TIF'!$J$139:$J$142,'rekap jam tatap muka'!B25,'TKK-MIF-TIF'!$R$139:$R166)+SUMIF('TKK-MIF-TIF'!$J$150:$J$151,'rekap jam tatap muka'!B25,'TKK-MIF-TIF'!$R$150:$R175)+SUMIF('TKK-MIF-TIF'!$K$119:$K$121,'rekap jam tatap muka'!B25,'TKK-MIF-TIF'!$R$119:$R$121)+SUMIF('TKK-MIF-TIF'!$K$129:$K$132,'rekap jam tatap muka'!B25,'TKK-MIF-TIF'!$R$132:$R$1120)+SUMIF('TKK-MIF-TIF'!$K$139:$K$142,'rekap jam tatap muka'!B25,'TKK-MIF-TIF'!$R$139:$R166)+SUMIF('TKK-MIF-TIF'!$K$150:$K$151,'rekap jam tatap muka'!B25,'TKK-MIF-TIF'!$R$150:$R175)+SUMIF('TKK-MIF-TIF'!$L$119:$L$121,'rekap jam tatap muka'!B25,'TKK-MIF-TIF'!$R$119:$R$121)+SUMIF('TKK-MIF-TIF'!$L$129:$L$132,'rekap jam tatap muka'!B25,'TKK-MIF-TIF'!$R$132:$R$1120)+SUMIF('TKK-MIF-TIF'!$L$139:$L$142,'rekap jam tatap muka'!B25,'TKK-MIF-TIF'!$R$139:$R166)+SUMIF('TKK-MIF-TIF'!$L$150:$L$151,'rekap jam tatap muka'!B25,'TKK-MIF-TIF'!$R$150:$R175)</f>
        <v>2</v>
      </c>
      <c r="R26" s="24">
        <f>SUMIF('TKK-MIF-TIF'!$H$122:$H$123,'rekap jam tatap muka'!B25,'TKK-MIF-TIF'!$R$122:$R$123)+SUMIF('TKK-MIF-TIF'!$H$128,'rekap jam tatap muka'!B25,'TKK-MIF-TIF'!$R$128)+SUMIF('TKK-MIF-TIF'!$H$133:$H$134,'rekap jam tatap muka'!B25,'TKK-MIF-TIF'!$R$133:$R$134)+SUMIF('TKK-MIF-TIF'!$H$143:$H$145,'rekap jam tatap muka'!B25,'TKK-MIF-TIF'!$R$143:$R$145)+SUMIF('TKK-MIF-TIF'!$H$152,'rekap jam tatap muka'!B25,'TKK-MIF-TIF'!$R$152)+SUMIF('TKK-MIF-TIF'!$I$122:$I$123,'rekap jam tatap muka'!B25,'TKK-MIF-TIF'!$R$122:$R$123)+SUMIF('TKK-MIF-TIF'!$I$128,'rekap jam tatap muka'!B25,'TKK-MIF-TIF'!$R$128)+SUMIF('TKK-MIF-TIF'!$I$133:$I$134,'rekap jam tatap muka'!B25,'TKK-MIF-TIF'!$R$133:$R$134)+SUMIF('TKK-MIF-TIF'!$I$143:$I$145,'rekap jam tatap muka'!B25,'TKK-MIF-TIF'!$R$143:$R$145)+SUMIF('TKK-MIF-TIF'!$I$152,'rekap jam tatap muka'!B25,'TKK-MIF-TIF'!$R$152)+SUMIF('TKK-MIF-TIF'!$J$122:$J$123,'rekap jam tatap muka'!B25,'TKK-MIF-TIF'!$R$122:$R$123)+SUMIF('TKK-MIF-TIF'!$J$128,'rekap jam tatap muka'!B25,'TKK-MIF-TIF'!$R$128)+SUMIF('TKK-MIF-TIF'!$J$133:$J$134,'rekap jam tatap muka'!B25,'TKK-MIF-TIF'!$R$133:$R$134)+SUMIF('TKK-MIF-TIF'!$J$143:$J$145,'rekap jam tatap muka'!B25,'TKK-MIF-TIF'!$R$143:$R$145)+SUMIF('TKK-MIF-TIF'!$K$122:$K$123,'rekap jam tatap muka'!B25,'TKK-MIF-TIF'!$R$122:$R$123)+SUMIF('TKK-MIF-TIF'!$J$152,'rekap jam tatap muka'!B25,'TKK-MIF-TIF'!$R$152)+SUMIF('TKK-MIF-TIF'!$K$128,'rekap jam tatap muka'!B25,'TKK-MIF-TIF'!$R$128)+SUMIF('TKK-MIF-TIF'!$K$133:$K$134,'rekap jam tatap muka'!B25,'TKK-MIF-TIF'!$R$133:$R$134)+SUMIF('TKK-MIF-TIF'!$K$143:$K$145,'rekap jam tatap muka'!B25,'TKK-MIF-TIF'!$R$143:$R$145)+SUMIF('TKK-MIF-TIF'!$K$152,'rekap jam tatap muka'!B25,'TKK-MIF-TIF'!$R$152)+SUMIF('TKK-MIF-TIF'!$L$122:$L$123,'rekap jam tatap muka'!B25,'TKK-MIF-TIF'!$R$122:$R$123)+SUMIF('TKK-MIF-TIF'!$L$128,'rekap jam tatap muka'!B25,'TKK-MIF-TIF'!$R$128)+SUMIF('TKK-MIF-TIF'!$L$133:$L$134,'rekap jam tatap muka'!B25,'TKK-MIF-TIF'!$R$133:$R$134)+SUMIF('TKK-MIF-TIF'!$L$143:$L$145,'rekap jam tatap muka'!B25,'TKK-MIF-TIF'!$R$143:$R$145)+SUMIF('TKK-MIF-TIF'!$L$152,'rekap jam tatap muka'!B25,'TKK-MIF-TIF'!$R$152)</f>
        <v>6</v>
      </c>
      <c r="S26" s="25">
        <f>COUNTIF('TKK-MIF-TIF'!$A$189:$L$226,'rekap jam tatap muka'!B25)</f>
        <v>3</v>
      </c>
      <c r="T26" s="25">
        <f>SUMIF('TKK-MIF-TIF'!$H$194:$H$196,'rekap jam tatap muka'!B25,'TKK-MIF-TIF'!$R$194:$R$196)+SUMIF('TKK-MIF-TIF'!$H$205:$H$208,'rekap jam tatap muka'!B25,'TKK-MIF-TIF'!$R$205:$R$208)+SUMIF('TKK-MIF-TIF'!$H$215:$H$218,'rekap jam tatap muka'!B25,'TKK-MIF-TIF'!$R$215:$R242)+SUMIF('TKK-MIF-TIF'!$H$226:$H$227,'rekap jam tatap muka'!B25,'TKK-MIF-TIF'!$R$226:$R251)+ SUMIF('TKK-MIF-TIF'!$I$194:$I$196,'rekap jam tatap muka'!B25,'TKK-MIF-TIF'!$R$194:$R$196)+SUMIF('TKK-MIF-TIF'!$I$205:$I$208,'rekap jam tatap muka'!B25,'TKK-MIF-TIF'!$R$205:$R$208)+SUMIF('TKK-MIF-TIF'!$I$215:$I$218,'rekap jam tatap muka'!B25,'TKK-MIF-TIF'!$R$215:$R242)+SUMIF('TKK-MIF-TIF'!$I$226:$I$227,'rekap jam tatap muka'!B25,'TKK-MIF-TIF'!$R$226:$R251)+SUMIF('TKK-MIF-TIF'!$J$194:$J$196,'rekap jam tatap muka'!B25,'TKK-MIF-TIF'!$R$194:$R$196)+SUMIF('TKK-MIF-TIF'!$J$205:$J$208,'rekap jam tatap muka'!B25,'TKK-MIF-TIF'!$R$205:$R$208)+SUMIF('TKK-MIF-TIF'!$J$215:$J$218,'rekap jam tatap muka'!B25,'TKK-MIF-TIF'!$R$215:$R242)+SUMIF('TKK-MIF-TIF'!$J$226:$J$227,'rekap jam tatap muka'!B25,'TKK-MIF-TIF'!$R$226:$R251)+SUMIF('TKK-MIF-TIF'!$K$194:$K$196,'rekap jam tatap muka'!B25,'TKK-MIF-TIF'!$R$194:$R$196)+SUMIF('TKK-MIF-TIF'!$K$205:$K$208,'rekap jam tatap muka'!B25,'TKK-MIF-TIF'!$R$205:$R$208)+SUMIF('TKK-MIF-TIF'!$K$215:$K$218,'rekap jam tatap muka'!B25,'TKK-MIF-TIF'!$R$215:$R242)+SUMIF('TKK-MIF-TIF'!$K$226:$K$227,'rekap jam tatap muka'!B25,'TKK-MIF-TIF'!$R$226:$R251)+SUMIF('TKK-MIF-TIF'!$L$194:$L$196,'rekap jam tatap muka'!B25,'TKK-MIF-TIF'!$R$194:$R$196)+SUMIF('TKK-MIF-TIF'!$L$205:$L$208,'rekap jam tatap muka'!B25,'TKK-MIF-TIF'!$R$205:$R$208)+SUMIF('TKK-MIF-TIF'!$L$215:$L$218,'rekap jam tatap muka'!B25,'TKK-MIF-TIF'!$R$215:$R242)+SUMIF('TKK-MIF-TIF'!$L$226:$L$227,'rekap jam tatap muka'!B25,'TKK-MIF-TIF'!$R$226:$R251)</f>
        <v>2.5</v>
      </c>
      <c r="U26" s="26">
        <f>SUMIF('TKK-MIF-TIF'!$H$197:$H$198,'rekap jam tatap muka'!B25,'TKK-MIF-TIF'!$R$197:$R$198)+SUMIF('TKK-MIF-TIF'!$H$204,'rekap jam tatap muka'!B25,'TKK-MIF-TIF'!$R$204)+SUMIF('TKK-MIF-TIF'!$H$209:$H$210,'rekap jam tatap muka'!B25,'TKK-MIF-TIF'!$R$209:$R$210)+SUMIF('TKK-MIF-TIF'!$H$219:$H$221,'rekap jam tatap muka'!B25,'TKK-MIF-TIF'!$R$219:$R$221)+SUMIF('TKK-MIF-TIF'!$H$228,'rekap jam tatap muka'!B25,'TKK-MIF-TIF'!$R$228)+SUMIF('TKK-MIF-TIF'!$I$197:$I$198,'rekap jam tatap muka'!B25,'TKK-MIF-TIF'!$R$197:$R$198)+SUMIF('TKK-MIF-TIF'!$I$204,'rekap jam tatap muka'!B25,'TKK-MIF-TIF'!$R$204)+SUMIF('TKK-MIF-TIF'!$I$209:$I$210,'rekap jam tatap muka'!B25,'TKK-MIF-TIF'!$R$209:$R$210)+SUMIF('TKK-MIF-TIF'!$I$219:$I$221,'rekap jam tatap muka'!B25,'TKK-MIF-TIF'!$R$219:$R$221)+SUMIF('TKK-MIF-TIF'!$I$228,'rekap jam tatap muka'!B25,'TKK-MIF-TIF'!$R$228)+SUMIF('TKK-MIF-TIF'!$J$197:$J$198,'rekap jam tatap muka'!B25,'TKK-MIF-TIF'!$R$197:$R$198)+SUMIF('TKK-MIF-TIF'!$J$204,'rekap jam tatap muka'!B25,'TKK-MIF-TIF'!$R$204)+SUMIF('TKK-MIF-TIF'!$J$209:$J$210,'rekap jam tatap muka'!B25,'TKK-MIF-TIF'!$R$209:$R$210)+SUMIF('TKK-MIF-TIF'!$J$219:$J$221,'rekap jam tatap muka'!B25,'TKK-MIF-TIF'!$R$219:$R$221)+SUMIF('TKK-MIF-TIF'!$J$228,'rekap jam tatap muka'!B25,'TKK-MIF-TIF'!$R$228)+SUMIF('TKK-MIF-TIF'!$K$197:$K$198,'rekap jam tatap muka'!B25,'TKK-MIF-TIF'!$R$197:$R$198)+SUMIF('TKK-MIF-TIF'!$K$204,'rekap jam tatap muka'!B25,'TKK-MIF-TIF'!$R$204)+SUMIF('TKK-MIF-TIF'!$K$209:$K$210,'rekap jam tatap muka'!B25,'TKK-MIF-TIF'!$R$209:$R$210)+SUMIF('TKK-MIF-TIF'!$K$219:$K$221,'rekap jam tatap muka'!B25,'TKK-MIF-TIF'!$R$219:$R$221)+SUMIF('TKK-MIF-TIF'!$K$228,'rekap jam tatap muka'!B25,'TKK-MIF-TIF'!$R$228)+SUMIF('TKK-MIF-TIF'!$L$197:$L$198,'rekap jam tatap muka'!B25,'TKK-MIF-TIF'!$R$197:$R$198)+SUMIF('TKK-MIF-TIF'!$L$204,'rekap jam tatap muka'!B25,'TKK-MIF-TIF'!$R$204)+SUMIF('TKK-MIF-TIF'!$L$209:$L$210,'rekap jam tatap muka'!B25,'TKK-MIF-TIF'!$R$209:$R$210)+SUMIF('TKK-MIF-TIF'!$J$219:$J$221,'rekap jam tatap muka'!B25,'TKK-MIF-TIF'!$R$219:$R$221)++SUMIF('TKK-MIF-TIF'!$L$228,'rekap jam tatap muka'!B25,'TKK-MIF-TIF'!$R$228)</f>
        <v>3</v>
      </c>
      <c r="V26" s="27">
        <f>COUNTIF('TKK-MIF-TIF'!$A$231:$L$242,'rekap jam tatap muka'!B25)</f>
        <v>0</v>
      </c>
      <c r="W26" s="28">
        <f>SUMIF('TKK-MIF-TIF'!$H$251:$H$253,'rekap jam tatap muka'!B25,'TKK-MIF-TIF'!$R$251:$R$253)+SUMIF('TKK-MIF-TIF'!$I$251:$I$253,'rekap jam tatap muka'!B25,'TKK-MIF-TIF'!$R$251:$R$253)+SUMIF('TKK-MIF-TIF'!$J$251:$J$253,'rekap jam tatap muka'!B25,'TKK-MIF-TIF'!$R$251:$R$253)+SUMIF('TKK-MIF-TIF'!$K$251:$K$253,'rekap jam tatap muka'!B25,'TKK-MIF-TIF'!$R$251:$R$253)+SUMIF('TKK-MIF-TIF'!$L$251:$L$253,'rekap jam tatap muka'!B25,'TKK-MIF-TIF'!$R$251:$R$253)</f>
        <v>0</v>
      </c>
      <c r="X26" s="29">
        <f>SUMIF('TKK-MIF-TIF'!$H$254:$H$255,'rekap jam tatap muka'!B25,'TKK-MIF-TIF'!$R$254:$R$255)+SUMIF('TKK-MIF-TIF'!$I$254:$I$255,'rekap jam tatap muka'!B25,'TKK-MIF-TIF'!$R$254:$R$255)+SUMIF('TKK-MIF-TIF'!$J$254:$J$255,'rekap jam tatap muka'!B25,'TKK-MIF-TIF'!$R$254:$R$255)+SUMIF('TKK-MIF-TIF'!$K$254:$K$255,'rekap jam tatap muka'!B25,'TKK-MIF-TIF'!$R$254:$R$255)+SUMIF('TKK-MIF-TIF'!$L$254:$L$255,'rekap jam tatap muka'!B25,'TKK-MIF-TIF'!$R$254:$R$255)</f>
        <v>0</v>
      </c>
      <c r="Y26" s="30">
        <f>COUNTIF('TKK-MIF-TIF'!$A$261:$L$272,'rekap jam tatap muka'!B25)</f>
        <v>0</v>
      </c>
      <c r="Z26" s="31">
        <f>SUMIF('TKK-MIF-TIF'!$H$266:$H$268,'rekap jam tatap muka'!B25,'TKK-MIF-TIF'!$R$266:$R$268)+SUMIF('TKK-MIF-TIF'!$I$266:$I$268,'rekap jam tatap muka'!B25,'TKK-MIF-TIF'!$R$266:$R$268)+SUMIF('TKK-MIF-TIF'!$J$266:$J$268,'rekap jam tatap muka'!B25,'TKK-MIF-TIF'!$R$266:$R$268)+SUMIF('TKK-MIF-TIF'!$K$266:$K$268,'rekap jam tatap muka'!B25,'TKK-MIF-TIF'!$R$266:$R$268)+SUMIF('TKK-MIF-TIF'!$L$266:$L$268,'rekap jam tatap muka'!B25,'TKK-MIF-TIF'!$R$266:$R$268)</f>
        <v>0</v>
      </c>
      <c r="AA26" s="32">
        <f>SUMIF('TKK-MIF-TIF'!$H$269:$H$270,'rekap jam tatap muka'!B25,'TKK-MIF-TIF'!$R$269:$R$270)+SUMIF('TKK-MIF-TIF'!$I$269:$I$270,'rekap jam tatap muka'!B25,'TKK-MIF-TIF'!$R$269:$R$270)+SUMIF('TKK-MIF-TIF'!$J$269:$J$270,'rekap jam tatap muka'!B25,'TKK-MIF-TIF'!$R$269:$R$270)+SUMIF('TKK-MIF-TIF'!$K$269:$K$270,'rekap jam tatap muka'!B25,'TKK-MIF-TIF'!$R$269:$R$270)+SUMIF('TKK-MIF-TIF'!$L$269:$L$270,'rekap jam tatap muka'!B25,'TKK-MIF-TIF'!$R$269:$R$270)</f>
        <v>0</v>
      </c>
      <c r="AB26" s="33">
        <f>COUNTIF('TKK-MIF-TIF'!$A$154:$L$184,'rekap jam tatap muka'!B25)</f>
        <v>2</v>
      </c>
      <c r="AC26" s="33">
        <f>SUMIF('TKK-MIF-TIF'!$H$161:$H$163,'rekap jam tatap muka'!B25,'TKK-MIF-TIF'!$R$161:$R$163)+SUMIF('TKK-MIF-TIF'!$H$172:$H$175,'rekap jam tatap muka'!B25,'TKK-MIF-TIF'!$R$172:$R$175)+SUMIF('TKK-MIF-TIF'!$I$161:$I$163,'rekap jam tatap muka'!B25,'TKK-MIF-TIF'!$R$161:$R$163)+SUMIF('TKK-MIF-TIF'!$I$172:$I$175,'rekap jam tatap muka'!B25,'TKK-MIF-TIF'!$R$172:$R$175)+SUMIF('TKK-MIF-TIF'!$J$161:$J$163,'rekap jam tatap muka'!B25,'TKK-MIF-TIF'!$R$161:$R$163)+SUMIF('TKK-MIF-TIF'!$J$172:$J$175,'rekap jam tatap muka'!B25,'TKK-MIF-TIF'!$R$172:$R$175)+SUMIF('TKK-MIF-TIF'!$K$161:$K$163,'rekap jam tatap muka'!B25,'TKK-MIF-TIF'!$R$161:$R$163)+SUMIF('TKK-MIF-TIF'!$K$172:$K$175,'rekap jam tatap muka'!B25,'TKK-MIF-TIF'!$R$172:$R$175)+SUMIF('TKK-MIF-TIF'!$L$161:$L$163,'rekap jam tatap muka'!B25,'TKK-MIF-TIF'!$R$161:$R$163)+SUMIF('TKK-MIF-TIF'!$L$172:$L$175,'rekap jam tatap muka'!B25,'TKK-MIF-TIF'!$R$172:$R$175)</f>
        <v>1</v>
      </c>
      <c r="AD26" s="34">
        <f>SUMIF('TKK-MIF-TIF'!$H$164:$H$165,'rekap jam tatap muka'!B25,'TKK-MIF-TIF'!$R$164:$R$165)+SUMIF('TKK-MIF-TIF'!$H$171,'rekap jam tatap muka'!B25,'TKK-MIF-TIF'!$R$171)+SUMIF('TKK-MIF-TIF'!$H$176:$H$177,'rekap jam tatap muka'!B25,'TKK-MIF-TIF'!$R$176:$R$177)+SUMIF('TKK-MIF-TIF'!$I$164:$I$165,'rekap jam tatap muka'!B25,'TKK-MIF-TIF'!$R$164:$R$165)+SUMIF('TKK-MIF-TIF'!$I$171,'rekap jam tatap muka'!B25,'TKK-MIF-TIF'!$R$171)+SUMIF('TKK-MIF-TIF'!$I$176:$I$177,'rekap jam tatap muka'!B25,'TKK-MIF-TIF'!$R$176:$R$177)+SUMIF('TKK-MIF-TIF'!$J$164:$J$165,'rekap jam tatap muka'!B25,'TKK-MIF-TIF'!$R$164:$R$165)+SUMIF('TKK-MIF-TIF'!$J$171,'rekap jam tatap muka'!B25,'TKK-MIF-TIF'!$R$171)+SUMIF('TKK-MIF-TIF'!$J$176:$J$177,'rekap jam tatap muka'!B25,'TKK-MIF-TIF'!$R$176:$R$177)+SUMIF('TKK-MIF-TIF'!$K$164:$K$165,'rekap jam tatap muka'!B25,'TKK-MIF-TIF'!$R$164:$R$165)+SUMIF('TKK-MIF-TIF'!$K$171,'rekap jam tatap muka'!B25,'TKK-MIF-TIF'!$R$171)+SUMIF('TKK-MIF-TIF'!$K$176:$K$177,'rekap jam tatap muka'!B25,'TKK-MIF-TIF'!$R$176:$R$177)+SUMIF('TKK-MIF-TIF'!$L$164:$L$165,'rekap jam tatap muka'!B25,'TKK-MIF-TIF'!$R$164:$R$165)+SUMIF('TKK-MIF-TIF'!$L$171,'rekap jam tatap muka'!B25,'TKK-MIF-TIF'!$R$171)+SUMIF('TKK-MIF-TIF'!$L$176:$L$177,'rekap jam tatap muka'!B25,'TKK-MIF-TIF'!$R$176:$R$177)</f>
        <v>2</v>
      </c>
      <c r="AE26" s="34"/>
      <c r="AF26" s="35">
        <f t="shared" si="3"/>
        <v>7</v>
      </c>
      <c r="AG26" s="15">
        <f t="shared" ca="1" si="4"/>
        <v>5.5</v>
      </c>
      <c r="AH26" s="35">
        <f t="shared" ca="1" si="0"/>
        <v>1.5</v>
      </c>
      <c r="AI26" s="15">
        <f t="shared" ca="1" si="5"/>
        <v>11</v>
      </c>
      <c r="AJ26" s="35">
        <f t="shared" ca="1" si="1"/>
        <v>3</v>
      </c>
      <c r="AK26" s="35">
        <f t="shared" ca="1" si="6"/>
        <v>16.5</v>
      </c>
      <c r="AL26" s="36">
        <f>COUNTIF('TKK-MIF-TIF'!$H$15:$H$272,'rekap jam tatap muka'!B25)</f>
        <v>5</v>
      </c>
      <c r="AM26" s="37">
        <v>75000</v>
      </c>
      <c r="AN26" s="38">
        <f t="shared" ca="1" si="7"/>
        <v>1575000</v>
      </c>
      <c r="AO26" s="38">
        <f t="shared" ca="1" si="8"/>
        <v>2100000</v>
      </c>
      <c r="AP26" s="38">
        <f t="shared" ca="1" si="2"/>
        <v>3675000</v>
      </c>
      <c r="AQ26" s="40" t="s">
        <v>24</v>
      </c>
    </row>
    <row r="27" spans="1:43" ht="15.75" customHeight="1">
      <c r="A27" s="50">
        <v>26</v>
      </c>
      <c r="B27" s="51" t="s">
        <v>51</v>
      </c>
      <c r="C27" s="51" t="s">
        <v>332</v>
      </c>
      <c r="D27" s="14">
        <f>COUNTIF('TKK-MIF-TIF'!$A$13:$L$35,'rekap jam tatap muka'!B26)</f>
        <v>0</v>
      </c>
      <c r="E27" s="15">
        <f ca="1">SUMIF('TKK-MIF-TIF'!$H$4:$H$19,'rekap jam tatap muka'!B26,'TKK-MIF-TIF'!$R$4:$R$19)+SUMIF('TKK-MIF-TIF'!$H$25:$H$30,'rekap jam tatap muka'!B26,'TKK-MIF-TIF'!$R$25:$R$30)+SUMIF('TKK-MIF-TIF'!$I$4:$I$19,'rekap jam tatap muka'!B26,'TKK-MIF-TIF'!$R$4:$R$19)+SUMIF('TKK-MIF-TIF'!$I$25:$I$30,'rekap jam tatap muka'!B26,'TKK-MIF-TIF'!$R$25:$R$30)+SUMIF('TKK-MIF-TIF'!$J$4:$J$19,'rekap jam tatap muka'!B26,'TKK-MIF-TIF'!$R$4:$R$19)+SUMIF('TKK-MIF-TIF'!$J$25:$J$30,'rekap jam tatap muka'!B26,'TKK-MIF-TIF'!$R$25:$R$30)+SUMIF('TKK-MIF-TIF'!$K$4:$K$19,'rekap jam tatap muka'!B26,'TKK-MIF-TIF'!$R$4:$R$19)+SUMIF('TKK-MIF-TIF'!$K$25:$K$30,'rekap jam tatap muka'!B26,'TKK-MIF-TIF'!$R$25:$R$30)+SUMIF('TKK-MIF-TIF'!$L$4:$L$19,'rekap jam tatap muka'!B26,'TKK-MIF-TIF'!$R$4:$R$19)+SUMIF('TKK-MIF-TIF'!$L$25:$L$30,'rekap jam tatap muka'!B26,'TKK-MIF-TIF'!$R$25:$R$30)</f>
        <v>0</v>
      </c>
      <c r="F27" s="16">
        <f>SUMIF('TKK-MIF-TIF'!$H$20:$H$22,'rekap jam tatap muka'!B26,'TKK-MIF-TIF'!$R$20:$R$22)+SUMIF('TKK-MIF-TIF'!$H$31:$H$32,'rekap jam tatap muka'!B26,'TKK-MIF-TIF'!$R$31:$R$32)+SUMIF('TKK-MIF-TIF'!$H$34,'rekap jam tatap muka'!B26,'TKK-MIF-TIF'!$R$34)+SUMIF('TKK-MIF-TIF'!$I$20:$I$22,'rekap jam tatap muka'!B26,'TKK-MIF-TIF'!$R$20:$R$22)+SUMIF('TKK-MIF-TIF'!$I$31:$I$32,'rekap jam tatap muka'!B26,'TKK-MIF-TIF'!$R$31:$R$32)+SUMIF('TKK-MIF-TIF'!$I$34,'rekap jam tatap muka'!B26,'TKK-MIF-TIF'!$R$34)+SUMIF('TKK-MIF-TIF'!$J$20:$J$22,'rekap jam tatap muka'!B26,'TKK-MIF-TIF'!$R$20:$R$22)+SUMIF('TKK-MIF-TIF'!$J$31:$J$32,'rekap jam tatap muka'!B26,'TKK-MIF-TIF'!$R$31:$R$32)+SUMIF('TKK-MIF-TIF'!$J$34,'rekap jam tatap muka'!B26,'TKK-MIF-TIF'!$R$34)+SUMIF('TKK-MIF-TIF'!$K$20:$K$22,'rekap jam tatap muka'!B26,'TKK-MIF-TIF'!$R$20:$R$22)+SUMIF('TKK-MIF-TIF'!$K$31:$K$32,'rekap jam tatap muka'!B26,'TKK-MIF-TIF'!$R$31:$R$32)+SUMIF('TKK-MIF-TIF'!$K$34,'rekap jam tatap muka'!B26,'TKK-MIF-TIF'!$R$34)+SUMIF('TKK-MIF-TIF'!$L$20:$L$22,'rekap jam tatap muka'!B26,'TKK-MIF-TIF'!$R$20:$R$22)+SUMIF('TKK-MIF-TIF'!$L$31:$L$32,'rekap jam tatap muka'!B26,'TKK-MIF-TIF'!$R$31:$R$32)+SUMIF('TKK-MIF-TIF'!$L$34,'rekap jam tatap muka'!B26,'TKK-MIF-TIF'!$R$34)</f>
        <v>0</v>
      </c>
      <c r="G27" s="17">
        <f>COUNTIF('TKK-MIF-TIF'!$A$41:$L$50,'rekap jam tatap muka'!B26)</f>
        <v>0</v>
      </c>
      <c r="H27" s="18">
        <f>SUMIF('TKK-MIF-TIF'!$H$43:$H$47,'rekap jam tatap muka'!B26,'TKK-MIF-TIF'!$R$43:$R$47)+SUMIF('TKK-MIF-TIF'!$I$43:$I$47,'rekap jam tatap muka'!B26,'TKK-MIF-TIF'!$R$43:$R$47)+SUMIF('TKK-MIF-TIF'!$J$43:$J$47,'rekap jam tatap muka'!B26,'TKK-MIF-TIF'!$R$43:$R$47)+SUMIF('TKK-MIF-TIF'!$K$43:$K$47,'rekap jam tatap muka'!B26,'TKK-MIF-TIF'!$R$43:$R$47)+SUMIF('TKK-MIF-TIF'!$L$43:$L$47,'rekap jam tatap muka'!B26,'TKK-MIF-TIF'!$R$43:$R$47)</f>
        <v>0</v>
      </c>
      <c r="I27" s="16">
        <f>SUMIF('TKK-MIF-TIF'!$H$48:$H$50,'rekap jam tatap muka'!B26,'TKK-MIF-TIF'!$R$48:$R$50)+SUMIF('TKK-MIF-TIF'!$I$48:$I$50,'rekap jam tatap muka'!B26,'TKK-MIF-TIF'!$R$48:$R$50)+SUMIF('TKK-MIF-TIF'!$J$48:$J$50,'rekap jam tatap muka'!B26,'TKK-MIF-TIF'!$R$48:$R$50)+SUMIF('TKK-MIF-TIF'!$K$48:$K$50,'rekap jam tatap muka'!B26,'TKK-MIF-TIF'!$R$48:$R$50)+SUMIF('TKK-MIF-TIF'!$L$48:$L$50,'rekap jam tatap muka'!B26,'TKK-MIF-TIF'!$R$48:$R$50)</f>
        <v>0</v>
      </c>
      <c r="J27" s="19">
        <f>COUNTIF('TKK-MIF-TIF'!$A$55:$K$80,'rekap jam tatap muka'!B26)</f>
        <v>0</v>
      </c>
      <c r="K27" s="19">
        <f>SUMIF('TKK-MIF-TIF'!$H$60,'rekap jam tatap muka'!B26,'TKK-MIF-TIF'!$R$60)+SUMIF('TKK-MIF-TIF'!$H$62,'rekap jam tatap muka'!B26,'TKK-MIF-TIF'!$R$62)+SUMIF('TKK-MIF-TIF'!$H$67:$H$72,'rekap jam tatap muka'!B26,'TKK-MIF-TIF'!$R$67:$R$72)+SUMIF('TKK-MIF-TIF'!$H$78:$H$79,'rekap jam tatap muka'!B26,'TKK-MIF-TIF'!$R$78:$R$79)+SUMIF('TKK-MIF-TIF'!$I$60,'rekap jam tatap muka'!B26,'TKK-MIF-TIF'!$R$60)+SUMIF('TKK-MIF-TIF'!$I$62,'rekap jam tatap muka'!B26,'TKK-MIF-TIF'!$R$62)+SUMIF('TKK-MIF-TIF'!$I$67:$I$72,'rekap jam tatap muka'!B26,'TKK-MIF-TIF'!$R$67:$R$72)+SUMIF('TKK-MIF-TIF'!$I$78:$I$79,'rekap jam tatap muka'!B26,'TKK-MIF-TIF'!$R$78:$R$79)+SUMIF('TKK-MIF-TIF'!$J$60,'rekap jam tatap muka'!B26,'TKK-MIF-TIF'!$R$60)+SUMIF('TKK-MIF-TIF'!$J$62,'rekap jam tatap muka'!B26,'TKK-MIF-TIF'!$R$62)+SUMIF('TKK-MIF-TIF'!$J$67:$J$72,'rekap jam tatap muka'!B26,'TKK-MIF-TIF'!$R$67:$R$72)+SUMIF('TKK-MIF-TIF'!$J$78:$J$79,'rekap jam tatap muka'!B26,'TKK-MIF-TIF'!$R$78:$R$79)+SUMIF('TKK-MIF-TIF'!$K$60,'rekap jam tatap muka'!B26,'TKK-MIF-TIF'!$R$60)+SUMIF('TKK-MIF-TIF'!$K$62,'rekap jam tatap muka'!B26,'TKK-MIF-TIF'!$R$62)+SUMIF('TKK-MIF-TIF'!$K$67:$K$72,'rekap jam tatap muka'!B26,'TKK-MIF-TIF'!$R$67:$R$72)+SUMIF('TKK-MIF-TIF'!$K$78:$K$79,'rekap jam tatap muka'!B26,'TKK-MIF-TIF'!$R$78:$R$79)+SUMIF('TKK-MIF-TIF'!$L$60,'rekap jam tatap muka'!B26,'TKK-MIF-TIF'!$R$60)+SUMIF('TKK-MIF-TIF'!$L$62,'rekap jam tatap muka'!B26,'TKK-MIF-TIF'!$R$62)+SUMIF('TKK-MIF-TIF'!$L$67:$L$72,'rekap jam tatap muka'!B26,'TKK-MIF-TIF'!$R$67:$R$72)+SUMIF('TKK-MIF-TIF'!$L$78:$L$79,'rekap jam tatap muka'!B26,'TKK-MIF-TIF'!$R$78:$R$79)</f>
        <v>0</v>
      </c>
      <c r="L27" s="20">
        <f>SUMIF('TKK-MIF-TIF'!$H$61,'rekap jam tatap muka'!B26,'TKK-MIF-TIF'!$R$61)+SUMIF('TKK-MIF-TIF'!$H$63:$H$64,'rekap jam tatap muka'!B26,'TKK-MIF-TIF'!$R$63:$R$64)+SUMIF('TKK-MIF-TIF'!$H$73:$H$74,'rekap jam tatap muka'!B26,'TKK-MIF-TIF'!$R$73:$R$74)+SUMIF('TKK-MIF-TIF'!$H$77,'rekap jam tatap muka'!B26,'TKK-MIF-TIF'!$R$77)+SUMIF('TKK-MIF-TIF'!$I$61,'rekap jam tatap muka'!B26,'TKK-MIF-TIF'!$R$61)+SUMIF('TKK-MIF-TIF'!$I$63:$I$64,'rekap jam tatap muka'!B26,'TKK-MIF-TIF'!$R$63:$R$64)+SUMIF('TKK-MIF-TIF'!$I$73:$I$74,'rekap jam tatap muka'!B26,'TKK-MIF-TIF'!$R$73:$R$74)+SUMIF('TKK-MIF-TIF'!$I$77,'rekap jam tatap muka'!B26,'TKK-MIF-TIF'!$R$77)+SUMIF('TKK-MIF-TIF'!$J$61,'rekap jam tatap muka'!B26,'TKK-MIF-TIF'!$R$61)+SUMIF('TKK-MIF-TIF'!$J$63:$J$64,'rekap jam tatap muka'!B26,'TKK-MIF-TIF'!$R$63:$R$64)+SUMIF('TKK-MIF-TIF'!$J$73:$J$74,'rekap jam tatap muka'!B26,'TKK-MIF-TIF'!$R$73:$R$74)+SUMIF('TKK-MIF-TIF'!$J$77,'rekap jam tatap muka'!B26,'TKK-MIF-TIF'!$R$77)+SUMIF('TKK-MIF-TIF'!$K$61,'rekap jam tatap muka'!B26,'TKK-MIF-TIF'!$R$61)+SUMIF('TKK-MIF-TIF'!$K$63:$K$64,'rekap jam tatap muka'!B26,'TKK-MIF-TIF'!$R$63:$R$64)+SUMIF('TKK-MIF-TIF'!$K$73:$K$74,'rekap jam tatap muka'!B26,'TKK-MIF-TIF'!$R$73:$R$74)+SUMIF('TKK-MIF-TIF'!$K$77,'rekap jam tatap muka'!B26,'TKK-MIF-TIF'!$R$77)+SUMIF('TKK-MIF-TIF'!$L$61,'rekap jam tatap muka'!B26,'TKK-MIF-TIF'!$R$61)+SUMIF('TKK-MIF-TIF'!$L$63:$L$64,'rekap jam tatap muka'!B26,'TKK-MIF-TIF'!$R$63:$R$64)+SUMIF('TKK-MIF-TIF'!$L$73:$L$74,'rekap jam tatap muka'!B26,'TKK-MIF-TIF'!$R$73:$R$74)+SUMIF('TKK-MIF-TIF'!$L$77,'rekap jam tatap muka'!B26,'TKK-MIF-TIF'!$R$77)</f>
        <v>0</v>
      </c>
      <c r="M27" s="21">
        <f>COUNTIF('TKK-MIF-TIF'!$A$84:$K$109,'rekap jam tatap muka'!B26)</f>
        <v>0</v>
      </c>
      <c r="N27" s="21">
        <f ca="1">SUMIF('TKK-MIF-TIF'!$H$89,'rekap jam tatap muka'!B26,'TKK-MIF-TIF'!$R$89)+SUMIF('TKK-MIF-TIF'!$H$91,'rekap jam tatap muka'!B26,'TKK-MIF-TIF'!$R$91)+SUMIF('TKK-MIF-TIF'!$H$96:$H$101,'rekap jam tatap muka'!B26,'TKK-MIF-TIF'!$R$96:$R$101)+SUMIF('TKK-MIF-TIF'!$H$96:$H$101,'rekap jam tatap muka'!B26,'TKK-MIF-TIF'!$R$107:$R$108)+SUMIF('TKK-MIF-TIF'!$I$89,'rekap jam tatap muka'!B26,'TKK-MIF-TIF'!$R$89)+SUMIF('TKK-MIF-TIF'!$I$91,'rekap jam tatap muka'!B26,'TKK-MIF-TIF'!$R$91)+SUMIF('TKK-MIF-TIF'!$I$96:$I$101,'rekap jam tatap muka'!B26,'TKK-MIF-TIF'!$R$96:$R$101)+SUMIF('TKK-MIF-TIF'!$I$96:$I$101,'rekap jam tatap muka'!B26,'TKK-MIF-TIF'!$R$107:$R$108)+SUMIF('TKK-MIF-TIF'!$J$89,'rekap jam tatap muka'!B26,'TKK-MIF-TIF'!$R$89)+SUMIF('TKK-MIF-TIF'!$J$91,'rekap jam tatap muka'!B26,'TKK-MIF-TIF'!$R$91)+SUMIF('TKK-MIF-TIF'!$J$96:$J$101,'rekap jam tatap muka'!B26,'TKK-MIF-TIF'!$R$96:$R$101)+SUMIF('TKK-MIF-TIF'!$J$96:$J$101,'rekap jam tatap muka'!B26,'TKK-MIF-TIF'!$R$107:$R$108)+SUMIF('TKK-MIF-TIF'!$K$89,'rekap jam tatap muka'!B26,'TKK-MIF-TIF'!$R$89)+SUMIF('TKK-MIF-TIF'!$K$91,'rekap jam tatap muka'!B26,'TKK-MIF-TIF'!$R$91)+SUMIF('TKK-MIF-TIF'!$K$96:$K$101,'rekap jam tatap muka'!B26,'TKK-MIF-TIF'!$R$96:$R$101)+SUMIF('TKK-MIF-TIF'!$K$96:$K$101,'rekap jam tatap muka'!B26,'TKK-MIF-TIF'!$R$107:$R$108)+SUMIF('TKK-MIF-TIF'!$H$89,'rekap jam tatap muka'!B26,'TKK-MIF-TIF'!$R$89)+SUMIF('TKK-MIF-TIF'!$L$91,'rekap jam tatap muka'!B26,'TKK-MIF-TIF'!$R$91)+SUMIF('TKK-MIF-TIF'!$L$96:$L$101,'rekap jam tatap muka'!B26,'TKK-MIF-TIF'!$R$96:$R$101)+SUMIF('TKK-MIF-TIF'!$L$96:$L$101,'rekap jam tatap muka'!B26,'TKK-MIF-TIF'!$R$107:$R$108)</f>
        <v>0</v>
      </c>
      <c r="O27" s="22">
        <f ca="1">SUMIF('TKK-MIF-TIF'!$H$90,'rekap jam tatap muka'!B26,'TKK-MIF-TIF'!$R$90)+SUMIF('TKK-MIF-TIF'!$H$92:$H$93,'rekap jam tatap muka'!B26,'TKK-MIF-TIF'!$R$92:$R$93)+SUMIF('TKK-MIF-TIF'!$H$102:$H$103,'rekap jam tatap muka'!B26,'TKK-MIF-TIF'!$R$102:$R$103)+SUMIF('TKK-MIF-TIF'!$H$106,'rekap jam tatap muka'!B26,'TKK-MIF-TIF'!$R$106)+SUMIF('TKK-MIF-TIF'!$I$90,'rekap jam tatap muka'!B26,'TKK-MIF-TIF'!$R$90)+SUMIF('TKK-MIF-TIF'!$H$92:$I$93,'rekap jam tatap muka'!B26,'TKK-MIF-TIF'!$R$92:$R$93)+SUMIF('TKK-MIF-TIF'!$I$102:$I$103,'rekap jam tatap muka'!B26,'TKK-MIF-TIF'!$R$102:$R$103)+SUMIF('TKK-MIF-TIF'!$I$106,'rekap jam tatap muka'!B26,'TKK-MIF-TIF'!$R$106)+SUMIF('TKK-MIF-TIF'!$J$90,'rekap jam tatap muka'!B26,'TKK-MIF-TIF'!$R$90)+SUMIF('TKK-MIF-TIF'!$J$92:$J$93,'rekap jam tatap muka'!B26,'TKK-MIF-TIF'!$R$92:$R$93)+SUMIF('TKK-MIF-TIF'!$J$102:$J$103,'rekap jam tatap muka'!B26,'TKK-MIF-TIF'!$R$102:$R$103)+SUMIF('TKK-MIF-TIF'!$J$106,'rekap jam tatap muka'!B26,'TKK-MIF-TIF'!$R$106)+SUMIF('TKK-MIF-TIF'!$K$90,'rekap jam tatap muka'!B26,'TKK-MIF-TIF'!$R$90)+SUMIF('TKK-MIF-TIF'!$K$92:$K$93,'rekap jam tatap muka'!B26,'TKK-MIF-TIF'!$R$92:$R$93)+SUMIF('TKK-MIF-TIF'!$K$102:$K$103,'rekap jam tatap muka'!B26,'TKK-MIF-TIF'!$R$102:$R$103)+SUMIF('TKK-MIF-TIF'!$K$106,'rekap jam tatap muka'!B26,'TKK-MIF-TIF'!$R$106)+SUMIF('TKK-MIF-TIF'!$L$90,'rekap jam tatap muka'!B26,'TKK-MIF-TIF'!$R$90)+SUMIF('TKK-MIF-TIF'!$L$92:$L$93,'rekap jam tatap muka'!B26,'TKK-MIF-TIF'!$R$92:$R$93)+SUMIF('TKK-MIF-TIF'!$L$102:$L$103,'rekap jam tatap muka'!B26,'TKK-MIF-TIF'!$R$102:$R$103)+SUMIF('TKK-MIF-TIF'!$L$106,'rekap jam tatap muka'!B26,'TKK-MIF-TIF'!$R$106)</f>
        <v>0</v>
      </c>
      <c r="P27" s="23">
        <f>COUNTIF('TKK-MIF-TIF'!$A$113:$L$150,'rekap jam tatap muka'!B26)</f>
        <v>2</v>
      </c>
      <c r="Q27" s="23">
        <f>SUMIF('TKK-MIF-TIF'!$H$119:$H$121,'rekap jam tatap muka'!B26,'TKK-MIF-TIF'!$R$119:$R$121)+SUMIF('TKK-MIF-TIF'!$H$129:$H$132,'rekap jam tatap muka'!B26,'TKK-MIF-TIF'!$R$129:$R$132)+SUMIF('TKK-MIF-TIF'!$H$139:$H$142,'rekap jam tatap muka'!B26,'TKK-MIF-TIF'!$R$139:$R167)+ SUMIF('TKK-MIF-TIF'!$H$150:$H$151,'rekap jam tatap muka'!B26,'TKK-MIF-TIF'!$R$150:$R176)+SUMIF('TKK-MIF-TIF'!$I$119:$I$121,'rekap jam tatap muka'!B26,'TKK-MIF-TIF'!$R$119:$R$121)+SUMIF('TKK-MIF-TIF'!$I$129:$I$132,'rekap jam tatap muka'!B26,'TKK-MIF-TIF'!$R$129:$R$132)+SUMIF('TKK-MIF-TIF'!$I$139:$I$142,'rekap jam tatap muka'!B26,'TKK-MIF-TIF'!$R$139:$R167)+SUMIF('TKK-MIF-TIF'!$I$150:$I$151,'rekap jam tatap muka'!B26,'TKK-MIF-TIF'!$R$150:$R176)+SUMIF('TKK-MIF-TIF'!$J$119:$J$121,'rekap jam tatap muka'!B26,'TKK-MIF-TIF'!$R$119:$R$121)+SUMIF('TKK-MIF-TIF'!$J$129:$J$132,'rekap jam tatap muka'!B26,'TKK-MIF-TIF'!$R$129:$R$132)+SUMIF('TKK-MIF-TIF'!$J$139:$J$142,'rekap jam tatap muka'!B26,'TKK-MIF-TIF'!$R$139:$R167)+SUMIF('TKK-MIF-TIF'!$J$150:$J$151,'rekap jam tatap muka'!B26,'TKK-MIF-TIF'!$R$150:$R176)+SUMIF('TKK-MIF-TIF'!$K$119:$K$121,'rekap jam tatap muka'!B26,'TKK-MIF-TIF'!$R$119:$R$121)+SUMIF('TKK-MIF-TIF'!$K$129:$K$132,'rekap jam tatap muka'!B26,'TKK-MIF-TIF'!$R$132:$R$1120)+SUMIF('TKK-MIF-TIF'!$K$139:$K$142,'rekap jam tatap muka'!B26,'TKK-MIF-TIF'!$R$139:$R167)+SUMIF('TKK-MIF-TIF'!$K$150:$K$151,'rekap jam tatap muka'!B26,'TKK-MIF-TIF'!$R$150:$R176)+SUMIF('TKK-MIF-TIF'!$L$119:$L$121,'rekap jam tatap muka'!B26,'TKK-MIF-TIF'!$R$119:$R$121)+SUMIF('TKK-MIF-TIF'!$L$129:$L$132,'rekap jam tatap muka'!B26,'TKK-MIF-TIF'!$R$132:$R$1120)+SUMIF('TKK-MIF-TIF'!$L$139:$L$142,'rekap jam tatap muka'!B26,'TKK-MIF-TIF'!$R$139:$R167)+SUMIF('TKK-MIF-TIF'!$L$150:$L$151,'rekap jam tatap muka'!B26,'TKK-MIF-TIF'!$R$150:$R176)</f>
        <v>2</v>
      </c>
      <c r="R27" s="24">
        <f>SUMIF('TKK-MIF-TIF'!$H$122:$H$123,'rekap jam tatap muka'!B26,'TKK-MIF-TIF'!$R$122:$R$123)+SUMIF('TKK-MIF-TIF'!$H$128,'rekap jam tatap muka'!B26,'TKK-MIF-TIF'!$R$128)+SUMIF('TKK-MIF-TIF'!$H$133:$H$134,'rekap jam tatap muka'!B26,'TKK-MIF-TIF'!$R$133:$R$134)+SUMIF('TKK-MIF-TIF'!$H$143:$H$145,'rekap jam tatap muka'!B26,'TKK-MIF-TIF'!$R$143:$R$145)+SUMIF('TKK-MIF-TIF'!$H$152,'rekap jam tatap muka'!B26,'TKK-MIF-TIF'!$R$152)+SUMIF('TKK-MIF-TIF'!$I$122:$I$123,'rekap jam tatap muka'!B26,'TKK-MIF-TIF'!$R$122:$R$123)+SUMIF('TKK-MIF-TIF'!$I$128,'rekap jam tatap muka'!B26,'TKK-MIF-TIF'!$R$128)+SUMIF('TKK-MIF-TIF'!$I$133:$I$134,'rekap jam tatap muka'!B26,'TKK-MIF-TIF'!$R$133:$R$134)+SUMIF('TKK-MIF-TIF'!$I$143:$I$145,'rekap jam tatap muka'!B26,'TKK-MIF-TIF'!$R$143:$R$145)+SUMIF('TKK-MIF-TIF'!$I$152,'rekap jam tatap muka'!B26,'TKK-MIF-TIF'!$R$152)+SUMIF('TKK-MIF-TIF'!$J$122:$J$123,'rekap jam tatap muka'!B26,'TKK-MIF-TIF'!$R$122:$R$123)+SUMIF('TKK-MIF-TIF'!$J$128,'rekap jam tatap muka'!B26,'TKK-MIF-TIF'!$R$128)+SUMIF('TKK-MIF-TIF'!$J$133:$J$134,'rekap jam tatap muka'!B26,'TKK-MIF-TIF'!$R$133:$R$134)+SUMIF('TKK-MIF-TIF'!$J$143:$J$145,'rekap jam tatap muka'!B26,'TKK-MIF-TIF'!$R$143:$R$145)+SUMIF('TKK-MIF-TIF'!$K$122:$K$123,'rekap jam tatap muka'!B26,'TKK-MIF-TIF'!$R$122:$R$123)+SUMIF('TKK-MIF-TIF'!$J$152,'rekap jam tatap muka'!B26,'TKK-MIF-TIF'!$R$152)+SUMIF('TKK-MIF-TIF'!$K$128,'rekap jam tatap muka'!B26,'TKK-MIF-TIF'!$R$128)+SUMIF('TKK-MIF-TIF'!$K$133:$K$134,'rekap jam tatap muka'!B26,'TKK-MIF-TIF'!$R$133:$R$134)+SUMIF('TKK-MIF-TIF'!$K$143:$K$145,'rekap jam tatap muka'!B26,'TKK-MIF-TIF'!$R$143:$R$145)+SUMIF('TKK-MIF-TIF'!$K$152,'rekap jam tatap muka'!B26,'TKK-MIF-TIF'!$R$152)+SUMIF('TKK-MIF-TIF'!$L$122:$L$123,'rekap jam tatap muka'!B26,'TKK-MIF-TIF'!$R$122:$R$123)+SUMIF('TKK-MIF-TIF'!$L$128,'rekap jam tatap muka'!B26,'TKK-MIF-TIF'!$R$128)+SUMIF('TKK-MIF-TIF'!$L$133:$L$134,'rekap jam tatap muka'!B26,'TKK-MIF-TIF'!$R$133:$R$134)+SUMIF('TKK-MIF-TIF'!$L$143:$L$145,'rekap jam tatap muka'!B26,'TKK-MIF-TIF'!$R$143:$R$145)+SUMIF('TKK-MIF-TIF'!$L$152,'rekap jam tatap muka'!B26,'TKK-MIF-TIF'!$R$152)</f>
        <v>5</v>
      </c>
      <c r="S27" s="25">
        <f>COUNTIF('TKK-MIF-TIF'!$A$189:$L$226,'rekap jam tatap muka'!B26)</f>
        <v>2</v>
      </c>
      <c r="T27" s="25">
        <f>SUMIF('TKK-MIF-TIF'!$H$194:$H$196,'rekap jam tatap muka'!B26,'TKK-MIF-TIF'!$R$194:$R$196)+SUMIF('TKK-MIF-TIF'!$H$205:$H$208,'rekap jam tatap muka'!B26,'TKK-MIF-TIF'!$R$205:$R$208)+SUMIF('TKK-MIF-TIF'!$H$215:$H$218,'rekap jam tatap muka'!B26,'TKK-MIF-TIF'!$R$215:$R243)+SUMIF('TKK-MIF-TIF'!$H$226:$H$227,'rekap jam tatap muka'!B26,'TKK-MIF-TIF'!$R$226:$R252)+ SUMIF('TKK-MIF-TIF'!$I$194:$I$196,'rekap jam tatap muka'!B26,'TKK-MIF-TIF'!$R$194:$R$196)+SUMIF('TKK-MIF-TIF'!$I$205:$I$208,'rekap jam tatap muka'!B26,'TKK-MIF-TIF'!$R$205:$R$208)+SUMIF('TKK-MIF-TIF'!$I$215:$I$218,'rekap jam tatap muka'!B26,'TKK-MIF-TIF'!$R$215:$R243)+SUMIF('TKK-MIF-TIF'!$I$226:$I$227,'rekap jam tatap muka'!B26,'TKK-MIF-TIF'!$R$226:$R252)+SUMIF('TKK-MIF-TIF'!$J$194:$J$196,'rekap jam tatap muka'!B26,'TKK-MIF-TIF'!$R$194:$R$196)+SUMIF('TKK-MIF-TIF'!$J$205:$J$208,'rekap jam tatap muka'!B26,'TKK-MIF-TIF'!$R$205:$R$208)+SUMIF('TKK-MIF-TIF'!$J$215:$J$218,'rekap jam tatap muka'!B26,'TKK-MIF-TIF'!$R$215:$R243)+SUMIF('TKK-MIF-TIF'!$J$226:$J$227,'rekap jam tatap muka'!B26,'TKK-MIF-TIF'!$R$226:$R252)+SUMIF('TKK-MIF-TIF'!$K$194:$K$196,'rekap jam tatap muka'!B26,'TKK-MIF-TIF'!$R$194:$R$196)+SUMIF('TKK-MIF-TIF'!$K$205:$K$208,'rekap jam tatap muka'!B26,'TKK-MIF-TIF'!$R$205:$R$208)+SUMIF('TKK-MIF-TIF'!$K$215:$K$218,'rekap jam tatap muka'!B26,'TKK-MIF-TIF'!$R$215:$R243)+SUMIF('TKK-MIF-TIF'!$K$226:$K$227,'rekap jam tatap muka'!B26,'TKK-MIF-TIF'!$R$226:$R252)+SUMIF('TKK-MIF-TIF'!$L$194:$L$196,'rekap jam tatap muka'!B26,'TKK-MIF-TIF'!$R$194:$R$196)+SUMIF('TKK-MIF-TIF'!$L$205:$L$208,'rekap jam tatap muka'!B26,'TKK-MIF-TIF'!$R$205:$R$208)+SUMIF('TKK-MIF-TIF'!$L$215:$L$218,'rekap jam tatap muka'!B26,'TKK-MIF-TIF'!$R$215:$R243)+SUMIF('TKK-MIF-TIF'!$L$226:$L$227,'rekap jam tatap muka'!B26,'TKK-MIF-TIF'!$R$226:$R252)</f>
        <v>1.5</v>
      </c>
      <c r="U27" s="26">
        <f>SUMIF('TKK-MIF-TIF'!$H$197:$H$198,'rekap jam tatap muka'!B26,'TKK-MIF-TIF'!$R$197:$R$198)+SUMIF('TKK-MIF-TIF'!$H$204,'rekap jam tatap muka'!B26,'TKK-MIF-TIF'!$R$204)+SUMIF('TKK-MIF-TIF'!$H$209:$H$210,'rekap jam tatap muka'!B26,'TKK-MIF-TIF'!$R$209:$R$210)+SUMIF('TKK-MIF-TIF'!$H$219:$H$221,'rekap jam tatap muka'!B26,'TKK-MIF-TIF'!$R$219:$R$221)+SUMIF('TKK-MIF-TIF'!$H$228,'rekap jam tatap muka'!B26,'TKK-MIF-TIF'!$R$228)+SUMIF('TKK-MIF-TIF'!$I$197:$I$198,'rekap jam tatap muka'!B26,'TKK-MIF-TIF'!$R$197:$R$198)+SUMIF('TKK-MIF-TIF'!$I$204,'rekap jam tatap muka'!B26,'TKK-MIF-TIF'!$R$204)+SUMIF('TKK-MIF-TIF'!$I$209:$I$210,'rekap jam tatap muka'!B26,'TKK-MIF-TIF'!$R$209:$R$210)+SUMIF('TKK-MIF-TIF'!$I$219:$I$221,'rekap jam tatap muka'!B26,'TKK-MIF-TIF'!$R$219:$R$221)+SUMIF('TKK-MIF-TIF'!$I$228,'rekap jam tatap muka'!B26,'TKK-MIF-TIF'!$R$228)+SUMIF('TKK-MIF-TIF'!$J$197:$J$198,'rekap jam tatap muka'!B26,'TKK-MIF-TIF'!$R$197:$R$198)+SUMIF('TKK-MIF-TIF'!$J$204,'rekap jam tatap muka'!B26,'TKK-MIF-TIF'!$R$204)+SUMIF('TKK-MIF-TIF'!$J$209:$J$210,'rekap jam tatap muka'!B26,'TKK-MIF-TIF'!$R$209:$R$210)+SUMIF('TKK-MIF-TIF'!$J$219:$J$221,'rekap jam tatap muka'!B26,'TKK-MIF-TIF'!$R$219:$R$221)+SUMIF('TKK-MIF-TIF'!$J$228,'rekap jam tatap muka'!B26,'TKK-MIF-TIF'!$R$228)+SUMIF('TKK-MIF-TIF'!$K$197:$K$198,'rekap jam tatap muka'!B26,'TKK-MIF-TIF'!$R$197:$R$198)+SUMIF('TKK-MIF-TIF'!$K$204,'rekap jam tatap muka'!B26,'TKK-MIF-TIF'!$R$204)+SUMIF('TKK-MIF-TIF'!$K$209:$K$210,'rekap jam tatap muka'!B26,'TKK-MIF-TIF'!$R$209:$R$210)+SUMIF('TKK-MIF-TIF'!$K$219:$K$221,'rekap jam tatap muka'!B26,'TKK-MIF-TIF'!$R$219:$R$221)+SUMIF('TKK-MIF-TIF'!$K$228,'rekap jam tatap muka'!B26,'TKK-MIF-TIF'!$R$228)+SUMIF('TKK-MIF-TIF'!$L$197:$L$198,'rekap jam tatap muka'!B26,'TKK-MIF-TIF'!$R$197:$R$198)+SUMIF('TKK-MIF-TIF'!$L$204,'rekap jam tatap muka'!B26,'TKK-MIF-TIF'!$R$204)+SUMIF('TKK-MIF-TIF'!$L$209:$L$210,'rekap jam tatap muka'!B26,'TKK-MIF-TIF'!$R$209:$R$210)+SUMIF('TKK-MIF-TIF'!$J$219:$J$221,'rekap jam tatap muka'!B26,'TKK-MIF-TIF'!$R$219:$R$221)++SUMIF('TKK-MIF-TIF'!$L$228,'rekap jam tatap muka'!B26,'TKK-MIF-TIF'!$R$228)</f>
        <v>6</v>
      </c>
      <c r="V27" s="27">
        <f>COUNTIF('TKK-MIF-TIF'!$A$231:$L$242,'rekap jam tatap muka'!B26)</f>
        <v>0</v>
      </c>
      <c r="W27" s="28">
        <f>SUMIF('TKK-MIF-TIF'!$H$251:$H$253,'rekap jam tatap muka'!B26,'TKK-MIF-TIF'!$R$251:$R$253)+SUMIF('TKK-MIF-TIF'!$I$251:$I$253,'rekap jam tatap muka'!B26,'TKK-MIF-TIF'!$R$251:$R$253)+SUMIF('TKK-MIF-TIF'!$J$251:$J$253,'rekap jam tatap muka'!B26,'TKK-MIF-TIF'!$R$251:$R$253)+SUMIF('TKK-MIF-TIF'!$K$251:$K$253,'rekap jam tatap muka'!B26,'TKK-MIF-TIF'!$R$251:$R$253)+SUMIF('TKK-MIF-TIF'!$L$251:$L$253,'rekap jam tatap muka'!B26,'TKK-MIF-TIF'!$R$251:$R$253)</f>
        <v>0</v>
      </c>
      <c r="X27" s="29">
        <f>SUMIF('TKK-MIF-TIF'!$H$254:$H$255,'rekap jam tatap muka'!B26,'TKK-MIF-TIF'!$R$254:$R$255)+SUMIF('TKK-MIF-TIF'!$I$254:$I$255,'rekap jam tatap muka'!B26,'TKK-MIF-TIF'!$R$254:$R$255)+SUMIF('TKK-MIF-TIF'!$J$254:$J$255,'rekap jam tatap muka'!B26,'TKK-MIF-TIF'!$R$254:$R$255)+SUMIF('TKK-MIF-TIF'!$K$254:$K$255,'rekap jam tatap muka'!B26,'TKK-MIF-TIF'!$R$254:$R$255)+SUMIF('TKK-MIF-TIF'!$L$254:$L$255,'rekap jam tatap muka'!B26,'TKK-MIF-TIF'!$R$254:$R$255)</f>
        <v>0</v>
      </c>
      <c r="Y27" s="30">
        <f>COUNTIF('TKK-MIF-TIF'!$A$261:$L$272,'rekap jam tatap muka'!B26)</f>
        <v>0</v>
      </c>
      <c r="Z27" s="31">
        <f>SUMIF('TKK-MIF-TIF'!$H$266:$H$268,'rekap jam tatap muka'!B26,'TKK-MIF-TIF'!$R$266:$R$268)+SUMIF('TKK-MIF-TIF'!$I$266:$I$268,'rekap jam tatap muka'!B26,'TKK-MIF-TIF'!$R$266:$R$268)+SUMIF('TKK-MIF-TIF'!$J$266:$J$268,'rekap jam tatap muka'!B26,'TKK-MIF-TIF'!$R$266:$R$268)+SUMIF('TKK-MIF-TIF'!$K$266:$K$268,'rekap jam tatap muka'!B26,'TKK-MIF-TIF'!$R$266:$R$268)+SUMIF('TKK-MIF-TIF'!$L$266:$L$268,'rekap jam tatap muka'!B26,'TKK-MIF-TIF'!$R$266:$R$268)</f>
        <v>0</v>
      </c>
      <c r="AA27" s="32">
        <f>SUMIF('TKK-MIF-TIF'!$H$269:$H$270,'rekap jam tatap muka'!B26,'TKK-MIF-TIF'!$R$269:$R$270)+SUMIF('TKK-MIF-TIF'!$I$269:$I$270,'rekap jam tatap muka'!B26,'TKK-MIF-TIF'!$R$269:$R$270)+SUMIF('TKK-MIF-TIF'!$J$269:$J$270,'rekap jam tatap muka'!B26,'TKK-MIF-TIF'!$R$269:$R$270)+SUMIF('TKK-MIF-TIF'!$K$269:$K$270,'rekap jam tatap muka'!B26,'TKK-MIF-TIF'!$R$269:$R$270)+SUMIF('TKK-MIF-TIF'!$L$269:$L$270,'rekap jam tatap muka'!B26,'TKK-MIF-TIF'!$R$269:$R$270)</f>
        <v>0</v>
      </c>
      <c r="AB27" s="33">
        <f>COUNTIF('TKK-MIF-TIF'!$A$154:$L$184,'rekap jam tatap muka'!B26)</f>
        <v>0</v>
      </c>
      <c r="AC27" s="33">
        <f>SUMIF('TKK-MIF-TIF'!$H$161:$H$163,'rekap jam tatap muka'!B26,'TKK-MIF-TIF'!$R$161:$R$163)+SUMIF('TKK-MIF-TIF'!$H$172:$H$175,'rekap jam tatap muka'!B26,'TKK-MIF-TIF'!$R$172:$R$175)+SUMIF('TKK-MIF-TIF'!$I$161:$I$163,'rekap jam tatap muka'!B26,'TKK-MIF-TIF'!$R$161:$R$163)+SUMIF('TKK-MIF-TIF'!$I$172:$I$175,'rekap jam tatap muka'!B26,'TKK-MIF-TIF'!$R$172:$R$175)+SUMIF('TKK-MIF-TIF'!$J$161:$J$163,'rekap jam tatap muka'!B26,'TKK-MIF-TIF'!$R$161:$R$163)+SUMIF('TKK-MIF-TIF'!$J$172:$J$175,'rekap jam tatap muka'!B26,'TKK-MIF-TIF'!$R$172:$R$175)+SUMIF('TKK-MIF-TIF'!$K$161:$K$163,'rekap jam tatap muka'!B26,'TKK-MIF-TIF'!$R$161:$R$163)+SUMIF('TKK-MIF-TIF'!$K$172:$K$175,'rekap jam tatap muka'!B26,'TKK-MIF-TIF'!$R$172:$R$175)+SUMIF('TKK-MIF-TIF'!$L$161:$L$163,'rekap jam tatap muka'!B26,'TKK-MIF-TIF'!$R$161:$R$163)+SUMIF('TKK-MIF-TIF'!$L$172:$L$175,'rekap jam tatap muka'!B26,'TKK-MIF-TIF'!$R$172:$R$175)</f>
        <v>0</v>
      </c>
      <c r="AD27" s="34">
        <f>SUMIF('TKK-MIF-TIF'!$H$164:$H$165,'rekap jam tatap muka'!B26,'TKK-MIF-TIF'!$R$164:$R$165)+SUMIF('TKK-MIF-TIF'!$H$171,'rekap jam tatap muka'!B26,'TKK-MIF-TIF'!$R$171)+SUMIF('TKK-MIF-TIF'!$H$176:$H$177,'rekap jam tatap muka'!B26,'TKK-MIF-TIF'!$R$176:$R$177)+SUMIF('TKK-MIF-TIF'!$I$164:$I$165,'rekap jam tatap muka'!B26,'TKK-MIF-TIF'!$R$164:$R$165)+SUMIF('TKK-MIF-TIF'!$I$171,'rekap jam tatap muka'!B26,'TKK-MIF-TIF'!$R$171)+SUMIF('TKK-MIF-TIF'!$I$176:$I$177,'rekap jam tatap muka'!B26,'TKK-MIF-TIF'!$R$176:$R$177)+SUMIF('TKK-MIF-TIF'!$J$164:$J$165,'rekap jam tatap muka'!B26,'TKK-MIF-TIF'!$R$164:$R$165)+SUMIF('TKK-MIF-TIF'!$J$171,'rekap jam tatap muka'!B26,'TKK-MIF-TIF'!$R$171)+SUMIF('TKK-MIF-TIF'!$J$176:$J$177,'rekap jam tatap muka'!B26,'TKK-MIF-TIF'!$R$176:$R$177)+SUMIF('TKK-MIF-TIF'!$K$164:$K$165,'rekap jam tatap muka'!B26,'TKK-MIF-TIF'!$R$164:$R$165)+SUMIF('TKK-MIF-TIF'!$K$171,'rekap jam tatap muka'!B26,'TKK-MIF-TIF'!$R$171)+SUMIF('TKK-MIF-TIF'!$K$176:$K$177,'rekap jam tatap muka'!B26,'TKK-MIF-TIF'!$R$176:$R$177)+SUMIF('TKK-MIF-TIF'!$L$164:$L$165,'rekap jam tatap muka'!B26,'TKK-MIF-TIF'!$R$164:$R$165)+SUMIF('TKK-MIF-TIF'!$L$171,'rekap jam tatap muka'!B26,'TKK-MIF-TIF'!$R$171)+SUMIF('TKK-MIF-TIF'!$L$176:$L$177,'rekap jam tatap muka'!B26,'TKK-MIF-TIF'!$R$176:$R$177)</f>
        <v>0</v>
      </c>
      <c r="AE27" s="34"/>
      <c r="AF27" s="35">
        <f t="shared" si="3"/>
        <v>4</v>
      </c>
      <c r="AG27" s="15">
        <f t="shared" ca="1" si="4"/>
        <v>3.5</v>
      </c>
      <c r="AH27" s="35">
        <f t="shared" ca="1" si="0"/>
        <v>0</v>
      </c>
      <c r="AI27" s="15">
        <f t="shared" ca="1" si="5"/>
        <v>11</v>
      </c>
      <c r="AJ27" s="35">
        <f t="shared" ca="1" si="1"/>
        <v>3</v>
      </c>
      <c r="AK27" s="35">
        <f t="shared" ca="1" si="6"/>
        <v>14.5</v>
      </c>
      <c r="AL27" s="36">
        <f>COUNTIF('TKK-MIF-TIF'!$H$15:$H$272,'rekap jam tatap muka'!B26)</f>
        <v>2</v>
      </c>
      <c r="AM27" s="37">
        <v>75000</v>
      </c>
      <c r="AN27" s="38">
        <f t="shared" ca="1" si="7"/>
        <v>0</v>
      </c>
      <c r="AO27" s="38">
        <f t="shared" ca="1" si="8"/>
        <v>2100000</v>
      </c>
      <c r="AP27" s="38">
        <f t="shared" ca="1" si="2"/>
        <v>2100000</v>
      </c>
      <c r="AQ27" s="40" t="s">
        <v>8</v>
      </c>
    </row>
    <row r="28" spans="1:43" ht="15.75" customHeight="1">
      <c r="A28" s="12">
        <v>27</v>
      </c>
      <c r="B28" s="13" t="s">
        <v>52</v>
      </c>
      <c r="C28" s="13" t="s">
        <v>334</v>
      </c>
      <c r="D28" s="14">
        <f>COUNTIF('TKK-MIF-TIF'!$A$13:$L$35,'rekap jam tatap muka'!B27)</f>
        <v>0</v>
      </c>
      <c r="E28" s="15">
        <f ca="1">SUMIF('TKK-MIF-TIF'!$H$4:$H$19,'rekap jam tatap muka'!B27,'TKK-MIF-TIF'!$R$4:$R$19)+SUMIF('TKK-MIF-TIF'!$H$25:$H$30,'rekap jam tatap muka'!B27,'TKK-MIF-TIF'!$R$25:$R$30)+SUMIF('TKK-MIF-TIF'!$I$4:$I$19,'rekap jam tatap muka'!B27,'TKK-MIF-TIF'!$R$4:$R$19)+SUMIF('TKK-MIF-TIF'!$I$25:$I$30,'rekap jam tatap muka'!B27,'TKK-MIF-TIF'!$R$25:$R$30)+SUMIF('TKK-MIF-TIF'!$J$4:$J$19,'rekap jam tatap muka'!B27,'TKK-MIF-TIF'!$R$4:$R$19)+SUMIF('TKK-MIF-TIF'!$J$25:$J$30,'rekap jam tatap muka'!B27,'TKK-MIF-TIF'!$R$25:$R$30)+SUMIF('TKK-MIF-TIF'!$K$4:$K$19,'rekap jam tatap muka'!B27,'TKK-MIF-TIF'!$R$4:$R$19)+SUMIF('TKK-MIF-TIF'!$K$25:$K$30,'rekap jam tatap muka'!B27,'TKK-MIF-TIF'!$R$25:$R$30)+SUMIF('TKK-MIF-TIF'!$L$4:$L$19,'rekap jam tatap muka'!B27,'TKK-MIF-TIF'!$R$4:$R$19)+SUMIF('TKK-MIF-TIF'!$L$25:$L$30,'rekap jam tatap muka'!B27,'TKK-MIF-TIF'!$R$25:$R$30)</f>
        <v>0</v>
      </c>
      <c r="F28" s="16">
        <f>SUMIF('TKK-MIF-TIF'!$H$20:$H$22,'rekap jam tatap muka'!B27,'TKK-MIF-TIF'!$R$20:$R$22)+SUMIF('TKK-MIF-TIF'!$H$31:$H$32,'rekap jam tatap muka'!B27,'TKK-MIF-TIF'!$R$31:$R$32)+SUMIF('TKK-MIF-TIF'!$H$34,'rekap jam tatap muka'!B27,'TKK-MIF-TIF'!$R$34)+SUMIF('TKK-MIF-TIF'!$I$20:$I$22,'rekap jam tatap muka'!B27,'TKK-MIF-TIF'!$R$20:$R$22)+SUMIF('TKK-MIF-TIF'!$I$31:$I$32,'rekap jam tatap muka'!B27,'TKK-MIF-TIF'!$R$31:$R$32)+SUMIF('TKK-MIF-TIF'!$I$34,'rekap jam tatap muka'!B27,'TKK-MIF-TIF'!$R$34)+SUMIF('TKK-MIF-TIF'!$J$20:$J$22,'rekap jam tatap muka'!B27,'TKK-MIF-TIF'!$R$20:$R$22)+SUMIF('TKK-MIF-TIF'!$J$31:$J$32,'rekap jam tatap muka'!B27,'TKK-MIF-TIF'!$R$31:$R$32)+SUMIF('TKK-MIF-TIF'!$J$34,'rekap jam tatap muka'!B27,'TKK-MIF-TIF'!$R$34)+SUMIF('TKK-MIF-TIF'!$K$20:$K$22,'rekap jam tatap muka'!B27,'TKK-MIF-TIF'!$R$20:$R$22)+SUMIF('TKK-MIF-TIF'!$K$31:$K$32,'rekap jam tatap muka'!B27,'TKK-MIF-TIF'!$R$31:$R$32)+SUMIF('TKK-MIF-TIF'!$K$34,'rekap jam tatap muka'!B27,'TKK-MIF-TIF'!$R$34)+SUMIF('TKK-MIF-TIF'!$L$20:$L$22,'rekap jam tatap muka'!B27,'TKK-MIF-TIF'!$R$20:$R$22)+SUMIF('TKK-MIF-TIF'!$L$31:$L$32,'rekap jam tatap muka'!B27,'TKK-MIF-TIF'!$R$31:$R$32)+SUMIF('TKK-MIF-TIF'!$L$34,'rekap jam tatap muka'!B27,'TKK-MIF-TIF'!$R$34)</f>
        <v>0</v>
      </c>
      <c r="G28" s="17">
        <f>COUNTIF('TKK-MIF-TIF'!$A$41:$L$50,'rekap jam tatap muka'!B27)</f>
        <v>0</v>
      </c>
      <c r="H28" s="18">
        <f>SUMIF('TKK-MIF-TIF'!$H$43:$H$47,'rekap jam tatap muka'!B27,'TKK-MIF-TIF'!$R$43:$R$47)+SUMIF('TKK-MIF-TIF'!$I$43:$I$47,'rekap jam tatap muka'!B27,'TKK-MIF-TIF'!$R$43:$R$47)+SUMIF('TKK-MIF-TIF'!$J$43:$J$47,'rekap jam tatap muka'!B27,'TKK-MIF-TIF'!$R$43:$R$47)+SUMIF('TKK-MIF-TIF'!$K$43:$K$47,'rekap jam tatap muka'!B27,'TKK-MIF-TIF'!$R$43:$R$47)+SUMIF('TKK-MIF-TIF'!$L$43:$L$47,'rekap jam tatap muka'!B27,'TKK-MIF-TIF'!$R$43:$R$47)</f>
        <v>0</v>
      </c>
      <c r="I28" s="16">
        <f>SUMIF('TKK-MIF-TIF'!$H$48:$H$50,'rekap jam tatap muka'!B27,'TKK-MIF-TIF'!$R$48:$R$50)+SUMIF('TKK-MIF-TIF'!$I$48:$I$50,'rekap jam tatap muka'!B27,'TKK-MIF-TIF'!$R$48:$R$50)+SUMIF('TKK-MIF-TIF'!$J$48:$J$50,'rekap jam tatap muka'!B27,'TKK-MIF-TIF'!$R$48:$R$50)+SUMIF('TKK-MIF-TIF'!$K$48:$K$50,'rekap jam tatap muka'!B27,'TKK-MIF-TIF'!$R$48:$R$50)+SUMIF('TKK-MIF-TIF'!$L$48:$L$50,'rekap jam tatap muka'!B27,'TKK-MIF-TIF'!$R$48:$R$50)</f>
        <v>0</v>
      </c>
      <c r="J28" s="19">
        <f>COUNTIF('TKK-MIF-TIF'!$A$55:$K$80,'rekap jam tatap muka'!B27)</f>
        <v>3</v>
      </c>
      <c r="K28" s="19">
        <f>SUMIF('TKK-MIF-TIF'!$H$60,'rekap jam tatap muka'!B27,'TKK-MIF-TIF'!$R$60)+SUMIF('TKK-MIF-TIF'!$H$62,'rekap jam tatap muka'!B27,'TKK-MIF-TIF'!$R$62)+SUMIF('TKK-MIF-TIF'!$H$67:$H$72,'rekap jam tatap muka'!B27,'TKK-MIF-TIF'!$R$67:$R$72)+SUMIF('TKK-MIF-TIF'!$H$78:$H$79,'rekap jam tatap muka'!B27,'TKK-MIF-TIF'!$R$78:$R$79)+SUMIF('TKK-MIF-TIF'!$I$60,'rekap jam tatap muka'!B27,'TKK-MIF-TIF'!$R$60)+SUMIF('TKK-MIF-TIF'!$I$62,'rekap jam tatap muka'!B27,'TKK-MIF-TIF'!$R$62)+SUMIF('TKK-MIF-TIF'!$I$67:$I$72,'rekap jam tatap muka'!B27,'TKK-MIF-TIF'!$R$67:$R$72)+SUMIF('TKK-MIF-TIF'!$I$78:$I$79,'rekap jam tatap muka'!B27,'TKK-MIF-TIF'!$R$78:$R$79)+SUMIF('TKK-MIF-TIF'!$J$60,'rekap jam tatap muka'!B27,'TKK-MIF-TIF'!$R$60)+SUMIF('TKK-MIF-TIF'!$J$62,'rekap jam tatap muka'!B27,'TKK-MIF-TIF'!$R$62)+SUMIF('TKK-MIF-TIF'!$J$67:$J$72,'rekap jam tatap muka'!B27,'TKK-MIF-TIF'!$R$67:$R$72)+SUMIF('TKK-MIF-TIF'!$J$78:$J$79,'rekap jam tatap muka'!B27,'TKK-MIF-TIF'!$R$78:$R$79)+SUMIF('TKK-MIF-TIF'!$K$60,'rekap jam tatap muka'!B27,'TKK-MIF-TIF'!$R$60)+SUMIF('TKK-MIF-TIF'!$K$62,'rekap jam tatap muka'!B27,'TKK-MIF-TIF'!$R$62)+SUMIF('TKK-MIF-TIF'!$K$67:$K$72,'rekap jam tatap muka'!B27,'TKK-MIF-TIF'!$R$67:$R$72)+SUMIF('TKK-MIF-TIF'!$K$78:$K$79,'rekap jam tatap muka'!B27,'TKK-MIF-TIF'!$R$78:$R$79)+SUMIF('TKK-MIF-TIF'!$L$60,'rekap jam tatap muka'!B27,'TKK-MIF-TIF'!$R$60)+SUMIF('TKK-MIF-TIF'!$L$62,'rekap jam tatap muka'!B27,'TKK-MIF-TIF'!$R$62)+SUMIF('TKK-MIF-TIF'!$L$67:$L$72,'rekap jam tatap muka'!B27,'TKK-MIF-TIF'!$R$67:$R$72)+SUMIF('TKK-MIF-TIF'!$L$78:$L$79,'rekap jam tatap muka'!B27,'TKK-MIF-TIF'!$R$78:$R$79)</f>
        <v>2</v>
      </c>
      <c r="L28" s="20">
        <f>SUMIF('TKK-MIF-TIF'!$H$61,'rekap jam tatap muka'!B27,'TKK-MIF-TIF'!$R$61)+SUMIF('TKK-MIF-TIF'!$H$63:$H$64,'rekap jam tatap muka'!B27,'TKK-MIF-TIF'!$R$63:$R$64)+SUMIF('TKK-MIF-TIF'!$H$73:$H$74,'rekap jam tatap muka'!B27,'TKK-MIF-TIF'!$R$73:$R$74)+SUMIF('TKK-MIF-TIF'!$H$77,'rekap jam tatap muka'!B27,'TKK-MIF-TIF'!$R$77)+SUMIF('TKK-MIF-TIF'!$I$61,'rekap jam tatap muka'!B27,'TKK-MIF-TIF'!$R$61)+SUMIF('TKK-MIF-TIF'!$I$63:$I$64,'rekap jam tatap muka'!B27,'TKK-MIF-TIF'!$R$63:$R$64)+SUMIF('TKK-MIF-TIF'!$I$73:$I$74,'rekap jam tatap muka'!B27,'TKK-MIF-TIF'!$R$73:$R$74)+SUMIF('TKK-MIF-TIF'!$I$77,'rekap jam tatap muka'!B27,'TKK-MIF-TIF'!$R$77)+SUMIF('TKK-MIF-TIF'!$J$61,'rekap jam tatap muka'!B27,'TKK-MIF-TIF'!$R$61)+SUMIF('TKK-MIF-TIF'!$J$63:$J$64,'rekap jam tatap muka'!B27,'TKK-MIF-TIF'!$R$63:$R$64)+SUMIF('TKK-MIF-TIF'!$J$73:$J$74,'rekap jam tatap muka'!B27,'TKK-MIF-TIF'!$R$73:$R$74)+SUMIF('TKK-MIF-TIF'!$J$77,'rekap jam tatap muka'!B27,'TKK-MIF-TIF'!$R$77)+SUMIF('TKK-MIF-TIF'!$K$61,'rekap jam tatap muka'!B27,'TKK-MIF-TIF'!$R$61)+SUMIF('TKK-MIF-TIF'!$K$63:$K$64,'rekap jam tatap muka'!B27,'TKK-MIF-TIF'!$R$63:$R$64)+SUMIF('TKK-MIF-TIF'!$K$73:$K$74,'rekap jam tatap muka'!B27,'TKK-MIF-TIF'!$R$73:$R$74)+SUMIF('TKK-MIF-TIF'!$K$77,'rekap jam tatap muka'!B27,'TKK-MIF-TIF'!$R$77)+SUMIF('TKK-MIF-TIF'!$L$61,'rekap jam tatap muka'!B27,'TKK-MIF-TIF'!$R$61)+SUMIF('TKK-MIF-TIF'!$L$63:$L$64,'rekap jam tatap muka'!B27,'TKK-MIF-TIF'!$R$63:$R$64)+SUMIF('TKK-MIF-TIF'!$L$73:$L$74,'rekap jam tatap muka'!B27,'TKK-MIF-TIF'!$R$73:$R$74)+SUMIF('TKK-MIF-TIF'!$L$77,'rekap jam tatap muka'!B27,'TKK-MIF-TIF'!$R$77)</f>
        <v>10</v>
      </c>
      <c r="M28" s="21">
        <f>COUNTIF('TKK-MIF-TIF'!$A$84:$K$109,'rekap jam tatap muka'!B27)</f>
        <v>2</v>
      </c>
      <c r="N28" s="21">
        <f ca="1">SUMIF('TKK-MIF-TIF'!$H$89,'rekap jam tatap muka'!B27,'TKK-MIF-TIF'!$R$89)+SUMIF('TKK-MIF-TIF'!$H$91,'rekap jam tatap muka'!B27,'TKK-MIF-TIF'!$R$91)+SUMIF('TKK-MIF-TIF'!$H$96:$H$101,'rekap jam tatap muka'!B27,'TKK-MIF-TIF'!$R$96:$R$101)+SUMIF('TKK-MIF-TIF'!$H$96:$H$101,'rekap jam tatap muka'!B27,'TKK-MIF-TIF'!$R$107:$R$108)+SUMIF('TKK-MIF-TIF'!$I$89,'rekap jam tatap muka'!B27,'TKK-MIF-TIF'!$R$89)+SUMIF('TKK-MIF-TIF'!$I$91,'rekap jam tatap muka'!B27,'TKK-MIF-TIF'!$R$91)+SUMIF('TKK-MIF-TIF'!$I$96:$I$101,'rekap jam tatap muka'!B27,'TKK-MIF-TIF'!$R$96:$R$101)+SUMIF('TKK-MIF-TIF'!$I$96:$I$101,'rekap jam tatap muka'!B27,'TKK-MIF-TIF'!$R$107:$R$108)+SUMIF('TKK-MIF-TIF'!$J$89,'rekap jam tatap muka'!B27,'TKK-MIF-TIF'!$R$89)+SUMIF('TKK-MIF-TIF'!$J$91,'rekap jam tatap muka'!B27,'TKK-MIF-TIF'!$R$91)+SUMIF('TKK-MIF-TIF'!$J$96:$J$101,'rekap jam tatap muka'!B27,'TKK-MIF-TIF'!$R$96:$R$101)+SUMIF('TKK-MIF-TIF'!$J$96:$J$101,'rekap jam tatap muka'!B27,'TKK-MIF-TIF'!$R$107:$R$108)+SUMIF('TKK-MIF-TIF'!$K$89,'rekap jam tatap muka'!B27,'TKK-MIF-TIF'!$R$89)+SUMIF('TKK-MIF-TIF'!$K$91,'rekap jam tatap muka'!B27,'TKK-MIF-TIF'!$R$91)+SUMIF('TKK-MIF-TIF'!$K$96:$K$101,'rekap jam tatap muka'!B27,'TKK-MIF-TIF'!$R$96:$R$101)+SUMIF('TKK-MIF-TIF'!$K$96:$K$101,'rekap jam tatap muka'!B27,'TKK-MIF-TIF'!$R$107:$R$108)+SUMIF('TKK-MIF-TIF'!$H$89,'rekap jam tatap muka'!B27,'TKK-MIF-TIF'!$R$89)+SUMIF('TKK-MIF-TIF'!$L$91,'rekap jam tatap muka'!B27,'TKK-MIF-TIF'!$R$91)+SUMIF('TKK-MIF-TIF'!$L$96:$L$101,'rekap jam tatap muka'!B27,'TKK-MIF-TIF'!$R$96:$R$101)+SUMIF('TKK-MIF-TIF'!$L$96:$L$101,'rekap jam tatap muka'!B27,'TKK-MIF-TIF'!$R$107:$R$108)</f>
        <v>1</v>
      </c>
      <c r="O28" s="22">
        <f ca="1">SUMIF('TKK-MIF-TIF'!$H$90,'rekap jam tatap muka'!B27,'TKK-MIF-TIF'!$R$90)+SUMIF('TKK-MIF-TIF'!$H$92:$H$93,'rekap jam tatap muka'!B27,'TKK-MIF-TIF'!$R$92:$R$93)+SUMIF('TKK-MIF-TIF'!$H$102:$H$103,'rekap jam tatap muka'!B27,'TKK-MIF-TIF'!$R$102:$R$103)+SUMIF('TKK-MIF-TIF'!$H$106,'rekap jam tatap muka'!B27,'TKK-MIF-TIF'!$R$106)+SUMIF('TKK-MIF-TIF'!$I$90,'rekap jam tatap muka'!B27,'TKK-MIF-TIF'!$R$90)+SUMIF('TKK-MIF-TIF'!$H$92:$I$93,'rekap jam tatap muka'!B27,'TKK-MIF-TIF'!$R$92:$R$93)+SUMIF('TKK-MIF-TIF'!$I$102:$I$103,'rekap jam tatap muka'!B27,'TKK-MIF-TIF'!$R$102:$R$103)+SUMIF('TKK-MIF-TIF'!$I$106,'rekap jam tatap muka'!B27,'TKK-MIF-TIF'!$R$106)+SUMIF('TKK-MIF-TIF'!$J$90,'rekap jam tatap muka'!B27,'TKK-MIF-TIF'!$R$90)+SUMIF('TKK-MIF-TIF'!$J$92:$J$93,'rekap jam tatap muka'!B27,'TKK-MIF-TIF'!$R$92:$R$93)+SUMIF('TKK-MIF-TIF'!$J$102:$J$103,'rekap jam tatap muka'!B27,'TKK-MIF-TIF'!$R$102:$R$103)+SUMIF('TKK-MIF-TIF'!$J$106,'rekap jam tatap muka'!B27,'TKK-MIF-TIF'!$R$106)+SUMIF('TKK-MIF-TIF'!$K$90,'rekap jam tatap muka'!B27,'TKK-MIF-TIF'!$R$90)+SUMIF('TKK-MIF-TIF'!$K$92:$K$93,'rekap jam tatap muka'!B27,'TKK-MIF-TIF'!$R$92:$R$93)+SUMIF('TKK-MIF-TIF'!$K$102:$K$103,'rekap jam tatap muka'!B27,'TKK-MIF-TIF'!$R$102:$R$103)+SUMIF('TKK-MIF-TIF'!$K$106,'rekap jam tatap muka'!B27,'TKK-MIF-TIF'!$R$106)+SUMIF('TKK-MIF-TIF'!$L$90,'rekap jam tatap muka'!B27,'TKK-MIF-TIF'!$R$90)+SUMIF('TKK-MIF-TIF'!$L$92:$L$93,'rekap jam tatap muka'!B27,'TKK-MIF-TIF'!$R$92:$R$93)+SUMIF('TKK-MIF-TIF'!$L$102:$L$103,'rekap jam tatap muka'!B27,'TKK-MIF-TIF'!$R$102:$R$103)+SUMIF('TKK-MIF-TIF'!$L$106,'rekap jam tatap muka'!B27,'TKK-MIF-TIF'!$R$106)</f>
        <v>2</v>
      </c>
      <c r="P28" s="23">
        <f>COUNTIF('TKK-MIF-TIF'!$A$113:$L$150,'rekap jam tatap muka'!B27)</f>
        <v>0</v>
      </c>
      <c r="Q28" s="23">
        <f>SUMIF('TKK-MIF-TIF'!$H$119:$H$121,'rekap jam tatap muka'!B27,'TKK-MIF-TIF'!$R$119:$R$121)+SUMIF('TKK-MIF-TIF'!$H$129:$H$132,'rekap jam tatap muka'!B27,'TKK-MIF-TIF'!$R$129:$R$132)+SUMIF('TKK-MIF-TIF'!$H$139:$H$142,'rekap jam tatap muka'!B27,'TKK-MIF-TIF'!$R$139:$R168)+ SUMIF('TKK-MIF-TIF'!$H$150:$H$151,'rekap jam tatap muka'!B27,'TKK-MIF-TIF'!$R$150:$R177)+SUMIF('TKK-MIF-TIF'!$I$119:$I$121,'rekap jam tatap muka'!B27,'TKK-MIF-TIF'!$R$119:$R$121)+SUMIF('TKK-MIF-TIF'!$I$129:$I$132,'rekap jam tatap muka'!B27,'TKK-MIF-TIF'!$R$129:$R$132)+SUMIF('TKK-MIF-TIF'!$I$139:$I$142,'rekap jam tatap muka'!B27,'TKK-MIF-TIF'!$R$139:$R168)+SUMIF('TKK-MIF-TIF'!$I$150:$I$151,'rekap jam tatap muka'!B27,'TKK-MIF-TIF'!$R$150:$R177)+SUMIF('TKK-MIF-TIF'!$J$119:$J$121,'rekap jam tatap muka'!B27,'TKK-MIF-TIF'!$R$119:$R$121)+SUMIF('TKK-MIF-TIF'!$J$129:$J$132,'rekap jam tatap muka'!B27,'TKK-MIF-TIF'!$R$129:$R$132)+SUMIF('TKK-MIF-TIF'!$J$139:$J$142,'rekap jam tatap muka'!B27,'TKK-MIF-TIF'!$R$139:$R168)+SUMIF('TKK-MIF-TIF'!$J$150:$J$151,'rekap jam tatap muka'!B27,'TKK-MIF-TIF'!$R$150:$R177)+SUMIF('TKK-MIF-TIF'!$K$119:$K$121,'rekap jam tatap muka'!B27,'TKK-MIF-TIF'!$R$119:$R$121)+SUMIF('TKK-MIF-TIF'!$K$129:$K$132,'rekap jam tatap muka'!B27,'TKK-MIF-TIF'!$R$132:$R$1120)+SUMIF('TKK-MIF-TIF'!$K$139:$K$142,'rekap jam tatap muka'!B27,'TKK-MIF-TIF'!$R$139:$R168)+SUMIF('TKK-MIF-TIF'!$K$150:$K$151,'rekap jam tatap muka'!B27,'TKK-MIF-TIF'!$R$150:$R177)+SUMIF('TKK-MIF-TIF'!$L$119:$L$121,'rekap jam tatap muka'!B27,'TKK-MIF-TIF'!$R$119:$R$121)+SUMIF('TKK-MIF-TIF'!$L$129:$L$132,'rekap jam tatap muka'!B27,'TKK-MIF-TIF'!$R$132:$R$1120)+SUMIF('TKK-MIF-TIF'!$L$139:$L$142,'rekap jam tatap muka'!B27,'TKK-MIF-TIF'!$R$139:$R168)+SUMIF('TKK-MIF-TIF'!$L$150:$L$151,'rekap jam tatap muka'!B27,'TKK-MIF-TIF'!$R$150:$R177)</f>
        <v>0</v>
      </c>
      <c r="R28" s="24">
        <f>SUMIF('TKK-MIF-TIF'!$H$122:$H$123,'rekap jam tatap muka'!B27,'TKK-MIF-TIF'!$R$122:$R$123)+SUMIF('TKK-MIF-TIF'!$H$128,'rekap jam tatap muka'!B27,'TKK-MIF-TIF'!$R$128)+SUMIF('TKK-MIF-TIF'!$H$133:$H$134,'rekap jam tatap muka'!B27,'TKK-MIF-TIF'!$R$133:$R$134)+SUMIF('TKK-MIF-TIF'!$H$143:$H$145,'rekap jam tatap muka'!B27,'TKK-MIF-TIF'!$R$143:$R$145)+SUMIF('TKK-MIF-TIF'!$H$152,'rekap jam tatap muka'!B27,'TKK-MIF-TIF'!$R$152)+SUMIF('TKK-MIF-TIF'!$I$122:$I$123,'rekap jam tatap muka'!B27,'TKK-MIF-TIF'!$R$122:$R$123)+SUMIF('TKK-MIF-TIF'!$I$128,'rekap jam tatap muka'!B27,'TKK-MIF-TIF'!$R$128)+SUMIF('TKK-MIF-TIF'!$I$133:$I$134,'rekap jam tatap muka'!B27,'TKK-MIF-TIF'!$R$133:$R$134)+SUMIF('TKK-MIF-TIF'!$I$143:$I$145,'rekap jam tatap muka'!B27,'TKK-MIF-TIF'!$R$143:$R$145)+SUMIF('TKK-MIF-TIF'!$I$152,'rekap jam tatap muka'!B27,'TKK-MIF-TIF'!$R$152)+SUMIF('TKK-MIF-TIF'!$J$122:$J$123,'rekap jam tatap muka'!B27,'TKK-MIF-TIF'!$R$122:$R$123)+SUMIF('TKK-MIF-TIF'!$J$128,'rekap jam tatap muka'!B27,'TKK-MIF-TIF'!$R$128)+SUMIF('TKK-MIF-TIF'!$J$133:$J$134,'rekap jam tatap muka'!B27,'TKK-MIF-TIF'!$R$133:$R$134)+SUMIF('TKK-MIF-TIF'!$J$143:$J$145,'rekap jam tatap muka'!B27,'TKK-MIF-TIF'!$R$143:$R$145)+SUMIF('TKK-MIF-TIF'!$K$122:$K$123,'rekap jam tatap muka'!B27,'TKK-MIF-TIF'!$R$122:$R$123)+SUMIF('TKK-MIF-TIF'!$J$152,'rekap jam tatap muka'!B27,'TKK-MIF-TIF'!$R$152)+SUMIF('TKK-MIF-TIF'!$K$128,'rekap jam tatap muka'!B27,'TKK-MIF-TIF'!$R$128)+SUMIF('TKK-MIF-TIF'!$K$133:$K$134,'rekap jam tatap muka'!B27,'TKK-MIF-TIF'!$R$133:$R$134)+SUMIF('TKK-MIF-TIF'!$K$143:$K$145,'rekap jam tatap muka'!B27,'TKK-MIF-TIF'!$R$143:$R$145)+SUMIF('TKK-MIF-TIF'!$K$152,'rekap jam tatap muka'!B27,'TKK-MIF-TIF'!$R$152)+SUMIF('TKK-MIF-TIF'!$L$122:$L$123,'rekap jam tatap muka'!B27,'TKK-MIF-TIF'!$R$122:$R$123)+SUMIF('TKK-MIF-TIF'!$L$128,'rekap jam tatap muka'!B27,'TKK-MIF-TIF'!$R$128)+SUMIF('TKK-MIF-TIF'!$L$133:$L$134,'rekap jam tatap muka'!B27,'TKK-MIF-TIF'!$R$133:$R$134)+SUMIF('TKK-MIF-TIF'!$L$143:$L$145,'rekap jam tatap muka'!B27,'TKK-MIF-TIF'!$R$143:$R$145)+SUMIF('TKK-MIF-TIF'!$L$152,'rekap jam tatap muka'!B27,'TKK-MIF-TIF'!$R$152)</f>
        <v>0</v>
      </c>
      <c r="S28" s="25">
        <f>COUNTIF('TKK-MIF-TIF'!$A$189:$L$226,'rekap jam tatap muka'!B27)</f>
        <v>0</v>
      </c>
      <c r="T28" s="25">
        <f>SUMIF('TKK-MIF-TIF'!$H$194:$H$196,'rekap jam tatap muka'!B27,'TKK-MIF-TIF'!$R$194:$R$196)+SUMIF('TKK-MIF-TIF'!$H$205:$H$208,'rekap jam tatap muka'!B27,'TKK-MIF-TIF'!$R$205:$R$208)+SUMIF('TKK-MIF-TIF'!$H$215:$H$218,'rekap jam tatap muka'!B27,'TKK-MIF-TIF'!$R$215:$R244)+SUMIF('TKK-MIF-TIF'!$H$226:$H$227,'rekap jam tatap muka'!B27,'TKK-MIF-TIF'!$R$226:$R253)+ SUMIF('TKK-MIF-TIF'!$I$194:$I$196,'rekap jam tatap muka'!B27,'TKK-MIF-TIF'!$R$194:$R$196)+SUMIF('TKK-MIF-TIF'!$I$205:$I$208,'rekap jam tatap muka'!B27,'TKK-MIF-TIF'!$R$205:$R$208)+SUMIF('TKK-MIF-TIF'!$I$215:$I$218,'rekap jam tatap muka'!B27,'TKK-MIF-TIF'!$R$215:$R244)+SUMIF('TKK-MIF-TIF'!$I$226:$I$227,'rekap jam tatap muka'!B27,'TKK-MIF-TIF'!$R$226:$R253)+SUMIF('TKK-MIF-TIF'!$J$194:$J$196,'rekap jam tatap muka'!B27,'TKK-MIF-TIF'!$R$194:$R$196)+SUMIF('TKK-MIF-TIF'!$J$205:$J$208,'rekap jam tatap muka'!B27,'TKK-MIF-TIF'!$R$205:$R$208)+SUMIF('TKK-MIF-TIF'!$J$215:$J$218,'rekap jam tatap muka'!B27,'TKK-MIF-TIF'!$R$215:$R244)+SUMIF('TKK-MIF-TIF'!$J$226:$J$227,'rekap jam tatap muka'!B27,'TKK-MIF-TIF'!$R$226:$R253)+SUMIF('TKK-MIF-TIF'!$K$194:$K$196,'rekap jam tatap muka'!B27,'TKK-MIF-TIF'!$R$194:$R$196)+SUMIF('TKK-MIF-TIF'!$K$205:$K$208,'rekap jam tatap muka'!B27,'TKK-MIF-TIF'!$R$205:$R$208)+SUMIF('TKK-MIF-TIF'!$K$215:$K$218,'rekap jam tatap muka'!B27,'TKK-MIF-TIF'!$R$215:$R244)+SUMIF('TKK-MIF-TIF'!$K$226:$K$227,'rekap jam tatap muka'!B27,'TKK-MIF-TIF'!$R$226:$R253)+SUMIF('TKK-MIF-TIF'!$L$194:$L$196,'rekap jam tatap muka'!B27,'TKK-MIF-TIF'!$R$194:$R$196)+SUMIF('TKK-MIF-TIF'!$L$205:$L$208,'rekap jam tatap muka'!B27,'TKK-MIF-TIF'!$R$205:$R$208)+SUMIF('TKK-MIF-TIF'!$L$215:$L$218,'rekap jam tatap muka'!B27,'TKK-MIF-TIF'!$R$215:$R244)+SUMIF('TKK-MIF-TIF'!$L$226:$L$227,'rekap jam tatap muka'!B27,'TKK-MIF-TIF'!$R$226:$R253)</f>
        <v>0</v>
      </c>
      <c r="U28" s="26">
        <f>SUMIF('TKK-MIF-TIF'!$H$197:$H$198,'rekap jam tatap muka'!B27,'TKK-MIF-TIF'!$R$197:$R$198)+SUMIF('TKK-MIF-TIF'!$H$204,'rekap jam tatap muka'!B27,'TKK-MIF-TIF'!$R$204)+SUMIF('TKK-MIF-TIF'!$H$209:$H$210,'rekap jam tatap muka'!B27,'TKK-MIF-TIF'!$R$209:$R$210)+SUMIF('TKK-MIF-TIF'!$H$219:$H$221,'rekap jam tatap muka'!B27,'TKK-MIF-TIF'!$R$219:$R$221)+SUMIF('TKK-MIF-TIF'!$H$228,'rekap jam tatap muka'!B27,'TKK-MIF-TIF'!$R$228)+SUMIF('TKK-MIF-TIF'!$I$197:$I$198,'rekap jam tatap muka'!B27,'TKK-MIF-TIF'!$R$197:$R$198)+SUMIF('TKK-MIF-TIF'!$I$204,'rekap jam tatap muka'!B27,'TKK-MIF-TIF'!$R$204)+SUMIF('TKK-MIF-TIF'!$I$209:$I$210,'rekap jam tatap muka'!B27,'TKK-MIF-TIF'!$R$209:$R$210)+SUMIF('TKK-MIF-TIF'!$I$219:$I$221,'rekap jam tatap muka'!B27,'TKK-MIF-TIF'!$R$219:$R$221)+SUMIF('TKK-MIF-TIF'!$I$228,'rekap jam tatap muka'!B27,'TKK-MIF-TIF'!$R$228)+SUMIF('TKK-MIF-TIF'!$J$197:$J$198,'rekap jam tatap muka'!B27,'TKK-MIF-TIF'!$R$197:$R$198)+SUMIF('TKK-MIF-TIF'!$J$204,'rekap jam tatap muka'!B27,'TKK-MIF-TIF'!$R$204)+SUMIF('TKK-MIF-TIF'!$J$209:$J$210,'rekap jam tatap muka'!B27,'TKK-MIF-TIF'!$R$209:$R$210)+SUMIF('TKK-MIF-TIF'!$J$219:$J$221,'rekap jam tatap muka'!B27,'TKK-MIF-TIF'!$R$219:$R$221)+SUMIF('TKK-MIF-TIF'!$J$228,'rekap jam tatap muka'!B27,'TKK-MIF-TIF'!$R$228)+SUMIF('TKK-MIF-TIF'!$K$197:$K$198,'rekap jam tatap muka'!B27,'TKK-MIF-TIF'!$R$197:$R$198)+SUMIF('TKK-MIF-TIF'!$K$204,'rekap jam tatap muka'!B27,'TKK-MIF-TIF'!$R$204)+SUMIF('TKK-MIF-TIF'!$K$209:$K$210,'rekap jam tatap muka'!B27,'TKK-MIF-TIF'!$R$209:$R$210)+SUMIF('TKK-MIF-TIF'!$K$219:$K$221,'rekap jam tatap muka'!B27,'TKK-MIF-TIF'!$R$219:$R$221)+SUMIF('TKK-MIF-TIF'!$K$228,'rekap jam tatap muka'!B27,'TKK-MIF-TIF'!$R$228)+SUMIF('TKK-MIF-TIF'!$L$197:$L$198,'rekap jam tatap muka'!B27,'TKK-MIF-TIF'!$R$197:$R$198)+SUMIF('TKK-MIF-TIF'!$L$204,'rekap jam tatap muka'!B27,'TKK-MIF-TIF'!$R$204)+SUMIF('TKK-MIF-TIF'!$L$209:$L$210,'rekap jam tatap muka'!B27,'TKK-MIF-TIF'!$R$209:$R$210)+SUMIF('TKK-MIF-TIF'!$J$219:$J$221,'rekap jam tatap muka'!B27,'TKK-MIF-TIF'!$R$219:$R$221)++SUMIF('TKK-MIF-TIF'!$L$228,'rekap jam tatap muka'!B27,'TKK-MIF-TIF'!$R$228)</f>
        <v>0</v>
      </c>
      <c r="V28" s="27">
        <f>COUNTIF('TKK-MIF-TIF'!$A$231:$L$242,'rekap jam tatap muka'!B27)</f>
        <v>0</v>
      </c>
      <c r="W28" s="28">
        <f>SUMIF('TKK-MIF-TIF'!$H$251:$H$253,'rekap jam tatap muka'!B27,'TKK-MIF-TIF'!$R$251:$R$253)+SUMIF('TKK-MIF-TIF'!$I$251:$I$253,'rekap jam tatap muka'!B27,'TKK-MIF-TIF'!$R$251:$R$253)+SUMIF('TKK-MIF-TIF'!$J$251:$J$253,'rekap jam tatap muka'!B27,'TKK-MIF-TIF'!$R$251:$R$253)+SUMIF('TKK-MIF-TIF'!$K$251:$K$253,'rekap jam tatap muka'!B27,'TKK-MIF-TIF'!$R$251:$R$253)+SUMIF('TKK-MIF-TIF'!$L$251:$L$253,'rekap jam tatap muka'!B27,'TKK-MIF-TIF'!$R$251:$R$253)</f>
        <v>0</v>
      </c>
      <c r="X28" s="29">
        <f>SUMIF('TKK-MIF-TIF'!$H$254:$H$255,'rekap jam tatap muka'!B27,'TKK-MIF-TIF'!$R$254:$R$255)+SUMIF('TKK-MIF-TIF'!$I$254:$I$255,'rekap jam tatap muka'!B27,'TKK-MIF-TIF'!$R$254:$R$255)+SUMIF('TKK-MIF-TIF'!$J$254:$J$255,'rekap jam tatap muka'!B27,'TKK-MIF-TIF'!$R$254:$R$255)+SUMIF('TKK-MIF-TIF'!$K$254:$K$255,'rekap jam tatap muka'!B27,'TKK-MIF-TIF'!$R$254:$R$255)+SUMIF('TKK-MIF-TIF'!$L$254:$L$255,'rekap jam tatap muka'!B27,'TKK-MIF-TIF'!$R$254:$R$255)</f>
        <v>0</v>
      </c>
      <c r="Y28" s="30">
        <f>COUNTIF('TKK-MIF-TIF'!$A$261:$L$272,'rekap jam tatap muka'!B27)</f>
        <v>0</v>
      </c>
      <c r="Z28" s="31">
        <f>SUMIF('TKK-MIF-TIF'!$H$266:$H$268,'rekap jam tatap muka'!B27,'TKK-MIF-TIF'!$R$266:$R$268)+SUMIF('TKK-MIF-TIF'!$I$266:$I$268,'rekap jam tatap muka'!B27,'TKK-MIF-TIF'!$R$266:$R$268)+SUMIF('TKK-MIF-TIF'!$J$266:$J$268,'rekap jam tatap muka'!B27,'TKK-MIF-TIF'!$R$266:$R$268)+SUMIF('TKK-MIF-TIF'!$K$266:$K$268,'rekap jam tatap muka'!B27,'TKK-MIF-TIF'!$R$266:$R$268)+SUMIF('TKK-MIF-TIF'!$L$266:$L$268,'rekap jam tatap muka'!B27,'TKK-MIF-TIF'!$R$266:$R$268)</f>
        <v>0</v>
      </c>
      <c r="AA28" s="32">
        <f>SUMIF('TKK-MIF-TIF'!$H$269:$H$270,'rekap jam tatap muka'!B27,'TKK-MIF-TIF'!$R$269:$R$270)+SUMIF('TKK-MIF-TIF'!$I$269:$I$270,'rekap jam tatap muka'!B27,'TKK-MIF-TIF'!$R$269:$R$270)+SUMIF('TKK-MIF-TIF'!$J$269:$J$270,'rekap jam tatap muka'!B27,'TKK-MIF-TIF'!$R$269:$R$270)+SUMIF('TKK-MIF-TIF'!$K$269:$K$270,'rekap jam tatap muka'!B27,'TKK-MIF-TIF'!$R$269:$R$270)+SUMIF('TKK-MIF-TIF'!$L$269:$L$270,'rekap jam tatap muka'!B27,'TKK-MIF-TIF'!$R$269:$R$270)</f>
        <v>0</v>
      </c>
      <c r="AB28" s="33">
        <f>COUNTIF('TKK-MIF-TIF'!$A$154:$L$184,'rekap jam tatap muka'!B27)</f>
        <v>0</v>
      </c>
      <c r="AC28" s="33">
        <f>SUMIF('TKK-MIF-TIF'!$H$161:$H$163,'rekap jam tatap muka'!B27,'TKK-MIF-TIF'!$R$161:$R$163)+SUMIF('TKK-MIF-TIF'!$H$172:$H$175,'rekap jam tatap muka'!B27,'TKK-MIF-TIF'!$R$172:$R$175)+SUMIF('TKK-MIF-TIF'!$I$161:$I$163,'rekap jam tatap muka'!B27,'TKK-MIF-TIF'!$R$161:$R$163)+SUMIF('TKK-MIF-TIF'!$I$172:$I$175,'rekap jam tatap muka'!B27,'TKK-MIF-TIF'!$R$172:$R$175)+SUMIF('TKK-MIF-TIF'!$J$161:$J$163,'rekap jam tatap muka'!B27,'TKK-MIF-TIF'!$R$161:$R$163)+SUMIF('TKK-MIF-TIF'!$J$172:$J$175,'rekap jam tatap muka'!B27,'TKK-MIF-TIF'!$R$172:$R$175)+SUMIF('TKK-MIF-TIF'!$K$161:$K$163,'rekap jam tatap muka'!B27,'TKK-MIF-TIF'!$R$161:$R$163)+SUMIF('TKK-MIF-TIF'!$K$172:$K$175,'rekap jam tatap muka'!B27,'TKK-MIF-TIF'!$R$172:$R$175)+SUMIF('TKK-MIF-TIF'!$L$161:$L$163,'rekap jam tatap muka'!B27,'TKK-MIF-TIF'!$R$161:$R$163)+SUMIF('TKK-MIF-TIF'!$L$172:$L$175,'rekap jam tatap muka'!B27,'TKK-MIF-TIF'!$R$172:$R$175)</f>
        <v>0</v>
      </c>
      <c r="AD28" s="34">
        <f>SUMIF('TKK-MIF-TIF'!$H$164:$H$165,'rekap jam tatap muka'!B27,'TKK-MIF-TIF'!$R$164:$R$165)+SUMIF('TKK-MIF-TIF'!$H$171,'rekap jam tatap muka'!B27,'TKK-MIF-TIF'!$R$171)+SUMIF('TKK-MIF-TIF'!$H$176:$H$177,'rekap jam tatap muka'!B27,'TKK-MIF-TIF'!$R$176:$R$177)+SUMIF('TKK-MIF-TIF'!$I$164:$I$165,'rekap jam tatap muka'!B27,'TKK-MIF-TIF'!$R$164:$R$165)+SUMIF('TKK-MIF-TIF'!$I$171,'rekap jam tatap muka'!B27,'TKK-MIF-TIF'!$R$171)+SUMIF('TKK-MIF-TIF'!$I$176:$I$177,'rekap jam tatap muka'!B27,'TKK-MIF-TIF'!$R$176:$R$177)+SUMIF('TKK-MIF-TIF'!$J$164:$J$165,'rekap jam tatap muka'!B27,'TKK-MIF-TIF'!$R$164:$R$165)+SUMIF('TKK-MIF-TIF'!$J$171,'rekap jam tatap muka'!B27,'TKK-MIF-TIF'!$R$171)+SUMIF('TKK-MIF-TIF'!$J$176:$J$177,'rekap jam tatap muka'!B27,'TKK-MIF-TIF'!$R$176:$R$177)+SUMIF('TKK-MIF-TIF'!$K$164:$K$165,'rekap jam tatap muka'!B27,'TKK-MIF-TIF'!$R$164:$R$165)+SUMIF('TKK-MIF-TIF'!$K$171,'rekap jam tatap muka'!B27,'TKK-MIF-TIF'!$R$171)+SUMIF('TKK-MIF-TIF'!$K$176:$K$177,'rekap jam tatap muka'!B27,'TKK-MIF-TIF'!$R$176:$R$177)+SUMIF('TKK-MIF-TIF'!$L$164:$L$165,'rekap jam tatap muka'!B27,'TKK-MIF-TIF'!$R$164:$R$165)+SUMIF('TKK-MIF-TIF'!$L$171,'rekap jam tatap muka'!B27,'TKK-MIF-TIF'!$R$171)+SUMIF('TKK-MIF-TIF'!$L$176:$L$177,'rekap jam tatap muka'!B27,'TKK-MIF-TIF'!$R$176:$R$177)</f>
        <v>0</v>
      </c>
      <c r="AE28" s="34"/>
      <c r="AF28" s="35">
        <f t="shared" si="3"/>
        <v>5</v>
      </c>
      <c r="AG28" s="15">
        <f t="shared" ca="1" si="4"/>
        <v>3</v>
      </c>
      <c r="AH28" s="35">
        <f t="shared" ca="1" si="0"/>
        <v>0</v>
      </c>
      <c r="AI28" s="15">
        <f t="shared" ca="1" si="5"/>
        <v>12</v>
      </c>
      <c r="AJ28" s="35">
        <f t="shared" ca="1" si="1"/>
        <v>4</v>
      </c>
      <c r="AK28" s="35">
        <f t="shared" ca="1" si="6"/>
        <v>15</v>
      </c>
      <c r="AL28" s="36">
        <f>COUNTIF('TKK-MIF-TIF'!$H$15:$H$272,'rekap jam tatap muka'!B27)</f>
        <v>1</v>
      </c>
      <c r="AM28" s="37">
        <v>50000</v>
      </c>
      <c r="AN28" s="38">
        <f t="shared" ca="1" si="7"/>
        <v>0</v>
      </c>
      <c r="AO28" s="38">
        <f t="shared" ca="1" si="8"/>
        <v>2800000</v>
      </c>
      <c r="AP28" s="38">
        <f t="shared" ca="1" si="2"/>
        <v>2800000</v>
      </c>
      <c r="AQ28" s="40" t="s">
        <v>31</v>
      </c>
    </row>
    <row r="29" spans="1:43" ht="15.75" customHeight="1">
      <c r="A29" s="12">
        <v>28</v>
      </c>
      <c r="B29" s="13" t="s">
        <v>53</v>
      </c>
      <c r="C29" s="13" t="s">
        <v>333</v>
      </c>
      <c r="D29" s="14">
        <f>COUNTIF('TKK-MIF-TIF'!$A$13:$L$35,'rekap jam tatap muka'!B28)</f>
        <v>0</v>
      </c>
      <c r="E29" s="15">
        <f ca="1">SUMIF('TKK-MIF-TIF'!$H$4:$H$19,'rekap jam tatap muka'!B28,'TKK-MIF-TIF'!$R$4:$R$19)+SUMIF('TKK-MIF-TIF'!$H$25:$H$30,'rekap jam tatap muka'!B28,'TKK-MIF-TIF'!$R$25:$R$30)+SUMIF('TKK-MIF-TIF'!$I$4:$I$19,'rekap jam tatap muka'!B28,'TKK-MIF-TIF'!$R$4:$R$19)+SUMIF('TKK-MIF-TIF'!$I$25:$I$30,'rekap jam tatap muka'!B28,'TKK-MIF-TIF'!$R$25:$R$30)+SUMIF('TKK-MIF-TIF'!$J$4:$J$19,'rekap jam tatap muka'!B28,'TKK-MIF-TIF'!$R$4:$R$19)+SUMIF('TKK-MIF-TIF'!$J$25:$J$30,'rekap jam tatap muka'!B28,'TKK-MIF-TIF'!$R$25:$R$30)+SUMIF('TKK-MIF-TIF'!$K$4:$K$19,'rekap jam tatap muka'!B28,'TKK-MIF-TIF'!$R$4:$R$19)+SUMIF('TKK-MIF-TIF'!$K$25:$K$30,'rekap jam tatap muka'!B28,'TKK-MIF-TIF'!$R$25:$R$30)+SUMIF('TKK-MIF-TIF'!$L$4:$L$19,'rekap jam tatap muka'!B28,'TKK-MIF-TIF'!$R$4:$R$19)+SUMIF('TKK-MIF-TIF'!$L$25:$L$30,'rekap jam tatap muka'!B28,'TKK-MIF-TIF'!$R$25:$R$30)</f>
        <v>0</v>
      </c>
      <c r="F29" s="16">
        <f>SUMIF('TKK-MIF-TIF'!$H$20:$H$22,'rekap jam tatap muka'!B28,'TKK-MIF-TIF'!$R$20:$R$22)+SUMIF('TKK-MIF-TIF'!$H$31:$H$32,'rekap jam tatap muka'!B28,'TKK-MIF-TIF'!$R$31:$R$32)+SUMIF('TKK-MIF-TIF'!$H$34,'rekap jam tatap muka'!B28,'TKK-MIF-TIF'!$R$34)+SUMIF('TKK-MIF-TIF'!$I$20:$I$22,'rekap jam tatap muka'!B28,'TKK-MIF-TIF'!$R$20:$R$22)+SUMIF('TKK-MIF-TIF'!$I$31:$I$32,'rekap jam tatap muka'!B28,'TKK-MIF-TIF'!$R$31:$R$32)+SUMIF('TKK-MIF-TIF'!$I$34,'rekap jam tatap muka'!B28,'TKK-MIF-TIF'!$R$34)+SUMIF('TKK-MIF-TIF'!$J$20:$J$22,'rekap jam tatap muka'!B28,'TKK-MIF-TIF'!$R$20:$R$22)+SUMIF('TKK-MIF-TIF'!$J$31:$J$32,'rekap jam tatap muka'!B28,'TKK-MIF-TIF'!$R$31:$R$32)+SUMIF('TKK-MIF-TIF'!$J$34,'rekap jam tatap muka'!B28,'TKK-MIF-TIF'!$R$34)+SUMIF('TKK-MIF-TIF'!$K$20:$K$22,'rekap jam tatap muka'!B28,'TKK-MIF-TIF'!$R$20:$R$22)+SUMIF('TKK-MIF-TIF'!$K$31:$K$32,'rekap jam tatap muka'!B28,'TKK-MIF-TIF'!$R$31:$R$32)+SUMIF('TKK-MIF-TIF'!$K$34,'rekap jam tatap muka'!B28,'TKK-MIF-TIF'!$R$34)+SUMIF('TKK-MIF-TIF'!$L$20:$L$22,'rekap jam tatap muka'!B28,'TKK-MIF-TIF'!$R$20:$R$22)+SUMIF('TKK-MIF-TIF'!$L$31:$L$32,'rekap jam tatap muka'!B28,'TKK-MIF-TIF'!$R$31:$R$32)+SUMIF('TKK-MIF-TIF'!$L$34,'rekap jam tatap muka'!B28,'TKK-MIF-TIF'!$R$34)</f>
        <v>0</v>
      </c>
      <c r="G29" s="17">
        <f>COUNTIF('TKK-MIF-TIF'!$A$41:$L$50,'rekap jam tatap muka'!B28)</f>
        <v>0</v>
      </c>
      <c r="H29" s="18">
        <f>SUMIF('TKK-MIF-TIF'!$H$43:$H$47,'rekap jam tatap muka'!B28,'TKK-MIF-TIF'!$R$43:$R$47)+SUMIF('TKK-MIF-TIF'!$I$43:$I$47,'rekap jam tatap muka'!B28,'TKK-MIF-TIF'!$R$43:$R$47)+SUMIF('TKK-MIF-TIF'!$J$43:$J$47,'rekap jam tatap muka'!B28,'TKK-MIF-TIF'!$R$43:$R$47)+SUMIF('TKK-MIF-TIF'!$K$43:$K$47,'rekap jam tatap muka'!B28,'TKK-MIF-TIF'!$R$43:$R$47)+SUMIF('TKK-MIF-TIF'!$L$43:$L$47,'rekap jam tatap muka'!B28,'TKK-MIF-TIF'!$R$43:$R$47)</f>
        <v>0</v>
      </c>
      <c r="I29" s="16">
        <f>SUMIF('TKK-MIF-TIF'!$H$48:$H$50,'rekap jam tatap muka'!B28,'TKK-MIF-TIF'!$R$48:$R$50)+SUMIF('TKK-MIF-TIF'!$I$48:$I$50,'rekap jam tatap muka'!B28,'TKK-MIF-TIF'!$R$48:$R$50)+SUMIF('TKK-MIF-TIF'!$J$48:$J$50,'rekap jam tatap muka'!B28,'TKK-MIF-TIF'!$R$48:$R$50)+SUMIF('TKK-MIF-TIF'!$K$48:$K$50,'rekap jam tatap muka'!B28,'TKK-MIF-TIF'!$R$48:$R$50)+SUMIF('TKK-MIF-TIF'!$L$48:$L$50,'rekap jam tatap muka'!B28,'TKK-MIF-TIF'!$R$48:$R$50)</f>
        <v>0</v>
      </c>
      <c r="J29" s="19">
        <f>COUNTIF('TKK-MIF-TIF'!$A$55:$K$80,'rekap jam tatap muka'!B28)</f>
        <v>0</v>
      </c>
      <c r="K29" s="19">
        <f>SUMIF('TKK-MIF-TIF'!$H$60,'rekap jam tatap muka'!B28,'TKK-MIF-TIF'!$R$60)+SUMIF('TKK-MIF-TIF'!$H$62,'rekap jam tatap muka'!B28,'TKK-MIF-TIF'!$R$62)+SUMIF('TKK-MIF-TIF'!$H$67:$H$72,'rekap jam tatap muka'!B28,'TKK-MIF-TIF'!$R$67:$R$72)+SUMIF('TKK-MIF-TIF'!$H$78:$H$79,'rekap jam tatap muka'!B28,'TKK-MIF-TIF'!$R$78:$R$79)+SUMIF('TKK-MIF-TIF'!$I$60,'rekap jam tatap muka'!B28,'TKK-MIF-TIF'!$R$60)+SUMIF('TKK-MIF-TIF'!$I$62,'rekap jam tatap muka'!B28,'TKK-MIF-TIF'!$R$62)+SUMIF('TKK-MIF-TIF'!$I$67:$I$72,'rekap jam tatap muka'!B28,'TKK-MIF-TIF'!$R$67:$R$72)+SUMIF('TKK-MIF-TIF'!$I$78:$I$79,'rekap jam tatap muka'!B28,'TKK-MIF-TIF'!$R$78:$R$79)+SUMIF('TKK-MIF-TIF'!$J$60,'rekap jam tatap muka'!B28,'TKK-MIF-TIF'!$R$60)+SUMIF('TKK-MIF-TIF'!$J$62,'rekap jam tatap muka'!B28,'TKK-MIF-TIF'!$R$62)+SUMIF('TKK-MIF-TIF'!$J$67:$J$72,'rekap jam tatap muka'!B28,'TKK-MIF-TIF'!$R$67:$R$72)+SUMIF('TKK-MIF-TIF'!$J$78:$J$79,'rekap jam tatap muka'!B28,'TKK-MIF-TIF'!$R$78:$R$79)+SUMIF('TKK-MIF-TIF'!$K$60,'rekap jam tatap muka'!B28,'TKK-MIF-TIF'!$R$60)+SUMIF('TKK-MIF-TIF'!$K$62,'rekap jam tatap muka'!B28,'TKK-MIF-TIF'!$R$62)+SUMIF('TKK-MIF-TIF'!$K$67:$K$72,'rekap jam tatap muka'!B28,'TKK-MIF-TIF'!$R$67:$R$72)+SUMIF('TKK-MIF-TIF'!$K$78:$K$79,'rekap jam tatap muka'!B28,'TKK-MIF-TIF'!$R$78:$R$79)+SUMIF('TKK-MIF-TIF'!$L$60,'rekap jam tatap muka'!B28,'TKK-MIF-TIF'!$R$60)+SUMIF('TKK-MIF-TIF'!$L$62,'rekap jam tatap muka'!B28,'TKK-MIF-TIF'!$R$62)+SUMIF('TKK-MIF-TIF'!$L$67:$L$72,'rekap jam tatap muka'!B28,'TKK-MIF-TIF'!$R$67:$R$72)+SUMIF('TKK-MIF-TIF'!$L$78:$L$79,'rekap jam tatap muka'!B28,'TKK-MIF-TIF'!$R$78:$R$79)</f>
        <v>0</v>
      </c>
      <c r="L29" s="20">
        <f>SUMIF('TKK-MIF-TIF'!$H$61,'rekap jam tatap muka'!B28,'TKK-MIF-TIF'!$R$61)+SUMIF('TKK-MIF-TIF'!$H$63:$H$64,'rekap jam tatap muka'!B28,'TKK-MIF-TIF'!$R$63:$R$64)+SUMIF('TKK-MIF-TIF'!$H$73:$H$74,'rekap jam tatap muka'!B28,'TKK-MIF-TIF'!$R$73:$R$74)+SUMIF('TKK-MIF-TIF'!$H$77,'rekap jam tatap muka'!B28,'TKK-MIF-TIF'!$R$77)+SUMIF('TKK-MIF-TIF'!$I$61,'rekap jam tatap muka'!B28,'TKK-MIF-TIF'!$R$61)+SUMIF('TKK-MIF-TIF'!$I$63:$I$64,'rekap jam tatap muka'!B28,'TKK-MIF-TIF'!$R$63:$R$64)+SUMIF('TKK-MIF-TIF'!$I$73:$I$74,'rekap jam tatap muka'!B28,'TKK-MIF-TIF'!$R$73:$R$74)+SUMIF('TKK-MIF-TIF'!$I$77,'rekap jam tatap muka'!B28,'TKK-MIF-TIF'!$R$77)+SUMIF('TKK-MIF-TIF'!$J$61,'rekap jam tatap muka'!B28,'TKK-MIF-TIF'!$R$61)+SUMIF('TKK-MIF-TIF'!$J$63:$J$64,'rekap jam tatap muka'!B28,'TKK-MIF-TIF'!$R$63:$R$64)+SUMIF('TKK-MIF-TIF'!$J$73:$J$74,'rekap jam tatap muka'!B28,'TKK-MIF-TIF'!$R$73:$R$74)+SUMIF('TKK-MIF-TIF'!$J$77,'rekap jam tatap muka'!B28,'TKK-MIF-TIF'!$R$77)+SUMIF('TKK-MIF-TIF'!$K$61,'rekap jam tatap muka'!B28,'TKK-MIF-TIF'!$R$61)+SUMIF('TKK-MIF-TIF'!$K$63:$K$64,'rekap jam tatap muka'!B28,'TKK-MIF-TIF'!$R$63:$R$64)+SUMIF('TKK-MIF-TIF'!$K$73:$K$74,'rekap jam tatap muka'!B28,'TKK-MIF-TIF'!$R$73:$R$74)+SUMIF('TKK-MIF-TIF'!$K$77,'rekap jam tatap muka'!B28,'TKK-MIF-TIF'!$R$77)+SUMIF('TKK-MIF-TIF'!$L$61,'rekap jam tatap muka'!B28,'TKK-MIF-TIF'!$R$61)+SUMIF('TKK-MIF-TIF'!$L$63:$L$64,'rekap jam tatap muka'!B28,'TKK-MIF-TIF'!$R$63:$R$64)+SUMIF('TKK-MIF-TIF'!$L$73:$L$74,'rekap jam tatap muka'!B28,'TKK-MIF-TIF'!$R$73:$R$74)+SUMIF('TKK-MIF-TIF'!$L$77,'rekap jam tatap muka'!B28,'TKK-MIF-TIF'!$R$77)</f>
        <v>0</v>
      </c>
      <c r="M29" s="21">
        <f>COUNTIF('TKK-MIF-TIF'!$A$84:$K$109,'rekap jam tatap muka'!B28)</f>
        <v>0</v>
      </c>
      <c r="N29" s="21">
        <f>SUMIF('TKK-MIF-TIF'!$H$89,'rekap jam tatap muka'!B28,'TKK-MIF-TIF'!$R$89)+SUMIF('TKK-MIF-TIF'!$H$91,'rekap jam tatap muka'!B28,'TKK-MIF-TIF'!$R$91)+SUMIF('TKK-MIF-TIF'!$H$96:$H$101,'rekap jam tatap muka'!B28,'TKK-MIF-TIF'!$R$96:$R$101)+SUMIF('TKK-MIF-TIF'!$H$107:$H$108,'rekap jam tatap muka'!B28,'TKK-MIF-TIF'!$R$107:$R$108)+SUMIF('TKK-MIF-TIF'!$I$89,'rekap jam tatap muka'!B28,'TKK-MIF-TIF'!$R$89)+SUMIF('TKK-MIF-TIF'!$I$91,'rekap jam tatap muka'!B28,'TKK-MIF-TIF'!$R$91)+SUMIF('TKK-MIF-TIF'!$I$96:$I$101,'rekap jam tatap muka'!B28,'TKK-MIF-TIF'!$R$96:$R$101)+SUMIF('TKK-MIF-TIF'!$I$107:$I$108,'rekap jam tatap muka'!B28,'TKK-MIF-TIF'!$R$107:$R$108)+SUMIF('TKK-MIF-TIF'!$J$89,'rekap jam tatap muka'!B28,'TKK-MIF-TIF'!$R$89)+SUMIF('TKK-MIF-TIF'!$J$91,'rekap jam tatap muka'!B28,'TKK-MIF-TIF'!$R$91)+SUMIF('TKK-MIF-TIF'!$J$96:$J$101,'rekap jam tatap muka'!B28,'TKK-MIF-TIF'!$R$96:$R$101)+SUMIF('TKK-MIF-TIF'!$J$107:$J$108,'rekap jam tatap muka'!B28,'TKK-MIF-TIF'!$R$107:$R$108)+SUMIF('TKK-MIF-TIF'!$K$89,'rekap jam tatap muka'!B28,'TKK-MIF-TIF'!$R$89)+SUMIF('TKK-MIF-TIF'!$K$91,'rekap jam tatap muka'!B28,'TKK-MIF-TIF'!$R$91)+SUMIF('TKK-MIF-TIF'!$K$96:$K$101,'rekap jam tatap muka'!B28,'TKK-MIF-TIF'!$R$96:$R$101)+SUMIF('TKK-MIF-TIF'!$K$107:$K$108,'rekap jam tatap muka'!B28,'TKK-MIF-TIF'!$R$107:$R$108)+SUMIF('TKK-MIF-TIF'!$H$89,'rekap jam tatap muka'!B28,'TKK-MIF-TIF'!$R$89)+SUMIF('TKK-MIF-TIF'!$L$91,'rekap jam tatap muka'!B28,'TKK-MIF-TIF'!$R$91)+SUMIF('TKK-MIF-TIF'!$L$96:$L$101,'rekap jam tatap muka'!B28,'TKK-MIF-TIF'!$R$96:$R$101)+SUMIF('TKK-MIF-TIF'!$L$107:$L$108,'rekap jam tatap muka'!B28,'TKK-MIF-TIF'!$R$107:$R$108)</f>
        <v>0</v>
      </c>
      <c r="O29" s="22">
        <f ca="1">SUMIF('TKK-MIF-TIF'!$H$90,'rekap jam tatap muka'!B28,'TKK-MIF-TIF'!$R$90)+SUMIF('TKK-MIF-TIF'!$H$92:$H$93,'rekap jam tatap muka'!B28,'TKK-MIF-TIF'!$R$92:$R$93)+SUMIF('TKK-MIF-TIF'!$H$102:$H$103,'rekap jam tatap muka'!B28,'TKK-MIF-TIF'!$R$102:$R$103)+SUMIF('TKK-MIF-TIF'!$H$106,'rekap jam tatap muka'!B28,'TKK-MIF-TIF'!$R$106)+SUMIF('TKK-MIF-TIF'!$I$90,'rekap jam tatap muka'!B28,'TKK-MIF-TIF'!$R$90)+SUMIF('TKK-MIF-TIF'!$H$92:$I$93,'rekap jam tatap muka'!B28,'TKK-MIF-TIF'!$R$92:$R$93)+SUMIF('TKK-MIF-TIF'!$I$102:$I$103,'rekap jam tatap muka'!B28,'TKK-MIF-TIF'!$R$102:$R$103)+SUMIF('TKK-MIF-TIF'!$I$106,'rekap jam tatap muka'!B28,'TKK-MIF-TIF'!$R$106)+SUMIF('TKK-MIF-TIF'!$J$90,'rekap jam tatap muka'!B28,'TKK-MIF-TIF'!$R$90)+SUMIF('TKK-MIF-TIF'!$J$92:$J$93,'rekap jam tatap muka'!B28,'TKK-MIF-TIF'!$R$92:$R$93)+SUMIF('TKK-MIF-TIF'!$J$102:$J$103,'rekap jam tatap muka'!B28,'TKK-MIF-TIF'!$R$102:$R$103)+SUMIF('TKK-MIF-TIF'!$J$106,'rekap jam tatap muka'!B28,'TKK-MIF-TIF'!$R$106)+SUMIF('TKK-MIF-TIF'!$K$90,'rekap jam tatap muka'!B28,'TKK-MIF-TIF'!$R$90)+SUMIF('TKK-MIF-TIF'!$K$92:$K$93,'rekap jam tatap muka'!B28,'TKK-MIF-TIF'!$R$92:$R$93)+SUMIF('TKK-MIF-TIF'!$K$102:$K$103,'rekap jam tatap muka'!B28,'TKK-MIF-TIF'!$R$102:$R$103)+SUMIF('TKK-MIF-TIF'!$K$106,'rekap jam tatap muka'!B28,'TKK-MIF-TIF'!$R$106)+SUMIF('TKK-MIF-TIF'!$L$90,'rekap jam tatap muka'!B28,'TKK-MIF-TIF'!$R$90)+SUMIF('TKK-MIF-TIF'!$L$92:$L$93,'rekap jam tatap muka'!B28,'TKK-MIF-TIF'!$R$92:$R$93)+SUMIF('TKK-MIF-TIF'!$L$102:$L$103,'rekap jam tatap muka'!B28,'TKK-MIF-TIF'!$R$102:$R$103)+SUMIF('TKK-MIF-TIF'!$L$106,'rekap jam tatap muka'!B28,'TKK-MIF-TIF'!$R$106)</f>
        <v>0</v>
      </c>
      <c r="P29" s="23">
        <f>COUNTIF('TKK-MIF-TIF'!$A$113:$L$150,'rekap jam tatap muka'!B28)</f>
        <v>0</v>
      </c>
      <c r="Q29" s="23">
        <f>SUMIF('TKK-MIF-TIF'!$H$119:$H$121,'rekap jam tatap muka'!B28,'TKK-MIF-TIF'!$R$119:$R$121)+SUMIF('TKK-MIF-TIF'!$H$129:$H$132,'rekap jam tatap muka'!B28,'TKK-MIF-TIF'!$R$129:$R$132)+SUMIF('TKK-MIF-TIF'!$H$139:$H$142,'rekap jam tatap muka'!B28,'TKK-MIF-TIF'!$R$139:$R169)+ SUMIF('TKK-MIF-TIF'!$H$150:$H$151,'rekap jam tatap muka'!B28,'TKK-MIF-TIF'!$R$150:$R178)+SUMIF('TKK-MIF-TIF'!$I$119:$I$121,'rekap jam tatap muka'!B28,'TKK-MIF-TIF'!$R$119:$R$121)+SUMIF('TKK-MIF-TIF'!$I$129:$I$132,'rekap jam tatap muka'!B28,'TKK-MIF-TIF'!$R$129:$R$132)+SUMIF('TKK-MIF-TIF'!$I$139:$I$142,'rekap jam tatap muka'!B28,'TKK-MIF-TIF'!$R$139:$R169)+SUMIF('TKK-MIF-TIF'!$I$150:$I$151,'rekap jam tatap muka'!B28,'TKK-MIF-TIF'!$R$150:$R178)+SUMIF('TKK-MIF-TIF'!$J$119:$J$121,'rekap jam tatap muka'!B28,'TKK-MIF-TIF'!$R$119:$R$121)+SUMIF('TKK-MIF-TIF'!$J$129:$J$132,'rekap jam tatap muka'!B28,'TKK-MIF-TIF'!$R$129:$R$132)+SUMIF('TKK-MIF-TIF'!$J$139:$J$142,'rekap jam tatap muka'!B28,'TKK-MIF-TIF'!$R$139:$R169)+SUMIF('TKK-MIF-TIF'!$J$150:$J$151,'rekap jam tatap muka'!B28,'TKK-MIF-TIF'!$R$150:$R178)+SUMIF('TKK-MIF-TIF'!$K$119:$K$121,'rekap jam tatap muka'!B28,'TKK-MIF-TIF'!$R$119:$R$121)+SUMIF('TKK-MIF-TIF'!$K$129:$K$132,'rekap jam tatap muka'!B28,'TKK-MIF-TIF'!$R$132:$R$1120)+SUMIF('TKK-MIF-TIF'!$K$139:$K$142,'rekap jam tatap muka'!B28,'TKK-MIF-TIF'!$R$139:$R169)+SUMIF('TKK-MIF-TIF'!$K$150:$K$151,'rekap jam tatap muka'!B28,'TKK-MIF-TIF'!$R$150:$R178)+SUMIF('TKK-MIF-TIF'!$L$119:$L$121,'rekap jam tatap muka'!B28,'TKK-MIF-TIF'!$R$119:$R$121)+SUMIF('TKK-MIF-TIF'!$L$129:$L$132,'rekap jam tatap muka'!B28,'TKK-MIF-TIF'!$R$132:$R$1120)+SUMIF('TKK-MIF-TIF'!$L$139:$L$142,'rekap jam tatap muka'!B28,'TKK-MIF-TIF'!$R$139:$R169)+SUMIF('TKK-MIF-TIF'!$L$150:$L$151,'rekap jam tatap muka'!B28,'TKK-MIF-TIF'!$R$150:$R178)</f>
        <v>0</v>
      </c>
      <c r="R29" s="24">
        <f>SUMIF('TKK-MIF-TIF'!$H$122:$H$123,'rekap jam tatap muka'!B28,'TKK-MIF-TIF'!$R$122:$R$123)+SUMIF('TKK-MIF-TIF'!$H$128,'rekap jam tatap muka'!B28,'TKK-MIF-TIF'!$R$128)+SUMIF('TKK-MIF-TIF'!$H$133:$H$134,'rekap jam tatap muka'!B28,'TKK-MIF-TIF'!$R$133:$R$134)+SUMIF('TKK-MIF-TIF'!$H$143:$H$145,'rekap jam tatap muka'!B28,'TKK-MIF-TIF'!$R$143:$R$145)+SUMIF('TKK-MIF-TIF'!$H$152,'rekap jam tatap muka'!B28,'TKK-MIF-TIF'!$R$152)+SUMIF('TKK-MIF-TIF'!$I$122:$I$123,'rekap jam tatap muka'!B28,'TKK-MIF-TIF'!$R$122:$R$123)+SUMIF('TKK-MIF-TIF'!$I$128,'rekap jam tatap muka'!B28,'TKK-MIF-TIF'!$R$128)+SUMIF('TKK-MIF-TIF'!$I$133:$I$134,'rekap jam tatap muka'!B28,'TKK-MIF-TIF'!$R$133:$R$134)+SUMIF('TKK-MIF-TIF'!$I$143:$I$145,'rekap jam tatap muka'!B28,'TKK-MIF-TIF'!$R$143:$R$145)+SUMIF('TKK-MIF-TIF'!$I$152,'rekap jam tatap muka'!B28,'TKK-MIF-TIF'!$R$152)+SUMIF('TKK-MIF-TIF'!$J$122:$J$123,'rekap jam tatap muka'!B28,'TKK-MIF-TIF'!$R$122:$R$123)+SUMIF('TKK-MIF-TIF'!$J$128,'rekap jam tatap muka'!B28,'TKK-MIF-TIF'!$R$128)+SUMIF('TKK-MIF-TIF'!$J$133:$J$134,'rekap jam tatap muka'!B28,'TKK-MIF-TIF'!$R$133:$R$134)+SUMIF('TKK-MIF-TIF'!$J$143:$J$145,'rekap jam tatap muka'!B28,'TKK-MIF-TIF'!$R$143:$R$145)+SUMIF('TKK-MIF-TIF'!$K$122:$K$123,'rekap jam tatap muka'!B28,'TKK-MIF-TIF'!$R$122:$R$123)+SUMIF('TKK-MIF-TIF'!$J$152,'rekap jam tatap muka'!B28,'TKK-MIF-TIF'!$R$152)+SUMIF('TKK-MIF-TIF'!$K$128,'rekap jam tatap muka'!B28,'TKK-MIF-TIF'!$R$128)+SUMIF('TKK-MIF-TIF'!$K$133:$K$134,'rekap jam tatap muka'!B28,'TKK-MIF-TIF'!$R$133:$R$134)+SUMIF('TKK-MIF-TIF'!$K$143:$K$145,'rekap jam tatap muka'!B28,'TKK-MIF-TIF'!$R$143:$R$145)+SUMIF('TKK-MIF-TIF'!$K$152,'rekap jam tatap muka'!B28,'TKK-MIF-TIF'!$R$152)+SUMIF('TKK-MIF-TIF'!$L$122:$L$123,'rekap jam tatap muka'!B28,'TKK-MIF-TIF'!$R$122:$R$123)+SUMIF('TKK-MIF-TIF'!$L$128,'rekap jam tatap muka'!B28,'TKK-MIF-TIF'!$R$128)+SUMIF('TKK-MIF-TIF'!$L$133:$L$134,'rekap jam tatap muka'!B28,'TKK-MIF-TIF'!$R$133:$R$134)+SUMIF('TKK-MIF-TIF'!$L$143:$L$145,'rekap jam tatap muka'!B28,'TKK-MIF-TIF'!$R$143:$R$145)+SUMIF('TKK-MIF-TIF'!$L$152,'rekap jam tatap muka'!B28,'TKK-MIF-TIF'!$R$152)</f>
        <v>0</v>
      </c>
      <c r="S29" s="25">
        <f>COUNTIF('TKK-MIF-TIF'!$A$189:$L$226,'rekap jam tatap muka'!B28)</f>
        <v>0</v>
      </c>
      <c r="T29" s="25">
        <f>SUMIF('TKK-MIF-TIF'!$H$194:$H$196,'rekap jam tatap muka'!B28,'TKK-MIF-TIF'!$R$194:$R$196)+SUMIF('TKK-MIF-TIF'!$H$205:$H$208,'rekap jam tatap muka'!B28,'TKK-MIF-TIF'!$R$205:$R$208)+SUMIF('TKK-MIF-TIF'!$H$215:$H$218,'rekap jam tatap muka'!B28,'TKK-MIF-TIF'!$R$215:$R245)+SUMIF('TKK-MIF-TIF'!$H$226:$H$227,'rekap jam tatap muka'!B28,'TKK-MIF-TIF'!$R$226:$R254)+ SUMIF('TKK-MIF-TIF'!$I$194:$I$196,'rekap jam tatap muka'!B28,'TKK-MIF-TIF'!$R$194:$R$196)+SUMIF('TKK-MIF-TIF'!$I$205:$I$208,'rekap jam tatap muka'!B28,'TKK-MIF-TIF'!$R$205:$R$208)+SUMIF('TKK-MIF-TIF'!$I$215:$I$218,'rekap jam tatap muka'!B28,'TKK-MIF-TIF'!$R$215:$R245)+SUMIF('TKK-MIF-TIF'!$I$226:$I$227,'rekap jam tatap muka'!B28,'TKK-MIF-TIF'!$R$226:$R254)+SUMIF('TKK-MIF-TIF'!$J$194:$J$196,'rekap jam tatap muka'!B28,'TKK-MIF-TIF'!$R$194:$R$196)+SUMIF('TKK-MIF-TIF'!$J$205:$J$208,'rekap jam tatap muka'!B28,'TKK-MIF-TIF'!$R$205:$R$208)+SUMIF('TKK-MIF-TIF'!$J$215:$J$218,'rekap jam tatap muka'!B28,'TKK-MIF-TIF'!$R$215:$R245)+SUMIF('TKK-MIF-TIF'!$J$226:$J$227,'rekap jam tatap muka'!B28,'TKK-MIF-TIF'!$R$226:$R254)+SUMIF('TKK-MIF-TIF'!$K$194:$K$196,'rekap jam tatap muka'!B28,'TKK-MIF-TIF'!$R$194:$R$196)+SUMIF('TKK-MIF-TIF'!$K$205:$K$208,'rekap jam tatap muka'!B28,'TKK-MIF-TIF'!$R$205:$R$208)+SUMIF('TKK-MIF-TIF'!$K$215:$K$218,'rekap jam tatap muka'!B28,'TKK-MIF-TIF'!$R$215:$R245)+SUMIF('TKK-MIF-TIF'!$K$226:$K$227,'rekap jam tatap muka'!B28,'TKK-MIF-TIF'!$R$226:$R254)+SUMIF('TKK-MIF-TIF'!$L$194:$L$196,'rekap jam tatap muka'!B28,'TKK-MIF-TIF'!$R$194:$R$196)+SUMIF('TKK-MIF-TIF'!$L$205:$L$208,'rekap jam tatap muka'!B28,'TKK-MIF-TIF'!$R$205:$R$208)+SUMIF('TKK-MIF-TIF'!$L$215:$L$218,'rekap jam tatap muka'!B28,'TKK-MIF-TIF'!$R$215:$R245)+SUMIF('TKK-MIF-TIF'!$L$226:$L$227,'rekap jam tatap muka'!B28,'TKK-MIF-TIF'!$R$226:$R254)</f>
        <v>0</v>
      </c>
      <c r="U29" s="26">
        <f>SUMIF('TKK-MIF-TIF'!$H$197:$H$198,'rekap jam tatap muka'!B28,'TKK-MIF-TIF'!$R$197:$R$198)+SUMIF('TKK-MIF-TIF'!$H$204,'rekap jam tatap muka'!B28,'TKK-MIF-TIF'!$R$204)+SUMIF('TKK-MIF-TIF'!$H$209:$H$210,'rekap jam tatap muka'!B28,'TKK-MIF-TIF'!$R$209:$R$210)+SUMIF('TKK-MIF-TIF'!$H$219:$H$221,'rekap jam tatap muka'!B28,'TKK-MIF-TIF'!$R$219:$R$221)+SUMIF('TKK-MIF-TIF'!$H$228,'rekap jam tatap muka'!B28,'TKK-MIF-TIF'!$R$228)+SUMIF('TKK-MIF-TIF'!$I$197:$I$198,'rekap jam tatap muka'!B28,'TKK-MIF-TIF'!$R$197:$R$198)+SUMIF('TKK-MIF-TIF'!$I$204,'rekap jam tatap muka'!B28,'TKK-MIF-TIF'!$R$204)+SUMIF('TKK-MIF-TIF'!$I$209:$I$210,'rekap jam tatap muka'!B28,'TKK-MIF-TIF'!$R$209:$R$210)+SUMIF('TKK-MIF-TIF'!$I$219:$I$221,'rekap jam tatap muka'!B28,'TKK-MIF-TIF'!$R$219:$R$221)+SUMIF('TKK-MIF-TIF'!$I$228,'rekap jam tatap muka'!B28,'TKK-MIF-TIF'!$R$228)+SUMIF('TKK-MIF-TIF'!$J$197:$J$198,'rekap jam tatap muka'!B28,'TKK-MIF-TIF'!$R$197:$R$198)+SUMIF('TKK-MIF-TIF'!$J$204,'rekap jam tatap muka'!B28,'TKK-MIF-TIF'!$R$204)+SUMIF('TKK-MIF-TIF'!$J$209:$J$210,'rekap jam tatap muka'!B28,'TKK-MIF-TIF'!$R$209:$R$210)+SUMIF('TKK-MIF-TIF'!$J$219:$J$221,'rekap jam tatap muka'!B28,'TKK-MIF-TIF'!$R$219:$R$221)+SUMIF('TKK-MIF-TIF'!$J$228,'rekap jam tatap muka'!B28,'TKK-MIF-TIF'!$R$228)+SUMIF('TKK-MIF-TIF'!$K$197:$K$198,'rekap jam tatap muka'!B28,'TKK-MIF-TIF'!$R$197:$R$198)+SUMIF('TKK-MIF-TIF'!$K$204,'rekap jam tatap muka'!B28,'TKK-MIF-TIF'!$R$204)+SUMIF('TKK-MIF-TIF'!$K$209:$K$210,'rekap jam tatap muka'!B28,'TKK-MIF-TIF'!$R$209:$R$210)+SUMIF('TKK-MIF-TIF'!$K$219:$K$221,'rekap jam tatap muka'!B28,'TKK-MIF-TIF'!$R$219:$R$221)+SUMIF('TKK-MIF-TIF'!$K$228,'rekap jam tatap muka'!B28,'TKK-MIF-TIF'!$R$228)+SUMIF('TKK-MIF-TIF'!$L$197:$L$198,'rekap jam tatap muka'!B28,'TKK-MIF-TIF'!$R$197:$R$198)+SUMIF('TKK-MIF-TIF'!$L$204,'rekap jam tatap muka'!B28,'TKK-MIF-TIF'!$R$204)+SUMIF('TKK-MIF-TIF'!$L$209:$L$210,'rekap jam tatap muka'!B28,'TKK-MIF-TIF'!$R$209:$R$210)+SUMIF('TKK-MIF-TIF'!$J$219:$J$221,'rekap jam tatap muka'!B28,'TKK-MIF-TIF'!$R$219:$R$221)++SUMIF('TKK-MIF-TIF'!$L$228,'rekap jam tatap muka'!B28,'TKK-MIF-TIF'!$R$228)</f>
        <v>0</v>
      </c>
      <c r="V29" s="27">
        <f>COUNTIF('TKK-MIF-TIF'!$A$231:$L$242,'rekap jam tatap muka'!B28)</f>
        <v>3</v>
      </c>
      <c r="W29" s="28">
        <f>SUMIF('TKK-MIF-TIF'!$H$251:$H$253,'rekap jam tatap muka'!B28,'TKK-MIF-TIF'!$R$251:$R$253)+SUMIF('TKK-MIF-TIF'!$I$251:$I$253,'rekap jam tatap muka'!B28,'TKK-MIF-TIF'!$R$251:$R$253)+SUMIF('TKK-MIF-TIF'!$J$251:$J$253,'rekap jam tatap muka'!B28,'TKK-MIF-TIF'!$R$251:$R$253)+SUMIF('TKK-MIF-TIF'!$K$251:$K$253,'rekap jam tatap muka'!B28,'TKK-MIF-TIF'!$R$251:$R$253)+SUMIF('TKK-MIF-TIF'!$L$251:$L$253,'rekap jam tatap muka'!B28,'TKK-MIF-TIF'!$R$251:$R$253)</f>
        <v>0</v>
      </c>
      <c r="X29" s="29">
        <f>SUMIF('TKK-MIF-TIF'!$H$254:$H$255,'rekap jam tatap muka'!B28,'TKK-MIF-TIF'!$R$254:$R$255)+SUMIF('TKK-MIF-TIF'!$I$254:$I$255,'rekap jam tatap muka'!B28,'TKK-MIF-TIF'!$R$254:$R$255)+SUMIF('TKK-MIF-TIF'!$J$254:$J$255,'rekap jam tatap muka'!B28,'TKK-MIF-TIF'!$R$254:$R$255)+SUMIF('TKK-MIF-TIF'!$K$254:$K$255,'rekap jam tatap muka'!B28,'TKK-MIF-TIF'!$R$254:$R$255)+SUMIF('TKK-MIF-TIF'!$L$254:$L$255,'rekap jam tatap muka'!B28,'TKK-MIF-TIF'!$R$254:$R$255)</f>
        <v>0</v>
      </c>
      <c r="Y29" s="30">
        <f>COUNTIF('TKK-MIF-TIF'!$A$261:$L$272,'rekap jam tatap muka'!B28)</f>
        <v>0</v>
      </c>
      <c r="Z29" s="31">
        <f>SUMIF('TKK-MIF-TIF'!$H$266:$H$268,'rekap jam tatap muka'!B28,'TKK-MIF-TIF'!$R$266:$R$268)+SUMIF('TKK-MIF-TIF'!$I$266:$I$268,'rekap jam tatap muka'!B28,'TKK-MIF-TIF'!$R$266:$R$268)+SUMIF('TKK-MIF-TIF'!$J$266:$J$268,'rekap jam tatap muka'!B28,'TKK-MIF-TIF'!$R$266:$R$268)+SUMIF('TKK-MIF-TIF'!$K$266:$K$268,'rekap jam tatap muka'!B28,'TKK-MIF-TIF'!$R$266:$R$268)+SUMIF('TKK-MIF-TIF'!$L$266:$L$268,'rekap jam tatap muka'!B28,'TKK-MIF-TIF'!$R$266:$R$268)</f>
        <v>0</v>
      </c>
      <c r="AA29" s="32">
        <f>SUMIF('TKK-MIF-TIF'!$H$269:$H$270,'rekap jam tatap muka'!B28,'TKK-MIF-TIF'!$R$269:$R$270)+SUMIF('TKK-MIF-TIF'!$I$269:$I$270,'rekap jam tatap muka'!B28,'TKK-MIF-TIF'!$R$269:$R$270)+SUMIF('TKK-MIF-TIF'!$J$269:$J$270,'rekap jam tatap muka'!B28,'TKK-MIF-TIF'!$R$269:$R$270)+SUMIF('TKK-MIF-TIF'!$K$269:$K$270,'rekap jam tatap muka'!B28,'TKK-MIF-TIF'!$R$269:$R$270)+SUMIF('TKK-MIF-TIF'!$L$269:$L$270,'rekap jam tatap muka'!B28,'TKK-MIF-TIF'!$R$269:$R$270)</f>
        <v>0</v>
      </c>
      <c r="AB29" s="33">
        <f>COUNTIF('TKK-MIF-TIF'!$A$154:$L$184,'rekap jam tatap muka'!B28)</f>
        <v>0</v>
      </c>
      <c r="AC29" s="33">
        <f>SUMIF('TKK-MIF-TIF'!$H$161:$H$163,'rekap jam tatap muka'!B28,'TKK-MIF-TIF'!$R$161:$R$163)+SUMIF('TKK-MIF-TIF'!$H$172:$H$175,'rekap jam tatap muka'!B28,'TKK-MIF-TIF'!$R$172:$R$175)+SUMIF('TKK-MIF-TIF'!$I$161:$I$163,'rekap jam tatap muka'!B28,'TKK-MIF-TIF'!$R$161:$R$163)+SUMIF('TKK-MIF-TIF'!$I$172:$I$175,'rekap jam tatap muka'!B28,'TKK-MIF-TIF'!$R$172:$R$175)+SUMIF('TKK-MIF-TIF'!$J$161:$J$163,'rekap jam tatap muka'!B28,'TKK-MIF-TIF'!$R$161:$R$163)+SUMIF('TKK-MIF-TIF'!$J$172:$J$175,'rekap jam tatap muka'!B28,'TKK-MIF-TIF'!$R$172:$R$175)+SUMIF('TKK-MIF-TIF'!$K$161:$K$163,'rekap jam tatap muka'!B28,'TKK-MIF-TIF'!$R$161:$R$163)+SUMIF('TKK-MIF-TIF'!$K$172:$K$175,'rekap jam tatap muka'!B28,'TKK-MIF-TIF'!$R$172:$R$175)+SUMIF('TKK-MIF-TIF'!$L$161:$L$163,'rekap jam tatap muka'!B28,'TKK-MIF-TIF'!$R$161:$R$163)+SUMIF('TKK-MIF-TIF'!$L$172:$L$175,'rekap jam tatap muka'!B28,'TKK-MIF-TIF'!$R$172:$R$175)</f>
        <v>0</v>
      </c>
      <c r="AD29" s="34">
        <f>SUMIF('TKK-MIF-TIF'!$H$164:$H$165,'rekap jam tatap muka'!B28,'TKK-MIF-TIF'!$R$164:$R$165)+SUMIF('TKK-MIF-TIF'!$H$171,'rekap jam tatap muka'!B28,'TKK-MIF-TIF'!$R$171)+SUMIF('TKK-MIF-TIF'!$H$176:$H$177,'rekap jam tatap muka'!B28,'TKK-MIF-TIF'!$R$176:$R$177)+SUMIF('TKK-MIF-TIF'!$I$164:$I$165,'rekap jam tatap muka'!B28,'TKK-MIF-TIF'!$R$164:$R$165)+SUMIF('TKK-MIF-TIF'!$I$171,'rekap jam tatap muka'!B28,'TKK-MIF-TIF'!$R$171)+SUMIF('TKK-MIF-TIF'!$I$176:$I$177,'rekap jam tatap muka'!B28,'TKK-MIF-TIF'!$R$176:$R$177)+SUMIF('TKK-MIF-TIF'!$J$164:$J$165,'rekap jam tatap muka'!B28,'TKK-MIF-TIF'!$R$164:$R$165)+SUMIF('TKK-MIF-TIF'!$J$171,'rekap jam tatap muka'!B28,'TKK-MIF-TIF'!$R$171)+SUMIF('TKK-MIF-TIF'!$J$176:$J$177,'rekap jam tatap muka'!B28,'TKK-MIF-TIF'!$R$176:$R$177)+SUMIF('TKK-MIF-TIF'!$K$164:$K$165,'rekap jam tatap muka'!B28,'TKK-MIF-TIF'!$R$164:$R$165)+SUMIF('TKK-MIF-TIF'!$K$171,'rekap jam tatap muka'!B28,'TKK-MIF-TIF'!$R$171)+SUMIF('TKK-MIF-TIF'!$K$176:$K$177,'rekap jam tatap muka'!B28,'TKK-MIF-TIF'!$R$176:$R$177)+SUMIF('TKK-MIF-TIF'!$L$164:$L$165,'rekap jam tatap muka'!B28,'TKK-MIF-TIF'!$R$164:$R$165)+SUMIF('TKK-MIF-TIF'!$L$171,'rekap jam tatap muka'!B28,'TKK-MIF-TIF'!$R$171)+SUMIF('TKK-MIF-TIF'!$L$176:$L$177,'rekap jam tatap muka'!B28,'TKK-MIF-TIF'!$R$176:$R$177)</f>
        <v>0</v>
      </c>
      <c r="AE29" s="34"/>
      <c r="AF29" s="35">
        <f t="shared" si="3"/>
        <v>3</v>
      </c>
      <c r="AG29" s="15">
        <f t="shared" ca="1" si="4"/>
        <v>0</v>
      </c>
      <c r="AH29" s="35">
        <f t="shared" ca="1" si="0"/>
        <v>0</v>
      </c>
      <c r="AI29" s="15">
        <f t="shared" ca="1" si="5"/>
        <v>0</v>
      </c>
      <c r="AJ29" s="35">
        <f t="shared" ca="1" si="1"/>
        <v>0</v>
      </c>
      <c r="AK29" s="35">
        <f t="shared" ca="1" si="6"/>
        <v>0</v>
      </c>
      <c r="AL29" s="36">
        <f>COUNTIF('TKK-MIF-TIF'!$H$15:$H$272,'rekap jam tatap muka'!B28)</f>
        <v>1</v>
      </c>
      <c r="AM29" s="37">
        <v>50000</v>
      </c>
      <c r="AN29" s="38">
        <f t="shared" ca="1" si="7"/>
        <v>0</v>
      </c>
      <c r="AO29" s="38">
        <f t="shared" ca="1" si="8"/>
        <v>0</v>
      </c>
      <c r="AP29" s="38">
        <f t="shared" ca="1" si="2"/>
        <v>0</v>
      </c>
      <c r="AQ29" s="40" t="s">
        <v>24</v>
      </c>
    </row>
    <row r="30" spans="1:43" ht="15.75" customHeight="1">
      <c r="A30" s="12">
        <v>29</v>
      </c>
      <c r="B30" s="46" t="s">
        <v>54</v>
      </c>
      <c r="C30" s="46" t="s">
        <v>334</v>
      </c>
      <c r="D30" s="14">
        <f>COUNTIF('TKK-MIF-TIF'!$A$13:$L$35,'rekap jam tatap muka'!B29)</f>
        <v>0</v>
      </c>
      <c r="E30" s="15">
        <f ca="1">SUMIF('TKK-MIF-TIF'!$H$4:$H$19,'rekap jam tatap muka'!B29,'TKK-MIF-TIF'!$R$4:$R$19)+SUMIF('TKK-MIF-TIF'!$H$25:$H$30,'rekap jam tatap muka'!B29,'TKK-MIF-TIF'!$R$25:$R$30)+SUMIF('TKK-MIF-TIF'!$I$4:$I$19,'rekap jam tatap muka'!B29,'TKK-MIF-TIF'!$R$4:$R$19)+SUMIF('TKK-MIF-TIF'!$I$25:$I$30,'rekap jam tatap muka'!B29,'TKK-MIF-TIF'!$R$25:$R$30)+SUMIF('TKK-MIF-TIF'!$J$4:$J$19,'rekap jam tatap muka'!B29,'TKK-MIF-TIF'!$R$4:$R$19)+SUMIF('TKK-MIF-TIF'!$J$25:$J$30,'rekap jam tatap muka'!B29,'TKK-MIF-TIF'!$R$25:$R$30)+SUMIF('TKK-MIF-TIF'!$K$4:$K$19,'rekap jam tatap muka'!B29,'TKK-MIF-TIF'!$R$4:$R$19)+SUMIF('TKK-MIF-TIF'!$K$25:$K$30,'rekap jam tatap muka'!B29,'TKK-MIF-TIF'!$R$25:$R$30)+SUMIF('TKK-MIF-TIF'!$L$4:$L$19,'rekap jam tatap muka'!B29,'TKK-MIF-TIF'!$R$4:$R$19)+SUMIF('TKK-MIF-TIF'!$L$25:$L$30,'rekap jam tatap muka'!B29,'TKK-MIF-TIF'!$R$25:$R$30)</f>
        <v>0</v>
      </c>
      <c r="F30" s="16">
        <f>SUMIF('TKK-MIF-TIF'!$H$20:$H$22,'rekap jam tatap muka'!B29,'TKK-MIF-TIF'!$R$20:$R$22)+SUMIF('TKK-MIF-TIF'!$H$31:$H$32,'rekap jam tatap muka'!B29,'TKK-MIF-TIF'!$R$31:$R$32)+SUMIF('TKK-MIF-TIF'!$H$34,'rekap jam tatap muka'!B29,'TKK-MIF-TIF'!$R$34)+SUMIF('TKK-MIF-TIF'!$I$20:$I$22,'rekap jam tatap muka'!B29,'TKK-MIF-TIF'!$R$20:$R$22)+SUMIF('TKK-MIF-TIF'!$I$31:$I$32,'rekap jam tatap muka'!B29,'TKK-MIF-TIF'!$R$31:$R$32)+SUMIF('TKK-MIF-TIF'!$I$34,'rekap jam tatap muka'!B29,'TKK-MIF-TIF'!$R$34)+SUMIF('TKK-MIF-TIF'!$J$20:$J$22,'rekap jam tatap muka'!B29,'TKK-MIF-TIF'!$R$20:$R$22)+SUMIF('TKK-MIF-TIF'!$J$31:$J$32,'rekap jam tatap muka'!B29,'TKK-MIF-TIF'!$R$31:$R$32)+SUMIF('TKK-MIF-TIF'!$J$34,'rekap jam tatap muka'!B29,'TKK-MIF-TIF'!$R$34)+SUMIF('TKK-MIF-TIF'!$K$20:$K$22,'rekap jam tatap muka'!B29,'TKK-MIF-TIF'!$R$20:$R$22)+SUMIF('TKK-MIF-TIF'!$K$31:$K$32,'rekap jam tatap muka'!B29,'TKK-MIF-TIF'!$R$31:$R$32)+SUMIF('TKK-MIF-TIF'!$K$34,'rekap jam tatap muka'!B29,'TKK-MIF-TIF'!$R$34)+SUMIF('TKK-MIF-TIF'!$L$20:$L$22,'rekap jam tatap muka'!B29,'TKK-MIF-TIF'!$R$20:$R$22)+SUMIF('TKK-MIF-TIF'!$L$31:$L$32,'rekap jam tatap muka'!B29,'TKK-MIF-TIF'!$R$31:$R$32)+SUMIF('TKK-MIF-TIF'!$L$34,'rekap jam tatap muka'!B29,'TKK-MIF-TIF'!$R$34)</f>
        <v>0</v>
      </c>
      <c r="G30" s="17">
        <f>COUNTIF('TKK-MIF-TIF'!$A$41:$L$50,'rekap jam tatap muka'!B29)</f>
        <v>0</v>
      </c>
      <c r="H30" s="18">
        <f>SUMIF('TKK-MIF-TIF'!$H$43:$H$47,'rekap jam tatap muka'!B29,'TKK-MIF-TIF'!$R$43:$R$47)+SUMIF('TKK-MIF-TIF'!$I$43:$I$47,'rekap jam tatap muka'!B29,'TKK-MIF-TIF'!$R$43:$R$47)+SUMIF('TKK-MIF-TIF'!$J$43:$J$47,'rekap jam tatap muka'!B29,'TKK-MIF-TIF'!$R$43:$R$47)+SUMIF('TKK-MIF-TIF'!$K$43:$K$47,'rekap jam tatap muka'!B29,'TKK-MIF-TIF'!$R$43:$R$47)+SUMIF('TKK-MIF-TIF'!$L$43:$L$47,'rekap jam tatap muka'!B29,'TKK-MIF-TIF'!$R$43:$R$47)</f>
        <v>0</v>
      </c>
      <c r="I30" s="42">
        <f>SUMIF('TKK-MIF-TIF'!$H$48:$H$50,'rekap jam tatap muka'!B29,'TKK-MIF-TIF'!$R$48:$R$50)+SUMIF('TKK-MIF-TIF'!$I$48:$I$50,'rekap jam tatap muka'!B29,'TKK-MIF-TIF'!$R$48:$R$50)+SUMIF('TKK-MIF-TIF'!$J$48:$J$50,'rekap jam tatap muka'!B29,'TKK-MIF-TIF'!$R$48:$R$50)+SUMIF('TKK-MIF-TIF'!$K$48:$K$50,'rekap jam tatap muka'!B29,'TKK-MIF-TIF'!$R$48:$R$50)+SUMIF('TKK-MIF-TIF'!$L$48:$L$50,'rekap jam tatap muka'!B29,'TKK-MIF-TIF'!$R$48:$R$50)</f>
        <v>0</v>
      </c>
      <c r="J30" s="19">
        <f>COUNTIF('TKK-MIF-TIF'!$A$55:$K$80,'rekap jam tatap muka'!B29)</f>
        <v>0</v>
      </c>
      <c r="K30" s="19">
        <f>SUMIF('TKK-MIF-TIF'!$H$60,'rekap jam tatap muka'!B29,'TKK-MIF-TIF'!$R$60)+SUMIF('TKK-MIF-TIF'!$H$62,'rekap jam tatap muka'!B29,'TKK-MIF-TIF'!$R$62)+SUMIF('TKK-MIF-TIF'!$H$67:$H$72,'rekap jam tatap muka'!B29,'TKK-MIF-TIF'!$R$67:$R$72)+SUMIF('TKK-MIF-TIF'!$H$78:$H$79,'rekap jam tatap muka'!B29,'TKK-MIF-TIF'!$R$78:$R$79)+SUMIF('TKK-MIF-TIF'!$I$60,'rekap jam tatap muka'!B29,'TKK-MIF-TIF'!$R$60)+SUMIF('TKK-MIF-TIF'!$I$62,'rekap jam tatap muka'!B29,'TKK-MIF-TIF'!$R$62)+SUMIF('TKK-MIF-TIF'!$I$67:$I$72,'rekap jam tatap muka'!B29,'TKK-MIF-TIF'!$R$67:$R$72)+SUMIF('TKK-MIF-TIF'!$I$78:$I$79,'rekap jam tatap muka'!B29,'TKK-MIF-TIF'!$R$78:$R$79)+SUMIF('TKK-MIF-TIF'!$J$60,'rekap jam tatap muka'!B29,'TKK-MIF-TIF'!$R$60)+SUMIF('TKK-MIF-TIF'!$J$62,'rekap jam tatap muka'!B29,'TKK-MIF-TIF'!$R$62)+SUMIF('TKK-MIF-TIF'!$J$67:$J$72,'rekap jam tatap muka'!B29,'TKK-MIF-TIF'!$R$67:$R$72)+SUMIF('TKK-MIF-TIF'!$J$78:$J$79,'rekap jam tatap muka'!B29,'TKK-MIF-TIF'!$R$78:$R$79)+SUMIF('TKK-MIF-TIF'!$K$60,'rekap jam tatap muka'!B29,'TKK-MIF-TIF'!$R$60)+SUMIF('TKK-MIF-TIF'!$K$62,'rekap jam tatap muka'!B29,'TKK-MIF-TIF'!$R$62)+SUMIF('TKK-MIF-TIF'!$K$67:$K$72,'rekap jam tatap muka'!B29,'TKK-MIF-TIF'!$R$67:$R$72)+SUMIF('TKK-MIF-TIF'!$K$78:$K$79,'rekap jam tatap muka'!B29,'TKK-MIF-TIF'!$R$78:$R$79)+SUMIF('TKK-MIF-TIF'!$L$60,'rekap jam tatap muka'!B29,'TKK-MIF-TIF'!$R$60)+SUMIF('TKK-MIF-TIF'!$L$62,'rekap jam tatap muka'!B29,'TKK-MIF-TIF'!$R$62)+SUMIF('TKK-MIF-TIF'!$L$67:$L$72,'rekap jam tatap muka'!B29,'TKK-MIF-TIF'!$R$67:$R$72)+SUMIF('TKK-MIF-TIF'!$L$78:$L$79,'rekap jam tatap muka'!B29,'TKK-MIF-TIF'!$R$78:$R$79)</f>
        <v>0</v>
      </c>
      <c r="L30" s="20">
        <f>SUMIF('TKK-MIF-TIF'!$H$61,'rekap jam tatap muka'!B29,'TKK-MIF-TIF'!$R$61)+SUMIF('TKK-MIF-TIF'!$H$63:$H$64,'rekap jam tatap muka'!B29,'TKK-MIF-TIF'!$R$63:$R$64)+SUMIF('TKK-MIF-TIF'!$H$73:$H$74,'rekap jam tatap muka'!B29,'TKK-MIF-TIF'!$R$73:$R$74)+SUMIF('TKK-MIF-TIF'!$H$77,'rekap jam tatap muka'!B29,'TKK-MIF-TIF'!$R$77)+SUMIF('TKK-MIF-TIF'!$I$61,'rekap jam tatap muka'!B29,'TKK-MIF-TIF'!$R$61)+SUMIF('TKK-MIF-TIF'!$I$63:$I$64,'rekap jam tatap muka'!B29,'TKK-MIF-TIF'!$R$63:$R$64)+SUMIF('TKK-MIF-TIF'!$I$73:$I$74,'rekap jam tatap muka'!B29,'TKK-MIF-TIF'!$R$73:$R$74)+SUMIF('TKK-MIF-TIF'!$I$77,'rekap jam tatap muka'!B29,'TKK-MIF-TIF'!$R$77)+SUMIF('TKK-MIF-TIF'!$J$61,'rekap jam tatap muka'!B29,'TKK-MIF-TIF'!$R$61)+SUMIF('TKK-MIF-TIF'!$J$63:$J$64,'rekap jam tatap muka'!B29,'TKK-MIF-TIF'!$R$63:$R$64)+SUMIF('TKK-MIF-TIF'!$J$73:$J$74,'rekap jam tatap muka'!B29,'TKK-MIF-TIF'!$R$73:$R$74)+SUMIF('TKK-MIF-TIF'!$J$77,'rekap jam tatap muka'!B29,'TKK-MIF-TIF'!$R$77)+SUMIF('TKK-MIF-TIF'!$K$61,'rekap jam tatap muka'!B29,'TKK-MIF-TIF'!$R$61)+SUMIF('TKK-MIF-TIF'!$K$63:$K$64,'rekap jam tatap muka'!B29,'TKK-MIF-TIF'!$R$63:$R$64)+SUMIF('TKK-MIF-TIF'!$K$73:$K$74,'rekap jam tatap muka'!B29,'TKK-MIF-TIF'!$R$73:$R$74)+SUMIF('TKK-MIF-TIF'!$K$77,'rekap jam tatap muka'!B29,'TKK-MIF-TIF'!$R$77)+SUMIF('TKK-MIF-TIF'!$L$61,'rekap jam tatap muka'!B29,'TKK-MIF-TIF'!$R$61)+SUMIF('TKK-MIF-TIF'!$L$63:$L$64,'rekap jam tatap muka'!B29,'TKK-MIF-TIF'!$R$63:$R$64)+SUMIF('TKK-MIF-TIF'!$L$73:$L$74,'rekap jam tatap muka'!B29,'TKK-MIF-TIF'!$R$73:$R$74)+SUMIF('TKK-MIF-TIF'!$L$77,'rekap jam tatap muka'!B29,'TKK-MIF-TIF'!$R$77)</f>
        <v>0</v>
      </c>
      <c r="M30" s="21">
        <f>COUNTIF('TKK-MIF-TIF'!$A$84:$K$109,'rekap jam tatap muka'!B29)</f>
        <v>0</v>
      </c>
      <c r="N30" s="21">
        <f>SUMIF('TKK-MIF-TIF'!$H$89,'rekap jam tatap muka'!B29,'TKK-MIF-TIF'!$R$89)+SUMIF('TKK-MIF-TIF'!$H$91,'rekap jam tatap muka'!B29,'TKK-MIF-TIF'!$R$91)+SUMIF('TKK-MIF-TIF'!$H$96:$H$101,'rekap jam tatap muka'!B29,'TKK-MIF-TIF'!$R$96:$R$101)+SUMIF('TKK-MIF-TIF'!$H$107:$H$108,'rekap jam tatap muka'!B29,'TKK-MIF-TIF'!$R$107:$R$108)+SUMIF('TKK-MIF-TIF'!$I$89,'rekap jam tatap muka'!B29,'TKK-MIF-TIF'!$R$89)+SUMIF('TKK-MIF-TIF'!$I$91,'rekap jam tatap muka'!B29,'TKK-MIF-TIF'!$R$91)+SUMIF('TKK-MIF-TIF'!$I$96:$I$101,'rekap jam tatap muka'!B29,'TKK-MIF-TIF'!$R$96:$R$101)+SUMIF('TKK-MIF-TIF'!$I$107:$I$108,'rekap jam tatap muka'!B29,'TKK-MIF-TIF'!$R$107:$R$108)+SUMIF('TKK-MIF-TIF'!$J$89,'rekap jam tatap muka'!B29,'TKK-MIF-TIF'!$R$89)+SUMIF('TKK-MIF-TIF'!$J$91,'rekap jam tatap muka'!B29,'TKK-MIF-TIF'!$R$91)+SUMIF('TKK-MIF-TIF'!$J$96:$J$101,'rekap jam tatap muka'!B29,'TKK-MIF-TIF'!$R$96:$R$101)+SUMIF('TKK-MIF-TIF'!$J$107:$J$108,'rekap jam tatap muka'!B29,'TKK-MIF-TIF'!$R$107:$R$108)+SUMIF('TKK-MIF-TIF'!$K$89,'rekap jam tatap muka'!B29,'TKK-MIF-TIF'!$R$89)+SUMIF('TKK-MIF-TIF'!$K$91,'rekap jam tatap muka'!B29,'TKK-MIF-TIF'!$R$91)+SUMIF('TKK-MIF-TIF'!$K$96:$K$101,'rekap jam tatap muka'!B29,'TKK-MIF-TIF'!$R$96:$R$101)+SUMIF('TKK-MIF-TIF'!$K$107:$K$108,'rekap jam tatap muka'!B29,'TKK-MIF-TIF'!$R$107:$R$108)+SUMIF('TKK-MIF-TIF'!$H$89,'rekap jam tatap muka'!B29,'TKK-MIF-TIF'!$R$89)+SUMIF('TKK-MIF-TIF'!$L$91,'rekap jam tatap muka'!B29,'TKK-MIF-TIF'!$R$91)+SUMIF('TKK-MIF-TIF'!$L$96:$L$101,'rekap jam tatap muka'!B29,'TKK-MIF-TIF'!$R$96:$R$101)+SUMIF('TKK-MIF-TIF'!$L$107:$L$108,'rekap jam tatap muka'!B29,'TKK-MIF-TIF'!$R$107:$R$108)</f>
        <v>0</v>
      </c>
      <c r="O30" s="22">
        <f ca="1">SUMIF('TKK-MIF-TIF'!$H$90,'rekap jam tatap muka'!B29,'TKK-MIF-TIF'!$R$90)+SUMIF('TKK-MIF-TIF'!$H$92:$H$93,'rekap jam tatap muka'!B29,'TKK-MIF-TIF'!$R$92:$R$93)+SUMIF('TKK-MIF-TIF'!$H$102:$H$103,'rekap jam tatap muka'!B29,'TKK-MIF-TIF'!$R$102:$R$103)+SUMIF('TKK-MIF-TIF'!$H$106,'rekap jam tatap muka'!B29,'TKK-MIF-TIF'!$R$106)+SUMIF('TKK-MIF-TIF'!$I$90,'rekap jam tatap muka'!B29,'TKK-MIF-TIF'!$R$90)+SUMIF('TKK-MIF-TIF'!$H$92:$I$93,'rekap jam tatap muka'!B29,'TKK-MIF-TIF'!$R$92:$R$93)+SUMIF('TKK-MIF-TIF'!$I$102:$I$103,'rekap jam tatap muka'!B29,'TKK-MIF-TIF'!$R$102:$R$103)+SUMIF('TKK-MIF-TIF'!$I$106,'rekap jam tatap muka'!B29,'TKK-MIF-TIF'!$R$106)+SUMIF('TKK-MIF-TIF'!$J$90,'rekap jam tatap muka'!B29,'TKK-MIF-TIF'!$R$90)+SUMIF('TKK-MIF-TIF'!$J$92:$J$93,'rekap jam tatap muka'!B29,'TKK-MIF-TIF'!$R$92:$R$93)+SUMIF('TKK-MIF-TIF'!$J$102:$J$103,'rekap jam tatap muka'!B29,'TKK-MIF-TIF'!$R$102:$R$103)+SUMIF('TKK-MIF-TIF'!$J$106,'rekap jam tatap muka'!B29,'TKK-MIF-TIF'!$R$106)+SUMIF('TKK-MIF-TIF'!$K$90,'rekap jam tatap muka'!B29,'TKK-MIF-TIF'!$R$90)+SUMIF('TKK-MIF-TIF'!$K$92:$K$93,'rekap jam tatap muka'!B29,'TKK-MIF-TIF'!$R$92:$R$93)+SUMIF('TKK-MIF-TIF'!$K$102:$K$103,'rekap jam tatap muka'!B29,'TKK-MIF-TIF'!$R$102:$R$103)+SUMIF('TKK-MIF-TIF'!$K$106,'rekap jam tatap muka'!B29,'TKK-MIF-TIF'!$R$106)+SUMIF('TKK-MIF-TIF'!$L$90,'rekap jam tatap muka'!B29,'TKK-MIF-TIF'!$R$90)+SUMIF('TKK-MIF-TIF'!$L$92:$L$93,'rekap jam tatap muka'!B29,'TKK-MIF-TIF'!$R$92:$R$93)+SUMIF('TKK-MIF-TIF'!$L$102:$L$103,'rekap jam tatap muka'!B29,'TKK-MIF-TIF'!$R$102:$R$103)+SUMIF('TKK-MIF-TIF'!$L$106,'rekap jam tatap muka'!B29,'TKK-MIF-TIF'!$R$106)</f>
        <v>0</v>
      </c>
      <c r="P30" s="23">
        <f>COUNTIF('TKK-MIF-TIF'!$A$113:$L$150,'rekap jam tatap muka'!B29)</f>
        <v>2</v>
      </c>
      <c r="Q30" s="23">
        <f>SUMIF('TKK-MIF-TIF'!$H$119:$H$121,'rekap jam tatap muka'!B29,'TKK-MIF-TIF'!$R$119:$R$121)+SUMIF('TKK-MIF-TIF'!$H$129:$H$132,'rekap jam tatap muka'!B29,'TKK-MIF-TIF'!$R$129:$R$132)+SUMIF('TKK-MIF-TIF'!$H$139:$H$142,'rekap jam tatap muka'!B29,'TKK-MIF-TIF'!$R$139:$R170)+ SUMIF('TKK-MIF-TIF'!$H$150:$H$151,'rekap jam tatap muka'!B29,'TKK-MIF-TIF'!$R$150:$R179)+SUMIF('TKK-MIF-TIF'!$I$119:$I$121,'rekap jam tatap muka'!B29,'TKK-MIF-TIF'!$R$119:$R$121)+SUMIF('TKK-MIF-TIF'!$I$129:$I$132,'rekap jam tatap muka'!B29,'TKK-MIF-TIF'!$R$129:$R$132)+SUMIF('TKK-MIF-TIF'!$I$139:$I$142,'rekap jam tatap muka'!B29,'TKK-MIF-TIF'!$R$139:$R170)+SUMIF('TKK-MIF-TIF'!$I$150:$I$151,'rekap jam tatap muka'!B29,'TKK-MIF-TIF'!$R$150:$R179)+SUMIF('TKK-MIF-TIF'!$J$119:$J$121,'rekap jam tatap muka'!B29,'TKK-MIF-TIF'!$R$119:$R$121)+SUMIF('TKK-MIF-TIF'!$J$129:$J$132,'rekap jam tatap muka'!B29,'TKK-MIF-TIF'!$R$129:$R$132)+SUMIF('TKK-MIF-TIF'!$J$139:$J$142,'rekap jam tatap muka'!B29,'TKK-MIF-TIF'!$R$139:$R170)+SUMIF('TKK-MIF-TIF'!$J$150:$J$151,'rekap jam tatap muka'!B29,'TKK-MIF-TIF'!$R$150:$R179)+SUMIF('TKK-MIF-TIF'!$K$119:$K$121,'rekap jam tatap muka'!B29,'TKK-MIF-TIF'!$R$119:$R$121)+SUMIF('TKK-MIF-TIF'!$K$129:$K$132,'rekap jam tatap muka'!B29,'TKK-MIF-TIF'!$R$132:$R$1120)+SUMIF('TKK-MIF-TIF'!$K$139:$K$142,'rekap jam tatap muka'!B29,'TKK-MIF-TIF'!$R$139:$R170)+SUMIF('TKK-MIF-TIF'!$K$150:$K$151,'rekap jam tatap muka'!B29,'TKK-MIF-TIF'!$R$150:$R179)+SUMIF('TKK-MIF-TIF'!$L$119:$L$121,'rekap jam tatap muka'!B29,'TKK-MIF-TIF'!$R$119:$R$121)+SUMIF('TKK-MIF-TIF'!$L$129:$L$132,'rekap jam tatap muka'!B29,'TKK-MIF-TIF'!$R$132:$R$1120)+SUMIF('TKK-MIF-TIF'!$L$139:$L$142,'rekap jam tatap muka'!B29,'TKK-MIF-TIF'!$R$139:$R170)+SUMIF('TKK-MIF-TIF'!$L$150:$L$151,'rekap jam tatap muka'!B29,'TKK-MIF-TIF'!$R$150:$R179)</f>
        <v>2</v>
      </c>
      <c r="R30" s="24">
        <f>SUMIF('TKK-MIF-TIF'!$H$122:$H$123,'rekap jam tatap muka'!B29,'TKK-MIF-TIF'!$R$122:$R$123)+SUMIF('TKK-MIF-TIF'!$H$128,'rekap jam tatap muka'!B29,'TKK-MIF-TIF'!$R$128)+SUMIF('TKK-MIF-TIF'!$H$133:$H$134,'rekap jam tatap muka'!B29,'TKK-MIF-TIF'!$R$133:$R$134)+SUMIF('TKK-MIF-TIF'!$H$143:$H$145,'rekap jam tatap muka'!B29,'TKK-MIF-TIF'!$R$143:$R$145)+SUMIF('TKK-MIF-TIF'!$H$152,'rekap jam tatap muka'!B29,'TKK-MIF-TIF'!$R$152)+SUMIF('TKK-MIF-TIF'!$I$122:$I$123,'rekap jam tatap muka'!B29,'TKK-MIF-TIF'!$R$122:$R$123)+SUMIF('TKK-MIF-TIF'!$I$128,'rekap jam tatap muka'!B29,'TKK-MIF-TIF'!$R$128)+SUMIF('TKK-MIF-TIF'!$I$133:$I$134,'rekap jam tatap muka'!B29,'TKK-MIF-TIF'!$R$133:$R$134)+SUMIF('TKK-MIF-TIF'!$I$143:$I$145,'rekap jam tatap muka'!B29,'TKK-MIF-TIF'!$R$143:$R$145)+SUMIF('TKK-MIF-TIF'!$I$152,'rekap jam tatap muka'!B29,'TKK-MIF-TIF'!$R$152)+SUMIF('TKK-MIF-TIF'!$J$122:$J$123,'rekap jam tatap muka'!B29,'TKK-MIF-TIF'!$R$122:$R$123)+SUMIF('TKK-MIF-TIF'!$J$128,'rekap jam tatap muka'!B29,'TKK-MIF-TIF'!$R$128)+SUMIF('TKK-MIF-TIF'!$J$133:$J$134,'rekap jam tatap muka'!B29,'TKK-MIF-TIF'!$R$133:$R$134)+SUMIF('TKK-MIF-TIF'!$J$143:$J$145,'rekap jam tatap muka'!B29,'TKK-MIF-TIF'!$R$143:$R$145)+SUMIF('TKK-MIF-TIF'!$K$122:$K$123,'rekap jam tatap muka'!B29,'TKK-MIF-TIF'!$R$122:$R$123)+SUMIF('TKK-MIF-TIF'!$J$152,'rekap jam tatap muka'!B29,'TKK-MIF-TIF'!$R$152)+SUMIF('TKK-MIF-TIF'!$K$128,'rekap jam tatap muka'!B29,'TKK-MIF-TIF'!$R$128)+SUMIF('TKK-MIF-TIF'!$K$133:$K$134,'rekap jam tatap muka'!B29,'TKK-MIF-TIF'!$R$133:$R$134)+SUMIF('TKK-MIF-TIF'!$K$143:$K$145,'rekap jam tatap muka'!B29,'TKK-MIF-TIF'!$R$143:$R$145)+SUMIF('TKK-MIF-TIF'!$K$152,'rekap jam tatap muka'!B29,'TKK-MIF-TIF'!$R$152)+SUMIF('TKK-MIF-TIF'!$L$122:$L$123,'rekap jam tatap muka'!B29,'TKK-MIF-TIF'!$R$122:$R$123)+SUMIF('TKK-MIF-TIF'!$L$128,'rekap jam tatap muka'!B29,'TKK-MIF-TIF'!$R$128)+SUMIF('TKK-MIF-TIF'!$L$133:$L$134,'rekap jam tatap muka'!B29,'TKK-MIF-TIF'!$R$133:$R$134)+SUMIF('TKK-MIF-TIF'!$L$143:$L$145,'rekap jam tatap muka'!B29,'TKK-MIF-TIF'!$R$143:$R$145)+SUMIF('TKK-MIF-TIF'!$L$152,'rekap jam tatap muka'!B29,'TKK-MIF-TIF'!$R$152)</f>
        <v>6</v>
      </c>
      <c r="S30" s="25">
        <f>COUNTIF('TKK-MIF-TIF'!$A$189:$L$226,'rekap jam tatap muka'!B29)</f>
        <v>2</v>
      </c>
      <c r="T30" s="25">
        <f>SUMIF('TKK-MIF-TIF'!$H$194:$H$196,'rekap jam tatap muka'!B29,'TKK-MIF-TIF'!$R$194:$R$196)+SUMIF('TKK-MIF-TIF'!$H$205:$H$208,'rekap jam tatap muka'!B29,'TKK-MIF-TIF'!$R$205:$R$208)+SUMIF('TKK-MIF-TIF'!$H$215:$H$218,'rekap jam tatap muka'!B29,'TKK-MIF-TIF'!$R$215:$R246)+SUMIF('TKK-MIF-TIF'!$H$226:$H$227,'rekap jam tatap muka'!B29,'TKK-MIF-TIF'!$R$226:$R255)+ SUMIF('TKK-MIF-TIF'!$I$194:$I$196,'rekap jam tatap muka'!B29,'TKK-MIF-TIF'!$R$194:$R$196)+SUMIF('TKK-MIF-TIF'!$I$205:$I$208,'rekap jam tatap muka'!B29,'TKK-MIF-TIF'!$R$205:$R$208)+SUMIF('TKK-MIF-TIF'!$I$215:$I$218,'rekap jam tatap muka'!B29,'TKK-MIF-TIF'!$R$215:$R246)+SUMIF('TKK-MIF-TIF'!$I$226:$I$227,'rekap jam tatap muka'!B29,'TKK-MIF-TIF'!$R$226:$R255)+SUMIF('TKK-MIF-TIF'!$J$194:$J$196,'rekap jam tatap muka'!B29,'TKK-MIF-TIF'!$R$194:$R$196)+SUMIF('TKK-MIF-TIF'!$J$205:$J$208,'rekap jam tatap muka'!B29,'TKK-MIF-TIF'!$R$205:$R$208)+SUMIF('TKK-MIF-TIF'!$J$215:$J$218,'rekap jam tatap muka'!B29,'TKK-MIF-TIF'!$R$215:$R246)+SUMIF('TKK-MIF-TIF'!$J$226:$J$227,'rekap jam tatap muka'!B29,'TKK-MIF-TIF'!$R$226:$R255)+SUMIF('TKK-MIF-TIF'!$K$194:$K$196,'rekap jam tatap muka'!B29,'TKK-MIF-TIF'!$R$194:$R$196)+SUMIF('TKK-MIF-TIF'!$K$205:$K$208,'rekap jam tatap muka'!B29,'TKK-MIF-TIF'!$R$205:$R$208)+SUMIF('TKK-MIF-TIF'!$K$215:$K$218,'rekap jam tatap muka'!B29,'TKK-MIF-TIF'!$R$215:$R246)+SUMIF('TKK-MIF-TIF'!$K$226:$K$227,'rekap jam tatap muka'!B29,'TKK-MIF-TIF'!$R$226:$R255)+SUMIF('TKK-MIF-TIF'!$L$194:$L$196,'rekap jam tatap muka'!B29,'TKK-MIF-TIF'!$R$194:$R$196)+SUMIF('TKK-MIF-TIF'!$L$205:$L$208,'rekap jam tatap muka'!B29,'TKK-MIF-TIF'!$R$205:$R$208)+SUMIF('TKK-MIF-TIF'!$L$215:$L$218,'rekap jam tatap muka'!B29,'TKK-MIF-TIF'!$R$215:$R246)+SUMIF('TKK-MIF-TIF'!$L$226:$L$227,'rekap jam tatap muka'!B29,'TKK-MIF-TIF'!$R$226:$R255)</f>
        <v>1</v>
      </c>
      <c r="U30" s="26">
        <f>SUMIF('TKK-MIF-TIF'!$H$197:$H$198,'rekap jam tatap muka'!B29,'TKK-MIF-TIF'!$R$197:$R$198)+SUMIF('TKK-MIF-TIF'!$H$204,'rekap jam tatap muka'!B29,'TKK-MIF-TIF'!$R$204)+SUMIF('TKK-MIF-TIF'!$H$209:$H$210,'rekap jam tatap muka'!B29,'TKK-MIF-TIF'!$R$209:$R$210)+SUMIF('TKK-MIF-TIF'!$H$219:$H$221,'rekap jam tatap muka'!B29,'TKK-MIF-TIF'!$R$219:$R$221)+SUMIF('TKK-MIF-TIF'!$H$228,'rekap jam tatap muka'!B29,'TKK-MIF-TIF'!$R$228)+SUMIF('TKK-MIF-TIF'!$I$197:$I$198,'rekap jam tatap muka'!B29,'TKK-MIF-TIF'!$R$197:$R$198)+SUMIF('TKK-MIF-TIF'!$I$204,'rekap jam tatap muka'!B29,'TKK-MIF-TIF'!$R$204)+SUMIF('TKK-MIF-TIF'!$I$209:$I$210,'rekap jam tatap muka'!B29,'TKK-MIF-TIF'!$R$209:$R$210)+SUMIF('TKK-MIF-TIF'!$I$219:$I$221,'rekap jam tatap muka'!B29,'TKK-MIF-TIF'!$R$219:$R$221)+SUMIF('TKK-MIF-TIF'!$I$228,'rekap jam tatap muka'!B29,'TKK-MIF-TIF'!$R$228)+SUMIF('TKK-MIF-TIF'!$J$197:$J$198,'rekap jam tatap muka'!B29,'TKK-MIF-TIF'!$R$197:$R$198)+SUMIF('TKK-MIF-TIF'!$J$204,'rekap jam tatap muka'!B29,'TKK-MIF-TIF'!$R$204)+SUMIF('TKK-MIF-TIF'!$J$209:$J$210,'rekap jam tatap muka'!B29,'TKK-MIF-TIF'!$R$209:$R$210)+SUMIF('TKK-MIF-TIF'!$J$219:$J$221,'rekap jam tatap muka'!B29,'TKK-MIF-TIF'!$R$219:$R$221)+SUMIF('TKK-MIF-TIF'!$J$228,'rekap jam tatap muka'!B29,'TKK-MIF-TIF'!$R$228)+SUMIF('TKK-MIF-TIF'!$K$197:$K$198,'rekap jam tatap muka'!B29,'TKK-MIF-TIF'!$R$197:$R$198)+SUMIF('TKK-MIF-TIF'!$K$204,'rekap jam tatap muka'!B29,'TKK-MIF-TIF'!$R$204)+SUMIF('TKK-MIF-TIF'!$K$209:$K$210,'rekap jam tatap muka'!B29,'TKK-MIF-TIF'!$R$209:$R$210)+SUMIF('TKK-MIF-TIF'!$K$219:$K$221,'rekap jam tatap muka'!B29,'TKK-MIF-TIF'!$R$219:$R$221)+SUMIF('TKK-MIF-TIF'!$K$228,'rekap jam tatap muka'!B29,'TKK-MIF-TIF'!$R$228)+SUMIF('TKK-MIF-TIF'!$L$197:$L$198,'rekap jam tatap muka'!B29,'TKK-MIF-TIF'!$R$197:$R$198)+SUMIF('TKK-MIF-TIF'!$L$204,'rekap jam tatap muka'!B29,'TKK-MIF-TIF'!$R$204)+SUMIF('TKK-MIF-TIF'!$L$209:$L$210,'rekap jam tatap muka'!B29,'TKK-MIF-TIF'!$R$209:$R$210)+SUMIF('TKK-MIF-TIF'!$J$219:$J$221,'rekap jam tatap muka'!B29,'TKK-MIF-TIF'!$R$219:$R$221)++SUMIF('TKK-MIF-TIF'!$L$228,'rekap jam tatap muka'!B29,'TKK-MIF-TIF'!$R$228)</f>
        <v>3</v>
      </c>
      <c r="V30" s="27">
        <f>COUNTIF('TKK-MIF-TIF'!$A$231:$L$242,'rekap jam tatap muka'!B29)</f>
        <v>0</v>
      </c>
      <c r="W30" s="28">
        <f>SUMIF('TKK-MIF-TIF'!$H$251:$H$253,'rekap jam tatap muka'!B29,'TKK-MIF-TIF'!$R$251:$R$253)+SUMIF('TKK-MIF-TIF'!$I$251:$I$253,'rekap jam tatap muka'!B29,'TKK-MIF-TIF'!$R$251:$R$253)+SUMIF('TKK-MIF-TIF'!$J$251:$J$253,'rekap jam tatap muka'!B29,'TKK-MIF-TIF'!$R$251:$R$253)+SUMIF('TKK-MIF-TIF'!$K$251:$K$253,'rekap jam tatap muka'!B29,'TKK-MIF-TIF'!$R$251:$R$253)+SUMIF('TKK-MIF-TIF'!$L$251:$L$253,'rekap jam tatap muka'!B29,'TKK-MIF-TIF'!$R$251:$R$253)</f>
        <v>0</v>
      </c>
      <c r="X30" s="29">
        <f>SUMIF('TKK-MIF-TIF'!$H$254:$H$255,'rekap jam tatap muka'!B29,'TKK-MIF-TIF'!$R$254:$R$255)+SUMIF('TKK-MIF-TIF'!$I$254:$I$255,'rekap jam tatap muka'!B29,'TKK-MIF-TIF'!$R$254:$R$255)+SUMIF('TKK-MIF-TIF'!$J$254:$J$255,'rekap jam tatap muka'!B29,'TKK-MIF-TIF'!$R$254:$R$255)+SUMIF('TKK-MIF-TIF'!$K$254:$K$255,'rekap jam tatap muka'!B29,'TKK-MIF-TIF'!$R$254:$R$255)+SUMIF('TKK-MIF-TIF'!$L$254:$L$255,'rekap jam tatap muka'!B29,'TKK-MIF-TIF'!$R$254:$R$255)</f>
        <v>0</v>
      </c>
      <c r="Y30" s="30">
        <f>COUNTIF('TKK-MIF-TIF'!$A$261:$L$272,'rekap jam tatap muka'!B29)</f>
        <v>0</v>
      </c>
      <c r="Z30" s="31">
        <f>SUMIF('TKK-MIF-TIF'!$H$266:$H$268,'rekap jam tatap muka'!B29,'TKK-MIF-TIF'!$R$266:$R$268)+SUMIF('TKK-MIF-TIF'!$I$266:$I$268,'rekap jam tatap muka'!B29,'TKK-MIF-TIF'!$R$266:$R$268)+SUMIF('TKK-MIF-TIF'!$J$266:$J$268,'rekap jam tatap muka'!B29,'TKK-MIF-TIF'!$R$266:$R$268)+SUMIF('TKK-MIF-TIF'!$K$266:$K$268,'rekap jam tatap muka'!B29,'TKK-MIF-TIF'!$R$266:$R$268)+SUMIF('TKK-MIF-TIF'!$L$266:$L$268,'rekap jam tatap muka'!B29,'TKK-MIF-TIF'!$R$266:$R$268)</f>
        <v>0</v>
      </c>
      <c r="AA30" s="32">
        <f>SUMIF('TKK-MIF-TIF'!$H$269:$H$270,'rekap jam tatap muka'!B29,'TKK-MIF-TIF'!$R$269:$R$270)+SUMIF('TKK-MIF-TIF'!$I$269:$I$270,'rekap jam tatap muka'!B29,'TKK-MIF-TIF'!$R$269:$R$270)+SUMIF('TKK-MIF-TIF'!$J$269:$J$270,'rekap jam tatap muka'!B29,'TKK-MIF-TIF'!$R$269:$R$270)+SUMIF('TKK-MIF-TIF'!$K$269:$K$270,'rekap jam tatap muka'!B29,'TKK-MIF-TIF'!$R$269:$R$270)+SUMIF('TKK-MIF-TIF'!$L$269:$L$270,'rekap jam tatap muka'!B29,'TKK-MIF-TIF'!$R$269:$R$270)</f>
        <v>0</v>
      </c>
      <c r="AB30" s="33">
        <f>COUNTIF('TKK-MIF-TIF'!$A$154:$L$184,'rekap jam tatap muka'!B29)</f>
        <v>2</v>
      </c>
      <c r="AC30" s="33">
        <f>SUMIF('TKK-MIF-TIF'!$H$161:$H$163,'rekap jam tatap muka'!B29,'TKK-MIF-TIF'!$R$161:$R$163)+SUMIF('TKK-MIF-TIF'!$H$172:$H$175,'rekap jam tatap muka'!B29,'TKK-MIF-TIF'!$R$172:$R$175)+SUMIF('TKK-MIF-TIF'!$I$161:$I$163,'rekap jam tatap muka'!B29,'TKK-MIF-TIF'!$R$161:$R$163)+SUMIF('TKK-MIF-TIF'!$I$172:$I$175,'rekap jam tatap muka'!B29,'TKK-MIF-TIF'!$R$172:$R$175)+SUMIF('TKK-MIF-TIF'!$J$161:$J$163,'rekap jam tatap muka'!B29,'TKK-MIF-TIF'!$R$161:$R$163)+SUMIF('TKK-MIF-TIF'!$J$172:$J$175,'rekap jam tatap muka'!B29,'TKK-MIF-TIF'!$R$172:$R$175)+SUMIF('TKK-MIF-TIF'!$K$161:$K$163,'rekap jam tatap muka'!B29,'TKK-MIF-TIF'!$R$161:$R$163)+SUMIF('TKK-MIF-TIF'!$K$172:$K$175,'rekap jam tatap muka'!B29,'TKK-MIF-TIF'!$R$172:$R$175)+SUMIF('TKK-MIF-TIF'!$L$161:$L$163,'rekap jam tatap muka'!B29,'TKK-MIF-TIF'!$R$161:$R$163)+SUMIF('TKK-MIF-TIF'!$L$172:$L$175,'rekap jam tatap muka'!B29,'TKK-MIF-TIF'!$R$172:$R$175)</f>
        <v>1</v>
      </c>
      <c r="AD30" s="34">
        <f>SUMIF('TKK-MIF-TIF'!$H$164:$H$165,'rekap jam tatap muka'!B29,'TKK-MIF-TIF'!$R$164:$R$165)+SUMIF('TKK-MIF-TIF'!$H$171,'rekap jam tatap muka'!B29,'TKK-MIF-TIF'!$R$171)+SUMIF('TKK-MIF-TIF'!$H$176:$H$177,'rekap jam tatap muka'!B29,'TKK-MIF-TIF'!$R$176:$R$177)+SUMIF('TKK-MIF-TIF'!$I$164:$I$165,'rekap jam tatap muka'!B29,'TKK-MIF-TIF'!$R$164:$R$165)+SUMIF('TKK-MIF-TIF'!$I$171,'rekap jam tatap muka'!B29,'TKK-MIF-TIF'!$R$171)+SUMIF('TKK-MIF-TIF'!$I$176:$I$177,'rekap jam tatap muka'!B29,'TKK-MIF-TIF'!$R$176:$R$177)+SUMIF('TKK-MIF-TIF'!$J$164:$J$165,'rekap jam tatap muka'!B29,'TKK-MIF-TIF'!$R$164:$R$165)+SUMIF('TKK-MIF-TIF'!$J$171,'rekap jam tatap muka'!B29,'TKK-MIF-TIF'!$R$171)+SUMIF('TKK-MIF-TIF'!$J$176:$J$177,'rekap jam tatap muka'!B29,'TKK-MIF-TIF'!$R$176:$R$177)+SUMIF('TKK-MIF-TIF'!$K$164:$K$165,'rekap jam tatap muka'!B29,'TKK-MIF-TIF'!$R$164:$R$165)+SUMIF('TKK-MIF-TIF'!$K$171,'rekap jam tatap muka'!B29,'TKK-MIF-TIF'!$R$171)+SUMIF('TKK-MIF-TIF'!$K$176:$K$177,'rekap jam tatap muka'!B29,'TKK-MIF-TIF'!$R$176:$R$177)+SUMIF('TKK-MIF-TIF'!$L$164:$L$165,'rekap jam tatap muka'!B29,'TKK-MIF-TIF'!$R$164:$R$165)+SUMIF('TKK-MIF-TIF'!$L$171,'rekap jam tatap muka'!B29,'TKK-MIF-TIF'!$R$171)+SUMIF('TKK-MIF-TIF'!$L$176:$L$177,'rekap jam tatap muka'!B29,'TKK-MIF-TIF'!$R$176:$R$177)</f>
        <v>2</v>
      </c>
      <c r="AE30" s="34"/>
      <c r="AF30" s="35">
        <f t="shared" si="3"/>
        <v>6</v>
      </c>
      <c r="AG30" s="15">
        <f t="shared" ca="1" si="4"/>
        <v>4</v>
      </c>
      <c r="AH30" s="35">
        <f t="shared" ca="1" si="0"/>
        <v>0</v>
      </c>
      <c r="AI30" s="43">
        <f t="shared" ca="1" si="5"/>
        <v>11</v>
      </c>
      <c r="AJ30" s="44">
        <f t="shared" ca="1" si="1"/>
        <v>3</v>
      </c>
      <c r="AK30" s="44">
        <f t="shared" ca="1" si="6"/>
        <v>15</v>
      </c>
      <c r="AL30" s="36">
        <f>COUNTIF('TKK-MIF-TIF'!$H$15:$H$272,'rekap jam tatap muka'!B29)</f>
        <v>3</v>
      </c>
      <c r="AM30" s="37">
        <v>50000</v>
      </c>
      <c r="AN30" s="38">
        <f t="shared" ca="1" si="7"/>
        <v>0</v>
      </c>
      <c r="AO30" s="38">
        <f t="shared" ca="1" si="8"/>
        <v>2100000</v>
      </c>
      <c r="AP30" s="38">
        <f t="shared" ca="1" si="2"/>
        <v>2100000</v>
      </c>
      <c r="AQ30" s="40" t="s">
        <v>6</v>
      </c>
    </row>
    <row r="31" spans="1:43" ht="15.75" customHeight="1">
      <c r="A31" s="12">
        <v>30</v>
      </c>
      <c r="B31" s="52" t="s">
        <v>55</v>
      </c>
      <c r="C31" s="52" t="s">
        <v>334</v>
      </c>
      <c r="D31" s="14">
        <f>COUNTIF('TKK-MIF-TIF'!$A$13:$L$35,'rekap jam tatap muka'!B30)</f>
        <v>1</v>
      </c>
      <c r="E31" s="15">
        <f ca="1">SUMIF('TKK-MIF-TIF'!$H$4:$H$19,'rekap jam tatap muka'!B30,'TKK-MIF-TIF'!$R$4:$R$19)+SUMIF('TKK-MIF-TIF'!$H$25:$H$30,'rekap jam tatap muka'!B30,'TKK-MIF-TIF'!$R$25:$R$30)+SUMIF('TKK-MIF-TIF'!$I$4:$I$19,'rekap jam tatap muka'!B30,'TKK-MIF-TIF'!$R$4:$R$19)+SUMIF('TKK-MIF-TIF'!$I$25:$I$30,'rekap jam tatap muka'!B30,'TKK-MIF-TIF'!$R$25:$R$30)+SUMIF('TKK-MIF-TIF'!$J$4:$J$19,'rekap jam tatap muka'!B30,'TKK-MIF-TIF'!$R$4:$R$19)+SUMIF('TKK-MIF-TIF'!$J$25:$J$30,'rekap jam tatap muka'!B30,'TKK-MIF-TIF'!$R$25:$R$30)+SUMIF('TKK-MIF-TIF'!$K$4:$K$19,'rekap jam tatap muka'!B30,'TKK-MIF-TIF'!$R$4:$R$19)+SUMIF('TKK-MIF-TIF'!$K$25:$K$30,'rekap jam tatap muka'!B30,'TKK-MIF-TIF'!$R$25:$R$30)+SUMIF('TKK-MIF-TIF'!$L$4:$L$19,'rekap jam tatap muka'!B30,'TKK-MIF-TIF'!$R$4:$R$19)+SUMIF('TKK-MIF-TIF'!$L$25:$L$30,'rekap jam tatap muka'!B30,'TKK-MIF-TIF'!$R$25:$R$30)</f>
        <v>0</v>
      </c>
      <c r="F31" s="16">
        <f>SUMIF('TKK-MIF-TIF'!$H$20:$H$22,'rekap jam tatap muka'!B30,'TKK-MIF-TIF'!$R$20:$R$22)+SUMIF('TKK-MIF-TIF'!$H$31:$H$32,'rekap jam tatap muka'!B30,'TKK-MIF-TIF'!$R$31:$R$32)+SUMIF('TKK-MIF-TIF'!$H$34,'rekap jam tatap muka'!B30,'TKK-MIF-TIF'!$R$34)+SUMIF('TKK-MIF-TIF'!$I$20:$I$22,'rekap jam tatap muka'!B30,'TKK-MIF-TIF'!$R$20:$R$22)+SUMIF('TKK-MIF-TIF'!$I$31:$I$32,'rekap jam tatap muka'!B30,'TKK-MIF-TIF'!$R$31:$R$32)+SUMIF('TKK-MIF-TIF'!$I$34,'rekap jam tatap muka'!B30,'TKK-MIF-TIF'!$R$34)+SUMIF('TKK-MIF-TIF'!$J$20:$J$22,'rekap jam tatap muka'!B30,'TKK-MIF-TIF'!$R$20:$R$22)+SUMIF('TKK-MIF-TIF'!$J$31:$J$32,'rekap jam tatap muka'!B30,'TKK-MIF-TIF'!$R$31:$R$32)+SUMIF('TKK-MIF-TIF'!$J$34,'rekap jam tatap muka'!B30,'TKK-MIF-TIF'!$R$34)+SUMIF('TKK-MIF-TIF'!$K$20:$K$22,'rekap jam tatap muka'!B30,'TKK-MIF-TIF'!$R$20:$R$22)+SUMIF('TKK-MIF-TIF'!$K$31:$K$32,'rekap jam tatap muka'!B30,'TKK-MIF-TIF'!$R$31:$R$32)+SUMIF('TKK-MIF-TIF'!$K$34,'rekap jam tatap muka'!B30,'TKK-MIF-TIF'!$R$34)+SUMIF('TKK-MIF-TIF'!$L$20:$L$22,'rekap jam tatap muka'!B30,'TKK-MIF-TIF'!$R$20:$R$22)+SUMIF('TKK-MIF-TIF'!$L$31:$L$32,'rekap jam tatap muka'!B30,'TKK-MIF-TIF'!$R$31:$R$32)+SUMIF('TKK-MIF-TIF'!$L$34,'rekap jam tatap muka'!B30,'TKK-MIF-TIF'!$R$34)</f>
        <v>10</v>
      </c>
      <c r="G31" s="17">
        <f>COUNTIF('TKK-MIF-TIF'!$A$41:$L$50,'rekap jam tatap muka'!B30)</f>
        <v>1</v>
      </c>
      <c r="H31" s="18">
        <f>SUMIF('TKK-MIF-TIF'!$H$43:$H$47,'rekap jam tatap muka'!B30,'TKK-MIF-TIF'!$R$43:$R$47)+SUMIF('TKK-MIF-TIF'!$I$43:$I$47,'rekap jam tatap muka'!B30,'TKK-MIF-TIF'!$R$43:$R$47)+SUMIF('TKK-MIF-TIF'!$J$43:$J$47,'rekap jam tatap muka'!B30,'TKK-MIF-TIF'!$R$43:$R$47)+SUMIF('TKK-MIF-TIF'!$K$43:$K$47,'rekap jam tatap muka'!B30,'TKK-MIF-TIF'!$R$43:$R$47)+SUMIF('TKK-MIF-TIF'!$L$43:$L$47,'rekap jam tatap muka'!B30,'TKK-MIF-TIF'!$R$43:$R$47)</f>
        <v>0</v>
      </c>
      <c r="I31" s="16">
        <f>SUMIF('TKK-MIF-TIF'!$H$48:$H$50,'rekap jam tatap muka'!B30,'TKK-MIF-TIF'!$R$48:$R$50)+SUMIF('TKK-MIF-TIF'!$I$48:$I$50,'rekap jam tatap muka'!B30,'TKK-MIF-TIF'!$R$48:$R$50)+SUMIF('TKK-MIF-TIF'!$J$48:$J$50,'rekap jam tatap muka'!B30,'TKK-MIF-TIF'!$R$48:$R$50)+SUMIF('TKK-MIF-TIF'!$K$48:$K$50,'rekap jam tatap muka'!B30,'TKK-MIF-TIF'!$R$48:$R$50)+SUMIF('TKK-MIF-TIF'!$L$48:$L$50,'rekap jam tatap muka'!B30,'TKK-MIF-TIF'!$R$48:$R$50)</f>
        <v>2</v>
      </c>
      <c r="J31" s="19">
        <f>COUNTIF('TKK-MIF-TIF'!$A$55:$K$80,'rekap jam tatap muka'!B30)</f>
        <v>0</v>
      </c>
      <c r="K31" s="19">
        <f>SUMIF('TKK-MIF-TIF'!$H$60,'rekap jam tatap muka'!B30,'TKK-MIF-TIF'!$R$60)+SUMIF('TKK-MIF-TIF'!$H$62,'rekap jam tatap muka'!B30,'TKK-MIF-TIF'!$R$62)+SUMIF('TKK-MIF-TIF'!$H$67:$H$72,'rekap jam tatap muka'!B30,'TKK-MIF-TIF'!$R$67:$R$72)+SUMIF('TKK-MIF-TIF'!$H$78:$H$79,'rekap jam tatap muka'!B30,'TKK-MIF-TIF'!$R$78:$R$79)+SUMIF('TKK-MIF-TIF'!$I$60,'rekap jam tatap muka'!B30,'TKK-MIF-TIF'!$R$60)+SUMIF('TKK-MIF-TIF'!$I$62,'rekap jam tatap muka'!B30,'TKK-MIF-TIF'!$R$62)+SUMIF('TKK-MIF-TIF'!$I$67:$I$72,'rekap jam tatap muka'!B30,'TKK-MIF-TIF'!$R$67:$R$72)+SUMIF('TKK-MIF-TIF'!$I$78:$I$79,'rekap jam tatap muka'!B30,'TKK-MIF-TIF'!$R$78:$R$79)+SUMIF('TKK-MIF-TIF'!$J$60,'rekap jam tatap muka'!B30,'TKK-MIF-TIF'!$R$60)+SUMIF('TKK-MIF-TIF'!$J$62,'rekap jam tatap muka'!B30,'TKK-MIF-TIF'!$R$62)+SUMIF('TKK-MIF-TIF'!$J$67:$J$72,'rekap jam tatap muka'!B30,'TKK-MIF-TIF'!$R$67:$R$72)+SUMIF('TKK-MIF-TIF'!$J$78:$J$79,'rekap jam tatap muka'!B30,'TKK-MIF-TIF'!$R$78:$R$79)+SUMIF('TKK-MIF-TIF'!$K$60,'rekap jam tatap muka'!B30,'TKK-MIF-TIF'!$R$60)+SUMIF('TKK-MIF-TIF'!$K$62,'rekap jam tatap muka'!B30,'TKK-MIF-TIF'!$R$62)+SUMIF('TKK-MIF-TIF'!$K$67:$K$72,'rekap jam tatap muka'!B30,'TKK-MIF-TIF'!$R$67:$R$72)+SUMIF('TKK-MIF-TIF'!$K$78:$K$79,'rekap jam tatap muka'!B30,'TKK-MIF-TIF'!$R$78:$R$79)+SUMIF('TKK-MIF-TIF'!$L$60,'rekap jam tatap muka'!B30,'TKK-MIF-TIF'!$R$60)+SUMIF('TKK-MIF-TIF'!$L$62,'rekap jam tatap muka'!B30,'TKK-MIF-TIF'!$R$62)+SUMIF('TKK-MIF-TIF'!$L$67:$L$72,'rekap jam tatap muka'!B30,'TKK-MIF-TIF'!$R$67:$R$72)+SUMIF('TKK-MIF-TIF'!$L$78:$L$79,'rekap jam tatap muka'!B30,'TKK-MIF-TIF'!$R$78:$R$79)</f>
        <v>0</v>
      </c>
      <c r="L31" s="20">
        <f>SUMIF('TKK-MIF-TIF'!$H$61,'rekap jam tatap muka'!B30,'TKK-MIF-TIF'!$R$61)+SUMIF('TKK-MIF-TIF'!$H$63:$H$64,'rekap jam tatap muka'!B30,'TKK-MIF-TIF'!$R$63:$R$64)+SUMIF('TKK-MIF-TIF'!$H$73:$H$74,'rekap jam tatap muka'!B30,'TKK-MIF-TIF'!$R$73:$R$74)+SUMIF('TKK-MIF-TIF'!$H$77,'rekap jam tatap muka'!B30,'TKK-MIF-TIF'!$R$77)+SUMIF('TKK-MIF-TIF'!$I$61,'rekap jam tatap muka'!B30,'TKK-MIF-TIF'!$R$61)+SUMIF('TKK-MIF-TIF'!$I$63:$I$64,'rekap jam tatap muka'!B30,'TKK-MIF-TIF'!$R$63:$R$64)+SUMIF('TKK-MIF-TIF'!$I$73:$I$74,'rekap jam tatap muka'!B30,'TKK-MIF-TIF'!$R$73:$R$74)+SUMIF('TKK-MIF-TIF'!$I$77,'rekap jam tatap muka'!B30,'TKK-MIF-TIF'!$R$77)+SUMIF('TKK-MIF-TIF'!$J$61,'rekap jam tatap muka'!B30,'TKK-MIF-TIF'!$R$61)+SUMIF('TKK-MIF-TIF'!$J$63:$J$64,'rekap jam tatap muka'!B30,'TKK-MIF-TIF'!$R$63:$R$64)+SUMIF('TKK-MIF-TIF'!$J$73:$J$74,'rekap jam tatap muka'!B30,'TKK-MIF-TIF'!$R$73:$R$74)+SUMIF('TKK-MIF-TIF'!$J$77,'rekap jam tatap muka'!B30,'TKK-MIF-TIF'!$R$77)+SUMIF('TKK-MIF-TIF'!$K$61,'rekap jam tatap muka'!B30,'TKK-MIF-TIF'!$R$61)+SUMIF('TKK-MIF-TIF'!$K$63:$K$64,'rekap jam tatap muka'!B30,'TKK-MIF-TIF'!$R$63:$R$64)+SUMIF('TKK-MIF-TIF'!$K$73:$K$74,'rekap jam tatap muka'!B30,'TKK-MIF-TIF'!$R$73:$R$74)+SUMIF('TKK-MIF-TIF'!$K$77,'rekap jam tatap muka'!B30,'TKK-MIF-TIF'!$R$77)+SUMIF('TKK-MIF-TIF'!$L$61,'rekap jam tatap muka'!B30,'TKK-MIF-TIF'!$R$61)+SUMIF('TKK-MIF-TIF'!$L$63:$L$64,'rekap jam tatap muka'!B30,'TKK-MIF-TIF'!$R$63:$R$64)+SUMIF('TKK-MIF-TIF'!$L$73:$L$74,'rekap jam tatap muka'!B30,'TKK-MIF-TIF'!$R$73:$R$74)+SUMIF('TKK-MIF-TIF'!$L$77,'rekap jam tatap muka'!B30,'TKK-MIF-TIF'!$R$77)</f>
        <v>0</v>
      </c>
      <c r="M31" s="21">
        <f>COUNTIF('TKK-MIF-TIF'!$A$84:$K$109,'rekap jam tatap muka'!B30)</f>
        <v>0</v>
      </c>
      <c r="N31" s="21">
        <f>SUMIF('TKK-MIF-TIF'!$H$89,'rekap jam tatap muka'!B30,'TKK-MIF-TIF'!$R$89)+SUMIF('TKK-MIF-TIF'!$H$91,'rekap jam tatap muka'!B30,'TKK-MIF-TIF'!$R$91)+SUMIF('TKK-MIF-TIF'!$H$96:$H$101,'rekap jam tatap muka'!B30,'TKK-MIF-TIF'!$R$96:$R$101)+SUMIF('TKK-MIF-TIF'!$H$107:$H$108,'rekap jam tatap muka'!B30,'TKK-MIF-TIF'!$R$107:$R$108)+SUMIF('TKK-MIF-TIF'!$I$89,'rekap jam tatap muka'!B30,'TKK-MIF-TIF'!$R$89)+SUMIF('TKK-MIF-TIF'!$I$91,'rekap jam tatap muka'!B30,'TKK-MIF-TIF'!$R$91)+SUMIF('TKK-MIF-TIF'!$I$96:$I$101,'rekap jam tatap muka'!B30,'TKK-MIF-TIF'!$R$96:$R$101)+SUMIF('TKK-MIF-TIF'!$I$107:$I$108,'rekap jam tatap muka'!B30,'TKK-MIF-TIF'!$R$107:$R$108)+SUMIF('TKK-MIF-TIF'!$J$89,'rekap jam tatap muka'!B30,'TKK-MIF-TIF'!$R$89)+SUMIF('TKK-MIF-TIF'!$J$91,'rekap jam tatap muka'!B30,'TKK-MIF-TIF'!$R$91)+SUMIF('TKK-MIF-TIF'!$J$96:$J$101,'rekap jam tatap muka'!B30,'TKK-MIF-TIF'!$R$96:$R$101)+SUMIF('TKK-MIF-TIF'!$J$107:$J$108,'rekap jam tatap muka'!B30,'TKK-MIF-TIF'!$R$107:$R$108)+SUMIF('TKK-MIF-TIF'!$K$89,'rekap jam tatap muka'!B30,'TKK-MIF-TIF'!$R$89)+SUMIF('TKK-MIF-TIF'!$K$91,'rekap jam tatap muka'!B30,'TKK-MIF-TIF'!$R$91)+SUMIF('TKK-MIF-TIF'!$K$96:$K$101,'rekap jam tatap muka'!B30,'TKK-MIF-TIF'!$R$96:$R$101)+SUMIF('TKK-MIF-TIF'!$K$107:$K$108,'rekap jam tatap muka'!B30,'TKK-MIF-TIF'!$R$107:$R$108)+SUMIF('TKK-MIF-TIF'!$H$89,'rekap jam tatap muka'!B30,'TKK-MIF-TIF'!$R$89)+SUMIF('TKK-MIF-TIF'!$L$91,'rekap jam tatap muka'!B30,'TKK-MIF-TIF'!$R$91)+SUMIF('TKK-MIF-TIF'!$L$96:$L$101,'rekap jam tatap muka'!B30,'TKK-MIF-TIF'!$R$96:$R$101)+SUMIF('TKK-MIF-TIF'!$L$107:$L$108,'rekap jam tatap muka'!B30,'TKK-MIF-TIF'!$R$107:$R$108)</f>
        <v>0</v>
      </c>
      <c r="O31" s="22">
        <f ca="1">SUMIF('TKK-MIF-TIF'!$H$90,'rekap jam tatap muka'!B30,'TKK-MIF-TIF'!$R$90)+SUMIF('TKK-MIF-TIF'!$H$92:$H$93,'rekap jam tatap muka'!B30,'TKK-MIF-TIF'!$R$92:$R$93)+SUMIF('TKK-MIF-TIF'!$H$102:$H$103,'rekap jam tatap muka'!B30,'TKK-MIF-TIF'!$R$102:$R$103)+SUMIF('TKK-MIF-TIF'!$H$106,'rekap jam tatap muka'!B30,'TKK-MIF-TIF'!$R$106)+SUMIF('TKK-MIF-TIF'!$I$90,'rekap jam tatap muka'!B30,'TKK-MIF-TIF'!$R$90)+SUMIF('TKK-MIF-TIF'!$H$92:$I$93,'rekap jam tatap muka'!B30,'TKK-MIF-TIF'!$R$92:$R$93)+SUMIF('TKK-MIF-TIF'!$I$102:$I$103,'rekap jam tatap muka'!B30,'TKK-MIF-TIF'!$R$102:$R$103)+SUMIF('TKK-MIF-TIF'!$I$106,'rekap jam tatap muka'!B30,'TKK-MIF-TIF'!$R$106)+SUMIF('TKK-MIF-TIF'!$J$90,'rekap jam tatap muka'!B30,'TKK-MIF-TIF'!$R$90)+SUMIF('TKK-MIF-TIF'!$J$92:$J$93,'rekap jam tatap muka'!B30,'TKK-MIF-TIF'!$R$92:$R$93)+SUMIF('TKK-MIF-TIF'!$J$102:$J$103,'rekap jam tatap muka'!B30,'TKK-MIF-TIF'!$R$102:$R$103)+SUMIF('TKK-MIF-TIF'!$J$106,'rekap jam tatap muka'!B30,'TKK-MIF-TIF'!$R$106)+SUMIF('TKK-MIF-TIF'!$K$90,'rekap jam tatap muka'!B30,'TKK-MIF-TIF'!$R$90)+SUMIF('TKK-MIF-TIF'!$K$92:$K$93,'rekap jam tatap muka'!B30,'TKK-MIF-TIF'!$R$92:$R$93)+SUMIF('TKK-MIF-TIF'!$K$102:$K$103,'rekap jam tatap muka'!B30,'TKK-MIF-TIF'!$R$102:$R$103)+SUMIF('TKK-MIF-TIF'!$K$106,'rekap jam tatap muka'!B30,'TKK-MIF-TIF'!$R$106)+SUMIF('TKK-MIF-TIF'!$L$90,'rekap jam tatap muka'!B30,'TKK-MIF-TIF'!$R$90)+SUMIF('TKK-MIF-TIF'!$L$92:$L$93,'rekap jam tatap muka'!B30,'TKK-MIF-TIF'!$R$92:$R$93)+SUMIF('TKK-MIF-TIF'!$L$102:$L$103,'rekap jam tatap muka'!B30,'TKK-MIF-TIF'!$R$102:$R$103)+SUMIF('TKK-MIF-TIF'!$L$106,'rekap jam tatap muka'!B30,'TKK-MIF-TIF'!$R$106)</f>
        <v>0</v>
      </c>
      <c r="P31" s="23">
        <f>COUNTIF('TKK-MIF-TIF'!$A$113:$L$150,'rekap jam tatap muka'!B30)</f>
        <v>0</v>
      </c>
      <c r="Q31" s="23">
        <f>SUMIF('TKK-MIF-TIF'!$H$119:$H$121,'rekap jam tatap muka'!B30,'TKK-MIF-TIF'!$R$119:$R$121)+SUMIF('TKK-MIF-TIF'!$H$129:$H$132,'rekap jam tatap muka'!B30,'TKK-MIF-TIF'!$R$129:$R$132)+SUMIF('TKK-MIF-TIF'!$H$139:$H$142,'rekap jam tatap muka'!B30,'TKK-MIF-TIF'!$R$139:$R171)+ SUMIF('TKK-MIF-TIF'!$H$150:$H$151,'rekap jam tatap muka'!B30,'TKK-MIF-TIF'!$R$150:$R180)+SUMIF('TKK-MIF-TIF'!$I$119:$I$121,'rekap jam tatap muka'!B30,'TKK-MIF-TIF'!$R$119:$R$121)+SUMIF('TKK-MIF-TIF'!$I$129:$I$132,'rekap jam tatap muka'!B30,'TKK-MIF-TIF'!$R$129:$R$132)+SUMIF('TKK-MIF-TIF'!$I$139:$I$142,'rekap jam tatap muka'!B30,'TKK-MIF-TIF'!$R$139:$R171)+SUMIF('TKK-MIF-TIF'!$I$150:$I$151,'rekap jam tatap muka'!B30,'TKK-MIF-TIF'!$R$150:$R180)+SUMIF('TKK-MIF-TIF'!$J$119:$J$121,'rekap jam tatap muka'!B30,'TKK-MIF-TIF'!$R$119:$R$121)+SUMIF('TKK-MIF-TIF'!$J$129:$J$132,'rekap jam tatap muka'!B30,'TKK-MIF-TIF'!$R$129:$R$132)+SUMIF('TKK-MIF-TIF'!$J$139:$J$142,'rekap jam tatap muka'!B30,'TKK-MIF-TIF'!$R$139:$R171)+SUMIF('TKK-MIF-TIF'!$J$150:$J$151,'rekap jam tatap muka'!B30,'TKK-MIF-TIF'!$R$150:$R180)+SUMIF('TKK-MIF-TIF'!$K$119:$K$121,'rekap jam tatap muka'!B30,'TKK-MIF-TIF'!$R$119:$R$121)+SUMIF('TKK-MIF-TIF'!$K$129:$K$132,'rekap jam tatap muka'!B30,'TKK-MIF-TIF'!$R$132:$R$1120)+SUMIF('TKK-MIF-TIF'!$K$139:$K$142,'rekap jam tatap muka'!B30,'TKK-MIF-TIF'!$R$139:$R171)+SUMIF('TKK-MIF-TIF'!$K$150:$K$151,'rekap jam tatap muka'!B30,'TKK-MIF-TIF'!$R$150:$R180)+SUMIF('TKK-MIF-TIF'!$L$119:$L$121,'rekap jam tatap muka'!B30,'TKK-MIF-TIF'!$R$119:$R$121)+SUMIF('TKK-MIF-TIF'!$L$129:$L$132,'rekap jam tatap muka'!B30,'TKK-MIF-TIF'!$R$132:$R$1120)+SUMIF('TKK-MIF-TIF'!$L$139:$L$142,'rekap jam tatap muka'!B30,'TKK-MIF-TIF'!$R$139:$R171)+SUMIF('TKK-MIF-TIF'!$L$150:$L$151,'rekap jam tatap muka'!B30,'TKK-MIF-TIF'!$R$150:$R180)</f>
        <v>0</v>
      </c>
      <c r="R31" s="24">
        <f>SUMIF('TKK-MIF-TIF'!$H$122:$H$123,'rekap jam tatap muka'!B30,'TKK-MIF-TIF'!$R$122:$R$123)+SUMIF('TKK-MIF-TIF'!$H$128,'rekap jam tatap muka'!B30,'TKK-MIF-TIF'!$R$128)+SUMIF('TKK-MIF-TIF'!$H$133:$H$134,'rekap jam tatap muka'!B30,'TKK-MIF-TIF'!$R$133:$R$134)+SUMIF('TKK-MIF-TIF'!$H$143:$H$145,'rekap jam tatap muka'!B30,'TKK-MIF-TIF'!$R$143:$R$145)+SUMIF('TKK-MIF-TIF'!$H$152,'rekap jam tatap muka'!B30,'TKK-MIF-TIF'!$R$152)+SUMIF('TKK-MIF-TIF'!$I$122:$I$123,'rekap jam tatap muka'!B30,'TKK-MIF-TIF'!$R$122:$R$123)+SUMIF('TKK-MIF-TIF'!$I$128,'rekap jam tatap muka'!B30,'TKK-MIF-TIF'!$R$128)+SUMIF('TKK-MIF-TIF'!$I$133:$I$134,'rekap jam tatap muka'!B30,'TKK-MIF-TIF'!$R$133:$R$134)+SUMIF('TKK-MIF-TIF'!$I$143:$I$145,'rekap jam tatap muka'!B30,'TKK-MIF-TIF'!$R$143:$R$145)+SUMIF('TKK-MIF-TIF'!$I$152,'rekap jam tatap muka'!B30,'TKK-MIF-TIF'!$R$152)+SUMIF('TKK-MIF-TIF'!$J$122:$J$123,'rekap jam tatap muka'!B30,'TKK-MIF-TIF'!$R$122:$R$123)+SUMIF('TKK-MIF-TIF'!$J$128,'rekap jam tatap muka'!B30,'TKK-MIF-TIF'!$R$128)+SUMIF('TKK-MIF-TIF'!$J$133:$J$134,'rekap jam tatap muka'!B30,'TKK-MIF-TIF'!$R$133:$R$134)+SUMIF('TKK-MIF-TIF'!$J$143:$J$145,'rekap jam tatap muka'!B30,'TKK-MIF-TIF'!$R$143:$R$145)+SUMIF('TKK-MIF-TIF'!$K$122:$K$123,'rekap jam tatap muka'!B30,'TKK-MIF-TIF'!$R$122:$R$123)+SUMIF('TKK-MIF-TIF'!$J$152,'rekap jam tatap muka'!B30,'TKK-MIF-TIF'!$R$152)+SUMIF('TKK-MIF-TIF'!$K$128,'rekap jam tatap muka'!B30,'TKK-MIF-TIF'!$R$128)+SUMIF('TKK-MIF-TIF'!$K$133:$K$134,'rekap jam tatap muka'!B30,'TKK-MIF-TIF'!$R$133:$R$134)+SUMIF('TKK-MIF-TIF'!$K$143:$K$145,'rekap jam tatap muka'!B30,'TKK-MIF-TIF'!$R$143:$R$145)+SUMIF('TKK-MIF-TIF'!$K$152,'rekap jam tatap muka'!B30,'TKK-MIF-TIF'!$R$152)+SUMIF('TKK-MIF-TIF'!$L$122:$L$123,'rekap jam tatap muka'!B30,'TKK-MIF-TIF'!$R$122:$R$123)+SUMIF('TKK-MIF-TIF'!$L$128,'rekap jam tatap muka'!B30,'TKK-MIF-TIF'!$R$128)+SUMIF('TKK-MIF-TIF'!$L$133:$L$134,'rekap jam tatap muka'!B30,'TKK-MIF-TIF'!$R$133:$R$134)+SUMIF('TKK-MIF-TIF'!$L$143:$L$145,'rekap jam tatap muka'!B30,'TKK-MIF-TIF'!$R$143:$R$145)+SUMIF('TKK-MIF-TIF'!$L$152,'rekap jam tatap muka'!B30,'TKK-MIF-TIF'!$R$152)</f>
        <v>0</v>
      </c>
      <c r="S31" s="25">
        <f>COUNTIF('TKK-MIF-TIF'!$A$189:$L$226,'rekap jam tatap muka'!B30)</f>
        <v>0</v>
      </c>
      <c r="T31" s="25">
        <f>SUMIF('TKK-MIF-TIF'!$H$194:$H$196,'rekap jam tatap muka'!B30,'TKK-MIF-TIF'!$R$194:$R$196)+SUMIF('TKK-MIF-TIF'!$H$205:$H$208,'rekap jam tatap muka'!B30,'TKK-MIF-TIF'!$R$205:$R$208)+SUMIF('TKK-MIF-TIF'!$H$215:$H$218,'rekap jam tatap muka'!B30,'TKK-MIF-TIF'!$R$215:$R247)+SUMIF('TKK-MIF-TIF'!$H$226:$H$227,'rekap jam tatap muka'!B30,'TKK-MIF-TIF'!$R$226:$R256)+ SUMIF('TKK-MIF-TIF'!$I$194:$I$196,'rekap jam tatap muka'!B30,'TKK-MIF-TIF'!$R$194:$R$196)+SUMIF('TKK-MIF-TIF'!$I$205:$I$208,'rekap jam tatap muka'!B30,'TKK-MIF-TIF'!$R$205:$R$208)+SUMIF('TKK-MIF-TIF'!$I$215:$I$218,'rekap jam tatap muka'!B30,'TKK-MIF-TIF'!$R$215:$R247)+SUMIF('TKK-MIF-TIF'!$I$226:$I$227,'rekap jam tatap muka'!B30,'TKK-MIF-TIF'!$R$226:$R256)+SUMIF('TKK-MIF-TIF'!$J$194:$J$196,'rekap jam tatap muka'!B30,'TKK-MIF-TIF'!$R$194:$R$196)+SUMIF('TKK-MIF-TIF'!$J$205:$J$208,'rekap jam tatap muka'!B30,'TKK-MIF-TIF'!$R$205:$R$208)+SUMIF('TKK-MIF-TIF'!$J$215:$J$218,'rekap jam tatap muka'!B30,'TKK-MIF-TIF'!$R$215:$R247)+SUMIF('TKK-MIF-TIF'!$J$226:$J$227,'rekap jam tatap muka'!B30,'TKK-MIF-TIF'!$R$226:$R256)+SUMIF('TKK-MIF-TIF'!$K$194:$K$196,'rekap jam tatap muka'!B30,'TKK-MIF-TIF'!$R$194:$R$196)+SUMIF('TKK-MIF-TIF'!$K$205:$K$208,'rekap jam tatap muka'!B30,'TKK-MIF-TIF'!$R$205:$R$208)+SUMIF('TKK-MIF-TIF'!$K$215:$K$218,'rekap jam tatap muka'!B30,'TKK-MIF-TIF'!$R$215:$R247)+SUMIF('TKK-MIF-TIF'!$K$226:$K$227,'rekap jam tatap muka'!B30,'TKK-MIF-TIF'!$R$226:$R256)+SUMIF('TKK-MIF-TIF'!$L$194:$L$196,'rekap jam tatap muka'!B30,'TKK-MIF-TIF'!$R$194:$R$196)+SUMIF('TKK-MIF-TIF'!$L$205:$L$208,'rekap jam tatap muka'!B30,'TKK-MIF-TIF'!$R$205:$R$208)+SUMIF('TKK-MIF-TIF'!$L$215:$L$218,'rekap jam tatap muka'!B30,'TKK-MIF-TIF'!$R$215:$R247)+SUMIF('TKK-MIF-TIF'!$L$226:$L$227,'rekap jam tatap muka'!B30,'TKK-MIF-TIF'!$R$226:$R256)</f>
        <v>0</v>
      </c>
      <c r="U31" s="26">
        <f>SUMIF('TKK-MIF-TIF'!$H$197:$H$198,'rekap jam tatap muka'!B30,'TKK-MIF-TIF'!$R$197:$R$198)+SUMIF('TKK-MIF-TIF'!$H$204,'rekap jam tatap muka'!B30,'TKK-MIF-TIF'!$R$204)+SUMIF('TKK-MIF-TIF'!$H$209:$H$210,'rekap jam tatap muka'!B30,'TKK-MIF-TIF'!$R$209:$R$210)+SUMIF('TKK-MIF-TIF'!$H$219:$H$221,'rekap jam tatap muka'!B30,'TKK-MIF-TIF'!$R$219:$R$221)+SUMIF('TKK-MIF-TIF'!$H$228,'rekap jam tatap muka'!B30,'TKK-MIF-TIF'!$R$228)+SUMIF('TKK-MIF-TIF'!$I$197:$I$198,'rekap jam tatap muka'!B30,'TKK-MIF-TIF'!$R$197:$R$198)+SUMIF('TKK-MIF-TIF'!$I$204,'rekap jam tatap muka'!B30,'TKK-MIF-TIF'!$R$204)+SUMIF('TKK-MIF-TIF'!$I$209:$I$210,'rekap jam tatap muka'!B30,'TKK-MIF-TIF'!$R$209:$R$210)+SUMIF('TKK-MIF-TIF'!$I$219:$I$221,'rekap jam tatap muka'!B30,'TKK-MIF-TIF'!$R$219:$R$221)+SUMIF('TKK-MIF-TIF'!$I$228,'rekap jam tatap muka'!B30,'TKK-MIF-TIF'!$R$228)+SUMIF('TKK-MIF-TIF'!$J$197:$J$198,'rekap jam tatap muka'!B30,'TKK-MIF-TIF'!$R$197:$R$198)+SUMIF('TKK-MIF-TIF'!$J$204,'rekap jam tatap muka'!B30,'TKK-MIF-TIF'!$R$204)+SUMIF('TKK-MIF-TIF'!$J$209:$J$210,'rekap jam tatap muka'!B30,'TKK-MIF-TIF'!$R$209:$R$210)+SUMIF('TKK-MIF-TIF'!$J$219:$J$221,'rekap jam tatap muka'!B30,'TKK-MIF-TIF'!$R$219:$R$221)+SUMIF('TKK-MIF-TIF'!$J$228,'rekap jam tatap muka'!B30,'TKK-MIF-TIF'!$R$228)+SUMIF('TKK-MIF-TIF'!$K$197:$K$198,'rekap jam tatap muka'!B30,'TKK-MIF-TIF'!$R$197:$R$198)+SUMIF('TKK-MIF-TIF'!$K$204,'rekap jam tatap muka'!B30,'TKK-MIF-TIF'!$R$204)+SUMIF('TKK-MIF-TIF'!$K$209:$K$210,'rekap jam tatap muka'!B30,'TKK-MIF-TIF'!$R$209:$R$210)+SUMIF('TKK-MIF-TIF'!$K$219:$K$221,'rekap jam tatap muka'!B30,'TKK-MIF-TIF'!$R$219:$R$221)+SUMIF('TKK-MIF-TIF'!$K$228,'rekap jam tatap muka'!B30,'TKK-MIF-TIF'!$R$228)+SUMIF('TKK-MIF-TIF'!$L$197:$L$198,'rekap jam tatap muka'!B30,'TKK-MIF-TIF'!$R$197:$R$198)+SUMIF('TKK-MIF-TIF'!$L$204,'rekap jam tatap muka'!B30,'TKK-MIF-TIF'!$R$204)+SUMIF('TKK-MIF-TIF'!$L$209:$L$210,'rekap jam tatap muka'!B30,'TKK-MIF-TIF'!$R$209:$R$210)+SUMIF('TKK-MIF-TIF'!$J$219:$J$221,'rekap jam tatap muka'!B30,'TKK-MIF-TIF'!$R$219:$R$221)++SUMIF('TKK-MIF-TIF'!$L$228,'rekap jam tatap muka'!B30,'TKK-MIF-TIF'!$R$228)</f>
        <v>0</v>
      </c>
      <c r="V31" s="27">
        <f>COUNTIF('TKK-MIF-TIF'!$A$231:$L$242,'rekap jam tatap muka'!B30)</f>
        <v>0</v>
      </c>
      <c r="W31" s="28">
        <f>SUMIF('TKK-MIF-TIF'!$H$251:$H$253,'rekap jam tatap muka'!B30,'TKK-MIF-TIF'!$R$251:$R$253)+SUMIF('TKK-MIF-TIF'!$I$251:$I$253,'rekap jam tatap muka'!B30,'TKK-MIF-TIF'!$R$251:$R$253)+SUMIF('TKK-MIF-TIF'!$J$251:$J$253,'rekap jam tatap muka'!B30,'TKK-MIF-TIF'!$R$251:$R$253)+SUMIF('TKK-MIF-TIF'!$K$251:$K$253,'rekap jam tatap muka'!B30,'TKK-MIF-TIF'!$R$251:$R$253)+SUMIF('TKK-MIF-TIF'!$L$251:$L$253,'rekap jam tatap muka'!B30,'TKK-MIF-TIF'!$R$251:$R$253)</f>
        <v>0</v>
      </c>
      <c r="X31" s="29">
        <f>SUMIF('TKK-MIF-TIF'!$H$254:$H$255,'rekap jam tatap muka'!B30,'TKK-MIF-TIF'!$R$254:$R$255)+SUMIF('TKK-MIF-TIF'!$I$254:$I$255,'rekap jam tatap muka'!B30,'TKK-MIF-TIF'!$R$254:$R$255)+SUMIF('TKK-MIF-TIF'!$J$254:$J$255,'rekap jam tatap muka'!B30,'TKK-MIF-TIF'!$R$254:$R$255)+SUMIF('TKK-MIF-TIF'!$K$254:$K$255,'rekap jam tatap muka'!B30,'TKK-MIF-TIF'!$R$254:$R$255)+SUMIF('TKK-MIF-TIF'!$L$254:$L$255,'rekap jam tatap muka'!B30,'TKK-MIF-TIF'!$R$254:$R$255)</f>
        <v>0</v>
      </c>
      <c r="Y31" s="30">
        <f>COUNTIF('TKK-MIF-TIF'!$A$261:$L$272,'rekap jam tatap muka'!B30)</f>
        <v>0</v>
      </c>
      <c r="Z31" s="31">
        <f>SUMIF('TKK-MIF-TIF'!$H$266:$H$268,'rekap jam tatap muka'!B30,'TKK-MIF-TIF'!$R$266:$R$268)+SUMIF('TKK-MIF-TIF'!$I$266:$I$268,'rekap jam tatap muka'!B30,'TKK-MIF-TIF'!$R$266:$R$268)+SUMIF('TKK-MIF-TIF'!$J$266:$J$268,'rekap jam tatap muka'!B30,'TKK-MIF-TIF'!$R$266:$R$268)+SUMIF('TKK-MIF-TIF'!$K$266:$K$268,'rekap jam tatap muka'!B30,'TKK-MIF-TIF'!$R$266:$R$268)+SUMIF('TKK-MIF-TIF'!$L$266:$L$268,'rekap jam tatap muka'!B30,'TKK-MIF-TIF'!$R$266:$R$268)</f>
        <v>0</v>
      </c>
      <c r="AA31" s="32">
        <f>SUMIF('TKK-MIF-TIF'!$H$269:$H$270,'rekap jam tatap muka'!B30,'TKK-MIF-TIF'!$R$269:$R$270)+SUMIF('TKK-MIF-TIF'!$I$269:$I$270,'rekap jam tatap muka'!B30,'TKK-MIF-TIF'!$R$269:$R$270)+SUMIF('TKK-MIF-TIF'!$J$269:$J$270,'rekap jam tatap muka'!B30,'TKK-MIF-TIF'!$R$269:$R$270)+SUMIF('TKK-MIF-TIF'!$K$269:$K$270,'rekap jam tatap muka'!B30,'TKK-MIF-TIF'!$R$269:$R$270)+SUMIF('TKK-MIF-TIF'!$L$269:$L$270,'rekap jam tatap muka'!B30,'TKK-MIF-TIF'!$R$269:$R$270)</f>
        <v>0</v>
      </c>
      <c r="AB31" s="33">
        <f>COUNTIF('TKK-MIF-TIF'!$A$154:$L$184,'rekap jam tatap muka'!B30)</f>
        <v>0</v>
      </c>
      <c r="AC31" s="33">
        <f>SUMIF('TKK-MIF-TIF'!$H$161:$H$163,'rekap jam tatap muka'!B30,'TKK-MIF-TIF'!$R$161:$R$163)+SUMIF('TKK-MIF-TIF'!$H$172:$H$175,'rekap jam tatap muka'!B30,'TKK-MIF-TIF'!$R$172:$R$175)+SUMIF('TKK-MIF-TIF'!$I$161:$I$163,'rekap jam tatap muka'!B30,'TKK-MIF-TIF'!$R$161:$R$163)+SUMIF('TKK-MIF-TIF'!$I$172:$I$175,'rekap jam tatap muka'!B30,'TKK-MIF-TIF'!$R$172:$R$175)+SUMIF('TKK-MIF-TIF'!$J$161:$J$163,'rekap jam tatap muka'!B30,'TKK-MIF-TIF'!$R$161:$R$163)+SUMIF('TKK-MIF-TIF'!$J$172:$J$175,'rekap jam tatap muka'!B30,'TKK-MIF-TIF'!$R$172:$R$175)+SUMIF('TKK-MIF-TIF'!$K$161:$K$163,'rekap jam tatap muka'!B30,'TKK-MIF-TIF'!$R$161:$R$163)+SUMIF('TKK-MIF-TIF'!$K$172:$K$175,'rekap jam tatap muka'!B30,'TKK-MIF-TIF'!$R$172:$R$175)+SUMIF('TKK-MIF-TIF'!$L$161:$L$163,'rekap jam tatap muka'!B30,'TKK-MIF-TIF'!$R$161:$R$163)+SUMIF('TKK-MIF-TIF'!$L$172:$L$175,'rekap jam tatap muka'!B30,'TKK-MIF-TIF'!$R$172:$R$175)</f>
        <v>0</v>
      </c>
      <c r="AD31" s="34">
        <f>SUMIF('TKK-MIF-TIF'!$H$164:$H$165,'rekap jam tatap muka'!B30,'TKK-MIF-TIF'!$R$164:$R$165)+SUMIF('TKK-MIF-TIF'!$H$171,'rekap jam tatap muka'!B30,'TKK-MIF-TIF'!$R$171)+SUMIF('TKK-MIF-TIF'!$H$176:$H$177,'rekap jam tatap muka'!B30,'TKK-MIF-TIF'!$R$176:$R$177)+SUMIF('TKK-MIF-TIF'!$I$164:$I$165,'rekap jam tatap muka'!B30,'TKK-MIF-TIF'!$R$164:$R$165)+SUMIF('TKK-MIF-TIF'!$I$171,'rekap jam tatap muka'!B30,'TKK-MIF-TIF'!$R$171)+SUMIF('TKK-MIF-TIF'!$I$176:$I$177,'rekap jam tatap muka'!B30,'TKK-MIF-TIF'!$R$176:$R$177)+SUMIF('TKK-MIF-TIF'!$J$164:$J$165,'rekap jam tatap muka'!B30,'TKK-MIF-TIF'!$R$164:$R$165)+SUMIF('TKK-MIF-TIF'!$J$171,'rekap jam tatap muka'!B30,'TKK-MIF-TIF'!$R$171)+SUMIF('TKK-MIF-TIF'!$J$176:$J$177,'rekap jam tatap muka'!B30,'TKK-MIF-TIF'!$R$176:$R$177)+SUMIF('TKK-MIF-TIF'!$K$164:$K$165,'rekap jam tatap muka'!B30,'TKK-MIF-TIF'!$R$164:$R$165)+SUMIF('TKK-MIF-TIF'!$K$171,'rekap jam tatap muka'!B30,'TKK-MIF-TIF'!$R$171)+SUMIF('TKK-MIF-TIF'!$K$176:$K$177,'rekap jam tatap muka'!B30,'TKK-MIF-TIF'!$R$176:$R$177)+SUMIF('TKK-MIF-TIF'!$L$164:$L$165,'rekap jam tatap muka'!B30,'TKK-MIF-TIF'!$R$164:$R$165)+SUMIF('TKK-MIF-TIF'!$L$171,'rekap jam tatap muka'!B30,'TKK-MIF-TIF'!$R$171)+SUMIF('TKK-MIF-TIF'!$L$176:$L$177,'rekap jam tatap muka'!B30,'TKK-MIF-TIF'!$R$176:$R$177)</f>
        <v>0</v>
      </c>
      <c r="AE31" s="34"/>
      <c r="AF31" s="35">
        <f t="shared" si="3"/>
        <v>2</v>
      </c>
      <c r="AG31" s="15">
        <f t="shared" ca="1" si="4"/>
        <v>0</v>
      </c>
      <c r="AH31" s="35">
        <f t="shared" ca="1" si="0"/>
        <v>0</v>
      </c>
      <c r="AI31" s="15">
        <f t="shared" ca="1" si="5"/>
        <v>12</v>
      </c>
      <c r="AJ31" s="35">
        <f t="shared" ca="1" si="1"/>
        <v>4</v>
      </c>
      <c r="AK31" s="35">
        <f t="shared" ca="1" si="6"/>
        <v>12</v>
      </c>
      <c r="AL31" s="36">
        <f>COUNTIF('TKK-MIF-TIF'!$H$15:$H$272,'rekap jam tatap muka'!B30)</f>
        <v>1</v>
      </c>
      <c r="AM31" s="37">
        <v>50000</v>
      </c>
      <c r="AN31" s="38">
        <f t="shared" ca="1" si="7"/>
        <v>0</v>
      </c>
      <c r="AO31" s="38">
        <f t="shared" ca="1" si="8"/>
        <v>2800000</v>
      </c>
      <c r="AP31" s="38">
        <f t="shared" ca="1" si="2"/>
        <v>2800000</v>
      </c>
      <c r="AQ31" s="47" t="s">
        <v>31</v>
      </c>
    </row>
    <row r="32" spans="1:43" ht="15.75" customHeight="1">
      <c r="A32" s="12">
        <v>31</v>
      </c>
      <c r="B32" s="13" t="s">
        <v>56</v>
      </c>
      <c r="C32" s="13" t="s">
        <v>334</v>
      </c>
      <c r="D32" s="14">
        <f>COUNTIF('TKK-MIF-TIF'!$A$13:$L$35,'rekap jam tatap muka'!B31)</f>
        <v>0</v>
      </c>
      <c r="E32" s="15">
        <f ca="1">SUMIF('TKK-MIF-TIF'!$H$4:$H$19,'rekap jam tatap muka'!B31,'TKK-MIF-TIF'!$R$4:$R$19)+SUMIF('TKK-MIF-TIF'!$H$25:$H$30,'rekap jam tatap muka'!B31,'TKK-MIF-TIF'!$R$25:$R$30)+SUMIF('TKK-MIF-TIF'!$I$4:$I$19,'rekap jam tatap muka'!B31,'TKK-MIF-TIF'!$R$4:$R$19)+SUMIF('TKK-MIF-TIF'!$I$25:$I$30,'rekap jam tatap muka'!B31,'TKK-MIF-TIF'!$R$25:$R$30)+SUMIF('TKK-MIF-TIF'!$J$4:$J$19,'rekap jam tatap muka'!B31,'TKK-MIF-TIF'!$R$4:$R$19)+SUMIF('TKK-MIF-TIF'!$J$25:$J$30,'rekap jam tatap muka'!B31,'TKK-MIF-TIF'!$R$25:$R$30)+SUMIF('TKK-MIF-TIF'!$K$4:$K$19,'rekap jam tatap muka'!B31,'TKK-MIF-TIF'!$R$4:$R$19)+SUMIF('TKK-MIF-TIF'!$K$25:$K$30,'rekap jam tatap muka'!B31,'TKK-MIF-TIF'!$R$25:$R$30)+SUMIF('TKK-MIF-TIF'!$L$4:$L$19,'rekap jam tatap muka'!B31,'TKK-MIF-TIF'!$R$4:$R$19)+SUMIF('TKK-MIF-TIF'!$L$25:$L$30,'rekap jam tatap muka'!B31,'TKK-MIF-TIF'!$R$25:$R$30)</f>
        <v>0</v>
      </c>
      <c r="F32" s="16">
        <f>SUMIF('TKK-MIF-TIF'!$H$20:$H$22,'rekap jam tatap muka'!B31,'TKK-MIF-TIF'!$R$20:$R$22)+SUMIF('TKK-MIF-TIF'!$H$31:$H$32,'rekap jam tatap muka'!B31,'TKK-MIF-TIF'!$R$31:$R$32)+SUMIF('TKK-MIF-TIF'!$H$34,'rekap jam tatap muka'!B31,'TKK-MIF-TIF'!$R$34)+SUMIF('TKK-MIF-TIF'!$I$20:$I$22,'rekap jam tatap muka'!B31,'TKK-MIF-TIF'!$R$20:$R$22)+SUMIF('TKK-MIF-TIF'!$I$31:$I$32,'rekap jam tatap muka'!B31,'TKK-MIF-TIF'!$R$31:$R$32)+SUMIF('TKK-MIF-TIF'!$I$34,'rekap jam tatap muka'!B31,'TKK-MIF-TIF'!$R$34)+SUMIF('TKK-MIF-TIF'!$J$20:$J$22,'rekap jam tatap muka'!B31,'TKK-MIF-TIF'!$R$20:$R$22)+SUMIF('TKK-MIF-TIF'!$J$31:$J$32,'rekap jam tatap muka'!B31,'TKK-MIF-TIF'!$R$31:$R$32)+SUMIF('TKK-MIF-TIF'!$J$34,'rekap jam tatap muka'!B31,'TKK-MIF-TIF'!$R$34)+SUMIF('TKK-MIF-TIF'!$K$20:$K$22,'rekap jam tatap muka'!B31,'TKK-MIF-TIF'!$R$20:$R$22)+SUMIF('TKK-MIF-TIF'!$K$31:$K$32,'rekap jam tatap muka'!B31,'TKK-MIF-TIF'!$R$31:$R$32)+SUMIF('TKK-MIF-TIF'!$K$34,'rekap jam tatap muka'!B31,'TKK-MIF-TIF'!$R$34)+SUMIF('TKK-MIF-TIF'!$L$20:$L$22,'rekap jam tatap muka'!B31,'TKK-MIF-TIF'!$R$20:$R$22)+SUMIF('TKK-MIF-TIF'!$L$31:$L$32,'rekap jam tatap muka'!B31,'TKK-MIF-TIF'!$R$31:$R$32)+SUMIF('TKK-MIF-TIF'!$L$34,'rekap jam tatap muka'!B31,'TKK-MIF-TIF'!$R$34)</f>
        <v>0</v>
      </c>
      <c r="G32" s="17">
        <f>COUNTIF('TKK-MIF-TIF'!$A$41:$L$50,'rekap jam tatap muka'!B31)</f>
        <v>0</v>
      </c>
      <c r="H32" s="18">
        <f>SUMIF('TKK-MIF-TIF'!$H$43:$H$47,'rekap jam tatap muka'!B31,'TKK-MIF-TIF'!$R$43:$R$47)+SUMIF('TKK-MIF-TIF'!$I$43:$I$47,'rekap jam tatap muka'!B31,'TKK-MIF-TIF'!$R$43:$R$47)+SUMIF('TKK-MIF-TIF'!$J$43:$J$47,'rekap jam tatap muka'!B31,'TKK-MIF-TIF'!$R$43:$R$47)+SUMIF('TKK-MIF-TIF'!$K$43:$K$47,'rekap jam tatap muka'!B31,'TKK-MIF-TIF'!$R$43:$R$47)+SUMIF('TKK-MIF-TIF'!$L$43:$L$47,'rekap jam tatap muka'!B31,'TKK-MIF-TIF'!$R$43:$R$47)</f>
        <v>0</v>
      </c>
      <c r="I32" s="16">
        <f>SUMIF('TKK-MIF-TIF'!$H$48:$H$50,'rekap jam tatap muka'!B31,'TKK-MIF-TIF'!$R$48:$R$50)+SUMIF('TKK-MIF-TIF'!$I$48:$I$50,'rekap jam tatap muka'!B31,'TKK-MIF-TIF'!$R$48:$R$50)+SUMIF('TKK-MIF-TIF'!$J$48:$J$50,'rekap jam tatap muka'!B31,'TKK-MIF-TIF'!$R$48:$R$50)+SUMIF('TKK-MIF-TIF'!$K$48:$K$50,'rekap jam tatap muka'!B31,'TKK-MIF-TIF'!$R$48:$R$50)+SUMIF('TKK-MIF-TIF'!$L$48:$L$50,'rekap jam tatap muka'!B31,'TKK-MIF-TIF'!$R$48:$R$50)</f>
        <v>0</v>
      </c>
      <c r="J32" s="19">
        <f>COUNTIF('TKK-MIF-TIF'!$A$55:$K$80,'rekap jam tatap muka'!B31)</f>
        <v>0</v>
      </c>
      <c r="K32" s="19">
        <f>SUMIF('TKK-MIF-TIF'!$H$60,'rekap jam tatap muka'!B31,'TKK-MIF-TIF'!$R$60)+SUMIF('TKK-MIF-TIF'!$H$62,'rekap jam tatap muka'!B31,'TKK-MIF-TIF'!$R$62)+SUMIF('TKK-MIF-TIF'!$H$67:$H$72,'rekap jam tatap muka'!B31,'TKK-MIF-TIF'!$R$67:$R$72)+SUMIF('TKK-MIF-TIF'!$H$78:$H$79,'rekap jam tatap muka'!B31,'TKK-MIF-TIF'!$R$78:$R$79)+SUMIF('TKK-MIF-TIF'!$I$60,'rekap jam tatap muka'!B31,'TKK-MIF-TIF'!$R$60)+SUMIF('TKK-MIF-TIF'!$I$62,'rekap jam tatap muka'!B31,'TKK-MIF-TIF'!$R$62)+SUMIF('TKK-MIF-TIF'!$I$67:$I$72,'rekap jam tatap muka'!B31,'TKK-MIF-TIF'!$R$67:$R$72)+SUMIF('TKK-MIF-TIF'!$I$78:$I$79,'rekap jam tatap muka'!B31,'TKK-MIF-TIF'!$R$78:$R$79)+SUMIF('TKK-MIF-TIF'!$J$60,'rekap jam tatap muka'!B31,'TKK-MIF-TIF'!$R$60)+SUMIF('TKK-MIF-TIF'!$J$62,'rekap jam tatap muka'!B31,'TKK-MIF-TIF'!$R$62)+SUMIF('TKK-MIF-TIF'!$J$67:$J$72,'rekap jam tatap muka'!B31,'TKK-MIF-TIF'!$R$67:$R$72)+SUMIF('TKK-MIF-TIF'!$J$78:$J$79,'rekap jam tatap muka'!B31,'TKK-MIF-TIF'!$R$78:$R$79)+SUMIF('TKK-MIF-TIF'!$K$60,'rekap jam tatap muka'!B31,'TKK-MIF-TIF'!$R$60)+SUMIF('TKK-MIF-TIF'!$K$62,'rekap jam tatap muka'!B31,'TKK-MIF-TIF'!$R$62)+SUMIF('TKK-MIF-TIF'!$K$67:$K$72,'rekap jam tatap muka'!B31,'TKK-MIF-TIF'!$R$67:$R$72)+SUMIF('TKK-MIF-TIF'!$K$78:$K$79,'rekap jam tatap muka'!B31,'TKK-MIF-TIF'!$R$78:$R$79)+SUMIF('TKK-MIF-TIF'!$L$60,'rekap jam tatap muka'!B31,'TKK-MIF-TIF'!$R$60)+SUMIF('TKK-MIF-TIF'!$L$62,'rekap jam tatap muka'!B31,'TKK-MIF-TIF'!$R$62)+SUMIF('TKK-MIF-TIF'!$L$67:$L$72,'rekap jam tatap muka'!B31,'TKK-MIF-TIF'!$R$67:$R$72)+SUMIF('TKK-MIF-TIF'!$L$78:$L$79,'rekap jam tatap muka'!B31,'TKK-MIF-TIF'!$R$78:$R$79)</f>
        <v>0</v>
      </c>
      <c r="L32" s="20">
        <f>SUMIF('TKK-MIF-TIF'!$H$61,'rekap jam tatap muka'!B31,'TKK-MIF-TIF'!$R$61)+SUMIF('TKK-MIF-TIF'!$H$63:$H$64,'rekap jam tatap muka'!B31,'TKK-MIF-TIF'!$R$63:$R$64)+SUMIF('TKK-MIF-TIF'!$H$73:$H$74,'rekap jam tatap muka'!B31,'TKK-MIF-TIF'!$R$73:$R$74)+SUMIF('TKK-MIF-TIF'!$H$77,'rekap jam tatap muka'!B31,'TKK-MIF-TIF'!$R$77)+SUMIF('TKK-MIF-TIF'!$I$61,'rekap jam tatap muka'!B31,'TKK-MIF-TIF'!$R$61)+SUMIF('TKK-MIF-TIF'!$I$63:$I$64,'rekap jam tatap muka'!B31,'TKK-MIF-TIF'!$R$63:$R$64)+SUMIF('TKK-MIF-TIF'!$I$73:$I$74,'rekap jam tatap muka'!B31,'TKK-MIF-TIF'!$R$73:$R$74)+SUMIF('TKK-MIF-TIF'!$I$77,'rekap jam tatap muka'!B31,'TKK-MIF-TIF'!$R$77)+SUMIF('TKK-MIF-TIF'!$J$61,'rekap jam tatap muka'!B31,'TKK-MIF-TIF'!$R$61)+SUMIF('TKK-MIF-TIF'!$J$63:$J$64,'rekap jam tatap muka'!B31,'TKK-MIF-TIF'!$R$63:$R$64)+SUMIF('TKK-MIF-TIF'!$J$73:$J$74,'rekap jam tatap muka'!B31,'TKK-MIF-TIF'!$R$73:$R$74)+SUMIF('TKK-MIF-TIF'!$J$77,'rekap jam tatap muka'!B31,'TKK-MIF-TIF'!$R$77)+SUMIF('TKK-MIF-TIF'!$K$61,'rekap jam tatap muka'!B31,'TKK-MIF-TIF'!$R$61)+SUMIF('TKK-MIF-TIF'!$K$63:$K$64,'rekap jam tatap muka'!B31,'TKK-MIF-TIF'!$R$63:$R$64)+SUMIF('TKK-MIF-TIF'!$K$73:$K$74,'rekap jam tatap muka'!B31,'TKK-MIF-TIF'!$R$73:$R$74)+SUMIF('TKK-MIF-TIF'!$K$77,'rekap jam tatap muka'!B31,'TKK-MIF-TIF'!$R$77)+SUMIF('TKK-MIF-TIF'!$L$61,'rekap jam tatap muka'!B31,'TKK-MIF-TIF'!$R$61)+SUMIF('TKK-MIF-TIF'!$L$63:$L$64,'rekap jam tatap muka'!B31,'TKK-MIF-TIF'!$R$63:$R$64)+SUMIF('TKK-MIF-TIF'!$L$73:$L$74,'rekap jam tatap muka'!B31,'TKK-MIF-TIF'!$R$73:$R$74)+SUMIF('TKK-MIF-TIF'!$L$77,'rekap jam tatap muka'!B31,'TKK-MIF-TIF'!$R$77)</f>
        <v>0</v>
      </c>
      <c r="M32" s="21">
        <f>COUNTIF('TKK-MIF-TIF'!$A$84:$K$109,'rekap jam tatap muka'!B31)</f>
        <v>0</v>
      </c>
      <c r="N32" s="21">
        <f>SUMIF('TKK-MIF-TIF'!$H$89,'rekap jam tatap muka'!B31,'TKK-MIF-TIF'!$R$89)+SUMIF('TKK-MIF-TIF'!$H$91,'rekap jam tatap muka'!B31,'TKK-MIF-TIF'!$R$91)+SUMIF('TKK-MIF-TIF'!$H$96:$H$101,'rekap jam tatap muka'!B31,'TKK-MIF-TIF'!$R$96:$R$101)+SUMIF('TKK-MIF-TIF'!$H$107:$H$108,'rekap jam tatap muka'!B31,'TKK-MIF-TIF'!$R$107:$R$108)+SUMIF('TKK-MIF-TIF'!$I$89,'rekap jam tatap muka'!B31,'TKK-MIF-TIF'!$R$89)+SUMIF('TKK-MIF-TIF'!$I$91,'rekap jam tatap muka'!B31,'TKK-MIF-TIF'!$R$91)+SUMIF('TKK-MIF-TIF'!$I$96:$I$101,'rekap jam tatap muka'!B31,'TKK-MIF-TIF'!$R$96:$R$101)+SUMIF('TKK-MIF-TIF'!$I$107:$I$108,'rekap jam tatap muka'!B31,'TKK-MIF-TIF'!$R$107:$R$108)+SUMIF('TKK-MIF-TIF'!$J$89,'rekap jam tatap muka'!B31,'TKK-MIF-TIF'!$R$89)+SUMIF('TKK-MIF-TIF'!$J$91,'rekap jam tatap muka'!B31,'TKK-MIF-TIF'!$R$91)+SUMIF('TKK-MIF-TIF'!$J$96:$J$101,'rekap jam tatap muka'!B31,'TKK-MIF-TIF'!$R$96:$R$101)+SUMIF('TKK-MIF-TIF'!$J$107:$J$108,'rekap jam tatap muka'!B31,'TKK-MIF-TIF'!$R$107:$R$108)+SUMIF('TKK-MIF-TIF'!$K$89,'rekap jam tatap muka'!B31,'TKK-MIF-TIF'!$R$89)+SUMIF('TKK-MIF-TIF'!$K$91,'rekap jam tatap muka'!B31,'TKK-MIF-TIF'!$R$91)+SUMIF('TKK-MIF-TIF'!$K$96:$K$101,'rekap jam tatap muka'!B31,'TKK-MIF-TIF'!$R$96:$R$101)+SUMIF('TKK-MIF-TIF'!$K$107:$K$108,'rekap jam tatap muka'!B31,'TKK-MIF-TIF'!$R$107:$R$108)+SUMIF('TKK-MIF-TIF'!$H$89,'rekap jam tatap muka'!B31,'TKK-MIF-TIF'!$R$89)+SUMIF('TKK-MIF-TIF'!$L$91,'rekap jam tatap muka'!B31,'TKK-MIF-TIF'!$R$91)+SUMIF('TKK-MIF-TIF'!$L$96:$L$101,'rekap jam tatap muka'!B31,'TKK-MIF-TIF'!$R$96:$R$101)+SUMIF('TKK-MIF-TIF'!$L$107:$L$108,'rekap jam tatap muka'!B31,'TKK-MIF-TIF'!$R$107:$R$108)</f>
        <v>0</v>
      </c>
      <c r="O32" s="22">
        <f ca="1">SUMIF('TKK-MIF-TIF'!$H$90,'rekap jam tatap muka'!B31,'TKK-MIF-TIF'!$R$90)+SUMIF('TKK-MIF-TIF'!$H$92:$H$93,'rekap jam tatap muka'!B31,'TKK-MIF-TIF'!$R$92:$R$93)+SUMIF('TKK-MIF-TIF'!$H$102:$H$103,'rekap jam tatap muka'!B31,'TKK-MIF-TIF'!$R$102:$R$103)+SUMIF('TKK-MIF-TIF'!$H$106,'rekap jam tatap muka'!B31,'TKK-MIF-TIF'!$R$106)+SUMIF('TKK-MIF-TIF'!$I$90,'rekap jam tatap muka'!B31,'TKK-MIF-TIF'!$R$90)+SUMIF('TKK-MIF-TIF'!$H$92:$I$93,'rekap jam tatap muka'!B31,'TKK-MIF-TIF'!$R$92:$R$93)+SUMIF('TKK-MIF-TIF'!$I$102:$I$103,'rekap jam tatap muka'!B31,'TKK-MIF-TIF'!$R$102:$R$103)+SUMIF('TKK-MIF-TIF'!$I$106,'rekap jam tatap muka'!B31,'TKK-MIF-TIF'!$R$106)+SUMIF('TKK-MIF-TIF'!$J$90,'rekap jam tatap muka'!B31,'TKK-MIF-TIF'!$R$90)+SUMIF('TKK-MIF-TIF'!$J$92:$J$93,'rekap jam tatap muka'!B31,'TKK-MIF-TIF'!$R$92:$R$93)+SUMIF('TKK-MIF-TIF'!$J$102:$J$103,'rekap jam tatap muka'!B31,'TKK-MIF-TIF'!$R$102:$R$103)+SUMIF('TKK-MIF-TIF'!$J$106,'rekap jam tatap muka'!B31,'TKK-MIF-TIF'!$R$106)+SUMIF('TKK-MIF-TIF'!$K$90,'rekap jam tatap muka'!B31,'TKK-MIF-TIF'!$R$90)+SUMIF('TKK-MIF-TIF'!$K$92:$K$93,'rekap jam tatap muka'!B31,'TKK-MIF-TIF'!$R$92:$R$93)+SUMIF('TKK-MIF-TIF'!$K$102:$K$103,'rekap jam tatap muka'!B31,'TKK-MIF-TIF'!$R$102:$R$103)+SUMIF('TKK-MIF-TIF'!$K$106,'rekap jam tatap muka'!B31,'TKK-MIF-TIF'!$R$106)+SUMIF('TKK-MIF-TIF'!$L$90,'rekap jam tatap muka'!B31,'TKK-MIF-TIF'!$R$90)+SUMIF('TKK-MIF-TIF'!$L$92:$L$93,'rekap jam tatap muka'!B31,'TKK-MIF-TIF'!$R$92:$R$93)+SUMIF('TKK-MIF-TIF'!$L$102:$L$103,'rekap jam tatap muka'!B31,'TKK-MIF-TIF'!$R$102:$R$103)+SUMIF('TKK-MIF-TIF'!$L$106,'rekap jam tatap muka'!B31,'TKK-MIF-TIF'!$R$106)</f>
        <v>0</v>
      </c>
      <c r="P32" s="23">
        <f>COUNTIF('TKK-MIF-TIF'!$A$113:$L$150,'rekap jam tatap muka'!B31)</f>
        <v>2</v>
      </c>
      <c r="Q32" s="23">
        <f>SUMIF('TKK-MIF-TIF'!$H$119:$H$121,'rekap jam tatap muka'!B31,'TKK-MIF-TIF'!$R$119:$R$121)+SUMIF('TKK-MIF-TIF'!$H$129:$H$132,'rekap jam tatap muka'!B31,'TKK-MIF-TIF'!$R$129:$R$132)+SUMIF('TKK-MIF-TIF'!$H$139:$H$142,'rekap jam tatap muka'!B31,'TKK-MIF-TIF'!$R$139:$R172)+ SUMIF('TKK-MIF-TIF'!$H$150:$H$151,'rekap jam tatap muka'!B31,'TKK-MIF-TIF'!$R$150:$R181)+SUMIF('TKK-MIF-TIF'!$I$119:$I$121,'rekap jam tatap muka'!B31,'TKK-MIF-TIF'!$R$119:$R$121)+SUMIF('TKK-MIF-TIF'!$I$129:$I$132,'rekap jam tatap muka'!B31,'TKK-MIF-TIF'!$R$129:$R$132)+SUMIF('TKK-MIF-TIF'!$I$139:$I$142,'rekap jam tatap muka'!B31,'TKK-MIF-TIF'!$R$139:$R172)+SUMIF('TKK-MIF-TIF'!$I$150:$I$151,'rekap jam tatap muka'!B31,'TKK-MIF-TIF'!$R$150:$R181)+SUMIF('TKK-MIF-TIF'!$J$119:$J$121,'rekap jam tatap muka'!B31,'TKK-MIF-TIF'!$R$119:$R$121)+SUMIF('TKK-MIF-TIF'!$J$129:$J$132,'rekap jam tatap muka'!B31,'TKK-MIF-TIF'!$R$129:$R$132)+SUMIF('TKK-MIF-TIF'!$J$139:$J$142,'rekap jam tatap muka'!B31,'TKK-MIF-TIF'!$R$139:$R172)+SUMIF('TKK-MIF-TIF'!$J$150:$J$151,'rekap jam tatap muka'!B31,'TKK-MIF-TIF'!$R$150:$R181)+SUMIF('TKK-MIF-TIF'!$K$119:$K$121,'rekap jam tatap muka'!B31,'TKK-MIF-TIF'!$R$119:$R$121)+SUMIF('TKK-MIF-TIF'!$K$129:$K$132,'rekap jam tatap muka'!B31,'TKK-MIF-TIF'!$R$132:$R$1120)+SUMIF('TKK-MIF-TIF'!$K$139:$K$142,'rekap jam tatap muka'!B31,'TKK-MIF-TIF'!$R$139:$R172)+SUMIF('TKK-MIF-TIF'!$K$150:$K$151,'rekap jam tatap muka'!B31,'TKK-MIF-TIF'!$R$150:$R181)+SUMIF('TKK-MIF-TIF'!$L$119:$L$121,'rekap jam tatap muka'!B31,'TKK-MIF-TIF'!$R$119:$R$121)+SUMIF('TKK-MIF-TIF'!$L$129:$L$132,'rekap jam tatap muka'!B31,'TKK-MIF-TIF'!$R$132:$R$1120)+SUMIF('TKK-MIF-TIF'!$L$139:$L$142,'rekap jam tatap muka'!B31,'TKK-MIF-TIF'!$R$139:$R172)+SUMIF('TKK-MIF-TIF'!$L$150:$L$151,'rekap jam tatap muka'!B31,'TKK-MIF-TIF'!$R$150:$R181)</f>
        <v>2</v>
      </c>
      <c r="R32" s="24">
        <f>SUMIF('TKK-MIF-TIF'!$H$122:$H$123,'rekap jam tatap muka'!B31,'TKK-MIF-TIF'!$R$122:$R$123)+SUMIF('TKK-MIF-TIF'!$H$128,'rekap jam tatap muka'!B31,'TKK-MIF-TIF'!$R$128)+SUMIF('TKK-MIF-TIF'!$H$133:$H$134,'rekap jam tatap muka'!B31,'TKK-MIF-TIF'!$R$133:$R$134)+SUMIF('TKK-MIF-TIF'!$H$143:$H$145,'rekap jam tatap muka'!B31,'TKK-MIF-TIF'!$R$143:$R$145)+SUMIF('TKK-MIF-TIF'!$H$152,'rekap jam tatap muka'!B31,'TKK-MIF-TIF'!$R$152)+SUMIF('TKK-MIF-TIF'!$I$122:$I$123,'rekap jam tatap muka'!B31,'TKK-MIF-TIF'!$R$122:$R$123)+SUMIF('TKK-MIF-TIF'!$I$128,'rekap jam tatap muka'!B31,'TKK-MIF-TIF'!$R$128)+SUMIF('TKK-MIF-TIF'!$I$133:$I$134,'rekap jam tatap muka'!B31,'TKK-MIF-TIF'!$R$133:$R$134)+SUMIF('TKK-MIF-TIF'!$I$143:$I$145,'rekap jam tatap muka'!B31,'TKK-MIF-TIF'!$R$143:$R$145)+SUMIF('TKK-MIF-TIF'!$I$152,'rekap jam tatap muka'!B31,'TKK-MIF-TIF'!$R$152)+SUMIF('TKK-MIF-TIF'!$J$122:$J$123,'rekap jam tatap muka'!B31,'TKK-MIF-TIF'!$R$122:$R$123)+SUMIF('TKK-MIF-TIF'!$J$128,'rekap jam tatap muka'!B31,'TKK-MIF-TIF'!$R$128)+SUMIF('TKK-MIF-TIF'!$J$133:$J$134,'rekap jam tatap muka'!B31,'TKK-MIF-TIF'!$R$133:$R$134)+SUMIF('TKK-MIF-TIF'!$J$143:$J$145,'rekap jam tatap muka'!B31,'TKK-MIF-TIF'!$R$143:$R$145)+SUMIF('TKK-MIF-TIF'!$K$122:$K$123,'rekap jam tatap muka'!B31,'TKK-MIF-TIF'!$R$122:$R$123)+SUMIF('TKK-MIF-TIF'!$J$152,'rekap jam tatap muka'!B31,'TKK-MIF-TIF'!$R$152)+SUMIF('TKK-MIF-TIF'!$K$128,'rekap jam tatap muka'!B31,'TKK-MIF-TIF'!$R$128)+SUMIF('TKK-MIF-TIF'!$K$133:$K$134,'rekap jam tatap muka'!B31,'TKK-MIF-TIF'!$R$133:$R$134)+SUMIF('TKK-MIF-TIF'!$K$143:$K$145,'rekap jam tatap muka'!B31,'TKK-MIF-TIF'!$R$143:$R$145)+SUMIF('TKK-MIF-TIF'!$K$152,'rekap jam tatap muka'!B31,'TKK-MIF-TIF'!$R$152)+SUMIF('TKK-MIF-TIF'!$L$122:$L$123,'rekap jam tatap muka'!B31,'TKK-MIF-TIF'!$R$122:$R$123)+SUMIF('TKK-MIF-TIF'!$L$128,'rekap jam tatap muka'!B31,'TKK-MIF-TIF'!$R$128)+SUMIF('TKK-MIF-TIF'!$L$133:$L$134,'rekap jam tatap muka'!B31,'TKK-MIF-TIF'!$R$133:$R$134)+SUMIF('TKK-MIF-TIF'!$L$143:$L$145,'rekap jam tatap muka'!B31,'TKK-MIF-TIF'!$R$143:$R$145)+SUMIF('TKK-MIF-TIF'!$L$152,'rekap jam tatap muka'!B31,'TKK-MIF-TIF'!$R$152)</f>
        <v>7</v>
      </c>
      <c r="S32" s="25">
        <f>COUNTIF('TKK-MIF-TIF'!$A$189:$L$226,'rekap jam tatap muka'!B31)</f>
        <v>2</v>
      </c>
      <c r="T32" s="25">
        <f>SUMIF('TKK-MIF-TIF'!$H$194:$H$196,'rekap jam tatap muka'!B31,'TKK-MIF-TIF'!$R$194:$R$196)+SUMIF('TKK-MIF-TIF'!$H$205:$H$208,'rekap jam tatap muka'!B31,'TKK-MIF-TIF'!$R$205:$R$208)+SUMIF('TKK-MIF-TIF'!$H$215:$H$218,'rekap jam tatap muka'!B31,'TKK-MIF-TIF'!$R$215:$R248)+SUMIF('TKK-MIF-TIF'!$H$226:$H$227,'rekap jam tatap muka'!B31,'TKK-MIF-TIF'!$R$226:$R257)+ SUMIF('TKK-MIF-TIF'!$I$194:$I$196,'rekap jam tatap muka'!B31,'TKK-MIF-TIF'!$R$194:$R$196)+SUMIF('TKK-MIF-TIF'!$I$205:$I$208,'rekap jam tatap muka'!B31,'TKK-MIF-TIF'!$R$205:$R$208)+SUMIF('TKK-MIF-TIF'!$I$215:$I$218,'rekap jam tatap muka'!B31,'TKK-MIF-TIF'!$R$215:$R248)+SUMIF('TKK-MIF-TIF'!$I$226:$I$227,'rekap jam tatap muka'!B31,'TKK-MIF-TIF'!$R$226:$R257)+SUMIF('TKK-MIF-TIF'!$J$194:$J$196,'rekap jam tatap muka'!B31,'TKK-MIF-TIF'!$R$194:$R$196)+SUMIF('TKK-MIF-TIF'!$J$205:$J$208,'rekap jam tatap muka'!B31,'TKK-MIF-TIF'!$R$205:$R$208)+SUMIF('TKK-MIF-TIF'!$J$215:$J$218,'rekap jam tatap muka'!B31,'TKK-MIF-TIF'!$R$215:$R248)+SUMIF('TKK-MIF-TIF'!$J$226:$J$227,'rekap jam tatap muka'!B31,'TKK-MIF-TIF'!$R$226:$R257)+SUMIF('TKK-MIF-TIF'!$K$194:$K$196,'rekap jam tatap muka'!B31,'TKK-MIF-TIF'!$R$194:$R$196)+SUMIF('TKK-MIF-TIF'!$K$205:$K$208,'rekap jam tatap muka'!B31,'TKK-MIF-TIF'!$R$205:$R$208)+SUMIF('TKK-MIF-TIF'!$K$215:$K$218,'rekap jam tatap muka'!B31,'TKK-MIF-TIF'!$R$215:$R248)+SUMIF('TKK-MIF-TIF'!$K$226:$K$227,'rekap jam tatap muka'!B31,'TKK-MIF-TIF'!$R$226:$R257)+SUMIF('TKK-MIF-TIF'!$L$194:$L$196,'rekap jam tatap muka'!B31,'TKK-MIF-TIF'!$R$194:$R$196)+SUMIF('TKK-MIF-TIF'!$L$205:$L$208,'rekap jam tatap muka'!B31,'TKK-MIF-TIF'!$R$205:$R$208)+SUMIF('TKK-MIF-TIF'!$L$215:$L$218,'rekap jam tatap muka'!B31,'TKK-MIF-TIF'!$R$215:$R248)+SUMIF('TKK-MIF-TIF'!$L$226:$L$227,'rekap jam tatap muka'!B31,'TKK-MIF-TIF'!$R$226:$R257)</f>
        <v>1</v>
      </c>
      <c r="U32" s="26">
        <f>SUMIF('TKK-MIF-TIF'!$H$197:$H$198,'rekap jam tatap muka'!B31,'TKK-MIF-TIF'!$R$197:$R$198)+SUMIF('TKK-MIF-TIF'!$H$204,'rekap jam tatap muka'!B31,'TKK-MIF-TIF'!$R$204)+SUMIF('TKK-MIF-TIF'!$H$209:$H$210,'rekap jam tatap muka'!B31,'TKK-MIF-TIF'!$R$209:$R$210)+SUMIF('TKK-MIF-TIF'!$H$219:$H$221,'rekap jam tatap muka'!B31,'TKK-MIF-TIF'!$R$219:$R$221)+SUMIF('TKK-MIF-TIF'!$H$228,'rekap jam tatap muka'!B31,'TKK-MIF-TIF'!$R$228)+SUMIF('TKK-MIF-TIF'!$I$197:$I$198,'rekap jam tatap muka'!B31,'TKK-MIF-TIF'!$R$197:$R$198)+SUMIF('TKK-MIF-TIF'!$I$204,'rekap jam tatap muka'!B31,'TKK-MIF-TIF'!$R$204)+SUMIF('TKK-MIF-TIF'!$I$209:$I$210,'rekap jam tatap muka'!B31,'TKK-MIF-TIF'!$R$209:$R$210)+SUMIF('TKK-MIF-TIF'!$I$219:$I$221,'rekap jam tatap muka'!B31,'TKK-MIF-TIF'!$R$219:$R$221)+SUMIF('TKK-MIF-TIF'!$I$228,'rekap jam tatap muka'!B31,'TKK-MIF-TIF'!$R$228)+SUMIF('TKK-MIF-TIF'!$J$197:$J$198,'rekap jam tatap muka'!B31,'TKK-MIF-TIF'!$R$197:$R$198)+SUMIF('TKK-MIF-TIF'!$J$204,'rekap jam tatap muka'!B31,'TKK-MIF-TIF'!$R$204)+SUMIF('TKK-MIF-TIF'!$J$209:$J$210,'rekap jam tatap muka'!B31,'TKK-MIF-TIF'!$R$209:$R$210)+SUMIF('TKK-MIF-TIF'!$J$219:$J$221,'rekap jam tatap muka'!B31,'TKK-MIF-TIF'!$R$219:$R$221)+SUMIF('TKK-MIF-TIF'!$J$228,'rekap jam tatap muka'!B31,'TKK-MIF-TIF'!$R$228)+SUMIF('TKK-MIF-TIF'!$K$197:$K$198,'rekap jam tatap muka'!B31,'TKK-MIF-TIF'!$R$197:$R$198)+SUMIF('TKK-MIF-TIF'!$K$204,'rekap jam tatap muka'!B31,'TKK-MIF-TIF'!$R$204)+SUMIF('TKK-MIF-TIF'!$K$209:$K$210,'rekap jam tatap muka'!B31,'TKK-MIF-TIF'!$R$209:$R$210)+SUMIF('TKK-MIF-TIF'!$K$219:$K$221,'rekap jam tatap muka'!B31,'TKK-MIF-TIF'!$R$219:$R$221)+SUMIF('TKK-MIF-TIF'!$K$228,'rekap jam tatap muka'!B31,'TKK-MIF-TIF'!$R$228)+SUMIF('TKK-MIF-TIF'!$L$197:$L$198,'rekap jam tatap muka'!B31,'TKK-MIF-TIF'!$R$197:$R$198)+SUMIF('TKK-MIF-TIF'!$L$204,'rekap jam tatap muka'!B31,'TKK-MIF-TIF'!$R$204)+SUMIF('TKK-MIF-TIF'!$L$209:$L$210,'rekap jam tatap muka'!B31,'TKK-MIF-TIF'!$R$209:$R$210)+SUMIF('TKK-MIF-TIF'!$J$219:$J$221,'rekap jam tatap muka'!B31,'TKK-MIF-TIF'!$R$219:$R$221)++SUMIF('TKK-MIF-TIF'!$L$228,'rekap jam tatap muka'!B31,'TKK-MIF-TIF'!$R$228)</f>
        <v>3</v>
      </c>
      <c r="V32" s="27">
        <f>COUNTIF('TKK-MIF-TIF'!$A$231:$L$242,'rekap jam tatap muka'!B31)</f>
        <v>2</v>
      </c>
      <c r="W32" s="28">
        <f>SUMIF('TKK-MIF-TIF'!$H$251:$H$253,'rekap jam tatap muka'!B31,'TKK-MIF-TIF'!$R$251:$R$253)+SUMIF('TKK-MIF-TIF'!$I$251:$I$253,'rekap jam tatap muka'!B31,'TKK-MIF-TIF'!$R$251:$R$253)+SUMIF('TKK-MIF-TIF'!$J$251:$J$253,'rekap jam tatap muka'!B31,'TKK-MIF-TIF'!$R$251:$R$253)+SUMIF('TKK-MIF-TIF'!$K$251:$K$253,'rekap jam tatap muka'!B31,'TKK-MIF-TIF'!$R$251:$R$253)+SUMIF('TKK-MIF-TIF'!$L$251:$L$253,'rekap jam tatap muka'!B31,'TKK-MIF-TIF'!$R$251:$R$253)</f>
        <v>0</v>
      </c>
      <c r="X32" s="29">
        <f>SUMIF('TKK-MIF-TIF'!$H$254:$H$255,'rekap jam tatap muka'!B31,'TKK-MIF-TIF'!$R$254:$R$255)+SUMIF('TKK-MIF-TIF'!$I$254:$I$255,'rekap jam tatap muka'!B31,'TKK-MIF-TIF'!$R$254:$R$255)+SUMIF('TKK-MIF-TIF'!$J$254:$J$255,'rekap jam tatap muka'!B31,'TKK-MIF-TIF'!$R$254:$R$255)+SUMIF('TKK-MIF-TIF'!$K$254:$K$255,'rekap jam tatap muka'!B31,'TKK-MIF-TIF'!$R$254:$R$255)+SUMIF('TKK-MIF-TIF'!$L$254:$L$255,'rekap jam tatap muka'!B31,'TKK-MIF-TIF'!$R$254:$R$255)</f>
        <v>4</v>
      </c>
      <c r="Y32" s="30">
        <f>COUNTIF('TKK-MIF-TIF'!$A$261:$L$272,'rekap jam tatap muka'!B31)</f>
        <v>0</v>
      </c>
      <c r="Z32" s="31">
        <f>SUMIF('TKK-MIF-TIF'!$H$266:$H$268,'rekap jam tatap muka'!B31,'TKK-MIF-TIF'!$R$266:$R$268)+SUMIF('TKK-MIF-TIF'!$I$266:$I$268,'rekap jam tatap muka'!B31,'TKK-MIF-TIF'!$R$266:$R$268)+SUMIF('TKK-MIF-TIF'!$J$266:$J$268,'rekap jam tatap muka'!B31,'TKK-MIF-TIF'!$R$266:$R$268)+SUMIF('TKK-MIF-TIF'!$K$266:$K$268,'rekap jam tatap muka'!B31,'TKK-MIF-TIF'!$R$266:$R$268)+SUMIF('TKK-MIF-TIF'!$L$266:$L$268,'rekap jam tatap muka'!B31,'TKK-MIF-TIF'!$R$266:$R$268)</f>
        <v>0</v>
      </c>
      <c r="AA32" s="32">
        <f>SUMIF('TKK-MIF-TIF'!$H$269:$H$270,'rekap jam tatap muka'!B31,'TKK-MIF-TIF'!$R$269:$R$270)+SUMIF('TKK-MIF-TIF'!$I$269:$I$270,'rekap jam tatap muka'!B31,'TKK-MIF-TIF'!$R$269:$R$270)+SUMIF('TKK-MIF-TIF'!$J$269:$J$270,'rekap jam tatap muka'!B31,'TKK-MIF-TIF'!$R$269:$R$270)+SUMIF('TKK-MIF-TIF'!$K$269:$K$270,'rekap jam tatap muka'!B31,'TKK-MIF-TIF'!$R$269:$R$270)+SUMIF('TKK-MIF-TIF'!$L$269:$L$270,'rekap jam tatap muka'!B31,'TKK-MIF-TIF'!$R$269:$R$270)</f>
        <v>0</v>
      </c>
      <c r="AB32" s="33">
        <f>COUNTIF('TKK-MIF-TIF'!$A$154:$L$184,'rekap jam tatap muka'!B31)</f>
        <v>2</v>
      </c>
      <c r="AC32" s="33">
        <f>SUMIF('TKK-MIF-TIF'!$H$161:$H$163,'rekap jam tatap muka'!B31,'TKK-MIF-TIF'!$R$161:$R$163)+SUMIF('TKK-MIF-TIF'!$H$172:$H$175,'rekap jam tatap muka'!B31,'TKK-MIF-TIF'!$R$172:$R$175)+SUMIF('TKK-MIF-TIF'!$I$161:$I$163,'rekap jam tatap muka'!B31,'TKK-MIF-TIF'!$R$161:$R$163)+SUMIF('TKK-MIF-TIF'!$I$172:$I$175,'rekap jam tatap muka'!B31,'TKK-MIF-TIF'!$R$172:$R$175)+SUMIF('TKK-MIF-TIF'!$J$161:$J$163,'rekap jam tatap muka'!B31,'TKK-MIF-TIF'!$R$161:$R$163)+SUMIF('TKK-MIF-TIF'!$J$172:$J$175,'rekap jam tatap muka'!B31,'TKK-MIF-TIF'!$R$172:$R$175)+SUMIF('TKK-MIF-TIF'!$K$161:$K$163,'rekap jam tatap muka'!B31,'TKK-MIF-TIF'!$R$161:$R$163)+SUMIF('TKK-MIF-TIF'!$K$172:$K$175,'rekap jam tatap muka'!B31,'TKK-MIF-TIF'!$R$172:$R$175)+SUMIF('TKK-MIF-TIF'!$L$161:$L$163,'rekap jam tatap muka'!B31,'TKK-MIF-TIF'!$R$161:$R$163)+SUMIF('TKK-MIF-TIF'!$L$172:$L$175,'rekap jam tatap muka'!B31,'TKK-MIF-TIF'!$R$172:$R$175)</f>
        <v>1</v>
      </c>
      <c r="AD32" s="34">
        <f>SUMIF('TKK-MIF-TIF'!$H$164:$H$165,'rekap jam tatap muka'!B31,'TKK-MIF-TIF'!$R$164:$R$165)+SUMIF('TKK-MIF-TIF'!$H$171,'rekap jam tatap muka'!B31,'TKK-MIF-TIF'!$R$171)+SUMIF('TKK-MIF-TIF'!$H$176:$H$177,'rekap jam tatap muka'!B31,'TKK-MIF-TIF'!$R$176:$R$177)+SUMIF('TKK-MIF-TIF'!$I$164:$I$165,'rekap jam tatap muka'!B31,'TKK-MIF-TIF'!$R$164:$R$165)+SUMIF('TKK-MIF-TIF'!$I$171,'rekap jam tatap muka'!B31,'TKK-MIF-TIF'!$R$171)+SUMIF('TKK-MIF-TIF'!$I$176:$I$177,'rekap jam tatap muka'!B31,'TKK-MIF-TIF'!$R$176:$R$177)+SUMIF('TKK-MIF-TIF'!$J$164:$J$165,'rekap jam tatap muka'!B31,'TKK-MIF-TIF'!$R$164:$R$165)+SUMIF('TKK-MIF-TIF'!$J$171,'rekap jam tatap muka'!B31,'TKK-MIF-TIF'!$R$171)+SUMIF('TKK-MIF-TIF'!$J$176:$J$177,'rekap jam tatap muka'!B31,'TKK-MIF-TIF'!$R$176:$R$177)+SUMIF('TKK-MIF-TIF'!$K$164:$K$165,'rekap jam tatap muka'!B31,'TKK-MIF-TIF'!$R$164:$R$165)+SUMIF('TKK-MIF-TIF'!$K$171,'rekap jam tatap muka'!B31,'TKK-MIF-TIF'!$R$171)+SUMIF('TKK-MIF-TIF'!$K$176:$K$177,'rekap jam tatap muka'!B31,'TKK-MIF-TIF'!$R$176:$R$177)+SUMIF('TKK-MIF-TIF'!$L$164:$L$165,'rekap jam tatap muka'!B31,'TKK-MIF-TIF'!$R$164:$R$165)+SUMIF('TKK-MIF-TIF'!$L$171,'rekap jam tatap muka'!B31,'TKK-MIF-TIF'!$R$171)+SUMIF('TKK-MIF-TIF'!$L$176:$L$177,'rekap jam tatap muka'!B31,'TKK-MIF-TIF'!$R$176:$R$177)</f>
        <v>2</v>
      </c>
      <c r="AE32" s="34"/>
      <c r="AF32" s="35">
        <f t="shared" si="3"/>
        <v>8</v>
      </c>
      <c r="AG32" s="15">
        <f t="shared" ca="1" si="4"/>
        <v>4</v>
      </c>
      <c r="AH32" s="35">
        <f t="shared" ca="1" si="0"/>
        <v>0</v>
      </c>
      <c r="AI32" s="15">
        <f t="shared" ca="1" si="5"/>
        <v>16</v>
      </c>
      <c r="AJ32" s="35">
        <f t="shared" ca="1" si="1"/>
        <v>4</v>
      </c>
      <c r="AK32" s="35">
        <f t="shared" ca="1" si="6"/>
        <v>20</v>
      </c>
      <c r="AL32" s="36">
        <f>COUNTIF('TKK-MIF-TIF'!$H$15:$H$272,'rekap jam tatap muka'!B31)</f>
        <v>2</v>
      </c>
      <c r="AM32" s="37">
        <v>50000</v>
      </c>
      <c r="AN32" s="38">
        <f t="shared" ca="1" si="7"/>
        <v>0</v>
      </c>
      <c r="AO32" s="38">
        <f t="shared" ca="1" si="8"/>
        <v>2800000</v>
      </c>
      <c r="AP32" s="38">
        <f t="shared" ca="1" si="2"/>
        <v>2800000</v>
      </c>
      <c r="AQ32" s="40" t="s">
        <v>24</v>
      </c>
    </row>
    <row r="33" spans="1:43" ht="15.75" customHeight="1">
      <c r="A33" s="12">
        <v>32</v>
      </c>
      <c r="B33" s="13" t="s">
        <v>57</v>
      </c>
      <c r="C33" s="13" t="s">
        <v>334</v>
      </c>
      <c r="D33" s="14">
        <f>COUNTIF('TKK-MIF-TIF'!$A$13:$L$35,'rekap jam tatap muka'!B32)</f>
        <v>0</v>
      </c>
      <c r="E33" s="15">
        <f ca="1">SUMIF('TKK-MIF-TIF'!$H$4:$H$19,'rekap jam tatap muka'!B32,'TKK-MIF-TIF'!$R$4:$R$19)+SUMIF('TKK-MIF-TIF'!$H$25:$H$30,'rekap jam tatap muka'!B32,'TKK-MIF-TIF'!$R$25:$R$30)+SUMIF('TKK-MIF-TIF'!$I$4:$I$19,'rekap jam tatap muka'!B32,'TKK-MIF-TIF'!$R$4:$R$19)+SUMIF('TKK-MIF-TIF'!$I$25:$I$30,'rekap jam tatap muka'!B32,'TKK-MIF-TIF'!$R$25:$R$30)+SUMIF('TKK-MIF-TIF'!$J$4:$J$19,'rekap jam tatap muka'!B32,'TKK-MIF-TIF'!$R$4:$R$19)+SUMIF('TKK-MIF-TIF'!$J$25:$J$30,'rekap jam tatap muka'!B32,'TKK-MIF-TIF'!$R$25:$R$30)+SUMIF('TKK-MIF-TIF'!$K$4:$K$19,'rekap jam tatap muka'!B32,'TKK-MIF-TIF'!$R$4:$R$19)+SUMIF('TKK-MIF-TIF'!$K$25:$K$30,'rekap jam tatap muka'!B32,'TKK-MIF-TIF'!$R$25:$R$30)+SUMIF('TKK-MIF-TIF'!$L$4:$L$19,'rekap jam tatap muka'!B32,'TKK-MIF-TIF'!$R$4:$R$19)+SUMIF('TKK-MIF-TIF'!$L$25:$L$30,'rekap jam tatap muka'!B32,'TKK-MIF-TIF'!$R$25:$R$30)</f>
        <v>0</v>
      </c>
      <c r="F33" s="16">
        <f>SUMIF('TKK-MIF-TIF'!$H$20:$H$22,'rekap jam tatap muka'!B32,'TKK-MIF-TIF'!$R$20:$R$22)+SUMIF('TKK-MIF-TIF'!$H$31:$H$32,'rekap jam tatap muka'!B32,'TKK-MIF-TIF'!$R$31:$R$32)+SUMIF('TKK-MIF-TIF'!$H$34,'rekap jam tatap muka'!B32,'TKK-MIF-TIF'!$R$34)+SUMIF('TKK-MIF-TIF'!$I$20:$I$22,'rekap jam tatap muka'!B32,'TKK-MIF-TIF'!$R$20:$R$22)+SUMIF('TKK-MIF-TIF'!$I$31:$I$32,'rekap jam tatap muka'!B32,'TKK-MIF-TIF'!$R$31:$R$32)+SUMIF('TKK-MIF-TIF'!$I$34,'rekap jam tatap muka'!B32,'TKK-MIF-TIF'!$R$34)+SUMIF('TKK-MIF-TIF'!$J$20:$J$22,'rekap jam tatap muka'!B32,'TKK-MIF-TIF'!$R$20:$R$22)+SUMIF('TKK-MIF-TIF'!$J$31:$J$32,'rekap jam tatap muka'!B32,'TKK-MIF-TIF'!$R$31:$R$32)+SUMIF('TKK-MIF-TIF'!$J$34,'rekap jam tatap muka'!B32,'TKK-MIF-TIF'!$R$34)+SUMIF('TKK-MIF-TIF'!$K$20:$K$22,'rekap jam tatap muka'!B32,'TKK-MIF-TIF'!$R$20:$R$22)+SUMIF('TKK-MIF-TIF'!$K$31:$K$32,'rekap jam tatap muka'!B32,'TKK-MIF-TIF'!$R$31:$R$32)+SUMIF('TKK-MIF-TIF'!$K$34,'rekap jam tatap muka'!B32,'TKK-MIF-TIF'!$R$34)+SUMIF('TKK-MIF-TIF'!$L$20:$L$22,'rekap jam tatap muka'!B32,'TKK-MIF-TIF'!$R$20:$R$22)+SUMIF('TKK-MIF-TIF'!$L$31:$L$32,'rekap jam tatap muka'!B32,'TKK-MIF-TIF'!$R$31:$R$32)+SUMIF('TKK-MIF-TIF'!$L$34,'rekap jam tatap muka'!B32,'TKK-MIF-TIF'!$R$34)</f>
        <v>0</v>
      </c>
      <c r="G33" s="17">
        <f>COUNTIF('TKK-MIF-TIF'!$A$41:$L$50,'rekap jam tatap muka'!B32)</f>
        <v>0</v>
      </c>
      <c r="H33" s="18">
        <f>SUMIF('TKK-MIF-TIF'!$H$43:$H$47,'rekap jam tatap muka'!B32,'TKK-MIF-TIF'!$R$43:$R$47)+SUMIF('TKK-MIF-TIF'!$I$43:$I$47,'rekap jam tatap muka'!B32,'TKK-MIF-TIF'!$R$43:$R$47)+SUMIF('TKK-MIF-TIF'!$J$43:$J$47,'rekap jam tatap muka'!B32,'TKK-MIF-TIF'!$R$43:$R$47)+SUMIF('TKK-MIF-TIF'!$K$43:$K$47,'rekap jam tatap muka'!B32,'TKK-MIF-TIF'!$R$43:$R$47)+SUMIF('TKK-MIF-TIF'!$L$43:$L$47,'rekap jam tatap muka'!B32,'TKK-MIF-TIF'!$R$43:$R$47)</f>
        <v>0</v>
      </c>
      <c r="I33" s="16">
        <f>SUMIF('TKK-MIF-TIF'!$H$48:$H$50,'rekap jam tatap muka'!B32,'TKK-MIF-TIF'!$R$48:$R$50)+SUMIF('TKK-MIF-TIF'!$I$48:$I$50,'rekap jam tatap muka'!B32,'TKK-MIF-TIF'!$R$48:$R$50)+SUMIF('TKK-MIF-TIF'!$J$48:$J$50,'rekap jam tatap muka'!B32,'TKK-MIF-TIF'!$R$48:$R$50)+SUMIF('TKK-MIF-TIF'!$K$48:$K$50,'rekap jam tatap muka'!B32,'TKK-MIF-TIF'!$R$48:$R$50)+SUMIF('TKK-MIF-TIF'!$L$48:$L$50,'rekap jam tatap muka'!B32,'TKK-MIF-TIF'!$R$48:$R$50)</f>
        <v>0</v>
      </c>
      <c r="J33" s="19">
        <f>COUNTIF('TKK-MIF-TIF'!$A$55:$K$80,'rekap jam tatap muka'!B32)</f>
        <v>0</v>
      </c>
      <c r="K33" s="19">
        <f>SUMIF('TKK-MIF-TIF'!$H$60,'rekap jam tatap muka'!B32,'TKK-MIF-TIF'!$R$60)+SUMIF('TKK-MIF-TIF'!$H$62,'rekap jam tatap muka'!B32,'TKK-MIF-TIF'!$R$62)+SUMIF('TKK-MIF-TIF'!$H$67:$H$72,'rekap jam tatap muka'!B32,'TKK-MIF-TIF'!$R$67:$R$72)+SUMIF('TKK-MIF-TIF'!$H$78:$H$79,'rekap jam tatap muka'!B32,'TKK-MIF-TIF'!$R$78:$R$79)+SUMIF('TKK-MIF-TIF'!$I$60,'rekap jam tatap muka'!B32,'TKK-MIF-TIF'!$R$60)+SUMIF('TKK-MIF-TIF'!$I$62,'rekap jam tatap muka'!B32,'TKK-MIF-TIF'!$R$62)+SUMIF('TKK-MIF-TIF'!$I$67:$I$72,'rekap jam tatap muka'!B32,'TKK-MIF-TIF'!$R$67:$R$72)+SUMIF('TKK-MIF-TIF'!$I$78:$I$79,'rekap jam tatap muka'!B32,'TKK-MIF-TIF'!$R$78:$R$79)+SUMIF('TKK-MIF-TIF'!$J$60,'rekap jam tatap muka'!B32,'TKK-MIF-TIF'!$R$60)+SUMIF('TKK-MIF-TIF'!$J$62,'rekap jam tatap muka'!B32,'TKK-MIF-TIF'!$R$62)+SUMIF('TKK-MIF-TIF'!$J$67:$J$72,'rekap jam tatap muka'!B32,'TKK-MIF-TIF'!$R$67:$R$72)+SUMIF('TKK-MIF-TIF'!$J$78:$J$79,'rekap jam tatap muka'!B32,'TKK-MIF-TIF'!$R$78:$R$79)+SUMIF('TKK-MIF-TIF'!$K$60,'rekap jam tatap muka'!B32,'TKK-MIF-TIF'!$R$60)+SUMIF('TKK-MIF-TIF'!$K$62,'rekap jam tatap muka'!B32,'TKK-MIF-TIF'!$R$62)+SUMIF('TKK-MIF-TIF'!$K$67:$K$72,'rekap jam tatap muka'!B32,'TKK-MIF-TIF'!$R$67:$R$72)+SUMIF('TKK-MIF-TIF'!$K$78:$K$79,'rekap jam tatap muka'!B32,'TKK-MIF-TIF'!$R$78:$R$79)+SUMIF('TKK-MIF-TIF'!$L$60,'rekap jam tatap muka'!B32,'TKK-MIF-TIF'!$R$60)+SUMIF('TKK-MIF-TIF'!$L$62,'rekap jam tatap muka'!B32,'TKK-MIF-TIF'!$R$62)+SUMIF('TKK-MIF-TIF'!$L$67:$L$72,'rekap jam tatap muka'!B32,'TKK-MIF-TIF'!$R$67:$R$72)+SUMIF('TKK-MIF-TIF'!$L$78:$L$79,'rekap jam tatap muka'!B32,'TKK-MIF-TIF'!$R$78:$R$79)</f>
        <v>0</v>
      </c>
      <c r="L33" s="20">
        <f>SUMIF('TKK-MIF-TIF'!$H$61,'rekap jam tatap muka'!B32,'TKK-MIF-TIF'!$R$61)+SUMIF('TKK-MIF-TIF'!$H$63:$H$64,'rekap jam tatap muka'!B32,'TKK-MIF-TIF'!$R$63:$R$64)+SUMIF('TKK-MIF-TIF'!$H$73:$H$74,'rekap jam tatap muka'!B32,'TKK-MIF-TIF'!$R$73:$R$74)+SUMIF('TKK-MIF-TIF'!$H$77,'rekap jam tatap muka'!B32,'TKK-MIF-TIF'!$R$77)+SUMIF('TKK-MIF-TIF'!$I$61,'rekap jam tatap muka'!B32,'TKK-MIF-TIF'!$R$61)+SUMIF('TKK-MIF-TIF'!$I$63:$I$64,'rekap jam tatap muka'!B32,'TKK-MIF-TIF'!$R$63:$R$64)+SUMIF('TKK-MIF-TIF'!$I$73:$I$74,'rekap jam tatap muka'!B32,'TKK-MIF-TIF'!$R$73:$R$74)+SUMIF('TKK-MIF-TIF'!$I$77,'rekap jam tatap muka'!B32,'TKK-MIF-TIF'!$R$77)+SUMIF('TKK-MIF-TIF'!$J$61,'rekap jam tatap muka'!B32,'TKK-MIF-TIF'!$R$61)+SUMIF('TKK-MIF-TIF'!$J$63:$J$64,'rekap jam tatap muka'!B32,'TKK-MIF-TIF'!$R$63:$R$64)+SUMIF('TKK-MIF-TIF'!$J$73:$J$74,'rekap jam tatap muka'!B32,'TKK-MIF-TIF'!$R$73:$R$74)+SUMIF('TKK-MIF-TIF'!$J$77,'rekap jam tatap muka'!B32,'TKK-MIF-TIF'!$R$77)+SUMIF('TKK-MIF-TIF'!$K$61,'rekap jam tatap muka'!B32,'TKK-MIF-TIF'!$R$61)+SUMIF('TKK-MIF-TIF'!$K$63:$K$64,'rekap jam tatap muka'!B32,'TKK-MIF-TIF'!$R$63:$R$64)+SUMIF('TKK-MIF-TIF'!$K$73:$K$74,'rekap jam tatap muka'!B32,'TKK-MIF-TIF'!$R$73:$R$74)+SUMIF('TKK-MIF-TIF'!$K$77,'rekap jam tatap muka'!B32,'TKK-MIF-TIF'!$R$77)+SUMIF('TKK-MIF-TIF'!$L$61,'rekap jam tatap muka'!B32,'TKK-MIF-TIF'!$R$61)+SUMIF('TKK-MIF-TIF'!$L$63:$L$64,'rekap jam tatap muka'!B32,'TKK-MIF-TIF'!$R$63:$R$64)+SUMIF('TKK-MIF-TIF'!$L$73:$L$74,'rekap jam tatap muka'!B32,'TKK-MIF-TIF'!$R$73:$R$74)+SUMIF('TKK-MIF-TIF'!$L$77,'rekap jam tatap muka'!B32,'TKK-MIF-TIF'!$R$77)</f>
        <v>0</v>
      </c>
      <c r="M33" s="21">
        <f>COUNTIF('TKK-MIF-TIF'!$A$84:$K$109,'rekap jam tatap muka'!B32)</f>
        <v>0</v>
      </c>
      <c r="N33" s="21">
        <f>SUMIF('TKK-MIF-TIF'!$H$89,'rekap jam tatap muka'!B32,'TKK-MIF-TIF'!$R$89)+SUMIF('TKK-MIF-TIF'!$H$91,'rekap jam tatap muka'!B32,'TKK-MIF-TIF'!$R$91)+SUMIF('TKK-MIF-TIF'!$H$96:$H$101,'rekap jam tatap muka'!B32,'TKK-MIF-TIF'!$R$96:$R$101)+SUMIF('TKK-MIF-TIF'!$H$107:$H$108,'rekap jam tatap muka'!B32,'TKK-MIF-TIF'!$R$107:$R$108)+SUMIF('TKK-MIF-TIF'!$I$89,'rekap jam tatap muka'!B32,'TKK-MIF-TIF'!$R$89)+SUMIF('TKK-MIF-TIF'!$I$91,'rekap jam tatap muka'!B32,'TKK-MIF-TIF'!$R$91)+SUMIF('TKK-MIF-TIF'!$I$96:$I$101,'rekap jam tatap muka'!B32,'TKK-MIF-TIF'!$R$96:$R$101)+SUMIF('TKK-MIF-TIF'!$I$107:$I$108,'rekap jam tatap muka'!B32,'TKK-MIF-TIF'!$R$107:$R$108)+SUMIF('TKK-MIF-TIF'!$J$89,'rekap jam tatap muka'!B32,'TKK-MIF-TIF'!$R$89)+SUMIF('TKK-MIF-TIF'!$J$91,'rekap jam tatap muka'!B32,'TKK-MIF-TIF'!$R$91)+SUMIF('TKK-MIF-TIF'!$J$96:$J$101,'rekap jam tatap muka'!B32,'TKK-MIF-TIF'!$R$96:$R$101)+SUMIF('TKK-MIF-TIF'!$J$107:$J$108,'rekap jam tatap muka'!B32,'TKK-MIF-TIF'!$R$107:$R$108)+SUMIF('TKK-MIF-TIF'!$K$89,'rekap jam tatap muka'!B32,'TKK-MIF-TIF'!$R$89)+SUMIF('TKK-MIF-TIF'!$K$91,'rekap jam tatap muka'!B32,'TKK-MIF-TIF'!$R$91)+SUMIF('TKK-MIF-TIF'!$K$96:$K$101,'rekap jam tatap muka'!B32,'TKK-MIF-TIF'!$R$96:$R$101)+SUMIF('TKK-MIF-TIF'!$K$107:$K$108,'rekap jam tatap muka'!B32,'TKK-MIF-TIF'!$R$107:$R$108)+SUMIF('TKK-MIF-TIF'!$H$89,'rekap jam tatap muka'!B32,'TKK-MIF-TIF'!$R$89)+SUMIF('TKK-MIF-TIF'!$L$91,'rekap jam tatap muka'!B32,'TKK-MIF-TIF'!$R$91)+SUMIF('TKK-MIF-TIF'!$L$96:$L$101,'rekap jam tatap muka'!B32,'TKK-MIF-TIF'!$R$96:$R$101)+SUMIF('TKK-MIF-TIF'!$L$107:$L$108,'rekap jam tatap muka'!B32,'TKK-MIF-TIF'!$R$107:$R$108)</f>
        <v>0</v>
      </c>
      <c r="O33" s="22">
        <f ca="1">SUMIF('TKK-MIF-TIF'!$H$90,'rekap jam tatap muka'!B32,'TKK-MIF-TIF'!$R$90)+SUMIF('TKK-MIF-TIF'!$H$92:$H$93,'rekap jam tatap muka'!B32,'TKK-MIF-TIF'!$R$92:$R$93)+SUMIF('TKK-MIF-TIF'!$H$102:$H$103,'rekap jam tatap muka'!B32,'TKK-MIF-TIF'!$R$102:$R$103)+SUMIF('TKK-MIF-TIF'!$H$106,'rekap jam tatap muka'!B32,'TKK-MIF-TIF'!$R$106)+SUMIF('TKK-MIF-TIF'!$I$90,'rekap jam tatap muka'!B32,'TKK-MIF-TIF'!$R$90)+SUMIF('TKK-MIF-TIF'!$H$92:$I$93,'rekap jam tatap muka'!B32,'TKK-MIF-TIF'!$R$92:$R$93)+SUMIF('TKK-MIF-TIF'!$I$102:$I$103,'rekap jam tatap muka'!B32,'TKK-MIF-TIF'!$R$102:$R$103)+SUMIF('TKK-MIF-TIF'!$I$106,'rekap jam tatap muka'!B32,'TKK-MIF-TIF'!$R$106)+SUMIF('TKK-MIF-TIF'!$J$90,'rekap jam tatap muka'!B32,'TKK-MIF-TIF'!$R$90)+SUMIF('TKK-MIF-TIF'!$J$92:$J$93,'rekap jam tatap muka'!B32,'TKK-MIF-TIF'!$R$92:$R$93)+SUMIF('TKK-MIF-TIF'!$J$102:$J$103,'rekap jam tatap muka'!B32,'TKK-MIF-TIF'!$R$102:$R$103)+SUMIF('TKK-MIF-TIF'!$J$106,'rekap jam tatap muka'!B32,'TKK-MIF-TIF'!$R$106)+SUMIF('TKK-MIF-TIF'!$K$90,'rekap jam tatap muka'!B32,'TKK-MIF-TIF'!$R$90)+SUMIF('TKK-MIF-TIF'!$K$92:$K$93,'rekap jam tatap muka'!B32,'TKK-MIF-TIF'!$R$92:$R$93)+SUMIF('TKK-MIF-TIF'!$K$102:$K$103,'rekap jam tatap muka'!B32,'TKK-MIF-TIF'!$R$102:$R$103)+SUMIF('TKK-MIF-TIF'!$K$106,'rekap jam tatap muka'!B32,'TKK-MIF-TIF'!$R$106)+SUMIF('TKK-MIF-TIF'!$L$90,'rekap jam tatap muka'!B32,'TKK-MIF-TIF'!$R$90)+SUMIF('TKK-MIF-TIF'!$L$92:$L$93,'rekap jam tatap muka'!B32,'TKK-MIF-TIF'!$R$92:$R$93)+SUMIF('TKK-MIF-TIF'!$L$102:$L$103,'rekap jam tatap muka'!B32,'TKK-MIF-TIF'!$R$102:$R$103)+SUMIF('TKK-MIF-TIF'!$L$106,'rekap jam tatap muka'!B32,'TKK-MIF-TIF'!$R$106)</f>
        <v>0</v>
      </c>
      <c r="P33" s="23">
        <f>COUNTIF('TKK-MIF-TIF'!$A$113:$L$150,'rekap jam tatap muka'!B32)</f>
        <v>2</v>
      </c>
      <c r="Q33" s="23">
        <f>SUMIF('TKK-MIF-TIF'!$H$119:$H$121,'rekap jam tatap muka'!B32,'TKK-MIF-TIF'!$R$119:$R$121)+SUMIF('TKK-MIF-TIF'!$H$129:$H$132,'rekap jam tatap muka'!B32,'TKK-MIF-TIF'!$R$129:$R$132)+SUMIF('TKK-MIF-TIF'!$H$139:$H$142,'rekap jam tatap muka'!B32,'TKK-MIF-TIF'!$R$139:$R173)+ SUMIF('TKK-MIF-TIF'!$H$150:$H$151,'rekap jam tatap muka'!B32,'TKK-MIF-TIF'!$R$150:$R182)+SUMIF('TKK-MIF-TIF'!$I$119:$I$121,'rekap jam tatap muka'!B32,'TKK-MIF-TIF'!$R$119:$R$121)+SUMIF('TKK-MIF-TIF'!$I$129:$I$132,'rekap jam tatap muka'!B32,'TKK-MIF-TIF'!$R$129:$R$132)+SUMIF('TKK-MIF-TIF'!$I$139:$I$142,'rekap jam tatap muka'!B32,'TKK-MIF-TIF'!$R$139:$R173)+SUMIF('TKK-MIF-TIF'!$I$150:$I$151,'rekap jam tatap muka'!B32,'TKK-MIF-TIF'!$R$150:$R182)+SUMIF('TKK-MIF-TIF'!$J$119:$J$121,'rekap jam tatap muka'!B32,'TKK-MIF-TIF'!$R$119:$R$121)+SUMIF('TKK-MIF-TIF'!$J$129:$J$132,'rekap jam tatap muka'!B32,'TKK-MIF-TIF'!$R$129:$R$132)+SUMIF('TKK-MIF-TIF'!$J$139:$J$142,'rekap jam tatap muka'!B32,'TKK-MIF-TIF'!$R$139:$R173)+SUMIF('TKK-MIF-TIF'!$J$150:$J$151,'rekap jam tatap muka'!B32,'TKK-MIF-TIF'!$R$150:$R182)+SUMIF('TKK-MIF-TIF'!$K$119:$K$121,'rekap jam tatap muka'!B32,'TKK-MIF-TIF'!$R$119:$R$121)+SUMIF('TKK-MIF-TIF'!$K$129:$K$132,'rekap jam tatap muka'!B32,'TKK-MIF-TIF'!$R$132:$R$1120)+SUMIF('TKK-MIF-TIF'!$K$139:$K$142,'rekap jam tatap muka'!B32,'TKK-MIF-TIF'!$R$139:$R173)+SUMIF('TKK-MIF-TIF'!$K$150:$K$151,'rekap jam tatap muka'!B32,'TKK-MIF-TIF'!$R$150:$R182)+SUMIF('TKK-MIF-TIF'!$L$119:$L$121,'rekap jam tatap muka'!B32,'TKK-MIF-TIF'!$R$119:$R$121)+SUMIF('TKK-MIF-TIF'!$L$129:$L$132,'rekap jam tatap muka'!B32,'TKK-MIF-TIF'!$R$132:$R$1120)+SUMIF('TKK-MIF-TIF'!$L$139:$L$142,'rekap jam tatap muka'!B32,'TKK-MIF-TIF'!$R$139:$R173)+SUMIF('TKK-MIF-TIF'!$L$150:$L$151,'rekap jam tatap muka'!B32,'TKK-MIF-TIF'!$R$150:$R182)</f>
        <v>0</v>
      </c>
      <c r="R33" s="24">
        <f>SUMIF('TKK-MIF-TIF'!$H$122:$H$123,'rekap jam tatap muka'!B32,'TKK-MIF-TIF'!$R$122:$R$123)+SUMIF('TKK-MIF-TIF'!$H$128,'rekap jam tatap muka'!B32,'TKK-MIF-TIF'!$R$128)+SUMIF('TKK-MIF-TIF'!$H$133:$H$134,'rekap jam tatap muka'!B32,'TKK-MIF-TIF'!$R$133:$R$134)+SUMIF('TKK-MIF-TIF'!$H$143:$H$145,'rekap jam tatap muka'!B32,'TKK-MIF-TIF'!$R$143:$R$145)+SUMIF('TKK-MIF-TIF'!$H$152,'rekap jam tatap muka'!B32,'TKK-MIF-TIF'!$R$152)+SUMIF('TKK-MIF-TIF'!$I$122:$I$123,'rekap jam tatap muka'!B32,'TKK-MIF-TIF'!$R$122:$R$123)+SUMIF('TKK-MIF-TIF'!$I$128,'rekap jam tatap muka'!B32,'TKK-MIF-TIF'!$R$128)+SUMIF('TKK-MIF-TIF'!$I$133:$I$134,'rekap jam tatap muka'!B32,'TKK-MIF-TIF'!$R$133:$R$134)+SUMIF('TKK-MIF-TIF'!$I$143:$I$145,'rekap jam tatap muka'!B32,'TKK-MIF-TIF'!$R$143:$R$145)+SUMIF('TKK-MIF-TIF'!$I$152,'rekap jam tatap muka'!B32,'TKK-MIF-TIF'!$R$152)+SUMIF('TKK-MIF-TIF'!$J$122:$J$123,'rekap jam tatap muka'!B32,'TKK-MIF-TIF'!$R$122:$R$123)+SUMIF('TKK-MIF-TIF'!$J$128,'rekap jam tatap muka'!B32,'TKK-MIF-TIF'!$R$128)+SUMIF('TKK-MIF-TIF'!$J$133:$J$134,'rekap jam tatap muka'!B32,'TKK-MIF-TIF'!$R$133:$R$134)+SUMIF('TKK-MIF-TIF'!$J$143:$J$145,'rekap jam tatap muka'!B32,'TKK-MIF-TIF'!$R$143:$R$145)+SUMIF('TKK-MIF-TIF'!$K$122:$K$123,'rekap jam tatap muka'!B32,'TKK-MIF-TIF'!$R$122:$R$123)+SUMIF('TKK-MIF-TIF'!$J$152,'rekap jam tatap muka'!B32,'TKK-MIF-TIF'!$R$152)+SUMIF('TKK-MIF-TIF'!$K$128,'rekap jam tatap muka'!B32,'TKK-MIF-TIF'!$R$128)+SUMIF('TKK-MIF-TIF'!$K$133:$K$134,'rekap jam tatap muka'!B32,'TKK-MIF-TIF'!$R$133:$R$134)+SUMIF('TKK-MIF-TIF'!$K$143:$K$145,'rekap jam tatap muka'!B32,'TKK-MIF-TIF'!$R$143:$R$145)+SUMIF('TKK-MIF-TIF'!$K$152,'rekap jam tatap muka'!B32,'TKK-MIF-TIF'!$R$152)+SUMIF('TKK-MIF-TIF'!$L$122:$L$123,'rekap jam tatap muka'!B32,'TKK-MIF-TIF'!$R$122:$R$123)+SUMIF('TKK-MIF-TIF'!$L$128,'rekap jam tatap muka'!B32,'TKK-MIF-TIF'!$R$128)+SUMIF('TKK-MIF-TIF'!$L$133:$L$134,'rekap jam tatap muka'!B32,'TKK-MIF-TIF'!$R$133:$R$134)+SUMIF('TKK-MIF-TIF'!$L$143:$L$145,'rekap jam tatap muka'!B32,'TKK-MIF-TIF'!$R$143:$R$145)+SUMIF('TKK-MIF-TIF'!$L$152,'rekap jam tatap muka'!B32,'TKK-MIF-TIF'!$R$152)</f>
        <v>11</v>
      </c>
      <c r="S33" s="25">
        <f>COUNTIF('TKK-MIF-TIF'!$A$189:$L$226,'rekap jam tatap muka'!B32)</f>
        <v>2</v>
      </c>
      <c r="T33" s="25">
        <f>SUMIF('TKK-MIF-TIF'!$H$194:$H$196,'rekap jam tatap muka'!B32,'TKK-MIF-TIF'!$R$194:$R$196)+SUMIF('TKK-MIF-TIF'!$H$205:$H$208,'rekap jam tatap muka'!B32,'TKK-MIF-TIF'!$R$205:$R$208)+SUMIF('TKK-MIF-TIF'!$H$215:$H$218,'rekap jam tatap muka'!B32,'TKK-MIF-TIF'!$R$215:$R249)+SUMIF('TKK-MIF-TIF'!$H$226:$H$227,'rekap jam tatap muka'!B32,'TKK-MIF-TIF'!$R$226:$R258)+ SUMIF('TKK-MIF-TIF'!$I$194:$I$196,'rekap jam tatap muka'!B32,'TKK-MIF-TIF'!$R$194:$R$196)+SUMIF('TKK-MIF-TIF'!$I$205:$I$208,'rekap jam tatap muka'!B32,'TKK-MIF-TIF'!$R$205:$R$208)+SUMIF('TKK-MIF-TIF'!$I$215:$I$218,'rekap jam tatap muka'!B32,'TKK-MIF-TIF'!$R$215:$R249)+SUMIF('TKK-MIF-TIF'!$I$226:$I$227,'rekap jam tatap muka'!B32,'TKK-MIF-TIF'!$R$226:$R258)+SUMIF('TKK-MIF-TIF'!$J$194:$J$196,'rekap jam tatap muka'!B32,'TKK-MIF-TIF'!$R$194:$R$196)+SUMIF('TKK-MIF-TIF'!$J$205:$J$208,'rekap jam tatap muka'!B32,'TKK-MIF-TIF'!$R$205:$R$208)+SUMIF('TKK-MIF-TIF'!$J$215:$J$218,'rekap jam tatap muka'!B32,'TKK-MIF-TIF'!$R$215:$R249)+SUMIF('TKK-MIF-TIF'!$J$226:$J$227,'rekap jam tatap muka'!B32,'TKK-MIF-TIF'!$R$226:$R258)+SUMIF('TKK-MIF-TIF'!$K$194:$K$196,'rekap jam tatap muka'!B32,'TKK-MIF-TIF'!$R$194:$R$196)+SUMIF('TKK-MIF-TIF'!$K$205:$K$208,'rekap jam tatap muka'!B32,'TKK-MIF-TIF'!$R$205:$R$208)+SUMIF('TKK-MIF-TIF'!$K$215:$K$218,'rekap jam tatap muka'!B32,'TKK-MIF-TIF'!$R$215:$R249)+SUMIF('TKK-MIF-TIF'!$K$226:$K$227,'rekap jam tatap muka'!B32,'TKK-MIF-TIF'!$R$226:$R258)+SUMIF('TKK-MIF-TIF'!$L$194:$L$196,'rekap jam tatap muka'!B32,'TKK-MIF-TIF'!$R$194:$R$196)+SUMIF('TKK-MIF-TIF'!$L$205:$L$208,'rekap jam tatap muka'!B32,'TKK-MIF-TIF'!$R$205:$R$208)+SUMIF('TKK-MIF-TIF'!$L$215:$L$218,'rekap jam tatap muka'!B32,'TKK-MIF-TIF'!$R$215:$R249)+SUMIF('TKK-MIF-TIF'!$L$226:$L$227,'rekap jam tatap muka'!B32,'TKK-MIF-TIF'!$R$226:$R258)</f>
        <v>0</v>
      </c>
      <c r="U33" s="26">
        <f>SUMIF('TKK-MIF-TIF'!$H$197:$H$198,'rekap jam tatap muka'!B32,'TKK-MIF-TIF'!$R$197:$R$198)+SUMIF('TKK-MIF-TIF'!$H$204,'rekap jam tatap muka'!B32,'TKK-MIF-TIF'!$R$204)+SUMIF('TKK-MIF-TIF'!$H$209:$H$210,'rekap jam tatap muka'!B32,'TKK-MIF-TIF'!$R$209:$R$210)+SUMIF('TKK-MIF-TIF'!$H$219:$H$221,'rekap jam tatap muka'!B32,'TKK-MIF-TIF'!$R$219:$R$221)+SUMIF('TKK-MIF-TIF'!$H$228,'rekap jam tatap muka'!B32,'TKK-MIF-TIF'!$R$228)+SUMIF('TKK-MIF-TIF'!$I$197:$I$198,'rekap jam tatap muka'!B32,'TKK-MIF-TIF'!$R$197:$R$198)+SUMIF('TKK-MIF-TIF'!$I$204,'rekap jam tatap muka'!B32,'TKK-MIF-TIF'!$R$204)+SUMIF('TKK-MIF-TIF'!$I$209:$I$210,'rekap jam tatap muka'!B32,'TKK-MIF-TIF'!$R$209:$R$210)+SUMIF('TKK-MIF-TIF'!$I$219:$I$221,'rekap jam tatap muka'!B32,'TKK-MIF-TIF'!$R$219:$R$221)+SUMIF('TKK-MIF-TIF'!$I$228,'rekap jam tatap muka'!B32,'TKK-MIF-TIF'!$R$228)+SUMIF('TKK-MIF-TIF'!$J$197:$J$198,'rekap jam tatap muka'!B32,'TKK-MIF-TIF'!$R$197:$R$198)+SUMIF('TKK-MIF-TIF'!$J$204,'rekap jam tatap muka'!B32,'TKK-MIF-TIF'!$R$204)+SUMIF('TKK-MIF-TIF'!$J$209:$J$210,'rekap jam tatap muka'!B32,'TKK-MIF-TIF'!$R$209:$R$210)+SUMIF('TKK-MIF-TIF'!$J$219:$J$221,'rekap jam tatap muka'!B32,'TKK-MIF-TIF'!$R$219:$R$221)+SUMIF('TKK-MIF-TIF'!$J$228,'rekap jam tatap muka'!B32,'TKK-MIF-TIF'!$R$228)+SUMIF('TKK-MIF-TIF'!$K$197:$K$198,'rekap jam tatap muka'!B32,'TKK-MIF-TIF'!$R$197:$R$198)+SUMIF('TKK-MIF-TIF'!$K$204,'rekap jam tatap muka'!B32,'TKK-MIF-TIF'!$R$204)+SUMIF('TKK-MIF-TIF'!$K$209:$K$210,'rekap jam tatap muka'!B32,'TKK-MIF-TIF'!$R$209:$R$210)+SUMIF('TKK-MIF-TIF'!$K$219:$K$221,'rekap jam tatap muka'!B32,'TKK-MIF-TIF'!$R$219:$R$221)+SUMIF('TKK-MIF-TIF'!$K$228,'rekap jam tatap muka'!B32,'TKK-MIF-TIF'!$R$228)+SUMIF('TKK-MIF-TIF'!$L$197:$L$198,'rekap jam tatap muka'!B32,'TKK-MIF-TIF'!$R$197:$R$198)+SUMIF('TKK-MIF-TIF'!$L$204,'rekap jam tatap muka'!B32,'TKK-MIF-TIF'!$R$204)+SUMIF('TKK-MIF-TIF'!$L$209:$L$210,'rekap jam tatap muka'!B32,'TKK-MIF-TIF'!$R$209:$R$210)+SUMIF('TKK-MIF-TIF'!$J$219:$J$221,'rekap jam tatap muka'!B32,'TKK-MIF-TIF'!$R$219:$R$221)++SUMIF('TKK-MIF-TIF'!$L$228,'rekap jam tatap muka'!B32,'TKK-MIF-TIF'!$R$228)</f>
        <v>6</v>
      </c>
      <c r="V33" s="27">
        <f>COUNTIF('TKK-MIF-TIF'!$A$231:$L$242,'rekap jam tatap muka'!B32)</f>
        <v>0</v>
      </c>
      <c r="W33" s="28">
        <f>SUMIF('TKK-MIF-TIF'!$H$251:$H$253,'rekap jam tatap muka'!B32,'TKK-MIF-TIF'!$R$251:$R$253)+SUMIF('TKK-MIF-TIF'!$I$251:$I$253,'rekap jam tatap muka'!B32,'TKK-MIF-TIF'!$R$251:$R$253)+SUMIF('TKK-MIF-TIF'!$J$251:$J$253,'rekap jam tatap muka'!B32,'TKK-MIF-TIF'!$R$251:$R$253)+SUMIF('TKK-MIF-TIF'!$K$251:$K$253,'rekap jam tatap muka'!B32,'TKK-MIF-TIF'!$R$251:$R$253)+SUMIF('TKK-MIF-TIF'!$L$251:$L$253,'rekap jam tatap muka'!B32,'TKK-MIF-TIF'!$R$251:$R$253)</f>
        <v>0</v>
      </c>
      <c r="X33" s="29">
        <f>SUMIF('TKK-MIF-TIF'!$H$254:$H$255,'rekap jam tatap muka'!B32,'TKK-MIF-TIF'!$R$254:$R$255)+SUMIF('TKK-MIF-TIF'!$I$254:$I$255,'rekap jam tatap muka'!B32,'TKK-MIF-TIF'!$R$254:$R$255)+SUMIF('TKK-MIF-TIF'!$J$254:$J$255,'rekap jam tatap muka'!B32,'TKK-MIF-TIF'!$R$254:$R$255)+SUMIF('TKK-MIF-TIF'!$K$254:$K$255,'rekap jam tatap muka'!B32,'TKK-MIF-TIF'!$R$254:$R$255)+SUMIF('TKK-MIF-TIF'!$L$254:$L$255,'rekap jam tatap muka'!B32,'TKK-MIF-TIF'!$R$254:$R$255)</f>
        <v>0</v>
      </c>
      <c r="Y33" s="30">
        <f>COUNTIF('TKK-MIF-TIF'!$A$261:$L$272,'rekap jam tatap muka'!B32)</f>
        <v>0</v>
      </c>
      <c r="Z33" s="31">
        <f>SUMIF('TKK-MIF-TIF'!$H$266:$H$268,'rekap jam tatap muka'!B32,'TKK-MIF-TIF'!$R$266:$R$268)+SUMIF('TKK-MIF-TIF'!$I$266:$I$268,'rekap jam tatap muka'!B32,'TKK-MIF-TIF'!$R$266:$R$268)+SUMIF('TKK-MIF-TIF'!$J$266:$J$268,'rekap jam tatap muka'!B32,'TKK-MIF-TIF'!$R$266:$R$268)+SUMIF('TKK-MIF-TIF'!$K$266:$K$268,'rekap jam tatap muka'!B32,'TKK-MIF-TIF'!$R$266:$R$268)+SUMIF('TKK-MIF-TIF'!$L$266:$L$268,'rekap jam tatap muka'!B32,'TKK-MIF-TIF'!$R$266:$R$268)</f>
        <v>0</v>
      </c>
      <c r="AA33" s="32">
        <f>SUMIF('TKK-MIF-TIF'!$H$269:$H$270,'rekap jam tatap muka'!B32,'TKK-MIF-TIF'!$R$269:$R$270)+SUMIF('TKK-MIF-TIF'!$I$269:$I$270,'rekap jam tatap muka'!B32,'TKK-MIF-TIF'!$R$269:$R$270)+SUMIF('TKK-MIF-TIF'!$J$269:$J$270,'rekap jam tatap muka'!B32,'TKK-MIF-TIF'!$R$269:$R$270)+SUMIF('TKK-MIF-TIF'!$K$269:$K$270,'rekap jam tatap muka'!B32,'TKK-MIF-TIF'!$R$269:$R$270)+SUMIF('TKK-MIF-TIF'!$L$269:$L$270,'rekap jam tatap muka'!B32,'TKK-MIF-TIF'!$R$269:$R$270)</f>
        <v>0</v>
      </c>
      <c r="AB33" s="33">
        <f>COUNTIF('TKK-MIF-TIF'!$A$154:$L$184,'rekap jam tatap muka'!B32)</f>
        <v>1</v>
      </c>
      <c r="AC33" s="33">
        <f>SUMIF('TKK-MIF-TIF'!$H$161:$H$163,'rekap jam tatap muka'!B32,'TKK-MIF-TIF'!$R$161:$R$163)+SUMIF('TKK-MIF-TIF'!$H$172:$H$175,'rekap jam tatap muka'!B32,'TKK-MIF-TIF'!$R$172:$R$175)+SUMIF('TKK-MIF-TIF'!$I$161:$I$163,'rekap jam tatap muka'!B32,'TKK-MIF-TIF'!$R$161:$R$163)+SUMIF('TKK-MIF-TIF'!$I$172:$I$175,'rekap jam tatap muka'!B32,'TKK-MIF-TIF'!$R$172:$R$175)+SUMIF('TKK-MIF-TIF'!$J$161:$J$163,'rekap jam tatap muka'!B32,'TKK-MIF-TIF'!$R$161:$R$163)+SUMIF('TKK-MIF-TIF'!$J$172:$J$175,'rekap jam tatap muka'!B32,'TKK-MIF-TIF'!$R$172:$R$175)+SUMIF('TKK-MIF-TIF'!$K$161:$K$163,'rekap jam tatap muka'!B32,'TKK-MIF-TIF'!$R$161:$R$163)+SUMIF('TKK-MIF-TIF'!$K$172:$K$175,'rekap jam tatap muka'!B32,'TKK-MIF-TIF'!$R$172:$R$175)+SUMIF('TKK-MIF-TIF'!$L$161:$L$163,'rekap jam tatap muka'!B32,'TKK-MIF-TIF'!$R$161:$R$163)+SUMIF('TKK-MIF-TIF'!$L$172:$L$175,'rekap jam tatap muka'!B32,'TKK-MIF-TIF'!$R$172:$R$175)</f>
        <v>0</v>
      </c>
      <c r="AD33" s="34">
        <f>SUMIF('TKK-MIF-TIF'!$H$164:$H$165,'rekap jam tatap muka'!B32,'TKK-MIF-TIF'!$R$164:$R$165)+SUMIF('TKK-MIF-TIF'!$H$171,'rekap jam tatap muka'!B32,'TKK-MIF-TIF'!$R$171)+SUMIF('TKK-MIF-TIF'!$H$176:$H$177,'rekap jam tatap muka'!B32,'TKK-MIF-TIF'!$R$176:$R$177)+SUMIF('TKK-MIF-TIF'!$I$164:$I$165,'rekap jam tatap muka'!B32,'TKK-MIF-TIF'!$R$164:$R$165)+SUMIF('TKK-MIF-TIF'!$I$171,'rekap jam tatap muka'!B32,'TKK-MIF-TIF'!$R$171)+SUMIF('TKK-MIF-TIF'!$I$176:$I$177,'rekap jam tatap muka'!B32,'TKK-MIF-TIF'!$R$176:$R$177)+SUMIF('TKK-MIF-TIF'!$J$164:$J$165,'rekap jam tatap muka'!B32,'TKK-MIF-TIF'!$R$164:$R$165)+SUMIF('TKK-MIF-TIF'!$J$171,'rekap jam tatap muka'!B32,'TKK-MIF-TIF'!$R$171)+SUMIF('TKK-MIF-TIF'!$J$176:$J$177,'rekap jam tatap muka'!B32,'TKK-MIF-TIF'!$R$176:$R$177)+SUMIF('TKK-MIF-TIF'!$K$164:$K$165,'rekap jam tatap muka'!B32,'TKK-MIF-TIF'!$R$164:$R$165)+SUMIF('TKK-MIF-TIF'!$K$171,'rekap jam tatap muka'!B32,'TKK-MIF-TIF'!$R$171)+SUMIF('TKK-MIF-TIF'!$K$176:$K$177,'rekap jam tatap muka'!B32,'TKK-MIF-TIF'!$R$176:$R$177)+SUMIF('TKK-MIF-TIF'!$L$164:$L$165,'rekap jam tatap muka'!B32,'TKK-MIF-TIF'!$R$164:$R$165)+SUMIF('TKK-MIF-TIF'!$L$171,'rekap jam tatap muka'!B32,'TKK-MIF-TIF'!$R$171)+SUMIF('TKK-MIF-TIF'!$L$176:$L$177,'rekap jam tatap muka'!B32,'TKK-MIF-TIF'!$R$176:$R$177)</f>
        <v>2</v>
      </c>
      <c r="AE33" s="34"/>
      <c r="AF33" s="35">
        <f t="shared" si="3"/>
        <v>5</v>
      </c>
      <c r="AG33" s="15">
        <f t="shared" ca="1" si="4"/>
        <v>0</v>
      </c>
      <c r="AH33" s="35">
        <f t="shared" ca="1" si="0"/>
        <v>0</v>
      </c>
      <c r="AI33" s="15">
        <f t="shared" ca="1" si="5"/>
        <v>19</v>
      </c>
      <c r="AJ33" s="35">
        <f t="shared" ca="1" si="1"/>
        <v>4</v>
      </c>
      <c r="AK33" s="35">
        <f t="shared" ca="1" si="6"/>
        <v>19</v>
      </c>
      <c r="AL33" s="36">
        <f>COUNTIF('TKK-MIF-TIF'!$H$15:$H$272,'rekap jam tatap muka'!B32)</f>
        <v>0</v>
      </c>
      <c r="AM33" s="37">
        <v>50000</v>
      </c>
      <c r="AN33" s="38">
        <f t="shared" ca="1" si="7"/>
        <v>0</v>
      </c>
      <c r="AO33" s="38">
        <f t="shared" ca="1" si="8"/>
        <v>2800000</v>
      </c>
      <c r="AP33" s="38">
        <f t="shared" ca="1" si="2"/>
        <v>2800000</v>
      </c>
      <c r="AQ33" s="40" t="s">
        <v>26</v>
      </c>
    </row>
    <row r="34" spans="1:43" ht="15.75" customHeight="1">
      <c r="A34" s="12">
        <v>33</v>
      </c>
      <c r="B34" s="13" t="s">
        <v>58</v>
      </c>
      <c r="C34" s="13" t="s">
        <v>332</v>
      </c>
      <c r="D34" s="14">
        <f>COUNTIF('TKK-MIF-TIF'!$A$13:$L$35,'rekap jam tatap muka'!B33)</f>
        <v>0</v>
      </c>
      <c r="E34" s="15">
        <f ca="1">SUMIF('TKK-MIF-TIF'!$H$4:$H$19,'rekap jam tatap muka'!B33,'TKK-MIF-TIF'!$R$4:$R$19)+SUMIF('TKK-MIF-TIF'!$H$25:$H$30,'rekap jam tatap muka'!B33,'TKK-MIF-TIF'!$R$25:$R$30)+SUMIF('TKK-MIF-TIF'!$I$4:$I$19,'rekap jam tatap muka'!B33,'TKK-MIF-TIF'!$R$4:$R$19)+SUMIF('TKK-MIF-TIF'!$I$25:$I$30,'rekap jam tatap muka'!B33,'TKK-MIF-TIF'!$R$25:$R$30)+SUMIF('TKK-MIF-TIF'!$J$4:$J$19,'rekap jam tatap muka'!B33,'TKK-MIF-TIF'!$R$4:$R$19)+SUMIF('TKK-MIF-TIF'!$J$25:$J$30,'rekap jam tatap muka'!B33,'TKK-MIF-TIF'!$R$25:$R$30)+SUMIF('TKK-MIF-TIF'!$K$4:$K$19,'rekap jam tatap muka'!B33,'TKK-MIF-TIF'!$R$4:$R$19)+SUMIF('TKK-MIF-TIF'!$K$25:$K$30,'rekap jam tatap muka'!B33,'TKK-MIF-TIF'!$R$25:$R$30)+SUMIF('TKK-MIF-TIF'!$L$4:$L$19,'rekap jam tatap muka'!B33,'TKK-MIF-TIF'!$R$4:$R$19)+SUMIF('TKK-MIF-TIF'!$L$25:$L$30,'rekap jam tatap muka'!B33,'TKK-MIF-TIF'!$R$25:$R$30)</f>
        <v>0</v>
      </c>
      <c r="F34" s="16">
        <f>SUMIF('TKK-MIF-TIF'!$H$20:$H$22,'rekap jam tatap muka'!B33,'TKK-MIF-TIF'!$R$20:$R$22)+SUMIF('TKK-MIF-TIF'!$H$31:$H$32,'rekap jam tatap muka'!B33,'TKK-MIF-TIF'!$R$31:$R$32)+SUMIF('TKK-MIF-TIF'!$H$34,'rekap jam tatap muka'!B33,'TKK-MIF-TIF'!$R$34)+SUMIF('TKK-MIF-TIF'!$I$20:$I$22,'rekap jam tatap muka'!B33,'TKK-MIF-TIF'!$R$20:$R$22)+SUMIF('TKK-MIF-TIF'!$I$31:$I$32,'rekap jam tatap muka'!B33,'TKK-MIF-TIF'!$R$31:$R$32)+SUMIF('TKK-MIF-TIF'!$I$34,'rekap jam tatap muka'!B33,'TKK-MIF-TIF'!$R$34)+SUMIF('TKK-MIF-TIF'!$J$20:$J$22,'rekap jam tatap muka'!B33,'TKK-MIF-TIF'!$R$20:$R$22)+SUMIF('TKK-MIF-TIF'!$J$31:$J$32,'rekap jam tatap muka'!B33,'TKK-MIF-TIF'!$R$31:$R$32)+SUMIF('TKK-MIF-TIF'!$J$34,'rekap jam tatap muka'!B33,'TKK-MIF-TIF'!$R$34)+SUMIF('TKK-MIF-TIF'!$K$20:$K$22,'rekap jam tatap muka'!B33,'TKK-MIF-TIF'!$R$20:$R$22)+SUMIF('TKK-MIF-TIF'!$K$31:$K$32,'rekap jam tatap muka'!B33,'TKK-MIF-TIF'!$R$31:$R$32)+SUMIF('TKK-MIF-TIF'!$K$34,'rekap jam tatap muka'!B33,'TKK-MIF-TIF'!$R$34)+SUMIF('TKK-MIF-TIF'!$L$20:$L$22,'rekap jam tatap muka'!B33,'TKK-MIF-TIF'!$R$20:$R$22)+SUMIF('TKK-MIF-TIF'!$L$31:$L$32,'rekap jam tatap muka'!B33,'TKK-MIF-TIF'!$R$31:$R$32)+SUMIF('TKK-MIF-TIF'!$L$34,'rekap jam tatap muka'!B33,'TKK-MIF-TIF'!$R$34)</f>
        <v>0</v>
      </c>
      <c r="G34" s="17">
        <f>COUNTIF('TKK-MIF-TIF'!$A$41:$L$50,'rekap jam tatap muka'!B33)</f>
        <v>0</v>
      </c>
      <c r="H34" s="18">
        <f>SUMIF('TKK-MIF-TIF'!$H$43:$H$47,'rekap jam tatap muka'!B33,'TKK-MIF-TIF'!$R$43:$R$47)+SUMIF('TKK-MIF-TIF'!$I$43:$I$47,'rekap jam tatap muka'!B33,'TKK-MIF-TIF'!$R$43:$R$47)+SUMIF('TKK-MIF-TIF'!$J$43:$J$47,'rekap jam tatap muka'!B33,'TKK-MIF-TIF'!$R$43:$R$47)+SUMIF('TKK-MIF-TIF'!$K$43:$K$47,'rekap jam tatap muka'!B33,'TKK-MIF-TIF'!$R$43:$R$47)+SUMIF('TKK-MIF-TIF'!$L$43:$L$47,'rekap jam tatap muka'!B33,'TKK-MIF-TIF'!$R$43:$R$47)</f>
        <v>0</v>
      </c>
      <c r="I34" s="16">
        <f>SUMIF('TKK-MIF-TIF'!$H$48:$H$50,'rekap jam tatap muka'!B33,'TKK-MIF-TIF'!$R$48:$R$50)+SUMIF('TKK-MIF-TIF'!$I$48:$I$50,'rekap jam tatap muka'!B33,'TKK-MIF-TIF'!$R$48:$R$50)+SUMIF('TKK-MIF-TIF'!$J$48:$J$50,'rekap jam tatap muka'!B33,'TKK-MIF-TIF'!$R$48:$R$50)+SUMIF('TKK-MIF-TIF'!$K$48:$K$50,'rekap jam tatap muka'!B33,'TKK-MIF-TIF'!$R$48:$R$50)+SUMIF('TKK-MIF-TIF'!$L$48:$L$50,'rekap jam tatap muka'!B33,'TKK-MIF-TIF'!$R$48:$R$50)</f>
        <v>0</v>
      </c>
      <c r="J34" s="19">
        <f>COUNTIF('TKK-MIF-TIF'!$A$55:$K$80,'rekap jam tatap muka'!B33)</f>
        <v>0</v>
      </c>
      <c r="K34" s="19">
        <f>SUMIF('TKK-MIF-TIF'!$H$60,'rekap jam tatap muka'!B33,'TKK-MIF-TIF'!$R$60)+SUMIF('TKK-MIF-TIF'!$H$62,'rekap jam tatap muka'!B33,'TKK-MIF-TIF'!$R$62)+SUMIF('TKK-MIF-TIF'!$H$67:$H$72,'rekap jam tatap muka'!B33,'TKK-MIF-TIF'!$R$67:$R$72)+SUMIF('TKK-MIF-TIF'!$H$78:$H$79,'rekap jam tatap muka'!B33,'TKK-MIF-TIF'!$R$78:$R$79)+SUMIF('TKK-MIF-TIF'!$I$60,'rekap jam tatap muka'!B33,'TKK-MIF-TIF'!$R$60)+SUMIF('TKK-MIF-TIF'!$I$62,'rekap jam tatap muka'!B33,'TKK-MIF-TIF'!$R$62)+SUMIF('TKK-MIF-TIF'!$I$67:$I$72,'rekap jam tatap muka'!B33,'TKK-MIF-TIF'!$R$67:$R$72)+SUMIF('TKK-MIF-TIF'!$I$78:$I$79,'rekap jam tatap muka'!B33,'TKK-MIF-TIF'!$R$78:$R$79)+SUMIF('TKK-MIF-TIF'!$J$60,'rekap jam tatap muka'!B33,'TKK-MIF-TIF'!$R$60)+SUMIF('TKK-MIF-TIF'!$J$62,'rekap jam tatap muka'!B33,'TKK-MIF-TIF'!$R$62)+SUMIF('TKK-MIF-TIF'!$J$67:$J$72,'rekap jam tatap muka'!B33,'TKK-MIF-TIF'!$R$67:$R$72)+SUMIF('TKK-MIF-TIF'!$J$78:$J$79,'rekap jam tatap muka'!B33,'TKK-MIF-TIF'!$R$78:$R$79)+SUMIF('TKK-MIF-TIF'!$K$60,'rekap jam tatap muka'!B33,'TKK-MIF-TIF'!$R$60)+SUMIF('TKK-MIF-TIF'!$K$62,'rekap jam tatap muka'!B33,'TKK-MIF-TIF'!$R$62)+SUMIF('TKK-MIF-TIF'!$K$67:$K$72,'rekap jam tatap muka'!B33,'TKK-MIF-TIF'!$R$67:$R$72)+SUMIF('TKK-MIF-TIF'!$K$78:$K$79,'rekap jam tatap muka'!B33,'TKK-MIF-TIF'!$R$78:$R$79)+SUMIF('TKK-MIF-TIF'!$L$60,'rekap jam tatap muka'!B33,'TKK-MIF-TIF'!$R$60)+SUMIF('TKK-MIF-TIF'!$L$62,'rekap jam tatap muka'!B33,'TKK-MIF-TIF'!$R$62)+SUMIF('TKK-MIF-TIF'!$L$67:$L$72,'rekap jam tatap muka'!B33,'TKK-MIF-TIF'!$R$67:$R$72)+SUMIF('TKK-MIF-TIF'!$L$78:$L$79,'rekap jam tatap muka'!B33,'TKK-MIF-TIF'!$R$78:$R$79)</f>
        <v>0</v>
      </c>
      <c r="L34" s="20">
        <f>SUMIF('TKK-MIF-TIF'!$H$61,'rekap jam tatap muka'!B33,'TKK-MIF-TIF'!$R$61)+SUMIF('TKK-MIF-TIF'!$H$63:$H$64,'rekap jam tatap muka'!B33,'TKK-MIF-TIF'!$R$63:$R$64)+SUMIF('TKK-MIF-TIF'!$H$73:$H$74,'rekap jam tatap muka'!B33,'TKK-MIF-TIF'!$R$73:$R$74)+SUMIF('TKK-MIF-TIF'!$H$77,'rekap jam tatap muka'!B33,'TKK-MIF-TIF'!$R$77)+SUMIF('TKK-MIF-TIF'!$I$61,'rekap jam tatap muka'!B33,'TKK-MIF-TIF'!$R$61)+SUMIF('TKK-MIF-TIF'!$I$63:$I$64,'rekap jam tatap muka'!B33,'TKK-MIF-TIF'!$R$63:$R$64)+SUMIF('TKK-MIF-TIF'!$I$73:$I$74,'rekap jam tatap muka'!B33,'TKK-MIF-TIF'!$R$73:$R$74)+SUMIF('TKK-MIF-TIF'!$I$77,'rekap jam tatap muka'!B33,'TKK-MIF-TIF'!$R$77)+SUMIF('TKK-MIF-TIF'!$J$61,'rekap jam tatap muka'!B33,'TKK-MIF-TIF'!$R$61)+SUMIF('TKK-MIF-TIF'!$J$63:$J$64,'rekap jam tatap muka'!B33,'TKK-MIF-TIF'!$R$63:$R$64)+SUMIF('TKK-MIF-TIF'!$J$73:$J$74,'rekap jam tatap muka'!B33,'TKK-MIF-TIF'!$R$73:$R$74)+SUMIF('TKK-MIF-TIF'!$J$77,'rekap jam tatap muka'!B33,'TKK-MIF-TIF'!$R$77)+SUMIF('TKK-MIF-TIF'!$K$61,'rekap jam tatap muka'!B33,'TKK-MIF-TIF'!$R$61)+SUMIF('TKK-MIF-TIF'!$K$63:$K$64,'rekap jam tatap muka'!B33,'TKK-MIF-TIF'!$R$63:$R$64)+SUMIF('TKK-MIF-TIF'!$K$73:$K$74,'rekap jam tatap muka'!B33,'TKK-MIF-TIF'!$R$73:$R$74)+SUMIF('TKK-MIF-TIF'!$K$77,'rekap jam tatap muka'!B33,'TKK-MIF-TIF'!$R$77)+SUMIF('TKK-MIF-TIF'!$L$61,'rekap jam tatap muka'!B33,'TKK-MIF-TIF'!$R$61)+SUMIF('TKK-MIF-TIF'!$L$63:$L$64,'rekap jam tatap muka'!B33,'TKK-MIF-TIF'!$R$63:$R$64)+SUMIF('TKK-MIF-TIF'!$L$73:$L$74,'rekap jam tatap muka'!B33,'TKK-MIF-TIF'!$R$73:$R$74)+SUMIF('TKK-MIF-TIF'!$L$77,'rekap jam tatap muka'!B33,'TKK-MIF-TIF'!$R$77)</f>
        <v>0</v>
      </c>
      <c r="M34" s="21">
        <f>COUNTIF('TKK-MIF-TIF'!$A$84:$K$109,'rekap jam tatap muka'!B33)</f>
        <v>0</v>
      </c>
      <c r="N34" s="21">
        <f>SUMIF('TKK-MIF-TIF'!$H$89,'rekap jam tatap muka'!B33,'TKK-MIF-TIF'!$R$89)+SUMIF('TKK-MIF-TIF'!$H$91,'rekap jam tatap muka'!B33,'TKK-MIF-TIF'!$R$91)+SUMIF('TKK-MIF-TIF'!$H$96:$H$101,'rekap jam tatap muka'!B33,'TKK-MIF-TIF'!$R$96:$R$101)+SUMIF('TKK-MIF-TIF'!$H$107:$H$108,'rekap jam tatap muka'!B33,'TKK-MIF-TIF'!$R$107:$R$108)+SUMIF('TKK-MIF-TIF'!$I$89,'rekap jam tatap muka'!B33,'TKK-MIF-TIF'!$R$89)+SUMIF('TKK-MIF-TIF'!$I$91,'rekap jam tatap muka'!B33,'TKK-MIF-TIF'!$R$91)+SUMIF('TKK-MIF-TIF'!$I$96:$I$101,'rekap jam tatap muka'!B33,'TKK-MIF-TIF'!$R$96:$R$101)+SUMIF('TKK-MIF-TIF'!$I$107:$I$108,'rekap jam tatap muka'!B33,'TKK-MIF-TIF'!$R$107:$R$108)+SUMIF('TKK-MIF-TIF'!$J$89,'rekap jam tatap muka'!B33,'TKK-MIF-TIF'!$R$89)+SUMIF('TKK-MIF-TIF'!$J$91,'rekap jam tatap muka'!B33,'TKK-MIF-TIF'!$R$91)+SUMIF('TKK-MIF-TIF'!$J$96:$J$101,'rekap jam tatap muka'!B33,'TKK-MIF-TIF'!$R$96:$R$101)+SUMIF('TKK-MIF-TIF'!$J$107:$J$108,'rekap jam tatap muka'!B33,'TKK-MIF-TIF'!$R$107:$R$108)+SUMIF('TKK-MIF-TIF'!$K$89,'rekap jam tatap muka'!B33,'TKK-MIF-TIF'!$R$89)+SUMIF('TKK-MIF-TIF'!$K$91,'rekap jam tatap muka'!B33,'TKK-MIF-TIF'!$R$91)+SUMIF('TKK-MIF-TIF'!$K$96:$K$101,'rekap jam tatap muka'!B33,'TKK-MIF-TIF'!$R$96:$R$101)+SUMIF('TKK-MIF-TIF'!$K$107:$K$108,'rekap jam tatap muka'!B33,'TKK-MIF-TIF'!$R$107:$R$108)+SUMIF('TKK-MIF-TIF'!$H$89,'rekap jam tatap muka'!B33,'TKK-MIF-TIF'!$R$89)+SUMIF('TKK-MIF-TIF'!$L$91,'rekap jam tatap muka'!B33,'TKK-MIF-TIF'!$R$91)+SUMIF('TKK-MIF-TIF'!$L$96:$L$101,'rekap jam tatap muka'!B33,'TKK-MIF-TIF'!$R$96:$R$101)+SUMIF('TKK-MIF-TIF'!$L$107:$L$108,'rekap jam tatap muka'!B33,'TKK-MIF-TIF'!$R$107:$R$108)</f>
        <v>0</v>
      </c>
      <c r="O34" s="22">
        <f ca="1">SUMIF('TKK-MIF-TIF'!$H$90,'rekap jam tatap muka'!B33,'TKK-MIF-TIF'!$R$90)+SUMIF('TKK-MIF-TIF'!$H$92:$H$93,'rekap jam tatap muka'!B33,'TKK-MIF-TIF'!$R$92:$R$93)+SUMIF('TKK-MIF-TIF'!$H$102:$H$103,'rekap jam tatap muka'!B33,'TKK-MIF-TIF'!$R$102:$R$103)+SUMIF('TKK-MIF-TIF'!$H$106,'rekap jam tatap muka'!B33,'TKK-MIF-TIF'!$R$106)+SUMIF('TKK-MIF-TIF'!$I$90,'rekap jam tatap muka'!B33,'TKK-MIF-TIF'!$R$90)+SUMIF('TKK-MIF-TIF'!$H$92:$I$93,'rekap jam tatap muka'!B33,'TKK-MIF-TIF'!$R$92:$R$93)+SUMIF('TKK-MIF-TIF'!$I$102:$I$103,'rekap jam tatap muka'!B33,'TKK-MIF-TIF'!$R$102:$R$103)+SUMIF('TKK-MIF-TIF'!$I$106,'rekap jam tatap muka'!B33,'TKK-MIF-TIF'!$R$106)+SUMIF('TKK-MIF-TIF'!$J$90,'rekap jam tatap muka'!B33,'TKK-MIF-TIF'!$R$90)+SUMIF('TKK-MIF-TIF'!$J$92:$J$93,'rekap jam tatap muka'!B33,'TKK-MIF-TIF'!$R$92:$R$93)+SUMIF('TKK-MIF-TIF'!$J$102:$J$103,'rekap jam tatap muka'!B33,'TKK-MIF-TIF'!$R$102:$R$103)+SUMIF('TKK-MIF-TIF'!$J$106,'rekap jam tatap muka'!B33,'TKK-MIF-TIF'!$R$106)+SUMIF('TKK-MIF-TIF'!$K$90,'rekap jam tatap muka'!B33,'TKK-MIF-TIF'!$R$90)+SUMIF('TKK-MIF-TIF'!$K$92:$K$93,'rekap jam tatap muka'!B33,'TKK-MIF-TIF'!$R$92:$R$93)+SUMIF('TKK-MIF-TIF'!$K$102:$K$103,'rekap jam tatap muka'!B33,'TKK-MIF-TIF'!$R$102:$R$103)+SUMIF('TKK-MIF-TIF'!$K$106,'rekap jam tatap muka'!B33,'TKK-MIF-TIF'!$R$106)+SUMIF('TKK-MIF-TIF'!$L$90,'rekap jam tatap muka'!B33,'TKK-MIF-TIF'!$R$90)+SUMIF('TKK-MIF-TIF'!$L$92:$L$93,'rekap jam tatap muka'!B33,'TKK-MIF-TIF'!$R$92:$R$93)+SUMIF('TKK-MIF-TIF'!$L$102:$L$103,'rekap jam tatap muka'!B33,'TKK-MIF-TIF'!$R$102:$R$103)+SUMIF('TKK-MIF-TIF'!$L$106,'rekap jam tatap muka'!B33,'TKK-MIF-TIF'!$R$106)</f>
        <v>0</v>
      </c>
      <c r="P34" s="23">
        <f>COUNTIF('TKK-MIF-TIF'!$A$113:$L$150,'rekap jam tatap muka'!B33)</f>
        <v>1</v>
      </c>
      <c r="Q34" s="23">
        <f>SUMIF('TKK-MIF-TIF'!$H$119:$H$121,'rekap jam tatap muka'!B33,'TKK-MIF-TIF'!$R$119:$R$121)+SUMIF('TKK-MIF-TIF'!$H$129:$H$132,'rekap jam tatap muka'!B33,'TKK-MIF-TIF'!$R$129:$R$132)+SUMIF('TKK-MIF-TIF'!$H$139:$H$142,'rekap jam tatap muka'!B33,'TKK-MIF-TIF'!$R$139:$R174)+ SUMIF('TKK-MIF-TIF'!$H$150:$H$151,'rekap jam tatap muka'!B33,'TKK-MIF-TIF'!$R$150:$R183)+SUMIF('TKK-MIF-TIF'!$I$119:$I$121,'rekap jam tatap muka'!B33,'TKK-MIF-TIF'!$R$119:$R$121)+SUMIF('TKK-MIF-TIF'!$I$129:$I$132,'rekap jam tatap muka'!B33,'TKK-MIF-TIF'!$R$129:$R$132)+SUMIF('TKK-MIF-TIF'!$I$139:$I$142,'rekap jam tatap muka'!B33,'TKK-MIF-TIF'!$R$139:$R174)+SUMIF('TKK-MIF-TIF'!$I$150:$I$151,'rekap jam tatap muka'!B33,'TKK-MIF-TIF'!$R$150:$R183)+SUMIF('TKK-MIF-TIF'!$J$119:$J$121,'rekap jam tatap muka'!B33,'TKK-MIF-TIF'!$R$119:$R$121)+SUMIF('TKK-MIF-TIF'!$J$129:$J$132,'rekap jam tatap muka'!B33,'TKK-MIF-TIF'!$R$129:$R$132)+SUMIF('TKK-MIF-TIF'!$J$139:$J$142,'rekap jam tatap muka'!B33,'TKK-MIF-TIF'!$R$139:$R174)+SUMIF('TKK-MIF-TIF'!$J$150:$J$151,'rekap jam tatap muka'!B33,'TKK-MIF-TIF'!$R$150:$R183)+SUMIF('TKK-MIF-TIF'!$K$119:$K$121,'rekap jam tatap muka'!B33,'TKK-MIF-TIF'!$R$119:$R$121)+SUMIF('TKK-MIF-TIF'!$K$129:$K$132,'rekap jam tatap muka'!B33,'TKK-MIF-TIF'!$R$132:$R$1120)+SUMIF('TKK-MIF-TIF'!$K$139:$K$142,'rekap jam tatap muka'!B33,'TKK-MIF-TIF'!$R$139:$R174)+SUMIF('TKK-MIF-TIF'!$K$150:$K$151,'rekap jam tatap muka'!B33,'TKK-MIF-TIF'!$R$150:$R183)+SUMIF('TKK-MIF-TIF'!$L$119:$L$121,'rekap jam tatap muka'!B33,'TKK-MIF-TIF'!$R$119:$R$121)+SUMIF('TKK-MIF-TIF'!$L$129:$L$132,'rekap jam tatap muka'!B33,'TKK-MIF-TIF'!$R$132:$R$1120)+SUMIF('TKK-MIF-TIF'!$L$139:$L$142,'rekap jam tatap muka'!B33,'TKK-MIF-TIF'!$R$139:$R174)+SUMIF('TKK-MIF-TIF'!$L$150:$L$151,'rekap jam tatap muka'!B33,'TKK-MIF-TIF'!$R$150:$R183)</f>
        <v>0</v>
      </c>
      <c r="R34" s="24">
        <f>SUMIF('TKK-MIF-TIF'!$H$122:$H$123,'rekap jam tatap muka'!B33,'TKK-MIF-TIF'!$R$122:$R$123)+SUMIF('TKK-MIF-TIF'!$H$128,'rekap jam tatap muka'!B33,'TKK-MIF-TIF'!$R$128)+SUMIF('TKK-MIF-TIF'!$H$133:$H$134,'rekap jam tatap muka'!B33,'TKK-MIF-TIF'!$R$133:$R$134)+SUMIF('TKK-MIF-TIF'!$H$143:$H$145,'rekap jam tatap muka'!B33,'TKK-MIF-TIF'!$R$143:$R$145)+SUMIF('TKK-MIF-TIF'!$H$152,'rekap jam tatap muka'!B33,'TKK-MIF-TIF'!$R$152)+SUMIF('TKK-MIF-TIF'!$I$122:$I$123,'rekap jam tatap muka'!B33,'TKK-MIF-TIF'!$R$122:$R$123)+SUMIF('TKK-MIF-TIF'!$I$128,'rekap jam tatap muka'!B33,'TKK-MIF-TIF'!$R$128)+SUMIF('TKK-MIF-TIF'!$I$133:$I$134,'rekap jam tatap muka'!B33,'TKK-MIF-TIF'!$R$133:$R$134)+SUMIF('TKK-MIF-TIF'!$I$143:$I$145,'rekap jam tatap muka'!B33,'TKK-MIF-TIF'!$R$143:$R$145)+SUMIF('TKK-MIF-TIF'!$I$152,'rekap jam tatap muka'!B33,'TKK-MIF-TIF'!$R$152)+SUMIF('TKK-MIF-TIF'!$J$122:$J$123,'rekap jam tatap muka'!B33,'TKK-MIF-TIF'!$R$122:$R$123)+SUMIF('TKK-MIF-TIF'!$J$128,'rekap jam tatap muka'!B33,'TKK-MIF-TIF'!$R$128)+SUMIF('TKK-MIF-TIF'!$J$133:$J$134,'rekap jam tatap muka'!B33,'TKK-MIF-TIF'!$R$133:$R$134)+SUMIF('TKK-MIF-TIF'!$J$143:$J$145,'rekap jam tatap muka'!B33,'TKK-MIF-TIF'!$R$143:$R$145)+SUMIF('TKK-MIF-TIF'!$K$122:$K$123,'rekap jam tatap muka'!B33,'TKK-MIF-TIF'!$R$122:$R$123)+SUMIF('TKK-MIF-TIF'!$J$152,'rekap jam tatap muka'!B33,'TKK-MIF-TIF'!$R$152)+SUMIF('TKK-MIF-TIF'!$K$128,'rekap jam tatap muka'!B33,'TKK-MIF-TIF'!$R$128)+SUMIF('TKK-MIF-TIF'!$K$133:$K$134,'rekap jam tatap muka'!B33,'TKK-MIF-TIF'!$R$133:$R$134)+SUMIF('TKK-MIF-TIF'!$K$143:$K$145,'rekap jam tatap muka'!B33,'TKK-MIF-TIF'!$R$143:$R$145)+SUMIF('TKK-MIF-TIF'!$K$152,'rekap jam tatap muka'!B33,'TKK-MIF-TIF'!$R$152)+SUMIF('TKK-MIF-TIF'!$L$122:$L$123,'rekap jam tatap muka'!B33,'TKK-MIF-TIF'!$R$122:$R$123)+SUMIF('TKK-MIF-TIF'!$L$128,'rekap jam tatap muka'!B33,'TKK-MIF-TIF'!$R$128)+SUMIF('TKK-MIF-TIF'!$L$133:$L$134,'rekap jam tatap muka'!B33,'TKK-MIF-TIF'!$R$133:$R$134)+SUMIF('TKK-MIF-TIF'!$L$143:$L$145,'rekap jam tatap muka'!B33,'TKK-MIF-TIF'!$R$143:$R$145)+SUMIF('TKK-MIF-TIF'!$L$152,'rekap jam tatap muka'!B33,'TKK-MIF-TIF'!$R$152)</f>
        <v>6</v>
      </c>
      <c r="S34" s="25">
        <f>COUNTIF('TKK-MIF-TIF'!$A$189:$L$226,'rekap jam tatap muka'!B33)</f>
        <v>1</v>
      </c>
      <c r="T34" s="25">
        <f>SUMIF('TKK-MIF-TIF'!$H$194:$H$196,'rekap jam tatap muka'!B33,'TKK-MIF-TIF'!$R$194:$R$196)+SUMIF('TKK-MIF-TIF'!$H$205:$H$208,'rekap jam tatap muka'!B33,'TKK-MIF-TIF'!$R$205:$R$208)+SUMIF('TKK-MIF-TIF'!$H$215:$H$218,'rekap jam tatap muka'!B33,'TKK-MIF-TIF'!$R$215:$R250)+SUMIF('TKK-MIF-TIF'!$H$226:$H$227,'rekap jam tatap muka'!B33,'TKK-MIF-TIF'!$R$226:$R259)+ SUMIF('TKK-MIF-TIF'!$I$194:$I$196,'rekap jam tatap muka'!B33,'TKK-MIF-TIF'!$R$194:$R$196)+SUMIF('TKK-MIF-TIF'!$I$205:$I$208,'rekap jam tatap muka'!B33,'TKK-MIF-TIF'!$R$205:$R$208)+SUMIF('TKK-MIF-TIF'!$I$215:$I$218,'rekap jam tatap muka'!B33,'TKK-MIF-TIF'!$R$215:$R250)+SUMIF('TKK-MIF-TIF'!$I$226:$I$227,'rekap jam tatap muka'!B33,'TKK-MIF-TIF'!$R$226:$R259)+SUMIF('TKK-MIF-TIF'!$J$194:$J$196,'rekap jam tatap muka'!B33,'TKK-MIF-TIF'!$R$194:$R$196)+SUMIF('TKK-MIF-TIF'!$J$205:$J$208,'rekap jam tatap muka'!B33,'TKK-MIF-TIF'!$R$205:$R$208)+SUMIF('TKK-MIF-TIF'!$J$215:$J$218,'rekap jam tatap muka'!B33,'TKK-MIF-TIF'!$R$215:$R250)+SUMIF('TKK-MIF-TIF'!$J$226:$J$227,'rekap jam tatap muka'!B33,'TKK-MIF-TIF'!$R$226:$R259)+SUMIF('TKK-MIF-TIF'!$K$194:$K$196,'rekap jam tatap muka'!B33,'TKK-MIF-TIF'!$R$194:$R$196)+SUMIF('TKK-MIF-TIF'!$K$205:$K$208,'rekap jam tatap muka'!B33,'TKK-MIF-TIF'!$R$205:$R$208)+SUMIF('TKK-MIF-TIF'!$K$215:$K$218,'rekap jam tatap muka'!B33,'TKK-MIF-TIF'!$R$215:$R250)+SUMIF('TKK-MIF-TIF'!$K$226:$K$227,'rekap jam tatap muka'!B33,'TKK-MIF-TIF'!$R$226:$R259)+SUMIF('TKK-MIF-TIF'!$L$194:$L$196,'rekap jam tatap muka'!B33,'TKK-MIF-TIF'!$R$194:$R$196)+SUMIF('TKK-MIF-TIF'!$L$205:$L$208,'rekap jam tatap muka'!B33,'TKK-MIF-TIF'!$R$205:$R$208)+SUMIF('TKK-MIF-TIF'!$L$215:$L$218,'rekap jam tatap muka'!B33,'TKK-MIF-TIF'!$R$215:$R250)+SUMIF('TKK-MIF-TIF'!$L$226:$L$227,'rekap jam tatap muka'!B33,'TKK-MIF-TIF'!$R$226:$R259)</f>
        <v>0</v>
      </c>
      <c r="U34" s="26">
        <f>SUMIF('TKK-MIF-TIF'!$H$197:$H$198,'rekap jam tatap muka'!B33,'TKK-MIF-TIF'!$R$197:$R$198)+SUMIF('TKK-MIF-TIF'!$H$204,'rekap jam tatap muka'!B33,'TKK-MIF-TIF'!$R$204)+SUMIF('TKK-MIF-TIF'!$H$209:$H$210,'rekap jam tatap muka'!B33,'TKK-MIF-TIF'!$R$209:$R$210)+SUMIF('TKK-MIF-TIF'!$H$219:$H$221,'rekap jam tatap muka'!B33,'TKK-MIF-TIF'!$R$219:$R$221)+SUMIF('TKK-MIF-TIF'!$H$228,'rekap jam tatap muka'!B33,'TKK-MIF-TIF'!$R$228)+SUMIF('TKK-MIF-TIF'!$I$197:$I$198,'rekap jam tatap muka'!B33,'TKK-MIF-TIF'!$R$197:$R$198)+SUMIF('TKK-MIF-TIF'!$I$204,'rekap jam tatap muka'!B33,'TKK-MIF-TIF'!$R$204)+SUMIF('TKK-MIF-TIF'!$I$209:$I$210,'rekap jam tatap muka'!B33,'TKK-MIF-TIF'!$R$209:$R$210)+SUMIF('TKK-MIF-TIF'!$I$219:$I$221,'rekap jam tatap muka'!B33,'TKK-MIF-TIF'!$R$219:$R$221)+SUMIF('TKK-MIF-TIF'!$I$228,'rekap jam tatap muka'!B33,'TKK-MIF-TIF'!$R$228)+SUMIF('TKK-MIF-TIF'!$J$197:$J$198,'rekap jam tatap muka'!B33,'TKK-MIF-TIF'!$R$197:$R$198)+SUMIF('TKK-MIF-TIF'!$J$204,'rekap jam tatap muka'!B33,'TKK-MIF-TIF'!$R$204)+SUMIF('TKK-MIF-TIF'!$J$209:$J$210,'rekap jam tatap muka'!B33,'TKK-MIF-TIF'!$R$209:$R$210)+SUMIF('TKK-MIF-TIF'!$J$219:$J$221,'rekap jam tatap muka'!B33,'TKK-MIF-TIF'!$R$219:$R$221)+SUMIF('TKK-MIF-TIF'!$J$228,'rekap jam tatap muka'!B33,'TKK-MIF-TIF'!$R$228)+SUMIF('TKK-MIF-TIF'!$K$197:$K$198,'rekap jam tatap muka'!B33,'TKK-MIF-TIF'!$R$197:$R$198)+SUMIF('TKK-MIF-TIF'!$K$204,'rekap jam tatap muka'!B33,'TKK-MIF-TIF'!$R$204)+SUMIF('TKK-MIF-TIF'!$K$209:$K$210,'rekap jam tatap muka'!B33,'TKK-MIF-TIF'!$R$209:$R$210)+SUMIF('TKK-MIF-TIF'!$K$219:$K$221,'rekap jam tatap muka'!B33,'TKK-MIF-TIF'!$R$219:$R$221)+SUMIF('TKK-MIF-TIF'!$K$228,'rekap jam tatap muka'!B33,'TKK-MIF-TIF'!$R$228)+SUMIF('TKK-MIF-TIF'!$L$197:$L$198,'rekap jam tatap muka'!B33,'TKK-MIF-TIF'!$R$197:$R$198)+SUMIF('TKK-MIF-TIF'!$L$204,'rekap jam tatap muka'!B33,'TKK-MIF-TIF'!$R$204)+SUMIF('TKK-MIF-TIF'!$L$209:$L$210,'rekap jam tatap muka'!B33,'TKK-MIF-TIF'!$R$209:$R$210)+SUMIF('TKK-MIF-TIF'!$J$219:$J$221,'rekap jam tatap muka'!B33,'TKK-MIF-TIF'!$R$219:$R$221)++SUMIF('TKK-MIF-TIF'!$L$228,'rekap jam tatap muka'!B33,'TKK-MIF-TIF'!$R$228)</f>
        <v>3</v>
      </c>
      <c r="V34" s="27">
        <f>COUNTIF('TKK-MIF-TIF'!$A$231:$L$242,'rekap jam tatap muka'!B33)</f>
        <v>0</v>
      </c>
      <c r="W34" s="28">
        <f>SUMIF('TKK-MIF-TIF'!$H$251:$H$253,'rekap jam tatap muka'!B33,'TKK-MIF-TIF'!$R$251:$R$253)+SUMIF('TKK-MIF-TIF'!$I$251:$I$253,'rekap jam tatap muka'!B33,'TKK-MIF-TIF'!$R$251:$R$253)+SUMIF('TKK-MIF-TIF'!$J$251:$J$253,'rekap jam tatap muka'!B33,'TKK-MIF-TIF'!$R$251:$R$253)+SUMIF('TKK-MIF-TIF'!$K$251:$K$253,'rekap jam tatap muka'!B33,'TKK-MIF-TIF'!$R$251:$R$253)+SUMIF('TKK-MIF-TIF'!$L$251:$L$253,'rekap jam tatap muka'!B33,'TKK-MIF-TIF'!$R$251:$R$253)</f>
        <v>0</v>
      </c>
      <c r="X34" s="29">
        <f>SUMIF('TKK-MIF-TIF'!$H$254:$H$255,'rekap jam tatap muka'!B33,'TKK-MIF-TIF'!$R$254:$R$255)+SUMIF('TKK-MIF-TIF'!$I$254:$I$255,'rekap jam tatap muka'!B33,'TKK-MIF-TIF'!$R$254:$R$255)+SUMIF('TKK-MIF-TIF'!$J$254:$J$255,'rekap jam tatap muka'!B33,'TKK-MIF-TIF'!$R$254:$R$255)+SUMIF('TKK-MIF-TIF'!$K$254:$K$255,'rekap jam tatap muka'!B33,'TKK-MIF-TIF'!$R$254:$R$255)+SUMIF('TKK-MIF-TIF'!$L$254:$L$255,'rekap jam tatap muka'!B33,'TKK-MIF-TIF'!$R$254:$R$255)</f>
        <v>0</v>
      </c>
      <c r="Y34" s="30">
        <f>COUNTIF('TKK-MIF-TIF'!$A$261:$L$272,'rekap jam tatap muka'!B33)</f>
        <v>0</v>
      </c>
      <c r="Z34" s="31">
        <f>SUMIF('TKK-MIF-TIF'!$H$266:$H$268,'rekap jam tatap muka'!B33,'TKK-MIF-TIF'!$R$266:$R$268)+SUMIF('TKK-MIF-TIF'!$I$266:$I$268,'rekap jam tatap muka'!B33,'TKK-MIF-TIF'!$R$266:$R$268)+SUMIF('TKK-MIF-TIF'!$J$266:$J$268,'rekap jam tatap muka'!B33,'TKK-MIF-TIF'!$R$266:$R$268)+SUMIF('TKK-MIF-TIF'!$K$266:$K$268,'rekap jam tatap muka'!B33,'TKK-MIF-TIF'!$R$266:$R$268)+SUMIF('TKK-MIF-TIF'!$L$266:$L$268,'rekap jam tatap muka'!B33,'TKK-MIF-TIF'!$R$266:$R$268)</f>
        <v>0</v>
      </c>
      <c r="AA34" s="32">
        <f>SUMIF('TKK-MIF-TIF'!$H$269:$H$270,'rekap jam tatap muka'!B33,'TKK-MIF-TIF'!$R$269:$R$270)+SUMIF('TKK-MIF-TIF'!$I$269:$I$270,'rekap jam tatap muka'!B33,'TKK-MIF-TIF'!$R$269:$R$270)+SUMIF('TKK-MIF-TIF'!$J$269:$J$270,'rekap jam tatap muka'!B33,'TKK-MIF-TIF'!$R$269:$R$270)+SUMIF('TKK-MIF-TIF'!$K$269:$K$270,'rekap jam tatap muka'!B33,'TKK-MIF-TIF'!$R$269:$R$270)+SUMIF('TKK-MIF-TIF'!$L$269:$L$270,'rekap jam tatap muka'!B33,'TKK-MIF-TIF'!$R$269:$R$270)</f>
        <v>0</v>
      </c>
      <c r="AB34" s="33">
        <f>COUNTIF('TKK-MIF-TIF'!$A$154:$L$184,'rekap jam tatap muka'!B33)</f>
        <v>1</v>
      </c>
      <c r="AC34" s="33">
        <f>SUMIF('TKK-MIF-TIF'!$H$161:$H$163,'rekap jam tatap muka'!B33,'TKK-MIF-TIF'!$R$161:$R$163)+SUMIF('TKK-MIF-TIF'!$H$172:$H$175,'rekap jam tatap muka'!B33,'TKK-MIF-TIF'!$R$172:$R$175)+SUMIF('TKK-MIF-TIF'!$I$161:$I$163,'rekap jam tatap muka'!B33,'TKK-MIF-TIF'!$R$161:$R$163)+SUMIF('TKK-MIF-TIF'!$I$172:$I$175,'rekap jam tatap muka'!B33,'TKK-MIF-TIF'!$R$172:$R$175)+SUMIF('TKK-MIF-TIF'!$J$161:$J$163,'rekap jam tatap muka'!B33,'TKK-MIF-TIF'!$R$161:$R$163)+SUMIF('TKK-MIF-TIF'!$J$172:$J$175,'rekap jam tatap muka'!B33,'TKK-MIF-TIF'!$R$172:$R$175)+SUMIF('TKK-MIF-TIF'!$K$161:$K$163,'rekap jam tatap muka'!B33,'TKK-MIF-TIF'!$R$161:$R$163)+SUMIF('TKK-MIF-TIF'!$K$172:$K$175,'rekap jam tatap muka'!B33,'TKK-MIF-TIF'!$R$172:$R$175)+SUMIF('TKK-MIF-TIF'!$L$161:$L$163,'rekap jam tatap muka'!B33,'TKK-MIF-TIF'!$R$161:$R$163)+SUMIF('TKK-MIF-TIF'!$L$172:$L$175,'rekap jam tatap muka'!B33,'TKK-MIF-TIF'!$R$172:$R$175)</f>
        <v>0</v>
      </c>
      <c r="AD34" s="34">
        <f>SUMIF('TKK-MIF-TIF'!$H$164:$H$165,'rekap jam tatap muka'!B33,'TKK-MIF-TIF'!$R$164:$R$165)+SUMIF('TKK-MIF-TIF'!$H$171,'rekap jam tatap muka'!B33,'TKK-MIF-TIF'!$R$171)+SUMIF('TKK-MIF-TIF'!$H$176:$H$177,'rekap jam tatap muka'!B33,'TKK-MIF-TIF'!$R$176:$R$177)+SUMIF('TKK-MIF-TIF'!$I$164:$I$165,'rekap jam tatap muka'!B33,'TKK-MIF-TIF'!$R$164:$R$165)+SUMIF('TKK-MIF-TIF'!$I$171,'rekap jam tatap muka'!B33,'TKK-MIF-TIF'!$R$171)+SUMIF('TKK-MIF-TIF'!$I$176:$I$177,'rekap jam tatap muka'!B33,'TKK-MIF-TIF'!$R$176:$R$177)+SUMIF('TKK-MIF-TIF'!$J$164:$J$165,'rekap jam tatap muka'!B33,'TKK-MIF-TIF'!$R$164:$R$165)+SUMIF('TKK-MIF-TIF'!$J$171,'rekap jam tatap muka'!B33,'TKK-MIF-TIF'!$R$171)+SUMIF('TKK-MIF-TIF'!$J$176:$J$177,'rekap jam tatap muka'!B33,'TKK-MIF-TIF'!$R$176:$R$177)+SUMIF('TKK-MIF-TIF'!$K$164:$K$165,'rekap jam tatap muka'!B33,'TKK-MIF-TIF'!$R$164:$R$165)+SUMIF('TKK-MIF-TIF'!$K$171,'rekap jam tatap muka'!B33,'TKK-MIF-TIF'!$R$171)+SUMIF('TKK-MIF-TIF'!$K$176:$K$177,'rekap jam tatap muka'!B33,'TKK-MIF-TIF'!$R$176:$R$177)+SUMIF('TKK-MIF-TIF'!$L$164:$L$165,'rekap jam tatap muka'!B33,'TKK-MIF-TIF'!$R$164:$R$165)+SUMIF('TKK-MIF-TIF'!$L$171,'rekap jam tatap muka'!B33,'TKK-MIF-TIF'!$R$171)+SUMIF('TKK-MIF-TIF'!$L$176:$L$177,'rekap jam tatap muka'!B33,'TKK-MIF-TIF'!$R$176:$R$177)</f>
        <v>2</v>
      </c>
      <c r="AE34" s="34"/>
      <c r="AF34" s="35">
        <f t="shared" si="3"/>
        <v>3</v>
      </c>
      <c r="AG34" s="15">
        <f t="shared" ca="1" si="4"/>
        <v>0</v>
      </c>
      <c r="AH34" s="35">
        <f t="shared" ca="1" si="0"/>
        <v>0</v>
      </c>
      <c r="AI34" s="15">
        <f t="shared" ca="1" si="5"/>
        <v>11</v>
      </c>
      <c r="AJ34" s="35">
        <f t="shared" ca="1" si="1"/>
        <v>3</v>
      </c>
      <c r="AK34" s="35">
        <f t="shared" ca="1" si="6"/>
        <v>11</v>
      </c>
      <c r="AL34" s="36">
        <f>COUNTIF('TKK-MIF-TIF'!$H$15:$H$272,'rekap jam tatap muka'!B33)</f>
        <v>0</v>
      </c>
      <c r="AM34" s="37">
        <v>75000</v>
      </c>
      <c r="AN34" s="38">
        <f t="shared" ca="1" si="7"/>
        <v>0</v>
      </c>
      <c r="AO34" s="38">
        <f t="shared" ca="1" si="8"/>
        <v>2100000</v>
      </c>
      <c r="AP34" s="38">
        <f t="shared" ca="1" si="2"/>
        <v>2100000</v>
      </c>
      <c r="AQ34" s="40" t="s">
        <v>24</v>
      </c>
    </row>
    <row r="35" spans="1:43" ht="15.75" customHeight="1">
      <c r="A35" s="56">
        <v>50</v>
      </c>
      <c r="B35" s="54" t="s">
        <v>75</v>
      </c>
      <c r="C35" s="54" t="s">
        <v>334</v>
      </c>
      <c r="D35" s="14">
        <f>COUNTIF('TKK-MIF-TIF'!$A$13:$L$35,'rekap jam tatap muka'!B49)</f>
        <v>0</v>
      </c>
      <c r="E35" s="15">
        <f ca="1">SUMIF('TKK-MIF-TIF'!$H$4:$H$19,'rekap jam tatap muka'!B49,'TKK-MIF-TIF'!$R$4:$R$19)+SUMIF('TKK-MIF-TIF'!$H$25:$H$30,'rekap jam tatap muka'!B49,'TKK-MIF-TIF'!$R$25:$R$30)+SUMIF('TKK-MIF-TIF'!$I$4:$I$19,'rekap jam tatap muka'!B49,'TKK-MIF-TIF'!$R$4:$R$19)+SUMIF('TKK-MIF-TIF'!$I$25:$I$30,'rekap jam tatap muka'!B49,'TKK-MIF-TIF'!$R$25:$R$30)+SUMIF('TKK-MIF-TIF'!$J$4:$J$19,'rekap jam tatap muka'!B49,'TKK-MIF-TIF'!$R$4:$R$19)+SUMIF('TKK-MIF-TIF'!$J$25:$J$30,'rekap jam tatap muka'!B49,'TKK-MIF-TIF'!$R$25:$R$30)+SUMIF('TKK-MIF-TIF'!$K$4:$K$19,'rekap jam tatap muka'!B49,'TKK-MIF-TIF'!$R$4:$R$19)+SUMIF('TKK-MIF-TIF'!$K$25:$K$30,'rekap jam tatap muka'!B49,'TKK-MIF-TIF'!$R$25:$R$30)+SUMIF('TKK-MIF-TIF'!$L$4:$L$19,'rekap jam tatap muka'!B49,'TKK-MIF-TIF'!$R$4:$R$19)+SUMIF('TKK-MIF-TIF'!$L$25:$L$30,'rekap jam tatap muka'!B49,'TKK-MIF-TIF'!$R$25:$R$30)</f>
        <v>0</v>
      </c>
      <c r="F35" s="16">
        <f>SUMIF('TKK-MIF-TIF'!$H$20:$H$22,'rekap jam tatap muka'!B49,'TKK-MIF-TIF'!$R$20:$R$22)+SUMIF('TKK-MIF-TIF'!$H$31:$H$32,'rekap jam tatap muka'!B49,'TKK-MIF-TIF'!$R$31:$R$32)+SUMIF('TKK-MIF-TIF'!$H$34,'rekap jam tatap muka'!B49,'TKK-MIF-TIF'!$R$34)+SUMIF('TKK-MIF-TIF'!$I$20:$I$22,'rekap jam tatap muka'!B49,'TKK-MIF-TIF'!$R$20:$R$22)+SUMIF('TKK-MIF-TIF'!$I$31:$I$32,'rekap jam tatap muka'!B49,'TKK-MIF-TIF'!$R$31:$R$32)+SUMIF('TKK-MIF-TIF'!$I$34,'rekap jam tatap muka'!B49,'TKK-MIF-TIF'!$R$34)+SUMIF('TKK-MIF-TIF'!$J$20:$J$22,'rekap jam tatap muka'!B49,'TKK-MIF-TIF'!$R$20:$R$22)+SUMIF('TKK-MIF-TIF'!$J$31:$J$32,'rekap jam tatap muka'!B49,'TKK-MIF-TIF'!$R$31:$R$32)+SUMIF('TKK-MIF-TIF'!$J$34,'rekap jam tatap muka'!B49,'TKK-MIF-TIF'!$R$34)+SUMIF('TKK-MIF-TIF'!$K$20:$K$22,'rekap jam tatap muka'!B49,'TKK-MIF-TIF'!$R$20:$R$22)+SUMIF('TKK-MIF-TIF'!$K$31:$K$32,'rekap jam tatap muka'!B49,'TKK-MIF-TIF'!$R$31:$R$32)+SUMIF('TKK-MIF-TIF'!$K$34,'rekap jam tatap muka'!B49,'TKK-MIF-TIF'!$R$34)+SUMIF('TKK-MIF-TIF'!$L$20:$L$22,'rekap jam tatap muka'!B49,'TKK-MIF-TIF'!$R$20:$R$22)+SUMIF('TKK-MIF-TIF'!$L$31:$L$32,'rekap jam tatap muka'!B49,'TKK-MIF-TIF'!$R$31:$R$32)+SUMIF('TKK-MIF-TIF'!$L$34,'rekap jam tatap muka'!B49,'TKK-MIF-TIF'!$R$34)</f>
        <v>0</v>
      </c>
      <c r="G35" s="17">
        <f>COUNTIF('TKK-MIF-TIF'!$A$41:$L$50,'rekap jam tatap muka'!B49)</f>
        <v>0</v>
      </c>
      <c r="H35" s="18">
        <f>SUMIF('TKK-MIF-TIF'!$H$43:$H$47,'rekap jam tatap muka'!B49,'TKK-MIF-TIF'!$R$43:$R$47)+SUMIF('TKK-MIF-TIF'!$I$43:$I$47,'rekap jam tatap muka'!B49,'TKK-MIF-TIF'!$R$43:$R$47)+SUMIF('TKK-MIF-TIF'!$J$43:$J$47,'rekap jam tatap muka'!B49,'TKK-MIF-TIF'!$R$43:$R$47)+SUMIF('TKK-MIF-TIF'!$K$43:$K$47,'rekap jam tatap muka'!B49,'TKK-MIF-TIF'!$R$43:$R$47)+SUMIF('TKK-MIF-TIF'!$L$43:$L$47,'rekap jam tatap muka'!B49,'TKK-MIF-TIF'!$R$43:$R$47)</f>
        <v>0</v>
      </c>
      <c r="I35" s="16">
        <f>SUMIF('TKK-MIF-TIF'!$H$48:$H$50,'rekap jam tatap muka'!B49,'TKK-MIF-TIF'!$R$48:$R$50)+SUMIF('TKK-MIF-TIF'!$I$48:$I$50,'rekap jam tatap muka'!B49,'TKK-MIF-TIF'!$R$48:$R$50)+SUMIF('TKK-MIF-TIF'!$J$48:$J$50,'rekap jam tatap muka'!B49,'TKK-MIF-TIF'!$R$48:$R$50)+SUMIF('TKK-MIF-TIF'!$K$48:$K$50,'rekap jam tatap muka'!B49,'TKK-MIF-TIF'!$R$48:$R$50)+SUMIF('TKK-MIF-TIF'!$L$48:$L$50,'rekap jam tatap muka'!B49,'TKK-MIF-TIF'!$R$48:$R$50)</f>
        <v>0</v>
      </c>
      <c r="J35" s="19">
        <f>COUNTIF('TKK-MIF-TIF'!$A$55:$K$80,'rekap jam tatap muka'!B49)</f>
        <v>0</v>
      </c>
      <c r="K35" s="19">
        <f>SUMIF('TKK-MIF-TIF'!$H$60,'rekap jam tatap muka'!B49,'TKK-MIF-TIF'!$R$60)+SUMIF('TKK-MIF-TIF'!$H$62,'rekap jam tatap muka'!B49,'TKK-MIF-TIF'!$R$62)+SUMIF('TKK-MIF-TIF'!$H$67:$H$72,'rekap jam tatap muka'!B49,'TKK-MIF-TIF'!$R$67:$R$72)+SUMIF('TKK-MIF-TIF'!$H$78:$H$79,'rekap jam tatap muka'!B49,'TKK-MIF-TIF'!$R$78:$R$79)+SUMIF('TKK-MIF-TIF'!$I$60,'rekap jam tatap muka'!B49,'TKK-MIF-TIF'!$R$60)+SUMIF('TKK-MIF-TIF'!$I$62,'rekap jam tatap muka'!B49,'TKK-MIF-TIF'!$R$62)+SUMIF('TKK-MIF-TIF'!$I$67:$I$72,'rekap jam tatap muka'!B49,'TKK-MIF-TIF'!$R$67:$R$72)+SUMIF('TKK-MIF-TIF'!$I$78:$I$79,'rekap jam tatap muka'!B49,'TKK-MIF-TIF'!$R$78:$R$79)+SUMIF('TKK-MIF-TIF'!$J$60,'rekap jam tatap muka'!B49,'TKK-MIF-TIF'!$R$60)+SUMIF('TKK-MIF-TIF'!$J$62,'rekap jam tatap muka'!B49,'TKK-MIF-TIF'!$R$62)+SUMIF('TKK-MIF-TIF'!$J$67:$J$72,'rekap jam tatap muka'!B49,'TKK-MIF-TIF'!$R$67:$R$72)+SUMIF('TKK-MIF-TIF'!$J$78:$J$79,'rekap jam tatap muka'!B49,'TKK-MIF-TIF'!$R$78:$R$79)+SUMIF('TKK-MIF-TIF'!$K$60,'rekap jam tatap muka'!B49,'TKK-MIF-TIF'!$R$60)+SUMIF('TKK-MIF-TIF'!$K$62,'rekap jam tatap muka'!B49,'TKK-MIF-TIF'!$R$62)+SUMIF('TKK-MIF-TIF'!$K$67:$K$72,'rekap jam tatap muka'!B49,'TKK-MIF-TIF'!$R$67:$R$72)+SUMIF('TKK-MIF-TIF'!$K$78:$K$79,'rekap jam tatap muka'!B49,'TKK-MIF-TIF'!$R$78:$R$79)+SUMIF('TKK-MIF-TIF'!$L$60,'rekap jam tatap muka'!B49,'TKK-MIF-TIF'!$R$60)+SUMIF('TKK-MIF-TIF'!$L$62,'rekap jam tatap muka'!B49,'TKK-MIF-TIF'!$R$62)+SUMIF('TKK-MIF-TIF'!$L$67:$L$72,'rekap jam tatap muka'!B49,'TKK-MIF-TIF'!$R$67:$R$72)+SUMIF('TKK-MIF-TIF'!$L$78:$L$79,'rekap jam tatap muka'!B49,'TKK-MIF-TIF'!$R$78:$R$79)</f>
        <v>0</v>
      </c>
      <c r="L35" s="20">
        <f>SUMIF('TKK-MIF-TIF'!$H$61,'rekap jam tatap muka'!B49,'TKK-MIF-TIF'!$R$61)+SUMIF('TKK-MIF-TIF'!$H$63:$H$64,'rekap jam tatap muka'!B49,'TKK-MIF-TIF'!$R$63:$R$64)+SUMIF('TKK-MIF-TIF'!$H$73:$H$74,'rekap jam tatap muka'!B49,'TKK-MIF-TIF'!$R$73:$R$74)+SUMIF('TKK-MIF-TIF'!$H$77,'rekap jam tatap muka'!B49,'TKK-MIF-TIF'!$R$77)+SUMIF('TKK-MIF-TIF'!$I$61,'rekap jam tatap muka'!B49,'TKK-MIF-TIF'!$R$61)+SUMIF('TKK-MIF-TIF'!$I$63:$I$64,'rekap jam tatap muka'!B49,'TKK-MIF-TIF'!$R$63:$R$64)+SUMIF('TKK-MIF-TIF'!$I$73:$I$74,'rekap jam tatap muka'!B49,'TKK-MIF-TIF'!$R$73:$R$74)+SUMIF('TKK-MIF-TIF'!$I$77,'rekap jam tatap muka'!B49,'TKK-MIF-TIF'!$R$77)+SUMIF('TKK-MIF-TIF'!$J$61,'rekap jam tatap muka'!B49,'TKK-MIF-TIF'!$R$61)+SUMIF('TKK-MIF-TIF'!$J$63:$J$64,'rekap jam tatap muka'!B49,'TKK-MIF-TIF'!$R$63:$R$64)+SUMIF('TKK-MIF-TIF'!$J$73:$J$74,'rekap jam tatap muka'!B49,'TKK-MIF-TIF'!$R$73:$R$74)+SUMIF('TKK-MIF-TIF'!$J$77,'rekap jam tatap muka'!B49,'TKK-MIF-TIF'!$R$77)+SUMIF('TKK-MIF-TIF'!$K$61,'rekap jam tatap muka'!B49,'TKK-MIF-TIF'!$R$61)+SUMIF('TKK-MIF-TIF'!$K$63:$K$64,'rekap jam tatap muka'!B49,'TKK-MIF-TIF'!$R$63:$R$64)+SUMIF('TKK-MIF-TIF'!$K$73:$K$74,'rekap jam tatap muka'!B49,'TKK-MIF-TIF'!$R$73:$R$74)+SUMIF('TKK-MIF-TIF'!$K$77,'rekap jam tatap muka'!B49,'TKK-MIF-TIF'!$R$77)+SUMIF('TKK-MIF-TIF'!$L$61,'rekap jam tatap muka'!B49,'TKK-MIF-TIF'!$R$61)+SUMIF('TKK-MIF-TIF'!$L$63:$L$64,'rekap jam tatap muka'!B49,'TKK-MIF-TIF'!$R$63:$R$64)+SUMIF('TKK-MIF-TIF'!$L$73:$L$74,'rekap jam tatap muka'!B49,'TKK-MIF-TIF'!$R$73:$R$74)+SUMIF('TKK-MIF-TIF'!$L$77,'rekap jam tatap muka'!B49,'TKK-MIF-TIF'!$R$77)</f>
        <v>0</v>
      </c>
      <c r="M35" s="21">
        <f>COUNTIF('TKK-MIF-TIF'!$A$84:$K$109,'rekap jam tatap muka'!B49)</f>
        <v>0</v>
      </c>
      <c r="N35" s="21">
        <f>SUMIF('TKK-MIF-TIF'!$H$89,'rekap jam tatap muka'!B49,'TKK-MIF-TIF'!$R$89)+SUMIF('TKK-MIF-TIF'!$H$91,'rekap jam tatap muka'!B49,'TKK-MIF-TIF'!$R$91)+SUMIF('TKK-MIF-TIF'!$H$96:$H$101,'rekap jam tatap muka'!B49,'TKK-MIF-TIF'!$R$96:$R$101)+SUMIF('TKK-MIF-TIF'!$H$107:$H$108,'rekap jam tatap muka'!B49,'TKK-MIF-TIF'!$R$107:$R$108)+SUMIF('TKK-MIF-TIF'!$I$89,'rekap jam tatap muka'!B49,'TKK-MIF-TIF'!$R$89)+SUMIF('TKK-MIF-TIF'!$I$91,'rekap jam tatap muka'!B49,'TKK-MIF-TIF'!$R$91)+SUMIF('TKK-MIF-TIF'!$I$96:$I$101,'rekap jam tatap muka'!B49,'TKK-MIF-TIF'!$R$96:$R$101)+SUMIF('TKK-MIF-TIF'!$I$107:$I$108,'rekap jam tatap muka'!B49,'TKK-MIF-TIF'!$R$107:$R$108)+SUMIF('TKK-MIF-TIF'!$J$89,'rekap jam tatap muka'!B49,'TKK-MIF-TIF'!$R$89)+SUMIF('TKK-MIF-TIF'!$J$91,'rekap jam tatap muka'!B49,'TKK-MIF-TIF'!$R$91)+SUMIF('TKK-MIF-TIF'!$J$96:$J$101,'rekap jam tatap muka'!B49,'TKK-MIF-TIF'!$R$96:$R$101)+SUMIF('TKK-MIF-TIF'!$J$107:$J$108,'rekap jam tatap muka'!B49,'TKK-MIF-TIF'!$R$107:$R$108)+SUMIF('TKK-MIF-TIF'!$K$89,'rekap jam tatap muka'!B49,'TKK-MIF-TIF'!$R$89)+SUMIF('TKK-MIF-TIF'!$K$91,'rekap jam tatap muka'!B49,'TKK-MIF-TIF'!$R$91)+SUMIF('TKK-MIF-TIF'!$K$96:$K$101,'rekap jam tatap muka'!B49,'TKK-MIF-TIF'!$R$96:$R$101)+SUMIF('TKK-MIF-TIF'!$K$107:$K$108,'rekap jam tatap muka'!B49,'TKK-MIF-TIF'!$R$107:$R$108)+SUMIF('TKK-MIF-TIF'!$H$89,'rekap jam tatap muka'!B49,'TKK-MIF-TIF'!$R$89)+SUMIF('TKK-MIF-TIF'!$L$91,'rekap jam tatap muka'!B49,'TKK-MIF-TIF'!$R$91)+SUMIF('TKK-MIF-TIF'!$L$96:$L$101,'rekap jam tatap muka'!B49,'TKK-MIF-TIF'!$R$96:$R$101)+SUMIF('TKK-MIF-TIF'!$L$107:$L$108,'rekap jam tatap muka'!B49,'TKK-MIF-TIF'!$R$107:$R$108)</f>
        <v>0</v>
      </c>
      <c r="O35" s="22">
        <f ca="1">SUMIF('TKK-MIF-TIF'!$H$90,'rekap jam tatap muka'!B49,'TKK-MIF-TIF'!$R$90)+SUMIF('TKK-MIF-TIF'!$H$92:$H$93,'rekap jam tatap muka'!B49,'TKK-MIF-TIF'!$R$92:$R$93)+SUMIF('TKK-MIF-TIF'!$H$102:$H$103,'rekap jam tatap muka'!B49,'TKK-MIF-TIF'!$R$102:$R$103)+SUMIF('TKK-MIF-TIF'!$H$106,'rekap jam tatap muka'!B49,'TKK-MIF-TIF'!$R$106)+SUMIF('TKK-MIF-TIF'!$I$90,'rekap jam tatap muka'!B49,'TKK-MIF-TIF'!$R$90)+SUMIF('TKK-MIF-TIF'!$H$92:$I$93,'rekap jam tatap muka'!B49,'TKK-MIF-TIF'!$R$92:$R$93)+SUMIF('TKK-MIF-TIF'!$I$102:$I$103,'rekap jam tatap muka'!B49,'TKK-MIF-TIF'!$R$102:$R$103)+SUMIF('TKK-MIF-TIF'!$I$106,'rekap jam tatap muka'!B49,'TKK-MIF-TIF'!$R$106)+SUMIF('TKK-MIF-TIF'!$J$90,'rekap jam tatap muka'!B49,'TKK-MIF-TIF'!$R$90)+SUMIF('TKK-MIF-TIF'!$J$92:$J$93,'rekap jam tatap muka'!B49,'TKK-MIF-TIF'!$R$92:$R$93)+SUMIF('TKK-MIF-TIF'!$J$102:$J$103,'rekap jam tatap muka'!B49,'TKK-MIF-TIF'!$R$102:$R$103)+SUMIF('TKK-MIF-TIF'!$J$106,'rekap jam tatap muka'!B49,'TKK-MIF-TIF'!$R$106)+SUMIF('TKK-MIF-TIF'!$K$90,'rekap jam tatap muka'!B49,'TKK-MIF-TIF'!$R$90)+SUMIF('TKK-MIF-TIF'!$K$92:$K$93,'rekap jam tatap muka'!B49,'TKK-MIF-TIF'!$R$92:$R$93)+SUMIF('TKK-MIF-TIF'!$K$102:$K$103,'rekap jam tatap muka'!B49,'TKK-MIF-TIF'!$R$102:$R$103)+SUMIF('TKK-MIF-TIF'!$K$106,'rekap jam tatap muka'!B49,'TKK-MIF-TIF'!$R$106)+SUMIF('TKK-MIF-TIF'!$L$90,'rekap jam tatap muka'!B49,'TKK-MIF-TIF'!$R$90)+SUMIF('TKK-MIF-TIF'!$L$92:$L$93,'rekap jam tatap muka'!B49,'TKK-MIF-TIF'!$R$92:$R$93)+SUMIF('TKK-MIF-TIF'!$L$102:$L$103,'rekap jam tatap muka'!B49,'TKK-MIF-TIF'!$R$102:$R$103)+SUMIF('TKK-MIF-TIF'!$L$106,'rekap jam tatap muka'!B49,'TKK-MIF-TIF'!$R$106)</f>
        <v>0</v>
      </c>
      <c r="P35" s="23">
        <f>COUNTIF('TKK-MIF-TIF'!$A$113:$L$150,'rekap jam tatap muka'!B49)</f>
        <v>2</v>
      </c>
      <c r="Q35" s="23">
        <f>SUMIF('TKK-MIF-TIF'!$H$119:$H$121,'rekap jam tatap muka'!B49,'TKK-MIF-TIF'!$R$119:$R$121)+SUMIF('TKK-MIF-TIF'!$H$129:$H$132,'rekap jam tatap muka'!B49,'TKK-MIF-TIF'!$R$129:$R$132)+SUMIF('TKK-MIF-TIF'!$H$139:$H$142,'rekap jam tatap muka'!B49,'TKK-MIF-TIF'!$R$139:$R191)+ SUMIF('TKK-MIF-TIF'!$H$150:$H$151,'rekap jam tatap muka'!B49,'TKK-MIF-TIF'!$R$150:$R200)+SUMIF('TKK-MIF-TIF'!$I$119:$I$121,'rekap jam tatap muka'!B49,'TKK-MIF-TIF'!$R$119:$R$121)+SUMIF('TKK-MIF-TIF'!$I$129:$I$132,'rekap jam tatap muka'!B49,'TKK-MIF-TIF'!$R$129:$R$132)+SUMIF('TKK-MIF-TIF'!$I$139:$I$142,'rekap jam tatap muka'!B49,'TKK-MIF-TIF'!$R$139:$R191)+SUMIF('TKK-MIF-TIF'!$I$150:$I$151,'rekap jam tatap muka'!B49,'TKK-MIF-TIF'!$R$150:$R200)+SUMIF('TKK-MIF-TIF'!$J$119:$J$121,'rekap jam tatap muka'!B49,'TKK-MIF-TIF'!$R$119:$R$121)+SUMIF('TKK-MIF-TIF'!$J$129:$J$132,'rekap jam tatap muka'!B49,'TKK-MIF-TIF'!$R$129:$R$132)+SUMIF('TKK-MIF-TIF'!$J$139:$J$142,'rekap jam tatap muka'!B49,'TKK-MIF-TIF'!$R$139:$R191)+SUMIF('TKK-MIF-TIF'!$J$150:$J$151,'rekap jam tatap muka'!B49,'TKK-MIF-TIF'!$R$150:$R200)+SUMIF('TKK-MIF-TIF'!$K$119:$K$121,'rekap jam tatap muka'!B49,'TKK-MIF-TIF'!$R$119:$R$121)+SUMIF('TKK-MIF-TIF'!$K$129:$K$132,'rekap jam tatap muka'!B49,'TKK-MIF-TIF'!$R$132:$R$1120)+SUMIF('TKK-MIF-TIF'!$K$139:$K$142,'rekap jam tatap muka'!B49,'TKK-MIF-TIF'!$R$139:$R191)+SUMIF('TKK-MIF-TIF'!$K$150:$K$151,'rekap jam tatap muka'!B49,'TKK-MIF-TIF'!$R$150:$R200)+SUMIF('TKK-MIF-TIF'!$L$119:$L$121,'rekap jam tatap muka'!B49,'TKK-MIF-TIF'!$R$119:$R$121)+SUMIF('TKK-MIF-TIF'!$L$129:$L$132,'rekap jam tatap muka'!B49,'TKK-MIF-TIF'!$R$132:$R$1120)+SUMIF('TKK-MIF-TIF'!$L$139:$L$142,'rekap jam tatap muka'!B49,'TKK-MIF-TIF'!$R$139:$R191)+SUMIF('TKK-MIF-TIF'!$L$150:$L$151,'rekap jam tatap muka'!B49,'TKK-MIF-TIF'!$R$150:$R200)</f>
        <v>2.5</v>
      </c>
      <c r="R35" s="24">
        <f>SUMIF('TKK-MIF-TIF'!$H$122:$H$123,'rekap jam tatap muka'!B49,'TKK-MIF-TIF'!$R$122:$R$123)+SUMIF('TKK-MIF-TIF'!$H$128,'rekap jam tatap muka'!B49,'TKK-MIF-TIF'!$R$128)+SUMIF('TKK-MIF-TIF'!$H$133:$H$134,'rekap jam tatap muka'!B49,'TKK-MIF-TIF'!$R$133:$R$134)+SUMIF('TKK-MIF-TIF'!$H$143:$H$145,'rekap jam tatap muka'!B49,'TKK-MIF-TIF'!$R$143:$R$145)+SUMIF('TKK-MIF-TIF'!$H$152,'rekap jam tatap muka'!B49,'TKK-MIF-TIF'!$R$152)+SUMIF('TKK-MIF-TIF'!$I$122:$I$123,'rekap jam tatap muka'!B49,'TKK-MIF-TIF'!$R$122:$R$123)+SUMIF('TKK-MIF-TIF'!$I$128,'rekap jam tatap muka'!B49,'TKK-MIF-TIF'!$R$128)+SUMIF('TKK-MIF-TIF'!$I$133:$I$134,'rekap jam tatap muka'!B49,'TKK-MIF-TIF'!$R$133:$R$134)+SUMIF('TKK-MIF-TIF'!$I$143:$I$145,'rekap jam tatap muka'!B49,'TKK-MIF-TIF'!$R$143:$R$145)+SUMIF('TKK-MIF-TIF'!$I$152,'rekap jam tatap muka'!B49,'TKK-MIF-TIF'!$R$152)+SUMIF('TKK-MIF-TIF'!$J$122:$J$123,'rekap jam tatap muka'!B49,'TKK-MIF-TIF'!$R$122:$R$123)+SUMIF('TKK-MIF-TIF'!$J$128,'rekap jam tatap muka'!B49,'TKK-MIF-TIF'!$R$128)+SUMIF('TKK-MIF-TIF'!$J$133:$J$134,'rekap jam tatap muka'!B49,'TKK-MIF-TIF'!$R$133:$R$134)+SUMIF('TKK-MIF-TIF'!$J$143:$J$145,'rekap jam tatap muka'!B49,'TKK-MIF-TIF'!$R$143:$R$145)+SUMIF('TKK-MIF-TIF'!$K$122:$K$123,'rekap jam tatap muka'!B49,'TKK-MIF-TIF'!$R$122:$R$123)+SUMIF('TKK-MIF-TIF'!$J$152,'rekap jam tatap muka'!B49,'TKK-MIF-TIF'!$R$152)+SUMIF('TKK-MIF-TIF'!$K$128,'rekap jam tatap muka'!B49,'TKK-MIF-TIF'!$R$128)+SUMIF('TKK-MIF-TIF'!$K$133:$K$134,'rekap jam tatap muka'!B49,'TKK-MIF-TIF'!$R$133:$R$134)+SUMIF('TKK-MIF-TIF'!$K$143:$K$145,'rekap jam tatap muka'!B49,'TKK-MIF-TIF'!$R$143:$R$145)+SUMIF('TKK-MIF-TIF'!$K$152,'rekap jam tatap muka'!B49,'TKK-MIF-TIF'!$R$152)+SUMIF('TKK-MIF-TIF'!$L$122:$L$123,'rekap jam tatap muka'!B49,'TKK-MIF-TIF'!$R$122:$R$123)+SUMIF('TKK-MIF-TIF'!$L$128,'rekap jam tatap muka'!B49,'TKK-MIF-TIF'!$R$128)+SUMIF('TKK-MIF-TIF'!$L$133:$L$134,'rekap jam tatap muka'!B49,'TKK-MIF-TIF'!$R$133:$R$134)+SUMIF('TKK-MIF-TIF'!$L$143:$L$145,'rekap jam tatap muka'!B49,'TKK-MIF-TIF'!$R$143:$R$145)+SUMIF('TKK-MIF-TIF'!$L$152,'rekap jam tatap muka'!B49,'TKK-MIF-TIF'!$R$152)</f>
        <v>7</v>
      </c>
      <c r="S35" s="25">
        <f>COUNTIF('TKK-MIF-TIF'!$A$189:$L$226,'rekap jam tatap muka'!B49)</f>
        <v>2</v>
      </c>
      <c r="T35" s="25">
        <f>SUMIF('TKK-MIF-TIF'!$H$194:$H$196,'rekap jam tatap muka'!B49,'TKK-MIF-TIF'!$R$194:$R$196)+SUMIF('TKK-MIF-TIF'!$H$205:$H$208,'rekap jam tatap muka'!B49,'TKK-MIF-TIF'!$R$205:$R$208)+SUMIF('TKK-MIF-TIF'!$H$215:$H$218,'rekap jam tatap muka'!B49,'TKK-MIF-TIF'!$R$215:$R267)+SUMIF('TKK-MIF-TIF'!$H$226:$H$227,'rekap jam tatap muka'!B49,'TKK-MIF-TIF'!$R$226:$R276)+ SUMIF('TKK-MIF-TIF'!$I$194:$I$196,'rekap jam tatap muka'!B49,'TKK-MIF-TIF'!$R$194:$R$196)+SUMIF('TKK-MIF-TIF'!$I$205:$I$208,'rekap jam tatap muka'!B49,'TKK-MIF-TIF'!$R$205:$R$208)+SUMIF('TKK-MIF-TIF'!$I$215:$I$218,'rekap jam tatap muka'!B49,'TKK-MIF-TIF'!$R$215:$R267)+SUMIF('TKK-MIF-TIF'!$I$226:$I$227,'rekap jam tatap muka'!B49,'TKK-MIF-TIF'!$R$226:$R276)+SUMIF('TKK-MIF-TIF'!$J$194:$J$196,'rekap jam tatap muka'!B49,'TKK-MIF-TIF'!$R$194:$R$196)+SUMIF('TKK-MIF-TIF'!$J$205:$J$208,'rekap jam tatap muka'!B49,'TKK-MIF-TIF'!$R$205:$R$208)+SUMIF('TKK-MIF-TIF'!$J$215:$J$218,'rekap jam tatap muka'!B49,'TKK-MIF-TIF'!$R$215:$R267)+SUMIF('TKK-MIF-TIF'!$J$226:$J$227,'rekap jam tatap muka'!B49,'TKK-MIF-TIF'!$R$226:$R276)+SUMIF('TKK-MIF-TIF'!$K$194:$K$196,'rekap jam tatap muka'!B49,'TKK-MIF-TIF'!$R$194:$R$196)+SUMIF('TKK-MIF-TIF'!$K$205:$K$208,'rekap jam tatap muka'!B49,'TKK-MIF-TIF'!$R$205:$R$208)+SUMIF('TKK-MIF-TIF'!$K$215:$K$218,'rekap jam tatap muka'!B49,'TKK-MIF-TIF'!$R$215:$R267)+SUMIF('TKK-MIF-TIF'!$K$226:$K$227,'rekap jam tatap muka'!B49,'TKK-MIF-TIF'!$R$226:$R276)+SUMIF('TKK-MIF-TIF'!$L$194:$L$196,'rekap jam tatap muka'!B49,'TKK-MIF-TIF'!$R$194:$R$196)+SUMIF('TKK-MIF-TIF'!$L$205:$L$208,'rekap jam tatap muka'!B49,'TKK-MIF-TIF'!$R$205:$R$208)+SUMIF('TKK-MIF-TIF'!$L$215:$L$218,'rekap jam tatap muka'!B49,'TKK-MIF-TIF'!$R$215:$R267)+SUMIF('TKK-MIF-TIF'!$L$226:$L$227,'rekap jam tatap muka'!B49,'TKK-MIF-TIF'!$R$226:$R276)</f>
        <v>1.5</v>
      </c>
      <c r="U35" s="26">
        <f>SUMIF('TKK-MIF-TIF'!$H$197:$H$198,'rekap jam tatap muka'!B49,'TKK-MIF-TIF'!$R$197:$R$198)+SUMIF('TKK-MIF-TIF'!$H$204,'rekap jam tatap muka'!B49,'TKK-MIF-TIF'!$R$204)+SUMIF('TKK-MIF-TIF'!$H$209:$H$210,'rekap jam tatap muka'!B49,'TKK-MIF-TIF'!$R$209:$R$210)+SUMIF('TKK-MIF-TIF'!$H$219:$H$221,'rekap jam tatap muka'!B49,'TKK-MIF-TIF'!$R$219:$R$221)+SUMIF('TKK-MIF-TIF'!$H$228,'rekap jam tatap muka'!B49,'TKK-MIF-TIF'!$R$228)+SUMIF('TKK-MIF-TIF'!$I$197:$I$198,'rekap jam tatap muka'!B49,'TKK-MIF-TIF'!$R$197:$R$198)+SUMIF('TKK-MIF-TIF'!$I$204,'rekap jam tatap muka'!B49,'TKK-MIF-TIF'!$R$204)+SUMIF('TKK-MIF-TIF'!$I$209:$I$210,'rekap jam tatap muka'!B49,'TKK-MIF-TIF'!$R$209:$R$210)+SUMIF('TKK-MIF-TIF'!$I$219:$I$221,'rekap jam tatap muka'!B49,'TKK-MIF-TIF'!$R$219:$R$221)+SUMIF('TKK-MIF-TIF'!$I$228,'rekap jam tatap muka'!B49,'TKK-MIF-TIF'!$R$228)+SUMIF('TKK-MIF-TIF'!$J$197:$J$198,'rekap jam tatap muka'!B49,'TKK-MIF-TIF'!$R$197:$R$198)+SUMIF('TKK-MIF-TIF'!$J$204,'rekap jam tatap muka'!B49,'TKK-MIF-TIF'!$R$204)+SUMIF('TKK-MIF-TIF'!$J$209:$J$210,'rekap jam tatap muka'!B49,'TKK-MIF-TIF'!$R$209:$R$210)+SUMIF('TKK-MIF-TIF'!$J$219:$J$221,'rekap jam tatap muka'!B49,'TKK-MIF-TIF'!$R$219:$R$221)+SUMIF('TKK-MIF-TIF'!$J$228,'rekap jam tatap muka'!B49,'TKK-MIF-TIF'!$R$228)+SUMIF('TKK-MIF-TIF'!$K$197:$K$198,'rekap jam tatap muka'!B49,'TKK-MIF-TIF'!$R$197:$R$198)+SUMIF('TKK-MIF-TIF'!$K$204,'rekap jam tatap muka'!B49,'TKK-MIF-TIF'!$R$204)+SUMIF('TKK-MIF-TIF'!$K$209:$K$210,'rekap jam tatap muka'!B49,'TKK-MIF-TIF'!$R$209:$R$210)+SUMIF('TKK-MIF-TIF'!$K$219:$K$221,'rekap jam tatap muka'!B49,'TKK-MIF-TIF'!$R$219:$R$221)+SUMIF('TKK-MIF-TIF'!$K$228,'rekap jam tatap muka'!B49,'TKK-MIF-TIF'!$R$228)+SUMIF('TKK-MIF-TIF'!$L$197:$L$198,'rekap jam tatap muka'!B49,'TKK-MIF-TIF'!$R$197:$R$198)+SUMIF('TKK-MIF-TIF'!$L$204,'rekap jam tatap muka'!B49,'TKK-MIF-TIF'!$R$204)+SUMIF('TKK-MIF-TIF'!$L$209:$L$210,'rekap jam tatap muka'!B49,'TKK-MIF-TIF'!$R$209:$R$210)+SUMIF('TKK-MIF-TIF'!$J$219:$J$221,'rekap jam tatap muka'!B49,'TKK-MIF-TIF'!$R$219:$R$221)++SUMIF('TKK-MIF-TIF'!$L$228,'rekap jam tatap muka'!B49,'TKK-MIF-TIF'!$R$228)</f>
        <v>3</v>
      </c>
      <c r="V35" s="27">
        <f>COUNTIF('TKK-MIF-TIF'!$A$231:$L$242,'rekap jam tatap muka'!B49)</f>
        <v>0</v>
      </c>
      <c r="W35" s="28">
        <f>SUMIF('TKK-MIF-TIF'!$H$251:$H$253,'rekap jam tatap muka'!B49,'TKK-MIF-TIF'!$R$251:$R$253)+SUMIF('TKK-MIF-TIF'!$I$251:$I$253,'rekap jam tatap muka'!B49,'TKK-MIF-TIF'!$R$251:$R$253)+SUMIF('TKK-MIF-TIF'!$J$251:$J$253,'rekap jam tatap muka'!B49,'TKK-MIF-TIF'!$R$251:$R$253)+SUMIF('TKK-MIF-TIF'!$K$251:$K$253,'rekap jam tatap muka'!B49,'TKK-MIF-TIF'!$R$251:$R$253)+SUMIF('TKK-MIF-TIF'!$L$251:$L$253,'rekap jam tatap muka'!B49,'TKK-MIF-TIF'!$R$251:$R$253)</f>
        <v>0</v>
      </c>
      <c r="X35" s="29">
        <f>SUMIF('TKK-MIF-TIF'!$H$254:$H$255,'rekap jam tatap muka'!B49,'TKK-MIF-TIF'!$R$254:$R$255)+SUMIF('TKK-MIF-TIF'!$I$254:$I$255,'rekap jam tatap muka'!B49,'TKK-MIF-TIF'!$R$254:$R$255)+SUMIF('TKK-MIF-TIF'!$J$254:$J$255,'rekap jam tatap muka'!B49,'TKK-MIF-TIF'!$R$254:$R$255)+SUMIF('TKK-MIF-TIF'!$K$254:$K$255,'rekap jam tatap muka'!B49,'TKK-MIF-TIF'!$R$254:$R$255)+SUMIF('TKK-MIF-TIF'!$L$254:$L$255,'rekap jam tatap muka'!B49,'TKK-MIF-TIF'!$R$254:$R$255)</f>
        <v>0</v>
      </c>
      <c r="Y35" s="30">
        <f>COUNTIF('TKK-MIF-TIF'!$A$261:$L$272,'rekap jam tatap muka'!B49)</f>
        <v>0</v>
      </c>
      <c r="Z35" s="31">
        <f>SUMIF('TKK-MIF-TIF'!$H$266:$H$268,'rekap jam tatap muka'!B49,'TKK-MIF-TIF'!$R$266:$R$268)+SUMIF('TKK-MIF-TIF'!$I$266:$I$268,'rekap jam tatap muka'!B49,'TKK-MIF-TIF'!$R$266:$R$268)+SUMIF('TKK-MIF-TIF'!$J$266:$J$268,'rekap jam tatap muka'!B49,'TKK-MIF-TIF'!$R$266:$R$268)+SUMIF('TKK-MIF-TIF'!$K$266:$K$268,'rekap jam tatap muka'!B49,'TKK-MIF-TIF'!$R$266:$R$268)+SUMIF('TKK-MIF-TIF'!$L$266:$L$268,'rekap jam tatap muka'!B49,'TKK-MIF-TIF'!$R$266:$R$268)</f>
        <v>0</v>
      </c>
      <c r="AA35" s="32">
        <f>SUMIF('TKK-MIF-TIF'!$H$269:$H$270,'rekap jam tatap muka'!B49,'TKK-MIF-TIF'!$R$269:$R$270)+SUMIF('TKK-MIF-TIF'!$I$269:$I$270,'rekap jam tatap muka'!B49,'TKK-MIF-TIF'!$R$269:$R$270)+SUMIF('TKK-MIF-TIF'!$J$269:$J$270,'rekap jam tatap muka'!B49,'TKK-MIF-TIF'!$R$269:$R$270)+SUMIF('TKK-MIF-TIF'!$K$269:$K$270,'rekap jam tatap muka'!B49,'TKK-MIF-TIF'!$R$269:$R$270)+SUMIF('TKK-MIF-TIF'!$L$269:$L$270,'rekap jam tatap muka'!B49,'TKK-MIF-TIF'!$R$269:$R$270)</f>
        <v>0</v>
      </c>
      <c r="AB35" s="33">
        <f>COUNTIF('TKK-MIF-TIF'!$A$154:$L$184,'rekap jam tatap muka'!B49)</f>
        <v>2</v>
      </c>
      <c r="AC35" s="33">
        <f>SUMIF('TKK-MIF-TIF'!$H$161:$H$163,'rekap jam tatap muka'!B49,'TKK-MIF-TIF'!$R$161:$R$163)+SUMIF('TKK-MIF-TIF'!$H$172:$H$175,'rekap jam tatap muka'!B49,'TKK-MIF-TIF'!$R$172:$R$175)+SUMIF('TKK-MIF-TIF'!$I$161:$I$163,'rekap jam tatap muka'!B49,'TKK-MIF-TIF'!$R$161:$R$163)+SUMIF('TKK-MIF-TIF'!$I$172:$I$175,'rekap jam tatap muka'!B49,'TKK-MIF-TIF'!$R$172:$R$175)+SUMIF('TKK-MIF-TIF'!$J$161:$J$163,'rekap jam tatap muka'!B49,'TKK-MIF-TIF'!$R$161:$R$163)+SUMIF('TKK-MIF-TIF'!$J$172:$J$175,'rekap jam tatap muka'!B49,'TKK-MIF-TIF'!$R$172:$R$175)+SUMIF('TKK-MIF-TIF'!$K$161:$K$163,'rekap jam tatap muka'!B49,'TKK-MIF-TIF'!$R$161:$R$163)+SUMIF('TKK-MIF-TIF'!$K$172:$K$175,'rekap jam tatap muka'!B49,'TKK-MIF-TIF'!$R$172:$R$175)+SUMIF('TKK-MIF-TIF'!$L$161:$L$163,'rekap jam tatap muka'!B49,'TKK-MIF-TIF'!$R$161:$R$163)+SUMIF('TKK-MIF-TIF'!$L$172:$L$175,'rekap jam tatap muka'!B49,'TKK-MIF-TIF'!$R$172:$R$175)</f>
        <v>1</v>
      </c>
      <c r="AD35" s="34">
        <f>SUMIF('TKK-MIF-TIF'!$H$164:$H$165,'rekap jam tatap muka'!B49,'TKK-MIF-TIF'!$R$164:$R$165)+SUMIF('TKK-MIF-TIF'!$H$171,'rekap jam tatap muka'!B49,'TKK-MIF-TIF'!$R$171)+SUMIF('TKK-MIF-TIF'!$H$176:$H$177,'rekap jam tatap muka'!B49,'TKK-MIF-TIF'!$R$176:$R$177)+SUMIF('TKK-MIF-TIF'!$I$164:$I$165,'rekap jam tatap muka'!B49,'TKK-MIF-TIF'!$R$164:$R$165)+SUMIF('TKK-MIF-TIF'!$I$171,'rekap jam tatap muka'!B49,'TKK-MIF-TIF'!$R$171)+SUMIF('TKK-MIF-TIF'!$I$176:$I$177,'rekap jam tatap muka'!B49,'TKK-MIF-TIF'!$R$176:$R$177)+SUMIF('TKK-MIF-TIF'!$J$164:$J$165,'rekap jam tatap muka'!B49,'TKK-MIF-TIF'!$R$164:$R$165)+SUMIF('TKK-MIF-TIF'!$J$171,'rekap jam tatap muka'!B49,'TKK-MIF-TIF'!$R$171)+SUMIF('TKK-MIF-TIF'!$J$176:$J$177,'rekap jam tatap muka'!B49,'TKK-MIF-TIF'!$R$176:$R$177)+SUMIF('TKK-MIF-TIF'!$K$164:$K$165,'rekap jam tatap muka'!B49,'TKK-MIF-TIF'!$R$164:$R$165)+SUMIF('TKK-MIF-TIF'!$K$171,'rekap jam tatap muka'!B49,'TKK-MIF-TIF'!$R$171)+SUMIF('TKK-MIF-TIF'!$K$176:$K$177,'rekap jam tatap muka'!B49,'TKK-MIF-TIF'!$R$176:$R$177)+SUMIF('TKK-MIF-TIF'!$L$164:$L$165,'rekap jam tatap muka'!B49,'TKK-MIF-TIF'!$R$164:$R$165)+SUMIF('TKK-MIF-TIF'!$L$171,'rekap jam tatap muka'!B49,'TKK-MIF-TIF'!$R$171)+SUMIF('TKK-MIF-TIF'!$L$176:$L$177,'rekap jam tatap muka'!B49,'TKK-MIF-TIF'!$R$176:$R$177)</f>
        <v>2</v>
      </c>
      <c r="AE35" s="34"/>
      <c r="AF35" s="35">
        <f t="shared" ref="AF35:AF54" si="9">AB35+Y35+V35+S35+P35+M35+J35+G35+D35</f>
        <v>6</v>
      </c>
      <c r="AG35" s="15">
        <f t="shared" ref="AG35:AG54" ca="1" si="10">E35+H35+K35+N35+Q35+T35+W35+Z35+AC35</f>
        <v>5</v>
      </c>
      <c r="AH35" s="35">
        <f t="shared" ref="AH35:AH54" ca="1" si="11">IF(AG35&lt;=4,0,IF(AG35&gt;4,AG35-4,IF(AG35&gt;8,4,4)))</f>
        <v>1</v>
      </c>
      <c r="AI35" s="15">
        <f t="shared" ref="AI35:AI54" ca="1" si="12">F35+I35+L35+O35+R35+U35+X35+AA35+AD35</f>
        <v>12</v>
      </c>
      <c r="AJ35" s="35">
        <f t="shared" ca="1" si="1"/>
        <v>4</v>
      </c>
      <c r="AK35" s="35">
        <f t="shared" ref="AK35:AK54" ca="1" si="13">AG35+AI35</f>
        <v>17</v>
      </c>
      <c r="AL35" s="36">
        <f>COUNTIF('TKK-MIF-TIF'!$H$15:$H$272,'rekap jam tatap muka'!B49)</f>
        <v>3</v>
      </c>
      <c r="AM35" s="37">
        <v>50000</v>
      </c>
      <c r="AN35" s="38">
        <f t="shared" ref="AN35:AN54" ca="1" si="14">AH35*AM35*14</f>
        <v>700000</v>
      </c>
      <c r="AO35" s="38">
        <f t="shared" ref="AO35:AO54" ca="1" si="15">AJ35*50000*14</f>
        <v>2800000</v>
      </c>
      <c r="AP35" s="38">
        <f t="shared" ref="AP35:AP54" ca="1" si="16">AN35+AO35</f>
        <v>3500000</v>
      </c>
      <c r="AQ35" s="40" t="s">
        <v>24</v>
      </c>
    </row>
    <row r="36" spans="1:43" ht="15.75" customHeight="1">
      <c r="A36" s="12">
        <v>34</v>
      </c>
      <c r="B36" s="13" t="s">
        <v>59</v>
      </c>
      <c r="C36" s="13" t="s">
        <v>333</v>
      </c>
      <c r="D36" s="14">
        <f>COUNTIF('TKK-MIF-TIF'!$A$13:$L$35,'rekap jam tatap muka'!B34)</f>
        <v>0</v>
      </c>
      <c r="E36" s="15">
        <f ca="1">SUMIF('TKK-MIF-TIF'!$H$4:$H$19,'rekap jam tatap muka'!B34,'TKK-MIF-TIF'!$R$4:$R$19)+SUMIF('TKK-MIF-TIF'!$H$25:$H$30,'rekap jam tatap muka'!B34,'TKK-MIF-TIF'!$R$25:$R$30)+SUMIF('TKK-MIF-TIF'!$I$4:$I$19,'rekap jam tatap muka'!B34,'TKK-MIF-TIF'!$R$4:$R$19)+SUMIF('TKK-MIF-TIF'!$I$25:$I$30,'rekap jam tatap muka'!B34,'TKK-MIF-TIF'!$R$25:$R$30)+SUMIF('TKK-MIF-TIF'!$J$4:$J$19,'rekap jam tatap muka'!B34,'TKK-MIF-TIF'!$R$4:$R$19)+SUMIF('TKK-MIF-TIF'!$J$25:$J$30,'rekap jam tatap muka'!B34,'TKK-MIF-TIF'!$R$25:$R$30)+SUMIF('TKK-MIF-TIF'!$K$4:$K$19,'rekap jam tatap muka'!B34,'TKK-MIF-TIF'!$R$4:$R$19)+SUMIF('TKK-MIF-TIF'!$K$25:$K$30,'rekap jam tatap muka'!B34,'TKK-MIF-TIF'!$R$25:$R$30)+SUMIF('TKK-MIF-TIF'!$L$4:$L$19,'rekap jam tatap muka'!B34,'TKK-MIF-TIF'!$R$4:$R$19)+SUMIF('TKK-MIF-TIF'!$L$25:$L$30,'rekap jam tatap muka'!B34,'TKK-MIF-TIF'!$R$25:$R$30)</f>
        <v>0</v>
      </c>
      <c r="F36" s="16">
        <f>SUMIF('TKK-MIF-TIF'!$H$20:$H$22,'rekap jam tatap muka'!B34,'TKK-MIF-TIF'!$R$20:$R$22)+SUMIF('TKK-MIF-TIF'!$H$31:$H$32,'rekap jam tatap muka'!B34,'TKK-MIF-TIF'!$R$31:$R$32)+SUMIF('TKK-MIF-TIF'!$H$34,'rekap jam tatap muka'!B34,'TKK-MIF-TIF'!$R$34)+SUMIF('TKK-MIF-TIF'!$I$20:$I$22,'rekap jam tatap muka'!B34,'TKK-MIF-TIF'!$R$20:$R$22)+SUMIF('TKK-MIF-TIF'!$I$31:$I$32,'rekap jam tatap muka'!B34,'TKK-MIF-TIF'!$R$31:$R$32)+SUMIF('TKK-MIF-TIF'!$I$34,'rekap jam tatap muka'!B34,'TKK-MIF-TIF'!$R$34)+SUMIF('TKK-MIF-TIF'!$J$20:$J$22,'rekap jam tatap muka'!B34,'TKK-MIF-TIF'!$R$20:$R$22)+SUMIF('TKK-MIF-TIF'!$J$31:$J$32,'rekap jam tatap muka'!B34,'TKK-MIF-TIF'!$R$31:$R$32)+SUMIF('TKK-MIF-TIF'!$J$34,'rekap jam tatap muka'!B34,'TKK-MIF-TIF'!$R$34)+SUMIF('TKK-MIF-TIF'!$K$20:$K$22,'rekap jam tatap muka'!B34,'TKK-MIF-TIF'!$R$20:$R$22)+SUMIF('TKK-MIF-TIF'!$K$31:$K$32,'rekap jam tatap muka'!B34,'TKK-MIF-TIF'!$R$31:$R$32)+SUMIF('TKK-MIF-TIF'!$K$34,'rekap jam tatap muka'!B34,'TKK-MIF-TIF'!$R$34)+SUMIF('TKK-MIF-TIF'!$L$20:$L$22,'rekap jam tatap muka'!B34,'TKK-MIF-TIF'!$R$20:$R$22)+SUMIF('TKK-MIF-TIF'!$L$31:$L$32,'rekap jam tatap muka'!B34,'TKK-MIF-TIF'!$R$31:$R$32)+SUMIF('TKK-MIF-TIF'!$L$34,'rekap jam tatap muka'!B34,'TKK-MIF-TIF'!$R$34)</f>
        <v>0</v>
      </c>
      <c r="G36" s="17">
        <f>COUNTIF('TKK-MIF-TIF'!$A$41:$L$50,'rekap jam tatap muka'!B34)</f>
        <v>0</v>
      </c>
      <c r="H36" s="18">
        <f>SUMIF('TKK-MIF-TIF'!$H$43:$H$47,'rekap jam tatap muka'!B34,'TKK-MIF-TIF'!$R$43:$R$47)+SUMIF('TKK-MIF-TIF'!$I$43:$I$47,'rekap jam tatap muka'!B34,'TKK-MIF-TIF'!$R$43:$R$47)+SUMIF('TKK-MIF-TIF'!$J$43:$J$47,'rekap jam tatap muka'!B34,'TKK-MIF-TIF'!$R$43:$R$47)+SUMIF('TKK-MIF-TIF'!$K$43:$K$47,'rekap jam tatap muka'!B34,'TKK-MIF-TIF'!$R$43:$R$47)+SUMIF('TKK-MIF-TIF'!$L$43:$L$47,'rekap jam tatap muka'!B34,'TKK-MIF-TIF'!$R$43:$R$47)</f>
        <v>0</v>
      </c>
      <c r="I36" s="16">
        <f>SUMIF('TKK-MIF-TIF'!$H$48:$H$50,'rekap jam tatap muka'!B34,'TKK-MIF-TIF'!$R$48:$R$50)+SUMIF('TKK-MIF-TIF'!$I$48:$I$50,'rekap jam tatap muka'!B34,'TKK-MIF-TIF'!$R$48:$R$50)+SUMIF('TKK-MIF-TIF'!$J$48:$J$50,'rekap jam tatap muka'!B34,'TKK-MIF-TIF'!$R$48:$R$50)+SUMIF('TKK-MIF-TIF'!$K$48:$K$50,'rekap jam tatap muka'!B34,'TKK-MIF-TIF'!$R$48:$R$50)+SUMIF('TKK-MIF-TIF'!$L$48:$L$50,'rekap jam tatap muka'!B34,'TKK-MIF-TIF'!$R$48:$R$50)</f>
        <v>0</v>
      </c>
      <c r="J36" s="19">
        <f>COUNTIF('TKK-MIF-TIF'!$A$55:$K$80,'rekap jam tatap muka'!B34)</f>
        <v>0</v>
      </c>
      <c r="K36" s="19">
        <f>SUMIF('TKK-MIF-TIF'!$H$60,'rekap jam tatap muka'!B34,'TKK-MIF-TIF'!$R$60)+SUMIF('TKK-MIF-TIF'!$H$62,'rekap jam tatap muka'!B34,'TKK-MIF-TIF'!$R$62)+SUMIF('TKK-MIF-TIF'!$H$67:$H$72,'rekap jam tatap muka'!B34,'TKK-MIF-TIF'!$R$67:$R$72)+SUMIF('TKK-MIF-TIF'!$H$78:$H$79,'rekap jam tatap muka'!B34,'TKK-MIF-TIF'!$R$78:$R$79)+SUMIF('TKK-MIF-TIF'!$I$60,'rekap jam tatap muka'!B34,'TKK-MIF-TIF'!$R$60)+SUMIF('TKK-MIF-TIF'!$I$62,'rekap jam tatap muka'!B34,'TKK-MIF-TIF'!$R$62)+SUMIF('TKK-MIF-TIF'!$I$67:$I$72,'rekap jam tatap muka'!B34,'TKK-MIF-TIF'!$R$67:$R$72)+SUMIF('TKK-MIF-TIF'!$I$78:$I$79,'rekap jam tatap muka'!B34,'TKK-MIF-TIF'!$R$78:$R$79)+SUMIF('TKK-MIF-TIF'!$J$60,'rekap jam tatap muka'!B34,'TKK-MIF-TIF'!$R$60)+SUMIF('TKK-MIF-TIF'!$J$62,'rekap jam tatap muka'!B34,'TKK-MIF-TIF'!$R$62)+SUMIF('TKK-MIF-TIF'!$J$67:$J$72,'rekap jam tatap muka'!B34,'TKK-MIF-TIF'!$R$67:$R$72)+SUMIF('TKK-MIF-TIF'!$J$78:$J$79,'rekap jam tatap muka'!B34,'TKK-MIF-TIF'!$R$78:$R$79)+SUMIF('TKK-MIF-TIF'!$K$60,'rekap jam tatap muka'!B34,'TKK-MIF-TIF'!$R$60)+SUMIF('TKK-MIF-TIF'!$K$62,'rekap jam tatap muka'!B34,'TKK-MIF-TIF'!$R$62)+SUMIF('TKK-MIF-TIF'!$K$67:$K$72,'rekap jam tatap muka'!B34,'TKK-MIF-TIF'!$R$67:$R$72)+SUMIF('TKK-MIF-TIF'!$K$78:$K$79,'rekap jam tatap muka'!B34,'TKK-MIF-TIF'!$R$78:$R$79)+SUMIF('TKK-MIF-TIF'!$L$60,'rekap jam tatap muka'!B34,'TKK-MIF-TIF'!$R$60)+SUMIF('TKK-MIF-TIF'!$L$62,'rekap jam tatap muka'!B34,'TKK-MIF-TIF'!$R$62)+SUMIF('TKK-MIF-TIF'!$L$67:$L$72,'rekap jam tatap muka'!B34,'TKK-MIF-TIF'!$R$67:$R$72)+SUMIF('TKK-MIF-TIF'!$L$78:$L$79,'rekap jam tatap muka'!B34,'TKK-MIF-TIF'!$R$78:$R$79)</f>
        <v>0</v>
      </c>
      <c r="L36" s="20">
        <f>SUMIF('TKK-MIF-TIF'!$H$61,'rekap jam tatap muka'!B34,'TKK-MIF-TIF'!$R$61)+SUMIF('TKK-MIF-TIF'!$H$63:$H$64,'rekap jam tatap muka'!B34,'TKK-MIF-TIF'!$R$63:$R$64)+SUMIF('TKK-MIF-TIF'!$H$73:$H$74,'rekap jam tatap muka'!B34,'TKK-MIF-TIF'!$R$73:$R$74)+SUMIF('TKK-MIF-TIF'!$H$77,'rekap jam tatap muka'!B34,'TKK-MIF-TIF'!$R$77)+SUMIF('TKK-MIF-TIF'!$I$61,'rekap jam tatap muka'!B34,'TKK-MIF-TIF'!$R$61)+SUMIF('TKK-MIF-TIF'!$I$63:$I$64,'rekap jam tatap muka'!B34,'TKK-MIF-TIF'!$R$63:$R$64)+SUMIF('TKK-MIF-TIF'!$I$73:$I$74,'rekap jam tatap muka'!B34,'TKK-MIF-TIF'!$R$73:$R$74)+SUMIF('TKK-MIF-TIF'!$I$77,'rekap jam tatap muka'!B34,'TKK-MIF-TIF'!$R$77)+SUMIF('TKK-MIF-TIF'!$J$61,'rekap jam tatap muka'!B34,'TKK-MIF-TIF'!$R$61)+SUMIF('TKK-MIF-TIF'!$J$63:$J$64,'rekap jam tatap muka'!B34,'TKK-MIF-TIF'!$R$63:$R$64)+SUMIF('TKK-MIF-TIF'!$J$73:$J$74,'rekap jam tatap muka'!B34,'TKK-MIF-TIF'!$R$73:$R$74)+SUMIF('TKK-MIF-TIF'!$J$77,'rekap jam tatap muka'!B34,'TKK-MIF-TIF'!$R$77)+SUMIF('TKK-MIF-TIF'!$K$61,'rekap jam tatap muka'!B34,'TKK-MIF-TIF'!$R$61)+SUMIF('TKK-MIF-TIF'!$K$63:$K$64,'rekap jam tatap muka'!B34,'TKK-MIF-TIF'!$R$63:$R$64)+SUMIF('TKK-MIF-TIF'!$K$73:$K$74,'rekap jam tatap muka'!B34,'TKK-MIF-TIF'!$R$73:$R$74)+SUMIF('TKK-MIF-TIF'!$K$77,'rekap jam tatap muka'!B34,'TKK-MIF-TIF'!$R$77)+SUMIF('TKK-MIF-TIF'!$L$61,'rekap jam tatap muka'!B34,'TKK-MIF-TIF'!$R$61)+SUMIF('TKK-MIF-TIF'!$L$63:$L$64,'rekap jam tatap muka'!B34,'TKK-MIF-TIF'!$R$63:$R$64)+SUMIF('TKK-MIF-TIF'!$L$73:$L$74,'rekap jam tatap muka'!B34,'TKK-MIF-TIF'!$R$73:$R$74)+SUMIF('TKK-MIF-TIF'!$L$77,'rekap jam tatap muka'!B34,'TKK-MIF-TIF'!$R$77)</f>
        <v>0</v>
      </c>
      <c r="M36" s="21">
        <f>COUNTIF('TKK-MIF-TIF'!$A$84:$K$109,'rekap jam tatap muka'!B34)</f>
        <v>0</v>
      </c>
      <c r="N36" s="21">
        <f>SUMIF('TKK-MIF-TIF'!$H$89,'rekap jam tatap muka'!B34,'TKK-MIF-TIF'!$R$89)+SUMIF('TKK-MIF-TIF'!$H$91,'rekap jam tatap muka'!B34,'TKK-MIF-TIF'!$R$91)+SUMIF('TKK-MIF-TIF'!$H$96:$H$101,'rekap jam tatap muka'!B34,'TKK-MIF-TIF'!$R$96:$R$101)+SUMIF('TKK-MIF-TIF'!$H$107:$H$108,'rekap jam tatap muka'!B34,'TKK-MIF-TIF'!$R$107:$R$108)+SUMIF('TKK-MIF-TIF'!$I$89,'rekap jam tatap muka'!B34,'TKK-MIF-TIF'!$R$89)+SUMIF('TKK-MIF-TIF'!$I$91,'rekap jam tatap muka'!B34,'TKK-MIF-TIF'!$R$91)+SUMIF('TKK-MIF-TIF'!$I$96:$I$101,'rekap jam tatap muka'!B34,'TKK-MIF-TIF'!$R$96:$R$101)+SUMIF('TKK-MIF-TIF'!$I$107:$I$108,'rekap jam tatap muka'!B34,'TKK-MIF-TIF'!$R$107:$R$108)+SUMIF('TKK-MIF-TIF'!$J$89,'rekap jam tatap muka'!B34,'TKK-MIF-TIF'!$R$89)+SUMIF('TKK-MIF-TIF'!$J$91,'rekap jam tatap muka'!B34,'TKK-MIF-TIF'!$R$91)+SUMIF('TKK-MIF-TIF'!$J$96:$J$101,'rekap jam tatap muka'!B34,'TKK-MIF-TIF'!$R$96:$R$101)+SUMIF('TKK-MIF-TIF'!$J$107:$J$108,'rekap jam tatap muka'!B34,'TKK-MIF-TIF'!$R$107:$R$108)+SUMIF('TKK-MIF-TIF'!$K$89,'rekap jam tatap muka'!B34,'TKK-MIF-TIF'!$R$89)+SUMIF('TKK-MIF-TIF'!$K$91,'rekap jam tatap muka'!B34,'TKK-MIF-TIF'!$R$91)+SUMIF('TKK-MIF-TIF'!$K$96:$K$101,'rekap jam tatap muka'!B34,'TKK-MIF-TIF'!$R$96:$R$101)+SUMIF('TKK-MIF-TIF'!$K$107:$K$108,'rekap jam tatap muka'!B34,'TKK-MIF-TIF'!$R$107:$R$108)+SUMIF('TKK-MIF-TIF'!$H$89,'rekap jam tatap muka'!B34,'TKK-MIF-TIF'!$R$89)+SUMIF('TKK-MIF-TIF'!$L$91,'rekap jam tatap muka'!B34,'TKK-MIF-TIF'!$R$91)+SUMIF('TKK-MIF-TIF'!$L$96:$L$101,'rekap jam tatap muka'!B34,'TKK-MIF-TIF'!$R$96:$R$101)+SUMIF('TKK-MIF-TIF'!$L$107:$L$108,'rekap jam tatap muka'!B34,'TKK-MIF-TIF'!$R$107:$R$108)</f>
        <v>0</v>
      </c>
      <c r="O36" s="22">
        <f ca="1">SUMIF('TKK-MIF-TIF'!$H$90,'rekap jam tatap muka'!B34,'TKK-MIF-TIF'!$R$90)+SUMIF('TKK-MIF-TIF'!$H$92:$H$93,'rekap jam tatap muka'!B34,'TKK-MIF-TIF'!$R$92:$R$93)+SUMIF('TKK-MIF-TIF'!$H$102:$H$103,'rekap jam tatap muka'!B34,'TKK-MIF-TIF'!$R$102:$R$103)+SUMIF('TKK-MIF-TIF'!$H$106,'rekap jam tatap muka'!B34,'TKK-MIF-TIF'!$R$106)+SUMIF('TKK-MIF-TIF'!$I$90,'rekap jam tatap muka'!B34,'TKK-MIF-TIF'!$R$90)+SUMIF('TKK-MIF-TIF'!$H$92:$I$93,'rekap jam tatap muka'!B34,'TKK-MIF-TIF'!$R$92:$R$93)+SUMIF('TKK-MIF-TIF'!$I$102:$I$103,'rekap jam tatap muka'!B34,'TKK-MIF-TIF'!$R$102:$R$103)+SUMIF('TKK-MIF-TIF'!$I$106,'rekap jam tatap muka'!B34,'TKK-MIF-TIF'!$R$106)+SUMIF('TKK-MIF-TIF'!$J$90,'rekap jam tatap muka'!B34,'TKK-MIF-TIF'!$R$90)+SUMIF('TKK-MIF-TIF'!$J$92:$J$93,'rekap jam tatap muka'!B34,'TKK-MIF-TIF'!$R$92:$R$93)+SUMIF('TKK-MIF-TIF'!$J$102:$J$103,'rekap jam tatap muka'!B34,'TKK-MIF-TIF'!$R$102:$R$103)+SUMIF('TKK-MIF-TIF'!$J$106,'rekap jam tatap muka'!B34,'TKK-MIF-TIF'!$R$106)+SUMIF('TKK-MIF-TIF'!$K$90,'rekap jam tatap muka'!B34,'TKK-MIF-TIF'!$R$90)+SUMIF('TKK-MIF-TIF'!$K$92:$K$93,'rekap jam tatap muka'!B34,'TKK-MIF-TIF'!$R$92:$R$93)+SUMIF('TKK-MIF-TIF'!$K$102:$K$103,'rekap jam tatap muka'!B34,'TKK-MIF-TIF'!$R$102:$R$103)+SUMIF('TKK-MIF-TIF'!$K$106,'rekap jam tatap muka'!B34,'TKK-MIF-TIF'!$R$106)+SUMIF('TKK-MIF-TIF'!$L$90,'rekap jam tatap muka'!B34,'TKK-MIF-TIF'!$R$90)+SUMIF('TKK-MIF-TIF'!$L$92:$L$93,'rekap jam tatap muka'!B34,'TKK-MIF-TIF'!$R$92:$R$93)+SUMIF('TKK-MIF-TIF'!$L$102:$L$103,'rekap jam tatap muka'!B34,'TKK-MIF-TIF'!$R$102:$R$103)+SUMIF('TKK-MIF-TIF'!$L$106,'rekap jam tatap muka'!B34,'TKK-MIF-TIF'!$R$106)</f>
        <v>0</v>
      </c>
      <c r="P36" s="23">
        <f>COUNTIF('TKK-MIF-TIF'!$A$113:$L$150,'rekap jam tatap muka'!B34)</f>
        <v>3</v>
      </c>
      <c r="Q36" s="23">
        <f>SUMIF('TKK-MIF-TIF'!$H$119:$H$121,'rekap jam tatap muka'!B34,'TKK-MIF-TIF'!$R$119:$R$121)+SUMIF('TKK-MIF-TIF'!$H$129:$H$132,'rekap jam tatap muka'!B34,'TKK-MIF-TIF'!$R$129:$R$132)+SUMIF('TKK-MIF-TIF'!$H$139:$H$142,'rekap jam tatap muka'!B34,'TKK-MIF-TIF'!$R$139:$R175)+ SUMIF('TKK-MIF-TIF'!$H$150:$H$151,'rekap jam tatap muka'!B34,'TKK-MIF-TIF'!$R$150:$R184)+SUMIF('TKK-MIF-TIF'!$I$119:$I$121,'rekap jam tatap muka'!B34,'TKK-MIF-TIF'!$R$119:$R$121)+SUMIF('TKK-MIF-TIF'!$I$129:$I$132,'rekap jam tatap muka'!B34,'TKK-MIF-TIF'!$R$129:$R$132)+SUMIF('TKK-MIF-TIF'!$I$139:$I$142,'rekap jam tatap muka'!B34,'TKK-MIF-TIF'!$R$139:$R175)+SUMIF('TKK-MIF-TIF'!$I$150:$I$151,'rekap jam tatap muka'!B34,'TKK-MIF-TIF'!$R$150:$R184)+SUMIF('TKK-MIF-TIF'!$J$119:$J$121,'rekap jam tatap muka'!B34,'TKK-MIF-TIF'!$R$119:$R$121)+SUMIF('TKK-MIF-TIF'!$J$129:$J$132,'rekap jam tatap muka'!B34,'TKK-MIF-TIF'!$R$129:$R$132)+SUMIF('TKK-MIF-TIF'!$J$139:$J$142,'rekap jam tatap muka'!B34,'TKK-MIF-TIF'!$R$139:$R175)+SUMIF('TKK-MIF-TIF'!$J$150:$J$151,'rekap jam tatap muka'!B34,'TKK-MIF-TIF'!$R$150:$R184)+SUMIF('TKK-MIF-TIF'!$K$119:$K$121,'rekap jam tatap muka'!B34,'TKK-MIF-TIF'!$R$119:$R$121)+SUMIF('TKK-MIF-TIF'!$K$129:$K$132,'rekap jam tatap muka'!B34,'TKK-MIF-TIF'!$R$132:$R$1120)+SUMIF('TKK-MIF-TIF'!$K$139:$K$142,'rekap jam tatap muka'!B34,'TKK-MIF-TIF'!$R$139:$R175)+SUMIF('TKK-MIF-TIF'!$K$150:$K$151,'rekap jam tatap muka'!B34,'TKK-MIF-TIF'!$R$150:$R184)+SUMIF('TKK-MIF-TIF'!$L$119:$L$121,'rekap jam tatap muka'!B34,'TKK-MIF-TIF'!$R$119:$R$121)+SUMIF('TKK-MIF-TIF'!$L$129:$L$132,'rekap jam tatap muka'!B34,'TKK-MIF-TIF'!$R$132:$R$1120)+SUMIF('TKK-MIF-TIF'!$L$139:$L$142,'rekap jam tatap muka'!B34,'TKK-MIF-TIF'!$R$139:$R175)+SUMIF('TKK-MIF-TIF'!$L$150:$L$151,'rekap jam tatap muka'!B34,'TKK-MIF-TIF'!$R$150:$R184)</f>
        <v>4</v>
      </c>
      <c r="R36" s="24">
        <f>SUMIF('TKK-MIF-TIF'!$H$122:$H$123,'rekap jam tatap muka'!B34,'TKK-MIF-TIF'!$R$122:$R$123)+SUMIF('TKK-MIF-TIF'!$H$128,'rekap jam tatap muka'!B34,'TKK-MIF-TIF'!$R$128)+SUMIF('TKK-MIF-TIF'!$H$133:$H$134,'rekap jam tatap muka'!B34,'TKK-MIF-TIF'!$R$133:$R$134)+SUMIF('TKK-MIF-TIF'!$H$143:$H$145,'rekap jam tatap muka'!B34,'TKK-MIF-TIF'!$R$143:$R$145)+SUMIF('TKK-MIF-TIF'!$H$152,'rekap jam tatap muka'!B34,'TKK-MIF-TIF'!$R$152)+SUMIF('TKK-MIF-TIF'!$I$122:$I$123,'rekap jam tatap muka'!B34,'TKK-MIF-TIF'!$R$122:$R$123)+SUMIF('TKK-MIF-TIF'!$I$128,'rekap jam tatap muka'!B34,'TKK-MIF-TIF'!$R$128)+SUMIF('TKK-MIF-TIF'!$I$133:$I$134,'rekap jam tatap muka'!B34,'TKK-MIF-TIF'!$R$133:$R$134)+SUMIF('TKK-MIF-TIF'!$I$143:$I$145,'rekap jam tatap muka'!B34,'TKK-MIF-TIF'!$R$143:$R$145)+SUMIF('TKK-MIF-TIF'!$I$152,'rekap jam tatap muka'!B34,'TKK-MIF-TIF'!$R$152)+SUMIF('TKK-MIF-TIF'!$J$122:$J$123,'rekap jam tatap muka'!B34,'TKK-MIF-TIF'!$R$122:$R$123)+SUMIF('TKK-MIF-TIF'!$J$128,'rekap jam tatap muka'!B34,'TKK-MIF-TIF'!$R$128)+SUMIF('TKK-MIF-TIF'!$J$133:$J$134,'rekap jam tatap muka'!B34,'TKK-MIF-TIF'!$R$133:$R$134)+SUMIF('TKK-MIF-TIF'!$J$143:$J$145,'rekap jam tatap muka'!B34,'TKK-MIF-TIF'!$R$143:$R$145)+SUMIF('TKK-MIF-TIF'!$K$122:$K$123,'rekap jam tatap muka'!B34,'TKK-MIF-TIF'!$R$122:$R$123)+SUMIF('TKK-MIF-TIF'!$J$152,'rekap jam tatap muka'!B34,'TKK-MIF-TIF'!$R$152)+SUMIF('TKK-MIF-TIF'!$K$128,'rekap jam tatap muka'!B34,'TKK-MIF-TIF'!$R$128)+SUMIF('TKK-MIF-TIF'!$K$133:$K$134,'rekap jam tatap muka'!B34,'TKK-MIF-TIF'!$R$133:$R$134)+SUMIF('TKK-MIF-TIF'!$K$143:$K$145,'rekap jam tatap muka'!B34,'TKK-MIF-TIF'!$R$143:$R$145)+SUMIF('TKK-MIF-TIF'!$K$152,'rekap jam tatap muka'!B34,'TKK-MIF-TIF'!$R$152)+SUMIF('TKK-MIF-TIF'!$L$122:$L$123,'rekap jam tatap muka'!B34,'TKK-MIF-TIF'!$R$122:$R$123)+SUMIF('TKK-MIF-TIF'!$L$128,'rekap jam tatap muka'!B34,'TKK-MIF-TIF'!$R$128)+SUMIF('TKK-MIF-TIF'!$L$133:$L$134,'rekap jam tatap muka'!B34,'TKK-MIF-TIF'!$R$133:$R$134)+SUMIF('TKK-MIF-TIF'!$L$143:$L$145,'rekap jam tatap muka'!B34,'TKK-MIF-TIF'!$R$143:$R$145)+SUMIF('TKK-MIF-TIF'!$L$152,'rekap jam tatap muka'!B34,'TKK-MIF-TIF'!$R$152)</f>
        <v>5</v>
      </c>
      <c r="S36" s="25">
        <f>COUNTIF('TKK-MIF-TIF'!$A$189:$L$226,'rekap jam tatap muka'!B34)</f>
        <v>3</v>
      </c>
      <c r="T36" s="25">
        <f>SUMIF('TKK-MIF-TIF'!$H$194:$H$196,'rekap jam tatap muka'!B34,'TKK-MIF-TIF'!$R$194:$R$196)+SUMIF('TKK-MIF-TIF'!$H$205:$H$208,'rekap jam tatap muka'!B34,'TKK-MIF-TIF'!$R$205:$R$208)+SUMIF('TKK-MIF-TIF'!$H$215:$H$218,'rekap jam tatap muka'!B34,'TKK-MIF-TIF'!$R$215:$R251)+SUMIF('TKK-MIF-TIF'!$H$226:$H$227,'rekap jam tatap muka'!B34,'TKK-MIF-TIF'!$R$226:$R260)+ SUMIF('TKK-MIF-TIF'!$I$194:$I$196,'rekap jam tatap muka'!B34,'TKK-MIF-TIF'!$R$194:$R$196)+SUMIF('TKK-MIF-TIF'!$I$205:$I$208,'rekap jam tatap muka'!B34,'TKK-MIF-TIF'!$R$205:$R$208)+SUMIF('TKK-MIF-TIF'!$I$215:$I$218,'rekap jam tatap muka'!B34,'TKK-MIF-TIF'!$R$215:$R251)+SUMIF('TKK-MIF-TIF'!$I$226:$I$227,'rekap jam tatap muka'!B34,'TKK-MIF-TIF'!$R$226:$R260)+SUMIF('TKK-MIF-TIF'!$J$194:$J$196,'rekap jam tatap muka'!B34,'TKK-MIF-TIF'!$R$194:$R$196)+SUMIF('TKK-MIF-TIF'!$J$205:$J$208,'rekap jam tatap muka'!B34,'TKK-MIF-TIF'!$R$205:$R$208)+SUMIF('TKK-MIF-TIF'!$J$215:$J$218,'rekap jam tatap muka'!B34,'TKK-MIF-TIF'!$R$215:$R251)+SUMIF('TKK-MIF-TIF'!$J$226:$J$227,'rekap jam tatap muka'!B34,'TKK-MIF-TIF'!$R$226:$R260)+SUMIF('TKK-MIF-TIF'!$K$194:$K$196,'rekap jam tatap muka'!B34,'TKK-MIF-TIF'!$R$194:$R$196)+SUMIF('TKK-MIF-TIF'!$K$205:$K$208,'rekap jam tatap muka'!B34,'TKK-MIF-TIF'!$R$205:$R$208)+SUMIF('TKK-MIF-TIF'!$K$215:$K$218,'rekap jam tatap muka'!B34,'TKK-MIF-TIF'!$R$215:$R251)+SUMIF('TKK-MIF-TIF'!$K$226:$K$227,'rekap jam tatap muka'!B34,'TKK-MIF-TIF'!$R$226:$R260)+SUMIF('TKK-MIF-TIF'!$L$194:$L$196,'rekap jam tatap muka'!B34,'TKK-MIF-TIF'!$R$194:$R$196)+SUMIF('TKK-MIF-TIF'!$L$205:$L$208,'rekap jam tatap muka'!B34,'TKK-MIF-TIF'!$R$205:$R$208)+SUMIF('TKK-MIF-TIF'!$L$215:$L$218,'rekap jam tatap muka'!B34,'TKK-MIF-TIF'!$R$215:$R251)+SUMIF('TKK-MIF-TIF'!$L$226:$L$227,'rekap jam tatap muka'!B34,'TKK-MIF-TIF'!$R$226:$R260)</f>
        <v>2.5</v>
      </c>
      <c r="U36" s="26">
        <f>SUMIF('TKK-MIF-TIF'!$H$197:$H$198,'rekap jam tatap muka'!B34,'TKK-MIF-TIF'!$R$197:$R$198)+SUMIF('TKK-MIF-TIF'!$H$204,'rekap jam tatap muka'!B34,'TKK-MIF-TIF'!$R$204)+SUMIF('TKK-MIF-TIF'!$H$209:$H$210,'rekap jam tatap muka'!B34,'TKK-MIF-TIF'!$R$209:$R$210)+SUMIF('TKK-MIF-TIF'!$H$219:$H$221,'rekap jam tatap muka'!B34,'TKK-MIF-TIF'!$R$219:$R$221)+SUMIF('TKK-MIF-TIF'!$H$228,'rekap jam tatap muka'!B34,'TKK-MIF-TIF'!$R$228)+SUMIF('TKK-MIF-TIF'!$I$197:$I$198,'rekap jam tatap muka'!B34,'TKK-MIF-TIF'!$R$197:$R$198)+SUMIF('TKK-MIF-TIF'!$I$204,'rekap jam tatap muka'!B34,'TKK-MIF-TIF'!$R$204)+SUMIF('TKK-MIF-TIF'!$I$209:$I$210,'rekap jam tatap muka'!B34,'TKK-MIF-TIF'!$R$209:$R$210)+SUMIF('TKK-MIF-TIF'!$I$219:$I$221,'rekap jam tatap muka'!B34,'TKK-MIF-TIF'!$R$219:$R$221)+SUMIF('TKK-MIF-TIF'!$I$228,'rekap jam tatap muka'!B34,'TKK-MIF-TIF'!$R$228)+SUMIF('TKK-MIF-TIF'!$J$197:$J$198,'rekap jam tatap muka'!B34,'TKK-MIF-TIF'!$R$197:$R$198)+SUMIF('TKK-MIF-TIF'!$J$204,'rekap jam tatap muka'!B34,'TKK-MIF-TIF'!$R$204)+SUMIF('TKK-MIF-TIF'!$J$209:$J$210,'rekap jam tatap muka'!B34,'TKK-MIF-TIF'!$R$209:$R$210)+SUMIF('TKK-MIF-TIF'!$J$219:$J$221,'rekap jam tatap muka'!B34,'TKK-MIF-TIF'!$R$219:$R$221)+SUMIF('TKK-MIF-TIF'!$J$228,'rekap jam tatap muka'!B34,'TKK-MIF-TIF'!$R$228)+SUMIF('TKK-MIF-TIF'!$K$197:$K$198,'rekap jam tatap muka'!B34,'TKK-MIF-TIF'!$R$197:$R$198)+SUMIF('TKK-MIF-TIF'!$K$204,'rekap jam tatap muka'!B34,'TKK-MIF-TIF'!$R$204)+SUMIF('TKK-MIF-TIF'!$K$209:$K$210,'rekap jam tatap muka'!B34,'TKK-MIF-TIF'!$R$209:$R$210)+SUMIF('TKK-MIF-TIF'!$K$219:$K$221,'rekap jam tatap muka'!B34,'TKK-MIF-TIF'!$R$219:$R$221)+SUMIF('TKK-MIF-TIF'!$K$228,'rekap jam tatap muka'!B34,'TKK-MIF-TIF'!$R$228)+SUMIF('TKK-MIF-TIF'!$L$197:$L$198,'rekap jam tatap muka'!B34,'TKK-MIF-TIF'!$R$197:$R$198)+SUMIF('TKK-MIF-TIF'!$L$204,'rekap jam tatap muka'!B34,'TKK-MIF-TIF'!$R$204)+SUMIF('TKK-MIF-TIF'!$L$209:$L$210,'rekap jam tatap muka'!B34,'TKK-MIF-TIF'!$R$209:$R$210)+SUMIF('TKK-MIF-TIF'!$J$219:$J$221,'rekap jam tatap muka'!B34,'TKK-MIF-TIF'!$R$219:$R$221)++SUMIF('TKK-MIF-TIF'!$L$228,'rekap jam tatap muka'!B34,'TKK-MIF-TIF'!$R$228)</f>
        <v>3</v>
      </c>
      <c r="V36" s="27">
        <f>COUNTIF('TKK-MIF-TIF'!$A$231:$L$242,'rekap jam tatap muka'!B34)</f>
        <v>0</v>
      </c>
      <c r="W36" s="28">
        <f>SUMIF('TKK-MIF-TIF'!$H$251:$H$253,'rekap jam tatap muka'!B34,'TKK-MIF-TIF'!$R$251:$R$253)+SUMIF('TKK-MIF-TIF'!$I$251:$I$253,'rekap jam tatap muka'!B34,'TKK-MIF-TIF'!$R$251:$R$253)+SUMIF('TKK-MIF-TIF'!$J$251:$J$253,'rekap jam tatap muka'!B34,'TKK-MIF-TIF'!$R$251:$R$253)+SUMIF('TKK-MIF-TIF'!$K$251:$K$253,'rekap jam tatap muka'!B34,'TKK-MIF-TIF'!$R$251:$R$253)+SUMIF('TKK-MIF-TIF'!$L$251:$L$253,'rekap jam tatap muka'!B34,'TKK-MIF-TIF'!$R$251:$R$253)</f>
        <v>0</v>
      </c>
      <c r="X36" s="29">
        <f>SUMIF('TKK-MIF-TIF'!$H$254:$H$255,'rekap jam tatap muka'!B34,'TKK-MIF-TIF'!$R$254:$R$255)+SUMIF('TKK-MIF-TIF'!$I$254:$I$255,'rekap jam tatap muka'!B34,'TKK-MIF-TIF'!$R$254:$R$255)+SUMIF('TKK-MIF-TIF'!$J$254:$J$255,'rekap jam tatap muka'!B34,'TKK-MIF-TIF'!$R$254:$R$255)+SUMIF('TKK-MIF-TIF'!$K$254:$K$255,'rekap jam tatap muka'!B34,'TKK-MIF-TIF'!$R$254:$R$255)+SUMIF('TKK-MIF-TIF'!$L$254:$L$255,'rekap jam tatap muka'!B34,'TKK-MIF-TIF'!$R$254:$R$255)</f>
        <v>0</v>
      </c>
      <c r="Y36" s="30">
        <f>COUNTIF('TKK-MIF-TIF'!$A$261:$L$272,'rekap jam tatap muka'!B34)</f>
        <v>0</v>
      </c>
      <c r="Z36" s="31">
        <f>SUMIF('TKK-MIF-TIF'!$H$266:$H$268,'rekap jam tatap muka'!B34,'TKK-MIF-TIF'!$R$266:$R$268)+SUMIF('TKK-MIF-TIF'!$I$266:$I$268,'rekap jam tatap muka'!B34,'TKK-MIF-TIF'!$R$266:$R$268)+SUMIF('TKK-MIF-TIF'!$J$266:$J$268,'rekap jam tatap muka'!B34,'TKK-MIF-TIF'!$R$266:$R$268)+SUMIF('TKK-MIF-TIF'!$K$266:$K$268,'rekap jam tatap muka'!B34,'TKK-MIF-TIF'!$R$266:$R$268)+SUMIF('TKK-MIF-TIF'!$L$266:$L$268,'rekap jam tatap muka'!B34,'TKK-MIF-TIF'!$R$266:$R$268)</f>
        <v>0</v>
      </c>
      <c r="AA36" s="32">
        <f>SUMIF('TKK-MIF-TIF'!$H$269:$H$270,'rekap jam tatap muka'!B34,'TKK-MIF-TIF'!$R$269:$R$270)+SUMIF('TKK-MIF-TIF'!$I$269:$I$270,'rekap jam tatap muka'!B34,'TKK-MIF-TIF'!$R$269:$R$270)+SUMIF('TKK-MIF-TIF'!$J$269:$J$270,'rekap jam tatap muka'!B34,'TKK-MIF-TIF'!$R$269:$R$270)+SUMIF('TKK-MIF-TIF'!$K$269:$K$270,'rekap jam tatap muka'!B34,'TKK-MIF-TIF'!$R$269:$R$270)+SUMIF('TKK-MIF-TIF'!$L$269:$L$270,'rekap jam tatap muka'!B34,'TKK-MIF-TIF'!$R$269:$R$270)</f>
        <v>0</v>
      </c>
      <c r="AB36" s="33">
        <f>COUNTIF('TKK-MIF-TIF'!$A$154:$L$184,'rekap jam tatap muka'!B34)</f>
        <v>1</v>
      </c>
      <c r="AC36" s="33">
        <f>SUMIF('TKK-MIF-TIF'!$H$161:$H$163,'rekap jam tatap muka'!B34,'TKK-MIF-TIF'!$R$161:$R$163)+SUMIF('TKK-MIF-TIF'!$H$172:$H$175,'rekap jam tatap muka'!B34,'TKK-MIF-TIF'!$R$172:$R$175)+SUMIF('TKK-MIF-TIF'!$I$161:$I$163,'rekap jam tatap muka'!B34,'TKK-MIF-TIF'!$R$161:$R$163)+SUMIF('TKK-MIF-TIF'!$I$172:$I$175,'rekap jam tatap muka'!B34,'TKK-MIF-TIF'!$R$172:$R$175)+SUMIF('TKK-MIF-TIF'!$J$161:$J$163,'rekap jam tatap muka'!B34,'TKK-MIF-TIF'!$R$161:$R$163)+SUMIF('TKK-MIF-TIF'!$J$172:$J$175,'rekap jam tatap muka'!B34,'TKK-MIF-TIF'!$R$172:$R$175)+SUMIF('TKK-MIF-TIF'!$K$161:$K$163,'rekap jam tatap muka'!B34,'TKK-MIF-TIF'!$R$161:$R$163)+SUMIF('TKK-MIF-TIF'!$K$172:$K$175,'rekap jam tatap muka'!B34,'TKK-MIF-TIF'!$R$172:$R$175)+SUMIF('TKK-MIF-TIF'!$L$161:$L$163,'rekap jam tatap muka'!B34,'TKK-MIF-TIF'!$R$161:$R$163)+SUMIF('TKK-MIF-TIF'!$L$172:$L$175,'rekap jam tatap muka'!B34,'TKK-MIF-TIF'!$R$172:$R$175)</f>
        <v>1</v>
      </c>
      <c r="AD36" s="34">
        <f>SUMIF('TKK-MIF-TIF'!$H$164:$H$165,'rekap jam tatap muka'!B34,'TKK-MIF-TIF'!$R$164:$R$165)+SUMIF('TKK-MIF-TIF'!$H$171,'rekap jam tatap muka'!B34,'TKK-MIF-TIF'!$R$171)+SUMIF('TKK-MIF-TIF'!$H$176:$H$177,'rekap jam tatap muka'!B34,'TKK-MIF-TIF'!$R$176:$R$177)+SUMIF('TKK-MIF-TIF'!$I$164:$I$165,'rekap jam tatap muka'!B34,'TKK-MIF-TIF'!$R$164:$R$165)+SUMIF('TKK-MIF-TIF'!$I$171,'rekap jam tatap muka'!B34,'TKK-MIF-TIF'!$R$171)+SUMIF('TKK-MIF-TIF'!$I$176:$I$177,'rekap jam tatap muka'!B34,'TKK-MIF-TIF'!$R$176:$R$177)+SUMIF('TKK-MIF-TIF'!$J$164:$J$165,'rekap jam tatap muka'!B34,'TKK-MIF-TIF'!$R$164:$R$165)+SUMIF('TKK-MIF-TIF'!$J$171,'rekap jam tatap muka'!B34,'TKK-MIF-TIF'!$R$171)+SUMIF('TKK-MIF-TIF'!$J$176:$J$177,'rekap jam tatap muka'!B34,'TKK-MIF-TIF'!$R$176:$R$177)+SUMIF('TKK-MIF-TIF'!$K$164:$K$165,'rekap jam tatap muka'!B34,'TKK-MIF-TIF'!$R$164:$R$165)+SUMIF('TKK-MIF-TIF'!$K$171,'rekap jam tatap muka'!B34,'TKK-MIF-TIF'!$R$171)+SUMIF('TKK-MIF-TIF'!$K$176:$K$177,'rekap jam tatap muka'!B34,'TKK-MIF-TIF'!$R$176:$R$177)+SUMIF('TKK-MIF-TIF'!$L$164:$L$165,'rekap jam tatap muka'!B34,'TKK-MIF-TIF'!$R$164:$R$165)+SUMIF('TKK-MIF-TIF'!$L$171,'rekap jam tatap muka'!B34,'TKK-MIF-TIF'!$R$171)+SUMIF('TKK-MIF-TIF'!$L$176:$L$177,'rekap jam tatap muka'!B34,'TKK-MIF-TIF'!$R$176:$R$177)</f>
        <v>0</v>
      </c>
      <c r="AE36" s="34"/>
      <c r="AF36" s="35">
        <f t="shared" si="9"/>
        <v>7</v>
      </c>
      <c r="AG36" s="15">
        <f t="shared" ca="1" si="10"/>
        <v>7.5</v>
      </c>
      <c r="AH36" s="35">
        <f t="shared" ca="1" si="11"/>
        <v>3.5</v>
      </c>
      <c r="AI36" s="15">
        <f t="shared" ca="1" si="12"/>
        <v>8</v>
      </c>
      <c r="AJ36" s="35">
        <f t="shared" ca="1" si="1"/>
        <v>0</v>
      </c>
      <c r="AK36" s="35">
        <f t="shared" ca="1" si="13"/>
        <v>15.5</v>
      </c>
      <c r="AL36" s="36">
        <f>COUNTIF('TKK-MIF-TIF'!$H$15:$H$272,'rekap jam tatap muka'!B34)</f>
        <v>3</v>
      </c>
      <c r="AM36" s="37">
        <v>50000</v>
      </c>
      <c r="AN36" s="38">
        <f t="shared" ca="1" si="14"/>
        <v>2450000</v>
      </c>
      <c r="AO36" s="38">
        <f t="shared" ca="1" si="15"/>
        <v>0</v>
      </c>
      <c r="AP36" s="38">
        <f t="shared" ca="1" si="16"/>
        <v>2450000</v>
      </c>
      <c r="AQ36" s="40" t="s">
        <v>24</v>
      </c>
    </row>
    <row r="37" spans="1:43" ht="15.75" customHeight="1">
      <c r="A37" s="50">
        <v>35</v>
      </c>
      <c r="B37" s="51" t="s">
        <v>60</v>
      </c>
      <c r="C37" s="51" t="s">
        <v>333</v>
      </c>
      <c r="D37" s="14">
        <f>COUNTIF('TKK-MIF-TIF'!$A$13:$L$35,'rekap jam tatap muka'!B35)</f>
        <v>0</v>
      </c>
      <c r="E37" s="15">
        <f ca="1">SUMIF('TKK-MIF-TIF'!$H$4:$H$19,'rekap jam tatap muka'!B35,'TKK-MIF-TIF'!$R$4:$R$19)+SUMIF('TKK-MIF-TIF'!$H$25:$H$30,'rekap jam tatap muka'!B35,'TKK-MIF-TIF'!$R$25:$R$30)+SUMIF('TKK-MIF-TIF'!$I$4:$I$19,'rekap jam tatap muka'!B35,'TKK-MIF-TIF'!$R$4:$R$19)+SUMIF('TKK-MIF-TIF'!$I$25:$I$30,'rekap jam tatap muka'!B35,'TKK-MIF-TIF'!$R$25:$R$30)+SUMIF('TKK-MIF-TIF'!$J$4:$J$19,'rekap jam tatap muka'!B35,'TKK-MIF-TIF'!$R$4:$R$19)+SUMIF('TKK-MIF-TIF'!$J$25:$J$30,'rekap jam tatap muka'!B35,'TKK-MIF-TIF'!$R$25:$R$30)+SUMIF('TKK-MIF-TIF'!$K$4:$K$19,'rekap jam tatap muka'!B35,'TKK-MIF-TIF'!$R$4:$R$19)+SUMIF('TKK-MIF-TIF'!$K$25:$K$30,'rekap jam tatap muka'!B35,'TKK-MIF-TIF'!$R$25:$R$30)+SUMIF('TKK-MIF-TIF'!$L$4:$L$19,'rekap jam tatap muka'!B35,'TKK-MIF-TIF'!$R$4:$R$19)+SUMIF('TKK-MIF-TIF'!$L$25:$L$30,'rekap jam tatap muka'!B35,'TKK-MIF-TIF'!$R$25:$R$30)</f>
        <v>0</v>
      </c>
      <c r="F37" s="16">
        <f>SUMIF('TKK-MIF-TIF'!$H$20:$H$22,'rekap jam tatap muka'!B35,'TKK-MIF-TIF'!$R$20:$R$22)+SUMIF('TKK-MIF-TIF'!$H$31:$H$32,'rekap jam tatap muka'!B35,'TKK-MIF-TIF'!$R$31:$R$32)+SUMIF('TKK-MIF-TIF'!$H$34,'rekap jam tatap muka'!B35,'TKK-MIF-TIF'!$R$34)+SUMIF('TKK-MIF-TIF'!$I$20:$I$22,'rekap jam tatap muka'!B35,'TKK-MIF-TIF'!$R$20:$R$22)+SUMIF('TKK-MIF-TIF'!$I$31:$I$32,'rekap jam tatap muka'!B35,'TKK-MIF-TIF'!$R$31:$R$32)+SUMIF('TKK-MIF-TIF'!$I$34,'rekap jam tatap muka'!B35,'TKK-MIF-TIF'!$R$34)+SUMIF('TKK-MIF-TIF'!$J$20:$J$22,'rekap jam tatap muka'!B35,'TKK-MIF-TIF'!$R$20:$R$22)+SUMIF('TKK-MIF-TIF'!$J$31:$J$32,'rekap jam tatap muka'!B35,'TKK-MIF-TIF'!$R$31:$R$32)+SUMIF('TKK-MIF-TIF'!$J$34,'rekap jam tatap muka'!B35,'TKK-MIF-TIF'!$R$34)+SUMIF('TKK-MIF-TIF'!$K$20:$K$22,'rekap jam tatap muka'!B35,'TKK-MIF-TIF'!$R$20:$R$22)+SUMIF('TKK-MIF-TIF'!$K$31:$K$32,'rekap jam tatap muka'!B35,'TKK-MIF-TIF'!$R$31:$R$32)+SUMIF('TKK-MIF-TIF'!$K$34,'rekap jam tatap muka'!B35,'TKK-MIF-TIF'!$R$34)+SUMIF('TKK-MIF-TIF'!$L$20:$L$22,'rekap jam tatap muka'!B35,'TKK-MIF-TIF'!$R$20:$R$22)+SUMIF('TKK-MIF-TIF'!$L$31:$L$32,'rekap jam tatap muka'!B35,'TKK-MIF-TIF'!$R$31:$R$32)+SUMIF('TKK-MIF-TIF'!$L$34,'rekap jam tatap muka'!B35,'TKK-MIF-TIF'!$R$34)</f>
        <v>0</v>
      </c>
      <c r="G37" s="17">
        <f>COUNTIF('TKK-MIF-TIF'!$A$41:$L$50,'rekap jam tatap muka'!B35)</f>
        <v>0</v>
      </c>
      <c r="H37" s="18">
        <f>SUMIF('TKK-MIF-TIF'!$H$43:$H$47,'rekap jam tatap muka'!B35,'TKK-MIF-TIF'!$R$43:$R$47)+SUMIF('TKK-MIF-TIF'!$I$43:$I$47,'rekap jam tatap muka'!B35,'TKK-MIF-TIF'!$R$43:$R$47)+SUMIF('TKK-MIF-TIF'!$J$43:$J$47,'rekap jam tatap muka'!B35,'TKK-MIF-TIF'!$R$43:$R$47)+SUMIF('TKK-MIF-TIF'!$K$43:$K$47,'rekap jam tatap muka'!B35,'TKK-MIF-TIF'!$R$43:$R$47)+SUMIF('TKK-MIF-TIF'!$L$43:$L$47,'rekap jam tatap muka'!B35,'TKK-MIF-TIF'!$R$43:$R$47)</f>
        <v>0</v>
      </c>
      <c r="I37" s="16">
        <f>SUMIF('TKK-MIF-TIF'!$H$48:$H$50,'rekap jam tatap muka'!B35,'TKK-MIF-TIF'!$R$48:$R$50)+SUMIF('TKK-MIF-TIF'!$I$48:$I$50,'rekap jam tatap muka'!B35,'TKK-MIF-TIF'!$R$48:$R$50)+SUMIF('TKK-MIF-TIF'!$J$48:$J$50,'rekap jam tatap muka'!B35,'TKK-MIF-TIF'!$R$48:$R$50)+SUMIF('TKK-MIF-TIF'!$K$48:$K$50,'rekap jam tatap muka'!B35,'TKK-MIF-TIF'!$R$48:$R$50)+SUMIF('TKK-MIF-TIF'!$L$48:$L$50,'rekap jam tatap muka'!B35,'TKK-MIF-TIF'!$R$48:$R$50)</f>
        <v>0</v>
      </c>
      <c r="J37" s="19">
        <f>COUNTIF('TKK-MIF-TIF'!$A$55:$K$80,'rekap jam tatap muka'!B35)</f>
        <v>0</v>
      </c>
      <c r="K37" s="19">
        <f>SUMIF('TKK-MIF-TIF'!$H$60,'rekap jam tatap muka'!B35,'TKK-MIF-TIF'!$R$60)+SUMIF('TKK-MIF-TIF'!$H$62,'rekap jam tatap muka'!B35,'TKK-MIF-TIF'!$R$62)+SUMIF('TKK-MIF-TIF'!$H$67:$H$72,'rekap jam tatap muka'!B35,'TKK-MIF-TIF'!$R$67:$R$72)+SUMIF('TKK-MIF-TIF'!$H$78:$H$79,'rekap jam tatap muka'!B35,'TKK-MIF-TIF'!$R$78:$R$79)+SUMIF('TKK-MIF-TIF'!$I$60,'rekap jam tatap muka'!B35,'TKK-MIF-TIF'!$R$60)+SUMIF('TKK-MIF-TIF'!$I$62,'rekap jam tatap muka'!B35,'TKK-MIF-TIF'!$R$62)+SUMIF('TKK-MIF-TIF'!$I$67:$I$72,'rekap jam tatap muka'!B35,'TKK-MIF-TIF'!$R$67:$R$72)+SUMIF('TKK-MIF-TIF'!$I$78:$I$79,'rekap jam tatap muka'!B35,'TKK-MIF-TIF'!$R$78:$R$79)+SUMIF('TKK-MIF-TIF'!$J$60,'rekap jam tatap muka'!B35,'TKK-MIF-TIF'!$R$60)+SUMIF('TKK-MIF-TIF'!$J$62,'rekap jam tatap muka'!B35,'TKK-MIF-TIF'!$R$62)+SUMIF('TKK-MIF-TIF'!$J$67:$J$72,'rekap jam tatap muka'!B35,'TKK-MIF-TIF'!$R$67:$R$72)+SUMIF('TKK-MIF-TIF'!$J$78:$J$79,'rekap jam tatap muka'!B35,'TKK-MIF-TIF'!$R$78:$R$79)+SUMIF('TKK-MIF-TIF'!$K$60,'rekap jam tatap muka'!B35,'TKK-MIF-TIF'!$R$60)+SUMIF('TKK-MIF-TIF'!$K$62,'rekap jam tatap muka'!B35,'TKK-MIF-TIF'!$R$62)+SUMIF('TKK-MIF-TIF'!$K$67:$K$72,'rekap jam tatap muka'!B35,'TKK-MIF-TIF'!$R$67:$R$72)+SUMIF('TKK-MIF-TIF'!$K$78:$K$79,'rekap jam tatap muka'!B35,'TKK-MIF-TIF'!$R$78:$R$79)+SUMIF('TKK-MIF-TIF'!$L$60,'rekap jam tatap muka'!B35,'TKK-MIF-TIF'!$R$60)+SUMIF('TKK-MIF-TIF'!$L$62,'rekap jam tatap muka'!B35,'TKK-MIF-TIF'!$R$62)+SUMIF('TKK-MIF-TIF'!$L$67:$L$72,'rekap jam tatap muka'!B35,'TKK-MIF-TIF'!$R$67:$R$72)+SUMIF('TKK-MIF-TIF'!$L$78:$L$79,'rekap jam tatap muka'!B35,'TKK-MIF-TIF'!$R$78:$R$79)</f>
        <v>0</v>
      </c>
      <c r="L37" s="20">
        <f>SUMIF('TKK-MIF-TIF'!$H$61,'rekap jam tatap muka'!B35,'TKK-MIF-TIF'!$R$61)+SUMIF('TKK-MIF-TIF'!$H$63:$H$64,'rekap jam tatap muka'!B35,'TKK-MIF-TIF'!$R$63:$R$64)+SUMIF('TKK-MIF-TIF'!$H$73:$H$74,'rekap jam tatap muka'!B35,'TKK-MIF-TIF'!$R$73:$R$74)+SUMIF('TKK-MIF-TIF'!$H$77,'rekap jam tatap muka'!B35,'TKK-MIF-TIF'!$R$77)+SUMIF('TKK-MIF-TIF'!$I$61,'rekap jam tatap muka'!B35,'TKK-MIF-TIF'!$R$61)+SUMIF('TKK-MIF-TIF'!$I$63:$I$64,'rekap jam tatap muka'!B35,'TKK-MIF-TIF'!$R$63:$R$64)+SUMIF('TKK-MIF-TIF'!$I$73:$I$74,'rekap jam tatap muka'!B35,'TKK-MIF-TIF'!$R$73:$R$74)+SUMIF('TKK-MIF-TIF'!$I$77,'rekap jam tatap muka'!B35,'TKK-MIF-TIF'!$R$77)+SUMIF('TKK-MIF-TIF'!$J$61,'rekap jam tatap muka'!B35,'TKK-MIF-TIF'!$R$61)+SUMIF('TKK-MIF-TIF'!$J$63:$J$64,'rekap jam tatap muka'!B35,'TKK-MIF-TIF'!$R$63:$R$64)+SUMIF('TKK-MIF-TIF'!$J$73:$J$74,'rekap jam tatap muka'!B35,'TKK-MIF-TIF'!$R$73:$R$74)+SUMIF('TKK-MIF-TIF'!$J$77,'rekap jam tatap muka'!B35,'TKK-MIF-TIF'!$R$77)+SUMIF('TKK-MIF-TIF'!$K$61,'rekap jam tatap muka'!B35,'TKK-MIF-TIF'!$R$61)+SUMIF('TKK-MIF-TIF'!$K$63:$K$64,'rekap jam tatap muka'!B35,'TKK-MIF-TIF'!$R$63:$R$64)+SUMIF('TKK-MIF-TIF'!$K$73:$K$74,'rekap jam tatap muka'!B35,'TKK-MIF-TIF'!$R$73:$R$74)+SUMIF('TKK-MIF-TIF'!$K$77,'rekap jam tatap muka'!B35,'TKK-MIF-TIF'!$R$77)+SUMIF('TKK-MIF-TIF'!$L$61,'rekap jam tatap muka'!B35,'TKK-MIF-TIF'!$R$61)+SUMIF('TKK-MIF-TIF'!$L$63:$L$64,'rekap jam tatap muka'!B35,'TKK-MIF-TIF'!$R$63:$R$64)+SUMIF('TKK-MIF-TIF'!$L$73:$L$74,'rekap jam tatap muka'!B35,'TKK-MIF-TIF'!$R$73:$R$74)+SUMIF('TKK-MIF-TIF'!$L$77,'rekap jam tatap muka'!B35,'TKK-MIF-TIF'!$R$77)</f>
        <v>0</v>
      </c>
      <c r="M37" s="21">
        <f>COUNTIF('TKK-MIF-TIF'!$A$84:$K$109,'rekap jam tatap muka'!B35)</f>
        <v>0</v>
      </c>
      <c r="N37" s="21">
        <f>SUMIF('TKK-MIF-TIF'!$H$89,'rekap jam tatap muka'!B35,'TKK-MIF-TIF'!$R$89)+SUMIF('TKK-MIF-TIF'!$H$91,'rekap jam tatap muka'!B35,'TKK-MIF-TIF'!$R$91)+SUMIF('TKK-MIF-TIF'!$H$96:$H$101,'rekap jam tatap muka'!B35,'TKK-MIF-TIF'!$R$96:$R$101)+SUMIF('TKK-MIF-TIF'!$H$107:$H$108,'rekap jam tatap muka'!B35,'TKK-MIF-TIF'!$R$107:$R$108)+SUMIF('TKK-MIF-TIF'!$I$89,'rekap jam tatap muka'!B35,'TKK-MIF-TIF'!$R$89)+SUMIF('TKK-MIF-TIF'!$I$91,'rekap jam tatap muka'!B35,'TKK-MIF-TIF'!$R$91)+SUMIF('TKK-MIF-TIF'!$I$96:$I$101,'rekap jam tatap muka'!B35,'TKK-MIF-TIF'!$R$96:$R$101)+SUMIF('TKK-MIF-TIF'!$I$107:$I$108,'rekap jam tatap muka'!B35,'TKK-MIF-TIF'!$R$107:$R$108)+SUMIF('TKK-MIF-TIF'!$J$89,'rekap jam tatap muka'!B35,'TKK-MIF-TIF'!$R$89)+SUMIF('TKK-MIF-TIF'!$J$91,'rekap jam tatap muka'!B35,'TKK-MIF-TIF'!$R$91)+SUMIF('TKK-MIF-TIF'!$J$96:$J$101,'rekap jam tatap muka'!B35,'TKK-MIF-TIF'!$R$96:$R$101)+SUMIF('TKK-MIF-TIF'!$J$107:$J$108,'rekap jam tatap muka'!B35,'TKK-MIF-TIF'!$R$107:$R$108)+SUMIF('TKK-MIF-TIF'!$K$89,'rekap jam tatap muka'!B35,'TKK-MIF-TIF'!$R$89)+SUMIF('TKK-MIF-TIF'!$K$91,'rekap jam tatap muka'!B35,'TKK-MIF-TIF'!$R$91)+SUMIF('TKK-MIF-TIF'!$K$96:$K$101,'rekap jam tatap muka'!B35,'TKK-MIF-TIF'!$R$96:$R$101)+SUMIF('TKK-MIF-TIF'!$K$107:$K$108,'rekap jam tatap muka'!B35,'TKK-MIF-TIF'!$R$107:$R$108)+SUMIF('TKK-MIF-TIF'!$H$89,'rekap jam tatap muka'!B35,'TKK-MIF-TIF'!$R$89)+SUMIF('TKK-MIF-TIF'!$L$91,'rekap jam tatap muka'!B35,'TKK-MIF-TIF'!$R$91)+SUMIF('TKK-MIF-TIF'!$L$96:$L$101,'rekap jam tatap muka'!B35,'TKK-MIF-TIF'!$R$96:$R$101)+SUMIF('TKK-MIF-TIF'!$L$107:$L$108,'rekap jam tatap muka'!B35,'TKK-MIF-TIF'!$R$107:$R$108)</f>
        <v>0</v>
      </c>
      <c r="O37" s="22">
        <f ca="1">SUMIF('TKK-MIF-TIF'!$H$90,'rekap jam tatap muka'!B35,'TKK-MIF-TIF'!$R$90)+SUMIF('TKK-MIF-TIF'!$H$92:$H$93,'rekap jam tatap muka'!B35,'TKK-MIF-TIF'!$R$92:$R$93)+SUMIF('TKK-MIF-TIF'!$H$102:$H$103,'rekap jam tatap muka'!B35,'TKK-MIF-TIF'!$R$102:$R$103)+SUMIF('TKK-MIF-TIF'!$H$106,'rekap jam tatap muka'!B35,'TKK-MIF-TIF'!$R$106)+SUMIF('TKK-MIF-TIF'!$I$90,'rekap jam tatap muka'!B35,'TKK-MIF-TIF'!$R$90)+SUMIF('TKK-MIF-TIF'!$H$92:$I$93,'rekap jam tatap muka'!B35,'TKK-MIF-TIF'!$R$92:$R$93)+SUMIF('TKK-MIF-TIF'!$I$102:$I$103,'rekap jam tatap muka'!B35,'TKK-MIF-TIF'!$R$102:$R$103)+SUMIF('TKK-MIF-TIF'!$I$106,'rekap jam tatap muka'!B35,'TKK-MIF-TIF'!$R$106)+SUMIF('TKK-MIF-TIF'!$J$90,'rekap jam tatap muka'!B35,'TKK-MIF-TIF'!$R$90)+SUMIF('TKK-MIF-TIF'!$J$92:$J$93,'rekap jam tatap muka'!B35,'TKK-MIF-TIF'!$R$92:$R$93)+SUMIF('TKK-MIF-TIF'!$J$102:$J$103,'rekap jam tatap muka'!B35,'TKK-MIF-TIF'!$R$102:$R$103)+SUMIF('TKK-MIF-TIF'!$J$106,'rekap jam tatap muka'!B35,'TKK-MIF-TIF'!$R$106)+SUMIF('TKK-MIF-TIF'!$K$90,'rekap jam tatap muka'!B35,'TKK-MIF-TIF'!$R$90)+SUMIF('TKK-MIF-TIF'!$K$92:$K$93,'rekap jam tatap muka'!B35,'TKK-MIF-TIF'!$R$92:$R$93)+SUMIF('TKK-MIF-TIF'!$K$102:$K$103,'rekap jam tatap muka'!B35,'TKK-MIF-TIF'!$R$102:$R$103)+SUMIF('TKK-MIF-TIF'!$K$106,'rekap jam tatap muka'!B35,'TKK-MIF-TIF'!$R$106)+SUMIF('TKK-MIF-TIF'!$L$90,'rekap jam tatap muka'!B35,'TKK-MIF-TIF'!$R$90)+SUMIF('TKK-MIF-TIF'!$L$92:$L$93,'rekap jam tatap muka'!B35,'TKK-MIF-TIF'!$R$92:$R$93)+SUMIF('TKK-MIF-TIF'!$L$102:$L$103,'rekap jam tatap muka'!B35,'TKK-MIF-TIF'!$R$102:$R$103)+SUMIF('TKK-MIF-TIF'!$L$106,'rekap jam tatap muka'!B35,'TKK-MIF-TIF'!$R$106)</f>
        <v>0</v>
      </c>
      <c r="P37" s="23">
        <f>COUNTIF('TKK-MIF-TIF'!$A$113:$L$150,'rekap jam tatap muka'!B35)</f>
        <v>3</v>
      </c>
      <c r="Q37" s="23">
        <f>SUMIF('TKK-MIF-TIF'!$H$119:$H$121,'rekap jam tatap muka'!B35,'TKK-MIF-TIF'!$R$119:$R$121)+SUMIF('TKK-MIF-TIF'!$H$129:$H$132,'rekap jam tatap muka'!B35,'TKK-MIF-TIF'!$R$129:$R$132)+SUMIF('TKK-MIF-TIF'!$H$139:$H$142,'rekap jam tatap muka'!B35,'TKK-MIF-TIF'!$R$139:$R176)+ SUMIF('TKK-MIF-TIF'!$H$150:$H$151,'rekap jam tatap muka'!B35,'TKK-MIF-TIF'!$R$150:$R185)+SUMIF('TKK-MIF-TIF'!$I$119:$I$121,'rekap jam tatap muka'!B35,'TKK-MIF-TIF'!$R$119:$R$121)+SUMIF('TKK-MIF-TIF'!$I$129:$I$132,'rekap jam tatap muka'!B35,'TKK-MIF-TIF'!$R$129:$R$132)+SUMIF('TKK-MIF-TIF'!$I$139:$I$142,'rekap jam tatap muka'!B35,'TKK-MIF-TIF'!$R$139:$R176)+SUMIF('TKK-MIF-TIF'!$I$150:$I$151,'rekap jam tatap muka'!B35,'TKK-MIF-TIF'!$R$150:$R185)+SUMIF('TKK-MIF-TIF'!$J$119:$J$121,'rekap jam tatap muka'!B35,'TKK-MIF-TIF'!$R$119:$R$121)+SUMIF('TKK-MIF-TIF'!$J$129:$J$132,'rekap jam tatap muka'!B35,'TKK-MIF-TIF'!$R$129:$R$132)+SUMIF('TKK-MIF-TIF'!$J$139:$J$142,'rekap jam tatap muka'!B35,'TKK-MIF-TIF'!$R$139:$R176)+SUMIF('TKK-MIF-TIF'!$J$150:$J$151,'rekap jam tatap muka'!B35,'TKK-MIF-TIF'!$R$150:$R185)+SUMIF('TKK-MIF-TIF'!$K$119:$K$121,'rekap jam tatap muka'!B35,'TKK-MIF-TIF'!$R$119:$R$121)+SUMIF('TKK-MIF-TIF'!$K$129:$K$132,'rekap jam tatap muka'!B35,'TKK-MIF-TIF'!$R$132:$R$1120)+SUMIF('TKK-MIF-TIF'!$K$139:$K$142,'rekap jam tatap muka'!B35,'TKK-MIF-TIF'!$R$139:$R176)+SUMIF('TKK-MIF-TIF'!$K$150:$K$151,'rekap jam tatap muka'!B35,'TKK-MIF-TIF'!$R$150:$R185)+SUMIF('TKK-MIF-TIF'!$L$119:$L$121,'rekap jam tatap muka'!B35,'TKK-MIF-TIF'!$R$119:$R$121)+SUMIF('TKK-MIF-TIF'!$L$129:$L$132,'rekap jam tatap muka'!B35,'TKK-MIF-TIF'!$R$132:$R$1120)+SUMIF('TKK-MIF-TIF'!$L$139:$L$142,'rekap jam tatap muka'!B35,'TKK-MIF-TIF'!$R$139:$R176)+SUMIF('TKK-MIF-TIF'!$L$150:$L$151,'rekap jam tatap muka'!B35,'TKK-MIF-TIF'!$R$150:$R185)</f>
        <v>2</v>
      </c>
      <c r="R37" s="24">
        <f>SUMIF('TKK-MIF-TIF'!$H$122:$H$123,'rekap jam tatap muka'!B35,'TKK-MIF-TIF'!$R$122:$R$123)+SUMIF('TKK-MIF-TIF'!$H$128,'rekap jam tatap muka'!B35,'TKK-MIF-TIF'!$R$128)+SUMIF('TKK-MIF-TIF'!$H$133:$H$134,'rekap jam tatap muka'!B35,'TKK-MIF-TIF'!$R$133:$R$134)+SUMIF('TKK-MIF-TIF'!$H$143:$H$145,'rekap jam tatap muka'!B35,'TKK-MIF-TIF'!$R$143:$R$145)+SUMIF('TKK-MIF-TIF'!$H$152,'rekap jam tatap muka'!B35,'TKK-MIF-TIF'!$R$152)+SUMIF('TKK-MIF-TIF'!$I$122:$I$123,'rekap jam tatap muka'!B35,'TKK-MIF-TIF'!$R$122:$R$123)+SUMIF('TKK-MIF-TIF'!$I$128,'rekap jam tatap muka'!B35,'TKK-MIF-TIF'!$R$128)+SUMIF('TKK-MIF-TIF'!$I$133:$I$134,'rekap jam tatap muka'!B35,'TKK-MIF-TIF'!$R$133:$R$134)+SUMIF('TKK-MIF-TIF'!$I$143:$I$145,'rekap jam tatap muka'!B35,'TKK-MIF-TIF'!$R$143:$R$145)+SUMIF('TKK-MIF-TIF'!$I$152,'rekap jam tatap muka'!B35,'TKK-MIF-TIF'!$R$152)+SUMIF('TKK-MIF-TIF'!$J$122:$J$123,'rekap jam tatap muka'!B35,'TKK-MIF-TIF'!$R$122:$R$123)+SUMIF('TKK-MIF-TIF'!$J$128,'rekap jam tatap muka'!B35,'TKK-MIF-TIF'!$R$128)+SUMIF('TKK-MIF-TIF'!$J$133:$J$134,'rekap jam tatap muka'!B35,'TKK-MIF-TIF'!$R$133:$R$134)+SUMIF('TKK-MIF-TIF'!$J$143:$J$145,'rekap jam tatap muka'!B35,'TKK-MIF-TIF'!$R$143:$R$145)+SUMIF('TKK-MIF-TIF'!$K$122:$K$123,'rekap jam tatap muka'!B35,'TKK-MIF-TIF'!$R$122:$R$123)+SUMIF('TKK-MIF-TIF'!$J$152,'rekap jam tatap muka'!B35,'TKK-MIF-TIF'!$R$152)+SUMIF('TKK-MIF-TIF'!$K$128,'rekap jam tatap muka'!B35,'TKK-MIF-TIF'!$R$128)+SUMIF('TKK-MIF-TIF'!$K$133:$K$134,'rekap jam tatap muka'!B35,'TKK-MIF-TIF'!$R$133:$R$134)+SUMIF('TKK-MIF-TIF'!$K$143:$K$145,'rekap jam tatap muka'!B35,'TKK-MIF-TIF'!$R$143:$R$145)+SUMIF('TKK-MIF-TIF'!$K$152,'rekap jam tatap muka'!B35,'TKK-MIF-TIF'!$R$152)+SUMIF('TKK-MIF-TIF'!$L$122:$L$123,'rekap jam tatap muka'!B35,'TKK-MIF-TIF'!$R$122:$R$123)+SUMIF('TKK-MIF-TIF'!$L$128,'rekap jam tatap muka'!B35,'TKK-MIF-TIF'!$R$128)+SUMIF('TKK-MIF-TIF'!$L$133:$L$134,'rekap jam tatap muka'!B35,'TKK-MIF-TIF'!$R$133:$R$134)+SUMIF('TKK-MIF-TIF'!$L$143:$L$145,'rekap jam tatap muka'!B35,'TKK-MIF-TIF'!$R$143:$R$145)+SUMIF('TKK-MIF-TIF'!$L$152,'rekap jam tatap muka'!B35,'TKK-MIF-TIF'!$R$152)</f>
        <v>11</v>
      </c>
      <c r="S37" s="25">
        <f>COUNTIF('TKK-MIF-TIF'!$A$189:$L$226,'rekap jam tatap muka'!B35)</f>
        <v>3</v>
      </c>
      <c r="T37" s="25">
        <f>SUMIF('TKK-MIF-TIF'!$H$194:$H$196,'rekap jam tatap muka'!B35,'TKK-MIF-TIF'!$R$194:$R$196)+SUMIF('TKK-MIF-TIF'!$H$205:$H$208,'rekap jam tatap muka'!B35,'TKK-MIF-TIF'!$R$205:$R$208)+SUMIF('TKK-MIF-TIF'!$H$215:$H$218,'rekap jam tatap muka'!B35,'TKK-MIF-TIF'!$R$215:$R252)+SUMIF('TKK-MIF-TIF'!$H$226:$H$227,'rekap jam tatap muka'!B35,'TKK-MIF-TIF'!$R$226:$R261)+ SUMIF('TKK-MIF-TIF'!$I$194:$I$196,'rekap jam tatap muka'!B35,'TKK-MIF-TIF'!$R$194:$R$196)+SUMIF('TKK-MIF-TIF'!$I$205:$I$208,'rekap jam tatap muka'!B35,'TKK-MIF-TIF'!$R$205:$R$208)+SUMIF('TKK-MIF-TIF'!$I$215:$I$218,'rekap jam tatap muka'!B35,'TKK-MIF-TIF'!$R$215:$R252)+SUMIF('TKK-MIF-TIF'!$I$226:$I$227,'rekap jam tatap muka'!B35,'TKK-MIF-TIF'!$R$226:$R261)+SUMIF('TKK-MIF-TIF'!$J$194:$J$196,'rekap jam tatap muka'!B35,'TKK-MIF-TIF'!$R$194:$R$196)+SUMIF('TKK-MIF-TIF'!$J$205:$J$208,'rekap jam tatap muka'!B35,'TKK-MIF-TIF'!$R$205:$R$208)+SUMIF('TKK-MIF-TIF'!$J$215:$J$218,'rekap jam tatap muka'!B35,'TKK-MIF-TIF'!$R$215:$R252)+SUMIF('TKK-MIF-TIF'!$J$226:$J$227,'rekap jam tatap muka'!B35,'TKK-MIF-TIF'!$R$226:$R261)+SUMIF('TKK-MIF-TIF'!$K$194:$K$196,'rekap jam tatap muka'!B35,'TKK-MIF-TIF'!$R$194:$R$196)+SUMIF('TKK-MIF-TIF'!$K$205:$K$208,'rekap jam tatap muka'!B35,'TKK-MIF-TIF'!$R$205:$R$208)+SUMIF('TKK-MIF-TIF'!$K$215:$K$218,'rekap jam tatap muka'!B35,'TKK-MIF-TIF'!$R$215:$R252)+SUMIF('TKK-MIF-TIF'!$K$226:$K$227,'rekap jam tatap muka'!B35,'TKK-MIF-TIF'!$R$226:$R261)+SUMIF('TKK-MIF-TIF'!$L$194:$L$196,'rekap jam tatap muka'!B35,'TKK-MIF-TIF'!$R$194:$R$196)+SUMIF('TKK-MIF-TIF'!$L$205:$L$208,'rekap jam tatap muka'!B35,'TKK-MIF-TIF'!$R$205:$R$208)+SUMIF('TKK-MIF-TIF'!$L$215:$L$218,'rekap jam tatap muka'!B35,'TKK-MIF-TIF'!$R$215:$R252)+SUMIF('TKK-MIF-TIF'!$L$226:$L$227,'rekap jam tatap muka'!B35,'TKK-MIF-TIF'!$R$226:$R261)</f>
        <v>1.5</v>
      </c>
      <c r="U37" s="26">
        <f>SUMIF('TKK-MIF-TIF'!$H$197:$H$198,'rekap jam tatap muka'!B35,'TKK-MIF-TIF'!$R$197:$R$198)+SUMIF('TKK-MIF-TIF'!$H$204,'rekap jam tatap muka'!B35,'TKK-MIF-TIF'!$R$204)+SUMIF('TKK-MIF-TIF'!$H$209:$H$210,'rekap jam tatap muka'!B35,'TKK-MIF-TIF'!$R$209:$R$210)+SUMIF('TKK-MIF-TIF'!$H$219:$H$221,'rekap jam tatap muka'!B35,'TKK-MIF-TIF'!$R$219:$R$221)+SUMIF('TKK-MIF-TIF'!$H$228,'rekap jam tatap muka'!B35,'TKK-MIF-TIF'!$R$228)+SUMIF('TKK-MIF-TIF'!$I$197:$I$198,'rekap jam tatap muka'!B35,'TKK-MIF-TIF'!$R$197:$R$198)+SUMIF('TKK-MIF-TIF'!$I$204,'rekap jam tatap muka'!B35,'TKK-MIF-TIF'!$R$204)+SUMIF('TKK-MIF-TIF'!$I$209:$I$210,'rekap jam tatap muka'!B35,'TKK-MIF-TIF'!$R$209:$R$210)+SUMIF('TKK-MIF-TIF'!$I$219:$I$221,'rekap jam tatap muka'!B35,'TKK-MIF-TIF'!$R$219:$R$221)+SUMIF('TKK-MIF-TIF'!$I$228,'rekap jam tatap muka'!B35,'TKK-MIF-TIF'!$R$228)+SUMIF('TKK-MIF-TIF'!$J$197:$J$198,'rekap jam tatap muka'!B35,'TKK-MIF-TIF'!$R$197:$R$198)+SUMIF('TKK-MIF-TIF'!$J$204,'rekap jam tatap muka'!B35,'TKK-MIF-TIF'!$R$204)+SUMIF('TKK-MIF-TIF'!$J$209:$J$210,'rekap jam tatap muka'!B35,'TKK-MIF-TIF'!$R$209:$R$210)+SUMIF('TKK-MIF-TIF'!$J$219:$J$221,'rekap jam tatap muka'!B35,'TKK-MIF-TIF'!$R$219:$R$221)+SUMIF('TKK-MIF-TIF'!$J$228,'rekap jam tatap muka'!B35,'TKK-MIF-TIF'!$R$228)+SUMIF('TKK-MIF-TIF'!$K$197:$K$198,'rekap jam tatap muka'!B35,'TKK-MIF-TIF'!$R$197:$R$198)+SUMIF('TKK-MIF-TIF'!$K$204,'rekap jam tatap muka'!B35,'TKK-MIF-TIF'!$R$204)+SUMIF('TKK-MIF-TIF'!$K$209:$K$210,'rekap jam tatap muka'!B35,'TKK-MIF-TIF'!$R$209:$R$210)+SUMIF('TKK-MIF-TIF'!$K$219:$K$221,'rekap jam tatap muka'!B35,'TKK-MIF-TIF'!$R$219:$R$221)+SUMIF('TKK-MIF-TIF'!$K$228,'rekap jam tatap muka'!B35,'TKK-MIF-TIF'!$R$228)+SUMIF('TKK-MIF-TIF'!$L$197:$L$198,'rekap jam tatap muka'!B35,'TKK-MIF-TIF'!$R$197:$R$198)+SUMIF('TKK-MIF-TIF'!$L$204,'rekap jam tatap muka'!B35,'TKK-MIF-TIF'!$R$204)+SUMIF('TKK-MIF-TIF'!$L$209:$L$210,'rekap jam tatap muka'!B35,'TKK-MIF-TIF'!$R$209:$R$210)+SUMIF('TKK-MIF-TIF'!$J$219:$J$221,'rekap jam tatap muka'!B35,'TKK-MIF-TIF'!$R$219:$R$221)++SUMIF('TKK-MIF-TIF'!$L$228,'rekap jam tatap muka'!B35,'TKK-MIF-TIF'!$R$228)</f>
        <v>6</v>
      </c>
      <c r="V37" s="27">
        <f>COUNTIF('TKK-MIF-TIF'!$A$231:$L$242,'rekap jam tatap muka'!B35)</f>
        <v>0</v>
      </c>
      <c r="W37" s="28">
        <f>SUMIF('TKK-MIF-TIF'!$H$251:$H$253,'rekap jam tatap muka'!B35,'TKK-MIF-TIF'!$R$251:$R$253)+SUMIF('TKK-MIF-TIF'!$I$251:$I$253,'rekap jam tatap muka'!B35,'TKK-MIF-TIF'!$R$251:$R$253)+SUMIF('TKK-MIF-TIF'!$J$251:$J$253,'rekap jam tatap muka'!B35,'TKK-MIF-TIF'!$R$251:$R$253)+SUMIF('TKK-MIF-TIF'!$K$251:$K$253,'rekap jam tatap muka'!B35,'TKK-MIF-TIF'!$R$251:$R$253)+SUMIF('TKK-MIF-TIF'!$L$251:$L$253,'rekap jam tatap muka'!B35,'TKK-MIF-TIF'!$R$251:$R$253)</f>
        <v>0</v>
      </c>
      <c r="X37" s="29">
        <f>SUMIF('TKK-MIF-TIF'!$H$254:$H$255,'rekap jam tatap muka'!B35,'TKK-MIF-TIF'!$R$254:$R$255)+SUMIF('TKK-MIF-TIF'!$I$254:$I$255,'rekap jam tatap muka'!B35,'TKK-MIF-TIF'!$R$254:$R$255)+SUMIF('TKK-MIF-TIF'!$J$254:$J$255,'rekap jam tatap muka'!B35,'TKK-MIF-TIF'!$R$254:$R$255)+SUMIF('TKK-MIF-TIF'!$K$254:$K$255,'rekap jam tatap muka'!B35,'TKK-MIF-TIF'!$R$254:$R$255)+SUMIF('TKK-MIF-TIF'!$L$254:$L$255,'rekap jam tatap muka'!B35,'TKK-MIF-TIF'!$R$254:$R$255)</f>
        <v>0</v>
      </c>
      <c r="Y37" s="30">
        <f>COUNTIF('TKK-MIF-TIF'!$A$261:$L$272,'rekap jam tatap muka'!B35)</f>
        <v>0</v>
      </c>
      <c r="Z37" s="31">
        <f>SUMIF('TKK-MIF-TIF'!$H$266:$H$268,'rekap jam tatap muka'!B35,'TKK-MIF-TIF'!$R$266:$R$268)+SUMIF('TKK-MIF-TIF'!$I$266:$I$268,'rekap jam tatap muka'!B35,'TKK-MIF-TIF'!$R$266:$R$268)+SUMIF('TKK-MIF-TIF'!$J$266:$J$268,'rekap jam tatap muka'!B35,'TKK-MIF-TIF'!$R$266:$R$268)+SUMIF('TKK-MIF-TIF'!$K$266:$K$268,'rekap jam tatap muka'!B35,'TKK-MIF-TIF'!$R$266:$R$268)+SUMIF('TKK-MIF-TIF'!$L$266:$L$268,'rekap jam tatap muka'!B35,'TKK-MIF-TIF'!$R$266:$R$268)</f>
        <v>0</v>
      </c>
      <c r="AA37" s="32">
        <f>SUMIF('TKK-MIF-TIF'!$H$269:$H$270,'rekap jam tatap muka'!B35,'TKK-MIF-TIF'!$R$269:$R$270)+SUMIF('TKK-MIF-TIF'!$I$269:$I$270,'rekap jam tatap muka'!B35,'TKK-MIF-TIF'!$R$269:$R$270)+SUMIF('TKK-MIF-TIF'!$J$269:$J$270,'rekap jam tatap muka'!B35,'TKK-MIF-TIF'!$R$269:$R$270)+SUMIF('TKK-MIF-TIF'!$K$269:$K$270,'rekap jam tatap muka'!B35,'TKK-MIF-TIF'!$R$269:$R$270)+SUMIF('TKK-MIF-TIF'!$L$269:$L$270,'rekap jam tatap muka'!B35,'TKK-MIF-TIF'!$R$269:$R$270)</f>
        <v>0</v>
      </c>
      <c r="AB37" s="33">
        <f>COUNTIF('TKK-MIF-TIF'!$A$154:$L$184,'rekap jam tatap muka'!B35)</f>
        <v>1</v>
      </c>
      <c r="AC37" s="33">
        <f>SUMIF('TKK-MIF-TIF'!$H$161:$H$163,'rekap jam tatap muka'!B35,'TKK-MIF-TIF'!$R$161:$R$163)+SUMIF('TKK-MIF-TIF'!$H$172:$H$175,'rekap jam tatap muka'!B35,'TKK-MIF-TIF'!$R$172:$R$175)+SUMIF('TKK-MIF-TIF'!$I$161:$I$163,'rekap jam tatap muka'!B35,'TKK-MIF-TIF'!$R$161:$R$163)+SUMIF('TKK-MIF-TIF'!$I$172:$I$175,'rekap jam tatap muka'!B35,'TKK-MIF-TIF'!$R$172:$R$175)+SUMIF('TKK-MIF-TIF'!$J$161:$J$163,'rekap jam tatap muka'!B35,'TKK-MIF-TIF'!$R$161:$R$163)+SUMIF('TKK-MIF-TIF'!$J$172:$J$175,'rekap jam tatap muka'!B35,'TKK-MIF-TIF'!$R$172:$R$175)+SUMIF('TKK-MIF-TIF'!$K$161:$K$163,'rekap jam tatap muka'!B35,'TKK-MIF-TIF'!$R$161:$R$163)+SUMIF('TKK-MIF-TIF'!$K$172:$K$175,'rekap jam tatap muka'!B35,'TKK-MIF-TIF'!$R$172:$R$175)+SUMIF('TKK-MIF-TIF'!$L$161:$L$163,'rekap jam tatap muka'!B35,'TKK-MIF-TIF'!$R$161:$R$163)+SUMIF('TKK-MIF-TIF'!$L$172:$L$175,'rekap jam tatap muka'!B35,'TKK-MIF-TIF'!$R$172:$R$175)</f>
        <v>0</v>
      </c>
      <c r="AD37" s="34">
        <f>SUMIF('TKK-MIF-TIF'!$H$164:$H$165,'rekap jam tatap muka'!B35,'TKK-MIF-TIF'!$R$164:$R$165)+SUMIF('TKK-MIF-TIF'!$H$171,'rekap jam tatap muka'!B35,'TKK-MIF-TIF'!$R$171)+SUMIF('TKK-MIF-TIF'!$H$176:$H$177,'rekap jam tatap muka'!B35,'TKK-MIF-TIF'!$R$176:$R$177)+SUMIF('TKK-MIF-TIF'!$I$164:$I$165,'rekap jam tatap muka'!B35,'TKK-MIF-TIF'!$R$164:$R$165)+SUMIF('TKK-MIF-TIF'!$I$171,'rekap jam tatap muka'!B35,'TKK-MIF-TIF'!$R$171)+SUMIF('TKK-MIF-TIF'!$I$176:$I$177,'rekap jam tatap muka'!B35,'TKK-MIF-TIF'!$R$176:$R$177)+SUMIF('TKK-MIF-TIF'!$J$164:$J$165,'rekap jam tatap muka'!B35,'TKK-MIF-TIF'!$R$164:$R$165)+SUMIF('TKK-MIF-TIF'!$J$171,'rekap jam tatap muka'!B35,'TKK-MIF-TIF'!$R$171)+SUMIF('TKK-MIF-TIF'!$J$176:$J$177,'rekap jam tatap muka'!B35,'TKK-MIF-TIF'!$R$176:$R$177)+SUMIF('TKK-MIF-TIF'!$K$164:$K$165,'rekap jam tatap muka'!B35,'TKK-MIF-TIF'!$R$164:$R$165)+SUMIF('TKK-MIF-TIF'!$K$171,'rekap jam tatap muka'!B35,'TKK-MIF-TIF'!$R$171)+SUMIF('TKK-MIF-TIF'!$K$176:$K$177,'rekap jam tatap muka'!B35,'TKK-MIF-TIF'!$R$176:$R$177)+SUMIF('TKK-MIF-TIF'!$L$164:$L$165,'rekap jam tatap muka'!B35,'TKK-MIF-TIF'!$R$164:$R$165)+SUMIF('TKK-MIF-TIF'!$L$171,'rekap jam tatap muka'!B35,'TKK-MIF-TIF'!$R$171)+SUMIF('TKK-MIF-TIF'!$L$176:$L$177,'rekap jam tatap muka'!B35,'TKK-MIF-TIF'!$R$176:$R$177)</f>
        <v>2</v>
      </c>
      <c r="AE37" s="34"/>
      <c r="AF37" s="35">
        <f t="shared" si="9"/>
        <v>7</v>
      </c>
      <c r="AG37" s="15">
        <f t="shared" ca="1" si="10"/>
        <v>3.5</v>
      </c>
      <c r="AH37" s="35">
        <f t="shared" ca="1" si="11"/>
        <v>0</v>
      </c>
      <c r="AI37" s="15">
        <f t="shared" ca="1" si="12"/>
        <v>19</v>
      </c>
      <c r="AJ37" s="35">
        <f t="shared" ca="1" si="1"/>
        <v>4</v>
      </c>
      <c r="AK37" s="35">
        <f t="shared" ca="1" si="13"/>
        <v>22.5</v>
      </c>
      <c r="AL37" s="36">
        <f>COUNTIF('TKK-MIF-TIF'!$H$15:$H$272,'rekap jam tatap muka'!B35)</f>
        <v>0</v>
      </c>
      <c r="AM37" s="39">
        <v>50000</v>
      </c>
      <c r="AN37" s="38">
        <f t="shared" ca="1" si="14"/>
        <v>0</v>
      </c>
      <c r="AO37" s="38">
        <f t="shared" ca="1" si="15"/>
        <v>2800000</v>
      </c>
      <c r="AP37" s="38">
        <f t="shared" ca="1" si="16"/>
        <v>2800000</v>
      </c>
      <c r="AQ37" s="40" t="s">
        <v>31</v>
      </c>
    </row>
    <row r="38" spans="1:43" ht="15.75" customHeight="1">
      <c r="A38" s="12">
        <v>36</v>
      </c>
      <c r="B38" s="13" t="s">
        <v>61</v>
      </c>
      <c r="C38" s="13" t="s">
        <v>331</v>
      </c>
      <c r="D38" s="14">
        <f>COUNTIF('TKK-MIF-TIF'!$A$13:$L$35,'rekap jam tatap muka'!B36)</f>
        <v>0</v>
      </c>
      <c r="E38" s="15">
        <f ca="1">SUMIF('TKK-MIF-TIF'!$H$4:$H$19,'rekap jam tatap muka'!B36,'TKK-MIF-TIF'!$R$4:$R$19)+SUMIF('TKK-MIF-TIF'!$H$25:$H$30,'rekap jam tatap muka'!B36,'TKK-MIF-TIF'!$R$25:$R$30)+SUMIF('TKK-MIF-TIF'!$I$4:$I$19,'rekap jam tatap muka'!B36,'TKK-MIF-TIF'!$R$4:$R$19)+SUMIF('TKK-MIF-TIF'!$I$25:$I$30,'rekap jam tatap muka'!B36,'TKK-MIF-TIF'!$R$25:$R$30)+SUMIF('TKK-MIF-TIF'!$J$4:$J$19,'rekap jam tatap muka'!B36,'TKK-MIF-TIF'!$R$4:$R$19)+SUMIF('TKK-MIF-TIF'!$J$25:$J$30,'rekap jam tatap muka'!B36,'TKK-MIF-TIF'!$R$25:$R$30)+SUMIF('TKK-MIF-TIF'!$K$4:$K$19,'rekap jam tatap muka'!B36,'TKK-MIF-TIF'!$R$4:$R$19)+SUMIF('TKK-MIF-TIF'!$K$25:$K$30,'rekap jam tatap muka'!B36,'TKK-MIF-TIF'!$R$25:$R$30)+SUMIF('TKK-MIF-TIF'!$L$4:$L$19,'rekap jam tatap muka'!B36,'TKK-MIF-TIF'!$R$4:$R$19)+SUMIF('TKK-MIF-TIF'!$L$25:$L$30,'rekap jam tatap muka'!B36,'TKK-MIF-TIF'!$R$25:$R$30)</f>
        <v>0</v>
      </c>
      <c r="F38" s="16">
        <f>SUMIF('TKK-MIF-TIF'!$H$20:$H$22,'rekap jam tatap muka'!B36,'TKK-MIF-TIF'!$R$20:$R$22)+SUMIF('TKK-MIF-TIF'!$H$31:$H$32,'rekap jam tatap muka'!B36,'TKK-MIF-TIF'!$R$31:$R$32)+SUMIF('TKK-MIF-TIF'!$H$34,'rekap jam tatap muka'!B36,'TKK-MIF-TIF'!$R$34)+SUMIF('TKK-MIF-TIF'!$I$20:$I$22,'rekap jam tatap muka'!B36,'TKK-MIF-TIF'!$R$20:$R$22)+SUMIF('TKK-MIF-TIF'!$I$31:$I$32,'rekap jam tatap muka'!B36,'TKK-MIF-TIF'!$R$31:$R$32)+SUMIF('TKK-MIF-TIF'!$I$34,'rekap jam tatap muka'!B36,'TKK-MIF-TIF'!$R$34)+SUMIF('TKK-MIF-TIF'!$J$20:$J$22,'rekap jam tatap muka'!B36,'TKK-MIF-TIF'!$R$20:$R$22)+SUMIF('TKK-MIF-TIF'!$J$31:$J$32,'rekap jam tatap muka'!B36,'TKK-MIF-TIF'!$R$31:$R$32)+SUMIF('TKK-MIF-TIF'!$J$34,'rekap jam tatap muka'!B36,'TKK-MIF-TIF'!$R$34)+SUMIF('TKK-MIF-TIF'!$K$20:$K$22,'rekap jam tatap muka'!B36,'TKK-MIF-TIF'!$R$20:$R$22)+SUMIF('TKK-MIF-TIF'!$K$31:$K$32,'rekap jam tatap muka'!B36,'TKK-MIF-TIF'!$R$31:$R$32)+SUMIF('TKK-MIF-TIF'!$K$34,'rekap jam tatap muka'!B36,'TKK-MIF-TIF'!$R$34)+SUMIF('TKK-MIF-TIF'!$L$20:$L$22,'rekap jam tatap muka'!B36,'TKK-MIF-TIF'!$R$20:$R$22)+SUMIF('TKK-MIF-TIF'!$L$31:$L$32,'rekap jam tatap muka'!B36,'TKK-MIF-TIF'!$R$31:$R$32)+SUMIF('TKK-MIF-TIF'!$L$34,'rekap jam tatap muka'!B36,'TKK-MIF-TIF'!$R$34)</f>
        <v>0</v>
      </c>
      <c r="G38" s="17">
        <f>COUNTIF('TKK-MIF-TIF'!$A$41:$L$50,'rekap jam tatap muka'!B36)</f>
        <v>0</v>
      </c>
      <c r="H38" s="18">
        <f>SUMIF('TKK-MIF-TIF'!$H$43:$H$47,'rekap jam tatap muka'!B36,'TKK-MIF-TIF'!$R$43:$R$47)+SUMIF('TKK-MIF-TIF'!$I$43:$I$47,'rekap jam tatap muka'!B36,'TKK-MIF-TIF'!$R$43:$R$47)+SUMIF('TKK-MIF-TIF'!$J$43:$J$47,'rekap jam tatap muka'!B36,'TKK-MIF-TIF'!$R$43:$R$47)+SUMIF('TKK-MIF-TIF'!$K$43:$K$47,'rekap jam tatap muka'!B36,'TKK-MIF-TIF'!$R$43:$R$47)+SUMIF('TKK-MIF-TIF'!$L$43:$L$47,'rekap jam tatap muka'!B36,'TKK-MIF-TIF'!$R$43:$R$47)</f>
        <v>0</v>
      </c>
      <c r="I38" s="16">
        <f>SUMIF('TKK-MIF-TIF'!$H$48:$H$50,'rekap jam tatap muka'!B36,'TKK-MIF-TIF'!$R$48:$R$50)+SUMIF('TKK-MIF-TIF'!$I$48:$I$50,'rekap jam tatap muka'!B36,'TKK-MIF-TIF'!$R$48:$R$50)+SUMIF('TKK-MIF-TIF'!$J$48:$J$50,'rekap jam tatap muka'!B36,'TKK-MIF-TIF'!$R$48:$R$50)+SUMIF('TKK-MIF-TIF'!$K$48:$K$50,'rekap jam tatap muka'!B36,'TKK-MIF-TIF'!$R$48:$R$50)+SUMIF('TKK-MIF-TIF'!$L$48:$L$50,'rekap jam tatap muka'!B36,'TKK-MIF-TIF'!$R$48:$R$50)</f>
        <v>0</v>
      </c>
      <c r="J38" s="19">
        <f>COUNTIF('TKK-MIF-TIF'!$A$55:$K$80,'rekap jam tatap muka'!B36)</f>
        <v>0</v>
      </c>
      <c r="K38" s="19">
        <f>SUMIF('TKK-MIF-TIF'!$H$60,'rekap jam tatap muka'!B36,'TKK-MIF-TIF'!$R$60)+SUMIF('TKK-MIF-TIF'!$H$62,'rekap jam tatap muka'!B36,'TKK-MIF-TIF'!$R$62)+SUMIF('TKK-MIF-TIF'!$H$67:$H$72,'rekap jam tatap muka'!B36,'TKK-MIF-TIF'!$R$67:$R$72)+SUMIF('TKK-MIF-TIF'!$H$78:$H$79,'rekap jam tatap muka'!B36,'TKK-MIF-TIF'!$R$78:$R$79)+SUMIF('TKK-MIF-TIF'!$I$60,'rekap jam tatap muka'!B36,'TKK-MIF-TIF'!$R$60)+SUMIF('TKK-MIF-TIF'!$I$62,'rekap jam tatap muka'!B36,'TKK-MIF-TIF'!$R$62)+SUMIF('TKK-MIF-TIF'!$I$67:$I$72,'rekap jam tatap muka'!B36,'TKK-MIF-TIF'!$R$67:$R$72)+SUMIF('TKK-MIF-TIF'!$I$78:$I$79,'rekap jam tatap muka'!B36,'TKK-MIF-TIF'!$R$78:$R$79)+SUMIF('TKK-MIF-TIF'!$J$60,'rekap jam tatap muka'!B36,'TKK-MIF-TIF'!$R$60)+SUMIF('TKK-MIF-TIF'!$J$62,'rekap jam tatap muka'!B36,'TKK-MIF-TIF'!$R$62)+SUMIF('TKK-MIF-TIF'!$J$67:$J$72,'rekap jam tatap muka'!B36,'TKK-MIF-TIF'!$R$67:$R$72)+SUMIF('TKK-MIF-TIF'!$J$78:$J$79,'rekap jam tatap muka'!B36,'TKK-MIF-TIF'!$R$78:$R$79)+SUMIF('TKK-MIF-TIF'!$K$60,'rekap jam tatap muka'!B36,'TKK-MIF-TIF'!$R$60)+SUMIF('TKK-MIF-TIF'!$K$62,'rekap jam tatap muka'!B36,'TKK-MIF-TIF'!$R$62)+SUMIF('TKK-MIF-TIF'!$K$67:$K$72,'rekap jam tatap muka'!B36,'TKK-MIF-TIF'!$R$67:$R$72)+SUMIF('TKK-MIF-TIF'!$K$78:$K$79,'rekap jam tatap muka'!B36,'TKK-MIF-TIF'!$R$78:$R$79)+SUMIF('TKK-MIF-TIF'!$L$60,'rekap jam tatap muka'!B36,'TKK-MIF-TIF'!$R$60)+SUMIF('TKK-MIF-TIF'!$L$62,'rekap jam tatap muka'!B36,'TKK-MIF-TIF'!$R$62)+SUMIF('TKK-MIF-TIF'!$L$67:$L$72,'rekap jam tatap muka'!B36,'TKK-MIF-TIF'!$R$67:$R$72)+SUMIF('TKK-MIF-TIF'!$L$78:$L$79,'rekap jam tatap muka'!B36,'TKK-MIF-TIF'!$R$78:$R$79)</f>
        <v>0</v>
      </c>
      <c r="L38" s="20">
        <f>SUMIF('TKK-MIF-TIF'!$H$61,'rekap jam tatap muka'!B36,'TKK-MIF-TIF'!$R$61)+SUMIF('TKK-MIF-TIF'!$H$63:$H$64,'rekap jam tatap muka'!B36,'TKK-MIF-TIF'!$R$63:$R$64)+SUMIF('TKK-MIF-TIF'!$H$73:$H$74,'rekap jam tatap muka'!B36,'TKK-MIF-TIF'!$R$73:$R$74)+SUMIF('TKK-MIF-TIF'!$H$77,'rekap jam tatap muka'!B36,'TKK-MIF-TIF'!$R$77)+SUMIF('TKK-MIF-TIF'!$I$61,'rekap jam tatap muka'!B36,'TKK-MIF-TIF'!$R$61)+SUMIF('TKK-MIF-TIF'!$I$63:$I$64,'rekap jam tatap muka'!B36,'TKK-MIF-TIF'!$R$63:$R$64)+SUMIF('TKK-MIF-TIF'!$I$73:$I$74,'rekap jam tatap muka'!B36,'TKK-MIF-TIF'!$R$73:$R$74)+SUMIF('TKK-MIF-TIF'!$I$77,'rekap jam tatap muka'!B36,'TKK-MIF-TIF'!$R$77)+SUMIF('TKK-MIF-TIF'!$J$61,'rekap jam tatap muka'!B36,'TKK-MIF-TIF'!$R$61)+SUMIF('TKK-MIF-TIF'!$J$63:$J$64,'rekap jam tatap muka'!B36,'TKK-MIF-TIF'!$R$63:$R$64)+SUMIF('TKK-MIF-TIF'!$J$73:$J$74,'rekap jam tatap muka'!B36,'TKK-MIF-TIF'!$R$73:$R$74)+SUMIF('TKK-MIF-TIF'!$J$77,'rekap jam tatap muka'!B36,'TKK-MIF-TIF'!$R$77)+SUMIF('TKK-MIF-TIF'!$K$61,'rekap jam tatap muka'!B36,'TKK-MIF-TIF'!$R$61)+SUMIF('TKK-MIF-TIF'!$K$63:$K$64,'rekap jam tatap muka'!B36,'TKK-MIF-TIF'!$R$63:$R$64)+SUMIF('TKK-MIF-TIF'!$K$73:$K$74,'rekap jam tatap muka'!B36,'TKK-MIF-TIF'!$R$73:$R$74)+SUMIF('TKK-MIF-TIF'!$K$77,'rekap jam tatap muka'!B36,'TKK-MIF-TIF'!$R$77)+SUMIF('TKK-MIF-TIF'!$L$61,'rekap jam tatap muka'!B36,'TKK-MIF-TIF'!$R$61)+SUMIF('TKK-MIF-TIF'!$L$63:$L$64,'rekap jam tatap muka'!B36,'TKK-MIF-TIF'!$R$63:$R$64)+SUMIF('TKK-MIF-TIF'!$L$73:$L$74,'rekap jam tatap muka'!B36,'TKK-MIF-TIF'!$R$73:$R$74)+SUMIF('TKK-MIF-TIF'!$L$77,'rekap jam tatap muka'!B36,'TKK-MIF-TIF'!$R$77)</f>
        <v>0</v>
      </c>
      <c r="M38" s="21">
        <f>COUNTIF('TKK-MIF-TIF'!$A$84:$K$109,'rekap jam tatap muka'!B36)</f>
        <v>0</v>
      </c>
      <c r="N38" s="21">
        <f>SUMIF('TKK-MIF-TIF'!$H$89,'rekap jam tatap muka'!B36,'TKK-MIF-TIF'!$R$89)+SUMIF('TKK-MIF-TIF'!$H$91,'rekap jam tatap muka'!B36,'TKK-MIF-TIF'!$R$91)+SUMIF('TKK-MIF-TIF'!$H$96:$H$101,'rekap jam tatap muka'!B36,'TKK-MIF-TIF'!$R$96:$R$101)+SUMIF('TKK-MIF-TIF'!$H$107:$H$108,'rekap jam tatap muka'!B36,'TKK-MIF-TIF'!$R$107:$R$108)+SUMIF('TKK-MIF-TIF'!$I$89,'rekap jam tatap muka'!B36,'TKK-MIF-TIF'!$R$89)+SUMIF('TKK-MIF-TIF'!$I$91,'rekap jam tatap muka'!B36,'TKK-MIF-TIF'!$R$91)+SUMIF('TKK-MIF-TIF'!$I$96:$I$101,'rekap jam tatap muka'!B36,'TKK-MIF-TIF'!$R$96:$R$101)+SUMIF('TKK-MIF-TIF'!$I$107:$I$108,'rekap jam tatap muka'!B36,'TKK-MIF-TIF'!$R$107:$R$108)+SUMIF('TKK-MIF-TIF'!$J$89,'rekap jam tatap muka'!B36,'TKK-MIF-TIF'!$R$89)+SUMIF('TKK-MIF-TIF'!$J$91,'rekap jam tatap muka'!B36,'TKK-MIF-TIF'!$R$91)+SUMIF('TKK-MIF-TIF'!$J$96:$J$101,'rekap jam tatap muka'!B36,'TKK-MIF-TIF'!$R$96:$R$101)+SUMIF('TKK-MIF-TIF'!$J$107:$J$108,'rekap jam tatap muka'!B36,'TKK-MIF-TIF'!$R$107:$R$108)+SUMIF('TKK-MIF-TIF'!$K$89,'rekap jam tatap muka'!B36,'TKK-MIF-TIF'!$R$89)+SUMIF('TKK-MIF-TIF'!$K$91,'rekap jam tatap muka'!B36,'TKK-MIF-TIF'!$R$91)+SUMIF('TKK-MIF-TIF'!$K$96:$K$101,'rekap jam tatap muka'!B36,'TKK-MIF-TIF'!$R$96:$R$101)+SUMIF('TKK-MIF-TIF'!$K$107:$K$108,'rekap jam tatap muka'!B36,'TKK-MIF-TIF'!$R$107:$R$108)+SUMIF('TKK-MIF-TIF'!$H$89,'rekap jam tatap muka'!B36,'TKK-MIF-TIF'!$R$89)+SUMIF('TKK-MIF-TIF'!$L$91,'rekap jam tatap muka'!B36,'TKK-MIF-TIF'!$R$91)+SUMIF('TKK-MIF-TIF'!$L$96:$L$101,'rekap jam tatap muka'!B36,'TKK-MIF-TIF'!$R$96:$R$101)+SUMIF('TKK-MIF-TIF'!$L$107:$L$108,'rekap jam tatap muka'!B36,'TKK-MIF-TIF'!$R$107:$R$108)</f>
        <v>0</v>
      </c>
      <c r="O38" s="22">
        <f ca="1">SUMIF('TKK-MIF-TIF'!$H$90,'rekap jam tatap muka'!B36,'TKK-MIF-TIF'!$R$90)+SUMIF('TKK-MIF-TIF'!$H$92:$H$93,'rekap jam tatap muka'!B36,'TKK-MIF-TIF'!$R$92:$R$93)+SUMIF('TKK-MIF-TIF'!$H$102:$H$103,'rekap jam tatap muka'!B36,'TKK-MIF-TIF'!$R$102:$R$103)+SUMIF('TKK-MIF-TIF'!$H$106,'rekap jam tatap muka'!B36,'TKK-MIF-TIF'!$R$106)+SUMIF('TKK-MIF-TIF'!$I$90,'rekap jam tatap muka'!B36,'TKK-MIF-TIF'!$R$90)+SUMIF('TKK-MIF-TIF'!$H$92:$I$93,'rekap jam tatap muka'!B36,'TKK-MIF-TIF'!$R$92:$R$93)+SUMIF('TKK-MIF-TIF'!$I$102:$I$103,'rekap jam tatap muka'!B36,'TKK-MIF-TIF'!$R$102:$R$103)+SUMIF('TKK-MIF-TIF'!$I$106,'rekap jam tatap muka'!B36,'TKK-MIF-TIF'!$R$106)+SUMIF('TKK-MIF-TIF'!$J$90,'rekap jam tatap muka'!B36,'TKK-MIF-TIF'!$R$90)+SUMIF('TKK-MIF-TIF'!$J$92:$J$93,'rekap jam tatap muka'!B36,'TKK-MIF-TIF'!$R$92:$R$93)+SUMIF('TKK-MIF-TIF'!$J$102:$J$103,'rekap jam tatap muka'!B36,'TKK-MIF-TIF'!$R$102:$R$103)+SUMIF('TKK-MIF-TIF'!$J$106,'rekap jam tatap muka'!B36,'TKK-MIF-TIF'!$R$106)+SUMIF('TKK-MIF-TIF'!$K$90,'rekap jam tatap muka'!B36,'TKK-MIF-TIF'!$R$90)+SUMIF('TKK-MIF-TIF'!$K$92:$K$93,'rekap jam tatap muka'!B36,'TKK-MIF-TIF'!$R$92:$R$93)+SUMIF('TKK-MIF-TIF'!$K$102:$K$103,'rekap jam tatap muka'!B36,'TKK-MIF-TIF'!$R$102:$R$103)+SUMIF('TKK-MIF-TIF'!$K$106,'rekap jam tatap muka'!B36,'TKK-MIF-TIF'!$R$106)+SUMIF('TKK-MIF-TIF'!$L$90,'rekap jam tatap muka'!B36,'TKK-MIF-TIF'!$R$90)+SUMIF('TKK-MIF-TIF'!$L$92:$L$93,'rekap jam tatap muka'!B36,'TKK-MIF-TIF'!$R$92:$R$93)+SUMIF('TKK-MIF-TIF'!$L$102:$L$103,'rekap jam tatap muka'!B36,'TKK-MIF-TIF'!$R$102:$R$103)+SUMIF('TKK-MIF-TIF'!$L$106,'rekap jam tatap muka'!B36,'TKK-MIF-TIF'!$R$106)</f>
        <v>0</v>
      </c>
      <c r="P38" s="23">
        <f>COUNTIF('TKK-MIF-TIF'!$A$113:$L$150,'rekap jam tatap muka'!B36)</f>
        <v>3</v>
      </c>
      <c r="Q38" s="23">
        <f>SUMIF('TKK-MIF-TIF'!$H$119:$H$121,'rekap jam tatap muka'!B36,'TKK-MIF-TIF'!$R$119:$R$121)+SUMIF('TKK-MIF-TIF'!$H$129:$H$132,'rekap jam tatap muka'!B36,'TKK-MIF-TIF'!$R$129:$R$132)+SUMIF('TKK-MIF-TIF'!$H$139:$H$142,'rekap jam tatap muka'!B36,'TKK-MIF-TIF'!$R$139:$R177)+ SUMIF('TKK-MIF-TIF'!$H$150:$H$151,'rekap jam tatap muka'!B36,'TKK-MIF-TIF'!$R$150:$R186)+SUMIF('TKK-MIF-TIF'!$I$119:$I$121,'rekap jam tatap muka'!B36,'TKK-MIF-TIF'!$R$119:$R$121)+SUMIF('TKK-MIF-TIF'!$I$129:$I$132,'rekap jam tatap muka'!B36,'TKK-MIF-TIF'!$R$129:$R$132)+SUMIF('TKK-MIF-TIF'!$I$139:$I$142,'rekap jam tatap muka'!B36,'TKK-MIF-TIF'!$R$139:$R177)+SUMIF('TKK-MIF-TIF'!$I$150:$I$151,'rekap jam tatap muka'!B36,'TKK-MIF-TIF'!$R$150:$R186)+SUMIF('TKK-MIF-TIF'!$J$119:$J$121,'rekap jam tatap muka'!B36,'TKK-MIF-TIF'!$R$119:$R$121)+SUMIF('TKK-MIF-TIF'!$J$129:$J$132,'rekap jam tatap muka'!B36,'TKK-MIF-TIF'!$R$129:$R$132)+SUMIF('TKK-MIF-TIF'!$J$139:$J$142,'rekap jam tatap muka'!B36,'TKK-MIF-TIF'!$R$139:$R177)+SUMIF('TKK-MIF-TIF'!$J$150:$J$151,'rekap jam tatap muka'!B36,'TKK-MIF-TIF'!$R$150:$R186)+SUMIF('TKK-MIF-TIF'!$K$119:$K$121,'rekap jam tatap muka'!B36,'TKK-MIF-TIF'!$R$119:$R$121)+SUMIF('TKK-MIF-TIF'!$K$129:$K$132,'rekap jam tatap muka'!B36,'TKK-MIF-TIF'!$R$132:$R$1120)+SUMIF('TKK-MIF-TIF'!$K$139:$K$142,'rekap jam tatap muka'!B36,'TKK-MIF-TIF'!$R$139:$R177)+SUMIF('TKK-MIF-TIF'!$K$150:$K$151,'rekap jam tatap muka'!B36,'TKK-MIF-TIF'!$R$150:$R186)+SUMIF('TKK-MIF-TIF'!$L$119:$L$121,'rekap jam tatap muka'!B36,'TKK-MIF-TIF'!$R$119:$R$121)+SUMIF('TKK-MIF-TIF'!$L$129:$L$132,'rekap jam tatap muka'!B36,'TKK-MIF-TIF'!$R$132:$R$1120)+SUMIF('TKK-MIF-TIF'!$L$139:$L$142,'rekap jam tatap muka'!B36,'TKK-MIF-TIF'!$R$139:$R177)+SUMIF('TKK-MIF-TIF'!$L$150:$L$151,'rekap jam tatap muka'!B36,'TKK-MIF-TIF'!$R$150:$R186)</f>
        <v>2.5</v>
      </c>
      <c r="R38" s="24">
        <f>SUMIF('TKK-MIF-TIF'!$H$122:$H$123,'rekap jam tatap muka'!B36,'TKK-MIF-TIF'!$R$122:$R$123)+SUMIF('TKK-MIF-TIF'!$H$128,'rekap jam tatap muka'!B36,'TKK-MIF-TIF'!$R$128)+SUMIF('TKK-MIF-TIF'!$H$133:$H$134,'rekap jam tatap muka'!B36,'TKK-MIF-TIF'!$R$133:$R$134)+SUMIF('TKK-MIF-TIF'!$H$143:$H$145,'rekap jam tatap muka'!B36,'TKK-MIF-TIF'!$R$143:$R$145)+SUMIF('TKK-MIF-TIF'!$H$152,'rekap jam tatap muka'!B36,'TKK-MIF-TIF'!$R$152)+SUMIF('TKK-MIF-TIF'!$I$122:$I$123,'rekap jam tatap muka'!B36,'TKK-MIF-TIF'!$R$122:$R$123)+SUMIF('TKK-MIF-TIF'!$I$128,'rekap jam tatap muka'!B36,'TKK-MIF-TIF'!$R$128)+SUMIF('TKK-MIF-TIF'!$I$133:$I$134,'rekap jam tatap muka'!B36,'TKK-MIF-TIF'!$R$133:$R$134)+SUMIF('TKK-MIF-TIF'!$I$143:$I$145,'rekap jam tatap muka'!B36,'TKK-MIF-TIF'!$R$143:$R$145)+SUMIF('TKK-MIF-TIF'!$I$152,'rekap jam tatap muka'!B36,'TKK-MIF-TIF'!$R$152)+SUMIF('TKK-MIF-TIF'!$J$122:$J$123,'rekap jam tatap muka'!B36,'TKK-MIF-TIF'!$R$122:$R$123)+SUMIF('TKK-MIF-TIF'!$J$128,'rekap jam tatap muka'!B36,'TKK-MIF-TIF'!$R$128)+SUMIF('TKK-MIF-TIF'!$J$133:$J$134,'rekap jam tatap muka'!B36,'TKK-MIF-TIF'!$R$133:$R$134)+SUMIF('TKK-MIF-TIF'!$J$143:$J$145,'rekap jam tatap muka'!B36,'TKK-MIF-TIF'!$R$143:$R$145)+SUMIF('TKK-MIF-TIF'!$K$122:$K$123,'rekap jam tatap muka'!B36,'TKK-MIF-TIF'!$R$122:$R$123)+SUMIF('TKK-MIF-TIF'!$J$152,'rekap jam tatap muka'!B36,'TKK-MIF-TIF'!$R$152)+SUMIF('TKK-MIF-TIF'!$K$128,'rekap jam tatap muka'!B36,'TKK-MIF-TIF'!$R$128)+SUMIF('TKK-MIF-TIF'!$K$133:$K$134,'rekap jam tatap muka'!B36,'TKK-MIF-TIF'!$R$133:$R$134)+SUMIF('TKK-MIF-TIF'!$K$143:$K$145,'rekap jam tatap muka'!B36,'TKK-MIF-TIF'!$R$143:$R$145)+SUMIF('TKK-MIF-TIF'!$K$152,'rekap jam tatap muka'!B36,'TKK-MIF-TIF'!$R$152)+SUMIF('TKK-MIF-TIF'!$L$122:$L$123,'rekap jam tatap muka'!B36,'TKK-MIF-TIF'!$R$122:$R$123)+SUMIF('TKK-MIF-TIF'!$L$128,'rekap jam tatap muka'!B36,'TKK-MIF-TIF'!$R$128)+SUMIF('TKK-MIF-TIF'!$L$133:$L$134,'rekap jam tatap muka'!B36,'TKK-MIF-TIF'!$R$133:$R$134)+SUMIF('TKK-MIF-TIF'!$L$143:$L$145,'rekap jam tatap muka'!B36,'TKK-MIF-TIF'!$R$143:$R$145)+SUMIF('TKK-MIF-TIF'!$L$152,'rekap jam tatap muka'!B36,'TKK-MIF-TIF'!$R$152)</f>
        <v>8</v>
      </c>
      <c r="S38" s="25">
        <f>COUNTIF('TKK-MIF-TIF'!$A$189:$L$226,'rekap jam tatap muka'!B36)</f>
        <v>3</v>
      </c>
      <c r="T38" s="25">
        <f>SUMIF('TKK-MIF-TIF'!$H$194:$H$196,'rekap jam tatap muka'!B36,'TKK-MIF-TIF'!$R$194:$R$196)+SUMIF('TKK-MIF-TIF'!$H$205:$H$208,'rekap jam tatap muka'!B36,'TKK-MIF-TIF'!$R$205:$R$208)+SUMIF('TKK-MIF-TIF'!$H$215:$H$218,'rekap jam tatap muka'!B36,'TKK-MIF-TIF'!$R$215:$R253)+SUMIF('TKK-MIF-TIF'!$H$226:$H$227,'rekap jam tatap muka'!B36,'TKK-MIF-TIF'!$R$226:$R262)+ SUMIF('TKK-MIF-TIF'!$I$194:$I$196,'rekap jam tatap muka'!B36,'TKK-MIF-TIF'!$R$194:$R$196)+SUMIF('TKK-MIF-TIF'!$I$205:$I$208,'rekap jam tatap muka'!B36,'TKK-MIF-TIF'!$R$205:$R$208)+SUMIF('TKK-MIF-TIF'!$I$215:$I$218,'rekap jam tatap muka'!B36,'TKK-MIF-TIF'!$R$215:$R253)+SUMIF('TKK-MIF-TIF'!$I$226:$I$227,'rekap jam tatap muka'!B36,'TKK-MIF-TIF'!$R$226:$R262)+SUMIF('TKK-MIF-TIF'!$J$194:$J$196,'rekap jam tatap muka'!B36,'TKK-MIF-TIF'!$R$194:$R$196)+SUMIF('TKK-MIF-TIF'!$J$205:$J$208,'rekap jam tatap muka'!B36,'TKK-MIF-TIF'!$R$205:$R$208)+SUMIF('TKK-MIF-TIF'!$J$215:$J$218,'rekap jam tatap muka'!B36,'TKK-MIF-TIF'!$R$215:$R253)+SUMIF('TKK-MIF-TIF'!$J$226:$J$227,'rekap jam tatap muka'!B36,'TKK-MIF-TIF'!$R$226:$R262)+SUMIF('TKK-MIF-TIF'!$K$194:$K$196,'rekap jam tatap muka'!B36,'TKK-MIF-TIF'!$R$194:$R$196)+SUMIF('TKK-MIF-TIF'!$K$205:$K$208,'rekap jam tatap muka'!B36,'TKK-MIF-TIF'!$R$205:$R$208)+SUMIF('TKK-MIF-TIF'!$K$215:$K$218,'rekap jam tatap muka'!B36,'TKK-MIF-TIF'!$R$215:$R253)+SUMIF('TKK-MIF-TIF'!$K$226:$K$227,'rekap jam tatap muka'!B36,'TKK-MIF-TIF'!$R$226:$R262)+SUMIF('TKK-MIF-TIF'!$L$194:$L$196,'rekap jam tatap muka'!B36,'TKK-MIF-TIF'!$R$194:$R$196)+SUMIF('TKK-MIF-TIF'!$L$205:$L$208,'rekap jam tatap muka'!B36,'TKK-MIF-TIF'!$R$205:$R$208)+SUMIF('TKK-MIF-TIF'!$L$215:$L$218,'rekap jam tatap muka'!B36,'TKK-MIF-TIF'!$R$215:$R253)+SUMIF('TKK-MIF-TIF'!$L$226:$L$227,'rekap jam tatap muka'!B36,'TKK-MIF-TIF'!$R$226:$R262)</f>
        <v>1.5</v>
      </c>
      <c r="U38" s="26">
        <f>SUMIF('TKK-MIF-TIF'!$H$197:$H$198,'rekap jam tatap muka'!B36,'TKK-MIF-TIF'!$R$197:$R$198)+SUMIF('TKK-MIF-TIF'!$H$204,'rekap jam tatap muka'!B36,'TKK-MIF-TIF'!$R$204)+SUMIF('TKK-MIF-TIF'!$H$209:$H$210,'rekap jam tatap muka'!B36,'TKK-MIF-TIF'!$R$209:$R$210)+SUMIF('TKK-MIF-TIF'!$H$219:$H$221,'rekap jam tatap muka'!B36,'TKK-MIF-TIF'!$R$219:$R$221)+SUMIF('TKK-MIF-TIF'!$H$228,'rekap jam tatap muka'!B36,'TKK-MIF-TIF'!$R$228)+SUMIF('TKK-MIF-TIF'!$I$197:$I$198,'rekap jam tatap muka'!B36,'TKK-MIF-TIF'!$R$197:$R$198)+SUMIF('TKK-MIF-TIF'!$I$204,'rekap jam tatap muka'!B36,'TKK-MIF-TIF'!$R$204)+SUMIF('TKK-MIF-TIF'!$I$209:$I$210,'rekap jam tatap muka'!B36,'TKK-MIF-TIF'!$R$209:$R$210)+SUMIF('TKK-MIF-TIF'!$I$219:$I$221,'rekap jam tatap muka'!B36,'TKK-MIF-TIF'!$R$219:$R$221)+SUMIF('TKK-MIF-TIF'!$I$228,'rekap jam tatap muka'!B36,'TKK-MIF-TIF'!$R$228)+SUMIF('TKK-MIF-TIF'!$J$197:$J$198,'rekap jam tatap muka'!B36,'TKK-MIF-TIF'!$R$197:$R$198)+SUMIF('TKK-MIF-TIF'!$J$204,'rekap jam tatap muka'!B36,'TKK-MIF-TIF'!$R$204)+SUMIF('TKK-MIF-TIF'!$J$209:$J$210,'rekap jam tatap muka'!B36,'TKK-MIF-TIF'!$R$209:$R$210)+SUMIF('TKK-MIF-TIF'!$J$219:$J$221,'rekap jam tatap muka'!B36,'TKK-MIF-TIF'!$R$219:$R$221)+SUMIF('TKK-MIF-TIF'!$J$228,'rekap jam tatap muka'!B36,'TKK-MIF-TIF'!$R$228)+SUMIF('TKK-MIF-TIF'!$K$197:$K$198,'rekap jam tatap muka'!B36,'TKK-MIF-TIF'!$R$197:$R$198)+SUMIF('TKK-MIF-TIF'!$K$204,'rekap jam tatap muka'!B36,'TKK-MIF-TIF'!$R$204)+SUMIF('TKK-MIF-TIF'!$K$209:$K$210,'rekap jam tatap muka'!B36,'TKK-MIF-TIF'!$R$209:$R$210)+SUMIF('TKK-MIF-TIF'!$K$219:$K$221,'rekap jam tatap muka'!B36,'TKK-MIF-TIF'!$R$219:$R$221)+SUMIF('TKK-MIF-TIF'!$K$228,'rekap jam tatap muka'!B36,'TKK-MIF-TIF'!$R$228)+SUMIF('TKK-MIF-TIF'!$L$197:$L$198,'rekap jam tatap muka'!B36,'TKK-MIF-TIF'!$R$197:$R$198)+SUMIF('TKK-MIF-TIF'!$L$204,'rekap jam tatap muka'!B36,'TKK-MIF-TIF'!$R$204)+SUMIF('TKK-MIF-TIF'!$L$209:$L$210,'rekap jam tatap muka'!B36,'TKK-MIF-TIF'!$R$209:$R$210)+SUMIF('TKK-MIF-TIF'!$J$219:$J$221,'rekap jam tatap muka'!B36,'TKK-MIF-TIF'!$R$219:$R$221)++SUMIF('TKK-MIF-TIF'!$L$228,'rekap jam tatap muka'!B36,'TKK-MIF-TIF'!$R$228)</f>
        <v>6</v>
      </c>
      <c r="V38" s="27">
        <f>COUNTIF('TKK-MIF-TIF'!$A$231:$L$242,'rekap jam tatap muka'!B36)</f>
        <v>0</v>
      </c>
      <c r="W38" s="28">
        <f>SUMIF('TKK-MIF-TIF'!$H$251:$H$253,'rekap jam tatap muka'!B36,'TKK-MIF-TIF'!$R$251:$R$253)+SUMIF('TKK-MIF-TIF'!$I$251:$I$253,'rekap jam tatap muka'!B36,'TKK-MIF-TIF'!$R$251:$R$253)+SUMIF('TKK-MIF-TIF'!$J$251:$J$253,'rekap jam tatap muka'!B36,'TKK-MIF-TIF'!$R$251:$R$253)+SUMIF('TKK-MIF-TIF'!$K$251:$K$253,'rekap jam tatap muka'!B36,'TKK-MIF-TIF'!$R$251:$R$253)+SUMIF('TKK-MIF-TIF'!$L$251:$L$253,'rekap jam tatap muka'!B36,'TKK-MIF-TIF'!$R$251:$R$253)</f>
        <v>0</v>
      </c>
      <c r="X38" s="29">
        <f>SUMIF('TKK-MIF-TIF'!$H$254:$H$255,'rekap jam tatap muka'!B36,'TKK-MIF-TIF'!$R$254:$R$255)+SUMIF('TKK-MIF-TIF'!$I$254:$I$255,'rekap jam tatap muka'!B36,'TKK-MIF-TIF'!$R$254:$R$255)+SUMIF('TKK-MIF-TIF'!$J$254:$J$255,'rekap jam tatap muka'!B36,'TKK-MIF-TIF'!$R$254:$R$255)+SUMIF('TKK-MIF-TIF'!$K$254:$K$255,'rekap jam tatap muka'!B36,'TKK-MIF-TIF'!$R$254:$R$255)+SUMIF('TKK-MIF-TIF'!$L$254:$L$255,'rekap jam tatap muka'!B36,'TKK-MIF-TIF'!$R$254:$R$255)</f>
        <v>0</v>
      </c>
      <c r="Y38" s="30">
        <f>COUNTIF('TKK-MIF-TIF'!$A$261:$L$272,'rekap jam tatap muka'!B36)</f>
        <v>0</v>
      </c>
      <c r="Z38" s="31">
        <f>SUMIF('TKK-MIF-TIF'!$H$266:$H$268,'rekap jam tatap muka'!B36,'TKK-MIF-TIF'!$R$266:$R$268)+SUMIF('TKK-MIF-TIF'!$I$266:$I$268,'rekap jam tatap muka'!B36,'TKK-MIF-TIF'!$R$266:$R$268)+SUMIF('TKK-MIF-TIF'!$J$266:$J$268,'rekap jam tatap muka'!B36,'TKK-MIF-TIF'!$R$266:$R$268)+SUMIF('TKK-MIF-TIF'!$K$266:$K$268,'rekap jam tatap muka'!B36,'TKK-MIF-TIF'!$R$266:$R$268)+SUMIF('TKK-MIF-TIF'!$L$266:$L$268,'rekap jam tatap muka'!B36,'TKK-MIF-TIF'!$R$266:$R$268)</f>
        <v>0</v>
      </c>
      <c r="AA38" s="32">
        <f>SUMIF('TKK-MIF-TIF'!$H$269:$H$270,'rekap jam tatap muka'!B36,'TKK-MIF-TIF'!$R$269:$R$270)+SUMIF('TKK-MIF-TIF'!$I$269:$I$270,'rekap jam tatap muka'!B36,'TKK-MIF-TIF'!$R$269:$R$270)+SUMIF('TKK-MIF-TIF'!$J$269:$J$270,'rekap jam tatap muka'!B36,'TKK-MIF-TIF'!$R$269:$R$270)+SUMIF('TKK-MIF-TIF'!$K$269:$K$270,'rekap jam tatap muka'!B36,'TKK-MIF-TIF'!$R$269:$R$270)+SUMIF('TKK-MIF-TIF'!$L$269:$L$270,'rekap jam tatap muka'!B36,'TKK-MIF-TIF'!$R$269:$R$270)</f>
        <v>0</v>
      </c>
      <c r="AB38" s="33">
        <f>COUNTIF('TKK-MIF-TIF'!$A$154:$L$184,'rekap jam tatap muka'!B36)</f>
        <v>2</v>
      </c>
      <c r="AC38" s="33">
        <f>SUMIF('TKK-MIF-TIF'!$H$161:$H$163,'rekap jam tatap muka'!B36,'TKK-MIF-TIF'!$R$161:$R$163)+SUMIF('TKK-MIF-TIF'!$H$172:$H$175,'rekap jam tatap muka'!B36,'TKK-MIF-TIF'!$R$172:$R$175)+SUMIF('TKK-MIF-TIF'!$I$161:$I$163,'rekap jam tatap muka'!B36,'TKK-MIF-TIF'!$R$161:$R$163)+SUMIF('TKK-MIF-TIF'!$I$172:$I$175,'rekap jam tatap muka'!B36,'TKK-MIF-TIF'!$R$172:$R$175)+SUMIF('TKK-MIF-TIF'!$J$161:$J$163,'rekap jam tatap muka'!B36,'TKK-MIF-TIF'!$R$161:$R$163)+SUMIF('TKK-MIF-TIF'!$J$172:$J$175,'rekap jam tatap muka'!B36,'TKK-MIF-TIF'!$R$172:$R$175)+SUMIF('TKK-MIF-TIF'!$K$161:$K$163,'rekap jam tatap muka'!B36,'TKK-MIF-TIF'!$R$161:$R$163)+SUMIF('TKK-MIF-TIF'!$K$172:$K$175,'rekap jam tatap muka'!B36,'TKK-MIF-TIF'!$R$172:$R$175)+SUMIF('TKK-MIF-TIF'!$L$161:$L$163,'rekap jam tatap muka'!B36,'TKK-MIF-TIF'!$R$161:$R$163)+SUMIF('TKK-MIF-TIF'!$L$172:$L$175,'rekap jam tatap muka'!B36,'TKK-MIF-TIF'!$R$172:$R$175)</f>
        <v>1</v>
      </c>
      <c r="AD38" s="34">
        <f>SUMIF('TKK-MIF-TIF'!$H$164:$H$165,'rekap jam tatap muka'!B36,'TKK-MIF-TIF'!$R$164:$R$165)+SUMIF('TKK-MIF-TIF'!$H$171,'rekap jam tatap muka'!B36,'TKK-MIF-TIF'!$R$171)+SUMIF('TKK-MIF-TIF'!$H$176:$H$177,'rekap jam tatap muka'!B36,'TKK-MIF-TIF'!$R$176:$R$177)+SUMIF('TKK-MIF-TIF'!$I$164:$I$165,'rekap jam tatap muka'!B36,'TKK-MIF-TIF'!$R$164:$R$165)+SUMIF('TKK-MIF-TIF'!$I$171,'rekap jam tatap muka'!B36,'TKK-MIF-TIF'!$R$171)+SUMIF('TKK-MIF-TIF'!$I$176:$I$177,'rekap jam tatap muka'!B36,'TKK-MIF-TIF'!$R$176:$R$177)+SUMIF('TKK-MIF-TIF'!$J$164:$J$165,'rekap jam tatap muka'!B36,'TKK-MIF-TIF'!$R$164:$R$165)+SUMIF('TKK-MIF-TIF'!$J$171,'rekap jam tatap muka'!B36,'TKK-MIF-TIF'!$R$171)+SUMIF('TKK-MIF-TIF'!$J$176:$J$177,'rekap jam tatap muka'!B36,'TKK-MIF-TIF'!$R$176:$R$177)+SUMIF('TKK-MIF-TIF'!$K$164:$K$165,'rekap jam tatap muka'!B36,'TKK-MIF-TIF'!$R$164:$R$165)+SUMIF('TKK-MIF-TIF'!$K$171,'rekap jam tatap muka'!B36,'TKK-MIF-TIF'!$R$171)+SUMIF('TKK-MIF-TIF'!$K$176:$K$177,'rekap jam tatap muka'!B36,'TKK-MIF-TIF'!$R$176:$R$177)+SUMIF('TKK-MIF-TIF'!$L$164:$L$165,'rekap jam tatap muka'!B36,'TKK-MIF-TIF'!$R$164:$R$165)+SUMIF('TKK-MIF-TIF'!$L$171,'rekap jam tatap muka'!B36,'TKK-MIF-TIF'!$R$171)+SUMIF('TKK-MIF-TIF'!$L$176:$L$177,'rekap jam tatap muka'!B36,'TKK-MIF-TIF'!$R$176:$R$177)</f>
        <v>2</v>
      </c>
      <c r="AE38" s="34"/>
      <c r="AF38" s="35">
        <f t="shared" si="9"/>
        <v>8</v>
      </c>
      <c r="AG38" s="15">
        <f t="shared" ca="1" si="10"/>
        <v>5</v>
      </c>
      <c r="AH38" s="35">
        <f t="shared" ca="1" si="11"/>
        <v>1</v>
      </c>
      <c r="AI38" s="15">
        <f t="shared" ca="1" si="12"/>
        <v>16</v>
      </c>
      <c r="AJ38" s="35">
        <f t="shared" ca="1" si="1"/>
        <v>4</v>
      </c>
      <c r="AK38" s="35">
        <f t="shared" ca="1" si="13"/>
        <v>21</v>
      </c>
      <c r="AL38" s="36">
        <f>COUNTIF('TKK-MIF-TIF'!$H$15:$H$272,'rekap jam tatap muka'!B36)</f>
        <v>3</v>
      </c>
      <c r="AM38" s="37">
        <v>100000</v>
      </c>
      <c r="AN38" s="38">
        <f t="shared" ca="1" si="14"/>
        <v>1400000</v>
      </c>
      <c r="AO38" s="38">
        <f t="shared" ca="1" si="15"/>
        <v>2800000</v>
      </c>
      <c r="AP38" s="38">
        <f t="shared" ca="1" si="16"/>
        <v>4200000</v>
      </c>
      <c r="AQ38" s="40" t="s">
        <v>24</v>
      </c>
    </row>
    <row r="39" spans="1:43" ht="15.75" customHeight="1">
      <c r="A39" s="50">
        <v>37</v>
      </c>
      <c r="B39" s="51" t="s">
        <v>62</v>
      </c>
      <c r="C39" s="51" t="s">
        <v>334</v>
      </c>
      <c r="D39" s="14">
        <f>COUNTIF('TKK-MIF-TIF'!$A$13:$L$35,'rekap jam tatap muka'!B37)</f>
        <v>0</v>
      </c>
      <c r="E39" s="15">
        <f ca="1">SUMIF('TKK-MIF-TIF'!$H$4:$H$19,'rekap jam tatap muka'!B37,'TKK-MIF-TIF'!$R$4:$R$19)+SUMIF('TKK-MIF-TIF'!$H$25:$H$30,'rekap jam tatap muka'!B37,'TKK-MIF-TIF'!$R$25:$R$30)+SUMIF('TKK-MIF-TIF'!$I$4:$I$19,'rekap jam tatap muka'!B37,'TKK-MIF-TIF'!$R$4:$R$19)+SUMIF('TKK-MIF-TIF'!$I$25:$I$30,'rekap jam tatap muka'!B37,'TKK-MIF-TIF'!$R$25:$R$30)+SUMIF('TKK-MIF-TIF'!$J$4:$J$19,'rekap jam tatap muka'!B37,'TKK-MIF-TIF'!$R$4:$R$19)+SUMIF('TKK-MIF-TIF'!$J$25:$J$30,'rekap jam tatap muka'!B37,'TKK-MIF-TIF'!$R$25:$R$30)+SUMIF('TKK-MIF-TIF'!$K$4:$K$19,'rekap jam tatap muka'!B37,'TKK-MIF-TIF'!$R$4:$R$19)+SUMIF('TKK-MIF-TIF'!$K$25:$K$30,'rekap jam tatap muka'!B37,'TKK-MIF-TIF'!$R$25:$R$30)+SUMIF('TKK-MIF-TIF'!$L$4:$L$19,'rekap jam tatap muka'!B37,'TKK-MIF-TIF'!$R$4:$R$19)+SUMIF('TKK-MIF-TIF'!$L$25:$L$30,'rekap jam tatap muka'!B37,'TKK-MIF-TIF'!$R$25:$R$30)</f>
        <v>0</v>
      </c>
      <c r="F39" s="16">
        <f>SUMIF('TKK-MIF-TIF'!$H$20:$H$22,'rekap jam tatap muka'!B37,'TKK-MIF-TIF'!$R$20:$R$22)+SUMIF('TKK-MIF-TIF'!$H$31:$H$32,'rekap jam tatap muka'!B37,'TKK-MIF-TIF'!$R$31:$R$32)+SUMIF('TKK-MIF-TIF'!$H$34,'rekap jam tatap muka'!B37,'TKK-MIF-TIF'!$R$34)+SUMIF('TKK-MIF-TIF'!$I$20:$I$22,'rekap jam tatap muka'!B37,'TKK-MIF-TIF'!$R$20:$R$22)+SUMIF('TKK-MIF-TIF'!$I$31:$I$32,'rekap jam tatap muka'!B37,'TKK-MIF-TIF'!$R$31:$R$32)+SUMIF('TKK-MIF-TIF'!$I$34,'rekap jam tatap muka'!B37,'TKK-MIF-TIF'!$R$34)+SUMIF('TKK-MIF-TIF'!$J$20:$J$22,'rekap jam tatap muka'!B37,'TKK-MIF-TIF'!$R$20:$R$22)+SUMIF('TKK-MIF-TIF'!$J$31:$J$32,'rekap jam tatap muka'!B37,'TKK-MIF-TIF'!$R$31:$R$32)+SUMIF('TKK-MIF-TIF'!$J$34,'rekap jam tatap muka'!B37,'TKK-MIF-TIF'!$R$34)+SUMIF('TKK-MIF-TIF'!$K$20:$K$22,'rekap jam tatap muka'!B37,'TKK-MIF-TIF'!$R$20:$R$22)+SUMIF('TKK-MIF-TIF'!$K$31:$K$32,'rekap jam tatap muka'!B37,'TKK-MIF-TIF'!$R$31:$R$32)+SUMIF('TKK-MIF-TIF'!$K$34,'rekap jam tatap muka'!B37,'TKK-MIF-TIF'!$R$34)+SUMIF('TKK-MIF-TIF'!$L$20:$L$22,'rekap jam tatap muka'!B37,'TKK-MIF-TIF'!$R$20:$R$22)+SUMIF('TKK-MIF-TIF'!$L$31:$L$32,'rekap jam tatap muka'!B37,'TKK-MIF-TIF'!$R$31:$R$32)+SUMIF('TKK-MIF-TIF'!$L$34,'rekap jam tatap muka'!B37,'TKK-MIF-TIF'!$R$34)</f>
        <v>0</v>
      </c>
      <c r="G39" s="17">
        <f>COUNTIF('TKK-MIF-TIF'!$A$41:$L$50,'rekap jam tatap muka'!B37)</f>
        <v>0</v>
      </c>
      <c r="H39" s="18">
        <f>SUMIF('TKK-MIF-TIF'!$H$43:$H$47,'rekap jam tatap muka'!B37,'TKK-MIF-TIF'!$R$43:$R$47)+SUMIF('TKK-MIF-TIF'!$I$43:$I$47,'rekap jam tatap muka'!B37,'TKK-MIF-TIF'!$R$43:$R$47)+SUMIF('TKK-MIF-TIF'!$J$43:$J$47,'rekap jam tatap muka'!B37,'TKK-MIF-TIF'!$R$43:$R$47)+SUMIF('TKK-MIF-TIF'!$K$43:$K$47,'rekap jam tatap muka'!B37,'TKK-MIF-TIF'!$R$43:$R$47)+SUMIF('TKK-MIF-TIF'!$L$43:$L$47,'rekap jam tatap muka'!B37,'TKK-MIF-TIF'!$R$43:$R$47)</f>
        <v>0</v>
      </c>
      <c r="I39" s="16">
        <f>SUMIF('TKK-MIF-TIF'!$H$48:$H$50,'rekap jam tatap muka'!B37,'TKK-MIF-TIF'!$R$48:$R$50)+SUMIF('TKK-MIF-TIF'!$I$48:$I$50,'rekap jam tatap muka'!B37,'TKK-MIF-TIF'!$R$48:$R$50)+SUMIF('TKK-MIF-TIF'!$J$48:$J$50,'rekap jam tatap muka'!B37,'TKK-MIF-TIF'!$R$48:$R$50)+SUMIF('TKK-MIF-TIF'!$K$48:$K$50,'rekap jam tatap muka'!B37,'TKK-MIF-TIF'!$R$48:$R$50)+SUMIF('TKK-MIF-TIF'!$L$48:$L$50,'rekap jam tatap muka'!B37,'TKK-MIF-TIF'!$R$48:$R$50)</f>
        <v>0</v>
      </c>
      <c r="J39" s="19">
        <f>COUNTIF('TKK-MIF-TIF'!$A$55:$K$80,'rekap jam tatap muka'!B37)</f>
        <v>1</v>
      </c>
      <c r="K39" s="19">
        <f>SUMIF('TKK-MIF-TIF'!$H$60,'rekap jam tatap muka'!B37,'TKK-MIF-TIF'!$R$60)+SUMIF('TKK-MIF-TIF'!$H$62,'rekap jam tatap muka'!B37,'TKK-MIF-TIF'!$R$62)+SUMIF('TKK-MIF-TIF'!$H$67:$H$72,'rekap jam tatap muka'!B37,'TKK-MIF-TIF'!$R$67:$R$72)+SUMIF('TKK-MIF-TIF'!$H$78:$H$79,'rekap jam tatap muka'!B37,'TKK-MIF-TIF'!$R$78:$R$79)+SUMIF('TKK-MIF-TIF'!$I$60,'rekap jam tatap muka'!B37,'TKK-MIF-TIF'!$R$60)+SUMIF('TKK-MIF-TIF'!$I$62,'rekap jam tatap muka'!B37,'TKK-MIF-TIF'!$R$62)+SUMIF('TKK-MIF-TIF'!$I$67:$I$72,'rekap jam tatap muka'!B37,'TKK-MIF-TIF'!$R$67:$R$72)+SUMIF('TKK-MIF-TIF'!$I$78:$I$79,'rekap jam tatap muka'!B37,'TKK-MIF-TIF'!$R$78:$R$79)+SUMIF('TKK-MIF-TIF'!$J$60,'rekap jam tatap muka'!B37,'TKK-MIF-TIF'!$R$60)+SUMIF('TKK-MIF-TIF'!$J$62,'rekap jam tatap muka'!B37,'TKK-MIF-TIF'!$R$62)+SUMIF('TKK-MIF-TIF'!$J$67:$J$72,'rekap jam tatap muka'!B37,'TKK-MIF-TIF'!$R$67:$R$72)+SUMIF('TKK-MIF-TIF'!$J$78:$J$79,'rekap jam tatap muka'!B37,'TKK-MIF-TIF'!$R$78:$R$79)+SUMIF('TKK-MIF-TIF'!$K$60,'rekap jam tatap muka'!B37,'TKK-MIF-TIF'!$R$60)+SUMIF('TKK-MIF-TIF'!$K$62,'rekap jam tatap muka'!B37,'TKK-MIF-TIF'!$R$62)+SUMIF('TKK-MIF-TIF'!$K$67:$K$72,'rekap jam tatap muka'!B37,'TKK-MIF-TIF'!$R$67:$R$72)+SUMIF('TKK-MIF-TIF'!$K$78:$K$79,'rekap jam tatap muka'!B37,'TKK-MIF-TIF'!$R$78:$R$79)+SUMIF('TKK-MIF-TIF'!$L$60,'rekap jam tatap muka'!B37,'TKK-MIF-TIF'!$R$60)+SUMIF('TKK-MIF-TIF'!$L$62,'rekap jam tatap muka'!B37,'TKK-MIF-TIF'!$R$62)+SUMIF('TKK-MIF-TIF'!$L$67:$L$72,'rekap jam tatap muka'!B37,'TKK-MIF-TIF'!$R$67:$R$72)+SUMIF('TKK-MIF-TIF'!$L$78:$L$79,'rekap jam tatap muka'!B37,'TKK-MIF-TIF'!$R$78:$R$79)</f>
        <v>0</v>
      </c>
      <c r="L39" s="20">
        <f>SUMIF('TKK-MIF-TIF'!$H$61,'rekap jam tatap muka'!B37,'TKK-MIF-TIF'!$R$61)+SUMIF('TKK-MIF-TIF'!$H$63:$H$64,'rekap jam tatap muka'!B37,'TKK-MIF-TIF'!$R$63:$R$64)+SUMIF('TKK-MIF-TIF'!$H$73:$H$74,'rekap jam tatap muka'!B37,'TKK-MIF-TIF'!$R$73:$R$74)+SUMIF('TKK-MIF-TIF'!$H$77,'rekap jam tatap muka'!B37,'TKK-MIF-TIF'!$R$77)+SUMIF('TKK-MIF-TIF'!$I$61,'rekap jam tatap muka'!B37,'TKK-MIF-TIF'!$R$61)+SUMIF('TKK-MIF-TIF'!$I$63:$I$64,'rekap jam tatap muka'!B37,'TKK-MIF-TIF'!$R$63:$R$64)+SUMIF('TKK-MIF-TIF'!$I$73:$I$74,'rekap jam tatap muka'!B37,'TKK-MIF-TIF'!$R$73:$R$74)+SUMIF('TKK-MIF-TIF'!$I$77,'rekap jam tatap muka'!B37,'TKK-MIF-TIF'!$R$77)+SUMIF('TKK-MIF-TIF'!$J$61,'rekap jam tatap muka'!B37,'TKK-MIF-TIF'!$R$61)+SUMIF('TKK-MIF-TIF'!$J$63:$J$64,'rekap jam tatap muka'!B37,'TKK-MIF-TIF'!$R$63:$R$64)+SUMIF('TKK-MIF-TIF'!$J$73:$J$74,'rekap jam tatap muka'!B37,'TKK-MIF-TIF'!$R$73:$R$74)+SUMIF('TKK-MIF-TIF'!$J$77,'rekap jam tatap muka'!B37,'TKK-MIF-TIF'!$R$77)+SUMIF('TKK-MIF-TIF'!$K$61,'rekap jam tatap muka'!B37,'TKK-MIF-TIF'!$R$61)+SUMIF('TKK-MIF-TIF'!$K$63:$K$64,'rekap jam tatap muka'!B37,'TKK-MIF-TIF'!$R$63:$R$64)+SUMIF('TKK-MIF-TIF'!$K$73:$K$74,'rekap jam tatap muka'!B37,'TKK-MIF-TIF'!$R$73:$R$74)+SUMIF('TKK-MIF-TIF'!$K$77,'rekap jam tatap muka'!B37,'TKK-MIF-TIF'!$R$77)+SUMIF('TKK-MIF-TIF'!$L$61,'rekap jam tatap muka'!B37,'TKK-MIF-TIF'!$R$61)+SUMIF('TKK-MIF-TIF'!$L$63:$L$64,'rekap jam tatap muka'!B37,'TKK-MIF-TIF'!$R$63:$R$64)+SUMIF('TKK-MIF-TIF'!$L$73:$L$74,'rekap jam tatap muka'!B37,'TKK-MIF-TIF'!$R$73:$R$74)+SUMIF('TKK-MIF-TIF'!$L$77,'rekap jam tatap muka'!B37,'TKK-MIF-TIF'!$R$77)</f>
        <v>5</v>
      </c>
      <c r="M39" s="21">
        <f>COUNTIF('TKK-MIF-TIF'!$A$84:$K$109,'rekap jam tatap muka'!B37)</f>
        <v>1</v>
      </c>
      <c r="N39" s="21">
        <f>SUMIF('TKK-MIF-TIF'!$H$89,'rekap jam tatap muka'!B37,'TKK-MIF-TIF'!$R$89)+SUMIF('TKK-MIF-TIF'!$H$91,'rekap jam tatap muka'!B37,'TKK-MIF-TIF'!$R$91)+SUMIF('TKK-MIF-TIF'!$H$96:$H$101,'rekap jam tatap muka'!B37,'TKK-MIF-TIF'!$R$96:$R$101)+SUMIF('TKK-MIF-TIF'!$H$107:$H$108,'rekap jam tatap muka'!B37,'TKK-MIF-TIF'!$R$107:$R$108)+SUMIF('TKK-MIF-TIF'!$I$89,'rekap jam tatap muka'!B37,'TKK-MIF-TIF'!$R$89)+SUMIF('TKK-MIF-TIF'!$I$91,'rekap jam tatap muka'!B37,'TKK-MIF-TIF'!$R$91)+SUMIF('TKK-MIF-TIF'!$I$96:$I$101,'rekap jam tatap muka'!B37,'TKK-MIF-TIF'!$R$96:$R$101)+SUMIF('TKK-MIF-TIF'!$I$107:$I$108,'rekap jam tatap muka'!B37,'TKK-MIF-TIF'!$R$107:$R$108)+SUMIF('TKK-MIF-TIF'!$J$89,'rekap jam tatap muka'!B37,'TKK-MIF-TIF'!$R$89)+SUMIF('TKK-MIF-TIF'!$J$91,'rekap jam tatap muka'!B37,'TKK-MIF-TIF'!$R$91)+SUMIF('TKK-MIF-TIF'!$J$96:$J$101,'rekap jam tatap muka'!B37,'TKK-MIF-TIF'!$R$96:$R$101)+SUMIF('TKK-MIF-TIF'!$J$107:$J$108,'rekap jam tatap muka'!B37,'TKK-MIF-TIF'!$R$107:$R$108)+SUMIF('TKK-MIF-TIF'!$K$89,'rekap jam tatap muka'!B37,'TKK-MIF-TIF'!$R$89)+SUMIF('TKK-MIF-TIF'!$K$91,'rekap jam tatap muka'!B37,'TKK-MIF-TIF'!$R$91)+SUMIF('TKK-MIF-TIF'!$K$96:$K$101,'rekap jam tatap muka'!B37,'TKK-MIF-TIF'!$R$96:$R$101)+SUMIF('TKK-MIF-TIF'!$K$107:$K$108,'rekap jam tatap muka'!B37,'TKK-MIF-TIF'!$R$107:$R$108)+SUMIF('TKK-MIF-TIF'!$H$89,'rekap jam tatap muka'!B37,'TKK-MIF-TIF'!$R$89)+SUMIF('TKK-MIF-TIF'!$L$91,'rekap jam tatap muka'!B37,'TKK-MIF-TIF'!$R$91)+SUMIF('TKK-MIF-TIF'!$L$96:$L$101,'rekap jam tatap muka'!B37,'TKK-MIF-TIF'!$R$96:$R$101)+SUMIF('TKK-MIF-TIF'!$L$107:$L$108,'rekap jam tatap muka'!B37,'TKK-MIF-TIF'!$R$107:$R$108)</f>
        <v>0</v>
      </c>
      <c r="O39" s="22">
        <f ca="1">SUMIF('TKK-MIF-TIF'!$H$90,'rekap jam tatap muka'!B37,'TKK-MIF-TIF'!$R$90)+SUMIF('TKK-MIF-TIF'!$H$92:$H$93,'rekap jam tatap muka'!B37,'TKK-MIF-TIF'!$R$92:$R$93)+SUMIF('TKK-MIF-TIF'!$H$102:$H$103,'rekap jam tatap muka'!B37,'TKK-MIF-TIF'!$R$102:$R$103)+SUMIF('TKK-MIF-TIF'!$H$106,'rekap jam tatap muka'!B37,'TKK-MIF-TIF'!$R$106)+SUMIF('TKK-MIF-TIF'!$I$90,'rekap jam tatap muka'!B37,'TKK-MIF-TIF'!$R$90)+SUMIF('TKK-MIF-TIF'!$H$92:$I$93,'rekap jam tatap muka'!B37,'TKK-MIF-TIF'!$R$92:$R$93)+SUMIF('TKK-MIF-TIF'!$I$102:$I$103,'rekap jam tatap muka'!B37,'TKK-MIF-TIF'!$R$102:$R$103)+SUMIF('TKK-MIF-TIF'!$I$106,'rekap jam tatap muka'!B37,'TKK-MIF-TIF'!$R$106)+SUMIF('TKK-MIF-TIF'!$J$90,'rekap jam tatap muka'!B37,'TKK-MIF-TIF'!$R$90)+SUMIF('TKK-MIF-TIF'!$J$92:$J$93,'rekap jam tatap muka'!B37,'TKK-MIF-TIF'!$R$92:$R$93)+SUMIF('TKK-MIF-TIF'!$J$102:$J$103,'rekap jam tatap muka'!B37,'TKK-MIF-TIF'!$R$102:$R$103)+SUMIF('TKK-MIF-TIF'!$J$106,'rekap jam tatap muka'!B37,'TKK-MIF-TIF'!$R$106)+SUMIF('TKK-MIF-TIF'!$K$90,'rekap jam tatap muka'!B37,'TKK-MIF-TIF'!$R$90)+SUMIF('TKK-MIF-TIF'!$K$92:$K$93,'rekap jam tatap muka'!B37,'TKK-MIF-TIF'!$R$92:$R$93)+SUMIF('TKK-MIF-TIF'!$K$102:$K$103,'rekap jam tatap muka'!B37,'TKK-MIF-TIF'!$R$102:$R$103)+SUMIF('TKK-MIF-TIF'!$K$106,'rekap jam tatap muka'!B37,'TKK-MIF-TIF'!$R$106)+SUMIF('TKK-MIF-TIF'!$L$90,'rekap jam tatap muka'!B37,'TKK-MIF-TIF'!$R$90)+SUMIF('TKK-MIF-TIF'!$L$92:$L$93,'rekap jam tatap muka'!B37,'TKK-MIF-TIF'!$R$92:$R$93)+SUMIF('TKK-MIF-TIF'!$L$102:$L$103,'rekap jam tatap muka'!B37,'TKK-MIF-TIF'!$R$102:$R$103)+SUMIF('TKK-MIF-TIF'!$L$106,'rekap jam tatap muka'!B37,'TKK-MIF-TIF'!$R$106)</f>
        <v>4</v>
      </c>
      <c r="P39" s="23">
        <f>COUNTIF('TKK-MIF-TIF'!$A$113:$L$150,'rekap jam tatap muka'!B37)</f>
        <v>0</v>
      </c>
      <c r="Q39" s="23">
        <f>SUMIF('TKK-MIF-TIF'!$H$119:$H$121,'rekap jam tatap muka'!B37,'TKK-MIF-TIF'!$R$119:$R$121)+SUMIF('TKK-MIF-TIF'!$H$129:$H$132,'rekap jam tatap muka'!B37,'TKK-MIF-TIF'!$R$129:$R$132)+SUMIF('TKK-MIF-TIF'!$H$139:$H$142,'rekap jam tatap muka'!B37,'TKK-MIF-TIF'!$R$139:$R178)+ SUMIF('TKK-MIF-TIF'!$H$150:$H$151,'rekap jam tatap muka'!B37,'TKK-MIF-TIF'!$R$150:$R187)+SUMIF('TKK-MIF-TIF'!$I$119:$I$121,'rekap jam tatap muka'!B37,'TKK-MIF-TIF'!$R$119:$R$121)+SUMIF('TKK-MIF-TIF'!$I$129:$I$132,'rekap jam tatap muka'!B37,'TKK-MIF-TIF'!$R$129:$R$132)+SUMIF('TKK-MIF-TIF'!$I$139:$I$142,'rekap jam tatap muka'!B37,'TKK-MIF-TIF'!$R$139:$R178)+SUMIF('TKK-MIF-TIF'!$I$150:$I$151,'rekap jam tatap muka'!B37,'TKK-MIF-TIF'!$R$150:$R187)+SUMIF('TKK-MIF-TIF'!$J$119:$J$121,'rekap jam tatap muka'!B37,'TKK-MIF-TIF'!$R$119:$R$121)+SUMIF('TKK-MIF-TIF'!$J$129:$J$132,'rekap jam tatap muka'!B37,'TKK-MIF-TIF'!$R$129:$R$132)+SUMIF('TKK-MIF-TIF'!$J$139:$J$142,'rekap jam tatap muka'!B37,'TKK-MIF-TIF'!$R$139:$R178)+SUMIF('TKK-MIF-TIF'!$J$150:$J$151,'rekap jam tatap muka'!B37,'TKK-MIF-TIF'!$R$150:$R187)+SUMIF('TKK-MIF-TIF'!$K$119:$K$121,'rekap jam tatap muka'!B37,'TKK-MIF-TIF'!$R$119:$R$121)+SUMIF('TKK-MIF-TIF'!$K$129:$K$132,'rekap jam tatap muka'!B37,'TKK-MIF-TIF'!$R$132:$R$1120)+SUMIF('TKK-MIF-TIF'!$K$139:$K$142,'rekap jam tatap muka'!B37,'TKK-MIF-TIF'!$R$139:$R178)+SUMIF('TKK-MIF-TIF'!$K$150:$K$151,'rekap jam tatap muka'!B37,'TKK-MIF-TIF'!$R$150:$R187)+SUMIF('TKK-MIF-TIF'!$L$119:$L$121,'rekap jam tatap muka'!B37,'TKK-MIF-TIF'!$R$119:$R$121)+SUMIF('TKK-MIF-TIF'!$L$129:$L$132,'rekap jam tatap muka'!B37,'TKK-MIF-TIF'!$R$132:$R$1120)+SUMIF('TKK-MIF-TIF'!$L$139:$L$142,'rekap jam tatap muka'!B37,'TKK-MIF-TIF'!$R$139:$R178)+SUMIF('TKK-MIF-TIF'!$L$150:$L$151,'rekap jam tatap muka'!B37,'TKK-MIF-TIF'!$R$150:$R187)</f>
        <v>0</v>
      </c>
      <c r="R39" s="24">
        <f>SUMIF('TKK-MIF-TIF'!$H$122:$H$123,'rekap jam tatap muka'!B37,'TKK-MIF-TIF'!$R$122:$R$123)+SUMIF('TKK-MIF-TIF'!$H$128,'rekap jam tatap muka'!B37,'TKK-MIF-TIF'!$R$128)+SUMIF('TKK-MIF-TIF'!$H$133:$H$134,'rekap jam tatap muka'!B37,'TKK-MIF-TIF'!$R$133:$R$134)+SUMIF('TKK-MIF-TIF'!$H$143:$H$145,'rekap jam tatap muka'!B37,'TKK-MIF-TIF'!$R$143:$R$145)+SUMIF('TKK-MIF-TIF'!$H$152,'rekap jam tatap muka'!B37,'TKK-MIF-TIF'!$R$152)+SUMIF('TKK-MIF-TIF'!$I$122:$I$123,'rekap jam tatap muka'!B37,'TKK-MIF-TIF'!$R$122:$R$123)+SUMIF('TKK-MIF-TIF'!$I$128,'rekap jam tatap muka'!B37,'TKK-MIF-TIF'!$R$128)+SUMIF('TKK-MIF-TIF'!$I$133:$I$134,'rekap jam tatap muka'!B37,'TKK-MIF-TIF'!$R$133:$R$134)+SUMIF('TKK-MIF-TIF'!$I$143:$I$145,'rekap jam tatap muka'!B37,'TKK-MIF-TIF'!$R$143:$R$145)+SUMIF('TKK-MIF-TIF'!$I$152,'rekap jam tatap muka'!B37,'TKK-MIF-TIF'!$R$152)+SUMIF('TKK-MIF-TIF'!$J$122:$J$123,'rekap jam tatap muka'!B37,'TKK-MIF-TIF'!$R$122:$R$123)+SUMIF('TKK-MIF-TIF'!$J$128,'rekap jam tatap muka'!B37,'TKK-MIF-TIF'!$R$128)+SUMIF('TKK-MIF-TIF'!$J$133:$J$134,'rekap jam tatap muka'!B37,'TKK-MIF-TIF'!$R$133:$R$134)+SUMIF('TKK-MIF-TIF'!$J$143:$J$145,'rekap jam tatap muka'!B37,'TKK-MIF-TIF'!$R$143:$R$145)+SUMIF('TKK-MIF-TIF'!$K$122:$K$123,'rekap jam tatap muka'!B37,'TKK-MIF-TIF'!$R$122:$R$123)+SUMIF('TKK-MIF-TIF'!$J$152,'rekap jam tatap muka'!B37,'TKK-MIF-TIF'!$R$152)+SUMIF('TKK-MIF-TIF'!$K$128,'rekap jam tatap muka'!B37,'TKK-MIF-TIF'!$R$128)+SUMIF('TKK-MIF-TIF'!$K$133:$K$134,'rekap jam tatap muka'!B37,'TKK-MIF-TIF'!$R$133:$R$134)+SUMIF('TKK-MIF-TIF'!$K$143:$K$145,'rekap jam tatap muka'!B37,'TKK-MIF-TIF'!$R$143:$R$145)+SUMIF('TKK-MIF-TIF'!$K$152,'rekap jam tatap muka'!B37,'TKK-MIF-TIF'!$R$152)+SUMIF('TKK-MIF-TIF'!$L$122:$L$123,'rekap jam tatap muka'!B37,'TKK-MIF-TIF'!$R$122:$R$123)+SUMIF('TKK-MIF-TIF'!$L$128,'rekap jam tatap muka'!B37,'TKK-MIF-TIF'!$R$128)+SUMIF('TKK-MIF-TIF'!$L$133:$L$134,'rekap jam tatap muka'!B37,'TKK-MIF-TIF'!$R$133:$R$134)+SUMIF('TKK-MIF-TIF'!$L$143:$L$145,'rekap jam tatap muka'!B37,'TKK-MIF-TIF'!$R$143:$R$145)+SUMIF('TKK-MIF-TIF'!$L$152,'rekap jam tatap muka'!B37,'TKK-MIF-TIF'!$R$152)</f>
        <v>0</v>
      </c>
      <c r="S39" s="25">
        <f>COUNTIF('TKK-MIF-TIF'!$A$189:$L$226,'rekap jam tatap muka'!B37)</f>
        <v>0</v>
      </c>
      <c r="T39" s="25">
        <f>SUMIF('TKK-MIF-TIF'!$H$194:$H$196,'rekap jam tatap muka'!B37,'TKK-MIF-TIF'!$R$194:$R$196)+SUMIF('TKK-MIF-TIF'!$H$205:$H$208,'rekap jam tatap muka'!B37,'TKK-MIF-TIF'!$R$205:$R$208)+SUMIF('TKK-MIF-TIF'!$H$215:$H$218,'rekap jam tatap muka'!B37,'TKK-MIF-TIF'!$R$215:$R254)+SUMIF('TKK-MIF-TIF'!$H$226:$H$227,'rekap jam tatap muka'!B37,'TKK-MIF-TIF'!$R$226:$R263)+ SUMIF('TKK-MIF-TIF'!$I$194:$I$196,'rekap jam tatap muka'!B37,'TKK-MIF-TIF'!$R$194:$R$196)+SUMIF('TKK-MIF-TIF'!$I$205:$I$208,'rekap jam tatap muka'!B37,'TKK-MIF-TIF'!$R$205:$R$208)+SUMIF('TKK-MIF-TIF'!$I$215:$I$218,'rekap jam tatap muka'!B37,'TKK-MIF-TIF'!$R$215:$R254)+SUMIF('TKK-MIF-TIF'!$I$226:$I$227,'rekap jam tatap muka'!B37,'TKK-MIF-TIF'!$R$226:$R263)+SUMIF('TKK-MIF-TIF'!$J$194:$J$196,'rekap jam tatap muka'!B37,'TKK-MIF-TIF'!$R$194:$R$196)+SUMIF('TKK-MIF-TIF'!$J$205:$J$208,'rekap jam tatap muka'!B37,'TKK-MIF-TIF'!$R$205:$R$208)+SUMIF('TKK-MIF-TIF'!$J$215:$J$218,'rekap jam tatap muka'!B37,'TKK-MIF-TIF'!$R$215:$R254)+SUMIF('TKK-MIF-TIF'!$J$226:$J$227,'rekap jam tatap muka'!B37,'TKK-MIF-TIF'!$R$226:$R263)+SUMIF('TKK-MIF-TIF'!$K$194:$K$196,'rekap jam tatap muka'!B37,'TKK-MIF-TIF'!$R$194:$R$196)+SUMIF('TKK-MIF-TIF'!$K$205:$K$208,'rekap jam tatap muka'!B37,'TKK-MIF-TIF'!$R$205:$R$208)+SUMIF('TKK-MIF-TIF'!$K$215:$K$218,'rekap jam tatap muka'!B37,'TKK-MIF-TIF'!$R$215:$R254)+SUMIF('TKK-MIF-TIF'!$K$226:$K$227,'rekap jam tatap muka'!B37,'TKK-MIF-TIF'!$R$226:$R263)+SUMIF('TKK-MIF-TIF'!$L$194:$L$196,'rekap jam tatap muka'!B37,'TKK-MIF-TIF'!$R$194:$R$196)+SUMIF('TKK-MIF-TIF'!$L$205:$L$208,'rekap jam tatap muka'!B37,'TKK-MIF-TIF'!$R$205:$R$208)+SUMIF('TKK-MIF-TIF'!$L$215:$L$218,'rekap jam tatap muka'!B37,'TKK-MIF-TIF'!$R$215:$R254)+SUMIF('TKK-MIF-TIF'!$L$226:$L$227,'rekap jam tatap muka'!B37,'TKK-MIF-TIF'!$R$226:$R263)</f>
        <v>0</v>
      </c>
      <c r="U39" s="26">
        <f>SUMIF('TKK-MIF-TIF'!$H$197:$H$198,'rekap jam tatap muka'!B37,'TKK-MIF-TIF'!$R$197:$R$198)+SUMIF('TKK-MIF-TIF'!$H$204,'rekap jam tatap muka'!B37,'TKK-MIF-TIF'!$R$204)+SUMIF('TKK-MIF-TIF'!$H$209:$H$210,'rekap jam tatap muka'!B37,'TKK-MIF-TIF'!$R$209:$R$210)+SUMIF('TKK-MIF-TIF'!$H$219:$H$221,'rekap jam tatap muka'!B37,'TKK-MIF-TIF'!$R$219:$R$221)+SUMIF('TKK-MIF-TIF'!$H$228,'rekap jam tatap muka'!B37,'TKK-MIF-TIF'!$R$228)+SUMIF('TKK-MIF-TIF'!$I$197:$I$198,'rekap jam tatap muka'!B37,'TKK-MIF-TIF'!$R$197:$R$198)+SUMIF('TKK-MIF-TIF'!$I$204,'rekap jam tatap muka'!B37,'TKK-MIF-TIF'!$R$204)+SUMIF('TKK-MIF-TIF'!$I$209:$I$210,'rekap jam tatap muka'!B37,'TKK-MIF-TIF'!$R$209:$R$210)+SUMIF('TKK-MIF-TIF'!$I$219:$I$221,'rekap jam tatap muka'!B37,'TKK-MIF-TIF'!$R$219:$R$221)+SUMIF('TKK-MIF-TIF'!$I$228,'rekap jam tatap muka'!B37,'TKK-MIF-TIF'!$R$228)+SUMIF('TKK-MIF-TIF'!$J$197:$J$198,'rekap jam tatap muka'!B37,'TKK-MIF-TIF'!$R$197:$R$198)+SUMIF('TKK-MIF-TIF'!$J$204,'rekap jam tatap muka'!B37,'TKK-MIF-TIF'!$R$204)+SUMIF('TKK-MIF-TIF'!$J$209:$J$210,'rekap jam tatap muka'!B37,'TKK-MIF-TIF'!$R$209:$R$210)+SUMIF('TKK-MIF-TIF'!$J$219:$J$221,'rekap jam tatap muka'!B37,'TKK-MIF-TIF'!$R$219:$R$221)+SUMIF('TKK-MIF-TIF'!$J$228,'rekap jam tatap muka'!B37,'TKK-MIF-TIF'!$R$228)+SUMIF('TKK-MIF-TIF'!$K$197:$K$198,'rekap jam tatap muka'!B37,'TKK-MIF-TIF'!$R$197:$R$198)+SUMIF('TKK-MIF-TIF'!$K$204,'rekap jam tatap muka'!B37,'TKK-MIF-TIF'!$R$204)+SUMIF('TKK-MIF-TIF'!$K$209:$K$210,'rekap jam tatap muka'!B37,'TKK-MIF-TIF'!$R$209:$R$210)+SUMIF('TKK-MIF-TIF'!$K$219:$K$221,'rekap jam tatap muka'!B37,'TKK-MIF-TIF'!$R$219:$R$221)+SUMIF('TKK-MIF-TIF'!$K$228,'rekap jam tatap muka'!B37,'TKK-MIF-TIF'!$R$228)+SUMIF('TKK-MIF-TIF'!$L$197:$L$198,'rekap jam tatap muka'!B37,'TKK-MIF-TIF'!$R$197:$R$198)+SUMIF('TKK-MIF-TIF'!$L$204,'rekap jam tatap muka'!B37,'TKK-MIF-TIF'!$R$204)+SUMIF('TKK-MIF-TIF'!$L$209:$L$210,'rekap jam tatap muka'!B37,'TKK-MIF-TIF'!$R$209:$R$210)+SUMIF('TKK-MIF-TIF'!$J$219:$J$221,'rekap jam tatap muka'!B37,'TKK-MIF-TIF'!$R$219:$R$221)++SUMIF('TKK-MIF-TIF'!$L$228,'rekap jam tatap muka'!B37,'TKK-MIF-TIF'!$R$228)</f>
        <v>0</v>
      </c>
      <c r="V39" s="27">
        <f>COUNTIF('TKK-MIF-TIF'!$A$231:$L$242,'rekap jam tatap muka'!B37)</f>
        <v>3</v>
      </c>
      <c r="W39" s="28">
        <f>SUMIF('TKK-MIF-TIF'!$H$251:$H$253,'rekap jam tatap muka'!B37,'TKK-MIF-TIF'!$R$251:$R$253)+SUMIF('TKK-MIF-TIF'!$I$251:$I$253,'rekap jam tatap muka'!B37,'TKK-MIF-TIF'!$R$251:$R$253)+SUMIF('TKK-MIF-TIF'!$J$251:$J$253,'rekap jam tatap muka'!B37,'TKK-MIF-TIF'!$R$251:$R$253)+SUMIF('TKK-MIF-TIF'!$K$251:$K$253,'rekap jam tatap muka'!B37,'TKK-MIF-TIF'!$R$251:$R$253)+SUMIF('TKK-MIF-TIF'!$L$251:$L$253,'rekap jam tatap muka'!B37,'TKK-MIF-TIF'!$R$251:$R$253)</f>
        <v>1.5</v>
      </c>
      <c r="X39" s="29">
        <f>SUMIF('TKK-MIF-TIF'!$H$254:$H$255,'rekap jam tatap muka'!B37,'TKK-MIF-TIF'!$R$254:$R$255)+SUMIF('TKK-MIF-TIF'!$I$254:$I$255,'rekap jam tatap muka'!B37,'TKK-MIF-TIF'!$R$254:$R$255)+SUMIF('TKK-MIF-TIF'!$J$254:$J$255,'rekap jam tatap muka'!B37,'TKK-MIF-TIF'!$R$254:$R$255)+SUMIF('TKK-MIF-TIF'!$K$254:$K$255,'rekap jam tatap muka'!B37,'TKK-MIF-TIF'!$R$254:$R$255)+SUMIF('TKK-MIF-TIF'!$L$254:$L$255,'rekap jam tatap muka'!B37,'TKK-MIF-TIF'!$R$254:$R$255)</f>
        <v>8</v>
      </c>
      <c r="Y39" s="30">
        <f>COUNTIF('TKK-MIF-TIF'!$A$261:$L$272,'rekap jam tatap muka'!B37)</f>
        <v>0</v>
      </c>
      <c r="Z39" s="31">
        <f>SUMIF('TKK-MIF-TIF'!$H$266:$H$268,'rekap jam tatap muka'!B37,'TKK-MIF-TIF'!$R$266:$R$268)+SUMIF('TKK-MIF-TIF'!$I$266:$I$268,'rekap jam tatap muka'!B37,'TKK-MIF-TIF'!$R$266:$R$268)+SUMIF('TKK-MIF-TIF'!$J$266:$J$268,'rekap jam tatap muka'!B37,'TKK-MIF-TIF'!$R$266:$R$268)+SUMIF('TKK-MIF-TIF'!$K$266:$K$268,'rekap jam tatap muka'!B37,'TKK-MIF-TIF'!$R$266:$R$268)+SUMIF('TKK-MIF-TIF'!$L$266:$L$268,'rekap jam tatap muka'!B37,'TKK-MIF-TIF'!$R$266:$R$268)</f>
        <v>0</v>
      </c>
      <c r="AA39" s="32">
        <f>SUMIF('TKK-MIF-TIF'!$H$269:$H$270,'rekap jam tatap muka'!B37,'TKK-MIF-TIF'!$R$269:$R$270)+SUMIF('TKK-MIF-TIF'!$I$269:$I$270,'rekap jam tatap muka'!B37,'TKK-MIF-TIF'!$R$269:$R$270)+SUMIF('TKK-MIF-TIF'!$J$269:$J$270,'rekap jam tatap muka'!B37,'TKK-MIF-TIF'!$R$269:$R$270)+SUMIF('TKK-MIF-TIF'!$K$269:$K$270,'rekap jam tatap muka'!B37,'TKK-MIF-TIF'!$R$269:$R$270)+SUMIF('TKK-MIF-TIF'!$L$269:$L$270,'rekap jam tatap muka'!B37,'TKK-MIF-TIF'!$R$269:$R$270)</f>
        <v>0</v>
      </c>
      <c r="AB39" s="33">
        <f>COUNTIF('TKK-MIF-TIF'!$A$154:$L$184,'rekap jam tatap muka'!B37)</f>
        <v>0</v>
      </c>
      <c r="AC39" s="33">
        <f>SUMIF('TKK-MIF-TIF'!$H$161:$H$163,'rekap jam tatap muka'!B37,'TKK-MIF-TIF'!$R$161:$R$163)+SUMIF('TKK-MIF-TIF'!$H$172:$H$175,'rekap jam tatap muka'!B37,'TKK-MIF-TIF'!$R$172:$R$175)+SUMIF('TKK-MIF-TIF'!$I$161:$I$163,'rekap jam tatap muka'!B37,'TKK-MIF-TIF'!$R$161:$R$163)+SUMIF('TKK-MIF-TIF'!$I$172:$I$175,'rekap jam tatap muka'!B37,'TKK-MIF-TIF'!$R$172:$R$175)+SUMIF('TKK-MIF-TIF'!$J$161:$J$163,'rekap jam tatap muka'!B37,'TKK-MIF-TIF'!$R$161:$R$163)+SUMIF('TKK-MIF-TIF'!$J$172:$J$175,'rekap jam tatap muka'!B37,'TKK-MIF-TIF'!$R$172:$R$175)+SUMIF('TKK-MIF-TIF'!$K$161:$K$163,'rekap jam tatap muka'!B37,'TKK-MIF-TIF'!$R$161:$R$163)+SUMIF('TKK-MIF-TIF'!$K$172:$K$175,'rekap jam tatap muka'!B37,'TKK-MIF-TIF'!$R$172:$R$175)+SUMIF('TKK-MIF-TIF'!$L$161:$L$163,'rekap jam tatap muka'!B37,'TKK-MIF-TIF'!$R$161:$R$163)+SUMIF('TKK-MIF-TIF'!$L$172:$L$175,'rekap jam tatap muka'!B37,'TKK-MIF-TIF'!$R$172:$R$175)</f>
        <v>0</v>
      </c>
      <c r="AD39" s="34">
        <f>SUMIF('TKK-MIF-TIF'!$H$164:$H$165,'rekap jam tatap muka'!B37,'TKK-MIF-TIF'!$R$164:$R$165)+SUMIF('TKK-MIF-TIF'!$H$171,'rekap jam tatap muka'!B37,'TKK-MIF-TIF'!$R$171)+SUMIF('TKK-MIF-TIF'!$H$176:$H$177,'rekap jam tatap muka'!B37,'TKK-MIF-TIF'!$R$176:$R$177)+SUMIF('TKK-MIF-TIF'!$I$164:$I$165,'rekap jam tatap muka'!B37,'TKK-MIF-TIF'!$R$164:$R$165)+SUMIF('TKK-MIF-TIF'!$I$171,'rekap jam tatap muka'!B37,'TKK-MIF-TIF'!$R$171)+SUMIF('TKK-MIF-TIF'!$I$176:$I$177,'rekap jam tatap muka'!B37,'TKK-MIF-TIF'!$R$176:$R$177)+SUMIF('TKK-MIF-TIF'!$J$164:$J$165,'rekap jam tatap muka'!B37,'TKK-MIF-TIF'!$R$164:$R$165)+SUMIF('TKK-MIF-TIF'!$J$171,'rekap jam tatap muka'!B37,'TKK-MIF-TIF'!$R$171)+SUMIF('TKK-MIF-TIF'!$J$176:$J$177,'rekap jam tatap muka'!B37,'TKK-MIF-TIF'!$R$176:$R$177)+SUMIF('TKK-MIF-TIF'!$K$164:$K$165,'rekap jam tatap muka'!B37,'TKK-MIF-TIF'!$R$164:$R$165)+SUMIF('TKK-MIF-TIF'!$K$171,'rekap jam tatap muka'!B37,'TKK-MIF-TIF'!$R$171)+SUMIF('TKK-MIF-TIF'!$K$176:$K$177,'rekap jam tatap muka'!B37,'TKK-MIF-TIF'!$R$176:$R$177)+SUMIF('TKK-MIF-TIF'!$L$164:$L$165,'rekap jam tatap muka'!B37,'TKK-MIF-TIF'!$R$164:$R$165)+SUMIF('TKK-MIF-TIF'!$L$171,'rekap jam tatap muka'!B37,'TKK-MIF-TIF'!$R$171)+SUMIF('TKK-MIF-TIF'!$L$176:$L$177,'rekap jam tatap muka'!B37,'TKK-MIF-TIF'!$R$176:$R$177)</f>
        <v>0</v>
      </c>
      <c r="AE39" s="34"/>
      <c r="AF39" s="35">
        <f t="shared" si="9"/>
        <v>5</v>
      </c>
      <c r="AG39" s="15">
        <f t="shared" ca="1" si="10"/>
        <v>1.5</v>
      </c>
      <c r="AH39" s="35">
        <f t="shared" ca="1" si="11"/>
        <v>0</v>
      </c>
      <c r="AI39" s="15">
        <f t="shared" ca="1" si="12"/>
        <v>17</v>
      </c>
      <c r="AJ39" s="35">
        <f t="shared" ca="1" si="1"/>
        <v>4</v>
      </c>
      <c r="AK39" s="35">
        <f t="shared" ca="1" si="13"/>
        <v>18.5</v>
      </c>
      <c r="AL39" s="36">
        <f>COUNTIF('TKK-MIF-TIF'!$H$15:$H$272,'rekap jam tatap muka'!B37)</f>
        <v>4</v>
      </c>
      <c r="AM39" s="37">
        <v>50000</v>
      </c>
      <c r="AN39" s="38">
        <f t="shared" ca="1" si="14"/>
        <v>0</v>
      </c>
      <c r="AO39" s="38">
        <f t="shared" ca="1" si="15"/>
        <v>2800000</v>
      </c>
      <c r="AP39" s="38">
        <f t="shared" ca="1" si="16"/>
        <v>2800000</v>
      </c>
      <c r="AQ39" s="40" t="s">
        <v>8</v>
      </c>
    </row>
    <row r="40" spans="1:43" ht="15.75" customHeight="1">
      <c r="A40" s="12">
        <v>38</v>
      </c>
      <c r="B40" s="13" t="s">
        <v>63</v>
      </c>
      <c r="C40" s="13" t="s">
        <v>332</v>
      </c>
      <c r="D40" s="14">
        <f>COUNTIF('TKK-MIF-TIF'!$A$13:$L$35,'rekap jam tatap muka'!B38)</f>
        <v>0</v>
      </c>
      <c r="E40" s="15">
        <f ca="1">SUMIF('TKK-MIF-TIF'!$H$4:$H$19,'rekap jam tatap muka'!B38,'TKK-MIF-TIF'!$R$4:$R$19)+SUMIF('TKK-MIF-TIF'!$H$25:$H$30,'rekap jam tatap muka'!B38,'TKK-MIF-TIF'!$R$25:$R$30)+SUMIF('TKK-MIF-TIF'!$I$4:$I$19,'rekap jam tatap muka'!B38,'TKK-MIF-TIF'!$R$4:$R$19)+SUMIF('TKK-MIF-TIF'!$I$25:$I$30,'rekap jam tatap muka'!B38,'TKK-MIF-TIF'!$R$25:$R$30)+SUMIF('TKK-MIF-TIF'!$J$4:$J$19,'rekap jam tatap muka'!B38,'TKK-MIF-TIF'!$R$4:$R$19)+SUMIF('TKK-MIF-TIF'!$J$25:$J$30,'rekap jam tatap muka'!B38,'TKK-MIF-TIF'!$R$25:$R$30)+SUMIF('TKK-MIF-TIF'!$K$4:$K$19,'rekap jam tatap muka'!B38,'TKK-MIF-TIF'!$R$4:$R$19)+SUMIF('TKK-MIF-TIF'!$K$25:$K$30,'rekap jam tatap muka'!B38,'TKK-MIF-TIF'!$R$25:$R$30)+SUMIF('TKK-MIF-TIF'!$L$4:$L$19,'rekap jam tatap muka'!B38,'TKK-MIF-TIF'!$R$4:$R$19)+SUMIF('TKK-MIF-TIF'!$L$25:$L$30,'rekap jam tatap muka'!B38,'TKK-MIF-TIF'!$R$25:$R$30)</f>
        <v>0</v>
      </c>
      <c r="F40" s="16">
        <f>SUMIF('TKK-MIF-TIF'!$H$20:$H$22,'rekap jam tatap muka'!B38,'TKK-MIF-TIF'!$R$20:$R$22)+SUMIF('TKK-MIF-TIF'!$H$31:$H$32,'rekap jam tatap muka'!B38,'TKK-MIF-TIF'!$R$31:$R$32)+SUMIF('TKK-MIF-TIF'!$H$34,'rekap jam tatap muka'!B38,'TKK-MIF-TIF'!$R$34)+SUMIF('TKK-MIF-TIF'!$I$20:$I$22,'rekap jam tatap muka'!B38,'TKK-MIF-TIF'!$R$20:$R$22)+SUMIF('TKK-MIF-TIF'!$I$31:$I$32,'rekap jam tatap muka'!B38,'TKK-MIF-TIF'!$R$31:$R$32)+SUMIF('TKK-MIF-TIF'!$I$34,'rekap jam tatap muka'!B38,'TKK-MIF-TIF'!$R$34)+SUMIF('TKK-MIF-TIF'!$J$20:$J$22,'rekap jam tatap muka'!B38,'TKK-MIF-TIF'!$R$20:$R$22)+SUMIF('TKK-MIF-TIF'!$J$31:$J$32,'rekap jam tatap muka'!B38,'TKK-MIF-TIF'!$R$31:$R$32)+SUMIF('TKK-MIF-TIF'!$J$34,'rekap jam tatap muka'!B38,'TKK-MIF-TIF'!$R$34)+SUMIF('TKK-MIF-TIF'!$K$20:$K$22,'rekap jam tatap muka'!B38,'TKK-MIF-TIF'!$R$20:$R$22)+SUMIF('TKK-MIF-TIF'!$K$31:$K$32,'rekap jam tatap muka'!B38,'TKK-MIF-TIF'!$R$31:$R$32)+SUMIF('TKK-MIF-TIF'!$K$34,'rekap jam tatap muka'!B38,'TKK-MIF-TIF'!$R$34)+SUMIF('TKK-MIF-TIF'!$L$20:$L$22,'rekap jam tatap muka'!B38,'TKK-MIF-TIF'!$R$20:$R$22)+SUMIF('TKK-MIF-TIF'!$L$31:$L$32,'rekap jam tatap muka'!B38,'TKK-MIF-TIF'!$R$31:$R$32)+SUMIF('TKK-MIF-TIF'!$L$34,'rekap jam tatap muka'!B38,'TKK-MIF-TIF'!$R$34)</f>
        <v>0</v>
      </c>
      <c r="G40" s="17">
        <f>COUNTIF('TKK-MIF-TIF'!$A$41:$L$50,'rekap jam tatap muka'!B38)</f>
        <v>0</v>
      </c>
      <c r="H40" s="18">
        <f>SUMIF('TKK-MIF-TIF'!$H$43:$H$47,'rekap jam tatap muka'!B38,'TKK-MIF-TIF'!$R$43:$R$47)+SUMIF('TKK-MIF-TIF'!$I$43:$I$47,'rekap jam tatap muka'!B38,'TKK-MIF-TIF'!$R$43:$R$47)+SUMIF('TKK-MIF-TIF'!$J$43:$J$47,'rekap jam tatap muka'!B38,'TKK-MIF-TIF'!$R$43:$R$47)+SUMIF('TKK-MIF-TIF'!$K$43:$K$47,'rekap jam tatap muka'!B38,'TKK-MIF-TIF'!$R$43:$R$47)+SUMIF('TKK-MIF-TIF'!$L$43:$L$47,'rekap jam tatap muka'!B38,'TKK-MIF-TIF'!$R$43:$R$47)</f>
        <v>0</v>
      </c>
      <c r="I40" s="16">
        <f>SUMIF('TKK-MIF-TIF'!$H$48:$H$50,'rekap jam tatap muka'!B38,'TKK-MIF-TIF'!$R$48:$R$50)+SUMIF('TKK-MIF-TIF'!$I$48:$I$50,'rekap jam tatap muka'!B38,'TKK-MIF-TIF'!$R$48:$R$50)+SUMIF('TKK-MIF-TIF'!$J$48:$J$50,'rekap jam tatap muka'!B38,'TKK-MIF-TIF'!$R$48:$R$50)+SUMIF('TKK-MIF-TIF'!$K$48:$K$50,'rekap jam tatap muka'!B38,'TKK-MIF-TIF'!$R$48:$R$50)+SUMIF('TKK-MIF-TIF'!$L$48:$L$50,'rekap jam tatap muka'!B38,'TKK-MIF-TIF'!$R$48:$R$50)</f>
        <v>0</v>
      </c>
      <c r="J40" s="19">
        <f>COUNTIF('TKK-MIF-TIF'!$A$55:$K$80,'rekap jam tatap muka'!B38)</f>
        <v>0</v>
      </c>
      <c r="K40" s="19">
        <f>SUMIF('TKK-MIF-TIF'!$H$60,'rekap jam tatap muka'!B38,'TKK-MIF-TIF'!$R$60)+SUMIF('TKK-MIF-TIF'!$H$62,'rekap jam tatap muka'!B38,'TKK-MIF-TIF'!$R$62)+SUMIF('TKK-MIF-TIF'!$H$67:$H$72,'rekap jam tatap muka'!B38,'TKK-MIF-TIF'!$R$67:$R$72)+SUMIF('TKK-MIF-TIF'!$H$78:$H$79,'rekap jam tatap muka'!B38,'TKK-MIF-TIF'!$R$78:$R$79)+SUMIF('TKK-MIF-TIF'!$I$60,'rekap jam tatap muka'!B38,'TKK-MIF-TIF'!$R$60)+SUMIF('TKK-MIF-TIF'!$I$62,'rekap jam tatap muka'!B38,'TKK-MIF-TIF'!$R$62)+SUMIF('TKK-MIF-TIF'!$I$67:$I$72,'rekap jam tatap muka'!B38,'TKK-MIF-TIF'!$R$67:$R$72)+SUMIF('TKK-MIF-TIF'!$I$78:$I$79,'rekap jam tatap muka'!B38,'TKK-MIF-TIF'!$R$78:$R$79)+SUMIF('TKK-MIF-TIF'!$J$60,'rekap jam tatap muka'!B38,'TKK-MIF-TIF'!$R$60)+SUMIF('TKK-MIF-TIF'!$J$62,'rekap jam tatap muka'!B38,'TKK-MIF-TIF'!$R$62)+SUMIF('TKK-MIF-TIF'!$J$67:$J$72,'rekap jam tatap muka'!B38,'TKK-MIF-TIF'!$R$67:$R$72)+SUMIF('TKK-MIF-TIF'!$J$78:$J$79,'rekap jam tatap muka'!B38,'TKK-MIF-TIF'!$R$78:$R$79)+SUMIF('TKK-MIF-TIF'!$K$60,'rekap jam tatap muka'!B38,'TKK-MIF-TIF'!$R$60)+SUMIF('TKK-MIF-TIF'!$K$62,'rekap jam tatap muka'!B38,'TKK-MIF-TIF'!$R$62)+SUMIF('TKK-MIF-TIF'!$K$67:$K$72,'rekap jam tatap muka'!B38,'TKK-MIF-TIF'!$R$67:$R$72)+SUMIF('TKK-MIF-TIF'!$K$78:$K$79,'rekap jam tatap muka'!B38,'TKK-MIF-TIF'!$R$78:$R$79)+SUMIF('TKK-MIF-TIF'!$L$60,'rekap jam tatap muka'!B38,'TKK-MIF-TIF'!$R$60)+SUMIF('TKK-MIF-TIF'!$L$62,'rekap jam tatap muka'!B38,'TKK-MIF-TIF'!$R$62)+SUMIF('TKK-MIF-TIF'!$L$67:$L$72,'rekap jam tatap muka'!B38,'TKK-MIF-TIF'!$R$67:$R$72)+SUMIF('TKK-MIF-TIF'!$L$78:$L$79,'rekap jam tatap muka'!B38,'TKK-MIF-TIF'!$R$78:$R$79)</f>
        <v>0</v>
      </c>
      <c r="L40" s="20">
        <f>SUMIF('TKK-MIF-TIF'!$H$61,'rekap jam tatap muka'!B38,'TKK-MIF-TIF'!$R$61)+SUMIF('TKK-MIF-TIF'!$H$63:$H$64,'rekap jam tatap muka'!B38,'TKK-MIF-TIF'!$R$63:$R$64)+SUMIF('TKK-MIF-TIF'!$H$73:$H$74,'rekap jam tatap muka'!B38,'TKK-MIF-TIF'!$R$73:$R$74)+SUMIF('TKK-MIF-TIF'!$H$77,'rekap jam tatap muka'!B38,'TKK-MIF-TIF'!$R$77)+SUMIF('TKK-MIF-TIF'!$I$61,'rekap jam tatap muka'!B38,'TKK-MIF-TIF'!$R$61)+SUMIF('TKK-MIF-TIF'!$I$63:$I$64,'rekap jam tatap muka'!B38,'TKK-MIF-TIF'!$R$63:$R$64)+SUMIF('TKK-MIF-TIF'!$I$73:$I$74,'rekap jam tatap muka'!B38,'TKK-MIF-TIF'!$R$73:$R$74)+SUMIF('TKK-MIF-TIF'!$I$77,'rekap jam tatap muka'!B38,'TKK-MIF-TIF'!$R$77)+SUMIF('TKK-MIF-TIF'!$J$61,'rekap jam tatap muka'!B38,'TKK-MIF-TIF'!$R$61)+SUMIF('TKK-MIF-TIF'!$J$63:$J$64,'rekap jam tatap muka'!B38,'TKK-MIF-TIF'!$R$63:$R$64)+SUMIF('TKK-MIF-TIF'!$J$73:$J$74,'rekap jam tatap muka'!B38,'TKK-MIF-TIF'!$R$73:$R$74)+SUMIF('TKK-MIF-TIF'!$J$77,'rekap jam tatap muka'!B38,'TKK-MIF-TIF'!$R$77)+SUMIF('TKK-MIF-TIF'!$K$61,'rekap jam tatap muka'!B38,'TKK-MIF-TIF'!$R$61)+SUMIF('TKK-MIF-TIF'!$K$63:$K$64,'rekap jam tatap muka'!B38,'TKK-MIF-TIF'!$R$63:$R$64)+SUMIF('TKK-MIF-TIF'!$K$73:$K$74,'rekap jam tatap muka'!B38,'TKK-MIF-TIF'!$R$73:$R$74)+SUMIF('TKK-MIF-TIF'!$K$77,'rekap jam tatap muka'!B38,'TKK-MIF-TIF'!$R$77)+SUMIF('TKK-MIF-TIF'!$L$61,'rekap jam tatap muka'!B38,'TKK-MIF-TIF'!$R$61)+SUMIF('TKK-MIF-TIF'!$L$63:$L$64,'rekap jam tatap muka'!B38,'TKK-MIF-TIF'!$R$63:$R$64)+SUMIF('TKK-MIF-TIF'!$L$73:$L$74,'rekap jam tatap muka'!B38,'TKK-MIF-TIF'!$R$73:$R$74)+SUMIF('TKK-MIF-TIF'!$L$77,'rekap jam tatap muka'!B38,'TKK-MIF-TIF'!$R$77)</f>
        <v>0</v>
      </c>
      <c r="M40" s="21">
        <f>COUNTIF('TKK-MIF-TIF'!$A$84:$K$109,'rekap jam tatap muka'!B38)</f>
        <v>0</v>
      </c>
      <c r="N40" s="21">
        <f>SUMIF('TKK-MIF-TIF'!$H$89,'rekap jam tatap muka'!B38,'TKK-MIF-TIF'!$R$89)+SUMIF('TKK-MIF-TIF'!$H$91,'rekap jam tatap muka'!B38,'TKK-MIF-TIF'!$R$91)+SUMIF('TKK-MIF-TIF'!$H$96:$H$101,'rekap jam tatap muka'!B38,'TKK-MIF-TIF'!$R$96:$R$101)+SUMIF('TKK-MIF-TIF'!$H$107:$H$108,'rekap jam tatap muka'!B38,'TKK-MIF-TIF'!$R$107:$R$108)+SUMIF('TKK-MIF-TIF'!$I$89,'rekap jam tatap muka'!B38,'TKK-MIF-TIF'!$R$89)+SUMIF('TKK-MIF-TIF'!$I$91,'rekap jam tatap muka'!B38,'TKK-MIF-TIF'!$R$91)+SUMIF('TKK-MIF-TIF'!$I$96:$I$101,'rekap jam tatap muka'!B38,'TKK-MIF-TIF'!$R$96:$R$101)+SUMIF('TKK-MIF-TIF'!$I$107:$I$108,'rekap jam tatap muka'!B38,'TKK-MIF-TIF'!$R$107:$R$108)+SUMIF('TKK-MIF-TIF'!$J$89,'rekap jam tatap muka'!B38,'TKK-MIF-TIF'!$R$89)+SUMIF('TKK-MIF-TIF'!$J$91,'rekap jam tatap muka'!B38,'TKK-MIF-TIF'!$R$91)+SUMIF('TKK-MIF-TIF'!$J$96:$J$101,'rekap jam tatap muka'!B38,'TKK-MIF-TIF'!$R$96:$R$101)+SUMIF('TKK-MIF-TIF'!$J$107:$J$108,'rekap jam tatap muka'!B38,'TKK-MIF-TIF'!$R$107:$R$108)+SUMIF('TKK-MIF-TIF'!$K$89,'rekap jam tatap muka'!B38,'TKK-MIF-TIF'!$R$89)+SUMIF('TKK-MIF-TIF'!$K$91,'rekap jam tatap muka'!B38,'TKK-MIF-TIF'!$R$91)+SUMIF('TKK-MIF-TIF'!$K$96:$K$101,'rekap jam tatap muka'!B38,'TKK-MIF-TIF'!$R$96:$R$101)+SUMIF('TKK-MIF-TIF'!$K$107:$K$108,'rekap jam tatap muka'!B38,'TKK-MIF-TIF'!$R$107:$R$108)+SUMIF('TKK-MIF-TIF'!$H$89,'rekap jam tatap muka'!B38,'TKK-MIF-TIF'!$R$89)+SUMIF('TKK-MIF-TIF'!$L$91,'rekap jam tatap muka'!B38,'TKK-MIF-TIF'!$R$91)+SUMIF('TKK-MIF-TIF'!$L$96:$L$101,'rekap jam tatap muka'!B38,'TKK-MIF-TIF'!$R$96:$R$101)+SUMIF('TKK-MIF-TIF'!$L$107:$L$108,'rekap jam tatap muka'!B38,'TKK-MIF-TIF'!$R$107:$R$108)</f>
        <v>0</v>
      </c>
      <c r="O40" s="22">
        <f ca="1">SUMIF('TKK-MIF-TIF'!$H$90,'rekap jam tatap muka'!B38,'TKK-MIF-TIF'!$R$90)+SUMIF('TKK-MIF-TIF'!$H$92:$H$93,'rekap jam tatap muka'!B38,'TKK-MIF-TIF'!$R$92:$R$93)+SUMIF('TKK-MIF-TIF'!$H$102:$H$103,'rekap jam tatap muka'!B38,'TKK-MIF-TIF'!$R$102:$R$103)+SUMIF('TKK-MIF-TIF'!$H$106,'rekap jam tatap muka'!B38,'TKK-MIF-TIF'!$R$106)+SUMIF('TKK-MIF-TIF'!$I$90,'rekap jam tatap muka'!B38,'TKK-MIF-TIF'!$R$90)+SUMIF('TKK-MIF-TIF'!$H$92:$I$93,'rekap jam tatap muka'!B38,'TKK-MIF-TIF'!$R$92:$R$93)+SUMIF('TKK-MIF-TIF'!$I$102:$I$103,'rekap jam tatap muka'!B38,'TKK-MIF-TIF'!$R$102:$R$103)+SUMIF('TKK-MIF-TIF'!$I$106,'rekap jam tatap muka'!B38,'TKK-MIF-TIF'!$R$106)+SUMIF('TKK-MIF-TIF'!$J$90,'rekap jam tatap muka'!B38,'TKK-MIF-TIF'!$R$90)+SUMIF('TKK-MIF-TIF'!$J$92:$J$93,'rekap jam tatap muka'!B38,'TKK-MIF-TIF'!$R$92:$R$93)+SUMIF('TKK-MIF-TIF'!$J$102:$J$103,'rekap jam tatap muka'!B38,'TKK-MIF-TIF'!$R$102:$R$103)+SUMIF('TKK-MIF-TIF'!$J$106,'rekap jam tatap muka'!B38,'TKK-MIF-TIF'!$R$106)+SUMIF('TKK-MIF-TIF'!$K$90,'rekap jam tatap muka'!B38,'TKK-MIF-TIF'!$R$90)+SUMIF('TKK-MIF-TIF'!$K$92:$K$93,'rekap jam tatap muka'!B38,'TKK-MIF-TIF'!$R$92:$R$93)+SUMIF('TKK-MIF-TIF'!$K$102:$K$103,'rekap jam tatap muka'!B38,'TKK-MIF-TIF'!$R$102:$R$103)+SUMIF('TKK-MIF-TIF'!$K$106,'rekap jam tatap muka'!B38,'TKK-MIF-TIF'!$R$106)+SUMIF('TKK-MIF-TIF'!$L$90,'rekap jam tatap muka'!B38,'TKK-MIF-TIF'!$R$90)+SUMIF('TKK-MIF-TIF'!$L$92:$L$93,'rekap jam tatap muka'!B38,'TKK-MIF-TIF'!$R$92:$R$93)+SUMIF('TKK-MIF-TIF'!$L$102:$L$103,'rekap jam tatap muka'!B38,'TKK-MIF-TIF'!$R$102:$R$103)+SUMIF('TKK-MIF-TIF'!$L$106,'rekap jam tatap muka'!B38,'TKK-MIF-TIF'!$R$106)</f>
        <v>0</v>
      </c>
      <c r="P40" s="23">
        <f>COUNTIF('TKK-MIF-TIF'!$A$113:$L$150,'rekap jam tatap muka'!B38)</f>
        <v>2</v>
      </c>
      <c r="Q40" s="23">
        <f>SUMIF('TKK-MIF-TIF'!$H$119:$H$121,'rekap jam tatap muka'!B38,'TKK-MIF-TIF'!$R$119:$R$121)+SUMIF('TKK-MIF-TIF'!$H$129:$H$132,'rekap jam tatap muka'!B38,'TKK-MIF-TIF'!$R$129:$R$132)+SUMIF('TKK-MIF-TIF'!$H$139:$H$142,'rekap jam tatap muka'!B38,'TKK-MIF-TIF'!$R$139:$R179)+ SUMIF('TKK-MIF-TIF'!$H$150:$H$151,'rekap jam tatap muka'!B38,'TKK-MIF-TIF'!$R$150:$R188)+SUMIF('TKK-MIF-TIF'!$I$119:$I$121,'rekap jam tatap muka'!B38,'TKK-MIF-TIF'!$R$119:$R$121)+SUMIF('TKK-MIF-TIF'!$I$129:$I$132,'rekap jam tatap muka'!B38,'TKK-MIF-TIF'!$R$129:$R$132)+SUMIF('TKK-MIF-TIF'!$I$139:$I$142,'rekap jam tatap muka'!B38,'TKK-MIF-TIF'!$R$139:$R179)+SUMIF('TKK-MIF-TIF'!$I$150:$I$151,'rekap jam tatap muka'!B38,'TKK-MIF-TIF'!$R$150:$R188)+SUMIF('TKK-MIF-TIF'!$J$119:$J$121,'rekap jam tatap muka'!B38,'TKK-MIF-TIF'!$R$119:$R$121)+SUMIF('TKK-MIF-TIF'!$J$129:$J$132,'rekap jam tatap muka'!B38,'TKK-MIF-TIF'!$R$129:$R$132)+SUMIF('TKK-MIF-TIF'!$J$139:$J$142,'rekap jam tatap muka'!B38,'TKK-MIF-TIF'!$R$139:$R179)+SUMIF('TKK-MIF-TIF'!$J$150:$J$151,'rekap jam tatap muka'!B38,'TKK-MIF-TIF'!$R$150:$R188)+SUMIF('TKK-MIF-TIF'!$K$119:$K$121,'rekap jam tatap muka'!B38,'TKK-MIF-TIF'!$R$119:$R$121)+SUMIF('TKK-MIF-TIF'!$K$129:$K$132,'rekap jam tatap muka'!B38,'TKK-MIF-TIF'!$R$132:$R$1120)+SUMIF('TKK-MIF-TIF'!$K$139:$K$142,'rekap jam tatap muka'!B38,'TKK-MIF-TIF'!$R$139:$R179)+SUMIF('TKK-MIF-TIF'!$K$150:$K$151,'rekap jam tatap muka'!B38,'TKK-MIF-TIF'!$R$150:$R188)+SUMIF('TKK-MIF-TIF'!$L$119:$L$121,'rekap jam tatap muka'!B38,'TKK-MIF-TIF'!$R$119:$R$121)+SUMIF('TKK-MIF-TIF'!$L$129:$L$132,'rekap jam tatap muka'!B38,'TKK-MIF-TIF'!$R$132:$R$1120)+SUMIF('TKK-MIF-TIF'!$L$139:$L$142,'rekap jam tatap muka'!B38,'TKK-MIF-TIF'!$R$139:$R179)+SUMIF('TKK-MIF-TIF'!$L$150:$L$151,'rekap jam tatap muka'!B38,'TKK-MIF-TIF'!$R$150:$R188)</f>
        <v>2.5</v>
      </c>
      <c r="R40" s="24">
        <f>SUMIF('TKK-MIF-TIF'!$H$122:$H$123,'rekap jam tatap muka'!B38,'TKK-MIF-TIF'!$R$122:$R$123)+SUMIF('TKK-MIF-TIF'!$H$128,'rekap jam tatap muka'!B38,'TKK-MIF-TIF'!$R$128)+SUMIF('TKK-MIF-TIF'!$H$133:$H$134,'rekap jam tatap muka'!B38,'TKK-MIF-TIF'!$R$133:$R$134)+SUMIF('TKK-MIF-TIF'!$H$143:$H$145,'rekap jam tatap muka'!B38,'TKK-MIF-TIF'!$R$143:$R$145)+SUMIF('TKK-MIF-TIF'!$H$152,'rekap jam tatap muka'!B38,'TKK-MIF-TIF'!$R$152)+SUMIF('TKK-MIF-TIF'!$I$122:$I$123,'rekap jam tatap muka'!B38,'TKK-MIF-TIF'!$R$122:$R$123)+SUMIF('TKK-MIF-TIF'!$I$128,'rekap jam tatap muka'!B38,'TKK-MIF-TIF'!$R$128)+SUMIF('TKK-MIF-TIF'!$I$133:$I$134,'rekap jam tatap muka'!B38,'TKK-MIF-TIF'!$R$133:$R$134)+SUMIF('TKK-MIF-TIF'!$I$143:$I$145,'rekap jam tatap muka'!B38,'TKK-MIF-TIF'!$R$143:$R$145)+SUMIF('TKK-MIF-TIF'!$I$152,'rekap jam tatap muka'!B38,'TKK-MIF-TIF'!$R$152)+SUMIF('TKK-MIF-TIF'!$J$122:$J$123,'rekap jam tatap muka'!B38,'TKK-MIF-TIF'!$R$122:$R$123)+SUMIF('TKK-MIF-TIF'!$J$128,'rekap jam tatap muka'!B38,'TKK-MIF-TIF'!$R$128)+SUMIF('TKK-MIF-TIF'!$J$133:$J$134,'rekap jam tatap muka'!B38,'TKK-MIF-TIF'!$R$133:$R$134)+SUMIF('TKK-MIF-TIF'!$J$143:$J$145,'rekap jam tatap muka'!B38,'TKK-MIF-TIF'!$R$143:$R$145)+SUMIF('TKK-MIF-TIF'!$K$122:$K$123,'rekap jam tatap muka'!B38,'TKK-MIF-TIF'!$R$122:$R$123)+SUMIF('TKK-MIF-TIF'!$J$152,'rekap jam tatap muka'!B38,'TKK-MIF-TIF'!$R$152)+SUMIF('TKK-MIF-TIF'!$K$128,'rekap jam tatap muka'!B38,'TKK-MIF-TIF'!$R$128)+SUMIF('TKK-MIF-TIF'!$K$133:$K$134,'rekap jam tatap muka'!B38,'TKK-MIF-TIF'!$R$133:$R$134)+SUMIF('TKK-MIF-TIF'!$K$143:$K$145,'rekap jam tatap muka'!B38,'TKK-MIF-TIF'!$R$143:$R$145)+SUMIF('TKK-MIF-TIF'!$K$152,'rekap jam tatap muka'!B38,'TKK-MIF-TIF'!$R$152)+SUMIF('TKK-MIF-TIF'!$L$122:$L$123,'rekap jam tatap muka'!B38,'TKK-MIF-TIF'!$R$122:$R$123)+SUMIF('TKK-MIF-TIF'!$L$128,'rekap jam tatap muka'!B38,'TKK-MIF-TIF'!$R$128)+SUMIF('TKK-MIF-TIF'!$L$133:$L$134,'rekap jam tatap muka'!B38,'TKK-MIF-TIF'!$R$133:$R$134)+SUMIF('TKK-MIF-TIF'!$L$143:$L$145,'rekap jam tatap muka'!B38,'TKK-MIF-TIF'!$R$143:$R$145)+SUMIF('TKK-MIF-TIF'!$L$152,'rekap jam tatap muka'!B38,'TKK-MIF-TIF'!$R$152)</f>
        <v>5</v>
      </c>
      <c r="S40" s="25">
        <f>COUNTIF('TKK-MIF-TIF'!$A$189:$L$226,'rekap jam tatap muka'!B38)</f>
        <v>2</v>
      </c>
      <c r="T40" s="25">
        <f>SUMIF('TKK-MIF-TIF'!$H$194:$H$196,'rekap jam tatap muka'!B38,'TKK-MIF-TIF'!$R$194:$R$196)+SUMIF('TKK-MIF-TIF'!$H$205:$H$208,'rekap jam tatap muka'!B38,'TKK-MIF-TIF'!$R$205:$R$208)+SUMIF('TKK-MIF-TIF'!$H$215:$H$218,'rekap jam tatap muka'!B38,'TKK-MIF-TIF'!$R$215:$R255)+SUMIF('TKK-MIF-TIF'!$H$226:$H$227,'rekap jam tatap muka'!B38,'TKK-MIF-TIF'!$R$226:$R264)+ SUMIF('TKK-MIF-TIF'!$I$194:$I$196,'rekap jam tatap muka'!B38,'TKK-MIF-TIF'!$R$194:$R$196)+SUMIF('TKK-MIF-TIF'!$I$205:$I$208,'rekap jam tatap muka'!B38,'TKK-MIF-TIF'!$R$205:$R$208)+SUMIF('TKK-MIF-TIF'!$I$215:$I$218,'rekap jam tatap muka'!B38,'TKK-MIF-TIF'!$R$215:$R255)+SUMIF('TKK-MIF-TIF'!$I$226:$I$227,'rekap jam tatap muka'!B38,'TKK-MIF-TIF'!$R$226:$R264)+SUMIF('TKK-MIF-TIF'!$J$194:$J$196,'rekap jam tatap muka'!B38,'TKK-MIF-TIF'!$R$194:$R$196)+SUMIF('TKK-MIF-TIF'!$J$205:$J$208,'rekap jam tatap muka'!B38,'TKK-MIF-TIF'!$R$205:$R$208)+SUMIF('TKK-MIF-TIF'!$J$215:$J$218,'rekap jam tatap muka'!B38,'TKK-MIF-TIF'!$R$215:$R255)+SUMIF('TKK-MIF-TIF'!$J$226:$J$227,'rekap jam tatap muka'!B38,'TKK-MIF-TIF'!$R$226:$R264)+SUMIF('TKK-MIF-TIF'!$K$194:$K$196,'rekap jam tatap muka'!B38,'TKK-MIF-TIF'!$R$194:$R$196)+SUMIF('TKK-MIF-TIF'!$K$205:$K$208,'rekap jam tatap muka'!B38,'TKK-MIF-TIF'!$R$205:$R$208)+SUMIF('TKK-MIF-TIF'!$K$215:$K$218,'rekap jam tatap muka'!B38,'TKK-MIF-TIF'!$R$215:$R255)+SUMIF('TKK-MIF-TIF'!$K$226:$K$227,'rekap jam tatap muka'!B38,'TKK-MIF-TIF'!$R$226:$R264)+SUMIF('TKK-MIF-TIF'!$L$194:$L$196,'rekap jam tatap muka'!B38,'TKK-MIF-TIF'!$R$194:$R$196)+SUMIF('TKK-MIF-TIF'!$L$205:$L$208,'rekap jam tatap muka'!B38,'TKK-MIF-TIF'!$R$205:$R$208)+SUMIF('TKK-MIF-TIF'!$L$215:$L$218,'rekap jam tatap muka'!B38,'TKK-MIF-TIF'!$R$215:$R255)+SUMIF('TKK-MIF-TIF'!$L$226:$L$227,'rekap jam tatap muka'!B38,'TKK-MIF-TIF'!$R$226:$R264)</f>
        <v>1.5</v>
      </c>
      <c r="U40" s="26">
        <f>SUMIF('TKK-MIF-TIF'!$H$197:$H$198,'rekap jam tatap muka'!B38,'TKK-MIF-TIF'!$R$197:$R$198)+SUMIF('TKK-MIF-TIF'!$H$204,'rekap jam tatap muka'!B38,'TKK-MIF-TIF'!$R$204)+SUMIF('TKK-MIF-TIF'!$H$209:$H$210,'rekap jam tatap muka'!B38,'TKK-MIF-TIF'!$R$209:$R$210)+SUMIF('TKK-MIF-TIF'!$H$219:$H$221,'rekap jam tatap muka'!B38,'TKK-MIF-TIF'!$R$219:$R$221)+SUMIF('TKK-MIF-TIF'!$H$228,'rekap jam tatap muka'!B38,'TKK-MIF-TIF'!$R$228)+SUMIF('TKK-MIF-TIF'!$I$197:$I$198,'rekap jam tatap muka'!B38,'TKK-MIF-TIF'!$R$197:$R$198)+SUMIF('TKK-MIF-TIF'!$I$204,'rekap jam tatap muka'!B38,'TKK-MIF-TIF'!$R$204)+SUMIF('TKK-MIF-TIF'!$I$209:$I$210,'rekap jam tatap muka'!B38,'TKK-MIF-TIF'!$R$209:$R$210)+SUMIF('TKK-MIF-TIF'!$I$219:$I$221,'rekap jam tatap muka'!B38,'TKK-MIF-TIF'!$R$219:$R$221)+SUMIF('TKK-MIF-TIF'!$I$228,'rekap jam tatap muka'!B38,'TKK-MIF-TIF'!$R$228)+SUMIF('TKK-MIF-TIF'!$J$197:$J$198,'rekap jam tatap muka'!B38,'TKK-MIF-TIF'!$R$197:$R$198)+SUMIF('TKK-MIF-TIF'!$J$204,'rekap jam tatap muka'!B38,'TKK-MIF-TIF'!$R$204)+SUMIF('TKK-MIF-TIF'!$J$209:$J$210,'rekap jam tatap muka'!B38,'TKK-MIF-TIF'!$R$209:$R$210)+SUMIF('TKK-MIF-TIF'!$J$219:$J$221,'rekap jam tatap muka'!B38,'TKK-MIF-TIF'!$R$219:$R$221)+SUMIF('TKK-MIF-TIF'!$J$228,'rekap jam tatap muka'!B38,'TKK-MIF-TIF'!$R$228)+SUMIF('TKK-MIF-TIF'!$K$197:$K$198,'rekap jam tatap muka'!B38,'TKK-MIF-TIF'!$R$197:$R$198)+SUMIF('TKK-MIF-TIF'!$K$204,'rekap jam tatap muka'!B38,'TKK-MIF-TIF'!$R$204)+SUMIF('TKK-MIF-TIF'!$K$209:$K$210,'rekap jam tatap muka'!B38,'TKK-MIF-TIF'!$R$209:$R$210)+SUMIF('TKK-MIF-TIF'!$K$219:$K$221,'rekap jam tatap muka'!B38,'TKK-MIF-TIF'!$R$219:$R$221)+SUMIF('TKK-MIF-TIF'!$K$228,'rekap jam tatap muka'!B38,'TKK-MIF-TIF'!$R$228)+SUMIF('TKK-MIF-TIF'!$L$197:$L$198,'rekap jam tatap muka'!B38,'TKK-MIF-TIF'!$R$197:$R$198)+SUMIF('TKK-MIF-TIF'!$L$204,'rekap jam tatap muka'!B38,'TKK-MIF-TIF'!$R$204)+SUMIF('TKK-MIF-TIF'!$L$209:$L$210,'rekap jam tatap muka'!B38,'TKK-MIF-TIF'!$R$209:$R$210)+SUMIF('TKK-MIF-TIF'!$J$219:$J$221,'rekap jam tatap muka'!B38,'TKK-MIF-TIF'!$R$219:$R$221)++SUMIF('TKK-MIF-TIF'!$L$228,'rekap jam tatap muka'!B38,'TKK-MIF-TIF'!$R$228)</f>
        <v>6</v>
      </c>
      <c r="V40" s="27">
        <f>COUNTIF('TKK-MIF-TIF'!$A$231:$L$242,'rekap jam tatap muka'!B38)</f>
        <v>0</v>
      </c>
      <c r="W40" s="28">
        <f>SUMIF('TKK-MIF-TIF'!$H$251:$H$253,'rekap jam tatap muka'!B38,'TKK-MIF-TIF'!$R$251:$R$253)+SUMIF('TKK-MIF-TIF'!$I$251:$I$253,'rekap jam tatap muka'!B38,'TKK-MIF-TIF'!$R$251:$R$253)+SUMIF('TKK-MIF-TIF'!$J$251:$J$253,'rekap jam tatap muka'!B38,'TKK-MIF-TIF'!$R$251:$R$253)+SUMIF('TKK-MIF-TIF'!$K$251:$K$253,'rekap jam tatap muka'!B38,'TKK-MIF-TIF'!$R$251:$R$253)+SUMIF('TKK-MIF-TIF'!$L$251:$L$253,'rekap jam tatap muka'!B38,'TKK-MIF-TIF'!$R$251:$R$253)</f>
        <v>0</v>
      </c>
      <c r="X40" s="29">
        <f>SUMIF('TKK-MIF-TIF'!$H$254:$H$255,'rekap jam tatap muka'!B38,'TKK-MIF-TIF'!$R$254:$R$255)+SUMIF('TKK-MIF-TIF'!$I$254:$I$255,'rekap jam tatap muka'!B38,'TKK-MIF-TIF'!$R$254:$R$255)+SUMIF('TKK-MIF-TIF'!$J$254:$J$255,'rekap jam tatap muka'!B38,'TKK-MIF-TIF'!$R$254:$R$255)+SUMIF('TKK-MIF-TIF'!$K$254:$K$255,'rekap jam tatap muka'!B38,'TKK-MIF-TIF'!$R$254:$R$255)+SUMIF('TKK-MIF-TIF'!$L$254:$L$255,'rekap jam tatap muka'!B38,'TKK-MIF-TIF'!$R$254:$R$255)</f>
        <v>0</v>
      </c>
      <c r="Y40" s="30">
        <f>COUNTIF('TKK-MIF-TIF'!$A$261:$L$272,'rekap jam tatap muka'!B38)</f>
        <v>0</v>
      </c>
      <c r="Z40" s="31">
        <f>SUMIF('TKK-MIF-TIF'!$H$266:$H$268,'rekap jam tatap muka'!B38,'TKK-MIF-TIF'!$R$266:$R$268)+SUMIF('TKK-MIF-TIF'!$I$266:$I$268,'rekap jam tatap muka'!B38,'TKK-MIF-TIF'!$R$266:$R$268)+SUMIF('TKK-MIF-TIF'!$J$266:$J$268,'rekap jam tatap muka'!B38,'TKK-MIF-TIF'!$R$266:$R$268)+SUMIF('TKK-MIF-TIF'!$K$266:$K$268,'rekap jam tatap muka'!B38,'TKK-MIF-TIF'!$R$266:$R$268)+SUMIF('TKK-MIF-TIF'!$L$266:$L$268,'rekap jam tatap muka'!B38,'TKK-MIF-TIF'!$R$266:$R$268)</f>
        <v>0</v>
      </c>
      <c r="AA40" s="32">
        <f>SUMIF('TKK-MIF-TIF'!$H$269:$H$270,'rekap jam tatap muka'!B38,'TKK-MIF-TIF'!$R$269:$R$270)+SUMIF('TKK-MIF-TIF'!$I$269:$I$270,'rekap jam tatap muka'!B38,'TKK-MIF-TIF'!$R$269:$R$270)+SUMIF('TKK-MIF-TIF'!$J$269:$J$270,'rekap jam tatap muka'!B38,'TKK-MIF-TIF'!$R$269:$R$270)+SUMIF('TKK-MIF-TIF'!$K$269:$K$270,'rekap jam tatap muka'!B38,'TKK-MIF-TIF'!$R$269:$R$270)+SUMIF('TKK-MIF-TIF'!$L$269:$L$270,'rekap jam tatap muka'!B38,'TKK-MIF-TIF'!$R$269:$R$270)</f>
        <v>0</v>
      </c>
      <c r="AB40" s="33">
        <f>COUNTIF('TKK-MIF-TIF'!$A$154:$L$184,'rekap jam tatap muka'!B38)</f>
        <v>1</v>
      </c>
      <c r="AC40" s="33">
        <f>SUMIF('TKK-MIF-TIF'!$H$161:$H$163,'rekap jam tatap muka'!B38,'TKK-MIF-TIF'!$R$161:$R$163)+SUMIF('TKK-MIF-TIF'!$H$172:$H$175,'rekap jam tatap muka'!B38,'TKK-MIF-TIF'!$R$172:$R$175)+SUMIF('TKK-MIF-TIF'!$I$161:$I$163,'rekap jam tatap muka'!B38,'TKK-MIF-TIF'!$R$161:$R$163)+SUMIF('TKK-MIF-TIF'!$I$172:$I$175,'rekap jam tatap muka'!B38,'TKK-MIF-TIF'!$R$172:$R$175)+SUMIF('TKK-MIF-TIF'!$J$161:$J$163,'rekap jam tatap muka'!B38,'TKK-MIF-TIF'!$R$161:$R$163)+SUMIF('TKK-MIF-TIF'!$J$172:$J$175,'rekap jam tatap muka'!B38,'TKK-MIF-TIF'!$R$172:$R$175)+SUMIF('TKK-MIF-TIF'!$K$161:$K$163,'rekap jam tatap muka'!B38,'TKK-MIF-TIF'!$R$161:$R$163)+SUMIF('TKK-MIF-TIF'!$K$172:$K$175,'rekap jam tatap muka'!B38,'TKK-MIF-TIF'!$R$172:$R$175)+SUMIF('TKK-MIF-TIF'!$L$161:$L$163,'rekap jam tatap muka'!B38,'TKK-MIF-TIF'!$R$161:$R$163)+SUMIF('TKK-MIF-TIF'!$L$172:$L$175,'rekap jam tatap muka'!B38,'TKK-MIF-TIF'!$R$172:$R$175)</f>
        <v>1</v>
      </c>
      <c r="AD40" s="34">
        <f>SUMIF('TKK-MIF-TIF'!$H$164:$H$165,'rekap jam tatap muka'!B38,'TKK-MIF-TIF'!$R$164:$R$165)+SUMIF('TKK-MIF-TIF'!$H$171,'rekap jam tatap muka'!B38,'TKK-MIF-TIF'!$R$171)+SUMIF('TKK-MIF-TIF'!$H$176:$H$177,'rekap jam tatap muka'!B38,'TKK-MIF-TIF'!$R$176:$R$177)+SUMIF('TKK-MIF-TIF'!$I$164:$I$165,'rekap jam tatap muka'!B38,'TKK-MIF-TIF'!$R$164:$R$165)+SUMIF('TKK-MIF-TIF'!$I$171,'rekap jam tatap muka'!B38,'TKK-MIF-TIF'!$R$171)+SUMIF('TKK-MIF-TIF'!$I$176:$I$177,'rekap jam tatap muka'!B38,'TKK-MIF-TIF'!$R$176:$R$177)+SUMIF('TKK-MIF-TIF'!$J$164:$J$165,'rekap jam tatap muka'!B38,'TKK-MIF-TIF'!$R$164:$R$165)+SUMIF('TKK-MIF-TIF'!$J$171,'rekap jam tatap muka'!B38,'TKK-MIF-TIF'!$R$171)+SUMIF('TKK-MIF-TIF'!$J$176:$J$177,'rekap jam tatap muka'!B38,'TKK-MIF-TIF'!$R$176:$R$177)+SUMIF('TKK-MIF-TIF'!$K$164:$K$165,'rekap jam tatap muka'!B38,'TKK-MIF-TIF'!$R$164:$R$165)+SUMIF('TKK-MIF-TIF'!$K$171,'rekap jam tatap muka'!B38,'TKK-MIF-TIF'!$R$171)+SUMIF('TKK-MIF-TIF'!$K$176:$K$177,'rekap jam tatap muka'!B38,'TKK-MIF-TIF'!$R$176:$R$177)+SUMIF('TKK-MIF-TIF'!$L$164:$L$165,'rekap jam tatap muka'!B38,'TKK-MIF-TIF'!$R$164:$R$165)+SUMIF('TKK-MIF-TIF'!$L$171,'rekap jam tatap muka'!B38,'TKK-MIF-TIF'!$R$171)+SUMIF('TKK-MIF-TIF'!$L$176:$L$177,'rekap jam tatap muka'!B38,'TKK-MIF-TIF'!$R$176:$R$177)</f>
        <v>0</v>
      </c>
      <c r="AE40" s="34"/>
      <c r="AF40" s="35">
        <f t="shared" si="9"/>
        <v>5</v>
      </c>
      <c r="AG40" s="15">
        <f t="shared" ca="1" si="10"/>
        <v>5</v>
      </c>
      <c r="AH40" s="35">
        <f t="shared" ca="1" si="11"/>
        <v>1</v>
      </c>
      <c r="AI40" s="15">
        <f t="shared" ca="1" si="12"/>
        <v>11</v>
      </c>
      <c r="AJ40" s="35">
        <f t="shared" ca="1" si="1"/>
        <v>3</v>
      </c>
      <c r="AK40" s="35">
        <f t="shared" ca="1" si="13"/>
        <v>16</v>
      </c>
      <c r="AL40" s="36">
        <f>COUNTIF('TKK-MIF-TIF'!$H$15:$H$272,'rekap jam tatap muka'!B38)</f>
        <v>3</v>
      </c>
      <c r="AM40" s="37">
        <v>75000</v>
      </c>
      <c r="AN40" s="38">
        <f t="shared" ca="1" si="14"/>
        <v>1050000</v>
      </c>
      <c r="AO40" s="38">
        <f t="shared" ca="1" si="15"/>
        <v>2100000</v>
      </c>
      <c r="AP40" s="38">
        <f t="shared" ca="1" si="16"/>
        <v>3150000</v>
      </c>
      <c r="AQ40" s="40" t="s">
        <v>24</v>
      </c>
    </row>
    <row r="41" spans="1:43" ht="15.75" customHeight="1">
      <c r="A41" s="56">
        <v>53</v>
      </c>
      <c r="B41" s="56" t="s">
        <v>78</v>
      </c>
      <c r="C41" s="56" t="s">
        <v>334</v>
      </c>
      <c r="D41" s="14">
        <f>COUNTIF('TKK-MIF-TIF'!$A$13:$L$35,'rekap jam tatap muka'!B52)</f>
        <v>0</v>
      </c>
      <c r="E41" s="15">
        <f ca="1">SUMIF('TKK-MIF-TIF'!$H$4:$H$19,'rekap jam tatap muka'!B52,'TKK-MIF-TIF'!$R$4:$R$19)+SUMIF('TKK-MIF-TIF'!$H$25:$H$30,'rekap jam tatap muka'!B52,'TKK-MIF-TIF'!$R$25:$R$30)+SUMIF('TKK-MIF-TIF'!$I$4:$I$19,'rekap jam tatap muka'!B52,'TKK-MIF-TIF'!$R$4:$R$19)+SUMIF('TKK-MIF-TIF'!$I$25:$I$30,'rekap jam tatap muka'!B52,'TKK-MIF-TIF'!$R$25:$R$30)+SUMIF('TKK-MIF-TIF'!$J$4:$J$19,'rekap jam tatap muka'!B52,'TKK-MIF-TIF'!$R$4:$R$19)+SUMIF('TKK-MIF-TIF'!$J$25:$J$30,'rekap jam tatap muka'!B52,'TKK-MIF-TIF'!$R$25:$R$30)+SUMIF('TKK-MIF-TIF'!$K$4:$K$19,'rekap jam tatap muka'!B52,'TKK-MIF-TIF'!$R$4:$R$19)+SUMIF('TKK-MIF-TIF'!$K$25:$K$30,'rekap jam tatap muka'!B52,'TKK-MIF-TIF'!$R$25:$R$30)+SUMIF('TKK-MIF-TIF'!$L$4:$L$19,'rekap jam tatap muka'!B52,'TKK-MIF-TIF'!$R$4:$R$19)+SUMIF('TKK-MIF-TIF'!$L$25:$L$30,'rekap jam tatap muka'!B52,'TKK-MIF-TIF'!$R$25:$R$30)</f>
        <v>0</v>
      </c>
      <c r="F41" s="16">
        <f>SUMIF('TKK-MIF-TIF'!$H$20:$H$22,'rekap jam tatap muka'!B52,'TKK-MIF-TIF'!$R$20:$R$22)+SUMIF('TKK-MIF-TIF'!$H$31:$H$32,'rekap jam tatap muka'!B52,'TKK-MIF-TIF'!$R$31:$R$32)+SUMIF('TKK-MIF-TIF'!$H$34,'rekap jam tatap muka'!B52,'TKK-MIF-TIF'!$R$34)+SUMIF('TKK-MIF-TIF'!$I$20:$I$22,'rekap jam tatap muka'!B52,'TKK-MIF-TIF'!$R$20:$R$22)+SUMIF('TKK-MIF-TIF'!$I$31:$I$32,'rekap jam tatap muka'!B52,'TKK-MIF-TIF'!$R$31:$R$32)+SUMIF('TKK-MIF-TIF'!$I$34,'rekap jam tatap muka'!B52,'TKK-MIF-TIF'!$R$34)+SUMIF('TKK-MIF-TIF'!$J$20:$J$22,'rekap jam tatap muka'!B52,'TKK-MIF-TIF'!$R$20:$R$22)+SUMIF('TKK-MIF-TIF'!$J$31:$J$32,'rekap jam tatap muka'!B52,'TKK-MIF-TIF'!$R$31:$R$32)+SUMIF('TKK-MIF-TIF'!$J$34,'rekap jam tatap muka'!B52,'TKK-MIF-TIF'!$R$34)+SUMIF('TKK-MIF-TIF'!$K$20:$K$22,'rekap jam tatap muka'!B52,'TKK-MIF-TIF'!$R$20:$R$22)+SUMIF('TKK-MIF-TIF'!$K$31:$K$32,'rekap jam tatap muka'!B52,'TKK-MIF-TIF'!$R$31:$R$32)+SUMIF('TKK-MIF-TIF'!$K$34,'rekap jam tatap muka'!B52,'TKK-MIF-TIF'!$R$34)+SUMIF('TKK-MIF-TIF'!$L$20:$L$22,'rekap jam tatap muka'!B52,'TKK-MIF-TIF'!$R$20:$R$22)+SUMIF('TKK-MIF-TIF'!$L$31:$L$32,'rekap jam tatap muka'!B52,'TKK-MIF-TIF'!$R$31:$R$32)+SUMIF('TKK-MIF-TIF'!$L$34,'rekap jam tatap muka'!B52,'TKK-MIF-TIF'!$R$34)</f>
        <v>0</v>
      </c>
      <c r="G41" s="17">
        <f>COUNTIF('TKK-MIF-TIF'!$A$41:$L$50,'rekap jam tatap muka'!B52)</f>
        <v>0</v>
      </c>
      <c r="H41" s="18">
        <f>SUMIF('TKK-MIF-TIF'!$H$43:$H$47,'rekap jam tatap muka'!B52,'TKK-MIF-TIF'!$R$43:$R$47)+SUMIF('TKK-MIF-TIF'!$I$43:$I$47,'rekap jam tatap muka'!B52,'TKK-MIF-TIF'!$R$43:$R$47)+SUMIF('TKK-MIF-TIF'!$J$43:$J$47,'rekap jam tatap muka'!B52,'TKK-MIF-TIF'!$R$43:$R$47)+SUMIF('TKK-MIF-TIF'!$K$43:$K$47,'rekap jam tatap muka'!B52,'TKK-MIF-TIF'!$R$43:$R$47)+SUMIF('TKK-MIF-TIF'!$L$43:$L$47,'rekap jam tatap muka'!B52,'TKK-MIF-TIF'!$R$43:$R$47)</f>
        <v>0</v>
      </c>
      <c r="I41" s="16">
        <f>SUMIF('TKK-MIF-TIF'!$H$48:$H$50,'rekap jam tatap muka'!B52,'TKK-MIF-TIF'!$R$48:$R$50)+SUMIF('TKK-MIF-TIF'!$I$48:$I$50,'rekap jam tatap muka'!B52,'TKK-MIF-TIF'!$R$48:$R$50)+SUMIF('TKK-MIF-TIF'!$J$48:$J$50,'rekap jam tatap muka'!B52,'TKK-MIF-TIF'!$R$48:$R$50)+SUMIF('TKK-MIF-TIF'!$K$48:$K$50,'rekap jam tatap muka'!B52,'TKK-MIF-TIF'!$R$48:$R$50)+SUMIF('TKK-MIF-TIF'!$L$48:$L$50,'rekap jam tatap muka'!B52,'TKK-MIF-TIF'!$R$48:$R$50)</f>
        <v>0</v>
      </c>
      <c r="J41" s="19">
        <f>COUNTIF('TKK-MIF-TIF'!$A$55:$K$80,'rekap jam tatap muka'!B52)</f>
        <v>2</v>
      </c>
      <c r="K41" s="19">
        <f>SUMIF('TKK-MIF-TIF'!$H$60,'rekap jam tatap muka'!B52,'TKK-MIF-TIF'!$R$60)+SUMIF('TKK-MIF-TIF'!$H$62,'rekap jam tatap muka'!B52,'TKK-MIF-TIF'!$R$62)+SUMIF('TKK-MIF-TIF'!$H$67:$H$72,'rekap jam tatap muka'!B52,'TKK-MIF-TIF'!$R$67:$R$72)+SUMIF('TKK-MIF-TIF'!$H$78:$H$79,'rekap jam tatap muka'!B52,'TKK-MIF-TIF'!$R$78:$R$79)+SUMIF('TKK-MIF-TIF'!$I$60,'rekap jam tatap muka'!B52,'TKK-MIF-TIF'!$R$60)+SUMIF('TKK-MIF-TIF'!$I$62,'rekap jam tatap muka'!B52,'TKK-MIF-TIF'!$R$62)+SUMIF('TKK-MIF-TIF'!$I$67:$I$72,'rekap jam tatap muka'!B52,'TKK-MIF-TIF'!$R$67:$R$72)+SUMIF('TKK-MIF-TIF'!$I$78:$I$79,'rekap jam tatap muka'!B52,'TKK-MIF-TIF'!$R$78:$R$79)+SUMIF('TKK-MIF-TIF'!$J$60,'rekap jam tatap muka'!B52,'TKK-MIF-TIF'!$R$60)+SUMIF('TKK-MIF-TIF'!$J$62,'rekap jam tatap muka'!B52,'TKK-MIF-TIF'!$R$62)+SUMIF('TKK-MIF-TIF'!$J$67:$J$72,'rekap jam tatap muka'!B52,'TKK-MIF-TIF'!$R$67:$R$72)+SUMIF('TKK-MIF-TIF'!$J$78:$J$79,'rekap jam tatap muka'!B52,'TKK-MIF-TIF'!$R$78:$R$79)+SUMIF('TKK-MIF-TIF'!$K$60,'rekap jam tatap muka'!B52,'TKK-MIF-TIF'!$R$60)+SUMIF('TKK-MIF-TIF'!$K$62,'rekap jam tatap muka'!B52,'TKK-MIF-TIF'!$R$62)+SUMIF('TKK-MIF-TIF'!$K$67:$K$72,'rekap jam tatap muka'!B52,'TKK-MIF-TIF'!$R$67:$R$72)+SUMIF('TKK-MIF-TIF'!$K$78:$K$79,'rekap jam tatap muka'!B52,'TKK-MIF-TIF'!$R$78:$R$79)+SUMIF('TKK-MIF-TIF'!$L$60,'rekap jam tatap muka'!B52,'TKK-MIF-TIF'!$R$60)+SUMIF('TKK-MIF-TIF'!$L$62,'rekap jam tatap muka'!B52,'TKK-MIF-TIF'!$R$62)+SUMIF('TKK-MIF-TIF'!$L$67:$L$72,'rekap jam tatap muka'!B52,'TKK-MIF-TIF'!$R$67:$R$72)+SUMIF('TKK-MIF-TIF'!$L$78:$L$79,'rekap jam tatap muka'!B52,'TKK-MIF-TIF'!$R$78:$R$79)</f>
        <v>4</v>
      </c>
      <c r="L41" s="20">
        <f>SUMIF('TKK-MIF-TIF'!$H$61,'rekap jam tatap muka'!B52,'TKK-MIF-TIF'!$R$61)+SUMIF('TKK-MIF-TIF'!$H$63:$H$64,'rekap jam tatap muka'!B52,'TKK-MIF-TIF'!$R$63:$R$64)+SUMIF('TKK-MIF-TIF'!$H$73:$H$74,'rekap jam tatap muka'!B52,'TKK-MIF-TIF'!$R$73:$R$74)+SUMIF('TKK-MIF-TIF'!$H$77,'rekap jam tatap muka'!B52,'TKK-MIF-TIF'!$R$77)+SUMIF('TKK-MIF-TIF'!$I$61,'rekap jam tatap muka'!B52,'TKK-MIF-TIF'!$R$61)+SUMIF('TKK-MIF-TIF'!$I$63:$I$64,'rekap jam tatap muka'!B52,'TKK-MIF-TIF'!$R$63:$R$64)+SUMIF('TKK-MIF-TIF'!$I$73:$I$74,'rekap jam tatap muka'!B52,'TKK-MIF-TIF'!$R$73:$R$74)+SUMIF('TKK-MIF-TIF'!$I$77,'rekap jam tatap muka'!B52,'TKK-MIF-TIF'!$R$77)+SUMIF('TKK-MIF-TIF'!$J$61,'rekap jam tatap muka'!B52,'TKK-MIF-TIF'!$R$61)+SUMIF('TKK-MIF-TIF'!$J$63:$J$64,'rekap jam tatap muka'!B52,'TKK-MIF-TIF'!$R$63:$R$64)+SUMIF('TKK-MIF-TIF'!$J$73:$J$74,'rekap jam tatap muka'!B52,'TKK-MIF-TIF'!$R$73:$R$74)+SUMIF('TKK-MIF-TIF'!$J$77,'rekap jam tatap muka'!B52,'TKK-MIF-TIF'!$R$77)+SUMIF('TKK-MIF-TIF'!$K$61,'rekap jam tatap muka'!B52,'TKK-MIF-TIF'!$R$61)+SUMIF('TKK-MIF-TIF'!$K$63:$K$64,'rekap jam tatap muka'!B52,'TKK-MIF-TIF'!$R$63:$R$64)+SUMIF('TKK-MIF-TIF'!$K$73:$K$74,'rekap jam tatap muka'!B52,'TKK-MIF-TIF'!$R$73:$R$74)+SUMIF('TKK-MIF-TIF'!$K$77,'rekap jam tatap muka'!B52,'TKK-MIF-TIF'!$R$77)+SUMIF('TKK-MIF-TIF'!$L$61,'rekap jam tatap muka'!B52,'TKK-MIF-TIF'!$R$61)+SUMIF('TKK-MIF-TIF'!$L$63:$L$64,'rekap jam tatap muka'!B52,'TKK-MIF-TIF'!$R$63:$R$64)+SUMIF('TKK-MIF-TIF'!$L$73:$L$74,'rekap jam tatap muka'!B52,'TKK-MIF-TIF'!$R$73:$R$74)+SUMIF('TKK-MIF-TIF'!$L$77,'rekap jam tatap muka'!B52,'TKK-MIF-TIF'!$R$77)</f>
        <v>0</v>
      </c>
      <c r="M41" s="21">
        <f>COUNTIF('TKK-MIF-TIF'!$A$84:$K$109,'rekap jam tatap muka'!B52)</f>
        <v>2</v>
      </c>
      <c r="N41" s="21">
        <f ca="1">SUMIF('TKK-MIF-TIF'!$H$89,'rekap jam tatap muka'!B52,'TKK-MIF-TIF'!$R$89)+SUMIF('TKK-MIF-TIF'!$H$91,'rekap jam tatap muka'!B52,'TKK-MIF-TIF'!$R$91)+SUMIF('TKK-MIF-TIF'!$H$96:$H$101,'rekap jam tatap muka'!B52,'TKK-MIF-TIF'!$R$96:$R$101)+SUMIF('TKK-MIF-TIF'!$H$96:$H$101,'rekap jam tatap muka'!B52,'TKK-MIF-TIF'!$R$107:$R$108)+SUMIF('TKK-MIF-TIF'!$I$89,'rekap jam tatap muka'!B52,'TKK-MIF-TIF'!$R$89)+SUMIF('TKK-MIF-TIF'!$I$91,'rekap jam tatap muka'!B52,'TKK-MIF-TIF'!$R$91)+SUMIF('TKK-MIF-TIF'!$I$96:$I$101,'rekap jam tatap muka'!B52,'TKK-MIF-TIF'!$R$96:$R$101)+SUMIF('TKK-MIF-TIF'!$I$96:$I$101,'rekap jam tatap muka'!B52,'TKK-MIF-TIF'!$R$107:$R$108)+SUMIF('TKK-MIF-TIF'!$J$89,'rekap jam tatap muka'!B52,'TKK-MIF-TIF'!$R$89)+SUMIF('TKK-MIF-TIF'!$J$91,'rekap jam tatap muka'!B52,'TKK-MIF-TIF'!$R$91)+SUMIF('TKK-MIF-TIF'!$J$96:$J$101,'rekap jam tatap muka'!B52,'TKK-MIF-TIF'!$R$96:$R$101)+SUMIF('TKK-MIF-TIF'!$J$96:$J$101,'rekap jam tatap muka'!B52,'TKK-MIF-TIF'!$R$107:$R$108)+SUMIF('TKK-MIF-TIF'!$K$89,'rekap jam tatap muka'!B52,'TKK-MIF-TIF'!$R$89)+SUMIF('TKK-MIF-TIF'!$K$91,'rekap jam tatap muka'!B52,'TKK-MIF-TIF'!$R$91)+SUMIF('TKK-MIF-TIF'!$K$96:$K$101,'rekap jam tatap muka'!B52,'TKK-MIF-TIF'!$R$96:$R$101)+SUMIF('TKK-MIF-TIF'!$K$96:$K$101,'rekap jam tatap muka'!B52,'TKK-MIF-TIF'!$R$107:$R$108)+SUMIF('TKK-MIF-TIF'!$H$89,'rekap jam tatap muka'!B52,'TKK-MIF-TIF'!$R$89)+SUMIF('TKK-MIF-TIF'!$L$91,'rekap jam tatap muka'!B52,'TKK-MIF-TIF'!$R$91)+SUMIF('TKK-MIF-TIF'!$L$96:$L$101,'rekap jam tatap muka'!B52,'TKK-MIF-TIF'!$R$96:$R$101)+SUMIF('TKK-MIF-TIF'!$L$96:$L$101,'rekap jam tatap muka'!B52,'TKK-MIF-TIF'!$R$107:$R$108)</f>
        <v>2</v>
      </c>
      <c r="O41" s="22">
        <f ca="1">SUMIF('TKK-MIF-TIF'!$H$90,'rekap jam tatap muka'!B52,'TKK-MIF-TIF'!$R$90)+SUMIF('TKK-MIF-TIF'!$H$92:$H$93,'rekap jam tatap muka'!B52,'TKK-MIF-TIF'!$R$92:$R$93)+SUMIF('TKK-MIF-TIF'!$H$102:$H$103,'rekap jam tatap muka'!B52,'TKK-MIF-TIF'!$R$102:$R$103)+SUMIF('TKK-MIF-TIF'!$H$106,'rekap jam tatap muka'!B52,'TKK-MIF-TIF'!$R$106)+SUMIF('TKK-MIF-TIF'!$I$90,'rekap jam tatap muka'!B52,'TKK-MIF-TIF'!$R$90)+SUMIF('TKK-MIF-TIF'!$H$92:$I$93,'rekap jam tatap muka'!B52,'TKK-MIF-TIF'!$R$92:$R$93)+SUMIF('TKK-MIF-TIF'!$I$102:$I$103,'rekap jam tatap muka'!B52,'TKK-MIF-TIF'!$R$102:$R$103)+SUMIF('TKK-MIF-TIF'!$I$106,'rekap jam tatap muka'!B52,'TKK-MIF-TIF'!$R$106)+SUMIF('TKK-MIF-TIF'!$J$90,'rekap jam tatap muka'!B52,'TKK-MIF-TIF'!$R$90)+SUMIF('TKK-MIF-TIF'!$J$92:$J$93,'rekap jam tatap muka'!B52,'TKK-MIF-TIF'!$R$92:$R$93)+SUMIF('TKK-MIF-TIF'!$J$102:$J$103,'rekap jam tatap muka'!B52,'TKK-MIF-TIF'!$R$102:$R$103)+SUMIF('TKK-MIF-TIF'!$J$106,'rekap jam tatap muka'!B52,'TKK-MIF-TIF'!$R$106)+SUMIF('TKK-MIF-TIF'!$K$90,'rekap jam tatap muka'!B52,'TKK-MIF-TIF'!$R$90)+SUMIF('TKK-MIF-TIF'!$K$92:$K$93,'rekap jam tatap muka'!B52,'TKK-MIF-TIF'!$R$92:$R$93)+SUMIF('TKK-MIF-TIF'!$K$102:$K$103,'rekap jam tatap muka'!B52,'TKK-MIF-TIF'!$R$102:$R$103)+SUMIF('TKK-MIF-TIF'!$K$106,'rekap jam tatap muka'!B52,'TKK-MIF-TIF'!$R$106)+SUMIF('TKK-MIF-TIF'!$L$90,'rekap jam tatap muka'!B52,'TKK-MIF-TIF'!$R$90)+SUMIF('TKK-MIF-TIF'!$L$92:$L$93,'rekap jam tatap muka'!B52,'TKK-MIF-TIF'!$R$92:$R$93)+SUMIF('TKK-MIF-TIF'!$L$102:$L$103,'rekap jam tatap muka'!B52,'TKK-MIF-TIF'!$R$102:$R$103)+SUMIF('TKK-MIF-TIF'!$L$106,'rekap jam tatap muka'!B52,'TKK-MIF-TIF'!$R$106)</f>
        <v>0</v>
      </c>
      <c r="P41" s="23">
        <f>COUNTIF('TKK-MIF-TIF'!$A$113:$L$150,'rekap jam tatap muka'!B52)</f>
        <v>0</v>
      </c>
      <c r="Q41" s="23">
        <f>SUMIF('TKK-MIF-TIF'!$H$119:$H$121,'rekap jam tatap muka'!B52,'TKK-MIF-TIF'!$R$119:$R$121)+SUMIF('TKK-MIF-TIF'!$H$129:$H$132,'rekap jam tatap muka'!B52,'TKK-MIF-TIF'!$R$129:$R$132)+SUMIF('TKK-MIF-TIF'!$H$139:$H$142,'rekap jam tatap muka'!B52,'TKK-MIF-TIF'!$R$139:$R194)+ SUMIF('TKK-MIF-TIF'!$H$150:$H$151,'rekap jam tatap muka'!B52,'TKK-MIF-TIF'!$R$150:$R203)+SUMIF('TKK-MIF-TIF'!$I$119:$I$121,'rekap jam tatap muka'!B52,'TKK-MIF-TIF'!$R$119:$R$121)+SUMIF('TKK-MIF-TIF'!$I$129:$I$132,'rekap jam tatap muka'!B52,'TKK-MIF-TIF'!$R$129:$R$132)+SUMIF('TKK-MIF-TIF'!$I$139:$I$142,'rekap jam tatap muka'!B52,'TKK-MIF-TIF'!$R$139:$R194)+SUMIF('TKK-MIF-TIF'!$I$150:$I$151,'rekap jam tatap muka'!B52,'TKK-MIF-TIF'!$R$150:$R203)+SUMIF('TKK-MIF-TIF'!$J$119:$J$121,'rekap jam tatap muka'!B52,'TKK-MIF-TIF'!$R$119:$R$121)+SUMIF('TKK-MIF-TIF'!$J$129:$J$132,'rekap jam tatap muka'!B52,'TKK-MIF-TIF'!$R$129:$R$132)+SUMIF('TKK-MIF-TIF'!$J$139:$J$142,'rekap jam tatap muka'!B52,'TKK-MIF-TIF'!$R$139:$R194)+SUMIF('TKK-MIF-TIF'!$J$150:$J$151,'rekap jam tatap muka'!B52,'TKK-MIF-TIF'!$R$150:$R203)+SUMIF('TKK-MIF-TIF'!$K$119:$K$121,'rekap jam tatap muka'!B52,'TKK-MIF-TIF'!$R$119:$R$121)+SUMIF('TKK-MIF-TIF'!$K$129:$K$132,'rekap jam tatap muka'!B52,'TKK-MIF-TIF'!$R$132:$R$1120)+SUMIF('TKK-MIF-TIF'!$K$139:$K$142,'rekap jam tatap muka'!B52,'TKK-MIF-TIF'!$R$139:$R194)+SUMIF('TKK-MIF-TIF'!$K$150:$K$151,'rekap jam tatap muka'!B52,'TKK-MIF-TIF'!$R$150:$R203)+SUMIF('TKK-MIF-TIF'!$L$119:$L$121,'rekap jam tatap muka'!B52,'TKK-MIF-TIF'!$R$119:$R$121)+SUMIF('TKK-MIF-TIF'!$L$129:$L$132,'rekap jam tatap muka'!B52,'TKK-MIF-TIF'!$R$132:$R$1120)+SUMIF('TKK-MIF-TIF'!$L$139:$L$142,'rekap jam tatap muka'!B52,'TKK-MIF-TIF'!$R$139:$R194)+SUMIF('TKK-MIF-TIF'!$L$150:$L$151,'rekap jam tatap muka'!B52,'TKK-MIF-TIF'!$R$150:$R203)</f>
        <v>0</v>
      </c>
      <c r="R41" s="24">
        <f>SUMIF('TKK-MIF-TIF'!$H$122:$H$123,'rekap jam tatap muka'!B52,'TKK-MIF-TIF'!$R$122:$R$123)+SUMIF('TKK-MIF-TIF'!$H$128,'rekap jam tatap muka'!B52,'TKK-MIF-TIF'!$R$128)+SUMIF('TKK-MIF-TIF'!$H$133:$H$134,'rekap jam tatap muka'!B52,'TKK-MIF-TIF'!$R$133:$R$134)+SUMIF('TKK-MIF-TIF'!$H$143:$H$145,'rekap jam tatap muka'!B52,'TKK-MIF-TIF'!$R$143:$R$145)+SUMIF('TKK-MIF-TIF'!$H$152,'rekap jam tatap muka'!B52,'TKK-MIF-TIF'!$R$152)+SUMIF('TKK-MIF-TIF'!$I$122:$I$123,'rekap jam tatap muka'!B52,'TKK-MIF-TIF'!$R$122:$R$123)+SUMIF('TKK-MIF-TIF'!$I$128,'rekap jam tatap muka'!B52,'TKK-MIF-TIF'!$R$128)+SUMIF('TKK-MIF-TIF'!$I$133:$I$134,'rekap jam tatap muka'!B52,'TKK-MIF-TIF'!$R$133:$R$134)+SUMIF('TKK-MIF-TIF'!$I$143:$I$145,'rekap jam tatap muka'!B52,'TKK-MIF-TIF'!$R$143:$R$145)+SUMIF('TKK-MIF-TIF'!$I$152,'rekap jam tatap muka'!B52,'TKK-MIF-TIF'!$R$152)+SUMIF('TKK-MIF-TIF'!$J$122:$J$123,'rekap jam tatap muka'!B52,'TKK-MIF-TIF'!$R$122:$R$123)+SUMIF('TKK-MIF-TIF'!$J$128,'rekap jam tatap muka'!B52,'TKK-MIF-TIF'!$R$128)+SUMIF('TKK-MIF-TIF'!$J$133:$J$134,'rekap jam tatap muka'!B52,'TKK-MIF-TIF'!$R$133:$R$134)+SUMIF('TKK-MIF-TIF'!$J$143:$J$145,'rekap jam tatap muka'!B52,'TKK-MIF-TIF'!$R$143:$R$145)+SUMIF('TKK-MIF-TIF'!$K$122:$K$123,'rekap jam tatap muka'!B52,'TKK-MIF-TIF'!$R$122:$R$123)+SUMIF('TKK-MIF-TIF'!$J$152,'rekap jam tatap muka'!B52,'TKK-MIF-TIF'!$R$152)+SUMIF('TKK-MIF-TIF'!$K$128,'rekap jam tatap muka'!B52,'TKK-MIF-TIF'!$R$128)+SUMIF('TKK-MIF-TIF'!$K$133:$K$134,'rekap jam tatap muka'!B52,'TKK-MIF-TIF'!$R$133:$R$134)+SUMIF('TKK-MIF-TIF'!$K$143:$K$145,'rekap jam tatap muka'!B52,'TKK-MIF-TIF'!$R$143:$R$145)+SUMIF('TKK-MIF-TIF'!$K$152,'rekap jam tatap muka'!B52,'TKK-MIF-TIF'!$R$152)+SUMIF('TKK-MIF-TIF'!$L$122:$L$123,'rekap jam tatap muka'!B52,'TKK-MIF-TIF'!$R$122:$R$123)+SUMIF('TKK-MIF-TIF'!$L$128,'rekap jam tatap muka'!B52,'TKK-MIF-TIF'!$R$128)+SUMIF('TKK-MIF-TIF'!$L$133:$L$134,'rekap jam tatap muka'!B52,'TKK-MIF-TIF'!$R$133:$R$134)+SUMIF('TKK-MIF-TIF'!$L$143:$L$145,'rekap jam tatap muka'!B52,'TKK-MIF-TIF'!$R$143:$R$145)+SUMIF('TKK-MIF-TIF'!$L$152,'rekap jam tatap muka'!B52,'TKK-MIF-TIF'!$R$152)</f>
        <v>0</v>
      </c>
      <c r="S41" s="25">
        <f>COUNTIF('TKK-MIF-TIF'!$A$189:$L$226,'rekap jam tatap muka'!B52)</f>
        <v>0</v>
      </c>
      <c r="T41" s="25">
        <f>SUMIF('TKK-MIF-TIF'!$H$194:$H$196,'rekap jam tatap muka'!B52,'TKK-MIF-TIF'!$R$194:$R$196)+SUMIF('TKK-MIF-TIF'!$H$205:$H$208,'rekap jam tatap muka'!B52,'TKK-MIF-TIF'!$R$205:$R$208)+SUMIF('TKK-MIF-TIF'!$H$215:$H$218,'rekap jam tatap muka'!B52,'TKK-MIF-TIF'!$R$215:$R270)+SUMIF('TKK-MIF-TIF'!$H$226:$H$227,'rekap jam tatap muka'!B52,'TKK-MIF-TIF'!$R$226:$R279)+ SUMIF('TKK-MIF-TIF'!$I$194:$I$196,'rekap jam tatap muka'!B52,'TKK-MIF-TIF'!$R$194:$R$196)+SUMIF('TKK-MIF-TIF'!$I$205:$I$208,'rekap jam tatap muka'!B52,'TKK-MIF-TIF'!$R$205:$R$208)+SUMIF('TKK-MIF-TIF'!$I$215:$I$218,'rekap jam tatap muka'!B52,'TKK-MIF-TIF'!$R$215:$R270)+SUMIF('TKK-MIF-TIF'!$I$226:$I$227,'rekap jam tatap muka'!B52,'TKK-MIF-TIF'!$R$226:$R279)+SUMIF('TKK-MIF-TIF'!$J$194:$J$196,'rekap jam tatap muka'!B52,'TKK-MIF-TIF'!$R$194:$R$196)+SUMIF('TKK-MIF-TIF'!$J$205:$J$208,'rekap jam tatap muka'!B52,'TKK-MIF-TIF'!$R$205:$R$208)+SUMIF('TKK-MIF-TIF'!$J$215:$J$218,'rekap jam tatap muka'!B52,'TKK-MIF-TIF'!$R$215:$R270)+SUMIF('TKK-MIF-TIF'!$J$226:$J$227,'rekap jam tatap muka'!B52,'TKK-MIF-TIF'!$R$226:$R279)+SUMIF('TKK-MIF-TIF'!$K$194:$K$196,'rekap jam tatap muka'!B52,'TKK-MIF-TIF'!$R$194:$R$196)+SUMIF('TKK-MIF-TIF'!$K$205:$K$208,'rekap jam tatap muka'!B52,'TKK-MIF-TIF'!$R$205:$R$208)+SUMIF('TKK-MIF-TIF'!$K$215:$K$218,'rekap jam tatap muka'!B52,'TKK-MIF-TIF'!$R$215:$R270)+SUMIF('TKK-MIF-TIF'!$K$226:$K$227,'rekap jam tatap muka'!B52,'TKK-MIF-TIF'!$R$226:$R279)+SUMIF('TKK-MIF-TIF'!$L$194:$L$196,'rekap jam tatap muka'!B52,'TKK-MIF-TIF'!$R$194:$R$196)+SUMIF('TKK-MIF-TIF'!$L$205:$L$208,'rekap jam tatap muka'!B52,'TKK-MIF-TIF'!$R$205:$R$208)+SUMIF('TKK-MIF-TIF'!$L$215:$L$218,'rekap jam tatap muka'!B52,'TKK-MIF-TIF'!$R$215:$R270)+SUMIF('TKK-MIF-TIF'!$L$226:$L$227,'rekap jam tatap muka'!B52,'TKK-MIF-TIF'!$R$226:$R279)</f>
        <v>0</v>
      </c>
      <c r="U41" s="26">
        <f>SUMIF('TKK-MIF-TIF'!$H$197:$H$198,'rekap jam tatap muka'!B52,'TKK-MIF-TIF'!$R$197:$R$198)+SUMIF('TKK-MIF-TIF'!$H$204,'rekap jam tatap muka'!B52,'TKK-MIF-TIF'!$R$204)+SUMIF('TKK-MIF-TIF'!$H$209:$H$210,'rekap jam tatap muka'!B52,'TKK-MIF-TIF'!$R$209:$R$210)+SUMIF('TKK-MIF-TIF'!$H$219:$H$221,'rekap jam tatap muka'!B52,'TKK-MIF-TIF'!$R$219:$R$221)+SUMIF('TKK-MIF-TIF'!$H$228,'rekap jam tatap muka'!B52,'TKK-MIF-TIF'!$R$228)+SUMIF('TKK-MIF-TIF'!$I$197:$I$198,'rekap jam tatap muka'!B52,'TKK-MIF-TIF'!$R$197:$R$198)+SUMIF('TKK-MIF-TIF'!$I$204,'rekap jam tatap muka'!B52,'TKK-MIF-TIF'!$R$204)+SUMIF('TKK-MIF-TIF'!$I$209:$I$210,'rekap jam tatap muka'!B52,'TKK-MIF-TIF'!$R$209:$R$210)+SUMIF('TKK-MIF-TIF'!$I$219:$I$221,'rekap jam tatap muka'!B52,'TKK-MIF-TIF'!$R$219:$R$221)+SUMIF('TKK-MIF-TIF'!$I$228,'rekap jam tatap muka'!B52,'TKK-MIF-TIF'!$R$228)+SUMIF('TKK-MIF-TIF'!$J$197:$J$198,'rekap jam tatap muka'!B52,'TKK-MIF-TIF'!$R$197:$R$198)+SUMIF('TKK-MIF-TIF'!$J$204,'rekap jam tatap muka'!B52,'TKK-MIF-TIF'!$R$204)+SUMIF('TKK-MIF-TIF'!$J$209:$J$210,'rekap jam tatap muka'!B52,'TKK-MIF-TIF'!$R$209:$R$210)+SUMIF('TKK-MIF-TIF'!$J$219:$J$221,'rekap jam tatap muka'!B52,'TKK-MIF-TIF'!$R$219:$R$221)+SUMIF('TKK-MIF-TIF'!$J$228,'rekap jam tatap muka'!B52,'TKK-MIF-TIF'!$R$228)+SUMIF('TKK-MIF-TIF'!$K$197:$K$198,'rekap jam tatap muka'!B52,'TKK-MIF-TIF'!$R$197:$R$198)+SUMIF('TKK-MIF-TIF'!$K$204,'rekap jam tatap muka'!B52,'TKK-MIF-TIF'!$R$204)+SUMIF('TKK-MIF-TIF'!$K$209:$K$210,'rekap jam tatap muka'!B52,'TKK-MIF-TIF'!$R$209:$R$210)+SUMIF('TKK-MIF-TIF'!$K$219:$K$221,'rekap jam tatap muka'!B52,'TKK-MIF-TIF'!$R$219:$R$221)+SUMIF('TKK-MIF-TIF'!$K$228,'rekap jam tatap muka'!B52,'TKK-MIF-TIF'!$R$228)+SUMIF('TKK-MIF-TIF'!$L$197:$L$198,'rekap jam tatap muka'!B52,'TKK-MIF-TIF'!$R$197:$R$198)+SUMIF('TKK-MIF-TIF'!$L$204,'rekap jam tatap muka'!B52,'TKK-MIF-TIF'!$R$204)+SUMIF('TKK-MIF-TIF'!$L$209:$L$210,'rekap jam tatap muka'!B52,'TKK-MIF-TIF'!$R$209:$R$210)+SUMIF('TKK-MIF-TIF'!$J$219:$J$221,'rekap jam tatap muka'!B52,'TKK-MIF-TIF'!$R$219:$R$221)++SUMIF('TKK-MIF-TIF'!$L$228,'rekap jam tatap muka'!B52,'TKK-MIF-TIF'!$R$228)</f>
        <v>0</v>
      </c>
      <c r="V41" s="27">
        <f>COUNTIF('TKK-MIF-TIF'!$A$231:$L$242,'rekap jam tatap muka'!B52)</f>
        <v>0</v>
      </c>
      <c r="W41" s="28">
        <f>SUMIF('TKK-MIF-TIF'!$H$251:$H$253,'rekap jam tatap muka'!B52,'TKK-MIF-TIF'!$R$251:$R$253)+SUMIF('TKK-MIF-TIF'!$I$251:$I$253,'rekap jam tatap muka'!B52,'TKK-MIF-TIF'!$R$251:$R$253)+SUMIF('TKK-MIF-TIF'!$J$251:$J$253,'rekap jam tatap muka'!B52,'TKK-MIF-TIF'!$R$251:$R$253)+SUMIF('TKK-MIF-TIF'!$K$251:$K$253,'rekap jam tatap muka'!B52,'TKK-MIF-TIF'!$R$251:$R$253)+SUMIF('TKK-MIF-TIF'!$L$251:$L$253,'rekap jam tatap muka'!B52,'TKK-MIF-TIF'!$R$251:$R$253)</f>
        <v>0</v>
      </c>
      <c r="X41" s="29">
        <f>SUMIF('TKK-MIF-TIF'!$H$254:$H$255,'rekap jam tatap muka'!B52,'TKK-MIF-TIF'!$R$254:$R$255)+SUMIF('TKK-MIF-TIF'!$I$254:$I$255,'rekap jam tatap muka'!B52,'TKK-MIF-TIF'!$R$254:$R$255)+SUMIF('TKK-MIF-TIF'!$J$254:$J$255,'rekap jam tatap muka'!B52,'TKK-MIF-TIF'!$R$254:$R$255)+SUMIF('TKK-MIF-TIF'!$K$254:$K$255,'rekap jam tatap muka'!B52,'TKK-MIF-TIF'!$R$254:$R$255)+SUMIF('TKK-MIF-TIF'!$L$254:$L$255,'rekap jam tatap muka'!B52,'TKK-MIF-TIF'!$R$254:$R$255)</f>
        <v>0</v>
      </c>
      <c r="Y41" s="30">
        <f>COUNTIF('TKK-MIF-TIF'!$A$261:$L$272,'rekap jam tatap muka'!B52)</f>
        <v>0</v>
      </c>
      <c r="Z41" s="31">
        <f>SUMIF('TKK-MIF-TIF'!$H$266:$H$268,'rekap jam tatap muka'!B52,'TKK-MIF-TIF'!$R$266:$R$268)+SUMIF('TKK-MIF-TIF'!$I$266:$I$268,'rekap jam tatap muka'!B52,'TKK-MIF-TIF'!$R$266:$R$268)+SUMIF('TKK-MIF-TIF'!$J$266:$J$268,'rekap jam tatap muka'!B52,'TKK-MIF-TIF'!$R$266:$R$268)+SUMIF('TKK-MIF-TIF'!$K$266:$K$268,'rekap jam tatap muka'!B52,'TKK-MIF-TIF'!$R$266:$R$268)+SUMIF('TKK-MIF-TIF'!$L$266:$L$268,'rekap jam tatap muka'!B52,'TKK-MIF-TIF'!$R$266:$R$268)</f>
        <v>0</v>
      </c>
      <c r="AA41" s="32">
        <f>SUMIF('TKK-MIF-TIF'!$H$269:$H$270,'rekap jam tatap muka'!B52,'TKK-MIF-TIF'!$R$269:$R$270)+SUMIF('TKK-MIF-TIF'!$I$269:$I$270,'rekap jam tatap muka'!B52,'TKK-MIF-TIF'!$R$269:$R$270)+SUMIF('TKK-MIF-TIF'!$J$269:$J$270,'rekap jam tatap muka'!B52,'TKK-MIF-TIF'!$R$269:$R$270)+SUMIF('TKK-MIF-TIF'!$K$269:$K$270,'rekap jam tatap muka'!B52,'TKK-MIF-TIF'!$R$269:$R$270)+SUMIF('TKK-MIF-TIF'!$L$269:$L$270,'rekap jam tatap muka'!B52,'TKK-MIF-TIF'!$R$269:$R$270)</f>
        <v>0</v>
      </c>
      <c r="AB41" s="33">
        <f>COUNTIF('TKK-MIF-TIF'!$A$154:$L$184,'rekap jam tatap muka'!B52)</f>
        <v>1</v>
      </c>
      <c r="AC41" s="33">
        <f>SUMIF('TKK-MIF-TIF'!$H$161:$H$163,'rekap jam tatap muka'!B52,'TKK-MIF-TIF'!$R$161:$R$163)+SUMIF('TKK-MIF-TIF'!$H$172:$H$175,'rekap jam tatap muka'!B52,'TKK-MIF-TIF'!$R$172:$R$175)+SUMIF('TKK-MIF-TIF'!$I$161:$I$163,'rekap jam tatap muka'!B52,'TKK-MIF-TIF'!$R$161:$R$163)+SUMIF('TKK-MIF-TIF'!$I$172:$I$175,'rekap jam tatap muka'!B52,'TKK-MIF-TIF'!$R$172:$R$175)+SUMIF('TKK-MIF-TIF'!$J$161:$J$163,'rekap jam tatap muka'!B52,'TKK-MIF-TIF'!$R$161:$R$163)+SUMIF('TKK-MIF-TIF'!$J$172:$J$175,'rekap jam tatap muka'!B52,'TKK-MIF-TIF'!$R$172:$R$175)+SUMIF('TKK-MIF-TIF'!$K$161:$K$163,'rekap jam tatap muka'!B52,'TKK-MIF-TIF'!$R$161:$R$163)+SUMIF('TKK-MIF-TIF'!$K$172:$K$175,'rekap jam tatap muka'!B52,'TKK-MIF-TIF'!$R$172:$R$175)+SUMIF('TKK-MIF-TIF'!$L$161:$L$163,'rekap jam tatap muka'!B52,'TKK-MIF-TIF'!$R$161:$R$163)+SUMIF('TKK-MIF-TIF'!$L$172:$L$175,'rekap jam tatap muka'!B52,'TKK-MIF-TIF'!$R$172:$R$175)</f>
        <v>1</v>
      </c>
      <c r="AD41" s="34">
        <f>SUMIF('TKK-MIF-TIF'!$H$164:$H$165,'rekap jam tatap muka'!B52,'TKK-MIF-TIF'!$R$164:$R$165)+SUMIF('TKK-MIF-TIF'!$H$171,'rekap jam tatap muka'!B52,'TKK-MIF-TIF'!$R$171)+SUMIF('TKK-MIF-TIF'!$H$176:$H$177,'rekap jam tatap muka'!B52,'TKK-MIF-TIF'!$R$176:$R$177)+SUMIF('TKK-MIF-TIF'!$I$164:$I$165,'rekap jam tatap muka'!B52,'TKK-MIF-TIF'!$R$164:$R$165)+SUMIF('TKK-MIF-TIF'!$I$171,'rekap jam tatap muka'!B52,'TKK-MIF-TIF'!$R$171)+SUMIF('TKK-MIF-TIF'!$I$176:$I$177,'rekap jam tatap muka'!B52,'TKK-MIF-TIF'!$R$176:$R$177)+SUMIF('TKK-MIF-TIF'!$J$164:$J$165,'rekap jam tatap muka'!B52,'TKK-MIF-TIF'!$R$164:$R$165)+SUMIF('TKK-MIF-TIF'!$J$171,'rekap jam tatap muka'!B52,'TKK-MIF-TIF'!$R$171)+SUMIF('TKK-MIF-TIF'!$J$176:$J$177,'rekap jam tatap muka'!B52,'TKK-MIF-TIF'!$R$176:$R$177)+SUMIF('TKK-MIF-TIF'!$K$164:$K$165,'rekap jam tatap muka'!B52,'TKK-MIF-TIF'!$R$164:$R$165)+SUMIF('TKK-MIF-TIF'!$K$171,'rekap jam tatap muka'!B52,'TKK-MIF-TIF'!$R$171)+SUMIF('TKK-MIF-TIF'!$K$176:$K$177,'rekap jam tatap muka'!B52,'TKK-MIF-TIF'!$R$176:$R$177)+SUMIF('TKK-MIF-TIF'!$L$164:$L$165,'rekap jam tatap muka'!B52,'TKK-MIF-TIF'!$R$164:$R$165)+SUMIF('TKK-MIF-TIF'!$L$171,'rekap jam tatap muka'!B52,'TKK-MIF-TIF'!$R$171)+SUMIF('TKK-MIF-TIF'!$L$176:$L$177,'rekap jam tatap muka'!B52,'TKK-MIF-TIF'!$R$176:$R$177)</f>
        <v>0</v>
      </c>
      <c r="AE41" s="34"/>
      <c r="AF41" s="35">
        <f t="shared" si="9"/>
        <v>5</v>
      </c>
      <c r="AG41" s="15">
        <f t="shared" ca="1" si="10"/>
        <v>7</v>
      </c>
      <c r="AH41" s="35">
        <f t="shared" ca="1" si="11"/>
        <v>3</v>
      </c>
      <c r="AI41" s="15">
        <f t="shared" ca="1" si="12"/>
        <v>0</v>
      </c>
      <c r="AJ41" s="35">
        <f t="shared" ca="1" si="1"/>
        <v>0</v>
      </c>
      <c r="AK41" s="35">
        <f t="shared" ca="1" si="13"/>
        <v>7</v>
      </c>
      <c r="AL41" s="36">
        <f>COUNTIF('TKK-MIF-TIF'!$H$15:$H$272,'rekap jam tatap muka'!B52)</f>
        <v>2</v>
      </c>
      <c r="AM41" s="37">
        <v>50000</v>
      </c>
      <c r="AN41" s="38">
        <f t="shared" ca="1" si="14"/>
        <v>2100000</v>
      </c>
      <c r="AO41" s="38">
        <f t="shared" ca="1" si="15"/>
        <v>0</v>
      </c>
      <c r="AP41" s="38">
        <f t="shared" ca="1" si="16"/>
        <v>2100000</v>
      </c>
      <c r="AQ41" s="40" t="s">
        <v>31</v>
      </c>
    </row>
    <row r="42" spans="1:43" ht="15.75" customHeight="1">
      <c r="A42" s="56">
        <v>51</v>
      </c>
      <c r="B42" s="56" t="s">
        <v>76</v>
      </c>
      <c r="C42" s="56" t="s">
        <v>334</v>
      </c>
      <c r="D42" s="14">
        <f>COUNTIF('TKK-MIF-TIF'!$A$13:$L$35,'rekap jam tatap muka'!B50)</f>
        <v>0</v>
      </c>
      <c r="E42" s="15">
        <f ca="1">SUMIF('TKK-MIF-TIF'!$H$4:$H$19,'rekap jam tatap muka'!B50,'TKK-MIF-TIF'!$R$4:$R$19)+SUMIF('TKK-MIF-TIF'!$H$25:$H$30,'rekap jam tatap muka'!B50,'TKK-MIF-TIF'!$R$25:$R$30)+SUMIF('TKK-MIF-TIF'!$I$4:$I$19,'rekap jam tatap muka'!B50,'TKK-MIF-TIF'!$R$4:$R$19)+SUMIF('TKK-MIF-TIF'!$I$25:$I$30,'rekap jam tatap muka'!B50,'TKK-MIF-TIF'!$R$25:$R$30)+SUMIF('TKK-MIF-TIF'!$J$4:$J$19,'rekap jam tatap muka'!B50,'TKK-MIF-TIF'!$R$4:$R$19)+SUMIF('TKK-MIF-TIF'!$J$25:$J$30,'rekap jam tatap muka'!B50,'TKK-MIF-TIF'!$R$25:$R$30)+SUMIF('TKK-MIF-TIF'!$K$4:$K$19,'rekap jam tatap muka'!B50,'TKK-MIF-TIF'!$R$4:$R$19)+SUMIF('TKK-MIF-TIF'!$K$25:$K$30,'rekap jam tatap muka'!B50,'TKK-MIF-TIF'!$R$25:$R$30)+SUMIF('TKK-MIF-TIF'!$L$4:$L$19,'rekap jam tatap muka'!B50,'TKK-MIF-TIF'!$R$4:$R$19)+SUMIF('TKK-MIF-TIF'!$L$25:$L$30,'rekap jam tatap muka'!B50,'TKK-MIF-TIF'!$R$25:$R$30)</f>
        <v>0</v>
      </c>
      <c r="F42" s="16">
        <f>SUMIF('TKK-MIF-TIF'!$H$20:$H$22,'rekap jam tatap muka'!B50,'TKK-MIF-TIF'!$R$20:$R$22)+SUMIF('TKK-MIF-TIF'!$H$31:$H$32,'rekap jam tatap muka'!B50,'TKK-MIF-TIF'!$R$31:$R$32)+SUMIF('TKK-MIF-TIF'!$H$34,'rekap jam tatap muka'!B50,'TKK-MIF-TIF'!$R$34)+SUMIF('TKK-MIF-TIF'!$I$20:$I$22,'rekap jam tatap muka'!B50,'TKK-MIF-TIF'!$R$20:$R$22)+SUMIF('TKK-MIF-TIF'!$I$31:$I$32,'rekap jam tatap muka'!B50,'TKK-MIF-TIF'!$R$31:$R$32)+SUMIF('TKK-MIF-TIF'!$I$34,'rekap jam tatap muka'!B50,'TKK-MIF-TIF'!$R$34)+SUMIF('TKK-MIF-TIF'!$J$20:$J$22,'rekap jam tatap muka'!B50,'TKK-MIF-TIF'!$R$20:$R$22)+SUMIF('TKK-MIF-TIF'!$J$31:$J$32,'rekap jam tatap muka'!B50,'TKK-MIF-TIF'!$R$31:$R$32)+SUMIF('TKK-MIF-TIF'!$J$34,'rekap jam tatap muka'!B50,'TKK-MIF-TIF'!$R$34)+SUMIF('TKK-MIF-TIF'!$K$20:$K$22,'rekap jam tatap muka'!B50,'TKK-MIF-TIF'!$R$20:$R$22)+SUMIF('TKK-MIF-TIF'!$K$31:$K$32,'rekap jam tatap muka'!B50,'TKK-MIF-TIF'!$R$31:$R$32)+SUMIF('TKK-MIF-TIF'!$K$34,'rekap jam tatap muka'!B50,'TKK-MIF-TIF'!$R$34)+SUMIF('TKK-MIF-TIF'!$L$20:$L$22,'rekap jam tatap muka'!B50,'TKK-MIF-TIF'!$R$20:$R$22)+SUMIF('TKK-MIF-TIF'!$L$31:$L$32,'rekap jam tatap muka'!B50,'TKK-MIF-TIF'!$R$31:$R$32)+SUMIF('TKK-MIF-TIF'!$L$34,'rekap jam tatap muka'!B50,'TKK-MIF-TIF'!$R$34)</f>
        <v>0</v>
      </c>
      <c r="G42" s="17">
        <f>COUNTIF('TKK-MIF-TIF'!$A$41:$L$50,'rekap jam tatap muka'!B50)</f>
        <v>0</v>
      </c>
      <c r="H42" s="18">
        <f>SUMIF('TKK-MIF-TIF'!$H$43:$H$47,'rekap jam tatap muka'!B50,'TKK-MIF-TIF'!$R$43:$R$47)+SUMIF('TKK-MIF-TIF'!$I$43:$I$47,'rekap jam tatap muka'!B50,'TKK-MIF-TIF'!$R$43:$R$47)+SUMIF('TKK-MIF-TIF'!$J$43:$J$47,'rekap jam tatap muka'!B50,'TKK-MIF-TIF'!$R$43:$R$47)+SUMIF('TKK-MIF-TIF'!$K$43:$K$47,'rekap jam tatap muka'!B50,'TKK-MIF-TIF'!$R$43:$R$47)+SUMIF('TKK-MIF-TIF'!$L$43:$L$47,'rekap jam tatap muka'!B50,'TKK-MIF-TIF'!$R$43:$R$47)</f>
        <v>0</v>
      </c>
      <c r="I42" s="16">
        <f>SUMIF('TKK-MIF-TIF'!$H$48:$H$50,'rekap jam tatap muka'!B50,'TKK-MIF-TIF'!$R$48:$R$50)+SUMIF('TKK-MIF-TIF'!$I$48:$I$50,'rekap jam tatap muka'!B50,'TKK-MIF-TIF'!$R$48:$R$50)+SUMIF('TKK-MIF-TIF'!$J$48:$J$50,'rekap jam tatap muka'!B50,'TKK-MIF-TIF'!$R$48:$R$50)+SUMIF('TKK-MIF-TIF'!$K$48:$K$50,'rekap jam tatap muka'!B50,'TKK-MIF-TIF'!$R$48:$R$50)+SUMIF('TKK-MIF-TIF'!$L$48:$L$50,'rekap jam tatap muka'!B50,'TKK-MIF-TIF'!$R$48:$R$50)</f>
        <v>0</v>
      </c>
      <c r="J42" s="19">
        <f>COUNTIF('TKK-MIF-TIF'!$A$55:$K$80,'rekap jam tatap muka'!B50)</f>
        <v>0</v>
      </c>
      <c r="K42" s="19">
        <f>SUMIF('TKK-MIF-TIF'!$H$60,'rekap jam tatap muka'!B50,'TKK-MIF-TIF'!$R$60)+SUMIF('TKK-MIF-TIF'!$H$62,'rekap jam tatap muka'!B50,'TKK-MIF-TIF'!$R$62)+SUMIF('TKK-MIF-TIF'!$H$67:$H$72,'rekap jam tatap muka'!B50,'TKK-MIF-TIF'!$R$67:$R$72)+SUMIF('TKK-MIF-TIF'!$H$78:$H$79,'rekap jam tatap muka'!B50,'TKK-MIF-TIF'!$R$78:$R$79)+SUMIF('TKK-MIF-TIF'!$I$60,'rekap jam tatap muka'!B50,'TKK-MIF-TIF'!$R$60)+SUMIF('TKK-MIF-TIF'!$I$62,'rekap jam tatap muka'!B50,'TKK-MIF-TIF'!$R$62)+SUMIF('TKK-MIF-TIF'!$I$67:$I$72,'rekap jam tatap muka'!B50,'TKK-MIF-TIF'!$R$67:$R$72)+SUMIF('TKK-MIF-TIF'!$I$78:$I$79,'rekap jam tatap muka'!B50,'TKK-MIF-TIF'!$R$78:$R$79)+SUMIF('TKK-MIF-TIF'!$J$60,'rekap jam tatap muka'!B50,'TKK-MIF-TIF'!$R$60)+SUMIF('TKK-MIF-TIF'!$J$62,'rekap jam tatap muka'!B50,'TKK-MIF-TIF'!$R$62)+SUMIF('TKK-MIF-TIF'!$J$67:$J$72,'rekap jam tatap muka'!B50,'TKK-MIF-TIF'!$R$67:$R$72)+SUMIF('TKK-MIF-TIF'!$J$78:$J$79,'rekap jam tatap muka'!B50,'TKK-MIF-TIF'!$R$78:$R$79)+SUMIF('TKK-MIF-TIF'!$K$60,'rekap jam tatap muka'!B50,'TKK-MIF-TIF'!$R$60)+SUMIF('TKK-MIF-TIF'!$K$62,'rekap jam tatap muka'!B50,'TKK-MIF-TIF'!$R$62)+SUMIF('TKK-MIF-TIF'!$K$67:$K$72,'rekap jam tatap muka'!B50,'TKK-MIF-TIF'!$R$67:$R$72)+SUMIF('TKK-MIF-TIF'!$K$78:$K$79,'rekap jam tatap muka'!B50,'TKK-MIF-TIF'!$R$78:$R$79)+SUMIF('TKK-MIF-TIF'!$L$60,'rekap jam tatap muka'!B50,'TKK-MIF-TIF'!$R$60)+SUMIF('TKK-MIF-TIF'!$L$62,'rekap jam tatap muka'!B50,'TKK-MIF-TIF'!$R$62)+SUMIF('TKK-MIF-TIF'!$L$67:$L$72,'rekap jam tatap muka'!B50,'TKK-MIF-TIF'!$R$67:$R$72)+SUMIF('TKK-MIF-TIF'!$L$78:$L$79,'rekap jam tatap muka'!B50,'TKK-MIF-TIF'!$R$78:$R$79)</f>
        <v>0</v>
      </c>
      <c r="L42" s="20">
        <f>SUMIF('TKK-MIF-TIF'!$H$61,'rekap jam tatap muka'!B50,'TKK-MIF-TIF'!$R$61)+SUMIF('TKK-MIF-TIF'!$H$63:$H$64,'rekap jam tatap muka'!B50,'TKK-MIF-TIF'!$R$63:$R$64)+SUMIF('TKK-MIF-TIF'!$H$73:$H$74,'rekap jam tatap muka'!B50,'TKK-MIF-TIF'!$R$73:$R$74)+SUMIF('TKK-MIF-TIF'!$H$77,'rekap jam tatap muka'!B50,'TKK-MIF-TIF'!$R$77)+SUMIF('TKK-MIF-TIF'!$I$61,'rekap jam tatap muka'!B50,'TKK-MIF-TIF'!$R$61)+SUMIF('TKK-MIF-TIF'!$I$63:$I$64,'rekap jam tatap muka'!B50,'TKK-MIF-TIF'!$R$63:$R$64)+SUMIF('TKK-MIF-TIF'!$I$73:$I$74,'rekap jam tatap muka'!B50,'TKK-MIF-TIF'!$R$73:$R$74)+SUMIF('TKK-MIF-TIF'!$I$77,'rekap jam tatap muka'!B50,'TKK-MIF-TIF'!$R$77)+SUMIF('TKK-MIF-TIF'!$J$61,'rekap jam tatap muka'!B50,'TKK-MIF-TIF'!$R$61)+SUMIF('TKK-MIF-TIF'!$J$63:$J$64,'rekap jam tatap muka'!B50,'TKK-MIF-TIF'!$R$63:$R$64)+SUMIF('TKK-MIF-TIF'!$J$73:$J$74,'rekap jam tatap muka'!B50,'TKK-MIF-TIF'!$R$73:$R$74)+SUMIF('TKK-MIF-TIF'!$J$77,'rekap jam tatap muka'!B50,'TKK-MIF-TIF'!$R$77)+SUMIF('TKK-MIF-TIF'!$K$61,'rekap jam tatap muka'!B50,'TKK-MIF-TIF'!$R$61)+SUMIF('TKK-MIF-TIF'!$K$63:$K$64,'rekap jam tatap muka'!B50,'TKK-MIF-TIF'!$R$63:$R$64)+SUMIF('TKK-MIF-TIF'!$K$73:$K$74,'rekap jam tatap muka'!B50,'TKK-MIF-TIF'!$R$73:$R$74)+SUMIF('TKK-MIF-TIF'!$K$77,'rekap jam tatap muka'!B50,'TKK-MIF-TIF'!$R$77)+SUMIF('TKK-MIF-TIF'!$L$61,'rekap jam tatap muka'!B50,'TKK-MIF-TIF'!$R$61)+SUMIF('TKK-MIF-TIF'!$L$63:$L$64,'rekap jam tatap muka'!B50,'TKK-MIF-TIF'!$R$63:$R$64)+SUMIF('TKK-MIF-TIF'!$L$73:$L$74,'rekap jam tatap muka'!B50,'TKK-MIF-TIF'!$R$73:$R$74)+SUMIF('TKK-MIF-TIF'!$L$77,'rekap jam tatap muka'!B50,'TKK-MIF-TIF'!$R$77)</f>
        <v>0</v>
      </c>
      <c r="M42" s="21">
        <f>COUNTIF('TKK-MIF-TIF'!$A$84:$K$109,'rekap jam tatap muka'!B50)</f>
        <v>0</v>
      </c>
      <c r="N42" s="21">
        <f ca="1">SUMIF('TKK-MIF-TIF'!$H$89,'rekap jam tatap muka'!B50,'TKK-MIF-TIF'!$R$89)+SUMIF('TKK-MIF-TIF'!$H$91,'rekap jam tatap muka'!B50,'TKK-MIF-TIF'!$R$91)+SUMIF('TKK-MIF-TIF'!$H$96:$H$101,'rekap jam tatap muka'!B50,'TKK-MIF-TIF'!$R$96:$R$101)+SUMIF('TKK-MIF-TIF'!$H$96:$H$101,'rekap jam tatap muka'!B50,'TKK-MIF-TIF'!$R$107:$R$108)+SUMIF('TKK-MIF-TIF'!$I$89,'rekap jam tatap muka'!B50,'TKK-MIF-TIF'!$R$89)+SUMIF('TKK-MIF-TIF'!$I$91,'rekap jam tatap muka'!B50,'TKK-MIF-TIF'!$R$91)+SUMIF('TKK-MIF-TIF'!$I$96:$I$101,'rekap jam tatap muka'!B50,'TKK-MIF-TIF'!$R$96:$R$101)+SUMIF('TKK-MIF-TIF'!$I$96:$I$101,'rekap jam tatap muka'!B50,'TKK-MIF-TIF'!$R$107:$R$108)+SUMIF('TKK-MIF-TIF'!$J$89,'rekap jam tatap muka'!B50,'TKK-MIF-TIF'!$R$89)+SUMIF('TKK-MIF-TIF'!$J$91,'rekap jam tatap muka'!B50,'TKK-MIF-TIF'!$R$91)+SUMIF('TKK-MIF-TIF'!$J$96:$J$101,'rekap jam tatap muka'!B50,'TKK-MIF-TIF'!$R$96:$R$101)+SUMIF('TKK-MIF-TIF'!$J$96:$J$101,'rekap jam tatap muka'!B50,'TKK-MIF-TIF'!$R$107:$R$108)+SUMIF('TKK-MIF-TIF'!$K$89,'rekap jam tatap muka'!B50,'TKK-MIF-TIF'!$R$89)+SUMIF('TKK-MIF-TIF'!$K$91,'rekap jam tatap muka'!B50,'TKK-MIF-TIF'!$R$91)+SUMIF('TKK-MIF-TIF'!$K$96:$K$101,'rekap jam tatap muka'!B50,'TKK-MIF-TIF'!$R$96:$R$101)+SUMIF('TKK-MIF-TIF'!$K$96:$K$101,'rekap jam tatap muka'!B50,'TKK-MIF-TIF'!$R$107:$R$108)+SUMIF('TKK-MIF-TIF'!$H$89,'rekap jam tatap muka'!B50,'TKK-MIF-TIF'!$R$89)+SUMIF('TKK-MIF-TIF'!$L$91,'rekap jam tatap muka'!B50,'TKK-MIF-TIF'!$R$91)+SUMIF('TKK-MIF-TIF'!$L$96:$L$101,'rekap jam tatap muka'!B50,'TKK-MIF-TIF'!$R$96:$R$101)+SUMIF('TKK-MIF-TIF'!$L$96:$L$101,'rekap jam tatap muka'!B50,'TKK-MIF-TIF'!$R$107:$R$108)</f>
        <v>0</v>
      </c>
      <c r="O42" s="22">
        <f ca="1">SUMIF('TKK-MIF-TIF'!$H$90,'rekap jam tatap muka'!B50,'TKK-MIF-TIF'!$R$90)+SUMIF('TKK-MIF-TIF'!$H$92:$H$93,'rekap jam tatap muka'!B50,'TKK-MIF-TIF'!$R$92:$R$93)+SUMIF('TKK-MIF-TIF'!$H$102:$H$103,'rekap jam tatap muka'!B50,'TKK-MIF-TIF'!$R$102:$R$103)+SUMIF('TKK-MIF-TIF'!$H$106,'rekap jam tatap muka'!B50,'TKK-MIF-TIF'!$R$106)+SUMIF('TKK-MIF-TIF'!$I$90,'rekap jam tatap muka'!B50,'TKK-MIF-TIF'!$R$90)+SUMIF('TKK-MIF-TIF'!$H$92:$I$93,'rekap jam tatap muka'!B50,'TKK-MIF-TIF'!$R$92:$R$93)+SUMIF('TKK-MIF-TIF'!$I$102:$I$103,'rekap jam tatap muka'!B50,'TKK-MIF-TIF'!$R$102:$R$103)+SUMIF('TKK-MIF-TIF'!$I$106,'rekap jam tatap muka'!B50,'TKK-MIF-TIF'!$R$106)+SUMIF('TKK-MIF-TIF'!$J$90,'rekap jam tatap muka'!B50,'TKK-MIF-TIF'!$R$90)+SUMIF('TKK-MIF-TIF'!$J$92:$J$93,'rekap jam tatap muka'!B50,'TKK-MIF-TIF'!$R$92:$R$93)+SUMIF('TKK-MIF-TIF'!$J$102:$J$103,'rekap jam tatap muka'!B50,'TKK-MIF-TIF'!$R$102:$R$103)+SUMIF('TKK-MIF-TIF'!$J$106,'rekap jam tatap muka'!B50,'TKK-MIF-TIF'!$R$106)+SUMIF('TKK-MIF-TIF'!$K$90,'rekap jam tatap muka'!B50,'TKK-MIF-TIF'!$R$90)+SUMIF('TKK-MIF-TIF'!$K$92:$K$93,'rekap jam tatap muka'!B50,'TKK-MIF-TIF'!$R$92:$R$93)+SUMIF('TKK-MIF-TIF'!$K$102:$K$103,'rekap jam tatap muka'!B50,'TKK-MIF-TIF'!$R$102:$R$103)+SUMIF('TKK-MIF-TIF'!$K$106,'rekap jam tatap muka'!B50,'TKK-MIF-TIF'!$R$106)+SUMIF('TKK-MIF-TIF'!$L$90,'rekap jam tatap muka'!B50,'TKK-MIF-TIF'!$R$90)+SUMIF('TKK-MIF-TIF'!$L$92:$L$93,'rekap jam tatap muka'!B50,'TKK-MIF-TIF'!$R$92:$R$93)+SUMIF('TKK-MIF-TIF'!$L$102:$L$103,'rekap jam tatap muka'!B50,'TKK-MIF-TIF'!$R$102:$R$103)+SUMIF('TKK-MIF-TIF'!$L$106,'rekap jam tatap muka'!B50,'TKK-MIF-TIF'!$R$106)</f>
        <v>0</v>
      </c>
      <c r="P42" s="23">
        <f>COUNTIF('TKK-MIF-TIF'!$A$113:$L$150,'rekap jam tatap muka'!B50)</f>
        <v>0</v>
      </c>
      <c r="Q42" s="23">
        <f>SUMIF('TKK-MIF-TIF'!$H$119:$H$121,'rekap jam tatap muka'!B50,'TKK-MIF-TIF'!$R$119:$R$121)+SUMIF('TKK-MIF-TIF'!$H$129:$H$132,'rekap jam tatap muka'!B50,'TKK-MIF-TIF'!$R$129:$R$132)+SUMIF('TKK-MIF-TIF'!$H$139:$H$142,'rekap jam tatap muka'!B50,'TKK-MIF-TIF'!$R$139:$R192)+ SUMIF('TKK-MIF-TIF'!$H$150:$H$151,'rekap jam tatap muka'!B50,'TKK-MIF-TIF'!$R$150:$R201)+SUMIF('TKK-MIF-TIF'!$I$119:$I$121,'rekap jam tatap muka'!B50,'TKK-MIF-TIF'!$R$119:$R$121)+SUMIF('TKK-MIF-TIF'!$I$129:$I$132,'rekap jam tatap muka'!B50,'TKK-MIF-TIF'!$R$129:$R$132)+SUMIF('TKK-MIF-TIF'!$I$139:$I$142,'rekap jam tatap muka'!B50,'TKK-MIF-TIF'!$R$139:$R192)+SUMIF('TKK-MIF-TIF'!$I$150:$I$151,'rekap jam tatap muka'!B50,'TKK-MIF-TIF'!$R$150:$R201)+SUMIF('TKK-MIF-TIF'!$J$119:$J$121,'rekap jam tatap muka'!B50,'TKK-MIF-TIF'!$R$119:$R$121)+SUMIF('TKK-MIF-TIF'!$J$129:$J$132,'rekap jam tatap muka'!B50,'TKK-MIF-TIF'!$R$129:$R$132)+SUMIF('TKK-MIF-TIF'!$J$139:$J$142,'rekap jam tatap muka'!B50,'TKK-MIF-TIF'!$R$139:$R192)+SUMIF('TKK-MIF-TIF'!$J$150:$J$151,'rekap jam tatap muka'!B50,'TKK-MIF-TIF'!$R$150:$R201)+SUMIF('TKK-MIF-TIF'!$K$119:$K$121,'rekap jam tatap muka'!B50,'TKK-MIF-TIF'!$R$119:$R$121)+SUMIF('TKK-MIF-TIF'!$K$129:$K$132,'rekap jam tatap muka'!B50,'TKK-MIF-TIF'!$R$132:$R$1120)+SUMIF('TKK-MIF-TIF'!$K$139:$K$142,'rekap jam tatap muka'!B50,'TKK-MIF-TIF'!$R$139:$R192)+SUMIF('TKK-MIF-TIF'!$K$150:$K$151,'rekap jam tatap muka'!B50,'TKK-MIF-TIF'!$R$150:$R201)+SUMIF('TKK-MIF-TIF'!$L$119:$L$121,'rekap jam tatap muka'!B50,'TKK-MIF-TIF'!$R$119:$R$121)+SUMIF('TKK-MIF-TIF'!$L$129:$L$132,'rekap jam tatap muka'!B50,'TKK-MIF-TIF'!$R$132:$R$1120)+SUMIF('TKK-MIF-TIF'!$L$139:$L$142,'rekap jam tatap muka'!B50,'TKK-MIF-TIF'!$R$139:$R192)+SUMIF('TKK-MIF-TIF'!$L$150:$L$151,'rekap jam tatap muka'!B50,'TKK-MIF-TIF'!$R$150:$R201)</f>
        <v>0</v>
      </c>
      <c r="R42" s="24">
        <f>SUMIF('TKK-MIF-TIF'!$H$122:$H$123,'rekap jam tatap muka'!B50,'TKK-MIF-TIF'!$R$122:$R$123)+SUMIF('TKK-MIF-TIF'!$H$128,'rekap jam tatap muka'!B50,'TKK-MIF-TIF'!$R$128)+SUMIF('TKK-MIF-TIF'!$H$133:$H$134,'rekap jam tatap muka'!B50,'TKK-MIF-TIF'!$R$133:$R$134)+SUMIF('TKK-MIF-TIF'!$H$143:$H$145,'rekap jam tatap muka'!B50,'TKK-MIF-TIF'!$R$143:$R$145)+SUMIF('TKK-MIF-TIF'!$H$152,'rekap jam tatap muka'!B50,'TKK-MIF-TIF'!$R$152)+SUMIF('TKK-MIF-TIF'!$I$122:$I$123,'rekap jam tatap muka'!B50,'TKK-MIF-TIF'!$R$122:$R$123)+SUMIF('TKK-MIF-TIF'!$I$128,'rekap jam tatap muka'!B50,'TKK-MIF-TIF'!$R$128)+SUMIF('TKK-MIF-TIF'!$I$133:$I$134,'rekap jam tatap muka'!B50,'TKK-MIF-TIF'!$R$133:$R$134)+SUMIF('TKK-MIF-TIF'!$I$143:$I$145,'rekap jam tatap muka'!B50,'TKK-MIF-TIF'!$R$143:$R$145)+SUMIF('TKK-MIF-TIF'!$I$152,'rekap jam tatap muka'!B50,'TKK-MIF-TIF'!$R$152)+SUMIF('TKK-MIF-TIF'!$J$122:$J$123,'rekap jam tatap muka'!B50,'TKK-MIF-TIF'!$R$122:$R$123)+SUMIF('TKK-MIF-TIF'!$J$128,'rekap jam tatap muka'!B50,'TKK-MIF-TIF'!$R$128)+SUMIF('TKK-MIF-TIF'!$J$133:$J$134,'rekap jam tatap muka'!B50,'TKK-MIF-TIF'!$R$133:$R$134)+SUMIF('TKK-MIF-TIF'!$J$143:$J$145,'rekap jam tatap muka'!B50,'TKK-MIF-TIF'!$R$143:$R$145)+SUMIF('TKK-MIF-TIF'!$K$122:$K$123,'rekap jam tatap muka'!B50,'TKK-MIF-TIF'!$R$122:$R$123)+SUMIF('TKK-MIF-TIF'!$J$152,'rekap jam tatap muka'!B50,'TKK-MIF-TIF'!$R$152)+SUMIF('TKK-MIF-TIF'!$K$128,'rekap jam tatap muka'!B50,'TKK-MIF-TIF'!$R$128)+SUMIF('TKK-MIF-TIF'!$K$133:$K$134,'rekap jam tatap muka'!B50,'TKK-MIF-TIF'!$R$133:$R$134)+SUMIF('TKK-MIF-TIF'!$K$143:$K$145,'rekap jam tatap muka'!B50,'TKK-MIF-TIF'!$R$143:$R$145)+SUMIF('TKK-MIF-TIF'!$K$152,'rekap jam tatap muka'!B50,'TKK-MIF-TIF'!$R$152)+SUMIF('TKK-MIF-TIF'!$L$122:$L$123,'rekap jam tatap muka'!B50,'TKK-MIF-TIF'!$R$122:$R$123)+SUMIF('TKK-MIF-TIF'!$L$128,'rekap jam tatap muka'!B50,'TKK-MIF-TIF'!$R$128)+SUMIF('TKK-MIF-TIF'!$L$133:$L$134,'rekap jam tatap muka'!B50,'TKK-MIF-TIF'!$R$133:$R$134)+SUMIF('TKK-MIF-TIF'!$L$143:$L$145,'rekap jam tatap muka'!B50,'TKK-MIF-TIF'!$R$143:$R$145)+SUMIF('TKK-MIF-TIF'!$L$152,'rekap jam tatap muka'!B50,'TKK-MIF-TIF'!$R$152)</f>
        <v>5</v>
      </c>
      <c r="S42" s="25">
        <f>COUNTIF('TKK-MIF-TIF'!$A$189:$L$226,'rekap jam tatap muka'!B50)</f>
        <v>0</v>
      </c>
      <c r="T42" s="25">
        <f>SUMIF('TKK-MIF-TIF'!$H$194:$H$196,'rekap jam tatap muka'!B50,'TKK-MIF-TIF'!$R$194:$R$196)+SUMIF('TKK-MIF-TIF'!$H$205:$H$208,'rekap jam tatap muka'!B50,'TKK-MIF-TIF'!$R$205:$R$208)+SUMIF('TKK-MIF-TIF'!$H$215:$H$218,'rekap jam tatap muka'!B50,'TKK-MIF-TIF'!$R$215:$R268)+SUMIF('TKK-MIF-TIF'!$H$226:$H$227,'rekap jam tatap muka'!B50,'TKK-MIF-TIF'!$R$226:$R277)+ SUMIF('TKK-MIF-TIF'!$I$194:$I$196,'rekap jam tatap muka'!B50,'TKK-MIF-TIF'!$R$194:$R$196)+SUMIF('TKK-MIF-TIF'!$I$205:$I$208,'rekap jam tatap muka'!B50,'TKK-MIF-TIF'!$R$205:$R$208)+SUMIF('TKK-MIF-TIF'!$I$215:$I$218,'rekap jam tatap muka'!B50,'TKK-MIF-TIF'!$R$215:$R268)+SUMIF('TKK-MIF-TIF'!$I$226:$I$227,'rekap jam tatap muka'!B50,'TKK-MIF-TIF'!$R$226:$R277)+SUMIF('TKK-MIF-TIF'!$J$194:$J$196,'rekap jam tatap muka'!B50,'TKK-MIF-TIF'!$R$194:$R$196)+SUMIF('TKK-MIF-TIF'!$J$205:$J$208,'rekap jam tatap muka'!B50,'TKK-MIF-TIF'!$R$205:$R$208)+SUMIF('TKK-MIF-TIF'!$J$215:$J$218,'rekap jam tatap muka'!B50,'TKK-MIF-TIF'!$R$215:$R268)+SUMIF('TKK-MIF-TIF'!$J$226:$J$227,'rekap jam tatap muka'!B50,'TKK-MIF-TIF'!$R$226:$R277)+SUMIF('TKK-MIF-TIF'!$K$194:$K$196,'rekap jam tatap muka'!B50,'TKK-MIF-TIF'!$R$194:$R$196)+SUMIF('TKK-MIF-TIF'!$K$205:$K$208,'rekap jam tatap muka'!B50,'TKK-MIF-TIF'!$R$205:$R$208)+SUMIF('TKK-MIF-TIF'!$K$215:$K$218,'rekap jam tatap muka'!B50,'TKK-MIF-TIF'!$R$215:$R268)+SUMIF('TKK-MIF-TIF'!$K$226:$K$227,'rekap jam tatap muka'!B50,'TKK-MIF-TIF'!$R$226:$R277)+SUMIF('TKK-MIF-TIF'!$L$194:$L$196,'rekap jam tatap muka'!B50,'TKK-MIF-TIF'!$R$194:$R$196)+SUMIF('TKK-MIF-TIF'!$L$205:$L$208,'rekap jam tatap muka'!B50,'TKK-MIF-TIF'!$R$205:$R$208)+SUMIF('TKK-MIF-TIF'!$L$215:$L$218,'rekap jam tatap muka'!B50,'TKK-MIF-TIF'!$R$215:$R268)+SUMIF('TKK-MIF-TIF'!$L$226:$L$227,'rekap jam tatap muka'!B50,'TKK-MIF-TIF'!$R$226:$R277)</f>
        <v>2</v>
      </c>
      <c r="U42" s="26">
        <f>SUMIF('TKK-MIF-TIF'!$H$197:$H$198,'rekap jam tatap muka'!B50,'TKK-MIF-TIF'!$R$197:$R$198)+SUMIF('TKK-MIF-TIF'!$H$204,'rekap jam tatap muka'!B50,'TKK-MIF-TIF'!$R$204)+SUMIF('TKK-MIF-TIF'!$H$209:$H$210,'rekap jam tatap muka'!B50,'TKK-MIF-TIF'!$R$209:$R$210)+SUMIF('TKK-MIF-TIF'!$H$219:$H$221,'rekap jam tatap muka'!B50,'TKK-MIF-TIF'!$R$219:$R$221)+SUMIF('TKK-MIF-TIF'!$H$228,'rekap jam tatap muka'!B50,'TKK-MIF-TIF'!$R$228)+SUMIF('TKK-MIF-TIF'!$I$197:$I$198,'rekap jam tatap muka'!B50,'TKK-MIF-TIF'!$R$197:$R$198)+SUMIF('TKK-MIF-TIF'!$I$204,'rekap jam tatap muka'!B50,'TKK-MIF-TIF'!$R$204)+SUMIF('TKK-MIF-TIF'!$I$209:$I$210,'rekap jam tatap muka'!B50,'TKK-MIF-TIF'!$R$209:$R$210)+SUMIF('TKK-MIF-TIF'!$I$219:$I$221,'rekap jam tatap muka'!B50,'TKK-MIF-TIF'!$R$219:$R$221)+SUMIF('TKK-MIF-TIF'!$I$228,'rekap jam tatap muka'!B50,'TKK-MIF-TIF'!$R$228)+SUMIF('TKK-MIF-TIF'!$J$197:$J$198,'rekap jam tatap muka'!B50,'TKK-MIF-TIF'!$R$197:$R$198)+SUMIF('TKK-MIF-TIF'!$J$204,'rekap jam tatap muka'!B50,'TKK-MIF-TIF'!$R$204)+SUMIF('TKK-MIF-TIF'!$J$209:$J$210,'rekap jam tatap muka'!B50,'TKK-MIF-TIF'!$R$209:$R$210)+SUMIF('TKK-MIF-TIF'!$J$219:$J$221,'rekap jam tatap muka'!B50,'TKK-MIF-TIF'!$R$219:$R$221)+SUMIF('TKK-MIF-TIF'!$J$228,'rekap jam tatap muka'!B50,'TKK-MIF-TIF'!$R$228)+SUMIF('TKK-MIF-TIF'!$K$197:$K$198,'rekap jam tatap muka'!B50,'TKK-MIF-TIF'!$R$197:$R$198)+SUMIF('TKK-MIF-TIF'!$K$204,'rekap jam tatap muka'!B50,'TKK-MIF-TIF'!$R$204)+SUMIF('TKK-MIF-TIF'!$K$209:$K$210,'rekap jam tatap muka'!B50,'TKK-MIF-TIF'!$R$209:$R$210)+SUMIF('TKK-MIF-TIF'!$K$219:$K$221,'rekap jam tatap muka'!B50,'TKK-MIF-TIF'!$R$219:$R$221)+SUMIF('TKK-MIF-TIF'!$K$228,'rekap jam tatap muka'!B50,'TKK-MIF-TIF'!$R$228)+SUMIF('TKK-MIF-TIF'!$L$197:$L$198,'rekap jam tatap muka'!B50,'TKK-MIF-TIF'!$R$197:$R$198)+SUMIF('TKK-MIF-TIF'!$L$204,'rekap jam tatap muka'!B50,'TKK-MIF-TIF'!$R$204)+SUMIF('TKK-MIF-TIF'!$L$209:$L$210,'rekap jam tatap muka'!B50,'TKK-MIF-TIF'!$R$209:$R$210)+SUMIF('TKK-MIF-TIF'!$J$219:$J$221,'rekap jam tatap muka'!B50,'TKK-MIF-TIF'!$R$219:$R$221)++SUMIF('TKK-MIF-TIF'!$L$228,'rekap jam tatap muka'!B50,'TKK-MIF-TIF'!$R$228)</f>
        <v>0</v>
      </c>
      <c r="V42" s="27">
        <f>COUNTIF('TKK-MIF-TIF'!$A$231:$L$242,'rekap jam tatap muka'!B50)</f>
        <v>0</v>
      </c>
      <c r="W42" s="28">
        <f>SUMIF('TKK-MIF-TIF'!$H$251:$H$253,'rekap jam tatap muka'!B50,'TKK-MIF-TIF'!$R$251:$R$253)+SUMIF('TKK-MIF-TIF'!$I$251:$I$253,'rekap jam tatap muka'!B50,'TKK-MIF-TIF'!$R$251:$R$253)+SUMIF('TKK-MIF-TIF'!$J$251:$J$253,'rekap jam tatap muka'!B50,'TKK-MIF-TIF'!$R$251:$R$253)+SUMIF('TKK-MIF-TIF'!$K$251:$K$253,'rekap jam tatap muka'!B50,'TKK-MIF-TIF'!$R$251:$R$253)+SUMIF('TKK-MIF-TIF'!$L$251:$L$253,'rekap jam tatap muka'!B50,'TKK-MIF-TIF'!$R$251:$R$253)</f>
        <v>1.5</v>
      </c>
      <c r="X42" s="29">
        <f>SUMIF('TKK-MIF-TIF'!$H$254:$H$255,'rekap jam tatap muka'!B50,'TKK-MIF-TIF'!$R$254:$R$255)+SUMIF('TKK-MIF-TIF'!$I$254:$I$255,'rekap jam tatap muka'!B50,'TKK-MIF-TIF'!$R$254:$R$255)+SUMIF('TKK-MIF-TIF'!$J$254:$J$255,'rekap jam tatap muka'!B50,'TKK-MIF-TIF'!$R$254:$R$255)+SUMIF('TKK-MIF-TIF'!$K$254:$K$255,'rekap jam tatap muka'!B50,'TKK-MIF-TIF'!$R$254:$R$255)+SUMIF('TKK-MIF-TIF'!$L$254:$L$255,'rekap jam tatap muka'!B50,'TKK-MIF-TIF'!$R$254:$R$255)</f>
        <v>4</v>
      </c>
      <c r="Y42" s="30">
        <f>COUNTIF('TKK-MIF-TIF'!$A$261:$L$272,'rekap jam tatap muka'!B50)</f>
        <v>0</v>
      </c>
      <c r="Z42" s="31">
        <f>SUMIF('TKK-MIF-TIF'!$H$266:$H$268,'rekap jam tatap muka'!B50,'TKK-MIF-TIF'!$R$266:$R$268)+SUMIF('TKK-MIF-TIF'!$I$266:$I$268,'rekap jam tatap muka'!B50,'TKK-MIF-TIF'!$R$266:$R$268)+SUMIF('TKK-MIF-TIF'!$J$266:$J$268,'rekap jam tatap muka'!B50,'TKK-MIF-TIF'!$R$266:$R$268)+SUMIF('TKK-MIF-TIF'!$K$266:$K$268,'rekap jam tatap muka'!B50,'TKK-MIF-TIF'!$R$266:$R$268)+SUMIF('TKK-MIF-TIF'!$L$266:$L$268,'rekap jam tatap muka'!B50,'TKK-MIF-TIF'!$R$266:$R$268)</f>
        <v>0</v>
      </c>
      <c r="AA42" s="32">
        <f>SUMIF('TKK-MIF-TIF'!$H$269:$H$270,'rekap jam tatap muka'!B50,'TKK-MIF-TIF'!$R$269:$R$270)+SUMIF('TKK-MIF-TIF'!$I$269:$I$270,'rekap jam tatap muka'!B50,'TKK-MIF-TIF'!$R$269:$R$270)+SUMIF('TKK-MIF-TIF'!$J$269:$J$270,'rekap jam tatap muka'!B50,'TKK-MIF-TIF'!$R$269:$R$270)+SUMIF('TKK-MIF-TIF'!$K$269:$K$270,'rekap jam tatap muka'!B50,'TKK-MIF-TIF'!$R$269:$R$270)+SUMIF('TKK-MIF-TIF'!$L$269:$L$270,'rekap jam tatap muka'!B50,'TKK-MIF-TIF'!$R$269:$R$270)</f>
        <v>0</v>
      </c>
      <c r="AB42" s="33">
        <f>COUNTIF('TKK-MIF-TIF'!$A$154:$L$184,'rekap jam tatap muka'!B50)</f>
        <v>0</v>
      </c>
      <c r="AC42" s="33">
        <f>SUMIF('TKK-MIF-TIF'!$H$161:$H$163,'rekap jam tatap muka'!B50,'TKK-MIF-TIF'!$R$161:$R$163)+SUMIF('TKK-MIF-TIF'!$H$172:$H$175,'rekap jam tatap muka'!B50,'TKK-MIF-TIF'!$R$172:$R$175)+SUMIF('TKK-MIF-TIF'!$I$161:$I$163,'rekap jam tatap muka'!B50,'TKK-MIF-TIF'!$R$161:$R$163)+SUMIF('TKK-MIF-TIF'!$I$172:$I$175,'rekap jam tatap muka'!B50,'TKK-MIF-TIF'!$R$172:$R$175)+SUMIF('TKK-MIF-TIF'!$J$161:$J$163,'rekap jam tatap muka'!B50,'TKK-MIF-TIF'!$R$161:$R$163)+SUMIF('TKK-MIF-TIF'!$J$172:$J$175,'rekap jam tatap muka'!B50,'TKK-MIF-TIF'!$R$172:$R$175)+SUMIF('TKK-MIF-TIF'!$K$161:$K$163,'rekap jam tatap muka'!B50,'TKK-MIF-TIF'!$R$161:$R$163)+SUMIF('TKK-MIF-TIF'!$K$172:$K$175,'rekap jam tatap muka'!B50,'TKK-MIF-TIF'!$R$172:$R$175)+SUMIF('TKK-MIF-TIF'!$L$161:$L$163,'rekap jam tatap muka'!B50,'TKK-MIF-TIF'!$R$161:$R$163)+SUMIF('TKK-MIF-TIF'!$L$172:$L$175,'rekap jam tatap muka'!B50,'TKK-MIF-TIF'!$R$172:$R$175)</f>
        <v>0</v>
      </c>
      <c r="AD42" s="34">
        <f>SUMIF('TKK-MIF-TIF'!$H$164:$H$165,'rekap jam tatap muka'!B50,'TKK-MIF-TIF'!$R$164:$R$165)+SUMIF('TKK-MIF-TIF'!$H$171,'rekap jam tatap muka'!B50,'TKK-MIF-TIF'!$R$171)+SUMIF('TKK-MIF-TIF'!$H$176:$H$177,'rekap jam tatap muka'!B50,'TKK-MIF-TIF'!$R$176:$R$177)+SUMIF('TKK-MIF-TIF'!$I$164:$I$165,'rekap jam tatap muka'!B50,'TKK-MIF-TIF'!$R$164:$R$165)+SUMIF('TKK-MIF-TIF'!$I$171,'rekap jam tatap muka'!B50,'TKK-MIF-TIF'!$R$171)+SUMIF('TKK-MIF-TIF'!$I$176:$I$177,'rekap jam tatap muka'!B50,'TKK-MIF-TIF'!$R$176:$R$177)+SUMIF('TKK-MIF-TIF'!$J$164:$J$165,'rekap jam tatap muka'!B50,'TKK-MIF-TIF'!$R$164:$R$165)+SUMIF('TKK-MIF-TIF'!$J$171,'rekap jam tatap muka'!B50,'TKK-MIF-TIF'!$R$171)+SUMIF('TKK-MIF-TIF'!$J$176:$J$177,'rekap jam tatap muka'!B50,'TKK-MIF-TIF'!$R$176:$R$177)+SUMIF('TKK-MIF-TIF'!$K$164:$K$165,'rekap jam tatap muka'!B50,'TKK-MIF-TIF'!$R$164:$R$165)+SUMIF('TKK-MIF-TIF'!$K$171,'rekap jam tatap muka'!B50,'TKK-MIF-TIF'!$R$171)+SUMIF('TKK-MIF-TIF'!$K$176:$K$177,'rekap jam tatap muka'!B50,'TKK-MIF-TIF'!$R$176:$R$177)+SUMIF('TKK-MIF-TIF'!$L$164:$L$165,'rekap jam tatap muka'!B50,'TKK-MIF-TIF'!$R$164:$R$165)+SUMIF('TKK-MIF-TIF'!$L$171,'rekap jam tatap muka'!B50,'TKK-MIF-TIF'!$R$171)+SUMIF('TKK-MIF-TIF'!$L$176:$L$177,'rekap jam tatap muka'!B50,'TKK-MIF-TIF'!$R$176:$R$177)</f>
        <v>0</v>
      </c>
      <c r="AE42" s="34"/>
      <c r="AF42" s="35">
        <f t="shared" si="9"/>
        <v>0</v>
      </c>
      <c r="AG42" s="15">
        <f t="shared" ca="1" si="10"/>
        <v>3.5</v>
      </c>
      <c r="AH42" s="35">
        <f t="shared" ca="1" si="11"/>
        <v>0</v>
      </c>
      <c r="AI42" s="15">
        <f t="shared" ca="1" si="12"/>
        <v>9</v>
      </c>
      <c r="AJ42" s="35">
        <f t="shared" ca="1" si="1"/>
        <v>1</v>
      </c>
      <c r="AK42" s="35">
        <f t="shared" ca="1" si="13"/>
        <v>12.5</v>
      </c>
      <c r="AL42" s="36">
        <f>COUNTIF('TKK-MIF-TIF'!$H$15:$H$272,'rekap jam tatap muka'!B50)</f>
        <v>0</v>
      </c>
      <c r="AM42" s="37">
        <v>50000</v>
      </c>
      <c r="AN42" s="38">
        <f t="shared" ca="1" si="14"/>
        <v>0</v>
      </c>
      <c r="AO42" s="38">
        <f t="shared" ca="1" si="15"/>
        <v>700000</v>
      </c>
      <c r="AP42" s="38">
        <f t="shared" ca="1" si="16"/>
        <v>700000</v>
      </c>
      <c r="AQ42" s="40" t="s">
        <v>31</v>
      </c>
    </row>
    <row r="43" spans="1:43" ht="15.75" customHeight="1">
      <c r="A43" s="56">
        <v>52</v>
      </c>
      <c r="B43" s="55" t="s">
        <v>77</v>
      </c>
      <c r="C43" s="55" t="s">
        <v>334</v>
      </c>
      <c r="D43" s="14">
        <f>COUNTIF('TKK-MIF-TIF'!$A$13:$L$35,'rekap jam tatap muka'!B51)</f>
        <v>2</v>
      </c>
      <c r="E43" s="15">
        <f ca="1">SUMIF('TKK-MIF-TIF'!$H$4:$H$19,'rekap jam tatap muka'!B51,'TKK-MIF-TIF'!$R$4:$R$19)+SUMIF('TKK-MIF-TIF'!$H$25:$H$30,'rekap jam tatap muka'!B51,'TKK-MIF-TIF'!$R$25:$R$30)+SUMIF('TKK-MIF-TIF'!$I$4:$I$19,'rekap jam tatap muka'!B51,'TKK-MIF-TIF'!$R$4:$R$19)+SUMIF('TKK-MIF-TIF'!$I$25:$I$30,'rekap jam tatap muka'!B51,'TKK-MIF-TIF'!$R$25:$R$30)+SUMIF('TKK-MIF-TIF'!$J$4:$J$19,'rekap jam tatap muka'!B51,'TKK-MIF-TIF'!$R$4:$R$19)+SUMIF('TKK-MIF-TIF'!$J$25:$J$30,'rekap jam tatap muka'!B51,'TKK-MIF-TIF'!$R$25:$R$30)+SUMIF('TKK-MIF-TIF'!$K$4:$K$19,'rekap jam tatap muka'!B51,'TKK-MIF-TIF'!$R$4:$R$19)+SUMIF('TKK-MIF-TIF'!$K$25:$K$30,'rekap jam tatap muka'!B51,'TKK-MIF-TIF'!$R$25:$R$30)+SUMIF('TKK-MIF-TIF'!$L$4:$L$19,'rekap jam tatap muka'!B51,'TKK-MIF-TIF'!$R$4:$R$19)+SUMIF('TKK-MIF-TIF'!$L$25:$L$30,'rekap jam tatap muka'!B51,'TKK-MIF-TIF'!$R$25:$R$30)</f>
        <v>1</v>
      </c>
      <c r="F43" s="16" t="e">
        <f>SUMIF('TKK-MIF-TIF'!$H$20:$H$22,'rekap jam tatap muka'!B51,'TKK-MIF-TIF'!$R$20:$R$22)+SUMIF('TKK-MIF-TIF'!$H$31:$H$32,'rekap jam tatap muka'!B51,'TKK-MIF-TIF'!$R$31:$R$32)+SUMIF('TKK-MIF-TIF'!$H$34,'rekap jam tatap muka'!B51,'TKK-MIF-TIF'!$R$34)+SUMIF('TKK-MIF-TIF'!$I$20:$I$22,'rekap jam tatap muka'!B51,'TKK-MIF-TIF'!$R$20:$R$22)+SUMIF('TKK-MIF-TIF'!$I$31:$I$32,'rekap jam tatap muka'!B51,'TKK-MIF-TIF'!$R$31:$R$32)+SUMIF('TKK-MIF-TIF'!$I$34,'rekap jam tatap muka'!B51,'TKK-MIF-TIF'!$R$34)+SUMIF('TKK-MIF-TIF'!$J$20:$J$22,'rekap jam tatap muka'!B51,'TKK-MIF-TIF'!$R$20:$R$22)+SUMIF('TKK-MIF-TIF'!$J$31:$J$32,'rekap jam tatap muka'!B51,'TKK-MIF-TIF'!$R$31:$R$32)+SUMIF('TKK-MIF-TIF'!$J$34,'rekap jam tatap muka'!B51,'TKK-MIF-TIF'!$R$34)+SUMIF('TKK-MIF-TIF'!$K$20:$K$22,'rekap jam tatap muka'!B51,'TKK-MIF-TIF'!$R$20:$R$22)+SUMIF('TKK-MIF-TIF'!$K$31:$K$32,'rekap jam tatap muka'!B51,'TKK-MIF-TIF'!$R$31:$R$32)+SUMIF('TKK-MIF-TIF'!$K$34,'rekap jam tatap muka'!B51,'TKK-MIF-TIF'!$R$34)+SUMIF('TKK-MIF-TIF'!$L$20:$L$22,'rekap jam tatap muka'!B51,'TKK-MIF-TIF'!$R$20:$R$22)+SUMIF('TKK-MIF-TIF'!$L$31:$L$32,'rekap jam tatap muka'!B51,'TKK-MIF-TIF'!$R$31:$R$32)+SUMIF('TKK-MIF-TIF'!$L$34,'rekap jam tatap muka'!B51,'TKK-MIF-TIF'!$R$34)</f>
        <v>#VALUE!</v>
      </c>
      <c r="G43" s="17">
        <f>COUNTIF('TKK-MIF-TIF'!$A$41:$L$50,'rekap jam tatap muka'!B51)</f>
        <v>1</v>
      </c>
      <c r="H43" s="18">
        <f>SUMIF('TKK-MIF-TIF'!$H$43:$H$47,'rekap jam tatap muka'!B51,'TKK-MIF-TIF'!$R$43:$R$47)+SUMIF('TKK-MIF-TIF'!$I$43:$I$47,'rekap jam tatap muka'!B51,'TKK-MIF-TIF'!$R$43:$R$47)+SUMIF('TKK-MIF-TIF'!$J$43:$J$47,'rekap jam tatap muka'!B51,'TKK-MIF-TIF'!$R$43:$R$47)+SUMIF('TKK-MIF-TIF'!$K$43:$K$47,'rekap jam tatap muka'!B51,'TKK-MIF-TIF'!$R$43:$R$47)+SUMIF('TKK-MIF-TIF'!$L$43:$L$47,'rekap jam tatap muka'!B51,'TKK-MIF-TIF'!$R$43:$R$47)</f>
        <v>1</v>
      </c>
      <c r="I43" s="16">
        <f>SUMIF('TKK-MIF-TIF'!$H$48:$H$50,'rekap jam tatap muka'!B51,'TKK-MIF-TIF'!$R$48:$R$50)+SUMIF('TKK-MIF-TIF'!$I$48:$I$50,'rekap jam tatap muka'!B51,'TKK-MIF-TIF'!$R$48:$R$50)+SUMIF('TKK-MIF-TIF'!$J$48:$J$50,'rekap jam tatap muka'!B51,'TKK-MIF-TIF'!$R$48:$R$50)+SUMIF('TKK-MIF-TIF'!$K$48:$K$50,'rekap jam tatap muka'!B51,'TKK-MIF-TIF'!$R$48:$R$50)+SUMIF('TKK-MIF-TIF'!$L$48:$L$50,'rekap jam tatap muka'!B51,'TKK-MIF-TIF'!$R$48:$R$50)</f>
        <v>0</v>
      </c>
      <c r="J43" s="19">
        <f>COUNTIF('TKK-MIF-TIF'!$A$55:$K$80,'rekap jam tatap muka'!B51)</f>
        <v>0</v>
      </c>
      <c r="K43" s="19">
        <f>SUMIF('TKK-MIF-TIF'!$H$60,'rekap jam tatap muka'!B51,'TKK-MIF-TIF'!$R$60)+SUMIF('TKK-MIF-TIF'!$H$62,'rekap jam tatap muka'!B51,'TKK-MIF-TIF'!$R$62)+SUMIF('TKK-MIF-TIF'!$H$67:$H$72,'rekap jam tatap muka'!B51,'TKK-MIF-TIF'!$R$67:$R$72)+SUMIF('TKK-MIF-TIF'!$H$78:$H$79,'rekap jam tatap muka'!B51,'TKK-MIF-TIF'!$R$78:$R$79)+SUMIF('TKK-MIF-TIF'!$I$60,'rekap jam tatap muka'!B51,'TKK-MIF-TIF'!$R$60)+SUMIF('TKK-MIF-TIF'!$I$62,'rekap jam tatap muka'!B51,'TKK-MIF-TIF'!$R$62)+SUMIF('TKK-MIF-TIF'!$I$67:$I$72,'rekap jam tatap muka'!B51,'TKK-MIF-TIF'!$R$67:$R$72)+SUMIF('TKK-MIF-TIF'!$I$78:$I$79,'rekap jam tatap muka'!B51,'TKK-MIF-TIF'!$R$78:$R$79)+SUMIF('TKK-MIF-TIF'!$J$60,'rekap jam tatap muka'!B51,'TKK-MIF-TIF'!$R$60)+SUMIF('TKK-MIF-TIF'!$J$62,'rekap jam tatap muka'!B51,'TKK-MIF-TIF'!$R$62)+SUMIF('TKK-MIF-TIF'!$J$67:$J$72,'rekap jam tatap muka'!B51,'TKK-MIF-TIF'!$R$67:$R$72)+SUMIF('TKK-MIF-TIF'!$J$78:$J$79,'rekap jam tatap muka'!B51,'TKK-MIF-TIF'!$R$78:$R$79)+SUMIF('TKK-MIF-TIF'!$K$60,'rekap jam tatap muka'!B51,'TKK-MIF-TIF'!$R$60)+SUMIF('TKK-MIF-TIF'!$K$62,'rekap jam tatap muka'!B51,'TKK-MIF-TIF'!$R$62)+SUMIF('TKK-MIF-TIF'!$K$67:$K$72,'rekap jam tatap muka'!B51,'TKK-MIF-TIF'!$R$67:$R$72)+SUMIF('TKK-MIF-TIF'!$K$78:$K$79,'rekap jam tatap muka'!B51,'TKK-MIF-TIF'!$R$78:$R$79)+SUMIF('TKK-MIF-TIF'!$L$60,'rekap jam tatap muka'!B51,'TKK-MIF-TIF'!$R$60)+SUMIF('TKK-MIF-TIF'!$L$62,'rekap jam tatap muka'!B51,'TKK-MIF-TIF'!$R$62)+SUMIF('TKK-MIF-TIF'!$L$67:$L$72,'rekap jam tatap muka'!B51,'TKK-MIF-TIF'!$R$67:$R$72)+SUMIF('TKK-MIF-TIF'!$L$78:$L$79,'rekap jam tatap muka'!B51,'TKK-MIF-TIF'!$R$78:$R$79)</f>
        <v>0</v>
      </c>
      <c r="L43" s="20">
        <f>SUMIF('TKK-MIF-TIF'!$H$61,'rekap jam tatap muka'!B51,'TKK-MIF-TIF'!$R$61)+SUMIF('TKK-MIF-TIF'!$H$63:$H$64,'rekap jam tatap muka'!B51,'TKK-MIF-TIF'!$R$63:$R$64)+SUMIF('TKK-MIF-TIF'!$H$73:$H$74,'rekap jam tatap muka'!B51,'TKK-MIF-TIF'!$R$73:$R$74)+SUMIF('TKK-MIF-TIF'!$H$77,'rekap jam tatap muka'!B51,'TKK-MIF-TIF'!$R$77)+SUMIF('TKK-MIF-TIF'!$I$61,'rekap jam tatap muka'!B51,'TKK-MIF-TIF'!$R$61)+SUMIF('TKK-MIF-TIF'!$I$63:$I$64,'rekap jam tatap muka'!B51,'TKK-MIF-TIF'!$R$63:$R$64)+SUMIF('TKK-MIF-TIF'!$I$73:$I$74,'rekap jam tatap muka'!B51,'TKK-MIF-TIF'!$R$73:$R$74)+SUMIF('TKK-MIF-TIF'!$I$77,'rekap jam tatap muka'!B51,'TKK-MIF-TIF'!$R$77)+SUMIF('TKK-MIF-TIF'!$J$61,'rekap jam tatap muka'!B51,'TKK-MIF-TIF'!$R$61)+SUMIF('TKK-MIF-TIF'!$J$63:$J$64,'rekap jam tatap muka'!B51,'TKK-MIF-TIF'!$R$63:$R$64)+SUMIF('TKK-MIF-TIF'!$J$73:$J$74,'rekap jam tatap muka'!B51,'TKK-MIF-TIF'!$R$73:$R$74)+SUMIF('TKK-MIF-TIF'!$J$77,'rekap jam tatap muka'!B51,'TKK-MIF-TIF'!$R$77)+SUMIF('TKK-MIF-TIF'!$K$61,'rekap jam tatap muka'!B51,'TKK-MIF-TIF'!$R$61)+SUMIF('TKK-MIF-TIF'!$K$63:$K$64,'rekap jam tatap muka'!B51,'TKK-MIF-TIF'!$R$63:$R$64)+SUMIF('TKK-MIF-TIF'!$K$73:$K$74,'rekap jam tatap muka'!B51,'TKK-MIF-TIF'!$R$73:$R$74)+SUMIF('TKK-MIF-TIF'!$K$77,'rekap jam tatap muka'!B51,'TKK-MIF-TIF'!$R$77)+SUMIF('TKK-MIF-TIF'!$L$61,'rekap jam tatap muka'!B51,'TKK-MIF-TIF'!$R$61)+SUMIF('TKK-MIF-TIF'!$L$63:$L$64,'rekap jam tatap muka'!B51,'TKK-MIF-TIF'!$R$63:$R$64)+SUMIF('TKK-MIF-TIF'!$L$73:$L$74,'rekap jam tatap muka'!B51,'TKK-MIF-TIF'!$R$73:$R$74)+SUMIF('TKK-MIF-TIF'!$L$77,'rekap jam tatap muka'!B51,'TKK-MIF-TIF'!$R$77)</f>
        <v>0</v>
      </c>
      <c r="M43" s="21">
        <f>COUNTIF('TKK-MIF-TIF'!$A$84:$K$109,'rekap jam tatap muka'!B51)</f>
        <v>0</v>
      </c>
      <c r="N43" s="21">
        <f ca="1">SUMIF('TKK-MIF-TIF'!$H$89,'rekap jam tatap muka'!B51,'TKK-MIF-TIF'!$R$89)+SUMIF('TKK-MIF-TIF'!$H$91,'rekap jam tatap muka'!B51,'TKK-MIF-TIF'!$R$91)+SUMIF('TKK-MIF-TIF'!$H$96:$H$101,'rekap jam tatap muka'!B51,'TKK-MIF-TIF'!$R$96:$R$101)+SUMIF('TKK-MIF-TIF'!$H$96:$H$101,'rekap jam tatap muka'!B51,'TKK-MIF-TIF'!$R$107:$R$108)+SUMIF('TKK-MIF-TIF'!$I$89,'rekap jam tatap muka'!B51,'TKK-MIF-TIF'!$R$89)+SUMIF('TKK-MIF-TIF'!$I$91,'rekap jam tatap muka'!B51,'TKK-MIF-TIF'!$R$91)+SUMIF('TKK-MIF-TIF'!$I$96:$I$101,'rekap jam tatap muka'!B51,'TKK-MIF-TIF'!$R$96:$R$101)+SUMIF('TKK-MIF-TIF'!$I$96:$I$101,'rekap jam tatap muka'!B51,'TKK-MIF-TIF'!$R$107:$R$108)+SUMIF('TKK-MIF-TIF'!$J$89,'rekap jam tatap muka'!B51,'TKK-MIF-TIF'!$R$89)+SUMIF('TKK-MIF-TIF'!$J$91,'rekap jam tatap muka'!B51,'TKK-MIF-TIF'!$R$91)+SUMIF('TKK-MIF-TIF'!$J$96:$J$101,'rekap jam tatap muka'!B51,'TKK-MIF-TIF'!$R$96:$R$101)+SUMIF('TKK-MIF-TIF'!$J$96:$J$101,'rekap jam tatap muka'!B51,'TKK-MIF-TIF'!$R$107:$R$108)+SUMIF('TKK-MIF-TIF'!$K$89,'rekap jam tatap muka'!B51,'TKK-MIF-TIF'!$R$89)+SUMIF('TKK-MIF-TIF'!$K$91,'rekap jam tatap muka'!B51,'TKK-MIF-TIF'!$R$91)+SUMIF('TKK-MIF-TIF'!$K$96:$K$101,'rekap jam tatap muka'!B51,'TKK-MIF-TIF'!$R$96:$R$101)+SUMIF('TKK-MIF-TIF'!$K$96:$K$101,'rekap jam tatap muka'!B51,'TKK-MIF-TIF'!$R$107:$R$108)+SUMIF('TKK-MIF-TIF'!$H$89,'rekap jam tatap muka'!B51,'TKK-MIF-TIF'!$R$89)+SUMIF('TKK-MIF-TIF'!$L$91,'rekap jam tatap muka'!B51,'TKK-MIF-TIF'!$R$91)+SUMIF('TKK-MIF-TIF'!$L$96:$L$101,'rekap jam tatap muka'!B51,'TKK-MIF-TIF'!$R$96:$R$101)+SUMIF('TKK-MIF-TIF'!$L$96:$L$101,'rekap jam tatap muka'!B51,'TKK-MIF-TIF'!$R$107:$R$108)</f>
        <v>0</v>
      </c>
      <c r="O43" s="22">
        <f ca="1">SUMIF('TKK-MIF-TIF'!$H$90,'rekap jam tatap muka'!B51,'TKK-MIF-TIF'!$R$90)+SUMIF('TKK-MIF-TIF'!$H$92:$H$93,'rekap jam tatap muka'!B51,'TKK-MIF-TIF'!$R$92:$R$93)+SUMIF('TKK-MIF-TIF'!$H$102:$H$103,'rekap jam tatap muka'!B51,'TKK-MIF-TIF'!$R$102:$R$103)+SUMIF('TKK-MIF-TIF'!$H$106,'rekap jam tatap muka'!B51,'TKK-MIF-TIF'!$R$106)+SUMIF('TKK-MIF-TIF'!$I$90,'rekap jam tatap muka'!B51,'TKK-MIF-TIF'!$R$90)+SUMIF('TKK-MIF-TIF'!$H$92:$I$93,'rekap jam tatap muka'!B51,'TKK-MIF-TIF'!$R$92:$R$93)+SUMIF('TKK-MIF-TIF'!$I$102:$I$103,'rekap jam tatap muka'!B51,'TKK-MIF-TIF'!$R$102:$R$103)+SUMIF('TKK-MIF-TIF'!$I$106,'rekap jam tatap muka'!B51,'TKK-MIF-TIF'!$R$106)+SUMIF('TKK-MIF-TIF'!$J$90,'rekap jam tatap muka'!B51,'TKK-MIF-TIF'!$R$90)+SUMIF('TKK-MIF-TIF'!$J$92:$J$93,'rekap jam tatap muka'!B51,'TKK-MIF-TIF'!$R$92:$R$93)+SUMIF('TKK-MIF-TIF'!$J$102:$J$103,'rekap jam tatap muka'!B51,'TKK-MIF-TIF'!$R$102:$R$103)+SUMIF('TKK-MIF-TIF'!$J$106,'rekap jam tatap muka'!B51,'TKK-MIF-TIF'!$R$106)+SUMIF('TKK-MIF-TIF'!$K$90,'rekap jam tatap muka'!B51,'TKK-MIF-TIF'!$R$90)+SUMIF('TKK-MIF-TIF'!$K$92:$K$93,'rekap jam tatap muka'!B51,'TKK-MIF-TIF'!$R$92:$R$93)+SUMIF('TKK-MIF-TIF'!$K$102:$K$103,'rekap jam tatap muka'!B51,'TKK-MIF-TIF'!$R$102:$R$103)+SUMIF('TKK-MIF-TIF'!$K$106,'rekap jam tatap muka'!B51,'TKK-MIF-TIF'!$R$106)+SUMIF('TKK-MIF-TIF'!$L$90,'rekap jam tatap muka'!B51,'TKK-MIF-TIF'!$R$90)+SUMIF('TKK-MIF-TIF'!$L$92:$L$93,'rekap jam tatap muka'!B51,'TKK-MIF-TIF'!$R$92:$R$93)+SUMIF('TKK-MIF-TIF'!$L$102:$L$103,'rekap jam tatap muka'!B51,'TKK-MIF-TIF'!$R$102:$R$103)+SUMIF('TKK-MIF-TIF'!$L$106,'rekap jam tatap muka'!B51,'TKK-MIF-TIF'!$R$106)</f>
        <v>0</v>
      </c>
      <c r="P43" s="23">
        <f>COUNTIF('TKK-MIF-TIF'!$A$113:$L$150,'rekap jam tatap muka'!B51)</f>
        <v>0</v>
      </c>
      <c r="Q43" s="23">
        <f>SUMIF('TKK-MIF-TIF'!$H$119:$H$121,'rekap jam tatap muka'!B51,'TKK-MIF-TIF'!$R$119:$R$121)+SUMIF('TKK-MIF-TIF'!$H$129:$H$132,'rekap jam tatap muka'!B51,'TKK-MIF-TIF'!$R$129:$R$132)+SUMIF('TKK-MIF-TIF'!$H$139:$H$142,'rekap jam tatap muka'!B51,'TKK-MIF-TIF'!$R$139:$R193)+ SUMIF('TKK-MIF-TIF'!$H$150:$H$151,'rekap jam tatap muka'!B51,'TKK-MIF-TIF'!$R$150:$R202)+SUMIF('TKK-MIF-TIF'!$I$119:$I$121,'rekap jam tatap muka'!B51,'TKK-MIF-TIF'!$R$119:$R$121)+SUMIF('TKK-MIF-TIF'!$I$129:$I$132,'rekap jam tatap muka'!B51,'TKK-MIF-TIF'!$R$129:$R$132)+SUMIF('TKK-MIF-TIF'!$I$139:$I$142,'rekap jam tatap muka'!B51,'TKK-MIF-TIF'!$R$139:$R193)+SUMIF('TKK-MIF-TIF'!$I$150:$I$151,'rekap jam tatap muka'!B51,'TKK-MIF-TIF'!$R$150:$R202)+SUMIF('TKK-MIF-TIF'!$J$119:$J$121,'rekap jam tatap muka'!B51,'TKK-MIF-TIF'!$R$119:$R$121)+SUMIF('TKK-MIF-TIF'!$J$129:$J$132,'rekap jam tatap muka'!B51,'TKK-MIF-TIF'!$R$129:$R$132)+SUMIF('TKK-MIF-TIF'!$J$139:$J$142,'rekap jam tatap muka'!B51,'TKK-MIF-TIF'!$R$139:$R193)+SUMIF('TKK-MIF-TIF'!$J$150:$J$151,'rekap jam tatap muka'!B51,'TKK-MIF-TIF'!$R$150:$R202)+SUMIF('TKK-MIF-TIF'!$K$119:$K$121,'rekap jam tatap muka'!B51,'TKK-MIF-TIF'!$R$119:$R$121)+SUMIF('TKK-MIF-TIF'!$K$129:$K$132,'rekap jam tatap muka'!B51,'TKK-MIF-TIF'!$R$132:$R$1120)+SUMIF('TKK-MIF-TIF'!$K$139:$K$142,'rekap jam tatap muka'!B51,'TKK-MIF-TIF'!$R$139:$R193)+SUMIF('TKK-MIF-TIF'!$K$150:$K$151,'rekap jam tatap muka'!B51,'TKK-MIF-TIF'!$R$150:$R202)+SUMIF('TKK-MIF-TIF'!$L$119:$L$121,'rekap jam tatap muka'!B51,'TKK-MIF-TIF'!$R$119:$R$121)+SUMIF('TKK-MIF-TIF'!$L$129:$L$132,'rekap jam tatap muka'!B51,'TKK-MIF-TIF'!$R$132:$R$1120)+SUMIF('TKK-MIF-TIF'!$L$139:$L$142,'rekap jam tatap muka'!B51,'TKK-MIF-TIF'!$R$139:$R193)+SUMIF('TKK-MIF-TIF'!$L$150:$L$151,'rekap jam tatap muka'!B51,'TKK-MIF-TIF'!$R$150:$R202)</f>
        <v>0</v>
      </c>
      <c r="R43" s="24">
        <f>SUMIF('TKK-MIF-TIF'!$H$122:$H$123,'rekap jam tatap muka'!B51,'TKK-MIF-TIF'!$R$122:$R$123)+SUMIF('TKK-MIF-TIF'!$H$128,'rekap jam tatap muka'!B51,'TKK-MIF-TIF'!$R$128)+SUMIF('TKK-MIF-TIF'!$H$133:$H$134,'rekap jam tatap muka'!B51,'TKK-MIF-TIF'!$R$133:$R$134)+SUMIF('TKK-MIF-TIF'!$H$143:$H$145,'rekap jam tatap muka'!B51,'TKK-MIF-TIF'!$R$143:$R$145)+SUMIF('TKK-MIF-TIF'!$H$152,'rekap jam tatap muka'!B51,'TKK-MIF-TIF'!$R$152)+SUMIF('TKK-MIF-TIF'!$I$122:$I$123,'rekap jam tatap muka'!B51,'TKK-MIF-TIF'!$R$122:$R$123)+SUMIF('TKK-MIF-TIF'!$I$128,'rekap jam tatap muka'!B51,'TKK-MIF-TIF'!$R$128)+SUMIF('TKK-MIF-TIF'!$I$133:$I$134,'rekap jam tatap muka'!B51,'TKK-MIF-TIF'!$R$133:$R$134)+SUMIF('TKK-MIF-TIF'!$I$143:$I$145,'rekap jam tatap muka'!B51,'TKK-MIF-TIF'!$R$143:$R$145)+SUMIF('TKK-MIF-TIF'!$I$152,'rekap jam tatap muka'!B51,'TKK-MIF-TIF'!$R$152)+SUMIF('TKK-MIF-TIF'!$J$122:$J$123,'rekap jam tatap muka'!B51,'TKK-MIF-TIF'!$R$122:$R$123)+SUMIF('TKK-MIF-TIF'!$J$128,'rekap jam tatap muka'!B51,'TKK-MIF-TIF'!$R$128)+SUMIF('TKK-MIF-TIF'!$J$133:$J$134,'rekap jam tatap muka'!B51,'TKK-MIF-TIF'!$R$133:$R$134)+SUMIF('TKK-MIF-TIF'!$J$143:$J$145,'rekap jam tatap muka'!B51,'TKK-MIF-TIF'!$R$143:$R$145)+SUMIF('TKK-MIF-TIF'!$K$122:$K$123,'rekap jam tatap muka'!B51,'TKK-MIF-TIF'!$R$122:$R$123)+SUMIF('TKK-MIF-TIF'!$J$152,'rekap jam tatap muka'!B51,'TKK-MIF-TIF'!$R$152)+SUMIF('TKK-MIF-TIF'!$K$128,'rekap jam tatap muka'!B51,'TKK-MIF-TIF'!$R$128)+SUMIF('TKK-MIF-TIF'!$K$133:$K$134,'rekap jam tatap muka'!B51,'TKK-MIF-TIF'!$R$133:$R$134)+SUMIF('TKK-MIF-TIF'!$K$143:$K$145,'rekap jam tatap muka'!B51,'TKK-MIF-TIF'!$R$143:$R$145)+SUMIF('TKK-MIF-TIF'!$K$152,'rekap jam tatap muka'!B51,'TKK-MIF-TIF'!$R$152)+SUMIF('TKK-MIF-TIF'!$L$122:$L$123,'rekap jam tatap muka'!B51,'TKK-MIF-TIF'!$R$122:$R$123)+SUMIF('TKK-MIF-TIF'!$L$128,'rekap jam tatap muka'!B51,'TKK-MIF-TIF'!$R$128)+SUMIF('TKK-MIF-TIF'!$L$133:$L$134,'rekap jam tatap muka'!B51,'TKK-MIF-TIF'!$R$133:$R$134)+SUMIF('TKK-MIF-TIF'!$L$143:$L$145,'rekap jam tatap muka'!B51,'TKK-MIF-TIF'!$R$143:$R$145)+SUMIF('TKK-MIF-TIF'!$L$152,'rekap jam tatap muka'!B51,'TKK-MIF-TIF'!$R$152)</f>
        <v>0</v>
      </c>
      <c r="S43" s="25">
        <f>COUNTIF('TKK-MIF-TIF'!$A$189:$L$226,'rekap jam tatap muka'!B51)</f>
        <v>0</v>
      </c>
      <c r="T43" s="25">
        <f>SUMIF('TKK-MIF-TIF'!$H$194:$H$196,'rekap jam tatap muka'!B51,'TKK-MIF-TIF'!$R$194:$R$196)+SUMIF('TKK-MIF-TIF'!$H$205:$H$208,'rekap jam tatap muka'!B51,'TKK-MIF-TIF'!$R$205:$R$208)+SUMIF('TKK-MIF-TIF'!$H$215:$H$218,'rekap jam tatap muka'!B51,'TKK-MIF-TIF'!$R$215:$R269)+SUMIF('TKK-MIF-TIF'!$H$226:$H$227,'rekap jam tatap muka'!B51,'TKK-MIF-TIF'!$R$226:$R278)+ SUMIF('TKK-MIF-TIF'!$I$194:$I$196,'rekap jam tatap muka'!B51,'TKK-MIF-TIF'!$R$194:$R$196)+SUMIF('TKK-MIF-TIF'!$I$205:$I$208,'rekap jam tatap muka'!B51,'TKK-MIF-TIF'!$R$205:$R$208)+SUMIF('TKK-MIF-TIF'!$I$215:$I$218,'rekap jam tatap muka'!B51,'TKK-MIF-TIF'!$R$215:$R269)+SUMIF('TKK-MIF-TIF'!$I$226:$I$227,'rekap jam tatap muka'!B51,'TKK-MIF-TIF'!$R$226:$R278)+SUMIF('TKK-MIF-TIF'!$J$194:$J$196,'rekap jam tatap muka'!B51,'TKK-MIF-TIF'!$R$194:$R$196)+SUMIF('TKK-MIF-TIF'!$J$205:$J$208,'rekap jam tatap muka'!B51,'TKK-MIF-TIF'!$R$205:$R$208)+SUMIF('TKK-MIF-TIF'!$J$215:$J$218,'rekap jam tatap muka'!B51,'TKK-MIF-TIF'!$R$215:$R269)+SUMIF('TKK-MIF-TIF'!$J$226:$J$227,'rekap jam tatap muka'!B51,'TKK-MIF-TIF'!$R$226:$R278)+SUMIF('TKK-MIF-TIF'!$K$194:$K$196,'rekap jam tatap muka'!B51,'TKK-MIF-TIF'!$R$194:$R$196)+SUMIF('TKK-MIF-TIF'!$K$205:$K$208,'rekap jam tatap muka'!B51,'TKK-MIF-TIF'!$R$205:$R$208)+SUMIF('TKK-MIF-TIF'!$K$215:$K$218,'rekap jam tatap muka'!B51,'TKK-MIF-TIF'!$R$215:$R269)+SUMIF('TKK-MIF-TIF'!$K$226:$K$227,'rekap jam tatap muka'!B51,'TKK-MIF-TIF'!$R$226:$R278)+SUMIF('TKK-MIF-TIF'!$L$194:$L$196,'rekap jam tatap muka'!B51,'TKK-MIF-TIF'!$R$194:$R$196)+SUMIF('TKK-MIF-TIF'!$L$205:$L$208,'rekap jam tatap muka'!B51,'TKK-MIF-TIF'!$R$205:$R$208)+SUMIF('TKK-MIF-TIF'!$L$215:$L$218,'rekap jam tatap muka'!B51,'TKK-MIF-TIF'!$R$215:$R269)+SUMIF('TKK-MIF-TIF'!$L$226:$L$227,'rekap jam tatap muka'!B51,'TKK-MIF-TIF'!$R$226:$R278)</f>
        <v>0</v>
      </c>
      <c r="U43" s="26">
        <f>SUMIF('TKK-MIF-TIF'!$H$197:$H$198,'rekap jam tatap muka'!B51,'TKK-MIF-TIF'!$R$197:$R$198)+SUMIF('TKK-MIF-TIF'!$H$204,'rekap jam tatap muka'!B51,'TKK-MIF-TIF'!$R$204)+SUMIF('TKK-MIF-TIF'!$H$209:$H$210,'rekap jam tatap muka'!B51,'TKK-MIF-TIF'!$R$209:$R$210)+SUMIF('TKK-MIF-TIF'!$H$219:$H$221,'rekap jam tatap muka'!B51,'TKK-MIF-TIF'!$R$219:$R$221)+SUMIF('TKK-MIF-TIF'!$H$228,'rekap jam tatap muka'!B51,'TKK-MIF-TIF'!$R$228)+SUMIF('TKK-MIF-TIF'!$I$197:$I$198,'rekap jam tatap muka'!B51,'TKK-MIF-TIF'!$R$197:$R$198)+SUMIF('TKK-MIF-TIF'!$I$204,'rekap jam tatap muka'!B51,'TKK-MIF-TIF'!$R$204)+SUMIF('TKK-MIF-TIF'!$I$209:$I$210,'rekap jam tatap muka'!B51,'TKK-MIF-TIF'!$R$209:$R$210)+SUMIF('TKK-MIF-TIF'!$I$219:$I$221,'rekap jam tatap muka'!B51,'TKK-MIF-TIF'!$R$219:$R$221)+SUMIF('TKK-MIF-TIF'!$I$228,'rekap jam tatap muka'!B51,'TKK-MIF-TIF'!$R$228)+SUMIF('TKK-MIF-TIF'!$J$197:$J$198,'rekap jam tatap muka'!B51,'TKK-MIF-TIF'!$R$197:$R$198)+SUMIF('TKK-MIF-TIF'!$J$204,'rekap jam tatap muka'!B51,'TKK-MIF-TIF'!$R$204)+SUMIF('TKK-MIF-TIF'!$J$209:$J$210,'rekap jam tatap muka'!B51,'TKK-MIF-TIF'!$R$209:$R$210)+SUMIF('TKK-MIF-TIF'!$J$219:$J$221,'rekap jam tatap muka'!B51,'TKK-MIF-TIF'!$R$219:$R$221)+SUMIF('TKK-MIF-TIF'!$J$228,'rekap jam tatap muka'!B51,'TKK-MIF-TIF'!$R$228)+SUMIF('TKK-MIF-TIF'!$K$197:$K$198,'rekap jam tatap muka'!B51,'TKK-MIF-TIF'!$R$197:$R$198)+SUMIF('TKK-MIF-TIF'!$K$204,'rekap jam tatap muka'!B51,'TKK-MIF-TIF'!$R$204)+SUMIF('TKK-MIF-TIF'!$K$209:$K$210,'rekap jam tatap muka'!B51,'TKK-MIF-TIF'!$R$209:$R$210)+SUMIF('TKK-MIF-TIF'!$K$219:$K$221,'rekap jam tatap muka'!B51,'TKK-MIF-TIF'!$R$219:$R$221)+SUMIF('TKK-MIF-TIF'!$K$228,'rekap jam tatap muka'!B51,'TKK-MIF-TIF'!$R$228)+SUMIF('TKK-MIF-TIF'!$L$197:$L$198,'rekap jam tatap muka'!B51,'TKK-MIF-TIF'!$R$197:$R$198)+SUMIF('TKK-MIF-TIF'!$L$204,'rekap jam tatap muka'!B51,'TKK-MIF-TIF'!$R$204)+SUMIF('TKK-MIF-TIF'!$L$209:$L$210,'rekap jam tatap muka'!B51,'TKK-MIF-TIF'!$R$209:$R$210)+SUMIF('TKK-MIF-TIF'!$J$219:$J$221,'rekap jam tatap muka'!B51,'TKK-MIF-TIF'!$R$219:$R$221)++SUMIF('TKK-MIF-TIF'!$L$228,'rekap jam tatap muka'!B51,'TKK-MIF-TIF'!$R$228)</f>
        <v>0</v>
      </c>
      <c r="V43" s="27">
        <f>COUNTIF('TKK-MIF-TIF'!$A$231:$L$242,'rekap jam tatap muka'!B51)</f>
        <v>0</v>
      </c>
      <c r="W43" s="28">
        <f>SUMIF('TKK-MIF-TIF'!$H$251:$H$253,'rekap jam tatap muka'!B51,'TKK-MIF-TIF'!$R$251:$R$253)+SUMIF('TKK-MIF-TIF'!$I$251:$I$253,'rekap jam tatap muka'!B51,'TKK-MIF-TIF'!$R$251:$R$253)+SUMIF('TKK-MIF-TIF'!$J$251:$J$253,'rekap jam tatap muka'!B51,'TKK-MIF-TIF'!$R$251:$R$253)+SUMIF('TKK-MIF-TIF'!$K$251:$K$253,'rekap jam tatap muka'!B51,'TKK-MIF-TIF'!$R$251:$R$253)+SUMIF('TKK-MIF-TIF'!$L$251:$L$253,'rekap jam tatap muka'!B51,'TKK-MIF-TIF'!$R$251:$R$253)</f>
        <v>0</v>
      </c>
      <c r="X43" s="29">
        <f>SUMIF('TKK-MIF-TIF'!$H$254:$H$255,'rekap jam tatap muka'!B51,'TKK-MIF-TIF'!$R$254:$R$255)+SUMIF('TKK-MIF-TIF'!$I$254:$I$255,'rekap jam tatap muka'!B51,'TKK-MIF-TIF'!$R$254:$R$255)+SUMIF('TKK-MIF-TIF'!$J$254:$J$255,'rekap jam tatap muka'!B51,'TKK-MIF-TIF'!$R$254:$R$255)+SUMIF('TKK-MIF-TIF'!$K$254:$K$255,'rekap jam tatap muka'!B51,'TKK-MIF-TIF'!$R$254:$R$255)+SUMIF('TKK-MIF-TIF'!$L$254:$L$255,'rekap jam tatap muka'!B51,'TKK-MIF-TIF'!$R$254:$R$255)</f>
        <v>0</v>
      </c>
      <c r="Y43" s="30">
        <f>COUNTIF('TKK-MIF-TIF'!$A$261:$L$272,'rekap jam tatap muka'!B51)</f>
        <v>0</v>
      </c>
      <c r="Z43" s="31">
        <f>SUMIF('TKK-MIF-TIF'!$H$266:$H$268,'rekap jam tatap muka'!B51,'TKK-MIF-TIF'!$R$266:$R$268)+SUMIF('TKK-MIF-TIF'!$I$266:$I$268,'rekap jam tatap muka'!B51,'TKK-MIF-TIF'!$R$266:$R$268)+SUMIF('TKK-MIF-TIF'!$J$266:$J$268,'rekap jam tatap muka'!B51,'TKK-MIF-TIF'!$R$266:$R$268)+SUMIF('TKK-MIF-TIF'!$K$266:$K$268,'rekap jam tatap muka'!B51,'TKK-MIF-TIF'!$R$266:$R$268)+SUMIF('TKK-MIF-TIF'!$L$266:$L$268,'rekap jam tatap muka'!B51,'TKK-MIF-TIF'!$R$266:$R$268)</f>
        <v>0</v>
      </c>
      <c r="AA43" s="32">
        <f>SUMIF('TKK-MIF-TIF'!$H$269:$H$270,'rekap jam tatap muka'!B51,'TKK-MIF-TIF'!$R$269:$R$270)+SUMIF('TKK-MIF-TIF'!$I$269:$I$270,'rekap jam tatap muka'!B51,'TKK-MIF-TIF'!$R$269:$R$270)+SUMIF('TKK-MIF-TIF'!$J$269:$J$270,'rekap jam tatap muka'!B51,'TKK-MIF-TIF'!$R$269:$R$270)+SUMIF('TKK-MIF-TIF'!$K$269:$K$270,'rekap jam tatap muka'!B51,'TKK-MIF-TIF'!$R$269:$R$270)+SUMIF('TKK-MIF-TIF'!$L$269:$L$270,'rekap jam tatap muka'!B51,'TKK-MIF-TIF'!$R$269:$R$270)</f>
        <v>0</v>
      </c>
      <c r="AB43" s="33">
        <f>COUNTIF('TKK-MIF-TIF'!$A$154:$L$184,'rekap jam tatap muka'!B51)</f>
        <v>0</v>
      </c>
      <c r="AC43" s="33">
        <f>SUMIF('TKK-MIF-TIF'!$H$161:$H$163,'rekap jam tatap muka'!B51,'TKK-MIF-TIF'!$R$161:$R$163)+SUMIF('TKK-MIF-TIF'!$H$172:$H$175,'rekap jam tatap muka'!B51,'TKK-MIF-TIF'!$R$172:$R$175)+SUMIF('TKK-MIF-TIF'!$I$161:$I$163,'rekap jam tatap muka'!B51,'TKK-MIF-TIF'!$R$161:$R$163)+SUMIF('TKK-MIF-TIF'!$I$172:$I$175,'rekap jam tatap muka'!B51,'TKK-MIF-TIF'!$R$172:$R$175)+SUMIF('TKK-MIF-TIF'!$J$161:$J$163,'rekap jam tatap muka'!B51,'TKK-MIF-TIF'!$R$161:$R$163)+SUMIF('TKK-MIF-TIF'!$J$172:$J$175,'rekap jam tatap muka'!B51,'TKK-MIF-TIF'!$R$172:$R$175)+SUMIF('TKK-MIF-TIF'!$K$161:$K$163,'rekap jam tatap muka'!B51,'TKK-MIF-TIF'!$R$161:$R$163)+SUMIF('TKK-MIF-TIF'!$K$172:$K$175,'rekap jam tatap muka'!B51,'TKK-MIF-TIF'!$R$172:$R$175)+SUMIF('TKK-MIF-TIF'!$L$161:$L$163,'rekap jam tatap muka'!B51,'TKK-MIF-TIF'!$R$161:$R$163)+SUMIF('TKK-MIF-TIF'!$L$172:$L$175,'rekap jam tatap muka'!B51,'TKK-MIF-TIF'!$R$172:$R$175)</f>
        <v>0</v>
      </c>
      <c r="AD43" s="34">
        <f>SUMIF('TKK-MIF-TIF'!$H$164:$H$165,'rekap jam tatap muka'!B51,'TKK-MIF-TIF'!$R$164:$R$165)+SUMIF('TKK-MIF-TIF'!$H$171,'rekap jam tatap muka'!B51,'TKK-MIF-TIF'!$R$171)+SUMIF('TKK-MIF-TIF'!$H$176:$H$177,'rekap jam tatap muka'!B51,'TKK-MIF-TIF'!$R$176:$R$177)+SUMIF('TKK-MIF-TIF'!$I$164:$I$165,'rekap jam tatap muka'!B51,'TKK-MIF-TIF'!$R$164:$R$165)+SUMIF('TKK-MIF-TIF'!$I$171,'rekap jam tatap muka'!B51,'TKK-MIF-TIF'!$R$171)+SUMIF('TKK-MIF-TIF'!$I$176:$I$177,'rekap jam tatap muka'!B51,'TKK-MIF-TIF'!$R$176:$R$177)+SUMIF('TKK-MIF-TIF'!$J$164:$J$165,'rekap jam tatap muka'!B51,'TKK-MIF-TIF'!$R$164:$R$165)+SUMIF('TKK-MIF-TIF'!$J$171,'rekap jam tatap muka'!B51,'TKK-MIF-TIF'!$R$171)+SUMIF('TKK-MIF-TIF'!$J$176:$J$177,'rekap jam tatap muka'!B51,'TKK-MIF-TIF'!$R$176:$R$177)+SUMIF('TKK-MIF-TIF'!$K$164:$K$165,'rekap jam tatap muka'!B51,'TKK-MIF-TIF'!$R$164:$R$165)+SUMIF('TKK-MIF-TIF'!$K$171,'rekap jam tatap muka'!B51,'TKK-MIF-TIF'!$R$171)+SUMIF('TKK-MIF-TIF'!$K$176:$K$177,'rekap jam tatap muka'!B51,'TKK-MIF-TIF'!$R$176:$R$177)+SUMIF('TKK-MIF-TIF'!$L$164:$L$165,'rekap jam tatap muka'!B51,'TKK-MIF-TIF'!$R$164:$R$165)+SUMIF('TKK-MIF-TIF'!$L$171,'rekap jam tatap muka'!B51,'TKK-MIF-TIF'!$R$171)+SUMIF('TKK-MIF-TIF'!$L$176:$L$177,'rekap jam tatap muka'!B51,'TKK-MIF-TIF'!$R$176:$R$177)</f>
        <v>0</v>
      </c>
      <c r="AE43" s="34"/>
      <c r="AF43" s="35">
        <f t="shared" si="9"/>
        <v>3</v>
      </c>
      <c r="AG43" s="15">
        <f t="shared" ca="1" si="10"/>
        <v>2</v>
      </c>
      <c r="AH43" s="35">
        <f t="shared" ca="1" si="11"/>
        <v>0</v>
      </c>
      <c r="AI43" s="15" t="e">
        <f t="shared" ca="1" si="12"/>
        <v>#VALUE!</v>
      </c>
      <c r="AJ43" s="35" t="e">
        <f t="shared" ca="1" si="1"/>
        <v>#VALUE!</v>
      </c>
      <c r="AK43" s="35" t="e">
        <f t="shared" ca="1" si="13"/>
        <v>#VALUE!</v>
      </c>
      <c r="AL43" s="36">
        <f>COUNTIF('TKK-MIF-TIF'!$H$15:$H$272,'rekap jam tatap muka'!B51)</f>
        <v>1</v>
      </c>
      <c r="AM43" s="37">
        <v>50000</v>
      </c>
      <c r="AN43" s="38">
        <f t="shared" ca="1" si="14"/>
        <v>0</v>
      </c>
      <c r="AO43" s="38" t="e">
        <f t="shared" ca="1" si="15"/>
        <v>#VALUE!</v>
      </c>
      <c r="AP43" s="38" t="e">
        <f t="shared" ca="1" si="16"/>
        <v>#VALUE!</v>
      </c>
      <c r="AQ43" s="40" t="s">
        <v>31</v>
      </c>
    </row>
    <row r="44" spans="1:43" ht="15.75" customHeight="1">
      <c r="A44" s="12">
        <v>39</v>
      </c>
      <c r="B44" s="13" t="s">
        <v>64</v>
      </c>
      <c r="C44" s="13" t="s">
        <v>333</v>
      </c>
      <c r="D44" s="14">
        <f>COUNTIF('TKK-MIF-TIF'!$A$13:$L$35,'rekap jam tatap muka'!B39)</f>
        <v>0</v>
      </c>
      <c r="E44" s="15">
        <f ca="1">SUMIF('TKK-MIF-TIF'!$H$4:$H$19,'rekap jam tatap muka'!B39,'TKK-MIF-TIF'!$R$4:$R$19)+SUMIF('TKK-MIF-TIF'!$H$25:$H$30,'rekap jam tatap muka'!B39,'TKK-MIF-TIF'!$R$25:$R$30)+SUMIF('TKK-MIF-TIF'!$I$4:$I$19,'rekap jam tatap muka'!B39,'TKK-MIF-TIF'!$R$4:$R$19)+SUMIF('TKK-MIF-TIF'!$I$25:$I$30,'rekap jam tatap muka'!B39,'TKK-MIF-TIF'!$R$25:$R$30)+SUMIF('TKK-MIF-TIF'!$J$4:$J$19,'rekap jam tatap muka'!B39,'TKK-MIF-TIF'!$R$4:$R$19)+SUMIF('TKK-MIF-TIF'!$J$25:$J$30,'rekap jam tatap muka'!B39,'TKK-MIF-TIF'!$R$25:$R$30)+SUMIF('TKK-MIF-TIF'!$K$4:$K$19,'rekap jam tatap muka'!B39,'TKK-MIF-TIF'!$R$4:$R$19)+SUMIF('TKK-MIF-TIF'!$K$25:$K$30,'rekap jam tatap muka'!B39,'TKK-MIF-TIF'!$R$25:$R$30)+SUMIF('TKK-MIF-TIF'!$L$4:$L$19,'rekap jam tatap muka'!B39,'TKK-MIF-TIF'!$R$4:$R$19)+SUMIF('TKK-MIF-TIF'!$L$25:$L$30,'rekap jam tatap muka'!B39,'TKK-MIF-TIF'!$R$25:$R$30)</f>
        <v>0</v>
      </c>
      <c r="F44" s="16">
        <f>SUMIF('TKK-MIF-TIF'!$H$20:$H$22,'rekap jam tatap muka'!B39,'TKK-MIF-TIF'!$R$20:$R$22)+SUMIF('TKK-MIF-TIF'!$H$31:$H$32,'rekap jam tatap muka'!B39,'TKK-MIF-TIF'!$R$31:$R$32)+SUMIF('TKK-MIF-TIF'!$H$34,'rekap jam tatap muka'!B39,'TKK-MIF-TIF'!$R$34)+SUMIF('TKK-MIF-TIF'!$I$20:$I$22,'rekap jam tatap muka'!B39,'TKK-MIF-TIF'!$R$20:$R$22)+SUMIF('TKK-MIF-TIF'!$I$31:$I$32,'rekap jam tatap muka'!B39,'TKK-MIF-TIF'!$R$31:$R$32)+SUMIF('TKK-MIF-TIF'!$I$34,'rekap jam tatap muka'!B39,'TKK-MIF-TIF'!$R$34)+SUMIF('TKK-MIF-TIF'!$J$20:$J$22,'rekap jam tatap muka'!B39,'TKK-MIF-TIF'!$R$20:$R$22)+SUMIF('TKK-MIF-TIF'!$J$31:$J$32,'rekap jam tatap muka'!B39,'TKK-MIF-TIF'!$R$31:$R$32)+SUMIF('TKK-MIF-TIF'!$J$34,'rekap jam tatap muka'!B39,'TKK-MIF-TIF'!$R$34)+SUMIF('TKK-MIF-TIF'!$K$20:$K$22,'rekap jam tatap muka'!B39,'TKK-MIF-TIF'!$R$20:$R$22)+SUMIF('TKK-MIF-TIF'!$K$31:$K$32,'rekap jam tatap muka'!B39,'TKK-MIF-TIF'!$R$31:$R$32)+SUMIF('TKK-MIF-TIF'!$K$34,'rekap jam tatap muka'!B39,'TKK-MIF-TIF'!$R$34)+SUMIF('TKK-MIF-TIF'!$L$20:$L$22,'rekap jam tatap muka'!B39,'TKK-MIF-TIF'!$R$20:$R$22)+SUMIF('TKK-MIF-TIF'!$L$31:$L$32,'rekap jam tatap muka'!B39,'TKK-MIF-TIF'!$R$31:$R$32)+SUMIF('TKK-MIF-TIF'!$L$34,'rekap jam tatap muka'!B39,'TKK-MIF-TIF'!$R$34)</f>
        <v>0</v>
      </c>
      <c r="G44" s="17">
        <f>COUNTIF('TKK-MIF-TIF'!$A$41:$L$50,'rekap jam tatap muka'!B39)</f>
        <v>0</v>
      </c>
      <c r="H44" s="18">
        <f>SUMIF('TKK-MIF-TIF'!$H$43:$H$47,'rekap jam tatap muka'!B39,'TKK-MIF-TIF'!$R$43:$R$47)+SUMIF('TKK-MIF-TIF'!$I$43:$I$47,'rekap jam tatap muka'!B39,'TKK-MIF-TIF'!$R$43:$R$47)+SUMIF('TKK-MIF-TIF'!$J$43:$J$47,'rekap jam tatap muka'!B39,'TKK-MIF-TIF'!$R$43:$R$47)+SUMIF('TKK-MIF-TIF'!$K$43:$K$47,'rekap jam tatap muka'!B39,'TKK-MIF-TIF'!$R$43:$R$47)+SUMIF('TKK-MIF-TIF'!$L$43:$L$47,'rekap jam tatap muka'!B39,'TKK-MIF-TIF'!$R$43:$R$47)</f>
        <v>0</v>
      </c>
      <c r="I44" s="16">
        <f>SUMIF('TKK-MIF-TIF'!$H$48:$H$50,'rekap jam tatap muka'!B39,'TKK-MIF-TIF'!$R$48:$R$50)+SUMIF('TKK-MIF-TIF'!$I$48:$I$50,'rekap jam tatap muka'!B39,'TKK-MIF-TIF'!$R$48:$R$50)+SUMIF('TKK-MIF-TIF'!$J$48:$J$50,'rekap jam tatap muka'!B39,'TKK-MIF-TIF'!$R$48:$R$50)+SUMIF('TKK-MIF-TIF'!$K$48:$K$50,'rekap jam tatap muka'!B39,'TKK-MIF-TIF'!$R$48:$R$50)+SUMIF('TKK-MIF-TIF'!$L$48:$L$50,'rekap jam tatap muka'!B39,'TKK-MIF-TIF'!$R$48:$R$50)</f>
        <v>0</v>
      </c>
      <c r="J44" s="19">
        <f>COUNTIF('TKK-MIF-TIF'!$A$55:$K$80,'rekap jam tatap muka'!B39)</f>
        <v>3</v>
      </c>
      <c r="K44" s="19">
        <f>SUMIF('TKK-MIF-TIF'!$H$60,'rekap jam tatap muka'!B39,'TKK-MIF-TIF'!$R$60)+SUMIF('TKK-MIF-TIF'!$H$62,'rekap jam tatap muka'!B39,'TKK-MIF-TIF'!$R$62)+SUMIF('TKK-MIF-TIF'!$H$67:$H$72,'rekap jam tatap muka'!B39,'TKK-MIF-TIF'!$R$67:$R$72)+SUMIF('TKK-MIF-TIF'!$H$78:$H$79,'rekap jam tatap muka'!B39,'TKK-MIF-TIF'!$R$78:$R$79)+SUMIF('TKK-MIF-TIF'!$I$60,'rekap jam tatap muka'!B39,'TKK-MIF-TIF'!$R$60)+SUMIF('TKK-MIF-TIF'!$I$62,'rekap jam tatap muka'!B39,'TKK-MIF-TIF'!$R$62)+SUMIF('TKK-MIF-TIF'!$I$67:$I$72,'rekap jam tatap muka'!B39,'TKK-MIF-TIF'!$R$67:$R$72)+SUMIF('TKK-MIF-TIF'!$I$78:$I$79,'rekap jam tatap muka'!B39,'TKK-MIF-TIF'!$R$78:$R$79)+SUMIF('TKK-MIF-TIF'!$J$60,'rekap jam tatap muka'!B39,'TKK-MIF-TIF'!$R$60)+SUMIF('TKK-MIF-TIF'!$J$62,'rekap jam tatap muka'!B39,'TKK-MIF-TIF'!$R$62)+SUMIF('TKK-MIF-TIF'!$J$67:$J$72,'rekap jam tatap muka'!B39,'TKK-MIF-TIF'!$R$67:$R$72)+SUMIF('TKK-MIF-TIF'!$J$78:$J$79,'rekap jam tatap muka'!B39,'TKK-MIF-TIF'!$R$78:$R$79)+SUMIF('TKK-MIF-TIF'!$K$60,'rekap jam tatap muka'!B39,'TKK-MIF-TIF'!$R$60)+SUMIF('TKK-MIF-TIF'!$K$62,'rekap jam tatap muka'!B39,'TKK-MIF-TIF'!$R$62)+SUMIF('TKK-MIF-TIF'!$K$67:$K$72,'rekap jam tatap muka'!B39,'TKK-MIF-TIF'!$R$67:$R$72)+SUMIF('TKK-MIF-TIF'!$K$78:$K$79,'rekap jam tatap muka'!B39,'TKK-MIF-TIF'!$R$78:$R$79)+SUMIF('TKK-MIF-TIF'!$L$60,'rekap jam tatap muka'!B39,'TKK-MIF-TIF'!$R$60)+SUMIF('TKK-MIF-TIF'!$L$62,'rekap jam tatap muka'!B39,'TKK-MIF-TIF'!$R$62)+SUMIF('TKK-MIF-TIF'!$L$67:$L$72,'rekap jam tatap muka'!B39,'TKK-MIF-TIF'!$R$67:$R$72)+SUMIF('TKK-MIF-TIF'!$L$78:$L$79,'rekap jam tatap muka'!B39,'TKK-MIF-TIF'!$R$78:$R$79)</f>
        <v>2</v>
      </c>
      <c r="L44" s="20">
        <f>SUMIF('TKK-MIF-TIF'!$H$61,'rekap jam tatap muka'!B39,'TKK-MIF-TIF'!$R$61)+SUMIF('TKK-MIF-TIF'!$H$63:$H$64,'rekap jam tatap muka'!B39,'TKK-MIF-TIF'!$R$63:$R$64)+SUMIF('TKK-MIF-TIF'!$H$73:$H$74,'rekap jam tatap muka'!B39,'TKK-MIF-TIF'!$R$73:$R$74)+SUMIF('TKK-MIF-TIF'!$H$77,'rekap jam tatap muka'!B39,'TKK-MIF-TIF'!$R$77)+SUMIF('TKK-MIF-TIF'!$I$61,'rekap jam tatap muka'!B39,'TKK-MIF-TIF'!$R$61)+SUMIF('TKK-MIF-TIF'!$I$63:$I$64,'rekap jam tatap muka'!B39,'TKK-MIF-TIF'!$R$63:$R$64)+SUMIF('TKK-MIF-TIF'!$I$73:$I$74,'rekap jam tatap muka'!B39,'TKK-MIF-TIF'!$R$73:$R$74)+SUMIF('TKK-MIF-TIF'!$I$77,'rekap jam tatap muka'!B39,'TKK-MIF-TIF'!$R$77)+SUMIF('TKK-MIF-TIF'!$J$61,'rekap jam tatap muka'!B39,'TKK-MIF-TIF'!$R$61)+SUMIF('TKK-MIF-TIF'!$J$63:$J$64,'rekap jam tatap muka'!B39,'TKK-MIF-TIF'!$R$63:$R$64)+SUMIF('TKK-MIF-TIF'!$J$73:$J$74,'rekap jam tatap muka'!B39,'TKK-MIF-TIF'!$R$73:$R$74)+SUMIF('TKK-MIF-TIF'!$J$77,'rekap jam tatap muka'!B39,'TKK-MIF-TIF'!$R$77)+SUMIF('TKK-MIF-TIF'!$K$61,'rekap jam tatap muka'!B39,'TKK-MIF-TIF'!$R$61)+SUMIF('TKK-MIF-TIF'!$K$63:$K$64,'rekap jam tatap muka'!B39,'TKK-MIF-TIF'!$R$63:$R$64)+SUMIF('TKK-MIF-TIF'!$K$73:$K$74,'rekap jam tatap muka'!B39,'TKK-MIF-TIF'!$R$73:$R$74)+SUMIF('TKK-MIF-TIF'!$K$77,'rekap jam tatap muka'!B39,'TKK-MIF-TIF'!$R$77)+SUMIF('TKK-MIF-TIF'!$L$61,'rekap jam tatap muka'!B39,'TKK-MIF-TIF'!$R$61)+SUMIF('TKK-MIF-TIF'!$L$63:$L$64,'rekap jam tatap muka'!B39,'TKK-MIF-TIF'!$R$63:$R$64)+SUMIF('TKK-MIF-TIF'!$L$73:$L$74,'rekap jam tatap muka'!B39,'TKK-MIF-TIF'!$R$73:$R$74)+SUMIF('TKK-MIF-TIF'!$L$77,'rekap jam tatap muka'!B39,'TKK-MIF-TIF'!$R$77)</f>
        <v>10</v>
      </c>
      <c r="M44" s="21">
        <f>COUNTIF('TKK-MIF-TIF'!$A$84:$K$109,'rekap jam tatap muka'!B39)</f>
        <v>3</v>
      </c>
      <c r="N44" s="21">
        <f>SUMIF('TKK-MIF-TIF'!$H$89,'rekap jam tatap muka'!B39,'TKK-MIF-TIF'!$R$89)+SUMIF('TKK-MIF-TIF'!$H$91,'rekap jam tatap muka'!B39,'TKK-MIF-TIF'!$R$91)+SUMIF('TKK-MIF-TIF'!$H$96:$H$101,'rekap jam tatap muka'!B39,'TKK-MIF-TIF'!$R$96:$R$101)+SUMIF('TKK-MIF-TIF'!$H$107:$H$108,'rekap jam tatap muka'!B39,'TKK-MIF-TIF'!$R$107:$R$108)+SUMIF('TKK-MIF-TIF'!$I$89,'rekap jam tatap muka'!B39,'TKK-MIF-TIF'!$R$89)+SUMIF('TKK-MIF-TIF'!$I$91,'rekap jam tatap muka'!B39,'TKK-MIF-TIF'!$R$91)+SUMIF('TKK-MIF-TIF'!$I$96:$I$101,'rekap jam tatap muka'!B39,'TKK-MIF-TIF'!$R$96:$R$101)+SUMIF('TKK-MIF-TIF'!$I$107:$I$108,'rekap jam tatap muka'!B39,'TKK-MIF-TIF'!$R$107:$R$108)+SUMIF('TKK-MIF-TIF'!$J$89,'rekap jam tatap muka'!B39,'TKK-MIF-TIF'!$R$89)+SUMIF('TKK-MIF-TIF'!$J$91,'rekap jam tatap muka'!B39,'TKK-MIF-TIF'!$R$91)+SUMIF('TKK-MIF-TIF'!$J$96:$J$101,'rekap jam tatap muka'!B39,'TKK-MIF-TIF'!$R$96:$R$101)+SUMIF('TKK-MIF-TIF'!$J$107:$J$108,'rekap jam tatap muka'!B39,'TKK-MIF-TIF'!$R$107:$R$108)+SUMIF('TKK-MIF-TIF'!$K$89,'rekap jam tatap muka'!B39,'TKK-MIF-TIF'!$R$89)+SUMIF('TKK-MIF-TIF'!$K$91,'rekap jam tatap muka'!B39,'TKK-MIF-TIF'!$R$91)+SUMIF('TKK-MIF-TIF'!$K$96:$K$101,'rekap jam tatap muka'!B39,'TKK-MIF-TIF'!$R$96:$R$101)+SUMIF('TKK-MIF-TIF'!$K$107:$K$108,'rekap jam tatap muka'!B39,'TKK-MIF-TIF'!$R$107:$R$108)+SUMIF('TKK-MIF-TIF'!$H$89,'rekap jam tatap muka'!B39,'TKK-MIF-TIF'!$R$89)+SUMIF('TKK-MIF-TIF'!$L$91,'rekap jam tatap muka'!B39,'TKK-MIF-TIF'!$R$91)+SUMIF('TKK-MIF-TIF'!$L$96:$L$101,'rekap jam tatap muka'!B39,'TKK-MIF-TIF'!$R$96:$R$101)+SUMIF('TKK-MIF-TIF'!$L$107:$L$108,'rekap jam tatap muka'!B39,'TKK-MIF-TIF'!$R$107:$R$108)</f>
        <v>1</v>
      </c>
      <c r="O44" s="22">
        <f ca="1">SUMIF('TKK-MIF-TIF'!$H$90,'rekap jam tatap muka'!B39,'TKK-MIF-TIF'!$R$90)+SUMIF('TKK-MIF-TIF'!$H$92:$H$93,'rekap jam tatap muka'!B39,'TKK-MIF-TIF'!$R$92:$R$93)+SUMIF('TKK-MIF-TIF'!$H$102:$H$103,'rekap jam tatap muka'!B39,'TKK-MIF-TIF'!$R$102:$R$103)+SUMIF('TKK-MIF-TIF'!$H$106,'rekap jam tatap muka'!B39,'TKK-MIF-TIF'!$R$106)+SUMIF('TKK-MIF-TIF'!$I$90,'rekap jam tatap muka'!B39,'TKK-MIF-TIF'!$R$90)+SUMIF('TKK-MIF-TIF'!$H$92:$I$93,'rekap jam tatap muka'!B39,'TKK-MIF-TIF'!$R$92:$R$93)+SUMIF('TKK-MIF-TIF'!$I$102:$I$103,'rekap jam tatap muka'!B39,'TKK-MIF-TIF'!$R$102:$R$103)+SUMIF('TKK-MIF-TIF'!$I$106,'rekap jam tatap muka'!B39,'TKK-MIF-TIF'!$R$106)+SUMIF('TKK-MIF-TIF'!$J$90,'rekap jam tatap muka'!B39,'TKK-MIF-TIF'!$R$90)+SUMIF('TKK-MIF-TIF'!$J$92:$J$93,'rekap jam tatap muka'!B39,'TKK-MIF-TIF'!$R$92:$R$93)+SUMIF('TKK-MIF-TIF'!$J$102:$J$103,'rekap jam tatap muka'!B39,'TKK-MIF-TIF'!$R$102:$R$103)+SUMIF('TKK-MIF-TIF'!$J$106,'rekap jam tatap muka'!B39,'TKK-MIF-TIF'!$R$106)+SUMIF('TKK-MIF-TIF'!$K$90,'rekap jam tatap muka'!B39,'TKK-MIF-TIF'!$R$90)+SUMIF('TKK-MIF-TIF'!$K$92:$K$93,'rekap jam tatap muka'!B39,'TKK-MIF-TIF'!$R$92:$R$93)+SUMIF('TKK-MIF-TIF'!$K$102:$K$103,'rekap jam tatap muka'!B39,'TKK-MIF-TIF'!$R$102:$R$103)+SUMIF('TKK-MIF-TIF'!$K$106,'rekap jam tatap muka'!B39,'TKK-MIF-TIF'!$R$106)+SUMIF('TKK-MIF-TIF'!$L$90,'rekap jam tatap muka'!B39,'TKK-MIF-TIF'!$R$90)+SUMIF('TKK-MIF-TIF'!$L$92:$L$93,'rekap jam tatap muka'!B39,'TKK-MIF-TIF'!$R$92:$R$93)+SUMIF('TKK-MIF-TIF'!$L$102:$L$103,'rekap jam tatap muka'!B39,'TKK-MIF-TIF'!$R$102:$R$103)+SUMIF('TKK-MIF-TIF'!$L$106,'rekap jam tatap muka'!B39,'TKK-MIF-TIF'!$R$106)</f>
        <v>6</v>
      </c>
      <c r="P44" s="23">
        <f>COUNTIF('TKK-MIF-TIF'!$A$113:$L$150,'rekap jam tatap muka'!B39)</f>
        <v>0</v>
      </c>
      <c r="Q44" s="23">
        <f>SUMIF('TKK-MIF-TIF'!$H$119:$H$121,'rekap jam tatap muka'!B39,'TKK-MIF-TIF'!$R$119:$R$121)+SUMIF('TKK-MIF-TIF'!$H$129:$H$132,'rekap jam tatap muka'!B39,'TKK-MIF-TIF'!$R$129:$R$132)+SUMIF('TKK-MIF-TIF'!$H$139:$H$142,'rekap jam tatap muka'!B39,'TKK-MIF-TIF'!$R$139:$R180)+ SUMIF('TKK-MIF-TIF'!$H$150:$H$151,'rekap jam tatap muka'!B39,'TKK-MIF-TIF'!$R$150:$R189)+SUMIF('TKK-MIF-TIF'!$I$119:$I$121,'rekap jam tatap muka'!B39,'TKK-MIF-TIF'!$R$119:$R$121)+SUMIF('TKK-MIF-TIF'!$I$129:$I$132,'rekap jam tatap muka'!B39,'TKK-MIF-TIF'!$R$129:$R$132)+SUMIF('TKK-MIF-TIF'!$I$139:$I$142,'rekap jam tatap muka'!B39,'TKK-MIF-TIF'!$R$139:$R180)+SUMIF('TKK-MIF-TIF'!$I$150:$I$151,'rekap jam tatap muka'!B39,'TKK-MIF-TIF'!$R$150:$R189)+SUMIF('TKK-MIF-TIF'!$J$119:$J$121,'rekap jam tatap muka'!B39,'TKK-MIF-TIF'!$R$119:$R$121)+SUMIF('TKK-MIF-TIF'!$J$129:$J$132,'rekap jam tatap muka'!B39,'TKK-MIF-TIF'!$R$129:$R$132)+SUMIF('TKK-MIF-TIF'!$J$139:$J$142,'rekap jam tatap muka'!B39,'TKK-MIF-TIF'!$R$139:$R180)+SUMIF('TKK-MIF-TIF'!$J$150:$J$151,'rekap jam tatap muka'!B39,'TKK-MIF-TIF'!$R$150:$R189)+SUMIF('TKK-MIF-TIF'!$K$119:$K$121,'rekap jam tatap muka'!B39,'TKK-MIF-TIF'!$R$119:$R$121)+SUMIF('TKK-MIF-TIF'!$K$129:$K$132,'rekap jam tatap muka'!B39,'TKK-MIF-TIF'!$R$132:$R$1120)+SUMIF('TKK-MIF-TIF'!$K$139:$K$142,'rekap jam tatap muka'!B39,'TKK-MIF-TIF'!$R$139:$R180)+SUMIF('TKK-MIF-TIF'!$K$150:$K$151,'rekap jam tatap muka'!B39,'TKK-MIF-TIF'!$R$150:$R189)+SUMIF('TKK-MIF-TIF'!$L$119:$L$121,'rekap jam tatap muka'!B39,'TKK-MIF-TIF'!$R$119:$R$121)+SUMIF('TKK-MIF-TIF'!$L$129:$L$132,'rekap jam tatap muka'!B39,'TKK-MIF-TIF'!$R$132:$R$1120)+SUMIF('TKK-MIF-TIF'!$L$139:$L$142,'rekap jam tatap muka'!B39,'TKK-MIF-TIF'!$R$139:$R180)+SUMIF('TKK-MIF-TIF'!$L$150:$L$151,'rekap jam tatap muka'!B39,'TKK-MIF-TIF'!$R$150:$R189)</f>
        <v>0</v>
      </c>
      <c r="R44" s="24">
        <f>SUMIF('TKK-MIF-TIF'!$H$122:$H$123,'rekap jam tatap muka'!B39,'TKK-MIF-TIF'!$R$122:$R$123)+SUMIF('TKK-MIF-TIF'!$H$128,'rekap jam tatap muka'!B39,'TKK-MIF-TIF'!$R$128)+SUMIF('TKK-MIF-TIF'!$H$133:$H$134,'rekap jam tatap muka'!B39,'TKK-MIF-TIF'!$R$133:$R$134)+SUMIF('TKK-MIF-TIF'!$H$143:$H$145,'rekap jam tatap muka'!B39,'TKK-MIF-TIF'!$R$143:$R$145)+SUMIF('TKK-MIF-TIF'!$H$152,'rekap jam tatap muka'!B39,'TKK-MIF-TIF'!$R$152)+SUMIF('TKK-MIF-TIF'!$I$122:$I$123,'rekap jam tatap muka'!B39,'TKK-MIF-TIF'!$R$122:$R$123)+SUMIF('TKK-MIF-TIF'!$I$128,'rekap jam tatap muka'!B39,'TKK-MIF-TIF'!$R$128)+SUMIF('TKK-MIF-TIF'!$I$133:$I$134,'rekap jam tatap muka'!B39,'TKK-MIF-TIF'!$R$133:$R$134)+SUMIF('TKK-MIF-TIF'!$I$143:$I$145,'rekap jam tatap muka'!B39,'TKK-MIF-TIF'!$R$143:$R$145)+SUMIF('TKK-MIF-TIF'!$I$152,'rekap jam tatap muka'!B39,'TKK-MIF-TIF'!$R$152)+SUMIF('TKK-MIF-TIF'!$J$122:$J$123,'rekap jam tatap muka'!B39,'TKK-MIF-TIF'!$R$122:$R$123)+SUMIF('TKK-MIF-TIF'!$J$128,'rekap jam tatap muka'!B39,'TKK-MIF-TIF'!$R$128)+SUMIF('TKK-MIF-TIF'!$J$133:$J$134,'rekap jam tatap muka'!B39,'TKK-MIF-TIF'!$R$133:$R$134)+SUMIF('TKK-MIF-TIF'!$J$143:$J$145,'rekap jam tatap muka'!B39,'TKK-MIF-TIF'!$R$143:$R$145)+SUMIF('TKK-MIF-TIF'!$K$122:$K$123,'rekap jam tatap muka'!B39,'TKK-MIF-TIF'!$R$122:$R$123)+SUMIF('TKK-MIF-TIF'!$J$152,'rekap jam tatap muka'!B39,'TKK-MIF-TIF'!$R$152)+SUMIF('TKK-MIF-TIF'!$K$128,'rekap jam tatap muka'!B39,'TKK-MIF-TIF'!$R$128)+SUMIF('TKK-MIF-TIF'!$K$133:$K$134,'rekap jam tatap muka'!B39,'TKK-MIF-TIF'!$R$133:$R$134)+SUMIF('TKK-MIF-TIF'!$K$143:$K$145,'rekap jam tatap muka'!B39,'TKK-MIF-TIF'!$R$143:$R$145)+SUMIF('TKK-MIF-TIF'!$K$152,'rekap jam tatap muka'!B39,'TKK-MIF-TIF'!$R$152)+SUMIF('TKK-MIF-TIF'!$L$122:$L$123,'rekap jam tatap muka'!B39,'TKK-MIF-TIF'!$R$122:$R$123)+SUMIF('TKK-MIF-TIF'!$L$128,'rekap jam tatap muka'!B39,'TKK-MIF-TIF'!$R$128)+SUMIF('TKK-MIF-TIF'!$L$133:$L$134,'rekap jam tatap muka'!B39,'TKK-MIF-TIF'!$R$133:$R$134)+SUMIF('TKK-MIF-TIF'!$L$143:$L$145,'rekap jam tatap muka'!B39,'TKK-MIF-TIF'!$R$143:$R$145)+SUMIF('TKK-MIF-TIF'!$L$152,'rekap jam tatap muka'!B39,'TKK-MIF-TIF'!$R$152)</f>
        <v>0</v>
      </c>
      <c r="S44" s="25">
        <f>COUNTIF('TKK-MIF-TIF'!$A$189:$L$226,'rekap jam tatap muka'!B39)</f>
        <v>0</v>
      </c>
      <c r="T44" s="25">
        <f>SUMIF('TKK-MIF-TIF'!$H$194:$H$196,'rekap jam tatap muka'!B39,'TKK-MIF-TIF'!$R$194:$R$196)+SUMIF('TKK-MIF-TIF'!$H$205:$H$208,'rekap jam tatap muka'!B39,'TKK-MIF-TIF'!$R$205:$R$208)+SUMIF('TKK-MIF-TIF'!$H$215:$H$218,'rekap jam tatap muka'!B39,'TKK-MIF-TIF'!$R$215:$R256)+SUMIF('TKK-MIF-TIF'!$H$226:$H$227,'rekap jam tatap muka'!B39,'TKK-MIF-TIF'!$R$226:$R265)+ SUMIF('TKK-MIF-TIF'!$I$194:$I$196,'rekap jam tatap muka'!B39,'TKK-MIF-TIF'!$R$194:$R$196)+SUMIF('TKK-MIF-TIF'!$I$205:$I$208,'rekap jam tatap muka'!B39,'TKK-MIF-TIF'!$R$205:$R$208)+SUMIF('TKK-MIF-TIF'!$I$215:$I$218,'rekap jam tatap muka'!B39,'TKK-MIF-TIF'!$R$215:$R256)+SUMIF('TKK-MIF-TIF'!$I$226:$I$227,'rekap jam tatap muka'!B39,'TKK-MIF-TIF'!$R$226:$R265)+SUMIF('TKK-MIF-TIF'!$J$194:$J$196,'rekap jam tatap muka'!B39,'TKK-MIF-TIF'!$R$194:$R$196)+SUMIF('TKK-MIF-TIF'!$J$205:$J$208,'rekap jam tatap muka'!B39,'TKK-MIF-TIF'!$R$205:$R$208)+SUMIF('TKK-MIF-TIF'!$J$215:$J$218,'rekap jam tatap muka'!B39,'TKK-MIF-TIF'!$R$215:$R256)+SUMIF('TKK-MIF-TIF'!$J$226:$J$227,'rekap jam tatap muka'!B39,'TKK-MIF-TIF'!$R$226:$R265)+SUMIF('TKK-MIF-TIF'!$K$194:$K$196,'rekap jam tatap muka'!B39,'TKK-MIF-TIF'!$R$194:$R$196)+SUMIF('TKK-MIF-TIF'!$K$205:$K$208,'rekap jam tatap muka'!B39,'TKK-MIF-TIF'!$R$205:$R$208)+SUMIF('TKK-MIF-TIF'!$K$215:$K$218,'rekap jam tatap muka'!B39,'TKK-MIF-TIF'!$R$215:$R256)+SUMIF('TKK-MIF-TIF'!$K$226:$K$227,'rekap jam tatap muka'!B39,'TKK-MIF-TIF'!$R$226:$R265)+SUMIF('TKK-MIF-TIF'!$L$194:$L$196,'rekap jam tatap muka'!B39,'TKK-MIF-TIF'!$R$194:$R$196)+SUMIF('TKK-MIF-TIF'!$L$205:$L$208,'rekap jam tatap muka'!B39,'TKK-MIF-TIF'!$R$205:$R$208)+SUMIF('TKK-MIF-TIF'!$L$215:$L$218,'rekap jam tatap muka'!B39,'TKK-MIF-TIF'!$R$215:$R256)+SUMIF('TKK-MIF-TIF'!$L$226:$L$227,'rekap jam tatap muka'!B39,'TKK-MIF-TIF'!$R$226:$R265)</f>
        <v>0</v>
      </c>
      <c r="U44" s="26">
        <f>SUMIF('TKK-MIF-TIF'!$H$197:$H$198,'rekap jam tatap muka'!B39,'TKK-MIF-TIF'!$R$197:$R$198)+SUMIF('TKK-MIF-TIF'!$H$204,'rekap jam tatap muka'!B39,'TKK-MIF-TIF'!$R$204)+SUMIF('TKK-MIF-TIF'!$H$209:$H$210,'rekap jam tatap muka'!B39,'TKK-MIF-TIF'!$R$209:$R$210)+SUMIF('TKK-MIF-TIF'!$H$219:$H$221,'rekap jam tatap muka'!B39,'TKK-MIF-TIF'!$R$219:$R$221)+SUMIF('TKK-MIF-TIF'!$H$228,'rekap jam tatap muka'!B39,'TKK-MIF-TIF'!$R$228)+SUMIF('TKK-MIF-TIF'!$I$197:$I$198,'rekap jam tatap muka'!B39,'TKK-MIF-TIF'!$R$197:$R$198)+SUMIF('TKK-MIF-TIF'!$I$204,'rekap jam tatap muka'!B39,'TKK-MIF-TIF'!$R$204)+SUMIF('TKK-MIF-TIF'!$I$209:$I$210,'rekap jam tatap muka'!B39,'TKK-MIF-TIF'!$R$209:$R$210)+SUMIF('TKK-MIF-TIF'!$I$219:$I$221,'rekap jam tatap muka'!B39,'TKK-MIF-TIF'!$R$219:$R$221)+SUMIF('TKK-MIF-TIF'!$I$228,'rekap jam tatap muka'!B39,'TKK-MIF-TIF'!$R$228)+SUMIF('TKK-MIF-TIF'!$J$197:$J$198,'rekap jam tatap muka'!B39,'TKK-MIF-TIF'!$R$197:$R$198)+SUMIF('TKK-MIF-TIF'!$J$204,'rekap jam tatap muka'!B39,'TKK-MIF-TIF'!$R$204)+SUMIF('TKK-MIF-TIF'!$J$209:$J$210,'rekap jam tatap muka'!B39,'TKK-MIF-TIF'!$R$209:$R$210)+SUMIF('TKK-MIF-TIF'!$J$219:$J$221,'rekap jam tatap muka'!B39,'TKK-MIF-TIF'!$R$219:$R$221)+SUMIF('TKK-MIF-TIF'!$J$228,'rekap jam tatap muka'!B39,'TKK-MIF-TIF'!$R$228)+SUMIF('TKK-MIF-TIF'!$K$197:$K$198,'rekap jam tatap muka'!B39,'TKK-MIF-TIF'!$R$197:$R$198)+SUMIF('TKK-MIF-TIF'!$K$204,'rekap jam tatap muka'!B39,'TKK-MIF-TIF'!$R$204)+SUMIF('TKK-MIF-TIF'!$K$209:$K$210,'rekap jam tatap muka'!B39,'TKK-MIF-TIF'!$R$209:$R$210)+SUMIF('TKK-MIF-TIF'!$K$219:$K$221,'rekap jam tatap muka'!B39,'TKK-MIF-TIF'!$R$219:$R$221)+SUMIF('TKK-MIF-TIF'!$K$228,'rekap jam tatap muka'!B39,'TKK-MIF-TIF'!$R$228)+SUMIF('TKK-MIF-TIF'!$L$197:$L$198,'rekap jam tatap muka'!B39,'TKK-MIF-TIF'!$R$197:$R$198)+SUMIF('TKK-MIF-TIF'!$L$204,'rekap jam tatap muka'!B39,'TKK-MIF-TIF'!$R$204)+SUMIF('TKK-MIF-TIF'!$L$209:$L$210,'rekap jam tatap muka'!B39,'TKK-MIF-TIF'!$R$209:$R$210)+SUMIF('TKK-MIF-TIF'!$J$219:$J$221,'rekap jam tatap muka'!B39,'TKK-MIF-TIF'!$R$219:$R$221)++SUMIF('TKK-MIF-TIF'!$L$228,'rekap jam tatap muka'!B39,'TKK-MIF-TIF'!$R$228)</f>
        <v>0</v>
      </c>
      <c r="V44" s="27">
        <f>COUNTIF('TKK-MIF-TIF'!$A$231:$L$242,'rekap jam tatap muka'!B39)</f>
        <v>0</v>
      </c>
      <c r="W44" s="28">
        <f>SUMIF('TKK-MIF-TIF'!$H$251:$H$253,'rekap jam tatap muka'!B39,'TKK-MIF-TIF'!$R$251:$R$253)+SUMIF('TKK-MIF-TIF'!$I$251:$I$253,'rekap jam tatap muka'!B39,'TKK-MIF-TIF'!$R$251:$R$253)+SUMIF('TKK-MIF-TIF'!$J$251:$J$253,'rekap jam tatap muka'!B39,'TKK-MIF-TIF'!$R$251:$R$253)+SUMIF('TKK-MIF-TIF'!$K$251:$K$253,'rekap jam tatap muka'!B39,'TKK-MIF-TIF'!$R$251:$R$253)+SUMIF('TKK-MIF-TIF'!$L$251:$L$253,'rekap jam tatap muka'!B39,'TKK-MIF-TIF'!$R$251:$R$253)</f>
        <v>0</v>
      </c>
      <c r="X44" s="29">
        <f>SUMIF('TKK-MIF-TIF'!$H$254:$H$255,'rekap jam tatap muka'!B39,'TKK-MIF-TIF'!$R$254:$R$255)+SUMIF('TKK-MIF-TIF'!$I$254:$I$255,'rekap jam tatap muka'!B39,'TKK-MIF-TIF'!$R$254:$R$255)+SUMIF('TKK-MIF-TIF'!$J$254:$J$255,'rekap jam tatap muka'!B39,'TKK-MIF-TIF'!$R$254:$R$255)+SUMIF('TKK-MIF-TIF'!$K$254:$K$255,'rekap jam tatap muka'!B39,'TKK-MIF-TIF'!$R$254:$R$255)+SUMIF('TKK-MIF-TIF'!$L$254:$L$255,'rekap jam tatap muka'!B39,'TKK-MIF-TIF'!$R$254:$R$255)</f>
        <v>0</v>
      </c>
      <c r="Y44" s="30">
        <f>COUNTIF('TKK-MIF-TIF'!$A$261:$L$272,'rekap jam tatap muka'!B39)</f>
        <v>0</v>
      </c>
      <c r="Z44" s="31">
        <f>SUMIF('TKK-MIF-TIF'!$H$266:$H$268,'rekap jam tatap muka'!B39,'TKK-MIF-TIF'!$R$266:$R$268)+SUMIF('TKK-MIF-TIF'!$I$266:$I$268,'rekap jam tatap muka'!B39,'TKK-MIF-TIF'!$R$266:$R$268)+SUMIF('TKK-MIF-TIF'!$J$266:$J$268,'rekap jam tatap muka'!B39,'TKK-MIF-TIF'!$R$266:$R$268)+SUMIF('TKK-MIF-TIF'!$K$266:$K$268,'rekap jam tatap muka'!B39,'TKK-MIF-TIF'!$R$266:$R$268)+SUMIF('TKK-MIF-TIF'!$L$266:$L$268,'rekap jam tatap muka'!B39,'TKK-MIF-TIF'!$R$266:$R$268)</f>
        <v>0</v>
      </c>
      <c r="AA44" s="32">
        <f>SUMIF('TKK-MIF-TIF'!$H$269:$H$270,'rekap jam tatap muka'!B39,'TKK-MIF-TIF'!$R$269:$R$270)+SUMIF('TKK-MIF-TIF'!$I$269:$I$270,'rekap jam tatap muka'!B39,'TKK-MIF-TIF'!$R$269:$R$270)+SUMIF('TKK-MIF-TIF'!$J$269:$J$270,'rekap jam tatap muka'!B39,'TKK-MIF-TIF'!$R$269:$R$270)+SUMIF('TKK-MIF-TIF'!$K$269:$K$270,'rekap jam tatap muka'!B39,'TKK-MIF-TIF'!$R$269:$R$270)+SUMIF('TKK-MIF-TIF'!$L$269:$L$270,'rekap jam tatap muka'!B39,'TKK-MIF-TIF'!$R$269:$R$270)</f>
        <v>0</v>
      </c>
      <c r="AB44" s="33">
        <f>COUNTIF('TKK-MIF-TIF'!$A$154:$L$184,'rekap jam tatap muka'!B39)</f>
        <v>0</v>
      </c>
      <c r="AC44" s="33">
        <f>SUMIF('TKK-MIF-TIF'!$H$161:$H$163,'rekap jam tatap muka'!B39,'TKK-MIF-TIF'!$R$161:$R$163)+SUMIF('TKK-MIF-TIF'!$H$172:$H$175,'rekap jam tatap muka'!B39,'TKK-MIF-TIF'!$R$172:$R$175)+SUMIF('TKK-MIF-TIF'!$I$161:$I$163,'rekap jam tatap muka'!B39,'TKK-MIF-TIF'!$R$161:$R$163)+SUMIF('TKK-MIF-TIF'!$I$172:$I$175,'rekap jam tatap muka'!B39,'TKK-MIF-TIF'!$R$172:$R$175)+SUMIF('TKK-MIF-TIF'!$J$161:$J$163,'rekap jam tatap muka'!B39,'TKK-MIF-TIF'!$R$161:$R$163)+SUMIF('TKK-MIF-TIF'!$J$172:$J$175,'rekap jam tatap muka'!B39,'TKK-MIF-TIF'!$R$172:$R$175)+SUMIF('TKK-MIF-TIF'!$K$161:$K$163,'rekap jam tatap muka'!B39,'TKK-MIF-TIF'!$R$161:$R$163)+SUMIF('TKK-MIF-TIF'!$K$172:$K$175,'rekap jam tatap muka'!B39,'TKK-MIF-TIF'!$R$172:$R$175)+SUMIF('TKK-MIF-TIF'!$L$161:$L$163,'rekap jam tatap muka'!B39,'TKK-MIF-TIF'!$R$161:$R$163)+SUMIF('TKK-MIF-TIF'!$L$172:$L$175,'rekap jam tatap muka'!B39,'TKK-MIF-TIF'!$R$172:$R$175)</f>
        <v>0</v>
      </c>
      <c r="AD44" s="34">
        <f>SUMIF('TKK-MIF-TIF'!$H$164:$H$165,'rekap jam tatap muka'!B39,'TKK-MIF-TIF'!$R$164:$R$165)+SUMIF('TKK-MIF-TIF'!$H$171,'rekap jam tatap muka'!B39,'TKK-MIF-TIF'!$R$171)+SUMIF('TKK-MIF-TIF'!$H$176:$H$177,'rekap jam tatap muka'!B39,'TKK-MIF-TIF'!$R$176:$R$177)+SUMIF('TKK-MIF-TIF'!$I$164:$I$165,'rekap jam tatap muka'!B39,'TKK-MIF-TIF'!$R$164:$R$165)+SUMIF('TKK-MIF-TIF'!$I$171,'rekap jam tatap muka'!B39,'TKK-MIF-TIF'!$R$171)+SUMIF('TKK-MIF-TIF'!$I$176:$I$177,'rekap jam tatap muka'!B39,'TKK-MIF-TIF'!$R$176:$R$177)+SUMIF('TKK-MIF-TIF'!$J$164:$J$165,'rekap jam tatap muka'!B39,'TKK-MIF-TIF'!$R$164:$R$165)+SUMIF('TKK-MIF-TIF'!$J$171,'rekap jam tatap muka'!B39,'TKK-MIF-TIF'!$R$171)+SUMIF('TKK-MIF-TIF'!$J$176:$J$177,'rekap jam tatap muka'!B39,'TKK-MIF-TIF'!$R$176:$R$177)+SUMIF('TKK-MIF-TIF'!$K$164:$K$165,'rekap jam tatap muka'!B39,'TKK-MIF-TIF'!$R$164:$R$165)+SUMIF('TKK-MIF-TIF'!$K$171,'rekap jam tatap muka'!B39,'TKK-MIF-TIF'!$R$171)+SUMIF('TKK-MIF-TIF'!$K$176:$K$177,'rekap jam tatap muka'!B39,'TKK-MIF-TIF'!$R$176:$R$177)+SUMIF('TKK-MIF-TIF'!$L$164:$L$165,'rekap jam tatap muka'!B39,'TKK-MIF-TIF'!$R$164:$R$165)+SUMIF('TKK-MIF-TIF'!$L$171,'rekap jam tatap muka'!B39,'TKK-MIF-TIF'!$R$171)+SUMIF('TKK-MIF-TIF'!$L$176:$L$177,'rekap jam tatap muka'!B39,'TKK-MIF-TIF'!$R$176:$R$177)</f>
        <v>0</v>
      </c>
      <c r="AE44" s="34"/>
      <c r="AF44" s="35">
        <f t="shared" si="9"/>
        <v>6</v>
      </c>
      <c r="AG44" s="15">
        <f t="shared" ca="1" si="10"/>
        <v>3</v>
      </c>
      <c r="AH44" s="35">
        <f t="shared" ca="1" si="11"/>
        <v>0</v>
      </c>
      <c r="AI44" s="15">
        <f t="shared" ca="1" si="12"/>
        <v>16</v>
      </c>
      <c r="AJ44" s="35">
        <f t="shared" ca="1" si="1"/>
        <v>4</v>
      </c>
      <c r="AK44" s="35">
        <f t="shared" ca="1" si="13"/>
        <v>19</v>
      </c>
      <c r="AL44" s="36">
        <f>COUNTIF('TKK-MIF-TIF'!$H$15:$H$272,'rekap jam tatap muka'!B39)</f>
        <v>4</v>
      </c>
      <c r="AM44" s="37">
        <v>50000</v>
      </c>
      <c r="AN44" s="38">
        <f t="shared" ca="1" si="14"/>
        <v>0</v>
      </c>
      <c r="AO44" s="38">
        <f t="shared" ca="1" si="15"/>
        <v>2800000</v>
      </c>
      <c r="AP44" s="38">
        <f t="shared" ca="1" si="16"/>
        <v>2800000</v>
      </c>
      <c r="AQ44" s="40" t="s">
        <v>24</v>
      </c>
    </row>
    <row r="45" spans="1:43" ht="15.75" customHeight="1">
      <c r="A45" s="12">
        <v>41</v>
      </c>
      <c r="B45" s="13" t="s">
        <v>66</v>
      </c>
      <c r="C45" s="13" t="s">
        <v>334</v>
      </c>
      <c r="D45" s="14">
        <f>COUNTIF('TKK-MIF-TIF'!$A$13:$L$35,'rekap jam tatap muka'!B40)</f>
        <v>0</v>
      </c>
      <c r="E45" s="15">
        <f ca="1">SUMIF('TKK-MIF-TIF'!$H$4:$H$19,'rekap jam tatap muka'!B40,'TKK-MIF-TIF'!$R$4:$R$19)+SUMIF('TKK-MIF-TIF'!$H$25:$H$30,'rekap jam tatap muka'!B40,'TKK-MIF-TIF'!$R$25:$R$30)+SUMIF('TKK-MIF-TIF'!$I$4:$I$19,'rekap jam tatap muka'!B40,'TKK-MIF-TIF'!$R$4:$R$19)+SUMIF('TKK-MIF-TIF'!$I$25:$I$30,'rekap jam tatap muka'!B40,'TKK-MIF-TIF'!$R$25:$R$30)+SUMIF('TKK-MIF-TIF'!$J$4:$J$19,'rekap jam tatap muka'!B40,'TKK-MIF-TIF'!$R$4:$R$19)+SUMIF('TKK-MIF-TIF'!$J$25:$J$30,'rekap jam tatap muka'!B40,'TKK-MIF-TIF'!$R$25:$R$30)+SUMIF('TKK-MIF-TIF'!$K$4:$K$19,'rekap jam tatap muka'!B40,'TKK-MIF-TIF'!$R$4:$R$19)+SUMIF('TKK-MIF-TIF'!$K$25:$K$30,'rekap jam tatap muka'!B40,'TKK-MIF-TIF'!$R$25:$R$30)+SUMIF('TKK-MIF-TIF'!$L$4:$L$19,'rekap jam tatap muka'!B40,'TKK-MIF-TIF'!$R$4:$R$19)+SUMIF('TKK-MIF-TIF'!$L$25:$L$30,'rekap jam tatap muka'!B40,'TKK-MIF-TIF'!$R$25:$R$30)</f>
        <v>0</v>
      </c>
      <c r="F45" s="16">
        <f>SUMIF('TKK-MIF-TIF'!$H$20:$H$22,'rekap jam tatap muka'!B40,'TKK-MIF-TIF'!$R$20:$R$22)+SUMIF('TKK-MIF-TIF'!$H$31:$H$32,'rekap jam tatap muka'!B40,'TKK-MIF-TIF'!$R$31:$R$32)+SUMIF('TKK-MIF-TIF'!$H$34,'rekap jam tatap muka'!B40,'TKK-MIF-TIF'!$R$34)+SUMIF('TKK-MIF-TIF'!$I$20:$I$22,'rekap jam tatap muka'!B40,'TKK-MIF-TIF'!$R$20:$R$22)+SUMIF('TKK-MIF-TIF'!$I$31:$I$32,'rekap jam tatap muka'!B40,'TKK-MIF-TIF'!$R$31:$R$32)+SUMIF('TKK-MIF-TIF'!$I$34,'rekap jam tatap muka'!B40,'TKK-MIF-TIF'!$R$34)+SUMIF('TKK-MIF-TIF'!$J$20:$J$22,'rekap jam tatap muka'!B40,'TKK-MIF-TIF'!$R$20:$R$22)+SUMIF('TKK-MIF-TIF'!$J$31:$J$32,'rekap jam tatap muka'!B40,'TKK-MIF-TIF'!$R$31:$R$32)+SUMIF('TKK-MIF-TIF'!$J$34,'rekap jam tatap muka'!B40,'TKK-MIF-TIF'!$R$34)+SUMIF('TKK-MIF-TIF'!$K$20:$K$22,'rekap jam tatap muka'!B40,'TKK-MIF-TIF'!$R$20:$R$22)+SUMIF('TKK-MIF-TIF'!$K$31:$K$32,'rekap jam tatap muka'!B40,'TKK-MIF-TIF'!$R$31:$R$32)+SUMIF('TKK-MIF-TIF'!$K$34,'rekap jam tatap muka'!B40,'TKK-MIF-TIF'!$R$34)+SUMIF('TKK-MIF-TIF'!$L$20:$L$22,'rekap jam tatap muka'!B40,'TKK-MIF-TIF'!$R$20:$R$22)+SUMIF('TKK-MIF-TIF'!$L$31:$L$32,'rekap jam tatap muka'!B40,'TKK-MIF-TIF'!$R$31:$R$32)+SUMIF('TKK-MIF-TIF'!$L$34,'rekap jam tatap muka'!B40,'TKK-MIF-TIF'!$R$34)</f>
        <v>0</v>
      </c>
      <c r="G45" s="17">
        <f>COUNTIF('TKK-MIF-TIF'!$A$41:$L$50,'rekap jam tatap muka'!B40)</f>
        <v>0</v>
      </c>
      <c r="H45" s="18">
        <f>SUMIF('TKK-MIF-TIF'!$H$43:$H$47,'rekap jam tatap muka'!B40,'TKK-MIF-TIF'!$R$43:$R$47)+SUMIF('TKK-MIF-TIF'!$I$43:$I$47,'rekap jam tatap muka'!B40,'TKK-MIF-TIF'!$R$43:$R$47)+SUMIF('TKK-MIF-TIF'!$J$43:$J$47,'rekap jam tatap muka'!B40,'TKK-MIF-TIF'!$R$43:$R$47)+SUMIF('TKK-MIF-TIF'!$K$43:$K$47,'rekap jam tatap muka'!B40,'TKK-MIF-TIF'!$R$43:$R$47)+SUMIF('TKK-MIF-TIF'!$L$43:$L$47,'rekap jam tatap muka'!B40,'TKK-MIF-TIF'!$R$43:$R$47)</f>
        <v>0</v>
      </c>
      <c r="I45" s="16">
        <f>SUMIF('TKK-MIF-TIF'!$H$48:$H$50,'rekap jam tatap muka'!B40,'TKK-MIF-TIF'!$R$48:$R$50)+SUMIF('TKK-MIF-TIF'!$I$48:$I$50,'rekap jam tatap muka'!B40,'TKK-MIF-TIF'!$R$48:$R$50)+SUMIF('TKK-MIF-TIF'!$J$48:$J$50,'rekap jam tatap muka'!B40,'TKK-MIF-TIF'!$R$48:$R$50)+SUMIF('TKK-MIF-TIF'!$K$48:$K$50,'rekap jam tatap muka'!B40,'TKK-MIF-TIF'!$R$48:$R$50)+SUMIF('TKK-MIF-TIF'!$L$48:$L$50,'rekap jam tatap muka'!B40,'TKK-MIF-TIF'!$R$48:$R$50)</f>
        <v>0</v>
      </c>
      <c r="J45" s="19">
        <f>COUNTIF('TKK-MIF-TIF'!$A$55:$K$80,'rekap jam tatap muka'!B40)</f>
        <v>0</v>
      </c>
      <c r="K45" s="19">
        <f>SUMIF('TKK-MIF-TIF'!$H$60,'rekap jam tatap muka'!B40,'TKK-MIF-TIF'!$R$60)+SUMIF('TKK-MIF-TIF'!$H$62,'rekap jam tatap muka'!B40,'TKK-MIF-TIF'!$R$62)+SUMIF('TKK-MIF-TIF'!$H$67:$H$72,'rekap jam tatap muka'!B40,'TKK-MIF-TIF'!$R$67:$R$72)+SUMIF('TKK-MIF-TIF'!$H$78:$H$79,'rekap jam tatap muka'!B40,'TKK-MIF-TIF'!$R$78:$R$79)+SUMIF('TKK-MIF-TIF'!$I$60,'rekap jam tatap muka'!B40,'TKK-MIF-TIF'!$R$60)+SUMIF('TKK-MIF-TIF'!$I$62,'rekap jam tatap muka'!B40,'TKK-MIF-TIF'!$R$62)+SUMIF('TKK-MIF-TIF'!$I$67:$I$72,'rekap jam tatap muka'!B40,'TKK-MIF-TIF'!$R$67:$R$72)+SUMIF('TKK-MIF-TIF'!$I$78:$I$79,'rekap jam tatap muka'!B40,'TKK-MIF-TIF'!$R$78:$R$79)+SUMIF('TKK-MIF-TIF'!$J$60,'rekap jam tatap muka'!B40,'TKK-MIF-TIF'!$R$60)+SUMIF('TKK-MIF-TIF'!$J$62,'rekap jam tatap muka'!B40,'TKK-MIF-TIF'!$R$62)+SUMIF('TKK-MIF-TIF'!$J$67:$J$72,'rekap jam tatap muka'!B40,'TKK-MIF-TIF'!$R$67:$R$72)+SUMIF('TKK-MIF-TIF'!$J$78:$J$79,'rekap jam tatap muka'!B40,'TKK-MIF-TIF'!$R$78:$R$79)+SUMIF('TKK-MIF-TIF'!$K$60,'rekap jam tatap muka'!B40,'TKK-MIF-TIF'!$R$60)+SUMIF('TKK-MIF-TIF'!$K$62,'rekap jam tatap muka'!B40,'TKK-MIF-TIF'!$R$62)+SUMIF('TKK-MIF-TIF'!$K$67:$K$72,'rekap jam tatap muka'!B40,'TKK-MIF-TIF'!$R$67:$R$72)+SUMIF('TKK-MIF-TIF'!$K$78:$K$79,'rekap jam tatap muka'!B40,'TKK-MIF-TIF'!$R$78:$R$79)+SUMIF('TKK-MIF-TIF'!$L$60,'rekap jam tatap muka'!B40,'TKK-MIF-TIF'!$R$60)+SUMIF('TKK-MIF-TIF'!$L$62,'rekap jam tatap muka'!B40,'TKK-MIF-TIF'!$R$62)+SUMIF('TKK-MIF-TIF'!$L$67:$L$72,'rekap jam tatap muka'!B40,'TKK-MIF-TIF'!$R$67:$R$72)+SUMIF('TKK-MIF-TIF'!$L$78:$L$79,'rekap jam tatap muka'!B40,'TKK-MIF-TIF'!$R$78:$R$79)</f>
        <v>0</v>
      </c>
      <c r="L45" s="20">
        <f>SUMIF('TKK-MIF-TIF'!$H$61,'rekap jam tatap muka'!B40,'TKK-MIF-TIF'!$R$61)+SUMIF('TKK-MIF-TIF'!$H$63:$H$64,'rekap jam tatap muka'!B40,'TKK-MIF-TIF'!$R$63:$R$64)+SUMIF('TKK-MIF-TIF'!$H$73:$H$74,'rekap jam tatap muka'!B40,'TKK-MIF-TIF'!$R$73:$R$74)+SUMIF('TKK-MIF-TIF'!$H$77,'rekap jam tatap muka'!B40,'TKK-MIF-TIF'!$R$77)+SUMIF('TKK-MIF-TIF'!$I$61,'rekap jam tatap muka'!B40,'TKK-MIF-TIF'!$R$61)+SUMIF('TKK-MIF-TIF'!$I$63:$I$64,'rekap jam tatap muka'!B40,'TKK-MIF-TIF'!$R$63:$R$64)+SUMIF('TKK-MIF-TIF'!$I$73:$I$74,'rekap jam tatap muka'!B40,'TKK-MIF-TIF'!$R$73:$R$74)+SUMIF('TKK-MIF-TIF'!$I$77,'rekap jam tatap muka'!B40,'TKK-MIF-TIF'!$R$77)+SUMIF('TKK-MIF-TIF'!$J$61,'rekap jam tatap muka'!B40,'TKK-MIF-TIF'!$R$61)+SUMIF('TKK-MIF-TIF'!$J$63:$J$64,'rekap jam tatap muka'!B40,'TKK-MIF-TIF'!$R$63:$R$64)+SUMIF('TKK-MIF-TIF'!$J$73:$J$74,'rekap jam tatap muka'!B40,'TKK-MIF-TIF'!$R$73:$R$74)+SUMIF('TKK-MIF-TIF'!$J$77,'rekap jam tatap muka'!B40,'TKK-MIF-TIF'!$R$77)+SUMIF('TKK-MIF-TIF'!$K$61,'rekap jam tatap muka'!B40,'TKK-MIF-TIF'!$R$61)+SUMIF('TKK-MIF-TIF'!$K$63:$K$64,'rekap jam tatap muka'!B40,'TKK-MIF-TIF'!$R$63:$R$64)+SUMIF('TKK-MIF-TIF'!$K$73:$K$74,'rekap jam tatap muka'!B40,'TKK-MIF-TIF'!$R$73:$R$74)+SUMIF('TKK-MIF-TIF'!$K$77,'rekap jam tatap muka'!B40,'TKK-MIF-TIF'!$R$77)+SUMIF('TKK-MIF-TIF'!$L$61,'rekap jam tatap muka'!B40,'TKK-MIF-TIF'!$R$61)+SUMIF('TKK-MIF-TIF'!$L$63:$L$64,'rekap jam tatap muka'!B40,'TKK-MIF-TIF'!$R$63:$R$64)+SUMIF('TKK-MIF-TIF'!$L$73:$L$74,'rekap jam tatap muka'!B40,'TKK-MIF-TIF'!$R$73:$R$74)+SUMIF('TKK-MIF-TIF'!$L$77,'rekap jam tatap muka'!B40,'TKK-MIF-TIF'!$R$77)</f>
        <v>0</v>
      </c>
      <c r="M45" s="21">
        <f>COUNTIF('TKK-MIF-TIF'!$A$84:$K$109,'rekap jam tatap muka'!B40)</f>
        <v>0</v>
      </c>
      <c r="N45" s="21">
        <f>SUMIF('TKK-MIF-TIF'!$H$89,'rekap jam tatap muka'!B40,'TKK-MIF-TIF'!$R$89)+SUMIF('TKK-MIF-TIF'!$H$91,'rekap jam tatap muka'!B40,'TKK-MIF-TIF'!$R$91)+SUMIF('TKK-MIF-TIF'!$H$96:$H$101,'rekap jam tatap muka'!B40,'TKK-MIF-TIF'!$R$96:$R$101)+SUMIF('TKK-MIF-TIF'!$H$107:$H$108,'rekap jam tatap muka'!B40,'TKK-MIF-TIF'!$R$107:$R$108)+SUMIF('TKK-MIF-TIF'!$I$89,'rekap jam tatap muka'!B40,'TKK-MIF-TIF'!$R$89)+SUMIF('TKK-MIF-TIF'!$I$91,'rekap jam tatap muka'!B40,'TKK-MIF-TIF'!$R$91)+SUMIF('TKK-MIF-TIF'!$I$96:$I$101,'rekap jam tatap muka'!B40,'TKK-MIF-TIF'!$R$96:$R$101)+SUMIF('TKK-MIF-TIF'!$I$107:$I$108,'rekap jam tatap muka'!B40,'TKK-MIF-TIF'!$R$107:$R$108)+SUMIF('TKK-MIF-TIF'!$J$89,'rekap jam tatap muka'!B40,'TKK-MIF-TIF'!$R$89)+SUMIF('TKK-MIF-TIF'!$J$91,'rekap jam tatap muka'!B40,'TKK-MIF-TIF'!$R$91)+SUMIF('TKK-MIF-TIF'!$J$96:$J$101,'rekap jam tatap muka'!B40,'TKK-MIF-TIF'!$R$96:$R$101)+SUMIF('TKK-MIF-TIF'!$J$107:$J$108,'rekap jam tatap muka'!B40,'TKK-MIF-TIF'!$R$107:$R$108)+SUMIF('TKK-MIF-TIF'!$K$89,'rekap jam tatap muka'!B40,'TKK-MIF-TIF'!$R$89)+SUMIF('TKK-MIF-TIF'!$K$91,'rekap jam tatap muka'!B40,'TKK-MIF-TIF'!$R$91)+SUMIF('TKK-MIF-TIF'!$K$96:$K$101,'rekap jam tatap muka'!B40,'TKK-MIF-TIF'!$R$96:$R$101)+SUMIF('TKK-MIF-TIF'!$K$107:$K$108,'rekap jam tatap muka'!B40,'TKK-MIF-TIF'!$R$107:$R$108)+SUMIF('TKK-MIF-TIF'!$H$89,'rekap jam tatap muka'!B40,'TKK-MIF-TIF'!$R$89)+SUMIF('TKK-MIF-TIF'!$L$91,'rekap jam tatap muka'!B40,'TKK-MIF-TIF'!$R$91)+SUMIF('TKK-MIF-TIF'!$L$96:$L$101,'rekap jam tatap muka'!B40,'TKK-MIF-TIF'!$R$96:$R$101)+SUMIF('TKK-MIF-TIF'!$L$107:$L$108,'rekap jam tatap muka'!B40,'TKK-MIF-TIF'!$R$107:$R$108)</f>
        <v>0</v>
      </c>
      <c r="O45" s="22">
        <f ca="1">SUMIF('TKK-MIF-TIF'!$H$90,'rekap jam tatap muka'!B40,'TKK-MIF-TIF'!$R$90)+SUMIF('TKK-MIF-TIF'!$H$92:$H$93,'rekap jam tatap muka'!B40,'TKK-MIF-TIF'!$R$92:$R$93)+SUMIF('TKK-MIF-TIF'!$H$102:$H$103,'rekap jam tatap muka'!B40,'TKK-MIF-TIF'!$R$102:$R$103)+SUMIF('TKK-MIF-TIF'!$H$106,'rekap jam tatap muka'!B40,'TKK-MIF-TIF'!$R$106)+SUMIF('TKK-MIF-TIF'!$I$90,'rekap jam tatap muka'!B40,'TKK-MIF-TIF'!$R$90)+SUMIF('TKK-MIF-TIF'!$H$92:$I$93,'rekap jam tatap muka'!B40,'TKK-MIF-TIF'!$R$92:$R$93)+SUMIF('TKK-MIF-TIF'!$I$102:$I$103,'rekap jam tatap muka'!B40,'TKK-MIF-TIF'!$R$102:$R$103)+SUMIF('TKK-MIF-TIF'!$I$106,'rekap jam tatap muka'!B40,'TKK-MIF-TIF'!$R$106)+SUMIF('TKK-MIF-TIF'!$J$90,'rekap jam tatap muka'!B40,'TKK-MIF-TIF'!$R$90)+SUMIF('TKK-MIF-TIF'!$J$92:$J$93,'rekap jam tatap muka'!B40,'TKK-MIF-TIF'!$R$92:$R$93)+SUMIF('TKK-MIF-TIF'!$J$102:$J$103,'rekap jam tatap muka'!B40,'TKK-MIF-TIF'!$R$102:$R$103)+SUMIF('TKK-MIF-TIF'!$J$106,'rekap jam tatap muka'!B40,'TKK-MIF-TIF'!$R$106)+SUMIF('TKK-MIF-TIF'!$K$90,'rekap jam tatap muka'!B40,'TKK-MIF-TIF'!$R$90)+SUMIF('TKK-MIF-TIF'!$K$92:$K$93,'rekap jam tatap muka'!B40,'TKK-MIF-TIF'!$R$92:$R$93)+SUMIF('TKK-MIF-TIF'!$K$102:$K$103,'rekap jam tatap muka'!B40,'TKK-MIF-TIF'!$R$102:$R$103)+SUMIF('TKK-MIF-TIF'!$K$106,'rekap jam tatap muka'!B40,'TKK-MIF-TIF'!$R$106)+SUMIF('TKK-MIF-TIF'!$L$90,'rekap jam tatap muka'!B40,'TKK-MIF-TIF'!$R$90)+SUMIF('TKK-MIF-TIF'!$L$92:$L$93,'rekap jam tatap muka'!B40,'TKK-MIF-TIF'!$R$92:$R$93)+SUMIF('TKK-MIF-TIF'!$L$102:$L$103,'rekap jam tatap muka'!B40,'TKK-MIF-TIF'!$R$102:$R$103)+SUMIF('TKK-MIF-TIF'!$L$106,'rekap jam tatap muka'!B40,'TKK-MIF-TIF'!$R$106)</f>
        <v>0</v>
      </c>
      <c r="P45" s="23">
        <f>COUNTIF('TKK-MIF-TIF'!$A$113:$L$150,'rekap jam tatap muka'!B40)</f>
        <v>2</v>
      </c>
      <c r="Q45" s="23">
        <f>SUMIF('TKK-MIF-TIF'!$H$119:$H$121,'rekap jam tatap muka'!B40,'TKK-MIF-TIF'!$R$119:$R$121)+SUMIF('TKK-MIF-TIF'!$H$129:$H$132,'rekap jam tatap muka'!B40,'TKK-MIF-TIF'!$R$129:$R$132)+SUMIF('TKK-MIF-TIF'!$H$139:$H$142,'rekap jam tatap muka'!B40,'TKK-MIF-TIF'!$R$139:$R182)+ SUMIF('TKK-MIF-TIF'!$H$150:$H$151,'rekap jam tatap muka'!B40,'TKK-MIF-TIF'!$R$150:$R191)+SUMIF('TKK-MIF-TIF'!$I$119:$I$121,'rekap jam tatap muka'!B40,'TKK-MIF-TIF'!$R$119:$R$121)+SUMIF('TKK-MIF-TIF'!$I$129:$I$132,'rekap jam tatap muka'!B40,'TKK-MIF-TIF'!$R$129:$R$132)+SUMIF('TKK-MIF-TIF'!$I$139:$I$142,'rekap jam tatap muka'!B40,'TKK-MIF-TIF'!$R$139:$R182)+SUMIF('TKK-MIF-TIF'!$I$150:$I$151,'rekap jam tatap muka'!B40,'TKK-MIF-TIF'!$R$150:$R191)+SUMIF('TKK-MIF-TIF'!$J$119:$J$121,'rekap jam tatap muka'!B40,'TKK-MIF-TIF'!$R$119:$R$121)+SUMIF('TKK-MIF-TIF'!$J$129:$J$132,'rekap jam tatap muka'!B40,'TKK-MIF-TIF'!$R$129:$R$132)+SUMIF('TKK-MIF-TIF'!$J$139:$J$142,'rekap jam tatap muka'!B40,'TKK-MIF-TIF'!$R$139:$R182)+SUMIF('TKK-MIF-TIF'!$J$150:$J$151,'rekap jam tatap muka'!B40,'TKK-MIF-TIF'!$R$150:$R191)+SUMIF('TKK-MIF-TIF'!$K$119:$K$121,'rekap jam tatap muka'!B40,'TKK-MIF-TIF'!$R$119:$R$121)+SUMIF('TKK-MIF-TIF'!$K$129:$K$132,'rekap jam tatap muka'!B40,'TKK-MIF-TIF'!$R$132:$R$1120)+SUMIF('TKK-MIF-TIF'!$K$139:$K$142,'rekap jam tatap muka'!B40,'TKK-MIF-TIF'!$R$139:$R182)+SUMIF('TKK-MIF-TIF'!$K$150:$K$151,'rekap jam tatap muka'!B40,'TKK-MIF-TIF'!$R$150:$R191)+SUMIF('TKK-MIF-TIF'!$L$119:$L$121,'rekap jam tatap muka'!B40,'TKK-MIF-TIF'!$R$119:$R$121)+SUMIF('TKK-MIF-TIF'!$L$129:$L$132,'rekap jam tatap muka'!B40,'TKK-MIF-TIF'!$R$132:$R$1120)+SUMIF('TKK-MIF-TIF'!$L$139:$L$142,'rekap jam tatap muka'!B40,'TKK-MIF-TIF'!$R$139:$R182)+SUMIF('TKK-MIF-TIF'!$L$150:$L$151,'rekap jam tatap muka'!B40,'TKK-MIF-TIF'!$R$150:$R191)</f>
        <v>2</v>
      </c>
      <c r="R45" s="24">
        <f>SUMIF('TKK-MIF-TIF'!$H$122:$H$123,'rekap jam tatap muka'!B40,'TKK-MIF-TIF'!$R$122:$R$123)+SUMIF('TKK-MIF-TIF'!$H$128,'rekap jam tatap muka'!B40,'TKK-MIF-TIF'!$R$128)+SUMIF('TKK-MIF-TIF'!$H$133:$H$134,'rekap jam tatap muka'!B40,'TKK-MIF-TIF'!$R$133:$R$134)+SUMIF('TKK-MIF-TIF'!$H$143:$H$145,'rekap jam tatap muka'!B40,'TKK-MIF-TIF'!$R$143:$R$145)+SUMIF('TKK-MIF-TIF'!$H$152,'rekap jam tatap muka'!B40,'TKK-MIF-TIF'!$R$152)+SUMIF('TKK-MIF-TIF'!$I$122:$I$123,'rekap jam tatap muka'!B40,'TKK-MIF-TIF'!$R$122:$R$123)+SUMIF('TKK-MIF-TIF'!$I$128,'rekap jam tatap muka'!B40,'TKK-MIF-TIF'!$R$128)+SUMIF('TKK-MIF-TIF'!$I$133:$I$134,'rekap jam tatap muka'!B40,'TKK-MIF-TIF'!$R$133:$R$134)+SUMIF('TKK-MIF-TIF'!$I$143:$I$145,'rekap jam tatap muka'!B40,'TKK-MIF-TIF'!$R$143:$R$145)+SUMIF('TKK-MIF-TIF'!$I$152,'rekap jam tatap muka'!B40,'TKK-MIF-TIF'!$R$152)+SUMIF('TKK-MIF-TIF'!$J$122:$J$123,'rekap jam tatap muka'!B40,'TKK-MIF-TIF'!$R$122:$R$123)+SUMIF('TKK-MIF-TIF'!$J$128,'rekap jam tatap muka'!B40,'TKK-MIF-TIF'!$R$128)+SUMIF('TKK-MIF-TIF'!$J$133:$J$134,'rekap jam tatap muka'!B40,'TKK-MIF-TIF'!$R$133:$R$134)+SUMIF('TKK-MIF-TIF'!$J$143:$J$145,'rekap jam tatap muka'!B40,'TKK-MIF-TIF'!$R$143:$R$145)+SUMIF('TKK-MIF-TIF'!$K$122:$K$123,'rekap jam tatap muka'!B40,'TKK-MIF-TIF'!$R$122:$R$123)+SUMIF('TKK-MIF-TIF'!$J$152,'rekap jam tatap muka'!B40,'TKK-MIF-TIF'!$R$152)+SUMIF('TKK-MIF-TIF'!$K$128,'rekap jam tatap muka'!B40,'TKK-MIF-TIF'!$R$128)+SUMIF('TKK-MIF-TIF'!$K$133:$K$134,'rekap jam tatap muka'!B40,'TKK-MIF-TIF'!$R$133:$R$134)+SUMIF('TKK-MIF-TIF'!$K$143:$K$145,'rekap jam tatap muka'!B40,'TKK-MIF-TIF'!$R$143:$R$145)+SUMIF('TKK-MIF-TIF'!$K$152,'rekap jam tatap muka'!B40,'TKK-MIF-TIF'!$R$152)+SUMIF('TKK-MIF-TIF'!$L$122:$L$123,'rekap jam tatap muka'!B40,'TKK-MIF-TIF'!$R$122:$R$123)+SUMIF('TKK-MIF-TIF'!$L$128,'rekap jam tatap muka'!B40,'TKK-MIF-TIF'!$R$128)+SUMIF('TKK-MIF-TIF'!$L$133:$L$134,'rekap jam tatap muka'!B40,'TKK-MIF-TIF'!$R$133:$R$134)+SUMIF('TKK-MIF-TIF'!$L$143:$L$145,'rekap jam tatap muka'!B40,'TKK-MIF-TIF'!$R$143:$R$145)+SUMIF('TKK-MIF-TIF'!$L$152,'rekap jam tatap muka'!B40,'TKK-MIF-TIF'!$R$152)</f>
        <v>7</v>
      </c>
      <c r="S45" s="25">
        <f>COUNTIF('TKK-MIF-TIF'!$A$189:$L$226,'rekap jam tatap muka'!B40)</f>
        <v>2</v>
      </c>
      <c r="T45" s="25">
        <f>SUMIF('TKK-MIF-TIF'!$H$194:$H$196,'rekap jam tatap muka'!B40,'TKK-MIF-TIF'!$R$194:$R$196)+SUMIF('TKK-MIF-TIF'!$H$205:$H$208,'rekap jam tatap muka'!B40,'TKK-MIF-TIF'!$R$205:$R$208)+SUMIF('TKK-MIF-TIF'!$H$215:$H$218,'rekap jam tatap muka'!B40,'TKK-MIF-TIF'!$R$215:$R258)+SUMIF('TKK-MIF-TIF'!$H$226:$H$227,'rekap jam tatap muka'!B40,'TKK-MIF-TIF'!$R$226:$R267)+ SUMIF('TKK-MIF-TIF'!$I$194:$I$196,'rekap jam tatap muka'!B40,'TKK-MIF-TIF'!$R$194:$R$196)+SUMIF('TKK-MIF-TIF'!$I$205:$I$208,'rekap jam tatap muka'!B40,'TKK-MIF-TIF'!$R$205:$R$208)+SUMIF('TKK-MIF-TIF'!$I$215:$I$218,'rekap jam tatap muka'!B40,'TKK-MIF-TIF'!$R$215:$R258)+SUMIF('TKK-MIF-TIF'!$I$226:$I$227,'rekap jam tatap muka'!B40,'TKK-MIF-TIF'!$R$226:$R267)+SUMIF('TKK-MIF-TIF'!$J$194:$J$196,'rekap jam tatap muka'!B40,'TKK-MIF-TIF'!$R$194:$R$196)+SUMIF('TKK-MIF-TIF'!$J$205:$J$208,'rekap jam tatap muka'!B40,'TKK-MIF-TIF'!$R$205:$R$208)+SUMIF('TKK-MIF-TIF'!$J$215:$J$218,'rekap jam tatap muka'!B40,'TKK-MIF-TIF'!$R$215:$R258)+SUMIF('TKK-MIF-TIF'!$J$226:$J$227,'rekap jam tatap muka'!B40,'TKK-MIF-TIF'!$R$226:$R267)+SUMIF('TKK-MIF-TIF'!$K$194:$K$196,'rekap jam tatap muka'!B40,'TKK-MIF-TIF'!$R$194:$R$196)+SUMIF('TKK-MIF-TIF'!$K$205:$K$208,'rekap jam tatap muka'!B40,'TKK-MIF-TIF'!$R$205:$R$208)+SUMIF('TKK-MIF-TIF'!$K$215:$K$218,'rekap jam tatap muka'!B40,'TKK-MIF-TIF'!$R$215:$R258)+SUMIF('TKK-MIF-TIF'!$K$226:$K$227,'rekap jam tatap muka'!B40,'TKK-MIF-TIF'!$R$226:$R267)+SUMIF('TKK-MIF-TIF'!$L$194:$L$196,'rekap jam tatap muka'!B40,'TKK-MIF-TIF'!$R$194:$R$196)+SUMIF('TKK-MIF-TIF'!$L$205:$L$208,'rekap jam tatap muka'!B40,'TKK-MIF-TIF'!$R$205:$R$208)+SUMIF('TKK-MIF-TIF'!$L$215:$L$218,'rekap jam tatap muka'!B40,'TKK-MIF-TIF'!$R$215:$R258)+SUMIF('TKK-MIF-TIF'!$L$226:$L$227,'rekap jam tatap muka'!B40,'TKK-MIF-TIF'!$R$226:$R267)</f>
        <v>1.5</v>
      </c>
      <c r="U45" s="26">
        <f>SUMIF('TKK-MIF-TIF'!$H$197:$H$198,'rekap jam tatap muka'!B40,'TKK-MIF-TIF'!$R$197:$R$198)+SUMIF('TKK-MIF-TIF'!$H$204,'rekap jam tatap muka'!B40,'TKK-MIF-TIF'!$R$204)+SUMIF('TKK-MIF-TIF'!$H$209:$H$210,'rekap jam tatap muka'!B40,'TKK-MIF-TIF'!$R$209:$R$210)+SUMIF('TKK-MIF-TIF'!$H$219:$H$221,'rekap jam tatap muka'!B40,'TKK-MIF-TIF'!$R$219:$R$221)+SUMIF('TKK-MIF-TIF'!$H$228,'rekap jam tatap muka'!B40,'TKK-MIF-TIF'!$R$228)+SUMIF('TKK-MIF-TIF'!$I$197:$I$198,'rekap jam tatap muka'!B40,'TKK-MIF-TIF'!$R$197:$R$198)+SUMIF('TKK-MIF-TIF'!$I$204,'rekap jam tatap muka'!B40,'TKK-MIF-TIF'!$R$204)+SUMIF('TKK-MIF-TIF'!$I$209:$I$210,'rekap jam tatap muka'!B40,'TKK-MIF-TIF'!$R$209:$R$210)+SUMIF('TKK-MIF-TIF'!$I$219:$I$221,'rekap jam tatap muka'!B40,'TKK-MIF-TIF'!$R$219:$R$221)+SUMIF('TKK-MIF-TIF'!$I$228,'rekap jam tatap muka'!B40,'TKK-MIF-TIF'!$R$228)+SUMIF('TKK-MIF-TIF'!$J$197:$J$198,'rekap jam tatap muka'!B40,'TKK-MIF-TIF'!$R$197:$R$198)+SUMIF('TKK-MIF-TIF'!$J$204,'rekap jam tatap muka'!B40,'TKK-MIF-TIF'!$R$204)+SUMIF('TKK-MIF-TIF'!$J$209:$J$210,'rekap jam tatap muka'!B40,'TKK-MIF-TIF'!$R$209:$R$210)+SUMIF('TKK-MIF-TIF'!$J$219:$J$221,'rekap jam tatap muka'!B40,'TKK-MIF-TIF'!$R$219:$R$221)+SUMIF('TKK-MIF-TIF'!$J$228,'rekap jam tatap muka'!B40,'TKK-MIF-TIF'!$R$228)+SUMIF('TKK-MIF-TIF'!$K$197:$K$198,'rekap jam tatap muka'!B40,'TKK-MIF-TIF'!$R$197:$R$198)+SUMIF('TKK-MIF-TIF'!$K$204,'rekap jam tatap muka'!B40,'TKK-MIF-TIF'!$R$204)+SUMIF('TKK-MIF-TIF'!$K$209:$K$210,'rekap jam tatap muka'!B40,'TKK-MIF-TIF'!$R$209:$R$210)+SUMIF('TKK-MIF-TIF'!$K$219:$K$221,'rekap jam tatap muka'!B40,'TKK-MIF-TIF'!$R$219:$R$221)+SUMIF('TKK-MIF-TIF'!$K$228,'rekap jam tatap muka'!B40,'TKK-MIF-TIF'!$R$228)+SUMIF('TKK-MIF-TIF'!$L$197:$L$198,'rekap jam tatap muka'!B40,'TKK-MIF-TIF'!$R$197:$R$198)+SUMIF('TKK-MIF-TIF'!$L$204,'rekap jam tatap muka'!B40,'TKK-MIF-TIF'!$R$204)+SUMIF('TKK-MIF-TIF'!$L$209:$L$210,'rekap jam tatap muka'!B40,'TKK-MIF-TIF'!$R$209:$R$210)+SUMIF('TKK-MIF-TIF'!$J$219:$J$221,'rekap jam tatap muka'!B40,'TKK-MIF-TIF'!$R$219:$R$221)++SUMIF('TKK-MIF-TIF'!$L$228,'rekap jam tatap muka'!B40,'TKK-MIF-TIF'!$R$228)</f>
        <v>3</v>
      </c>
      <c r="V45" s="27">
        <f>COUNTIF('TKK-MIF-TIF'!$A$231:$L$242,'rekap jam tatap muka'!B40)</f>
        <v>0</v>
      </c>
      <c r="W45" s="28">
        <f>SUMIF('TKK-MIF-TIF'!$H$251:$H$253,'rekap jam tatap muka'!B40,'TKK-MIF-TIF'!$R$251:$R$253)+SUMIF('TKK-MIF-TIF'!$I$251:$I$253,'rekap jam tatap muka'!B40,'TKK-MIF-TIF'!$R$251:$R$253)+SUMIF('TKK-MIF-TIF'!$J$251:$J$253,'rekap jam tatap muka'!B40,'TKK-MIF-TIF'!$R$251:$R$253)+SUMIF('TKK-MIF-TIF'!$K$251:$K$253,'rekap jam tatap muka'!B40,'TKK-MIF-TIF'!$R$251:$R$253)+SUMIF('TKK-MIF-TIF'!$L$251:$L$253,'rekap jam tatap muka'!B40,'TKK-MIF-TIF'!$R$251:$R$253)</f>
        <v>0</v>
      </c>
      <c r="X45" s="29">
        <f>SUMIF('TKK-MIF-TIF'!$H$254:$H$255,'rekap jam tatap muka'!B40,'TKK-MIF-TIF'!$R$254:$R$255)+SUMIF('TKK-MIF-TIF'!$I$254:$I$255,'rekap jam tatap muka'!B40,'TKK-MIF-TIF'!$R$254:$R$255)+SUMIF('TKK-MIF-TIF'!$J$254:$J$255,'rekap jam tatap muka'!B40,'TKK-MIF-TIF'!$R$254:$R$255)+SUMIF('TKK-MIF-TIF'!$K$254:$K$255,'rekap jam tatap muka'!B40,'TKK-MIF-TIF'!$R$254:$R$255)+SUMIF('TKK-MIF-TIF'!$L$254:$L$255,'rekap jam tatap muka'!B40,'TKK-MIF-TIF'!$R$254:$R$255)</f>
        <v>0</v>
      </c>
      <c r="Y45" s="30">
        <f>COUNTIF('TKK-MIF-TIF'!$A$261:$L$272,'rekap jam tatap muka'!B40)</f>
        <v>0</v>
      </c>
      <c r="Z45" s="31">
        <f>SUMIF('TKK-MIF-TIF'!$H$266:$H$268,'rekap jam tatap muka'!B40,'TKK-MIF-TIF'!$R$266:$R$268)+SUMIF('TKK-MIF-TIF'!$I$266:$I$268,'rekap jam tatap muka'!B40,'TKK-MIF-TIF'!$R$266:$R$268)+SUMIF('TKK-MIF-TIF'!$J$266:$J$268,'rekap jam tatap muka'!B40,'TKK-MIF-TIF'!$R$266:$R$268)+SUMIF('TKK-MIF-TIF'!$K$266:$K$268,'rekap jam tatap muka'!B40,'TKK-MIF-TIF'!$R$266:$R$268)+SUMIF('TKK-MIF-TIF'!$L$266:$L$268,'rekap jam tatap muka'!B40,'TKK-MIF-TIF'!$R$266:$R$268)</f>
        <v>0</v>
      </c>
      <c r="AA45" s="32">
        <f>SUMIF('TKK-MIF-TIF'!$H$269:$H$270,'rekap jam tatap muka'!B40,'TKK-MIF-TIF'!$R$269:$R$270)+SUMIF('TKK-MIF-TIF'!$I$269:$I$270,'rekap jam tatap muka'!B40,'TKK-MIF-TIF'!$R$269:$R$270)+SUMIF('TKK-MIF-TIF'!$J$269:$J$270,'rekap jam tatap muka'!B40,'TKK-MIF-TIF'!$R$269:$R$270)+SUMIF('TKK-MIF-TIF'!$K$269:$K$270,'rekap jam tatap muka'!B40,'TKK-MIF-TIF'!$R$269:$R$270)+SUMIF('TKK-MIF-TIF'!$L$269:$L$270,'rekap jam tatap muka'!B40,'TKK-MIF-TIF'!$R$269:$R$270)</f>
        <v>0</v>
      </c>
      <c r="AB45" s="33">
        <f>COUNTIF('TKK-MIF-TIF'!$A$154:$L$184,'rekap jam tatap muka'!B40)</f>
        <v>1</v>
      </c>
      <c r="AC45" s="33">
        <f>SUMIF('TKK-MIF-TIF'!$H$161:$H$163,'rekap jam tatap muka'!B40,'TKK-MIF-TIF'!$R$161:$R$163)+SUMIF('TKK-MIF-TIF'!$H$172:$H$175,'rekap jam tatap muka'!B40,'TKK-MIF-TIF'!$R$172:$R$175)+SUMIF('TKK-MIF-TIF'!$I$161:$I$163,'rekap jam tatap muka'!B40,'TKK-MIF-TIF'!$R$161:$R$163)+SUMIF('TKK-MIF-TIF'!$I$172:$I$175,'rekap jam tatap muka'!B40,'TKK-MIF-TIF'!$R$172:$R$175)+SUMIF('TKK-MIF-TIF'!$J$161:$J$163,'rekap jam tatap muka'!B40,'TKK-MIF-TIF'!$R$161:$R$163)+SUMIF('TKK-MIF-TIF'!$J$172:$J$175,'rekap jam tatap muka'!B40,'TKK-MIF-TIF'!$R$172:$R$175)+SUMIF('TKK-MIF-TIF'!$K$161:$K$163,'rekap jam tatap muka'!B40,'TKK-MIF-TIF'!$R$161:$R$163)+SUMIF('TKK-MIF-TIF'!$K$172:$K$175,'rekap jam tatap muka'!B40,'TKK-MIF-TIF'!$R$172:$R$175)+SUMIF('TKK-MIF-TIF'!$L$161:$L$163,'rekap jam tatap muka'!B40,'TKK-MIF-TIF'!$R$161:$R$163)+SUMIF('TKK-MIF-TIF'!$L$172:$L$175,'rekap jam tatap muka'!B40,'TKK-MIF-TIF'!$R$172:$R$175)</f>
        <v>0</v>
      </c>
      <c r="AD45" s="34">
        <f>SUMIF('TKK-MIF-TIF'!$H$164:$H$165,'rekap jam tatap muka'!B40,'TKK-MIF-TIF'!$R$164:$R$165)+SUMIF('TKK-MIF-TIF'!$H$171,'rekap jam tatap muka'!B40,'TKK-MIF-TIF'!$R$171)+SUMIF('TKK-MIF-TIF'!$H$176:$H$177,'rekap jam tatap muka'!B40,'TKK-MIF-TIF'!$R$176:$R$177)+SUMIF('TKK-MIF-TIF'!$I$164:$I$165,'rekap jam tatap muka'!B40,'TKK-MIF-TIF'!$R$164:$R$165)+SUMIF('TKK-MIF-TIF'!$I$171,'rekap jam tatap muka'!B40,'TKK-MIF-TIF'!$R$171)+SUMIF('TKK-MIF-TIF'!$I$176:$I$177,'rekap jam tatap muka'!B40,'TKK-MIF-TIF'!$R$176:$R$177)+SUMIF('TKK-MIF-TIF'!$J$164:$J$165,'rekap jam tatap muka'!B40,'TKK-MIF-TIF'!$R$164:$R$165)+SUMIF('TKK-MIF-TIF'!$J$171,'rekap jam tatap muka'!B40,'TKK-MIF-TIF'!$R$171)+SUMIF('TKK-MIF-TIF'!$J$176:$J$177,'rekap jam tatap muka'!B40,'TKK-MIF-TIF'!$R$176:$R$177)+SUMIF('TKK-MIF-TIF'!$K$164:$K$165,'rekap jam tatap muka'!B40,'TKK-MIF-TIF'!$R$164:$R$165)+SUMIF('TKK-MIF-TIF'!$K$171,'rekap jam tatap muka'!B40,'TKK-MIF-TIF'!$R$171)+SUMIF('TKK-MIF-TIF'!$K$176:$K$177,'rekap jam tatap muka'!B40,'TKK-MIF-TIF'!$R$176:$R$177)+SUMIF('TKK-MIF-TIF'!$L$164:$L$165,'rekap jam tatap muka'!B40,'TKK-MIF-TIF'!$R$164:$R$165)+SUMIF('TKK-MIF-TIF'!$L$171,'rekap jam tatap muka'!B40,'TKK-MIF-TIF'!$R$171)+SUMIF('TKK-MIF-TIF'!$L$176:$L$177,'rekap jam tatap muka'!B40,'TKK-MIF-TIF'!$R$176:$R$177)</f>
        <v>2</v>
      </c>
      <c r="AE45" s="34"/>
      <c r="AF45" s="35">
        <f t="shared" si="9"/>
        <v>5</v>
      </c>
      <c r="AG45" s="15">
        <f t="shared" ca="1" si="10"/>
        <v>3.5</v>
      </c>
      <c r="AH45" s="35">
        <f t="shared" ca="1" si="11"/>
        <v>0</v>
      </c>
      <c r="AI45" s="15">
        <f t="shared" ca="1" si="12"/>
        <v>12</v>
      </c>
      <c r="AJ45" s="35">
        <f t="shared" ca="1" si="1"/>
        <v>4</v>
      </c>
      <c r="AK45" s="35">
        <f t="shared" ca="1" si="13"/>
        <v>15.5</v>
      </c>
      <c r="AL45" s="36">
        <f>COUNTIF('TKK-MIF-TIF'!$H$15:$H$272,'rekap jam tatap muka'!B40)</f>
        <v>2</v>
      </c>
      <c r="AM45" s="37">
        <v>50000</v>
      </c>
      <c r="AN45" s="38">
        <f t="shared" ca="1" si="14"/>
        <v>0</v>
      </c>
      <c r="AO45" s="38">
        <f t="shared" ca="1" si="15"/>
        <v>2800000</v>
      </c>
      <c r="AP45" s="39">
        <f t="shared" ca="1" si="16"/>
        <v>2800000</v>
      </c>
      <c r="AQ45" s="40" t="s">
        <v>26</v>
      </c>
    </row>
    <row r="46" spans="1:43" ht="15.75" customHeight="1">
      <c r="A46" s="12">
        <v>42</v>
      </c>
      <c r="B46" s="41" t="s">
        <v>67</v>
      </c>
      <c r="C46" s="41" t="s">
        <v>331</v>
      </c>
      <c r="D46" s="14">
        <f>COUNTIF('TKK-MIF-TIF'!$A$13:$L$35,'rekap jam tatap muka'!B41)</f>
        <v>0</v>
      </c>
      <c r="E46" s="15">
        <f ca="1">SUMIF('TKK-MIF-TIF'!$H$4:$H$19,'rekap jam tatap muka'!B41,'TKK-MIF-TIF'!$R$4:$R$19)+SUMIF('TKK-MIF-TIF'!$H$25:$H$30,'rekap jam tatap muka'!B41,'TKK-MIF-TIF'!$R$25:$R$30)+SUMIF('TKK-MIF-TIF'!$I$4:$I$19,'rekap jam tatap muka'!B41,'TKK-MIF-TIF'!$R$4:$R$19)+SUMIF('TKK-MIF-TIF'!$I$25:$I$30,'rekap jam tatap muka'!B41,'TKK-MIF-TIF'!$R$25:$R$30)+SUMIF('TKK-MIF-TIF'!$J$4:$J$19,'rekap jam tatap muka'!B41,'TKK-MIF-TIF'!$R$4:$R$19)+SUMIF('TKK-MIF-TIF'!$J$25:$J$30,'rekap jam tatap muka'!B41,'TKK-MIF-TIF'!$R$25:$R$30)+SUMIF('TKK-MIF-TIF'!$K$4:$K$19,'rekap jam tatap muka'!B41,'TKK-MIF-TIF'!$R$4:$R$19)+SUMIF('TKK-MIF-TIF'!$K$25:$K$30,'rekap jam tatap muka'!B41,'TKK-MIF-TIF'!$R$25:$R$30)+SUMIF('TKK-MIF-TIF'!$L$4:$L$19,'rekap jam tatap muka'!B41,'TKK-MIF-TIF'!$R$4:$R$19)+SUMIF('TKK-MIF-TIF'!$L$25:$L$30,'rekap jam tatap muka'!B41,'TKK-MIF-TIF'!$R$25:$R$30)</f>
        <v>0</v>
      </c>
      <c r="F46" s="16">
        <f>SUMIF('TKK-MIF-TIF'!$H$20:$H$22,'rekap jam tatap muka'!B41,'TKK-MIF-TIF'!$R$20:$R$22)+SUMIF('TKK-MIF-TIF'!$H$31:$H$32,'rekap jam tatap muka'!B41,'TKK-MIF-TIF'!$R$31:$R$32)+SUMIF('TKK-MIF-TIF'!$H$34,'rekap jam tatap muka'!B41,'TKK-MIF-TIF'!$R$34)+SUMIF('TKK-MIF-TIF'!$I$20:$I$22,'rekap jam tatap muka'!B41,'TKK-MIF-TIF'!$R$20:$R$22)+SUMIF('TKK-MIF-TIF'!$I$31:$I$32,'rekap jam tatap muka'!B41,'TKK-MIF-TIF'!$R$31:$R$32)+SUMIF('TKK-MIF-TIF'!$I$34,'rekap jam tatap muka'!B41,'TKK-MIF-TIF'!$R$34)+SUMIF('TKK-MIF-TIF'!$J$20:$J$22,'rekap jam tatap muka'!B41,'TKK-MIF-TIF'!$R$20:$R$22)+SUMIF('TKK-MIF-TIF'!$J$31:$J$32,'rekap jam tatap muka'!B41,'TKK-MIF-TIF'!$R$31:$R$32)+SUMIF('TKK-MIF-TIF'!$J$34,'rekap jam tatap muka'!B41,'TKK-MIF-TIF'!$R$34)+SUMIF('TKK-MIF-TIF'!$K$20:$K$22,'rekap jam tatap muka'!B41,'TKK-MIF-TIF'!$R$20:$R$22)+SUMIF('TKK-MIF-TIF'!$K$31:$K$32,'rekap jam tatap muka'!B41,'TKK-MIF-TIF'!$R$31:$R$32)+SUMIF('TKK-MIF-TIF'!$K$34,'rekap jam tatap muka'!B41,'TKK-MIF-TIF'!$R$34)+SUMIF('TKK-MIF-TIF'!$L$20:$L$22,'rekap jam tatap muka'!B41,'TKK-MIF-TIF'!$R$20:$R$22)+SUMIF('TKK-MIF-TIF'!$L$31:$L$32,'rekap jam tatap muka'!B41,'TKK-MIF-TIF'!$R$31:$R$32)+SUMIF('TKK-MIF-TIF'!$L$34,'rekap jam tatap muka'!B41,'TKK-MIF-TIF'!$R$34)</f>
        <v>0</v>
      </c>
      <c r="G46" s="17">
        <f>COUNTIF('TKK-MIF-TIF'!$A$41:$L$50,'rekap jam tatap muka'!B41)</f>
        <v>0</v>
      </c>
      <c r="H46" s="18">
        <f>SUMIF('TKK-MIF-TIF'!$H$43:$H$47,'rekap jam tatap muka'!B41,'TKK-MIF-TIF'!$R$43:$R$47)+SUMIF('TKK-MIF-TIF'!$I$43:$I$47,'rekap jam tatap muka'!B41,'TKK-MIF-TIF'!$R$43:$R$47)+SUMIF('TKK-MIF-TIF'!$J$43:$J$47,'rekap jam tatap muka'!B41,'TKK-MIF-TIF'!$R$43:$R$47)+SUMIF('TKK-MIF-TIF'!$K$43:$K$47,'rekap jam tatap muka'!B41,'TKK-MIF-TIF'!$R$43:$R$47)+SUMIF('TKK-MIF-TIF'!$L$43:$L$47,'rekap jam tatap muka'!B41,'TKK-MIF-TIF'!$R$43:$R$47)</f>
        <v>0</v>
      </c>
      <c r="I46" s="42">
        <f>SUMIF('TKK-MIF-TIF'!$H$48:$H$50,'rekap jam tatap muka'!B41,'TKK-MIF-TIF'!$R$48:$R$50)+SUMIF('TKK-MIF-TIF'!$I$48:$I$50,'rekap jam tatap muka'!B41,'TKK-MIF-TIF'!$R$48:$R$50)+SUMIF('TKK-MIF-TIF'!$J$48:$J$50,'rekap jam tatap muka'!B41,'TKK-MIF-TIF'!$R$48:$R$50)+SUMIF('TKK-MIF-TIF'!$K$48:$K$50,'rekap jam tatap muka'!B41,'TKK-MIF-TIF'!$R$48:$R$50)+SUMIF('TKK-MIF-TIF'!$L$48:$L$50,'rekap jam tatap muka'!B41,'TKK-MIF-TIF'!$R$48:$R$50)</f>
        <v>0</v>
      </c>
      <c r="J46" s="19">
        <f>COUNTIF('TKK-MIF-TIF'!$A$55:$K$80,'rekap jam tatap muka'!B41)</f>
        <v>0</v>
      </c>
      <c r="K46" s="19">
        <f>SUMIF('TKK-MIF-TIF'!$H$60,'rekap jam tatap muka'!B41,'TKK-MIF-TIF'!$R$60)+SUMIF('TKK-MIF-TIF'!$H$62,'rekap jam tatap muka'!B41,'TKK-MIF-TIF'!$R$62)+SUMIF('TKK-MIF-TIF'!$H$67:$H$72,'rekap jam tatap muka'!B41,'TKK-MIF-TIF'!$R$67:$R$72)+SUMIF('TKK-MIF-TIF'!$H$78:$H$79,'rekap jam tatap muka'!B41,'TKK-MIF-TIF'!$R$78:$R$79)+SUMIF('TKK-MIF-TIF'!$I$60,'rekap jam tatap muka'!B41,'TKK-MIF-TIF'!$R$60)+SUMIF('TKK-MIF-TIF'!$I$62,'rekap jam tatap muka'!B41,'TKK-MIF-TIF'!$R$62)+SUMIF('TKK-MIF-TIF'!$I$67:$I$72,'rekap jam tatap muka'!B41,'TKK-MIF-TIF'!$R$67:$R$72)+SUMIF('TKK-MIF-TIF'!$I$78:$I$79,'rekap jam tatap muka'!B41,'TKK-MIF-TIF'!$R$78:$R$79)+SUMIF('TKK-MIF-TIF'!$J$60,'rekap jam tatap muka'!B41,'TKK-MIF-TIF'!$R$60)+SUMIF('TKK-MIF-TIF'!$J$62,'rekap jam tatap muka'!B41,'TKK-MIF-TIF'!$R$62)+SUMIF('TKK-MIF-TIF'!$J$67:$J$72,'rekap jam tatap muka'!B41,'TKK-MIF-TIF'!$R$67:$R$72)+SUMIF('TKK-MIF-TIF'!$J$78:$J$79,'rekap jam tatap muka'!B41,'TKK-MIF-TIF'!$R$78:$R$79)+SUMIF('TKK-MIF-TIF'!$K$60,'rekap jam tatap muka'!B41,'TKK-MIF-TIF'!$R$60)+SUMIF('TKK-MIF-TIF'!$K$62,'rekap jam tatap muka'!B41,'TKK-MIF-TIF'!$R$62)+SUMIF('TKK-MIF-TIF'!$K$67:$K$72,'rekap jam tatap muka'!B41,'TKK-MIF-TIF'!$R$67:$R$72)+SUMIF('TKK-MIF-TIF'!$K$78:$K$79,'rekap jam tatap muka'!B41,'TKK-MIF-TIF'!$R$78:$R$79)+SUMIF('TKK-MIF-TIF'!$L$60,'rekap jam tatap muka'!B41,'TKK-MIF-TIF'!$R$60)+SUMIF('TKK-MIF-TIF'!$L$62,'rekap jam tatap muka'!B41,'TKK-MIF-TIF'!$R$62)+SUMIF('TKK-MIF-TIF'!$L$67:$L$72,'rekap jam tatap muka'!B41,'TKK-MIF-TIF'!$R$67:$R$72)+SUMIF('TKK-MIF-TIF'!$L$78:$L$79,'rekap jam tatap muka'!B41,'TKK-MIF-TIF'!$R$78:$R$79)</f>
        <v>0</v>
      </c>
      <c r="L46" s="20">
        <f>SUMIF('TKK-MIF-TIF'!$H$61,'rekap jam tatap muka'!B41,'TKK-MIF-TIF'!$R$61)+SUMIF('TKK-MIF-TIF'!$H$63:$H$64,'rekap jam tatap muka'!B41,'TKK-MIF-TIF'!$R$63:$R$64)+SUMIF('TKK-MIF-TIF'!$H$73:$H$74,'rekap jam tatap muka'!B41,'TKK-MIF-TIF'!$R$73:$R$74)+SUMIF('TKK-MIF-TIF'!$H$77,'rekap jam tatap muka'!B41,'TKK-MIF-TIF'!$R$77)+SUMIF('TKK-MIF-TIF'!$I$61,'rekap jam tatap muka'!B41,'TKK-MIF-TIF'!$R$61)+SUMIF('TKK-MIF-TIF'!$I$63:$I$64,'rekap jam tatap muka'!B41,'TKK-MIF-TIF'!$R$63:$R$64)+SUMIF('TKK-MIF-TIF'!$I$73:$I$74,'rekap jam tatap muka'!B41,'TKK-MIF-TIF'!$R$73:$R$74)+SUMIF('TKK-MIF-TIF'!$I$77,'rekap jam tatap muka'!B41,'TKK-MIF-TIF'!$R$77)+SUMIF('TKK-MIF-TIF'!$J$61,'rekap jam tatap muka'!B41,'TKK-MIF-TIF'!$R$61)+SUMIF('TKK-MIF-TIF'!$J$63:$J$64,'rekap jam tatap muka'!B41,'TKK-MIF-TIF'!$R$63:$R$64)+SUMIF('TKK-MIF-TIF'!$J$73:$J$74,'rekap jam tatap muka'!B41,'TKK-MIF-TIF'!$R$73:$R$74)+SUMIF('TKK-MIF-TIF'!$J$77,'rekap jam tatap muka'!B41,'TKK-MIF-TIF'!$R$77)+SUMIF('TKK-MIF-TIF'!$K$61,'rekap jam tatap muka'!B41,'TKK-MIF-TIF'!$R$61)+SUMIF('TKK-MIF-TIF'!$K$63:$K$64,'rekap jam tatap muka'!B41,'TKK-MIF-TIF'!$R$63:$R$64)+SUMIF('TKK-MIF-TIF'!$K$73:$K$74,'rekap jam tatap muka'!B41,'TKK-MIF-TIF'!$R$73:$R$74)+SUMIF('TKK-MIF-TIF'!$K$77,'rekap jam tatap muka'!B41,'TKK-MIF-TIF'!$R$77)+SUMIF('TKK-MIF-TIF'!$L$61,'rekap jam tatap muka'!B41,'TKK-MIF-TIF'!$R$61)+SUMIF('TKK-MIF-TIF'!$L$63:$L$64,'rekap jam tatap muka'!B41,'TKK-MIF-TIF'!$R$63:$R$64)+SUMIF('TKK-MIF-TIF'!$L$73:$L$74,'rekap jam tatap muka'!B41,'TKK-MIF-TIF'!$R$73:$R$74)+SUMIF('TKK-MIF-TIF'!$L$77,'rekap jam tatap muka'!B41,'TKK-MIF-TIF'!$R$77)</f>
        <v>0</v>
      </c>
      <c r="M46" s="21">
        <f>COUNTIF('TKK-MIF-TIF'!$A$84:$K$109,'rekap jam tatap muka'!B41)</f>
        <v>0</v>
      </c>
      <c r="N46" s="21">
        <f>SUMIF('TKK-MIF-TIF'!$H$89,'rekap jam tatap muka'!B41,'TKK-MIF-TIF'!$R$89)+SUMIF('TKK-MIF-TIF'!$H$91,'rekap jam tatap muka'!B41,'TKK-MIF-TIF'!$R$91)+SUMIF('TKK-MIF-TIF'!$H$96:$H$101,'rekap jam tatap muka'!B41,'TKK-MIF-TIF'!$R$96:$R$101)+SUMIF('TKK-MIF-TIF'!$H$107:$H$108,'rekap jam tatap muka'!B41,'TKK-MIF-TIF'!$R$107:$R$108)+SUMIF('TKK-MIF-TIF'!$I$89,'rekap jam tatap muka'!B41,'TKK-MIF-TIF'!$R$89)+SUMIF('TKK-MIF-TIF'!$I$91,'rekap jam tatap muka'!B41,'TKK-MIF-TIF'!$R$91)+SUMIF('TKK-MIF-TIF'!$I$96:$I$101,'rekap jam tatap muka'!B41,'TKK-MIF-TIF'!$R$96:$R$101)+SUMIF('TKK-MIF-TIF'!$I$107:$I$108,'rekap jam tatap muka'!B41,'TKK-MIF-TIF'!$R$107:$R$108)+SUMIF('TKK-MIF-TIF'!$J$89,'rekap jam tatap muka'!B41,'TKK-MIF-TIF'!$R$89)+SUMIF('TKK-MIF-TIF'!$J$91,'rekap jam tatap muka'!B41,'TKK-MIF-TIF'!$R$91)+SUMIF('TKK-MIF-TIF'!$J$96:$J$101,'rekap jam tatap muka'!B41,'TKK-MIF-TIF'!$R$96:$R$101)+SUMIF('TKK-MIF-TIF'!$J$107:$J$108,'rekap jam tatap muka'!B41,'TKK-MIF-TIF'!$R$107:$R$108)+SUMIF('TKK-MIF-TIF'!$K$89,'rekap jam tatap muka'!B41,'TKK-MIF-TIF'!$R$89)+SUMIF('TKK-MIF-TIF'!$K$91,'rekap jam tatap muka'!B41,'TKK-MIF-TIF'!$R$91)+SUMIF('TKK-MIF-TIF'!$K$96:$K$101,'rekap jam tatap muka'!B41,'TKK-MIF-TIF'!$R$96:$R$101)+SUMIF('TKK-MIF-TIF'!$K$107:$K$108,'rekap jam tatap muka'!B41,'TKK-MIF-TIF'!$R$107:$R$108)+SUMIF('TKK-MIF-TIF'!$H$89,'rekap jam tatap muka'!B41,'TKK-MIF-TIF'!$R$89)+SUMIF('TKK-MIF-TIF'!$L$91,'rekap jam tatap muka'!B41,'TKK-MIF-TIF'!$R$91)+SUMIF('TKK-MIF-TIF'!$L$96:$L$101,'rekap jam tatap muka'!B41,'TKK-MIF-TIF'!$R$96:$R$101)+SUMIF('TKK-MIF-TIF'!$L$107:$L$108,'rekap jam tatap muka'!B41,'TKK-MIF-TIF'!$R$107:$R$108)</f>
        <v>0</v>
      </c>
      <c r="O46" s="22">
        <f ca="1">SUMIF('TKK-MIF-TIF'!$H$90,'rekap jam tatap muka'!B41,'TKK-MIF-TIF'!$R$90)+SUMIF('TKK-MIF-TIF'!$H$92:$H$93,'rekap jam tatap muka'!B41,'TKK-MIF-TIF'!$R$92:$R$93)+SUMIF('TKK-MIF-TIF'!$H$102:$H$103,'rekap jam tatap muka'!B41,'TKK-MIF-TIF'!$R$102:$R$103)+SUMIF('TKK-MIF-TIF'!$H$106,'rekap jam tatap muka'!B41,'TKK-MIF-TIF'!$R$106)+SUMIF('TKK-MIF-TIF'!$I$90,'rekap jam tatap muka'!B41,'TKK-MIF-TIF'!$R$90)+SUMIF('TKK-MIF-TIF'!$H$92:$I$93,'rekap jam tatap muka'!B41,'TKK-MIF-TIF'!$R$92:$R$93)+SUMIF('TKK-MIF-TIF'!$I$102:$I$103,'rekap jam tatap muka'!B41,'TKK-MIF-TIF'!$R$102:$R$103)+SUMIF('TKK-MIF-TIF'!$I$106,'rekap jam tatap muka'!B41,'TKK-MIF-TIF'!$R$106)+SUMIF('TKK-MIF-TIF'!$J$90,'rekap jam tatap muka'!B41,'TKK-MIF-TIF'!$R$90)+SUMIF('TKK-MIF-TIF'!$J$92:$J$93,'rekap jam tatap muka'!B41,'TKK-MIF-TIF'!$R$92:$R$93)+SUMIF('TKK-MIF-TIF'!$J$102:$J$103,'rekap jam tatap muka'!B41,'TKK-MIF-TIF'!$R$102:$R$103)+SUMIF('TKK-MIF-TIF'!$J$106,'rekap jam tatap muka'!B41,'TKK-MIF-TIF'!$R$106)+SUMIF('TKK-MIF-TIF'!$K$90,'rekap jam tatap muka'!B41,'TKK-MIF-TIF'!$R$90)+SUMIF('TKK-MIF-TIF'!$K$92:$K$93,'rekap jam tatap muka'!B41,'TKK-MIF-TIF'!$R$92:$R$93)+SUMIF('TKK-MIF-TIF'!$K$102:$K$103,'rekap jam tatap muka'!B41,'TKK-MIF-TIF'!$R$102:$R$103)+SUMIF('TKK-MIF-TIF'!$K$106,'rekap jam tatap muka'!B41,'TKK-MIF-TIF'!$R$106)+SUMIF('TKK-MIF-TIF'!$L$90,'rekap jam tatap muka'!B41,'TKK-MIF-TIF'!$R$90)+SUMIF('TKK-MIF-TIF'!$L$92:$L$93,'rekap jam tatap muka'!B41,'TKK-MIF-TIF'!$R$92:$R$93)+SUMIF('TKK-MIF-TIF'!$L$102:$L$103,'rekap jam tatap muka'!B41,'TKK-MIF-TIF'!$R$102:$R$103)+SUMIF('TKK-MIF-TIF'!$L$106,'rekap jam tatap muka'!B41,'TKK-MIF-TIF'!$R$106)</f>
        <v>0</v>
      </c>
      <c r="P46" s="23">
        <f>COUNTIF('TKK-MIF-TIF'!$A$113:$L$150,'rekap jam tatap muka'!B41)</f>
        <v>0</v>
      </c>
      <c r="Q46" s="23">
        <f>SUMIF('TKK-MIF-TIF'!$H$119:$H$121,'rekap jam tatap muka'!B41,'TKK-MIF-TIF'!$R$119:$R$121)+SUMIF('TKK-MIF-TIF'!$H$129:$H$132,'rekap jam tatap muka'!B41,'TKK-MIF-TIF'!$R$129:$R$132)+SUMIF('TKK-MIF-TIF'!$H$139:$H$142,'rekap jam tatap muka'!B41,'TKK-MIF-TIF'!$R$139:$R183)+ SUMIF('TKK-MIF-TIF'!$H$150:$H$151,'rekap jam tatap muka'!B41,'TKK-MIF-TIF'!$R$150:$R192)+SUMIF('TKK-MIF-TIF'!$I$119:$I$121,'rekap jam tatap muka'!B41,'TKK-MIF-TIF'!$R$119:$R$121)+SUMIF('TKK-MIF-TIF'!$I$129:$I$132,'rekap jam tatap muka'!B41,'TKK-MIF-TIF'!$R$129:$R$132)+SUMIF('TKK-MIF-TIF'!$I$139:$I$142,'rekap jam tatap muka'!B41,'TKK-MIF-TIF'!$R$139:$R183)+SUMIF('TKK-MIF-TIF'!$I$150:$I$151,'rekap jam tatap muka'!B41,'TKK-MIF-TIF'!$R$150:$R192)+SUMIF('TKK-MIF-TIF'!$J$119:$J$121,'rekap jam tatap muka'!B41,'TKK-MIF-TIF'!$R$119:$R$121)+SUMIF('TKK-MIF-TIF'!$J$129:$J$132,'rekap jam tatap muka'!B41,'TKK-MIF-TIF'!$R$129:$R$132)+SUMIF('TKK-MIF-TIF'!$J$139:$J$142,'rekap jam tatap muka'!B41,'TKK-MIF-TIF'!$R$139:$R183)+SUMIF('TKK-MIF-TIF'!$J$150:$J$151,'rekap jam tatap muka'!B41,'TKK-MIF-TIF'!$R$150:$R192)+SUMIF('TKK-MIF-TIF'!$K$119:$K$121,'rekap jam tatap muka'!B41,'TKK-MIF-TIF'!$R$119:$R$121)+SUMIF('TKK-MIF-TIF'!$K$129:$K$132,'rekap jam tatap muka'!B41,'TKK-MIF-TIF'!$R$132:$R$1120)+SUMIF('TKK-MIF-TIF'!$K$139:$K$142,'rekap jam tatap muka'!B41,'TKK-MIF-TIF'!$R$139:$R183)+SUMIF('TKK-MIF-TIF'!$K$150:$K$151,'rekap jam tatap muka'!B41,'TKK-MIF-TIF'!$R$150:$R192)+SUMIF('TKK-MIF-TIF'!$L$119:$L$121,'rekap jam tatap muka'!B41,'TKK-MIF-TIF'!$R$119:$R$121)+SUMIF('TKK-MIF-TIF'!$L$129:$L$132,'rekap jam tatap muka'!B41,'TKK-MIF-TIF'!$R$132:$R$1120)+SUMIF('TKK-MIF-TIF'!$L$139:$L$142,'rekap jam tatap muka'!B41,'TKK-MIF-TIF'!$R$139:$R183)+SUMIF('TKK-MIF-TIF'!$L$150:$L$151,'rekap jam tatap muka'!B41,'TKK-MIF-TIF'!$R$150:$R192)</f>
        <v>2</v>
      </c>
      <c r="R46" s="24">
        <f>SUMIF('TKK-MIF-TIF'!$H$122:$H$123,'rekap jam tatap muka'!B41,'TKK-MIF-TIF'!$R$122:$R$123)+SUMIF('TKK-MIF-TIF'!$H$128,'rekap jam tatap muka'!B41,'TKK-MIF-TIF'!$R$128)+SUMIF('TKK-MIF-TIF'!$H$133:$H$134,'rekap jam tatap muka'!B41,'TKK-MIF-TIF'!$R$133:$R$134)+SUMIF('TKK-MIF-TIF'!$H$143:$H$145,'rekap jam tatap muka'!B41,'TKK-MIF-TIF'!$R$143:$R$145)+SUMIF('TKK-MIF-TIF'!$H$152,'rekap jam tatap muka'!B41,'TKK-MIF-TIF'!$R$152)+SUMIF('TKK-MIF-TIF'!$I$122:$I$123,'rekap jam tatap muka'!B41,'TKK-MIF-TIF'!$R$122:$R$123)+SUMIF('TKK-MIF-TIF'!$I$128,'rekap jam tatap muka'!B41,'TKK-MIF-TIF'!$R$128)+SUMIF('TKK-MIF-TIF'!$I$133:$I$134,'rekap jam tatap muka'!B41,'TKK-MIF-TIF'!$R$133:$R$134)+SUMIF('TKK-MIF-TIF'!$I$143:$I$145,'rekap jam tatap muka'!B41,'TKK-MIF-TIF'!$R$143:$R$145)+SUMIF('TKK-MIF-TIF'!$I$152,'rekap jam tatap muka'!B41,'TKK-MIF-TIF'!$R$152)+SUMIF('TKK-MIF-TIF'!$J$122:$J$123,'rekap jam tatap muka'!B41,'TKK-MIF-TIF'!$R$122:$R$123)+SUMIF('TKK-MIF-TIF'!$J$128,'rekap jam tatap muka'!B41,'TKK-MIF-TIF'!$R$128)+SUMIF('TKK-MIF-TIF'!$J$133:$J$134,'rekap jam tatap muka'!B41,'TKK-MIF-TIF'!$R$133:$R$134)+SUMIF('TKK-MIF-TIF'!$J$143:$J$145,'rekap jam tatap muka'!B41,'TKK-MIF-TIF'!$R$143:$R$145)+SUMIF('TKK-MIF-TIF'!$K$122:$K$123,'rekap jam tatap muka'!B41,'TKK-MIF-TIF'!$R$122:$R$123)+SUMIF('TKK-MIF-TIF'!$J$152,'rekap jam tatap muka'!B41,'TKK-MIF-TIF'!$R$152)+SUMIF('TKK-MIF-TIF'!$K$128,'rekap jam tatap muka'!B41,'TKK-MIF-TIF'!$R$128)+SUMIF('TKK-MIF-TIF'!$K$133:$K$134,'rekap jam tatap muka'!B41,'TKK-MIF-TIF'!$R$133:$R$134)+SUMIF('TKK-MIF-TIF'!$K$143:$K$145,'rekap jam tatap muka'!B41,'TKK-MIF-TIF'!$R$143:$R$145)+SUMIF('TKK-MIF-TIF'!$K$152,'rekap jam tatap muka'!B41,'TKK-MIF-TIF'!$R$152)+SUMIF('TKK-MIF-TIF'!$L$122:$L$123,'rekap jam tatap muka'!B41,'TKK-MIF-TIF'!$R$122:$R$123)+SUMIF('TKK-MIF-TIF'!$L$128,'rekap jam tatap muka'!B41,'TKK-MIF-TIF'!$R$128)+SUMIF('TKK-MIF-TIF'!$L$133:$L$134,'rekap jam tatap muka'!B41,'TKK-MIF-TIF'!$R$133:$R$134)+SUMIF('TKK-MIF-TIF'!$L$143:$L$145,'rekap jam tatap muka'!B41,'TKK-MIF-TIF'!$R$143:$R$145)+SUMIF('TKK-MIF-TIF'!$L$152,'rekap jam tatap muka'!B41,'TKK-MIF-TIF'!$R$152)</f>
        <v>0</v>
      </c>
      <c r="S46" s="25">
        <f>COUNTIF('TKK-MIF-TIF'!$A$189:$L$226,'rekap jam tatap muka'!B41)</f>
        <v>0</v>
      </c>
      <c r="T46" s="25">
        <f>SUMIF('TKK-MIF-TIF'!$H$194:$H$196,'rekap jam tatap muka'!B41,'TKK-MIF-TIF'!$R$194:$R$196)+SUMIF('TKK-MIF-TIF'!$H$205:$H$208,'rekap jam tatap muka'!B41,'TKK-MIF-TIF'!$R$205:$R$208)+SUMIF('TKK-MIF-TIF'!$H$215:$H$218,'rekap jam tatap muka'!B41,'TKK-MIF-TIF'!$R$215:$R259)+SUMIF('TKK-MIF-TIF'!$H$226:$H$227,'rekap jam tatap muka'!B41,'TKK-MIF-TIF'!$R$226:$R268)+ SUMIF('TKK-MIF-TIF'!$I$194:$I$196,'rekap jam tatap muka'!B41,'TKK-MIF-TIF'!$R$194:$R$196)+SUMIF('TKK-MIF-TIF'!$I$205:$I$208,'rekap jam tatap muka'!B41,'TKK-MIF-TIF'!$R$205:$R$208)+SUMIF('TKK-MIF-TIF'!$I$215:$I$218,'rekap jam tatap muka'!B41,'TKK-MIF-TIF'!$R$215:$R259)+SUMIF('TKK-MIF-TIF'!$I$226:$I$227,'rekap jam tatap muka'!B41,'TKK-MIF-TIF'!$R$226:$R268)+SUMIF('TKK-MIF-TIF'!$J$194:$J$196,'rekap jam tatap muka'!B41,'TKK-MIF-TIF'!$R$194:$R$196)+SUMIF('TKK-MIF-TIF'!$J$205:$J$208,'rekap jam tatap muka'!B41,'TKK-MIF-TIF'!$R$205:$R$208)+SUMIF('TKK-MIF-TIF'!$J$215:$J$218,'rekap jam tatap muka'!B41,'TKK-MIF-TIF'!$R$215:$R259)+SUMIF('TKK-MIF-TIF'!$J$226:$J$227,'rekap jam tatap muka'!B41,'TKK-MIF-TIF'!$R$226:$R268)+SUMIF('TKK-MIF-TIF'!$K$194:$K$196,'rekap jam tatap muka'!B41,'TKK-MIF-TIF'!$R$194:$R$196)+SUMIF('TKK-MIF-TIF'!$K$205:$K$208,'rekap jam tatap muka'!B41,'TKK-MIF-TIF'!$R$205:$R$208)+SUMIF('TKK-MIF-TIF'!$K$215:$K$218,'rekap jam tatap muka'!B41,'TKK-MIF-TIF'!$R$215:$R259)+SUMIF('TKK-MIF-TIF'!$K$226:$K$227,'rekap jam tatap muka'!B41,'TKK-MIF-TIF'!$R$226:$R268)+SUMIF('TKK-MIF-TIF'!$L$194:$L$196,'rekap jam tatap muka'!B41,'TKK-MIF-TIF'!$R$194:$R$196)+SUMIF('TKK-MIF-TIF'!$L$205:$L$208,'rekap jam tatap muka'!B41,'TKK-MIF-TIF'!$R$205:$R$208)+SUMIF('TKK-MIF-TIF'!$L$215:$L$218,'rekap jam tatap muka'!B41,'TKK-MIF-TIF'!$R$215:$R259)+SUMIF('TKK-MIF-TIF'!$L$226:$L$227,'rekap jam tatap muka'!B41,'TKK-MIF-TIF'!$R$226:$R268)</f>
        <v>0</v>
      </c>
      <c r="U46" s="26">
        <f>SUMIF('TKK-MIF-TIF'!$H$197:$H$198,'rekap jam tatap muka'!B41,'TKK-MIF-TIF'!$R$197:$R$198)+SUMIF('TKK-MIF-TIF'!$H$204,'rekap jam tatap muka'!B41,'TKK-MIF-TIF'!$R$204)+SUMIF('TKK-MIF-TIF'!$H$209:$H$210,'rekap jam tatap muka'!B41,'TKK-MIF-TIF'!$R$209:$R$210)+SUMIF('TKK-MIF-TIF'!$H$219:$H$221,'rekap jam tatap muka'!B41,'TKK-MIF-TIF'!$R$219:$R$221)+SUMIF('TKK-MIF-TIF'!$H$228,'rekap jam tatap muka'!B41,'TKK-MIF-TIF'!$R$228)+SUMIF('TKK-MIF-TIF'!$I$197:$I$198,'rekap jam tatap muka'!B41,'TKK-MIF-TIF'!$R$197:$R$198)+SUMIF('TKK-MIF-TIF'!$I$204,'rekap jam tatap muka'!B41,'TKK-MIF-TIF'!$R$204)+SUMIF('TKK-MIF-TIF'!$I$209:$I$210,'rekap jam tatap muka'!B41,'TKK-MIF-TIF'!$R$209:$R$210)+SUMIF('TKK-MIF-TIF'!$I$219:$I$221,'rekap jam tatap muka'!B41,'TKK-MIF-TIF'!$R$219:$R$221)+SUMIF('TKK-MIF-TIF'!$I$228,'rekap jam tatap muka'!B41,'TKK-MIF-TIF'!$R$228)+SUMIF('TKK-MIF-TIF'!$J$197:$J$198,'rekap jam tatap muka'!B41,'TKK-MIF-TIF'!$R$197:$R$198)+SUMIF('TKK-MIF-TIF'!$J$204,'rekap jam tatap muka'!B41,'TKK-MIF-TIF'!$R$204)+SUMIF('TKK-MIF-TIF'!$J$209:$J$210,'rekap jam tatap muka'!B41,'TKK-MIF-TIF'!$R$209:$R$210)+SUMIF('TKK-MIF-TIF'!$J$219:$J$221,'rekap jam tatap muka'!B41,'TKK-MIF-TIF'!$R$219:$R$221)+SUMIF('TKK-MIF-TIF'!$J$228,'rekap jam tatap muka'!B41,'TKK-MIF-TIF'!$R$228)+SUMIF('TKK-MIF-TIF'!$K$197:$K$198,'rekap jam tatap muka'!B41,'TKK-MIF-TIF'!$R$197:$R$198)+SUMIF('TKK-MIF-TIF'!$K$204,'rekap jam tatap muka'!B41,'TKK-MIF-TIF'!$R$204)+SUMIF('TKK-MIF-TIF'!$K$209:$K$210,'rekap jam tatap muka'!B41,'TKK-MIF-TIF'!$R$209:$R$210)+SUMIF('TKK-MIF-TIF'!$K$219:$K$221,'rekap jam tatap muka'!B41,'TKK-MIF-TIF'!$R$219:$R$221)+SUMIF('TKK-MIF-TIF'!$K$228,'rekap jam tatap muka'!B41,'TKK-MIF-TIF'!$R$228)+SUMIF('TKK-MIF-TIF'!$L$197:$L$198,'rekap jam tatap muka'!B41,'TKK-MIF-TIF'!$R$197:$R$198)+SUMIF('TKK-MIF-TIF'!$L$204,'rekap jam tatap muka'!B41,'TKK-MIF-TIF'!$R$204)+SUMIF('TKK-MIF-TIF'!$L$209:$L$210,'rekap jam tatap muka'!B41,'TKK-MIF-TIF'!$R$209:$R$210)+SUMIF('TKK-MIF-TIF'!$J$219:$J$221,'rekap jam tatap muka'!B41,'TKK-MIF-TIF'!$R$219:$R$221)++SUMIF('TKK-MIF-TIF'!$L$228,'rekap jam tatap muka'!B41,'TKK-MIF-TIF'!$R$228)</f>
        <v>0</v>
      </c>
      <c r="V46" s="27">
        <f>COUNTIF('TKK-MIF-TIF'!$A$231:$L$242,'rekap jam tatap muka'!B41)</f>
        <v>0</v>
      </c>
      <c r="W46" s="28">
        <f>SUMIF('TKK-MIF-TIF'!$H$251:$H$253,'rekap jam tatap muka'!B41,'TKK-MIF-TIF'!$R$251:$R$253)+SUMIF('TKK-MIF-TIF'!$I$251:$I$253,'rekap jam tatap muka'!B41,'TKK-MIF-TIF'!$R$251:$R$253)+SUMIF('TKK-MIF-TIF'!$J$251:$J$253,'rekap jam tatap muka'!B41,'TKK-MIF-TIF'!$R$251:$R$253)+SUMIF('TKK-MIF-TIF'!$K$251:$K$253,'rekap jam tatap muka'!B41,'TKK-MIF-TIF'!$R$251:$R$253)+SUMIF('TKK-MIF-TIF'!$L$251:$L$253,'rekap jam tatap muka'!B41,'TKK-MIF-TIF'!$R$251:$R$253)</f>
        <v>1.5</v>
      </c>
      <c r="X46" s="29">
        <f>SUMIF('TKK-MIF-TIF'!$H$254:$H$255,'rekap jam tatap muka'!B41,'TKK-MIF-TIF'!$R$254:$R$255)+SUMIF('TKK-MIF-TIF'!$I$254:$I$255,'rekap jam tatap muka'!B41,'TKK-MIF-TIF'!$R$254:$R$255)+SUMIF('TKK-MIF-TIF'!$J$254:$J$255,'rekap jam tatap muka'!B41,'TKK-MIF-TIF'!$R$254:$R$255)+SUMIF('TKK-MIF-TIF'!$K$254:$K$255,'rekap jam tatap muka'!B41,'TKK-MIF-TIF'!$R$254:$R$255)+SUMIF('TKK-MIF-TIF'!$L$254:$L$255,'rekap jam tatap muka'!B41,'TKK-MIF-TIF'!$R$254:$R$255)</f>
        <v>8</v>
      </c>
      <c r="Y46" s="30">
        <f>COUNTIF('TKK-MIF-TIF'!$A$261:$L$272,'rekap jam tatap muka'!B41)</f>
        <v>0</v>
      </c>
      <c r="Z46" s="31">
        <f>SUMIF('TKK-MIF-TIF'!$H$266:$H$268,'rekap jam tatap muka'!B41,'TKK-MIF-TIF'!$R$266:$R$268)+SUMIF('TKK-MIF-TIF'!$I$266:$I$268,'rekap jam tatap muka'!B41,'TKK-MIF-TIF'!$R$266:$R$268)+SUMIF('TKK-MIF-TIF'!$J$266:$J$268,'rekap jam tatap muka'!B41,'TKK-MIF-TIF'!$R$266:$R$268)+SUMIF('TKK-MIF-TIF'!$K$266:$K$268,'rekap jam tatap muka'!B41,'TKK-MIF-TIF'!$R$266:$R$268)+SUMIF('TKK-MIF-TIF'!$L$266:$L$268,'rekap jam tatap muka'!B41,'TKK-MIF-TIF'!$R$266:$R$268)</f>
        <v>0</v>
      </c>
      <c r="AA46" s="32">
        <f>SUMIF('TKK-MIF-TIF'!$H$269:$H$270,'rekap jam tatap muka'!B41,'TKK-MIF-TIF'!$R$269:$R$270)+SUMIF('TKK-MIF-TIF'!$I$269:$I$270,'rekap jam tatap muka'!B41,'TKK-MIF-TIF'!$R$269:$R$270)+SUMIF('TKK-MIF-TIF'!$J$269:$J$270,'rekap jam tatap muka'!B41,'TKK-MIF-TIF'!$R$269:$R$270)+SUMIF('TKK-MIF-TIF'!$K$269:$K$270,'rekap jam tatap muka'!B41,'TKK-MIF-TIF'!$R$269:$R$270)+SUMIF('TKK-MIF-TIF'!$L$269:$L$270,'rekap jam tatap muka'!B41,'TKK-MIF-TIF'!$R$269:$R$270)</f>
        <v>0</v>
      </c>
      <c r="AB46" s="33">
        <f>COUNTIF('TKK-MIF-TIF'!$A$154:$L$184,'rekap jam tatap muka'!B41)</f>
        <v>0</v>
      </c>
      <c r="AC46" s="33">
        <f>SUMIF('TKK-MIF-TIF'!$H$161:$H$163,'rekap jam tatap muka'!B41,'TKK-MIF-TIF'!$R$161:$R$163)+SUMIF('TKK-MIF-TIF'!$H$172:$H$175,'rekap jam tatap muka'!B41,'TKK-MIF-TIF'!$R$172:$R$175)+SUMIF('TKK-MIF-TIF'!$I$161:$I$163,'rekap jam tatap muka'!B41,'TKK-MIF-TIF'!$R$161:$R$163)+SUMIF('TKK-MIF-TIF'!$I$172:$I$175,'rekap jam tatap muka'!B41,'TKK-MIF-TIF'!$R$172:$R$175)+SUMIF('TKK-MIF-TIF'!$J$161:$J$163,'rekap jam tatap muka'!B41,'TKK-MIF-TIF'!$R$161:$R$163)+SUMIF('TKK-MIF-TIF'!$J$172:$J$175,'rekap jam tatap muka'!B41,'TKK-MIF-TIF'!$R$172:$R$175)+SUMIF('TKK-MIF-TIF'!$K$161:$K$163,'rekap jam tatap muka'!B41,'TKK-MIF-TIF'!$R$161:$R$163)+SUMIF('TKK-MIF-TIF'!$K$172:$K$175,'rekap jam tatap muka'!B41,'TKK-MIF-TIF'!$R$172:$R$175)+SUMIF('TKK-MIF-TIF'!$L$161:$L$163,'rekap jam tatap muka'!B41,'TKK-MIF-TIF'!$R$161:$R$163)+SUMIF('TKK-MIF-TIF'!$L$172:$L$175,'rekap jam tatap muka'!B41,'TKK-MIF-TIF'!$R$172:$R$175)</f>
        <v>0</v>
      </c>
      <c r="AD46" s="34">
        <f>SUMIF('TKK-MIF-TIF'!$H$164:$H$165,'rekap jam tatap muka'!B41,'TKK-MIF-TIF'!$R$164:$R$165)+SUMIF('TKK-MIF-TIF'!$H$171,'rekap jam tatap muka'!B41,'TKK-MIF-TIF'!$R$171)+SUMIF('TKK-MIF-TIF'!$H$176:$H$177,'rekap jam tatap muka'!B41,'TKK-MIF-TIF'!$R$176:$R$177)+SUMIF('TKK-MIF-TIF'!$I$164:$I$165,'rekap jam tatap muka'!B41,'TKK-MIF-TIF'!$R$164:$R$165)+SUMIF('TKK-MIF-TIF'!$I$171,'rekap jam tatap muka'!B41,'TKK-MIF-TIF'!$R$171)+SUMIF('TKK-MIF-TIF'!$I$176:$I$177,'rekap jam tatap muka'!B41,'TKK-MIF-TIF'!$R$176:$R$177)+SUMIF('TKK-MIF-TIF'!$J$164:$J$165,'rekap jam tatap muka'!B41,'TKK-MIF-TIF'!$R$164:$R$165)+SUMIF('TKK-MIF-TIF'!$J$171,'rekap jam tatap muka'!B41,'TKK-MIF-TIF'!$R$171)+SUMIF('TKK-MIF-TIF'!$J$176:$J$177,'rekap jam tatap muka'!B41,'TKK-MIF-TIF'!$R$176:$R$177)+SUMIF('TKK-MIF-TIF'!$K$164:$K$165,'rekap jam tatap muka'!B41,'TKK-MIF-TIF'!$R$164:$R$165)+SUMIF('TKK-MIF-TIF'!$K$171,'rekap jam tatap muka'!B41,'TKK-MIF-TIF'!$R$171)+SUMIF('TKK-MIF-TIF'!$K$176:$K$177,'rekap jam tatap muka'!B41,'TKK-MIF-TIF'!$R$176:$R$177)+SUMIF('TKK-MIF-TIF'!$L$164:$L$165,'rekap jam tatap muka'!B41,'TKK-MIF-TIF'!$R$164:$R$165)+SUMIF('TKK-MIF-TIF'!$L$171,'rekap jam tatap muka'!B41,'TKK-MIF-TIF'!$R$171)+SUMIF('TKK-MIF-TIF'!$L$176:$L$177,'rekap jam tatap muka'!B41,'TKK-MIF-TIF'!$R$176:$R$177)</f>
        <v>0</v>
      </c>
      <c r="AE46" s="34"/>
      <c r="AF46" s="35">
        <f t="shared" si="9"/>
        <v>0</v>
      </c>
      <c r="AG46" s="15">
        <f t="shared" ca="1" si="10"/>
        <v>3.5</v>
      </c>
      <c r="AH46" s="35">
        <f t="shared" ca="1" si="11"/>
        <v>0</v>
      </c>
      <c r="AI46" s="43">
        <f t="shared" ca="1" si="12"/>
        <v>8</v>
      </c>
      <c r="AJ46" s="44">
        <f t="shared" ca="1" si="1"/>
        <v>0</v>
      </c>
      <c r="AK46" s="44">
        <f t="shared" ca="1" si="13"/>
        <v>11.5</v>
      </c>
      <c r="AL46" s="36">
        <f>COUNTIF('TKK-MIF-TIF'!$H$15:$H$272,'rekap jam tatap muka'!B41)</f>
        <v>1</v>
      </c>
      <c r="AM46" s="37">
        <v>100000</v>
      </c>
      <c r="AN46" s="38">
        <f t="shared" ca="1" si="14"/>
        <v>0</v>
      </c>
      <c r="AO46" s="38">
        <f t="shared" ca="1" si="15"/>
        <v>0</v>
      </c>
      <c r="AP46" s="38">
        <f t="shared" ca="1" si="16"/>
        <v>0</v>
      </c>
      <c r="AQ46" s="40" t="s">
        <v>6</v>
      </c>
    </row>
    <row r="47" spans="1:43" ht="15.75" customHeight="1">
      <c r="A47" s="50">
        <v>43</v>
      </c>
      <c r="B47" s="51" t="s">
        <v>68</v>
      </c>
      <c r="C47" s="51" t="s">
        <v>332</v>
      </c>
      <c r="D47" s="14">
        <f>COUNTIF('TKK-MIF-TIF'!$A$13:$L$35,'rekap jam tatap muka'!B42)</f>
        <v>0</v>
      </c>
      <c r="E47" s="15">
        <f ca="1">SUMIF('TKK-MIF-TIF'!$H$4:$H$19,'rekap jam tatap muka'!B42,'TKK-MIF-TIF'!$R$4:$R$19)+SUMIF('TKK-MIF-TIF'!$H$25:$H$30,'rekap jam tatap muka'!B42,'TKK-MIF-TIF'!$R$25:$R$30)+SUMIF('TKK-MIF-TIF'!$I$4:$I$19,'rekap jam tatap muka'!B42,'TKK-MIF-TIF'!$R$4:$R$19)+SUMIF('TKK-MIF-TIF'!$I$25:$I$30,'rekap jam tatap muka'!B42,'TKK-MIF-TIF'!$R$25:$R$30)+SUMIF('TKK-MIF-TIF'!$J$4:$J$19,'rekap jam tatap muka'!B42,'TKK-MIF-TIF'!$R$4:$R$19)+SUMIF('TKK-MIF-TIF'!$J$25:$J$30,'rekap jam tatap muka'!B42,'TKK-MIF-TIF'!$R$25:$R$30)+SUMIF('TKK-MIF-TIF'!$K$4:$K$19,'rekap jam tatap muka'!B42,'TKK-MIF-TIF'!$R$4:$R$19)+SUMIF('TKK-MIF-TIF'!$K$25:$K$30,'rekap jam tatap muka'!B42,'TKK-MIF-TIF'!$R$25:$R$30)+SUMIF('TKK-MIF-TIF'!$L$4:$L$19,'rekap jam tatap muka'!B42,'TKK-MIF-TIF'!$R$4:$R$19)+SUMIF('TKK-MIF-TIF'!$L$25:$L$30,'rekap jam tatap muka'!B42,'TKK-MIF-TIF'!$R$25:$R$30)</f>
        <v>0</v>
      </c>
      <c r="F47" s="16">
        <f>SUMIF('TKK-MIF-TIF'!$H$20:$H$22,'rekap jam tatap muka'!B42,'TKK-MIF-TIF'!$R$20:$R$22)+SUMIF('TKK-MIF-TIF'!$H$31:$H$32,'rekap jam tatap muka'!B42,'TKK-MIF-TIF'!$R$31:$R$32)+SUMIF('TKK-MIF-TIF'!$H$34,'rekap jam tatap muka'!B42,'TKK-MIF-TIF'!$R$34)+SUMIF('TKK-MIF-TIF'!$I$20:$I$22,'rekap jam tatap muka'!B42,'TKK-MIF-TIF'!$R$20:$R$22)+SUMIF('TKK-MIF-TIF'!$I$31:$I$32,'rekap jam tatap muka'!B42,'TKK-MIF-TIF'!$R$31:$R$32)+SUMIF('TKK-MIF-TIF'!$I$34,'rekap jam tatap muka'!B42,'TKK-MIF-TIF'!$R$34)+SUMIF('TKK-MIF-TIF'!$J$20:$J$22,'rekap jam tatap muka'!B42,'TKK-MIF-TIF'!$R$20:$R$22)+SUMIF('TKK-MIF-TIF'!$J$31:$J$32,'rekap jam tatap muka'!B42,'TKK-MIF-TIF'!$R$31:$R$32)+SUMIF('TKK-MIF-TIF'!$J$34,'rekap jam tatap muka'!B42,'TKK-MIF-TIF'!$R$34)+SUMIF('TKK-MIF-TIF'!$K$20:$K$22,'rekap jam tatap muka'!B42,'TKK-MIF-TIF'!$R$20:$R$22)+SUMIF('TKK-MIF-TIF'!$K$31:$K$32,'rekap jam tatap muka'!B42,'TKK-MIF-TIF'!$R$31:$R$32)+SUMIF('TKK-MIF-TIF'!$K$34,'rekap jam tatap muka'!B42,'TKK-MIF-TIF'!$R$34)+SUMIF('TKK-MIF-TIF'!$L$20:$L$22,'rekap jam tatap muka'!B42,'TKK-MIF-TIF'!$R$20:$R$22)+SUMIF('TKK-MIF-TIF'!$L$31:$L$32,'rekap jam tatap muka'!B42,'TKK-MIF-TIF'!$R$31:$R$32)+SUMIF('TKK-MIF-TIF'!$L$34,'rekap jam tatap muka'!B42,'TKK-MIF-TIF'!$R$34)</f>
        <v>0</v>
      </c>
      <c r="G47" s="17">
        <f>COUNTIF('TKK-MIF-TIF'!$A$41:$L$50,'rekap jam tatap muka'!B42)</f>
        <v>0</v>
      </c>
      <c r="H47" s="18">
        <f>SUMIF('TKK-MIF-TIF'!$H$43:$H$47,'rekap jam tatap muka'!B42,'TKK-MIF-TIF'!$R$43:$R$47)+SUMIF('TKK-MIF-TIF'!$I$43:$I$47,'rekap jam tatap muka'!B42,'TKK-MIF-TIF'!$R$43:$R$47)+SUMIF('TKK-MIF-TIF'!$J$43:$J$47,'rekap jam tatap muka'!B42,'TKK-MIF-TIF'!$R$43:$R$47)+SUMIF('TKK-MIF-TIF'!$K$43:$K$47,'rekap jam tatap muka'!B42,'TKK-MIF-TIF'!$R$43:$R$47)+SUMIF('TKK-MIF-TIF'!$L$43:$L$47,'rekap jam tatap muka'!B42,'TKK-MIF-TIF'!$R$43:$R$47)</f>
        <v>0</v>
      </c>
      <c r="I47" s="16">
        <f>SUMIF('TKK-MIF-TIF'!$H$48:$H$50,'rekap jam tatap muka'!B42,'TKK-MIF-TIF'!$R$48:$R$50)+SUMIF('TKK-MIF-TIF'!$I$48:$I$50,'rekap jam tatap muka'!B42,'TKK-MIF-TIF'!$R$48:$R$50)+SUMIF('TKK-MIF-TIF'!$J$48:$J$50,'rekap jam tatap muka'!B42,'TKK-MIF-TIF'!$R$48:$R$50)+SUMIF('TKK-MIF-TIF'!$K$48:$K$50,'rekap jam tatap muka'!B42,'TKK-MIF-TIF'!$R$48:$R$50)+SUMIF('TKK-MIF-TIF'!$L$48:$L$50,'rekap jam tatap muka'!B42,'TKK-MIF-TIF'!$R$48:$R$50)</f>
        <v>0</v>
      </c>
      <c r="J47" s="19">
        <f>COUNTIF('TKK-MIF-TIF'!$A$55:$K$80,'rekap jam tatap muka'!B42)</f>
        <v>0</v>
      </c>
      <c r="K47" s="19">
        <f>SUMIF('TKK-MIF-TIF'!$H$60,'rekap jam tatap muka'!B42,'TKK-MIF-TIF'!$R$60)+SUMIF('TKK-MIF-TIF'!$H$62,'rekap jam tatap muka'!B42,'TKK-MIF-TIF'!$R$62)+SUMIF('TKK-MIF-TIF'!$H$67:$H$72,'rekap jam tatap muka'!B42,'TKK-MIF-TIF'!$R$67:$R$72)+SUMIF('TKK-MIF-TIF'!$H$78:$H$79,'rekap jam tatap muka'!B42,'TKK-MIF-TIF'!$R$78:$R$79)+SUMIF('TKK-MIF-TIF'!$I$60,'rekap jam tatap muka'!B42,'TKK-MIF-TIF'!$R$60)+SUMIF('TKK-MIF-TIF'!$I$62,'rekap jam tatap muka'!B42,'TKK-MIF-TIF'!$R$62)+SUMIF('TKK-MIF-TIF'!$I$67:$I$72,'rekap jam tatap muka'!B42,'TKK-MIF-TIF'!$R$67:$R$72)+SUMIF('TKK-MIF-TIF'!$I$78:$I$79,'rekap jam tatap muka'!B42,'TKK-MIF-TIF'!$R$78:$R$79)+SUMIF('TKK-MIF-TIF'!$J$60,'rekap jam tatap muka'!B42,'TKK-MIF-TIF'!$R$60)+SUMIF('TKK-MIF-TIF'!$J$62,'rekap jam tatap muka'!B42,'TKK-MIF-TIF'!$R$62)+SUMIF('TKK-MIF-TIF'!$J$67:$J$72,'rekap jam tatap muka'!B42,'TKK-MIF-TIF'!$R$67:$R$72)+SUMIF('TKK-MIF-TIF'!$J$78:$J$79,'rekap jam tatap muka'!B42,'TKK-MIF-TIF'!$R$78:$R$79)+SUMIF('TKK-MIF-TIF'!$K$60,'rekap jam tatap muka'!B42,'TKK-MIF-TIF'!$R$60)+SUMIF('TKK-MIF-TIF'!$K$62,'rekap jam tatap muka'!B42,'TKK-MIF-TIF'!$R$62)+SUMIF('TKK-MIF-TIF'!$K$67:$K$72,'rekap jam tatap muka'!B42,'TKK-MIF-TIF'!$R$67:$R$72)+SUMIF('TKK-MIF-TIF'!$K$78:$K$79,'rekap jam tatap muka'!B42,'TKK-MIF-TIF'!$R$78:$R$79)+SUMIF('TKK-MIF-TIF'!$L$60,'rekap jam tatap muka'!B42,'TKK-MIF-TIF'!$R$60)+SUMIF('TKK-MIF-TIF'!$L$62,'rekap jam tatap muka'!B42,'TKK-MIF-TIF'!$R$62)+SUMIF('TKK-MIF-TIF'!$L$67:$L$72,'rekap jam tatap muka'!B42,'TKK-MIF-TIF'!$R$67:$R$72)+SUMIF('TKK-MIF-TIF'!$L$78:$L$79,'rekap jam tatap muka'!B42,'TKK-MIF-TIF'!$R$78:$R$79)</f>
        <v>0</v>
      </c>
      <c r="L47" s="20">
        <f>SUMIF('TKK-MIF-TIF'!$H$61,'rekap jam tatap muka'!B42,'TKK-MIF-TIF'!$R$61)+SUMIF('TKK-MIF-TIF'!$H$63:$H$64,'rekap jam tatap muka'!B42,'TKK-MIF-TIF'!$R$63:$R$64)+SUMIF('TKK-MIF-TIF'!$H$73:$H$74,'rekap jam tatap muka'!B42,'TKK-MIF-TIF'!$R$73:$R$74)+SUMIF('TKK-MIF-TIF'!$H$77,'rekap jam tatap muka'!B42,'TKK-MIF-TIF'!$R$77)+SUMIF('TKK-MIF-TIF'!$I$61,'rekap jam tatap muka'!B42,'TKK-MIF-TIF'!$R$61)+SUMIF('TKK-MIF-TIF'!$I$63:$I$64,'rekap jam tatap muka'!B42,'TKK-MIF-TIF'!$R$63:$R$64)+SUMIF('TKK-MIF-TIF'!$I$73:$I$74,'rekap jam tatap muka'!B42,'TKK-MIF-TIF'!$R$73:$R$74)+SUMIF('TKK-MIF-TIF'!$I$77,'rekap jam tatap muka'!B42,'TKK-MIF-TIF'!$R$77)+SUMIF('TKK-MIF-TIF'!$J$61,'rekap jam tatap muka'!B42,'TKK-MIF-TIF'!$R$61)+SUMIF('TKK-MIF-TIF'!$J$63:$J$64,'rekap jam tatap muka'!B42,'TKK-MIF-TIF'!$R$63:$R$64)+SUMIF('TKK-MIF-TIF'!$J$73:$J$74,'rekap jam tatap muka'!B42,'TKK-MIF-TIF'!$R$73:$R$74)+SUMIF('TKK-MIF-TIF'!$J$77,'rekap jam tatap muka'!B42,'TKK-MIF-TIF'!$R$77)+SUMIF('TKK-MIF-TIF'!$K$61,'rekap jam tatap muka'!B42,'TKK-MIF-TIF'!$R$61)+SUMIF('TKK-MIF-TIF'!$K$63:$K$64,'rekap jam tatap muka'!B42,'TKK-MIF-TIF'!$R$63:$R$64)+SUMIF('TKK-MIF-TIF'!$K$73:$K$74,'rekap jam tatap muka'!B42,'TKK-MIF-TIF'!$R$73:$R$74)+SUMIF('TKK-MIF-TIF'!$K$77,'rekap jam tatap muka'!B42,'TKK-MIF-TIF'!$R$77)+SUMIF('TKK-MIF-TIF'!$L$61,'rekap jam tatap muka'!B42,'TKK-MIF-TIF'!$R$61)+SUMIF('TKK-MIF-TIF'!$L$63:$L$64,'rekap jam tatap muka'!B42,'TKK-MIF-TIF'!$R$63:$R$64)+SUMIF('TKK-MIF-TIF'!$L$73:$L$74,'rekap jam tatap muka'!B42,'TKK-MIF-TIF'!$R$73:$R$74)+SUMIF('TKK-MIF-TIF'!$L$77,'rekap jam tatap muka'!B42,'TKK-MIF-TIF'!$R$77)</f>
        <v>0</v>
      </c>
      <c r="M47" s="21">
        <f>COUNTIF('TKK-MIF-TIF'!$A$84:$K$109,'rekap jam tatap muka'!B42)</f>
        <v>0</v>
      </c>
      <c r="N47" s="21">
        <f>SUMIF('TKK-MIF-TIF'!$H$89,'rekap jam tatap muka'!B42,'TKK-MIF-TIF'!$R$89)+SUMIF('TKK-MIF-TIF'!$H$91,'rekap jam tatap muka'!B42,'TKK-MIF-TIF'!$R$91)+SUMIF('TKK-MIF-TIF'!$H$96:$H$101,'rekap jam tatap muka'!B42,'TKK-MIF-TIF'!$R$96:$R$101)+SUMIF('TKK-MIF-TIF'!$H$107:$H$108,'rekap jam tatap muka'!B42,'TKK-MIF-TIF'!$R$107:$R$108)+SUMIF('TKK-MIF-TIF'!$I$89,'rekap jam tatap muka'!B42,'TKK-MIF-TIF'!$R$89)+SUMIF('TKK-MIF-TIF'!$I$91,'rekap jam tatap muka'!B42,'TKK-MIF-TIF'!$R$91)+SUMIF('TKK-MIF-TIF'!$I$96:$I$101,'rekap jam tatap muka'!B42,'TKK-MIF-TIF'!$R$96:$R$101)+SUMIF('TKK-MIF-TIF'!$I$107:$I$108,'rekap jam tatap muka'!B42,'TKK-MIF-TIF'!$R$107:$R$108)+SUMIF('TKK-MIF-TIF'!$J$89,'rekap jam tatap muka'!B42,'TKK-MIF-TIF'!$R$89)+SUMIF('TKK-MIF-TIF'!$J$91,'rekap jam tatap muka'!B42,'TKK-MIF-TIF'!$R$91)+SUMIF('TKK-MIF-TIF'!$J$96:$J$101,'rekap jam tatap muka'!B42,'TKK-MIF-TIF'!$R$96:$R$101)+SUMIF('TKK-MIF-TIF'!$J$107:$J$108,'rekap jam tatap muka'!B42,'TKK-MIF-TIF'!$R$107:$R$108)+SUMIF('TKK-MIF-TIF'!$K$89,'rekap jam tatap muka'!B42,'TKK-MIF-TIF'!$R$89)+SUMIF('TKK-MIF-TIF'!$K$91,'rekap jam tatap muka'!B42,'TKK-MIF-TIF'!$R$91)+SUMIF('TKK-MIF-TIF'!$K$96:$K$101,'rekap jam tatap muka'!B42,'TKK-MIF-TIF'!$R$96:$R$101)+SUMIF('TKK-MIF-TIF'!$K$107:$K$108,'rekap jam tatap muka'!B42,'TKK-MIF-TIF'!$R$107:$R$108)+SUMIF('TKK-MIF-TIF'!$H$89,'rekap jam tatap muka'!B42,'TKK-MIF-TIF'!$R$89)+SUMIF('TKK-MIF-TIF'!$L$91,'rekap jam tatap muka'!B42,'TKK-MIF-TIF'!$R$91)+SUMIF('TKK-MIF-TIF'!$L$96:$L$101,'rekap jam tatap muka'!B42,'TKK-MIF-TIF'!$R$96:$R$101)+SUMIF('TKK-MIF-TIF'!$L$107:$L$108,'rekap jam tatap muka'!B42,'TKK-MIF-TIF'!$R$107:$R$108)</f>
        <v>0</v>
      </c>
      <c r="O47" s="22">
        <f ca="1">SUMIF('TKK-MIF-TIF'!$H$90,'rekap jam tatap muka'!B42,'TKK-MIF-TIF'!$R$90)+SUMIF('TKK-MIF-TIF'!$H$92:$H$93,'rekap jam tatap muka'!B42,'TKK-MIF-TIF'!$R$92:$R$93)+SUMIF('TKK-MIF-TIF'!$H$102:$H$103,'rekap jam tatap muka'!B42,'TKK-MIF-TIF'!$R$102:$R$103)+SUMIF('TKK-MIF-TIF'!$H$106,'rekap jam tatap muka'!B42,'TKK-MIF-TIF'!$R$106)+SUMIF('TKK-MIF-TIF'!$I$90,'rekap jam tatap muka'!B42,'TKK-MIF-TIF'!$R$90)+SUMIF('TKK-MIF-TIF'!$H$92:$I$93,'rekap jam tatap muka'!B42,'TKK-MIF-TIF'!$R$92:$R$93)+SUMIF('TKK-MIF-TIF'!$I$102:$I$103,'rekap jam tatap muka'!B42,'TKK-MIF-TIF'!$R$102:$R$103)+SUMIF('TKK-MIF-TIF'!$I$106,'rekap jam tatap muka'!B42,'TKK-MIF-TIF'!$R$106)+SUMIF('TKK-MIF-TIF'!$J$90,'rekap jam tatap muka'!B42,'TKK-MIF-TIF'!$R$90)+SUMIF('TKK-MIF-TIF'!$J$92:$J$93,'rekap jam tatap muka'!B42,'TKK-MIF-TIF'!$R$92:$R$93)+SUMIF('TKK-MIF-TIF'!$J$102:$J$103,'rekap jam tatap muka'!B42,'TKK-MIF-TIF'!$R$102:$R$103)+SUMIF('TKK-MIF-TIF'!$J$106,'rekap jam tatap muka'!B42,'TKK-MIF-TIF'!$R$106)+SUMIF('TKK-MIF-TIF'!$K$90,'rekap jam tatap muka'!B42,'TKK-MIF-TIF'!$R$90)+SUMIF('TKK-MIF-TIF'!$K$92:$K$93,'rekap jam tatap muka'!B42,'TKK-MIF-TIF'!$R$92:$R$93)+SUMIF('TKK-MIF-TIF'!$K$102:$K$103,'rekap jam tatap muka'!B42,'TKK-MIF-TIF'!$R$102:$R$103)+SUMIF('TKK-MIF-TIF'!$K$106,'rekap jam tatap muka'!B42,'TKK-MIF-TIF'!$R$106)+SUMIF('TKK-MIF-TIF'!$L$90,'rekap jam tatap muka'!B42,'TKK-MIF-TIF'!$R$90)+SUMIF('TKK-MIF-TIF'!$L$92:$L$93,'rekap jam tatap muka'!B42,'TKK-MIF-TIF'!$R$92:$R$93)+SUMIF('TKK-MIF-TIF'!$L$102:$L$103,'rekap jam tatap muka'!B42,'TKK-MIF-TIF'!$R$102:$R$103)+SUMIF('TKK-MIF-TIF'!$L$106,'rekap jam tatap muka'!B42,'TKK-MIF-TIF'!$R$106)</f>
        <v>0</v>
      </c>
      <c r="P47" s="23">
        <f>COUNTIF('TKK-MIF-TIF'!$A$113:$L$150,'rekap jam tatap muka'!B42)</f>
        <v>1</v>
      </c>
      <c r="Q47" s="23">
        <f>SUMIF('TKK-MIF-TIF'!$H$119:$H$121,'rekap jam tatap muka'!B42,'TKK-MIF-TIF'!$R$119:$R$121)+SUMIF('TKK-MIF-TIF'!$H$129:$H$132,'rekap jam tatap muka'!B42,'TKK-MIF-TIF'!$R$129:$R$132)+SUMIF('TKK-MIF-TIF'!$H$139:$H$142,'rekap jam tatap muka'!B42,'TKK-MIF-TIF'!$R$139:$R184)+ SUMIF('TKK-MIF-TIF'!$H$150:$H$151,'rekap jam tatap muka'!B42,'TKK-MIF-TIF'!$R$150:$R193)+SUMIF('TKK-MIF-TIF'!$I$119:$I$121,'rekap jam tatap muka'!B42,'TKK-MIF-TIF'!$R$119:$R$121)+SUMIF('TKK-MIF-TIF'!$I$129:$I$132,'rekap jam tatap muka'!B42,'TKK-MIF-TIF'!$R$129:$R$132)+SUMIF('TKK-MIF-TIF'!$I$139:$I$142,'rekap jam tatap muka'!B42,'TKK-MIF-TIF'!$R$139:$R184)+SUMIF('TKK-MIF-TIF'!$I$150:$I$151,'rekap jam tatap muka'!B42,'TKK-MIF-TIF'!$R$150:$R193)+SUMIF('TKK-MIF-TIF'!$J$119:$J$121,'rekap jam tatap muka'!B42,'TKK-MIF-TIF'!$R$119:$R$121)+SUMIF('TKK-MIF-TIF'!$J$129:$J$132,'rekap jam tatap muka'!B42,'TKK-MIF-TIF'!$R$129:$R$132)+SUMIF('TKK-MIF-TIF'!$J$139:$J$142,'rekap jam tatap muka'!B42,'TKK-MIF-TIF'!$R$139:$R184)+SUMIF('TKK-MIF-TIF'!$J$150:$J$151,'rekap jam tatap muka'!B42,'TKK-MIF-TIF'!$R$150:$R193)+SUMIF('TKK-MIF-TIF'!$K$119:$K$121,'rekap jam tatap muka'!B42,'TKK-MIF-TIF'!$R$119:$R$121)+SUMIF('TKK-MIF-TIF'!$K$129:$K$132,'rekap jam tatap muka'!B42,'TKK-MIF-TIF'!$R$132:$R$1120)+SUMIF('TKK-MIF-TIF'!$K$139:$K$142,'rekap jam tatap muka'!B42,'TKK-MIF-TIF'!$R$139:$R184)+SUMIF('TKK-MIF-TIF'!$K$150:$K$151,'rekap jam tatap muka'!B42,'TKK-MIF-TIF'!$R$150:$R193)+SUMIF('TKK-MIF-TIF'!$L$119:$L$121,'rekap jam tatap muka'!B42,'TKK-MIF-TIF'!$R$119:$R$121)+SUMIF('TKK-MIF-TIF'!$L$129:$L$132,'rekap jam tatap muka'!B42,'TKK-MIF-TIF'!$R$132:$R$1120)+SUMIF('TKK-MIF-TIF'!$L$139:$L$142,'rekap jam tatap muka'!B42,'TKK-MIF-TIF'!$R$139:$R184)+SUMIF('TKK-MIF-TIF'!$L$150:$L$151,'rekap jam tatap muka'!B42,'TKK-MIF-TIF'!$R$150:$R193)</f>
        <v>2</v>
      </c>
      <c r="R47" s="24">
        <f>SUMIF('TKK-MIF-TIF'!$H$122:$H$123,'rekap jam tatap muka'!B42,'TKK-MIF-TIF'!$R$122:$R$123)+SUMIF('TKK-MIF-TIF'!$H$128,'rekap jam tatap muka'!B42,'TKK-MIF-TIF'!$R$128)+SUMIF('TKK-MIF-TIF'!$H$133:$H$134,'rekap jam tatap muka'!B42,'TKK-MIF-TIF'!$R$133:$R$134)+SUMIF('TKK-MIF-TIF'!$H$143:$H$145,'rekap jam tatap muka'!B42,'TKK-MIF-TIF'!$R$143:$R$145)+SUMIF('TKK-MIF-TIF'!$H$152,'rekap jam tatap muka'!B42,'TKK-MIF-TIF'!$R$152)+SUMIF('TKK-MIF-TIF'!$I$122:$I$123,'rekap jam tatap muka'!B42,'TKK-MIF-TIF'!$R$122:$R$123)+SUMIF('TKK-MIF-TIF'!$I$128,'rekap jam tatap muka'!B42,'TKK-MIF-TIF'!$R$128)+SUMIF('TKK-MIF-TIF'!$I$133:$I$134,'rekap jam tatap muka'!B42,'TKK-MIF-TIF'!$R$133:$R$134)+SUMIF('TKK-MIF-TIF'!$I$143:$I$145,'rekap jam tatap muka'!B42,'TKK-MIF-TIF'!$R$143:$R$145)+SUMIF('TKK-MIF-TIF'!$I$152,'rekap jam tatap muka'!B42,'TKK-MIF-TIF'!$R$152)+SUMIF('TKK-MIF-TIF'!$J$122:$J$123,'rekap jam tatap muka'!B42,'TKK-MIF-TIF'!$R$122:$R$123)+SUMIF('TKK-MIF-TIF'!$J$128,'rekap jam tatap muka'!B42,'TKK-MIF-TIF'!$R$128)+SUMIF('TKK-MIF-TIF'!$J$133:$J$134,'rekap jam tatap muka'!B42,'TKK-MIF-TIF'!$R$133:$R$134)+SUMIF('TKK-MIF-TIF'!$J$143:$J$145,'rekap jam tatap muka'!B42,'TKK-MIF-TIF'!$R$143:$R$145)+SUMIF('TKK-MIF-TIF'!$K$122:$K$123,'rekap jam tatap muka'!B42,'TKK-MIF-TIF'!$R$122:$R$123)+SUMIF('TKK-MIF-TIF'!$J$152,'rekap jam tatap muka'!B42,'TKK-MIF-TIF'!$R$152)+SUMIF('TKK-MIF-TIF'!$K$128,'rekap jam tatap muka'!B42,'TKK-MIF-TIF'!$R$128)+SUMIF('TKK-MIF-TIF'!$K$133:$K$134,'rekap jam tatap muka'!B42,'TKK-MIF-TIF'!$R$133:$R$134)+SUMIF('TKK-MIF-TIF'!$K$143:$K$145,'rekap jam tatap muka'!B42,'TKK-MIF-TIF'!$R$143:$R$145)+SUMIF('TKK-MIF-TIF'!$K$152,'rekap jam tatap muka'!B42,'TKK-MIF-TIF'!$R$152)+SUMIF('TKK-MIF-TIF'!$L$122:$L$123,'rekap jam tatap muka'!B42,'TKK-MIF-TIF'!$R$122:$R$123)+SUMIF('TKK-MIF-TIF'!$L$128,'rekap jam tatap muka'!B42,'TKK-MIF-TIF'!$R$128)+SUMIF('TKK-MIF-TIF'!$L$133:$L$134,'rekap jam tatap muka'!B42,'TKK-MIF-TIF'!$R$133:$R$134)+SUMIF('TKK-MIF-TIF'!$L$143:$L$145,'rekap jam tatap muka'!B42,'TKK-MIF-TIF'!$R$143:$R$145)+SUMIF('TKK-MIF-TIF'!$L$152,'rekap jam tatap muka'!B42,'TKK-MIF-TIF'!$R$152)</f>
        <v>0</v>
      </c>
      <c r="S47" s="25">
        <f>COUNTIF('TKK-MIF-TIF'!$A$189:$L$226,'rekap jam tatap muka'!B42)</f>
        <v>1</v>
      </c>
      <c r="T47" s="25">
        <f>SUMIF('TKK-MIF-TIF'!$H$194:$H$196,'rekap jam tatap muka'!B42,'TKK-MIF-TIF'!$R$194:$R$196)+SUMIF('TKK-MIF-TIF'!$H$205:$H$208,'rekap jam tatap muka'!B42,'TKK-MIF-TIF'!$R$205:$R$208)+SUMIF('TKK-MIF-TIF'!$H$215:$H$218,'rekap jam tatap muka'!B42,'TKK-MIF-TIF'!$R$215:$R260)+SUMIF('TKK-MIF-TIF'!$H$226:$H$227,'rekap jam tatap muka'!B42,'TKK-MIF-TIF'!$R$226:$R269)+ SUMIF('TKK-MIF-TIF'!$I$194:$I$196,'rekap jam tatap muka'!B42,'TKK-MIF-TIF'!$R$194:$R$196)+SUMIF('TKK-MIF-TIF'!$I$205:$I$208,'rekap jam tatap muka'!B42,'TKK-MIF-TIF'!$R$205:$R$208)+SUMIF('TKK-MIF-TIF'!$I$215:$I$218,'rekap jam tatap muka'!B42,'TKK-MIF-TIF'!$R$215:$R260)+SUMIF('TKK-MIF-TIF'!$I$226:$I$227,'rekap jam tatap muka'!B42,'TKK-MIF-TIF'!$R$226:$R269)+SUMIF('TKK-MIF-TIF'!$J$194:$J$196,'rekap jam tatap muka'!B42,'TKK-MIF-TIF'!$R$194:$R$196)+SUMIF('TKK-MIF-TIF'!$J$205:$J$208,'rekap jam tatap muka'!B42,'TKK-MIF-TIF'!$R$205:$R$208)+SUMIF('TKK-MIF-TIF'!$J$215:$J$218,'rekap jam tatap muka'!B42,'TKK-MIF-TIF'!$R$215:$R260)+SUMIF('TKK-MIF-TIF'!$J$226:$J$227,'rekap jam tatap muka'!B42,'TKK-MIF-TIF'!$R$226:$R269)+SUMIF('TKK-MIF-TIF'!$K$194:$K$196,'rekap jam tatap muka'!B42,'TKK-MIF-TIF'!$R$194:$R$196)+SUMIF('TKK-MIF-TIF'!$K$205:$K$208,'rekap jam tatap muka'!B42,'TKK-MIF-TIF'!$R$205:$R$208)+SUMIF('TKK-MIF-TIF'!$K$215:$K$218,'rekap jam tatap muka'!B42,'TKK-MIF-TIF'!$R$215:$R260)+SUMIF('TKK-MIF-TIF'!$K$226:$K$227,'rekap jam tatap muka'!B42,'TKK-MIF-TIF'!$R$226:$R269)+SUMIF('TKK-MIF-TIF'!$L$194:$L$196,'rekap jam tatap muka'!B42,'TKK-MIF-TIF'!$R$194:$R$196)+SUMIF('TKK-MIF-TIF'!$L$205:$L$208,'rekap jam tatap muka'!B42,'TKK-MIF-TIF'!$R$205:$R$208)+SUMIF('TKK-MIF-TIF'!$L$215:$L$218,'rekap jam tatap muka'!B42,'TKK-MIF-TIF'!$R$215:$R260)+SUMIF('TKK-MIF-TIF'!$L$226:$L$227,'rekap jam tatap muka'!B42,'TKK-MIF-TIF'!$R$226:$R269)</f>
        <v>1</v>
      </c>
      <c r="U47" s="26">
        <f>SUMIF('TKK-MIF-TIF'!$H$197:$H$198,'rekap jam tatap muka'!B42,'TKK-MIF-TIF'!$R$197:$R$198)+SUMIF('TKK-MIF-TIF'!$H$204,'rekap jam tatap muka'!B42,'TKK-MIF-TIF'!$R$204)+SUMIF('TKK-MIF-TIF'!$H$209:$H$210,'rekap jam tatap muka'!B42,'TKK-MIF-TIF'!$R$209:$R$210)+SUMIF('TKK-MIF-TIF'!$H$219:$H$221,'rekap jam tatap muka'!B42,'TKK-MIF-TIF'!$R$219:$R$221)+SUMIF('TKK-MIF-TIF'!$H$228,'rekap jam tatap muka'!B42,'TKK-MIF-TIF'!$R$228)+SUMIF('TKK-MIF-TIF'!$I$197:$I$198,'rekap jam tatap muka'!B42,'TKK-MIF-TIF'!$R$197:$R$198)+SUMIF('TKK-MIF-TIF'!$I$204,'rekap jam tatap muka'!B42,'TKK-MIF-TIF'!$R$204)+SUMIF('TKK-MIF-TIF'!$I$209:$I$210,'rekap jam tatap muka'!B42,'TKK-MIF-TIF'!$R$209:$R$210)+SUMIF('TKK-MIF-TIF'!$I$219:$I$221,'rekap jam tatap muka'!B42,'TKK-MIF-TIF'!$R$219:$R$221)+SUMIF('TKK-MIF-TIF'!$I$228,'rekap jam tatap muka'!B42,'TKK-MIF-TIF'!$R$228)+SUMIF('TKK-MIF-TIF'!$J$197:$J$198,'rekap jam tatap muka'!B42,'TKK-MIF-TIF'!$R$197:$R$198)+SUMIF('TKK-MIF-TIF'!$J$204,'rekap jam tatap muka'!B42,'TKK-MIF-TIF'!$R$204)+SUMIF('TKK-MIF-TIF'!$J$209:$J$210,'rekap jam tatap muka'!B42,'TKK-MIF-TIF'!$R$209:$R$210)+SUMIF('TKK-MIF-TIF'!$J$219:$J$221,'rekap jam tatap muka'!B42,'TKK-MIF-TIF'!$R$219:$R$221)+SUMIF('TKK-MIF-TIF'!$J$228,'rekap jam tatap muka'!B42,'TKK-MIF-TIF'!$R$228)+SUMIF('TKK-MIF-TIF'!$K$197:$K$198,'rekap jam tatap muka'!B42,'TKK-MIF-TIF'!$R$197:$R$198)+SUMIF('TKK-MIF-TIF'!$K$204,'rekap jam tatap muka'!B42,'TKK-MIF-TIF'!$R$204)+SUMIF('TKK-MIF-TIF'!$K$209:$K$210,'rekap jam tatap muka'!B42,'TKK-MIF-TIF'!$R$209:$R$210)+SUMIF('TKK-MIF-TIF'!$K$219:$K$221,'rekap jam tatap muka'!B42,'TKK-MIF-TIF'!$R$219:$R$221)+SUMIF('TKK-MIF-TIF'!$K$228,'rekap jam tatap muka'!B42,'TKK-MIF-TIF'!$R$228)+SUMIF('TKK-MIF-TIF'!$L$197:$L$198,'rekap jam tatap muka'!B42,'TKK-MIF-TIF'!$R$197:$R$198)+SUMIF('TKK-MIF-TIF'!$L$204,'rekap jam tatap muka'!B42,'TKK-MIF-TIF'!$R$204)+SUMIF('TKK-MIF-TIF'!$L$209:$L$210,'rekap jam tatap muka'!B42,'TKK-MIF-TIF'!$R$209:$R$210)+SUMIF('TKK-MIF-TIF'!$J$219:$J$221,'rekap jam tatap muka'!B42,'TKK-MIF-TIF'!$R$219:$R$221)++SUMIF('TKK-MIF-TIF'!$L$228,'rekap jam tatap muka'!B42,'TKK-MIF-TIF'!$R$228)</f>
        <v>0</v>
      </c>
      <c r="V47" s="27">
        <f>COUNTIF('TKK-MIF-TIF'!$A$231:$L$242,'rekap jam tatap muka'!B42)</f>
        <v>0</v>
      </c>
      <c r="W47" s="28">
        <f>SUMIF('TKK-MIF-TIF'!$H$251:$H$253,'rekap jam tatap muka'!B42,'TKK-MIF-TIF'!$R$251:$R$253)+SUMIF('TKK-MIF-TIF'!$I$251:$I$253,'rekap jam tatap muka'!B42,'TKK-MIF-TIF'!$R$251:$R$253)+SUMIF('TKK-MIF-TIF'!$J$251:$J$253,'rekap jam tatap muka'!B42,'TKK-MIF-TIF'!$R$251:$R$253)+SUMIF('TKK-MIF-TIF'!$K$251:$K$253,'rekap jam tatap muka'!B42,'TKK-MIF-TIF'!$R$251:$R$253)+SUMIF('TKK-MIF-TIF'!$L$251:$L$253,'rekap jam tatap muka'!B42,'TKK-MIF-TIF'!$R$251:$R$253)</f>
        <v>3</v>
      </c>
      <c r="X47" s="29">
        <f>SUMIF('TKK-MIF-TIF'!$H$254:$H$255,'rekap jam tatap muka'!B42,'TKK-MIF-TIF'!$R$254:$R$255)+SUMIF('TKK-MIF-TIF'!$I$254:$I$255,'rekap jam tatap muka'!B42,'TKK-MIF-TIF'!$R$254:$R$255)+SUMIF('TKK-MIF-TIF'!$J$254:$J$255,'rekap jam tatap muka'!B42,'TKK-MIF-TIF'!$R$254:$R$255)+SUMIF('TKK-MIF-TIF'!$K$254:$K$255,'rekap jam tatap muka'!B42,'TKK-MIF-TIF'!$R$254:$R$255)+SUMIF('TKK-MIF-TIF'!$L$254:$L$255,'rekap jam tatap muka'!B42,'TKK-MIF-TIF'!$R$254:$R$255)</f>
        <v>0</v>
      </c>
      <c r="Y47" s="30">
        <f>COUNTIF('TKK-MIF-TIF'!$A$261:$L$272,'rekap jam tatap muka'!B42)</f>
        <v>0</v>
      </c>
      <c r="Z47" s="31">
        <f>SUMIF('TKK-MIF-TIF'!$H$266:$H$268,'rekap jam tatap muka'!B42,'TKK-MIF-TIF'!$R$266:$R$268)+SUMIF('TKK-MIF-TIF'!$I$266:$I$268,'rekap jam tatap muka'!B42,'TKK-MIF-TIF'!$R$266:$R$268)+SUMIF('TKK-MIF-TIF'!$J$266:$J$268,'rekap jam tatap muka'!B42,'TKK-MIF-TIF'!$R$266:$R$268)+SUMIF('TKK-MIF-TIF'!$K$266:$K$268,'rekap jam tatap muka'!B42,'TKK-MIF-TIF'!$R$266:$R$268)+SUMIF('TKK-MIF-TIF'!$L$266:$L$268,'rekap jam tatap muka'!B42,'TKK-MIF-TIF'!$R$266:$R$268)</f>
        <v>0</v>
      </c>
      <c r="AA47" s="32">
        <f>SUMIF('TKK-MIF-TIF'!$H$269:$H$270,'rekap jam tatap muka'!B42,'TKK-MIF-TIF'!$R$269:$R$270)+SUMIF('TKK-MIF-TIF'!$I$269:$I$270,'rekap jam tatap muka'!B42,'TKK-MIF-TIF'!$R$269:$R$270)+SUMIF('TKK-MIF-TIF'!$J$269:$J$270,'rekap jam tatap muka'!B42,'TKK-MIF-TIF'!$R$269:$R$270)+SUMIF('TKK-MIF-TIF'!$K$269:$K$270,'rekap jam tatap muka'!B42,'TKK-MIF-TIF'!$R$269:$R$270)+SUMIF('TKK-MIF-TIF'!$L$269:$L$270,'rekap jam tatap muka'!B42,'TKK-MIF-TIF'!$R$269:$R$270)</f>
        <v>0</v>
      </c>
      <c r="AB47" s="33">
        <f>COUNTIF('TKK-MIF-TIF'!$A$154:$L$184,'rekap jam tatap muka'!B42)</f>
        <v>1</v>
      </c>
      <c r="AC47" s="33">
        <f>SUMIF('TKK-MIF-TIF'!$H$161:$H$163,'rekap jam tatap muka'!B42,'TKK-MIF-TIF'!$R$161:$R$163)+SUMIF('TKK-MIF-TIF'!$H$172:$H$175,'rekap jam tatap muka'!B42,'TKK-MIF-TIF'!$R$172:$R$175)+SUMIF('TKK-MIF-TIF'!$I$161:$I$163,'rekap jam tatap muka'!B42,'TKK-MIF-TIF'!$R$161:$R$163)+SUMIF('TKK-MIF-TIF'!$I$172:$I$175,'rekap jam tatap muka'!B42,'TKK-MIF-TIF'!$R$172:$R$175)+SUMIF('TKK-MIF-TIF'!$J$161:$J$163,'rekap jam tatap muka'!B42,'TKK-MIF-TIF'!$R$161:$R$163)+SUMIF('TKK-MIF-TIF'!$J$172:$J$175,'rekap jam tatap muka'!B42,'TKK-MIF-TIF'!$R$172:$R$175)+SUMIF('TKK-MIF-TIF'!$K$161:$K$163,'rekap jam tatap muka'!B42,'TKK-MIF-TIF'!$R$161:$R$163)+SUMIF('TKK-MIF-TIF'!$K$172:$K$175,'rekap jam tatap muka'!B42,'TKK-MIF-TIF'!$R$172:$R$175)+SUMIF('TKK-MIF-TIF'!$L$161:$L$163,'rekap jam tatap muka'!B42,'TKK-MIF-TIF'!$R$161:$R$163)+SUMIF('TKK-MIF-TIF'!$L$172:$L$175,'rekap jam tatap muka'!B42,'TKK-MIF-TIF'!$R$172:$R$175)</f>
        <v>1</v>
      </c>
      <c r="AD47" s="34">
        <f>SUMIF('TKK-MIF-TIF'!$H$164:$H$165,'rekap jam tatap muka'!B42,'TKK-MIF-TIF'!$R$164:$R$165)+SUMIF('TKK-MIF-TIF'!$H$171,'rekap jam tatap muka'!B42,'TKK-MIF-TIF'!$R$171)+SUMIF('TKK-MIF-TIF'!$H$176:$H$177,'rekap jam tatap muka'!B42,'TKK-MIF-TIF'!$R$176:$R$177)+SUMIF('TKK-MIF-TIF'!$I$164:$I$165,'rekap jam tatap muka'!B42,'TKK-MIF-TIF'!$R$164:$R$165)+SUMIF('TKK-MIF-TIF'!$I$171,'rekap jam tatap muka'!B42,'TKK-MIF-TIF'!$R$171)+SUMIF('TKK-MIF-TIF'!$I$176:$I$177,'rekap jam tatap muka'!B42,'TKK-MIF-TIF'!$R$176:$R$177)+SUMIF('TKK-MIF-TIF'!$J$164:$J$165,'rekap jam tatap muka'!B42,'TKK-MIF-TIF'!$R$164:$R$165)+SUMIF('TKK-MIF-TIF'!$J$171,'rekap jam tatap muka'!B42,'TKK-MIF-TIF'!$R$171)+SUMIF('TKK-MIF-TIF'!$J$176:$J$177,'rekap jam tatap muka'!B42,'TKK-MIF-TIF'!$R$176:$R$177)+SUMIF('TKK-MIF-TIF'!$K$164:$K$165,'rekap jam tatap muka'!B42,'TKK-MIF-TIF'!$R$164:$R$165)+SUMIF('TKK-MIF-TIF'!$K$171,'rekap jam tatap muka'!B42,'TKK-MIF-TIF'!$R$171)+SUMIF('TKK-MIF-TIF'!$K$176:$K$177,'rekap jam tatap muka'!B42,'TKK-MIF-TIF'!$R$176:$R$177)+SUMIF('TKK-MIF-TIF'!$L$164:$L$165,'rekap jam tatap muka'!B42,'TKK-MIF-TIF'!$R$164:$R$165)+SUMIF('TKK-MIF-TIF'!$L$171,'rekap jam tatap muka'!B42,'TKK-MIF-TIF'!$R$171)+SUMIF('TKK-MIF-TIF'!$L$176:$L$177,'rekap jam tatap muka'!B42,'TKK-MIF-TIF'!$R$176:$R$177)</f>
        <v>0</v>
      </c>
      <c r="AE47" s="34"/>
      <c r="AF47" s="35">
        <f t="shared" si="9"/>
        <v>3</v>
      </c>
      <c r="AG47" s="15">
        <f t="shared" ca="1" si="10"/>
        <v>7</v>
      </c>
      <c r="AH47" s="35">
        <f t="shared" ca="1" si="11"/>
        <v>3</v>
      </c>
      <c r="AI47" s="15">
        <f t="shared" ca="1" si="12"/>
        <v>0</v>
      </c>
      <c r="AJ47" s="35">
        <f t="shared" ca="1" si="1"/>
        <v>0</v>
      </c>
      <c r="AK47" s="35">
        <f t="shared" ca="1" si="13"/>
        <v>7</v>
      </c>
      <c r="AL47" s="36">
        <f>COUNTIF('TKK-MIF-TIF'!$H$15:$H$272,'rekap jam tatap muka'!B42)</f>
        <v>0</v>
      </c>
      <c r="AM47" s="37">
        <v>75000</v>
      </c>
      <c r="AN47" s="38">
        <f t="shared" ca="1" si="14"/>
        <v>3150000</v>
      </c>
      <c r="AO47" s="38">
        <f t="shared" ca="1" si="15"/>
        <v>0</v>
      </c>
      <c r="AP47" s="38">
        <f t="shared" ca="1" si="16"/>
        <v>3150000</v>
      </c>
      <c r="AQ47" s="40" t="s">
        <v>8</v>
      </c>
    </row>
    <row r="48" spans="1:43" ht="15.75" customHeight="1">
      <c r="A48" s="50">
        <v>44</v>
      </c>
      <c r="B48" s="51" t="s">
        <v>69</v>
      </c>
      <c r="C48" s="51" t="s">
        <v>333</v>
      </c>
      <c r="D48" s="14">
        <f>COUNTIF('TKK-MIF-TIF'!$A$13:$L$35,'rekap jam tatap muka'!B43)</f>
        <v>0</v>
      </c>
      <c r="E48" s="15">
        <f ca="1">SUMIF('TKK-MIF-TIF'!$H$4:$H$19,'rekap jam tatap muka'!B43,'TKK-MIF-TIF'!$R$4:$R$19)+SUMIF('TKK-MIF-TIF'!$H$25:$H$30,'rekap jam tatap muka'!B43,'TKK-MIF-TIF'!$R$25:$R$30)+SUMIF('TKK-MIF-TIF'!$I$4:$I$19,'rekap jam tatap muka'!B43,'TKK-MIF-TIF'!$R$4:$R$19)+SUMIF('TKK-MIF-TIF'!$I$25:$I$30,'rekap jam tatap muka'!B43,'TKK-MIF-TIF'!$R$25:$R$30)+SUMIF('TKK-MIF-TIF'!$J$4:$J$19,'rekap jam tatap muka'!B43,'TKK-MIF-TIF'!$R$4:$R$19)+SUMIF('TKK-MIF-TIF'!$J$25:$J$30,'rekap jam tatap muka'!B43,'TKK-MIF-TIF'!$R$25:$R$30)+SUMIF('TKK-MIF-TIF'!$K$4:$K$19,'rekap jam tatap muka'!B43,'TKK-MIF-TIF'!$R$4:$R$19)+SUMIF('TKK-MIF-TIF'!$K$25:$K$30,'rekap jam tatap muka'!B43,'TKK-MIF-TIF'!$R$25:$R$30)+SUMIF('TKK-MIF-TIF'!$L$4:$L$19,'rekap jam tatap muka'!B43,'TKK-MIF-TIF'!$R$4:$R$19)+SUMIF('TKK-MIF-TIF'!$L$25:$L$30,'rekap jam tatap muka'!B43,'TKK-MIF-TIF'!$R$25:$R$30)</f>
        <v>0</v>
      </c>
      <c r="F48" s="16">
        <f>SUMIF('TKK-MIF-TIF'!$H$20:$H$22,'rekap jam tatap muka'!B43,'TKK-MIF-TIF'!$R$20:$R$22)+SUMIF('TKK-MIF-TIF'!$H$31:$H$32,'rekap jam tatap muka'!B43,'TKK-MIF-TIF'!$R$31:$R$32)+SUMIF('TKK-MIF-TIF'!$H$34,'rekap jam tatap muka'!B43,'TKK-MIF-TIF'!$R$34)+SUMIF('TKK-MIF-TIF'!$I$20:$I$22,'rekap jam tatap muka'!B43,'TKK-MIF-TIF'!$R$20:$R$22)+SUMIF('TKK-MIF-TIF'!$I$31:$I$32,'rekap jam tatap muka'!B43,'TKK-MIF-TIF'!$R$31:$R$32)+SUMIF('TKK-MIF-TIF'!$I$34,'rekap jam tatap muka'!B43,'TKK-MIF-TIF'!$R$34)+SUMIF('TKK-MIF-TIF'!$J$20:$J$22,'rekap jam tatap muka'!B43,'TKK-MIF-TIF'!$R$20:$R$22)+SUMIF('TKK-MIF-TIF'!$J$31:$J$32,'rekap jam tatap muka'!B43,'TKK-MIF-TIF'!$R$31:$R$32)+SUMIF('TKK-MIF-TIF'!$J$34,'rekap jam tatap muka'!B43,'TKK-MIF-TIF'!$R$34)+SUMIF('TKK-MIF-TIF'!$K$20:$K$22,'rekap jam tatap muka'!B43,'TKK-MIF-TIF'!$R$20:$R$22)+SUMIF('TKK-MIF-TIF'!$K$31:$K$32,'rekap jam tatap muka'!B43,'TKK-MIF-TIF'!$R$31:$R$32)+SUMIF('TKK-MIF-TIF'!$K$34,'rekap jam tatap muka'!B43,'TKK-MIF-TIF'!$R$34)+SUMIF('TKK-MIF-TIF'!$L$20:$L$22,'rekap jam tatap muka'!B43,'TKK-MIF-TIF'!$R$20:$R$22)+SUMIF('TKK-MIF-TIF'!$L$31:$L$32,'rekap jam tatap muka'!B43,'TKK-MIF-TIF'!$R$31:$R$32)+SUMIF('TKK-MIF-TIF'!$L$34,'rekap jam tatap muka'!B43,'TKK-MIF-TIF'!$R$34)</f>
        <v>0</v>
      </c>
      <c r="G48" s="17">
        <f>COUNTIF('TKK-MIF-TIF'!$A$41:$L$50,'rekap jam tatap muka'!B43)</f>
        <v>0</v>
      </c>
      <c r="H48" s="18">
        <f>SUMIF('TKK-MIF-TIF'!$H$43:$H$47,'rekap jam tatap muka'!B43,'TKK-MIF-TIF'!$R$43:$R$47)+SUMIF('TKK-MIF-TIF'!$I$43:$I$47,'rekap jam tatap muka'!B43,'TKK-MIF-TIF'!$R$43:$R$47)+SUMIF('TKK-MIF-TIF'!$J$43:$J$47,'rekap jam tatap muka'!B43,'TKK-MIF-TIF'!$R$43:$R$47)+SUMIF('TKK-MIF-TIF'!$K$43:$K$47,'rekap jam tatap muka'!B43,'TKK-MIF-TIF'!$R$43:$R$47)+SUMIF('TKK-MIF-TIF'!$L$43:$L$47,'rekap jam tatap muka'!B43,'TKK-MIF-TIF'!$R$43:$R$47)</f>
        <v>0</v>
      </c>
      <c r="I48" s="16">
        <f>SUMIF('TKK-MIF-TIF'!$H$48:$H$50,'rekap jam tatap muka'!B43,'TKK-MIF-TIF'!$R$48:$R$50)+SUMIF('TKK-MIF-TIF'!$I$48:$I$50,'rekap jam tatap muka'!B43,'TKK-MIF-TIF'!$R$48:$R$50)+SUMIF('TKK-MIF-TIF'!$J$48:$J$50,'rekap jam tatap muka'!B43,'TKK-MIF-TIF'!$R$48:$R$50)+SUMIF('TKK-MIF-TIF'!$K$48:$K$50,'rekap jam tatap muka'!B43,'TKK-MIF-TIF'!$R$48:$R$50)+SUMIF('TKK-MIF-TIF'!$L$48:$L$50,'rekap jam tatap muka'!B43,'TKK-MIF-TIF'!$R$48:$R$50)</f>
        <v>0</v>
      </c>
      <c r="J48" s="19">
        <f>COUNTIF('TKK-MIF-TIF'!$A$55:$K$80,'rekap jam tatap muka'!B43)</f>
        <v>0</v>
      </c>
      <c r="K48" s="19">
        <f>SUMIF('TKK-MIF-TIF'!$H$60,'rekap jam tatap muka'!B43,'TKK-MIF-TIF'!$R$60)+SUMIF('TKK-MIF-TIF'!$H$62,'rekap jam tatap muka'!B43,'TKK-MIF-TIF'!$R$62)+SUMIF('TKK-MIF-TIF'!$H$67:$H$72,'rekap jam tatap muka'!B43,'TKK-MIF-TIF'!$R$67:$R$72)+SUMIF('TKK-MIF-TIF'!$H$78:$H$79,'rekap jam tatap muka'!B43,'TKK-MIF-TIF'!$R$78:$R$79)+SUMIF('TKK-MIF-TIF'!$I$60,'rekap jam tatap muka'!B43,'TKK-MIF-TIF'!$R$60)+SUMIF('TKK-MIF-TIF'!$I$62,'rekap jam tatap muka'!B43,'TKK-MIF-TIF'!$R$62)+SUMIF('TKK-MIF-TIF'!$I$67:$I$72,'rekap jam tatap muka'!B43,'TKK-MIF-TIF'!$R$67:$R$72)+SUMIF('TKK-MIF-TIF'!$I$78:$I$79,'rekap jam tatap muka'!B43,'TKK-MIF-TIF'!$R$78:$R$79)+SUMIF('TKK-MIF-TIF'!$J$60,'rekap jam tatap muka'!B43,'TKK-MIF-TIF'!$R$60)+SUMIF('TKK-MIF-TIF'!$J$62,'rekap jam tatap muka'!B43,'TKK-MIF-TIF'!$R$62)+SUMIF('TKK-MIF-TIF'!$J$67:$J$72,'rekap jam tatap muka'!B43,'TKK-MIF-TIF'!$R$67:$R$72)+SUMIF('TKK-MIF-TIF'!$J$78:$J$79,'rekap jam tatap muka'!B43,'TKK-MIF-TIF'!$R$78:$R$79)+SUMIF('TKK-MIF-TIF'!$K$60,'rekap jam tatap muka'!B43,'TKK-MIF-TIF'!$R$60)+SUMIF('TKK-MIF-TIF'!$K$62,'rekap jam tatap muka'!B43,'TKK-MIF-TIF'!$R$62)+SUMIF('TKK-MIF-TIF'!$K$67:$K$72,'rekap jam tatap muka'!B43,'TKK-MIF-TIF'!$R$67:$R$72)+SUMIF('TKK-MIF-TIF'!$K$78:$K$79,'rekap jam tatap muka'!B43,'TKK-MIF-TIF'!$R$78:$R$79)+SUMIF('TKK-MIF-TIF'!$L$60,'rekap jam tatap muka'!B43,'TKK-MIF-TIF'!$R$60)+SUMIF('TKK-MIF-TIF'!$L$62,'rekap jam tatap muka'!B43,'TKK-MIF-TIF'!$R$62)+SUMIF('TKK-MIF-TIF'!$L$67:$L$72,'rekap jam tatap muka'!B43,'TKK-MIF-TIF'!$R$67:$R$72)+SUMIF('TKK-MIF-TIF'!$L$78:$L$79,'rekap jam tatap muka'!B43,'TKK-MIF-TIF'!$R$78:$R$79)</f>
        <v>0</v>
      </c>
      <c r="L48" s="20">
        <f>SUMIF('TKK-MIF-TIF'!$H$61,'rekap jam tatap muka'!B43,'TKK-MIF-TIF'!$R$61)+SUMIF('TKK-MIF-TIF'!$H$63:$H$64,'rekap jam tatap muka'!B43,'TKK-MIF-TIF'!$R$63:$R$64)+SUMIF('TKK-MIF-TIF'!$H$73:$H$74,'rekap jam tatap muka'!B43,'TKK-MIF-TIF'!$R$73:$R$74)+SUMIF('TKK-MIF-TIF'!$H$77,'rekap jam tatap muka'!B43,'TKK-MIF-TIF'!$R$77)+SUMIF('TKK-MIF-TIF'!$I$61,'rekap jam tatap muka'!B43,'TKK-MIF-TIF'!$R$61)+SUMIF('TKK-MIF-TIF'!$I$63:$I$64,'rekap jam tatap muka'!B43,'TKK-MIF-TIF'!$R$63:$R$64)+SUMIF('TKK-MIF-TIF'!$I$73:$I$74,'rekap jam tatap muka'!B43,'TKK-MIF-TIF'!$R$73:$R$74)+SUMIF('TKK-MIF-TIF'!$I$77,'rekap jam tatap muka'!B43,'TKK-MIF-TIF'!$R$77)+SUMIF('TKK-MIF-TIF'!$J$61,'rekap jam tatap muka'!B43,'TKK-MIF-TIF'!$R$61)+SUMIF('TKK-MIF-TIF'!$J$63:$J$64,'rekap jam tatap muka'!B43,'TKK-MIF-TIF'!$R$63:$R$64)+SUMIF('TKK-MIF-TIF'!$J$73:$J$74,'rekap jam tatap muka'!B43,'TKK-MIF-TIF'!$R$73:$R$74)+SUMIF('TKK-MIF-TIF'!$J$77,'rekap jam tatap muka'!B43,'TKK-MIF-TIF'!$R$77)+SUMIF('TKK-MIF-TIF'!$K$61,'rekap jam tatap muka'!B43,'TKK-MIF-TIF'!$R$61)+SUMIF('TKK-MIF-TIF'!$K$63:$K$64,'rekap jam tatap muka'!B43,'TKK-MIF-TIF'!$R$63:$R$64)+SUMIF('TKK-MIF-TIF'!$K$73:$K$74,'rekap jam tatap muka'!B43,'TKK-MIF-TIF'!$R$73:$R$74)+SUMIF('TKK-MIF-TIF'!$K$77,'rekap jam tatap muka'!B43,'TKK-MIF-TIF'!$R$77)+SUMIF('TKK-MIF-TIF'!$L$61,'rekap jam tatap muka'!B43,'TKK-MIF-TIF'!$R$61)+SUMIF('TKK-MIF-TIF'!$L$63:$L$64,'rekap jam tatap muka'!B43,'TKK-MIF-TIF'!$R$63:$R$64)+SUMIF('TKK-MIF-TIF'!$L$73:$L$74,'rekap jam tatap muka'!B43,'TKK-MIF-TIF'!$R$73:$R$74)+SUMIF('TKK-MIF-TIF'!$L$77,'rekap jam tatap muka'!B43,'TKK-MIF-TIF'!$R$77)</f>
        <v>0</v>
      </c>
      <c r="M48" s="21">
        <f>COUNTIF('TKK-MIF-TIF'!$A$84:$K$109,'rekap jam tatap muka'!B43)</f>
        <v>0</v>
      </c>
      <c r="N48" s="21">
        <f>SUMIF('TKK-MIF-TIF'!$H$89,'rekap jam tatap muka'!B43,'TKK-MIF-TIF'!$R$89)+SUMIF('TKK-MIF-TIF'!$H$91,'rekap jam tatap muka'!B43,'TKK-MIF-TIF'!$R$91)+SUMIF('TKK-MIF-TIF'!$H$96:$H$101,'rekap jam tatap muka'!B43,'TKK-MIF-TIF'!$R$96:$R$101)+SUMIF('TKK-MIF-TIF'!$H$107:$H$108,'rekap jam tatap muka'!B43,'TKK-MIF-TIF'!$R$107:$R$108)+SUMIF('TKK-MIF-TIF'!$I$89,'rekap jam tatap muka'!B43,'TKK-MIF-TIF'!$R$89)+SUMIF('TKK-MIF-TIF'!$I$91,'rekap jam tatap muka'!B43,'TKK-MIF-TIF'!$R$91)+SUMIF('TKK-MIF-TIF'!$I$96:$I$101,'rekap jam tatap muka'!B43,'TKK-MIF-TIF'!$R$96:$R$101)+SUMIF('TKK-MIF-TIF'!$I$107:$I$108,'rekap jam tatap muka'!B43,'TKK-MIF-TIF'!$R$107:$R$108)+SUMIF('TKK-MIF-TIF'!$J$89,'rekap jam tatap muka'!B43,'TKK-MIF-TIF'!$R$89)+SUMIF('TKK-MIF-TIF'!$J$91,'rekap jam tatap muka'!B43,'TKK-MIF-TIF'!$R$91)+SUMIF('TKK-MIF-TIF'!$J$96:$J$101,'rekap jam tatap muka'!B43,'TKK-MIF-TIF'!$R$96:$R$101)+SUMIF('TKK-MIF-TIF'!$J$107:$J$108,'rekap jam tatap muka'!B43,'TKK-MIF-TIF'!$R$107:$R$108)+SUMIF('TKK-MIF-TIF'!$K$89,'rekap jam tatap muka'!B43,'TKK-MIF-TIF'!$R$89)+SUMIF('TKK-MIF-TIF'!$K$91,'rekap jam tatap muka'!B43,'TKK-MIF-TIF'!$R$91)+SUMIF('TKK-MIF-TIF'!$K$96:$K$101,'rekap jam tatap muka'!B43,'TKK-MIF-TIF'!$R$96:$R$101)+SUMIF('TKK-MIF-TIF'!$K$107:$K$108,'rekap jam tatap muka'!B43,'TKK-MIF-TIF'!$R$107:$R$108)+SUMIF('TKK-MIF-TIF'!$H$89,'rekap jam tatap muka'!B43,'TKK-MIF-TIF'!$R$89)+SUMIF('TKK-MIF-TIF'!$L$91,'rekap jam tatap muka'!B43,'TKK-MIF-TIF'!$R$91)+SUMIF('TKK-MIF-TIF'!$L$96:$L$101,'rekap jam tatap muka'!B43,'TKK-MIF-TIF'!$R$96:$R$101)+SUMIF('TKK-MIF-TIF'!$L$107:$L$108,'rekap jam tatap muka'!B43,'TKK-MIF-TIF'!$R$107:$R$108)</f>
        <v>0</v>
      </c>
      <c r="O48" s="22">
        <f ca="1">SUMIF('TKK-MIF-TIF'!$H$90,'rekap jam tatap muka'!B43,'TKK-MIF-TIF'!$R$90)+SUMIF('TKK-MIF-TIF'!$H$92:$H$93,'rekap jam tatap muka'!B43,'TKK-MIF-TIF'!$R$92:$R$93)+SUMIF('TKK-MIF-TIF'!$H$102:$H$103,'rekap jam tatap muka'!B43,'TKK-MIF-TIF'!$R$102:$R$103)+SUMIF('TKK-MIF-TIF'!$H$106,'rekap jam tatap muka'!B43,'TKK-MIF-TIF'!$R$106)+SUMIF('TKK-MIF-TIF'!$I$90,'rekap jam tatap muka'!B43,'TKK-MIF-TIF'!$R$90)+SUMIF('TKK-MIF-TIF'!$H$92:$I$93,'rekap jam tatap muka'!B43,'TKK-MIF-TIF'!$R$92:$R$93)+SUMIF('TKK-MIF-TIF'!$I$102:$I$103,'rekap jam tatap muka'!B43,'TKK-MIF-TIF'!$R$102:$R$103)+SUMIF('TKK-MIF-TIF'!$I$106,'rekap jam tatap muka'!B43,'TKK-MIF-TIF'!$R$106)+SUMIF('TKK-MIF-TIF'!$J$90,'rekap jam tatap muka'!B43,'TKK-MIF-TIF'!$R$90)+SUMIF('TKK-MIF-TIF'!$J$92:$J$93,'rekap jam tatap muka'!B43,'TKK-MIF-TIF'!$R$92:$R$93)+SUMIF('TKK-MIF-TIF'!$J$102:$J$103,'rekap jam tatap muka'!B43,'TKK-MIF-TIF'!$R$102:$R$103)+SUMIF('TKK-MIF-TIF'!$J$106,'rekap jam tatap muka'!B43,'TKK-MIF-TIF'!$R$106)+SUMIF('TKK-MIF-TIF'!$K$90,'rekap jam tatap muka'!B43,'TKK-MIF-TIF'!$R$90)+SUMIF('TKK-MIF-TIF'!$K$92:$K$93,'rekap jam tatap muka'!B43,'TKK-MIF-TIF'!$R$92:$R$93)+SUMIF('TKK-MIF-TIF'!$K$102:$K$103,'rekap jam tatap muka'!B43,'TKK-MIF-TIF'!$R$102:$R$103)+SUMIF('TKK-MIF-TIF'!$K$106,'rekap jam tatap muka'!B43,'TKK-MIF-TIF'!$R$106)+SUMIF('TKK-MIF-TIF'!$L$90,'rekap jam tatap muka'!B43,'TKK-MIF-TIF'!$R$90)+SUMIF('TKK-MIF-TIF'!$L$92:$L$93,'rekap jam tatap muka'!B43,'TKK-MIF-TIF'!$R$92:$R$93)+SUMIF('TKK-MIF-TIF'!$L$102:$L$103,'rekap jam tatap muka'!B43,'TKK-MIF-TIF'!$R$102:$R$103)+SUMIF('TKK-MIF-TIF'!$L$106,'rekap jam tatap muka'!B43,'TKK-MIF-TIF'!$R$106)</f>
        <v>0</v>
      </c>
      <c r="P48" s="23">
        <f>COUNTIF('TKK-MIF-TIF'!$A$113:$L$150,'rekap jam tatap muka'!B43)</f>
        <v>1</v>
      </c>
      <c r="Q48" s="23">
        <f>SUMIF('TKK-MIF-TIF'!$H$119:$H$121,'rekap jam tatap muka'!B43,'TKK-MIF-TIF'!$R$119:$R$121)+SUMIF('TKK-MIF-TIF'!$H$129:$H$132,'rekap jam tatap muka'!B43,'TKK-MIF-TIF'!$R$129:$R$132)+SUMIF('TKK-MIF-TIF'!$H$139:$H$142,'rekap jam tatap muka'!B43,'TKK-MIF-TIF'!$R$139:$R185)+ SUMIF('TKK-MIF-TIF'!$H$150:$H$151,'rekap jam tatap muka'!B43,'TKK-MIF-TIF'!$R$150:$R194)+SUMIF('TKK-MIF-TIF'!$I$119:$I$121,'rekap jam tatap muka'!B43,'TKK-MIF-TIF'!$R$119:$R$121)+SUMIF('TKK-MIF-TIF'!$I$129:$I$132,'rekap jam tatap muka'!B43,'TKK-MIF-TIF'!$R$129:$R$132)+SUMIF('TKK-MIF-TIF'!$I$139:$I$142,'rekap jam tatap muka'!B43,'TKK-MIF-TIF'!$R$139:$R185)+SUMIF('TKK-MIF-TIF'!$I$150:$I$151,'rekap jam tatap muka'!B43,'TKK-MIF-TIF'!$R$150:$R194)+SUMIF('TKK-MIF-TIF'!$J$119:$J$121,'rekap jam tatap muka'!B43,'TKK-MIF-TIF'!$R$119:$R$121)+SUMIF('TKK-MIF-TIF'!$J$129:$J$132,'rekap jam tatap muka'!B43,'TKK-MIF-TIF'!$R$129:$R$132)+SUMIF('TKK-MIF-TIF'!$J$139:$J$142,'rekap jam tatap muka'!B43,'TKK-MIF-TIF'!$R$139:$R185)+SUMIF('TKK-MIF-TIF'!$J$150:$J$151,'rekap jam tatap muka'!B43,'TKK-MIF-TIF'!$R$150:$R194)+SUMIF('TKK-MIF-TIF'!$K$119:$K$121,'rekap jam tatap muka'!B43,'TKK-MIF-TIF'!$R$119:$R$121)+SUMIF('TKK-MIF-TIF'!$K$129:$K$132,'rekap jam tatap muka'!B43,'TKK-MIF-TIF'!$R$132:$R$1120)+SUMIF('TKK-MIF-TIF'!$K$139:$K$142,'rekap jam tatap muka'!B43,'TKK-MIF-TIF'!$R$139:$R185)+SUMIF('TKK-MIF-TIF'!$K$150:$K$151,'rekap jam tatap muka'!B43,'TKK-MIF-TIF'!$R$150:$R194)+SUMIF('TKK-MIF-TIF'!$L$119:$L$121,'rekap jam tatap muka'!B43,'TKK-MIF-TIF'!$R$119:$R$121)+SUMIF('TKK-MIF-TIF'!$L$129:$L$132,'rekap jam tatap muka'!B43,'TKK-MIF-TIF'!$R$132:$R$1120)+SUMIF('TKK-MIF-TIF'!$L$139:$L$142,'rekap jam tatap muka'!B43,'TKK-MIF-TIF'!$R$139:$R185)+SUMIF('TKK-MIF-TIF'!$L$150:$L$151,'rekap jam tatap muka'!B43,'TKK-MIF-TIF'!$R$150:$R194)</f>
        <v>0</v>
      </c>
      <c r="R48" s="24">
        <f>SUMIF('TKK-MIF-TIF'!$H$122:$H$123,'rekap jam tatap muka'!B43,'TKK-MIF-TIF'!$R$122:$R$123)+SUMIF('TKK-MIF-TIF'!$H$128,'rekap jam tatap muka'!B43,'TKK-MIF-TIF'!$R$128)+SUMIF('TKK-MIF-TIF'!$H$133:$H$134,'rekap jam tatap muka'!B43,'TKK-MIF-TIF'!$R$133:$R$134)+SUMIF('TKK-MIF-TIF'!$H$143:$H$145,'rekap jam tatap muka'!B43,'TKK-MIF-TIF'!$R$143:$R$145)+SUMIF('TKK-MIF-TIF'!$H$152,'rekap jam tatap muka'!B43,'TKK-MIF-TIF'!$R$152)+SUMIF('TKK-MIF-TIF'!$I$122:$I$123,'rekap jam tatap muka'!B43,'TKK-MIF-TIF'!$R$122:$R$123)+SUMIF('TKK-MIF-TIF'!$I$128,'rekap jam tatap muka'!B43,'TKK-MIF-TIF'!$R$128)+SUMIF('TKK-MIF-TIF'!$I$133:$I$134,'rekap jam tatap muka'!B43,'TKK-MIF-TIF'!$R$133:$R$134)+SUMIF('TKK-MIF-TIF'!$I$143:$I$145,'rekap jam tatap muka'!B43,'TKK-MIF-TIF'!$R$143:$R$145)+SUMIF('TKK-MIF-TIF'!$I$152,'rekap jam tatap muka'!B43,'TKK-MIF-TIF'!$R$152)+SUMIF('TKK-MIF-TIF'!$J$122:$J$123,'rekap jam tatap muka'!B43,'TKK-MIF-TIF'!$R$122:$R$123)+SUMIF('TKK-MIF-TIF'!$J$128,'rekap jam tatap muka'!B43,'TKK-MIF-TIF'!$R$128)+SUMIF('TKK-MIF-TIF'!$J$133:$J$134,'rekap jam tatap muka'!B43,'TKK-MIF-TIF'!$R$133:$R$134)+SUMIF('TKK-MIF-TIF'!$J$143:$J$145,'rekap jam tatap muka'!B43,'TKK-MIF-TIF'!$R$143:$R$145)+SUMIF('TKK-MIF-TIF'!$K$122:$K$123,'rekap jam tatap muka'!B43,'TKK-MIF-TIF'!$R$122:$R$123)+SUMIF('TKK-MIF-TIF'!$J$152,'rekap jam tatap muka'!B43,'TKK-MIF-TIF'!$R$152)+SUMIF('TKK-MIF-TIF'!$K$128,'rekap jam tatap muka'!B43,'TKK-MIF-TIF'!$R$128)+SUMIF('TKK-MIF-TIF'!$K$133:$K$134,'rekap jam tatap muka'!B43,'TKK-MIF-TIF'!$R$133:$R$134)+SUMIF('TKK-MIF-TIF'!$K$143:$K$145,'rekap jam tatap muka'!B43,'TKK-MIF-TIF'!$R$143:$R$145)+SUMIF('TKK-MIF-TIF'!$K$152,'rekap jam tatap muka'!B43,'TKK-MIF-TIF'!$R$152)+SUMIF('TKK-MIF-TIF'!$L$122:$L$123,'rekap jam tatap muka'!B43,'TKK-MIF-TIF'!$R$122:$R$123)+SUMIF('TKK-MIF-TIF'!$L$128,'rekap jam tatap muka'!B43,'TKK-MIF-TIF'!$R$128)+SUMIF('TKK-MIF-TIF'!$L$133:$L$134,'rekap jam tatap muka'!B43,'TKK-MIF-TIF'!$R$133:$R$134)+SUMIF('TKK-MIF-TIF'!$L$143:$L$145,'rekap jam tatap muka'!B43,'TKK-MIF-TIF'!$R$143:$R$145)+SUMIF('TKK-MIF-TIF'!$L$152,'rekap jam tatap muka'!B43,'TKK-MIF-TIF'!$R$152)</f>
        <v>6</v>
      </c>
      <c r="S48" s="25">
        <f>COUNTIF('TKK-MIF-TIF'!$A$189:$L$226,'rekap jam tatap muka'!B43)</f>
        <v>1</v>
      </c>
      <c r="T48" s="25">
        <f>SUMIF('TKK-MIF-TIF'!$H$194:$H$196,'rekap jam tatap muka'!B43,'TKK-MIF-TIF'!$R$194:$R$196)+SUMIF('TKK-MIF-TIF'!$H$205:$H$208,'rekap jam tatap muka'!B43,'TKK-MIF-TIF'!$R$205:$R$208)+SUMIF('TKK-MIF-TIF'!$H$215:$H$218,'rekap jam tatap muka'!B43,'TKK-MIF-TIF'!$R$215:$R261)+SUMIF('TKK-MIF-TIF'!$H$226:$H$227,'rekap jam tatap muka'!B43,'TKK-MIF-TIF'!$R$226:$R270)+ SUMIF('TKK-MIF-TIF'!$I$194:$I$196,'rekap jam tatap muka'!B43,'TKK-MIF-TIF'!$R$194:$R$196)+SUMIF('TKK-MIF-TIF'!$I$205:$I$208,'rekap jam tatap muka'!B43,'TKK-MIF-TIF'!$R$205:$R$208)+SUMIF('TKK-MIF-TIF'!$I$215:$I$218,'rekap jam tatap muka'!B43,'TKK-MIF-TIF'!$R$215:$R261)+SUMIF('TKK-MIF-TIF'!$I$226:$I$227,'rekap jam tatap muka'!B43,'TKK-MIF-TIF'!$R$226:$R270)+SUMIF('TKK-MIF-TIF'!$J$194:$J$196,'rekap jam tatap muka'!B43,'TKK-MIF-TIF'!$R$194:$R$196)+SUMIF('TKK-MIF-TIF'!$J$205:$J$208,'rekap jam tatap muka'!B43,'TKK-MIF-TIF'!$R$205:$R$208)+SUMIF('TKK-MIF-TIF'!$J$215:$J$218,'rekap jam tatap muka'!B43,'TKK-MIF-TIF'!$R$215:$R261)+SUMIF('TKK-MIF-TIF'!$J$226:$J$227,'rekap jam tatap muka'!B43,'TKK-MIF-TIF'!$R$226:$R270)+SUMIF('TKK-MIF-TIF'!$K$194:$K$196,'rekap jam tatap muka'!B43,'TKK-MIF-TIF'!$R$194:$R$196)+SUMIF('TKK-MIF-TIF'!$K$205:$K$208,'rekap jam tatap muka'!B43,'TKK-MIF-TIF'!$R$205:$R$208)+SUMIF('TKK-MIF-TIF'!$K$215:$K$218,'rekap jam tatap muka'!B43,'TKK-MIF-TIF'!$R$215:$R261)+SUMIF('TKK-MIF-TIF'!$K$226:$K$227,'rekap jam tatap muka'!B43,'TKK-MIF-TIF'!$R$226:$R270)+SUMIF('TKK-MIF-TIF'!$L$194:$L$196,'rekap jam tatap muka'!B43,'TKK-MIF-TIF'!$R$194:$R$196)+SUMIF('TKK-MIF-TIF'!$L$205:$L$208,'rekap jam tatap muka'!B43,'TKK-MIF-TIF'!$R$205:$R$208)+SUMIF('TKK-MIF-TIF'!$L$215:$L$218,'rekap jam tatap muka'!B43,'TKK-MIF-TIF'!$R$215:$R261)+SUMIF('TKK-MIF-TIF'!$L$226:$L$227,'rekap jam tatap muka'!B43,'TKK-MIF-TIF'!$R$226:$R270)</f>
        <v>0</v>
      </c>
      <c r="U48" s="26">
        <f>SUMIF('TKK-MIF-TIF'!$H$197:$H$198,'rekap jam tatap muka'!B43,'TKK-MIF-TIF'!$R$197:$R$198)+SUMIF('TKK-MIF-TIF'!$H$204,'rekap jam tatap muka'!B43,'TKK-MIF-TIF'!$R$204)+SUMIF('TKK-MIF-TIF'!$H$209:$H$210,'rekap jam tatap muka'!B43,'TKK-MIF-TIF'!$R$209:$R$210)+SUMIF('TKK-MIF-TIF'!$H$219:$H$221,'rekap jam tatap muka'!B43,'TKK-MIF-TIF'!$R$219:$R$221)+SUMIF('TKK-MIF-TIF'!$H$228,'rekap jam tatap muka'!B43,'TKK-MIF-TIF'!$R$228)+SUMIF('TKK-MIF-TIF'!$I$197:$I$198,'rekap jam tatap muka'!B43,'TKK-MIF-TIF'!$R$197:$R$198)+SUMIF('TKK-MIF-TIF'!$I$204,'rekap jam tatap muka'!B43,'TKK-MIF-TIF'!$R$204)+SUMIF('TKK-MIF-TIF'!$I$209:$I$210,'rekap jam tatap muka'!B43,'TKK-MIF-TIF'!$R$209:$R$210)+SUMIF('TKK-MIF-TIF'!$I$219:$I$221,'rekap jam tatap muka'!B43,'TKK-MIF-TIF'!$R$219:$R$221)+SUMIF('TKK-MIF-TIF'!$I$228,'rekap jam tatap muka'!B43,'TKK-MIF-TIF'!$R$228)+SUMIF('TKK-MIF-TIF'!$J$197:$J$198,'rekap jam tatap muka'!B43,'TKK-MIF-TIF'!$R$197:$R$198)+SUMIF('TKK-MIF-TIF'!$J$204,'rekap jam tatap muka'!B43,'TKK-MIF-TIF'!$R$204)+SUMIF('TKK-MIF-TIF'!$J$209:$J$210,'rekap jam tatap muka'!B43,'TKK-MIF-TIF'!$R$209:$R$210)+SUMIF('TKK-MIF-TIF'!$J$219:$J$221,'rekap jam tatap muka'!B43,'TKK-MIF-TIF'!$R$219:$R$221)+SUMIF('TKK-MIF-TIF'!$J$228,'rekap jam tatap muka'!B43,'TKK-MIF-TIF'!$R$228)+SUMIF('TKK-MIF-TIF'!$K$197:$K$198,'rekap jam tatap muka'!B43,'TKK-MIF-TIF'!$R$197:$R$198)+SUMIF('TKK-MIF-TIF'!$K$204,'rekap jam tatap muka'!B43,'TKK-MIF-TIF'!$R$204)+SUMIF('TKK-MIF-TIF'!$K$209:$K$210,'rekap jam tatap muka'!B43,'TKK-MIF-TIF'!$R$209:$R$210)+SUMIF('TKK-MIF-TIF'!$K$219:$K$221,'rekap jam tatap muka'!B43,'TKK-MIF-TIF'!$R$219:$R$221)+SUMIF('TKK-MIF-TIF'!$K$228,'rekap jam tatap muka'!B43,'TKK-MIF-TIF'!$R$228)+SUMIF('TKK-MIF-TIF'!$L$197:$L$198,'rekap jam tatap muka'!B43,'TKK-MIF-TIF'!$R$197:$R$198)+SUMIF('TKK-MIF-TIF'!$L$204,'rekap jam tatap muka'!B43,'TKK-MIF-TIF'!$R$204)+SUMIF('TKK-MIF-TIF'!$L$209:$L$210,'rekap jam tatap muka'!B43,'TKK-MIF-TIF'!$R$209:$R$210)+SUMIF('TKK-MIF-TIF'!$J$219:$J$221,'rekap jam tatap muka'!B43,'TKK-MIF-TIF'!$R$219:$R$221)++SUMIF('TKK-MIF-TIF'!$L$228,'rekap jam tatap muka'!B43,'TKK-MIF-TIF'!$R$228)</f>
        <v>3</v>
      </c>
      <c r="V48" s="27">
        <f>COUNTIF('TKK-MIF-TIF'!$A$231:$L$242,'rekap jam tatap muka'!B43)</f>
        <v>0</v>
      </c>
      <c r="W48" s="28">
        <f>SUMIF('TKK-MIF-TIF'!$H$251:$H$253,'rekap jam tatap muka'!B43,'TKK-MIF-TIF'!$R$251:$R$253)+SUMIF('TKK-MIF-TIF'!$I$251:$I$253,'rekap jam tatap muka'!B43,'TKK-MIF-TIF'!$R$251:$R$253)+SUMIF('TKK-MIF-TIF'!$J$251:$J$253,'rekap jam tatap muka'!B43,'TKK-MIF-TIF'!$R$251:$R$253)+SUMIF('TKK-MIF-TIF'!$K$251:$K$253,'rekap jam tatap muka'!B43,'TKK-MIF-TIF'!$R$251:$R$253)+SUMIF('TKK-MIF-TIF'!$L$251:$L$253,'rekap jam tatap muka'!B43,'TKK-MIF-TIF'!$R$251:$R$253)</f>
        <v>0</v>
      </c>
      <c r="X48" s="29">
        <f>SUMIF('TKK-MIF-TIF'!$H$254:$H$255,'rekap jam tatap muka'!B43,'TKK-MIF-TIF'!$R$254:$R$255)+SUMIF('TKK-MIF-TIF'!$I$254:$I$255,'rekap jam tatap muka'!B43,'TKK-MIF-TIF'!$R$254:$R$255)+SUMIF('TKK-MIF-TIF'!$J$254:$J$255,'rekap jam tatap muka'!B43,'TKK-MIF-TIF'!$R$254:$R$255)+SUMIF('TKK-MIF-TIF'!$K$254:$K$255,'rekap jam tatap muka'!B43,'TKK-MIF-TIF'!$R$254:$R$255)+SUMIF('TKK-MIF-TIF'!$L$254:$L$255,'rekap jam tatap muka'!B43,'TKK-MIF-TIF'!$R$254:$R$255)</f>
        <v>8</v>
      </c>
      <c r="Y48" s="30">
        <f>COUNTIF('TKK-MIF-TIF'!$A$261:$L$272,'rekap jam tatap muka'!B43)</f>
        <v>0</v>
      </c>
      <c r="Z48" s="31">
        <f>SUMIF('TKK-MIF-TIF'!$H$266:$H$268,'rekap jam tatap muka'!B43,'TKK-MIF-TIF'!$R$266:$R$268)+SUMIF('TKK-MIF-TIF'!$I$266:$I$268,'rekap jam tatap muka'!B43,'TKK-MIF-TIF'!$R$266:$R$268)+SUMIF('TKK-MIF-TIF'!$J$266:$J$268,'rekap jam tatap muka'!B43,'TKK-MIF-TIF'!$R$266:$R$268)+SUMIF('TKK-MIF-TIF'!$K$266:$K$268,'rekap jam tatap muka'!B43,'TKK-MIF-TIF'!$R$266:$R$268)+SUMIF('TKK-MIF-TIF'!$L$266:$L$268,'rekap jam tatap muka'!B43,'TKK-MIF-TIF'!$R$266:$R$268)</f>
        <v>0</v>
      </c>
      <c r="AA48" s="32">
        <f>SUMIF('TKK-MIF-TIF'!$H$269:$H$270,'rekap jam tatap muka'!B43,'TKK-MIF-TIF'!$R$269:$R$270)+SUMIF('TKK-MIF-TIF'!$I$269:$I$270,'rekap jam tatap muka'!B43,'TKK-MIF-TIF'!$R$269:$R$270)+SUMIF('TKK-MIF-TIF'!$J$269:$J$270,'rekap jam tatap muka'!B43,'TKK-MIF-TIF'!$R$269:$R$270)+SUMIF('TKK-MIF-TIF'!$K$269:$K$270,'rekap jam tatap muka'!B43,'TKK-MIF-TIF'!$R$269:$R$270)+SUMIF('TKK-MIF-TIF'!$L$269:$L$270,'rekap jam tatap muka'!B43,'TKK-MIF-TIF'!$R$269:$R$270)</f>
        <v>0</v>
      </c>
      <c r="AB48" s="33">
        <f>COUNTIF('TKK-MIF-TIF'!$A$154:$L$184,'rekap jam tatap muka'!B43)</f>
        <v>1</v>
      </c>
      <c r="AC48" s="33">
        <f>SUMIF('TKK-MIF-TIF'!$H$161:$H$163,'rekap jam tatap muka'!B43,'TKK-MIF-TIF'!$R$161:$R$163)+SUMIF('TKK-MIF-TIF'!$H$172:$H$175,'rekap jam tatap muka'!B43,'TKK-MIF-TIF'!$R$172:$R$175)+SUMIF('TKK-MIF-TIF'!$I$161:$I$163,'rekap jam tatap muka'!B43,'TKK-MIF-TIF'!$R$161:$R$163)+SUMIF('TKK-MIF-TIF'!$I$172:$I$175,'rekap jam tatap muka'!B43,'TKK-MIF-TIF'!$R$172:$R$175)+SUMIF('TKK-MIF-TIF'!$J$161:$J$163,'rekap jam tatap muka'!B43,'TKK-MIF-TIF'!$R$161:$R$163)+SUMIF('TKK-MIF-TIF'!$J$172:$J$175,'rekap jam tatap muka'!B43,'TKK-MIF-TIF'!$R$172:$R$175)+SUMIF('TKK-MIF-TIF'!$K$161:$K$163,'rekap jam tatap muka'!B43,'TKK-MIF-TIF'!$R$161:$R$163)+SUMIF('TKK-MIF-TIF'!$K$172:$K$175,'rekap jam tatap muka'!B43,'TKK-MIF-TIF'!$R$172:$R$175)+SUMIF('TKK-MIF-TIF'!$L$161:$L$163,'rekap jam tatap muka'!B43,'TKK-MIF-TIF'!$R$161:$R$163)+SUMIF('TKK-MIF-TIF'!$L$172:$L$175,'rekap jam tatap muka'!B43,'TKK-MIF-TIF'!$R$172:$R$175)</f>
        <v>0</v>
      </c>
      <c r="AD48" s="34">
        <f>SUMIF('TKK-MIF-TIF'!$H$164:$H$165,'rekap jam tatap muka'!B43,'TKK-MIF-TIF'!$R$164:$R$165)+SUMIF('TKK-MIF-TIF'!$H$171,'rekap jam tatap muka'!B43,'TKK-MIF-TIF'!$R$171)+SUMIF('TKK-MIF-TIF'!$H$176:$H$177,'rekap jam tatap muka'!B43,'TKK-MIF-TIF'!$R$176:$R$177)+SUMIF('TKK-MIF-TIF'!$I$164:$I$165,'rekap jam tatap muka'!B43,'TKK-MIF-TIF'!$R$164:$R$165)+SUMIF('TKK-MIF-TIF'!$I$171,'rekap jam tatap muka'!B43,'TKK-MIF-TIF'!$R$171)+SUMIF('TKK-MIF-TIF'!$I$176:$I$177,'rekap jam tatap muka'!B43,'TKK-MIF-TIF'!$R$176:$R$177)+SUMIF('TKK-MIF-TIF'!$J$164:$J$165,'rekap jam tatap muka'!B43,'TKK-MIF-TIF'!$R$164:$R$165)+SUMIF('TKK-MIF-TIF'!$J$171,'rekap jam tatap muka'!B43,'TKK-MIF-TIF'!$R$171)+SUMIF('TKK-MIF-TIF'!$J$176:$J$177,'rekap jam tatap muka'!B43,'TKK-MIF-TIF'!$R$176:$R$177)+SUMIF('TKK-MIF-TIF'!$K$164:$K$165,'rekap jam tatap muka'!B43,'TKK-MIF-TIF'!$R$164:$R$165)+SUMIF('TKK-MIF-TIF'!$K$171,'rekap jam tatap muka'!B43,'TKK-MIF-TIF'!$R$171)+SUMIF('TKK-MIF-TIF'!$K$176:$K$177,'rekap jam tatap muka'!B43,'TKK-MIF-TIF'!$R$176:$R$177)+SUMIF('TKK-MIF-TIF'!$L$164:$L$165,'rekap jam tatap muka'!B43,'TKK-MIF-TIF'!$R$164:$R$165)+SUMIF('TKK-MIF-TIF'!$L$171,'rekap jam tatap muka'!B43,'TKK-MIF-TIF'!$R$171)+SUMIF('TKK-MIF-TIF'!$L$176:$L$177,'rekap jam tatap muka'!B43,'TKK-MIF-TIF'!$R$176:$R$177)</f>
        <v>2</v>
      </c>
      <c r="AE48" s="34"/>
      <c r="AF48" s="35">
        <f t="shared" si="9"/>
        <v>3</v>
      </c>
      <c r="AG48" s="15">
        <f t="shared" ca="1" si="10"/>
        <v>0</v>
      </c>
      <c r="AH48" s="35">
        <f t="shared" ca="1" si="11"/>
        <v>0</v>
      </c>
      <c r="AI48" s="15">
        <f t="shared" ca="1" si="12"/>
        <v>19</v>
      </c>
      <c r="AJ48" s="35">
        <f t="shared" ca="1" si="1"/>
        <v>4</v>
      </c>
      <c r="AK48" s="35">
        <f t="shared" ca="1" si="13"/>
        <v>19</v>
      </c>
      <c r="AL48" s="36">
        <f>COUNTIF('TKK-MIF-TIF'!$H$15:$H$272,'rekap jam tatap muka'!B43)</f>
        <v>0</v>
      </c>
      <c r="AM48" s="37">
        <v>50000</v>
      </c>
      <c r="AN48" s="38">
        <f t="shared" ca="1" si="14"/>
        <v>0</v>
      </c>
      <c r="AO48" s="38">
        <f t="shared" ca="1" si="15"/>
        <v>2800000</v>
      </c>
      <c r="AP48" s="38">
        <f t="shared" ca="1" si="16"/>
        <v>2800000</v>
      </c>
      <c r="AQ48" s="40" t="s">
        <v>8</v>
      </c>
    </row>
    <row r="49" spans="1:43" ht="15.75" customHeight="1">
      <c r="A49" s="12">
        <v>45</v>
      </c>
      <c r="B49" s="13" t="s">
        <v>70</v>
      </c>
      <c r="C49" s="13" t="s">
        <v>333</v>
      </c>
      <c r="D49" s="14">
        <f>COUNTIF('TKK-MIF-TIF'!$A$13:$L$35,'rekap jam tatap muka'!B44)</f>
        <v>0</v>
      </c>
      <c r="E49" s="15">
        <f ca="1">SUMIF('TKK-MIF-TIF'!$H$4:$H$19,'rekap jam tatap muka'!B44,'TKK-MIF-TIF'!$R$4:$R$19)+SUMIF('TKK-MIF-TIF'!$H$25:$H$30,'rekap jam tatap muka'!B44,'TKK-MIF-TIF'!$R$25:$R$30)+SUMIF('TKK-MIF-TIF'!$I$4:$I$19,'rekap jam tatap muka'!B44,'TKK-MIF-TIF'!$R$4:$R$19)+SUMIF('TKK-MIF-TIF'!$I$25:$I$30,'rekap jam tatap muka'!B44,'TKK-MIF-TIF'!$R$25:$R$30)+SUMIF('TKK-MIF-TIF'!$J$4:$J$19,'rekap jam tatap muka'!B44,'TKK-MIF-TIF'!$R$4:$R$19)+SUMIF('TKK-MIF-TIF'!$J$25:$J$30,'rekap jam tatap muka'!B44,'TKK-MIF-TIF'!$R$25:$R$30)+SUMIF('TKK-MIF-TIF'!$K$4:$K$19,'rekap jam tatap muka'!B44,'TKK-MIF-TIF'!$R$4:$R$19)+SUMIF('TKK-MIF-TIF'!$K$25:$K$30,'rekap jam tatap muka'!B44,'TKK-MIF-TIF'!$R$25:$R$30)+SUMIF('TKK-MIF-TIF'!$L$4:$L$19,'rekap jam tatap muka'!B44,'TKK-MIF-TIF'!$R$4:$R$19)+SUMIF('TKK-MIF-TIF'!$L$25:$L$30,'rekap jam tatap muka'!B44,'TKK-MIF-TIF'!$R$25:$R$30)</f>
        <v>0</v>
      </c>
      <c r="F49" s="16">
        <f>SUMIF('TKK-MIF-TIF'!$H$20:$H$22,'rekap jam tatap muka'!B44,'TKK-MIF-TIF'!$R$20:$R$22)+SUMIF('TKK-MIF-TIF'!$H$31:$H$32,'rekap jam tatap muka'!B44,'TKK-MIF-TIF'!$R$31:$R$32)+SUMIF('TKK-MIF-TIF'!$H$34,'rekap jam tatap muka'!B44,'TKK-MIF-TIF'!$R$34)+SUMIF('TKK-MIF-TIF'!$I$20:$I$22,'rekap jam tatap muka'!B44,'TKK-MIF-TIF'!$R$20:$R$22)+SUMIF('TKK-MIF-TIF'!$I$31:$I$32,'rekap jam tatap muka'!B44,'TKK-MIF-TIF'!$R$31:$R$32)+SUMIF('TKK-MIF-TIF'!$I$34,'rekap jam tatap muka'!B44,'TKK-MIF-TIF'!$R$34)+SUMIF('TKK-MIF-TIF'!$J$20:$J$22,'rekap jam tatap muka'!B44,'TKK-MIF-TIF'!$R$20:$R$22)+SUMIF('TKK-MIF-TIF'!$J$31:$J$32,'rekap jam tatap muka'!B44,'TKK-MIF-TIF'!$R$31:$R$32)+SUMIF('TKK-MIF-TIF'!$J$34,'rekap jam tatap muka'!B44,'TKK-MIF-TIF'!$R$34)+SUMIF('TKK-MIF-TIF'!$K$20:$K$22,'rekap jam tatap muka'!B44,'TKK-MIF-TIF'!$R$20:$R$22)+SUMIF('TKK-MIF-TIF'!$K$31:$K$32,'rekap jam tatap muka'!B44,'TKK-MIF-TIF'!$R$31:$R$32)+SUMIF('TKK-MIF-TIF'!$K$34,'rekap jam tatap muka'!B44,'TKK-MIF-TIF'!$R$34)+SUMIF('TKK-MIF-TIF'!$L$20:$L$22,'rekap jam tatap muka'!B44,'TKK-MIF-TIF'!$R$20:$R$22)+SUMIF('TKK-MIF-TIF'!$L$31:$L$32,'rekap jam tatap muka'!B44,'TKK-MIF-TIF'!$R$31:$R$32)+SUMIF('TKK-MIF-TIF'!$L$34,'rekap jam tatap muka'!B44,'TKK-MIF-TIF'!$R$34)</f>
        <v>0</v>
      </c>
      <c r="G49" s="17">
        <f>COUNTIF('TKK-MIF-TIF'!$A$41:$L$50,'rekap jam tatap muka'!B44)</f>
        <v>0</v>
      </c>
      <c r="H49" s="18">
        <f>SUMIF('TKK-MIF-TIF'!$H$43:$H$47,'rekap jam tatap muka'!B44,'TKK-MIF-TIF'!$R$43:$R$47)+SUMIF('TKK-MIF-TIF'!$I$43:$I$47,'rekap jam tatap muka'!B44,'TKK-MIF-TIF'!$R$43:$R$47)+SUMIF('TKK-MIF-TIF'!$J$43:$J$47,'rekap jam tatap muka'!B44,'TKK-MIF-TIF'!$R$43:$R$47)+SUMIF('TKK-MIF-TIF'!$K$43:$K$47,'rekap jam tatap muka'!B44,'TKK-MIF-TIF'!$R$43:$R$47)+SUMIF('TKK-MIF-TIF'!$L$43:$L$47,'rekap jam tatap muka'!B44,'TKK-MIF-TIF'!$R$43:$R$47)</f>
        <v>0</v>
      </c>
      <c r="I49" s="16">
        <f>SUMIF('TKK-MIF-TIF'!$H$48:$H$50,'rekap jam tatap muka'!B44,'TKK-MIF-TIF'!$R$48:$R$50)+SUMIF('TKK-MIF-TIF'!$I$48:$I$50,'rekap jam tatap muka'!B44,'TKK-MIF-TIF'!$R$48:$R$50)+SUMIF('TKK-MIF-TIF'!$J$48:$J$50,'rekap jam tatap muka'!B44,'TKK-MIF-TIF'!$R$48:$R$50)+SUMIF('TKK-MIF-TIF'!$K$48:$K$50,'rekap jam tatap muka'!B44,'TKK-MIF-TIF'!$R$48:$R$50)+SUMIF('TKK-MIF-TIF'!$L$48:$L$50,'rekap jam tatap muka'!B44,'TKK-MIF-TIF'!$R$48:$R$50)</f>
        <v>0</v>
      </c>
      <c r="J49" s="19">
        <f>COUNTIF('TKK-MIF-TIF'!$A$55:$K$80,'rekap jam tatap muka'!B44)</f>
        <v>0</v>
      </c>
      <c r="K49" s="19">
        <f>SUMIF('TKK-MIF-TIF'!$H$60,'rekap jam tatap muka'!B44,'TKK-MIF-TIF'!$R$60)+SUMIF('TKK-MIF-TIF'!$H$62,'rekap jam tatap muka'!B44,'TKK-MIF-TIF'!$R$62)+SUMIF('TKK-MIF-TIF'!$H$67:$H$72,'rekap jam tatap muka'!B44,'TKK-MIF-TIF'!$R$67:$R$72)+SUMIF('TKK-MIF-TIF'!$H$78:$H$79,'rekap jam tatap muka'!B44,'TKK-MIF-TIF'!$R$78:$R$79)+SUMIF('TKK-MIF-TIF'!$I$60,'rekap jam tatap muka'!B44,'TKK-MIF-TIF'!$R$60)+SUMIF('TKK-MIF-TIF'!$I$62,'rekap jam tatap muka'!B44,'TKK-MIF-TIF'!$R$62)+SUMIF('TKK-MIF-TIF'!$I$67:$I$72,'rekap jam tatap muka'!B44,'TKK-MIF-TIF'!$R$67:$R$72)+SUMIF('TKK-MIF-TIF'!$I$78:$I$79,'rekap jam tatap muka'!B44,'TKK-MIF-TIF'!$R$78:$R$79)+SUMIF('TKK-MIF-TIF'!$J$60,'rekap jam tatap muka'!B44,'TKK-MIF-TIF'!$R$60)+SUMIF('TKK-MIF-TIF'!$J$62,'rekap jam tatap muka'!B44,'TKK-MIF-TIF'!$R$62)+SUMIF('TKK-MIF-TIF'!$J$67:$J$72,'rekap jam tatap muka'!B44,'TKK-MIF-TIF'!$R$67:$R$72)+SUMIF('TKK-MIF-TIF'!$J$78:$J$79,'rekap jam tatap muka'!B44,'TKK-MIF-TIF'!$R$78:$R$79)+SUMIF('TKK-MIF-TIF'!$K$60,'rekap jam tatap muka'!B44,'TKK-MIF-TIF'!$R$60)+SUMIF('TKK-MIF-TIF'!$K$62,'rekap jam tatap muka'!B44,'TKK-MIF-TIF'!$R$62)+SUMIF('TKK-MIF-TIF'!$K$67:$K$72,'rekap jam tatap muka'!B44,'TKK-MIF-TIF'!$R$67:$R$72)+SUMIF('TKK-MIF-TIF'!$K$78:$K$79,'rekap jam tatap muka'!B44,'TKK-MIF-TIF'!$R$78:$R$79)+SUMIF('TKK-MIF-TIF'!$L$60,'rekap jam tatap muka'!B44,'TKK-MIF-TIF'!$R$60)+SUMIF('TKK-MIF-TIF'!$L$62,'rekap jam tatap muka'!B44,'TKK-MIF-TIF'!$R$62)+SUMIF('TKK-MIF-TIF'!$L$67:$L$72,'rekap jam tatap muka'!B44,'TKK-MIF-TIF'!$R$67:$R$72)+SUMIF('TKK-MIF-TIF'!$L$78:$L$79,'rekap jam tatap muka'!B44,'TKK-MIF-TIF'!$R$78:$R$79)</f>
        <v>0</v>
      </c>
      <c r="L49" s="20">
        <f>SUMIF('TKK-MIF-TIF'!$H$61,'rekap jam tatap muka'!B44,'TKK-MIF-TIF'!$R$61)+SUMIF('TKK-MIF-TIF'!$H$63:$H$64,'rekap jam tatap muka'!B44,'TKK-MIF-TIF'!$R$63:$R$64)+SUMIF('TKK-MIF-TIF'!$H$73:$H$74,'rekap jam tatap muka'!B44,'TKK-MIF-TIF'!$R$73:$R$74)+SUMIF('TKK-MIF-TIF'!$H$77,'rekap jam tatap muka'!B44,'TKK-MIF-TIF'!$R$77)+SUMIF('TKK-MIF-TIF'!$I$61,'rekap jam tatap muka'!B44,'TKK-MIF-TIF'!$R$61)+SUMIF('TKK-MIF-TIF'!$I$63:$I$64,'rekap jam tatap muka'!B44,'TKK-MIF-TIF'!$R$63:$R$64)+SUMIF('TKK-MIF-TIF'!$I$73:$I$74,'rekap jam tatap muka'!B44,'TKK-MIF-TIF'!$R$73:$R$74)+SUMIF('TKK-MIF-TIF'!$I$77,'rekap jam tatap muka'!B44,'TKK-MIF-TIF'!$R$77)+SUMIF('TKK-MIF-TIF'!$J$61,'rekap jam tatap muka'!B44,'TKK-MIF-TIF'!$R$61)+SUMIF('TKK-MIF-TIF'!$J$63:$J$64,'rekap jam tatap muka'!B44,'TKK-MIF-TIF'!$R$63:$R$64)+SUMIF('TKK-MIF-TIF'!$J$73:$J$74,'rekap jam tatap muka'!B44,'TKK-MIF-TIF'!$R$73:$R$74)+SUMIF('TKK-MIF-TIF'!$J$77,'rekap jam tatap muka'!B44,'TKK-MIF-TIF'!$R$77)+SUMIF('TKK-MIF-TIF'!$K$61,'rekap jam tatap muka'!B44,'TKK-MIF-TIF'!$R$61)+SUMIF('TKK-MIF-TIF'!$K$63:$K$64,'rekap jam tatap muka'!B44,'TKK-MIF-TIF'!$R$63:$R$64)+SUMIF('TKK-MIF-TIF'!$K$73:$K$74,'rekap jam tatap muka'!B44,'TKK-MIF-TIF'!$R$73:$R$74)+SUMIF('TKK-MIF-TIF'!$K$77,'rekap jam tatap muka'!B44,'TKK-MIF-TIF'!$R$77)+SUMIF('TKK-MIF-TIF'!$L$61,'rekap jam tatap muka'!B44,'TKK-MIF-TIF'!$R$61)+SUMIF('TKK-MIF-TIF'!$L$63:$L$64,'rekap jam tatap muka'!B44,'TKK-MIF-TIF'!$R$63:$R$64)+SUMIF('TKK-MIF-TIF'!$L$73:$L$74,'rekap jam tatap muka'!B44,'TKK-MIF-TIF'!$R$73:$R$74)+SUMIF('TKK-MIF-TIF'!$L$77,'rekap jam tatap muka'!B44,'TKK-MIF-TIF'!$R$77)</f>
        <v>0</v>
      </c>
      <c r="M49" s="21">
        <f>COUNTIF('TKK-MIF-TIF'!$A$84:$K$109,'rekap jam tatap muka'!B44)</f>
        <v>0</v>
      </c>
      <c r="N49" s="21">
        <f>SUMIF('TKK-MIF-TIF'!$H$89,'rekap jam tatap muka'!B44,'TKK-MIF-TIF'!$R$89)+SUMIF('TKK-MIF-TIF'!$H$91,'rekap jam tatap muka'!B44,'TKK-MIF-TIF'!$R$91)+SUMIF('TKK-MIF-TIF'!$H$96:$H$101,'rekap jam tatap muka'!B44,'TKK-MIF-TIF'!$R$96:$R$101)+SUMIF('TKK-MIF-TIF'!$H$107:$H$108,'rekap jam tatap muka'!B44,'TKK-MIF-TIF'!$R$107:$R$108)+SUMIF('TKK-MIF-TIF'!$I$89,'rekap jam tatap muka'!B44,'TKK-MIF-TIF'!$R$89)+SUMIF('TKK-MIF-TIF'!$I$91,'rekap jam tatap muka'!B44,'TKK-MIF-TIF'!$R$91)+SUMIF('TKK-MIF-TIF'!$I$96:$I$101,'rekap jam tatap muka'!B44,'TKK-MIF-TIF'!$R$96:$R$101)+SUMIF('TKK-MIF-TIF'!$I$107:$I$108,'rekap jam tatap muka'!B44,'TKK-MIF-TIF'!$R$107:$R$108)+SUMIF('TKK-MIF-TIF'!$J$89,'rekap jam tatap muka'!B44,'TKK-MIF-TIF'!$R$89)+SUMIF('TKK-MIF-TIF'!$J$91,'rekap jam tatap muka'!B44,'TKK-MIF-TIF'!$R$91)+SUMIF('TKK-MIF-TIF'!$J$96:$J$101,'rekap jam tatap muka'!B44,'TKK-MIF-TIF'!$R$96:$R$101)+SUMIF('TKK-MIF-TIF'!$J$107:$J$108,'rekap jam tatap muka'!B44,'TKK-MIF-TIF'!$R$107:$R$108)+SUMIF('TKK-MIF-TIF'!$K$89,'rekap jam tatap muka'!B44,'TKK-MIF-TIF'!$R$89)+SUMIF('TKK-MIF-TIF'!$K$91,'rekap jam tatap muka'!B44,'TKK-MIF-TIF'!$R$91)+SUMIF('TKK-MIF-TIF'!$K$96:$K$101,'rekap jam tatap muka'!B44,'TKK-MIF-TIF'!$R$96:$R$101)+SUMIF('TKK-MIF-TIF'!$K$107:$K$108,'rekap jam tatap muka'!B44,'TKK-MIF-TIF'!$R$107:$R$108)+SUMIF('TKK-MIF-TIF'!$H$89,'rekap jam tatap muka'!B44,'TKK-MIF-TIF'!$R$89)+SUMIF('TKK-MIF-TIF'!$L$91,'rekap jam tatap muka'!B44,'TKK-MIF-TIF'!$R$91)+SUMIF('TKK-MIF-TIF'!$L$96:$L$101,'rekap jam tatap muka'!B44,'TKK-MIF-TIF'!$R$96:$R$101)+SUMIF('TKK-MIF-TIF'!$L$107:$L$108,'rekap jam tatap muka'!B44,'TKK-MIF-TIF'!$R$107:$R$108)</f>
        <v>0</v>
      </c>
      <c r="O49" s="22">
        <f ca="1">SUMIF('TKK-MIF-TIF'!$H$90,'rekap jam tatap muka'!B44,'TKK-MIF-TIF'!$R$90)+SUMIF('TKK-MIF-TIF'!$H$92:$H$93,'rekap jam tatap muka'!B44,'TKK-MIF-TIF'!$R$92:$R$93)+SUMIF('TKK-MIF-TIF'!$H$102:$H$103,'rekap jam tatap muka'!B44,'TKK-MIF-TIF'!$R$102:$R$103)+SUMIF('TKK-MIF-TIF'!$H$106,'rekap jam tatap muka'!B44,'TKK-MIF-TIF'!$R$106)+SUMIF('TKK-MIF-TIF'!$I$90,'rekap jam tatap muka'!B44,'TKK-MIF-TIF'!$R$90)+SUMIF('TKK-MIF-TIF'!$H$92:$I$93,'rekap jam tatap muka'!B44,'TKK-MIF-TIF'!$R$92:$R$93)+SUMIF('TKK-MIF-TIF'!$I$102:$I$103,'rekap jam tatap muka'!B44,'TKK-MIF-TIF'!$R$102:$R$103)+SUMIF('TKK-MIF-TIF'!$I$106,'rekap jam tatap muka'!B44,'TKK-MIF-TIF'!$R$106)+SUMIF('TKK-MIF-TIF'!$J$90,'rekap jam tatap muka'!B44,'TKK-MIF-TIF'!$R$90)+SUMIF('TKK-MIF-TIF'!$J$92:$J$93,'rekap jam tatap muka'!B44,'TKK-MIF-TIF'!$R$92:$R$93)+SUMIF('TKK-MIF-TIF'!$J$102:$J$103,'rekap jam tatap muka'!B44,'TKK-MIF-TIF'!$R$102:$R$103)+SUMIF('TKK-MIF-TIF'!$J$106,'rekap jam tatap muka'!B44,'TKK-MIF-TIF'!$R$106)+SUMIF('TKK-MIF-TIF'!$K$90,'rekap jam tatap muka'!B44,'TKK-MIF-TIF'!$R$90)+SUMIF('TKK-MIF-TIF'!$K$92:$K$93,'rekap jam tatap muka'!B44,'TKK-MIF-TIF'!$R$92:$R$93)+SUMIF('TKK-MIF-TIF'!$K$102:$K$103,'rekap jam tatap muka'!B44,'TKK-MIF-TIF'!$R$102:$R$103)+SUMIF('TKK-MIF-TIF'!$K$106,'rekap jam tatap muka'!B44,'TKK-MIF-TIF'!$R$106)+SUMIF('TKK-MIF-TIF'!$L$90,'rekap jam tatap muka'!B44,'TKK-MIF-TIF'!$R$90)+SUMIF('TKK-MIF-TIF'!$L$92:$L$93,'rekap jam tatap muka'!B44,'TKK-MIF-TIF'!$R$92:$R$93)+SUMIF('TKK-MIF-TIF'!$L$102:$L$103,'rekap jam tatap muka'!B44,'TKK-MIF-TIF'!$R$102:$R$103)+SUMIF('TKK-MIF-TIF'!$L$106,'rekap jam tatap muka'!B44,'TKK-MIF-TIF'!$R$106)</f>
        <v>0</v>
      </c>
      <c r="P49" s="23">
        <f>COUNTIF('TKK-MIF-TIF'!$A$113:$L$150,'rekap jam tatap muka'!B44)</f>
        <v>3</v>
      </c>
      <c r="Q49" s="23">
        <f>SUMIF('TKK-MIF-TIF'!$H$119:$H$121,'rekap jam tatap muka'!B44,'TKK-MIF-TIF'!$R$119:$R$121)+SUMIF('TKK-MIF-TIF'!$H$129:$H$132,'rekap jam tatap muka'!B44,'TKK-MIF-TIF'!$R$129:$R$132)+SUMIF('TKK-MIF-TIF'!$H$139:$H$142,'rekap jam tatap muka'!B44,'TKK-MIF-TIF'!$R$139:$R186)+ SUMIF('TKK-MIF-TIF'!$H$150:$H$151,'rekap jam tatap muka'!B44,'TKK-MIF-TIF'!$R$150:$R195)+SUMIF('TKK-MIF-TIF'!$I$119:$I$121,'rekap jam tatap muka'!B44,'TKK-MIF-TIF'!$R$119:$R$121)+SUMIF('TKK-MIF-TIF'!$I$129:$I$132,'rekap jam tatap muka'!B44,'TKK-MIF-TIF'!$R$129:$R$132)+SUMIF('TKK-MIF-TIF'!$I$139:$I$142,'rekap jam tatap muka'!B44,'TKK-MIF-TIF'!$R$139:$R186)+SUMIF('TKK-MIF-TIF'!$I$150:$I$151,'rekap jam tatap muka'!B44,'TKK-MIF-TIF'!$R$150:$R195)+SUMIF('TKK-MIF-TIF'!$J$119:$J$121,'rekap jam tatap muka'!B44,'TKK-MIF-TIF'!$R$119:$R$121)+SUMIF('TKK-MIF-TIF'!$J$129:$J$132,'rekap jam tatap muka'!B44,'TKK-MIF-TIF'!$R$129:$R$132)+SUMIF('TKK-MIF-TIF'!$J$139:$J$142,'rekap jam tatap muka'!B44,'TKK-MIF-TIF'!$R$139:$R186)+SUMIF('TKK-MIF-TIF'!$J$150:$J$151,'rekap jam tatap muka'!B44,'TKK-MIF-TIF'!$R$150:$R195)+SUMIF('TKK-MIF-TIF'!$K$119:$K$121,'rekap jam tatap muka'!B44,'TKK-MIF-TIF'!$R$119:$R$121)+SUMIF('TKK-MIF-TIF'!$K$129:$K$132,'rekap jam tatap muka'!B44,'TKK-MIF-TIF'!$R$132:$R$1120)+SUMIF('TKK-MIF-TIF'!$K$139:$K$142,'rekap jam tatap muka'!B44,'TKK-MIF-TIF'!$R$139:$R186)+SUMIF('TKK-MIF-TIF'!$K$150:$K$151,'rekap jam tatap muka'!B44,'TKK-MIF-TIF'!$R$150:$R195)+SUMIF('TKK-MIF-TIF'!$L$119:$L$121,'rekap jam tatap muka'!B44,'TKK-MIF-TIF'!$R$119:$R$121)+SUMIF('TKK-MIF-TIF'!$L$129:$L$132,'rekap jam tatap muka'!B44,'TKK-MIF-TIF'!$R$132:$R$1120)+SUMIF('TKK-MIF-TIF'!$L$139:$L$142,'rekap jam tatap muka'!B44,'TKK-MIF-TIF'!$R$139:$R186)+SUMIF('TKK-MIF-TIF'!$L$150:$L$151,'rekap jam tatap muka'!B44,'TKK-MIF-TIF'!$R$150:$R195)</f>
        <v>4</v>
      </c>
      <c r="R49" s="24">
        <f>SUMIF('TKK-MIF-TIF'!$H$122:$H$123,'rekap jam tatap muka'!B44,'TKK-MIF-TIF'!$R$122:$R$123)+SUMIF('TKK-MIF-TIF'!$H$128,'rekap jam tatap muka'!B44,'TKK-MIF-TIF'!$R$128)+SUMIF('TKK-MIF-TIF'!$H$133:$H$134,'rekap jam tatap muka'!B44,'TKK-MIF-TIF'!$R$133:$R$134)+SUMIF('TKK-MIF-TIF'!$H$143:$H$145,'rekap jam tatap muka'!B44,'TKK-MIF-TIF'!$R$143:$R$145)+SUMIF('TKK-MIF-TIF'!$H$152,'rekap jam tatap muka'!B44,'TKK-MIF-TIF'!$R$152)+SUMIF('TKK-MIF-TIF'!$I$122:$I$123,'rekap jam tatap muka'!B44,'TKK-MIF-TIF'!$R$122:$R$123)+SUMIF('TKK-MIF-TIF'!$I$128,'rekap jam tatap muka'!B44,'TKK-MIF-TIF'!$R$128)+SUMIF('TKK-MIF-TIF'!$I$133:$I$134,'rekap jam tatap muka'!B44,'TKK-MIF-TIF'!$R$133:$R$134)+SUMIF('TKK-MIF-TIF'!$I$143:$I$145,'rekap jam tatap muka'!B44,'TKK-MIF-TIF'!$R$143:$R$145)+SUMIF('TKK-MIF-TIF'!$I$152,'rekap jam tatap muka'!B44,'TKK-MIF-TIF'!$R$152)+SUMIF('TKK-MIF-TIF'!$J$122:$J$123,'rekap jam tatap muka'!B44,'TKK-MIF-TIF'!$R$122:$R$123)+SUMIF('TKK-MIF-TIF'!$J$128,'rekap jam tatap muka'!B44,'TKK-MIF-TIF'!$R$128)+SUMIF('TKK-MIF-TIF'!$J$133:$J$134,'rekap jam tatap muka'!B44,'TKK-MIF-TIF'!$R$133:$R$134)+SUMIF('TKK-MIF-TIF'!$J$143:$J$145,'rekap jam tatap muka'!B44,'TKK-MIF-TIF'!$R$143:$R$145)+SUMIF('TKK-MIF-TIF'!$K$122:$K$123,'rekap jam tatap muka'!B44,'TKK-MIF-TIF'!$R$122:$R$123)+SUMIF('TKK-MIF-TIF'!$J$152,'rekap jam tatap muka'!B44,'TKK-MIF-TIF'!$R$152)+SUMIF('TKK-MIF-TIF'!$K$128,'rekap jam tatap muka'!B44,'TKK-MIF-TIF'!$R$128)+SUMIF('TKK-MIF-TIF'!$K$133:$K$134,'rekap jam tatap muka'!B44,'TKK-MIF-TIF'!$R$133:$R$134)+SUMIF('TKK-MIF-TIF'!$K$143:$K$145,'rekap jam tatap muka'!B44,'TKK-MIF-TIF'!$R$143:$R$145)+SUMIF('TKK-MIF-TIF'!$K$152,'rekap jam tatap muka'!B44,'TKK-MIF-TIF'!$R$152)+SUMIF('TKK-MIF-TIF'!$L$122:$L$123,'rekap jam tatap muka'!B44,'TKK-MIF-TIF'!$R$122:$R$123)+SUMIF('TKK-MIF-TIF'!$L$128,'rekap jam tatap muka'!B44,'TKK-MIF-TIF'!$R$128)+SUMIF('TKK-MIF-TIF'!$L$133:$L$134,'rekap jam tatap muka'!B44,'TKK-MIF-TIF'!$R$133:$R$134)+SUMIF('TKK-MIF-TIF'!$L$143:$L$145,'rekap jam tatap muka'!B44,'TKK-MIF-TIF'!$R$143:$R$145)+SUMIF('TKK-MIF-TIF'!$L$152,'rekap jam tatap muka'!B44,'TKK-MIF-TIF'!$R$152)</f>
        <v>5</v>
      </c>
      <c r="S49" s="25">
        <f>COUNTIF('TKK-MIF-TIF'!$A$189:$L$226,'rekap jam tatap muka'!B44)</f>
        <v>3</v>
      </c>
      <c r="T49" s="25">
        <f>SUMIF('TKK-MIF-TIF'!$H$194:$H$196,'rekap jam tatap muka'!B44,'TKK-MIF-TIF'!$R$194:$R$196)+SUMIF('TKK-MIF-TIF'!$H$205:$H$208,'rekap jam tatap muka'!B44,'TKK-MIF-TIF'!$R$205:$R$208)+SUMIF('TKK-MIF-TIF'!$H$215:$H$218,'rekap jam tatap muka'!B44,'TKK-MIF-TIF'!$R$215:$R262)+SUMIF('TKK-MIF-TIF'!$H$226:$H$227,'rekap jam tatap muka'!B44,'TKK-MIF-TIF'!$R$226:$R271)+ SUMIF('TKK-MIF-TIF'!$I$194:$I$196,'rekap jam tatap muka'!B44,'TKK-MIF-TIF'!$R$194:$R$196)+SUMIF('TKK-MIF-TIF'!$I$205:$I$208,'rekap jam tatap muka'!B44,'TKK-MIF-TIF'!$R$205:$R$208)+SUMIF('TKK-MIF-TIF'!$I$215:$I$218,'rekap jam tatap muka'!B44,'TKK-MIF-TIF'!$R$215:$R262)+SUMIF('TKK-MIF-TIF'!$I$226:$I$227,'rekap jam tatap muka'!B44,'TKK-MIF-TIF'!$R$226:$R271)+SUMIF('TKK-MIF-TIF'!$J$194:$J$196,'rekap jam tatap muka'!B44,'TKK-MIF-TIF'!$R$194:$R$196)+SUMIF('TKK-MIF-TIF'!$J$205:$J$208,'rekap jam tatap muka'!B44,'TKK-MIF-TIF'!$R$205:$R$208)+SUMIF('TKK-MIF-TIF'!$J$215:$J$218,'rekap jam tatap muka'!B44,'TKK-MIF-TIF'!$R$215:$R262)+SUMIF('TKK-MIF-TIF'!$J$226:$J$227,'rekap jam tatap muka'!B44,'TKK-MIF-TIF'!$R$226:$R271)+SUMIF('TKK-MIF-TIF'!$K$194:$K$196,'rekap jam tatap muka'!B44,'TKK-MIF-TIF'!$R$194:$R$196)+SUMIF('TKK-MIF-TIF'!$K$205:$K$208,'rekap jam tatap muka'!B44,'TKK-MIF-TIF'!$R$205:$R$208)+SUMIF('TKK-MIF-TIF'!$K$215:$K$218,'rekap jam tatap muka'!B44,'TKK-MIF-TIF'!$R$215:$R262)+SUMIF('TKK-MIF-TIF'!$K$226:$K$227,'rekap jam tatap muka'!B44,'TKK-MIF-TIF'!$R$226:$R271)+SUMIF('TKK-MIF-TIF'!$L$194:$L$196,'rekap jam tatap muka'!B44,'TKK-MIF-TIF'!$R$194:$R$196)+SUMIF('TKK-MIF-TIF'!$L$205:$L$208,'rekap jam tatap muka'!B44,'TKK-MIF-TIF'!$R$205:$R$208)+SUMIF('TKK-MIF-TIF'!$L$215:$L$218,'rekap jam tatap muka'!B44,'TKK-MIF-TIF'!$R$215:$R262)+SUMIF('TKK-MIF-TIF'!$L$226:$L$227,'rekap jam tatap muka'!B44,'TKK-MIF-TIF'!$R$226:$R271)</f>
        <v>2.5</v>
      </c>
      <c r="U49" s="26">
        <f>SUMIF('TKK-MIF-TIF'!$H$197:$H$198,'rekap jam tatap muka'!B44,'TKK-MIF-TIF'!$R$197:$R$198)+SUMIF('TKK-MIF-TIF'!$H$204,'rekap jam tatap muka'!B44,'TKK-MIF-TIF'!$R$204)+SUMIF('TKK-MIF-TIF'!$H$209:$H$210,'rekap jam tatap muka'!B44,'TKK-MIF-TIF'!$R$209:$R$210)+SUMIF('TKK-MIF-TIF'!$H$219:$H$221,'rekap jam tatap muka'!B44,'TKK-MIF-TIF'!$R$219:$R$221)+SUMIF('TKK-MIF-TIF'!$H$228,'rekap jam tatap muka'!B44,'TKK-MIF-TIF'!$R$228)+SUMIF('TKK-MIF-TIF'!$I$197:$I$198,'rekap jam tatap muka'!B44,'TKK-MIF-TIF'!$R$197:$R$198)+SUMIF('TKK-MIF-TIF'!$I$204,'rekap jam tatap muka'!B44,'TKK-MIF-TIF'!$R$204)+SUMIF('TKK-MIF-TIF'!$I$209:$I$210,'rekap jam tatap muka'!B44,'TKK-MIF-TIF'!$R$209:$R$210)+SUMIF('TKK-MIF-TIF'!$I$219:$I$221,'rekap jam tatap muka'!B44,'TKK-MIF-TIF'!$R$219:$R$221)+SUMIF('TKK-MIF-TIF'!$I$228,'rekap jam tatap muka'!B44,'TKK-MIF-TIF'!$R$228)+SUMIF('TKK-MIF-TIF'!$J$197:$J$198,'rekap jam tatap muka'!B44,'TKK-MIF-TIF'!$R$197:$R$198)+SUMIF('TKK-MIF-TIF'!$J$204,'rekap jam tatap muka'!B44,'TKK-MIF-TIF'!$R$204)+SUMIF('TKK-MIF-TIF'!$J$209:$J$210,'rekap jam tatap muka'!B44,'TKK-MIF-TIF'!$R$209:$R$210)+SUMIF('TKK-MIF-TIF'!$J$219:$J$221,'rekap jam tatap muka'!B44,'TKK-MIF-TIF'!$R$219:$R$221)+SUMIF('TKK-MIF-TIF'!$J$228,'rekap jam tatap muka'!B44,'TKK-MIF-TIF'!$R$228)+SUMIF('TKK-MIF-TIF'!$K$197:$K$198,'rekap jam tatap muka'!B44,'TKK-MIF-TIF'!$R$197:$R$198)+SUMIF('TKK-MIF-TIF'!$K$204,'rekap jam tatap muka'!B44,'TKK-MIF-TIF'!$R$204)+SUMIF('TKK-MIF-TIF'!$K$209:$K$210,'rekap jam tatap muka'!B44,'TKK-MIF-TIF'!$R$209:$R$210)+SUMIF('TKK-MIF-TIF'!$K$219:$K$221,'rekap jam tatap muka'!B44,'TKK-MIF-TIF'!$R$219:$R$221)+SUMIF('TKK-MIF-TIF'!$K$228,'rekap jam tatap muka'!B44,'TKK-MIF-TIF'!$R$228)+SUMIF('TKK-MIF-TIF'!$L$197:$L$198,'rekap jam tatap muka'!B44,'TKK-MIF-TIF'!$R$197:$R$198)+SUMIF('TKK-MIF-TIF'!$L$204,'rekap jam tatap muka'!B44,'TKK-MIF-TIF'!$R$204)+SUMIF('TKK-MIF-TIF'!$L$209:$L$210,'rekap jam tatap muka'!B44,'TKK-MIF-TIF'!$R$209:$R$210)+SUMIF('TKK-MIF-TIF'!$J$219:$J$221,'rekap jam tatap muka'!B44,'TKK-MIF-TIF'!$R$219:$R$221)++SUMIF('TKK-MIF-TIF'!$L$228,'rekap jam tatap muka'!B44,'TKK-MIF-TIF'!$R$228)</f>
        <v>3</v>
      </c>
      <c r="V49" s="27">
        <f>COUNTIF('TKK-MIF-TIF'!$A$231:$L$242,'rekap jam tatap muka'!B44)</f>
        <v>0</v>
      </c>
      <c r="W49" s="28">
        <f>SUMIF('TKK-MIF-TIF'!$H$251:$H$253,'rekap jam tatap muka'!B44,'TKK-MIF-TIF'!$R$251:$R$253)+SUMIF('TKK-MIF-TIF'!$I$251:$I$253,'rekap jam tatap muka'!B44,'TKK-MIF-TIF'!$R$251:$R$253)+SUMIF('TKK-MIF-TIF'!$J$251:$J$253,'rekap jam tatap muka'!B44,'TKK-MIF-TIF'!$R$251:$R$253)+SUMIF('TKK-MIF-TIF'!$K$251:$K$253,'rekap jam tatap muka'!B44,'TKK-MIF-TIF'!$R$251:$R$253)+SUMIF('TKK-MIF-TIF'!$L$251:$L$253,'rekap jam tatap muka'!B44,'TKK-MIF-TIF'!$R$251:$R$253)</f>
        <v>0</v>
      </c>
      <c r="X49" s="29">
        <f>SUMIF('TKK-MIF-TIF'!$H$254:$H$255,'rekap jam tatap muka'!B44,'TKK-MIF-TIF'!$R$254:$R$255)+SUMIF('TKK-MIF-TIF'!$I$254:$I$255,'rekap jam tatap muka'!B44,'TKK-MIF-TIF'!$R$254:$R$255)+SUMIF('TKK-MIF-TIF'!$J$254:$J$255,'rekap jam tatap muka'!B44,'TKK-MIF-TIF'!$R$254:$R$255)+SUMIF('TKK-MIF-TIF'!$K$254:$K$255,'rekap jam tatap muka'!B44,'TKK-MIF-TIF'!$R$254:$R$255)+SUMIF('TKK-MIF-TIF'!$L$254:$L$255,'rekap jam tatap muka'!B44,'TKK-MIF-TIF'!$R$254:$R$255)</f>
        <v>0</v>
      </c>
      <c r="Y49" s="30">
        <f>COUNTIF('TKK-MIF-TIF'!$A$261:$L$272,'rekap jam tatap muka'!B44)</f>
        <v>0</v>
      </c>
      <c r="Z49" s="31">
        <f>SUMIF('TKK-MIF-TIF'!$H$266:$H$268,'rekap jam tatap muka'!B44,'TKK-MIF-TIF'!$R$266:$R$268)+SUMIF('TKK-MIF-TIF'!$I$266:$I$268,'rekap jam tatap muka'!B44,'TKK-MIF-TIF'!$R$266:$R$268)+SUMIF('TKK-MIF-TIF'!$J$266:$J$268,'rekap jam tatap muka'!B44,'TKK-MIF-TIF'!$R$266:$R$268)+SUMIF('TKK-MIF-TIF'!$K$266:$K$268,'rekap jam tatap muka'!B44,'TKK-MIF-TIF'!$R$266:$R$268)+SUMIF('TKK-MIF-TIF'!$L$266:$L$268,'rekap jam tatap muka'!B44,'TKK-MIF-TIF'!$R$266:$R$268)</f>
        <v>0</v>
      </c>
      <c r="AA49" s="32">
        <f>SUMIF('TKK-MIF-TIF'!$H$269:$H$270,'rekap jam tatap muka'!B44,'TKK-MIF-TIF'!$R$269:$R$270)+SUMIF('TKK-MIF-TIF'!$I$269:$I$270,'rekap jam tatap muka'!B44,'TKK-MIF-TIF'!$R$269:$R$270)+SUMIF('TKK-MIF-TIF'!$J$269:$J$270,'rekap jam tatap muka'!B44,'TKK-MIF-TIF'!$R$269:$R$270)+SUMIF('TKK-MIF-TIF'!$K$269:$K$270,'rekap jam tatap muka'!B44,'TKK-MIF-TIF'!$R$269:$R$270)+SUMIF('TKK-MIF-TIF'!$L$269:$L$270,'rekap jam tatap muka'!B44,'TKK-MIF-TIF'!$R$269:$R$270)</f>
        <v>0</v>
      </c>
      <c r="AB49" s="33">
        <f>COUNTIF('TKK-MIF-TIF'!$A$154:$L$184,'rekap jam tatap muka'!B44)</f>
        <v>1</v>
      </c>
      <c r="AC49" s="33">
        <f>SUMIF('TKK-MIF-TIF'!$H$161:$H$163,'rekap jam tatap muka'!B44,'TKK-MIF-TIF'!$R$161:$R$163)+SUMIF('TKK-MIF-TIF'!$H$172:$H$175,'rekap jam tatap muka'!B44,'TKK-MIF-TIF'!$R$172:$R$175)+SUMIF('TKK-MIF-TIF'!$I$161:$I$163,'rekap jam tatap muka'!B44,'TKK-MIF-TIF'!$R$161:$R$163)+SUMIF('TKK-MIF-TIF'!$I$172:$I$175,'rekap jam tatap muka'!B44,'TKK-MIF-TIF'!$R$172:$R$175)+SUMIF('TKK-MIF-TIF'!$J$161:$J$163,'rekap jam tatap muka'!B44,'TKK-MIF-TIF'!$R$161:$R$163)+SUMIF('TKK-MIF-TIF'!$J$172:$J$175,'rekap jam tatap muka'!B44,'TKK-MIF-TIF'!$R$172:$R$175)+SUMIF('TKK-MIF-TIF'!$K$161:$K$163,'rekap jam tatap muka'!B44,'TKK-MIF-TIF'!$R$161:$R$163)+SUMIF('TKK-MIF-TIF'!$K$172:$K$175,'rekap jam tatap muka'!B44,'TKK-MIF-TIF'!$R$172:$R$175)+SUMIF('TKK-MIF-TIF'!$L$161:$L$163,'rekap jam tatap muka'!B44,'TKK-MIF-TIF'!$R$161:$R$163)+SUMIF('TKK-MIF-TIF'!$L$172:$L$175,'rekap jam tatap muka'!B44,'TKK-MIF-TIF'!$R$172:$R$175)</f>
        <v>1</v>
      </c>
      <c r="AD49" s="34">
        <f>SUMIF('TKK-MIF-TIF'!$H$164:$H$165,'rekap jam tatap muka'!B44,'TKK-MIF-TIF'!$R$164:$R$165)+SUMIF('TKK-MIF-TIF'!$H$171,'rekap jam tatap muka'!B44,'TKK-MIF-TIF'!$R$171)+SUMIF('TKK-MIF-TIF'!$H$176:$H$177,'rekap jam tatap muka'!B44,'TKK-MIF-TIF'!$R$176:$R$177)+SUMIF('TKK-MIF-TIF'!$I$164:$I$165,'rekap jam tatap muka'!B44,'TKK-MIF-TIF'!$R$164:$R$165)+SUMIF('TKK-MIF-TIF'!$I$171,'rekap jam tatap muka'!B44,'TKK-MIF-TIF'!$R$171)+SUMIF('TKK-MIF-TIF'!$I$176:$I$177,'rekap jam tatap muka'!B44,'TKK-MIF-TIF'!$R$176:$R$177)+SUMIF('TKK-MIF-TIF'!$J$164:$J$165,'rekap jam tatap muka'!B44,'TKK-MIF-TIF'!$R$164:$R$165)+SUMIF('TKK-MIF-TIF'!$J$171,'rekap jam tatap muka'!B44,'TKK-MIF-TIF'!$R$171)+SUMIF('TKK-MIF-TIF'!$J$176:$J$177,'rekap jam tatap muka'!B44,'TKK-MIF-TIF'!$R$176:$R$177)+SUMIF('TKK-MIF-TIF'!$K$164:$K$165,'rekap jam tatap muka'!B44,'TKK-MIF-TIF'!$R$164:$R$165)+SUMIF('TKK-MIF-TIF'!$K$171,'rekap jam tatap muka'!B44,'TKK-MIF-TIF'!$R$171)+SUMIF('TKK-MIF-TIF'!$K$176:$K$177,'rekap jam tatap muka'!B44,'TKK-MIF-TIF'!$R$176:$R$177)+SUMIF('TKK-MIF-TIF'!$L$164:$L$165,'rekap jam tatap muka'!B44,'TKK-MIF-TIF'!$R$164:$R$165)+SUMIF('TKK-MIF-TIF'!$L$171,'rekap jam tatap muka'!B44,'TKK-MIF-TIF'!$R$171)+SUMIF('TKK-MIF-TIF'!$L$176:$L$177,'rekap jam tatap muka'!B44,'TKK-MIF-TIF'!$R$176:$R$177)</f>
        <v>0</v>
      </c>
      <c r="AE49" s="34"/>
      <c r="AF49" s="35">
        <f t="shared" si="9"/>
        <v>7</v>
      </c>
      <c r="AG49" s="15">
        <f t="shared" ca="1" si="10"/>
        <v>7.5</v>
      </c>
      <c r="AH49" s="35">
        <f t="shared" ca="1" si="11"/>
        <v>3.5</v>
      </c>
      <c r="AI49" s="15">
        <f t="shared" ca="1" si="12"/>
        <v>8</v>
      </c>
      <c r="AJ49" s="35">
        <f t="shared" ca="1" si="1"/>
        <v>0</v>
      </c>
      <c r="AK49" s="35">
        <f t="shared" ca="1" si="13"/>
        <v>15.5</v>
      </c>
      <c r="AL49" s="36">
        <f>COUNTIF('TKK-MIF-TIF'!$H$15:$H$272,'rekap jam tatap muka'!B44)</f>
        <v>5</v>
      </c>
      <c r="AM49" s="37">
        <v>50000</v>
      </c>
      <c r="AN49" s="38">
        <f t="shared" ca="1" si="14"/>
        <v>2450000</v>
      </c>
      <c r="AO49" s="38">
        <f t="shared" ca="1" si="15"/>
        <v>0</v>
      </c>
      <c r="AP49" s="38">
        <f t="shared" ca="1" si="16"/>
        <v>2450000</v>
      </c>
      <c r="AQ49" s="47" t="s">
        <v>24</v>
      </c>
    </row>
    <row r="50" spans="1:43" ht="15.75" customHeight="1">
      <c r="A50" s="56">
        <v>55</v>
      </c>
      <c r="B50" s="56" t="s">
        <v>80</v>
      </c>
      <c r="C50" s="56" t="s">
        <v>334</v>
      </c>
      <c r="D50" s="14">
        <f>COUNTIF('TKK-MIF-TIF'!$A$13:$L$35,'rekap jam tatap muka'!B54)</f>
        <v>0</v>
      </c>
      <c r="E50" s="15">
        <f ca="1">SUMIF('TKK-MIF-TIF'!$H$4:$H$19,'rekap jam tatap muka'!B54,'TKK-MIF-TIF'!$R$4:$R$19)+SUMIF('TKK-MIF-TIF'!$H$25:$H$30,'rekap jam tatap muka'!B54,'TKK-MIF-TIF'!$R$25:$R$30)+SUMIF('TKK-MIF-TIF'!$I$4:$I$19,'rekap jam tatap muka'!B54,'TKK-MIF-TIF'!$R$4:$R$19)+SUMIF('TKK-MIF-TIF'!$I$25:$I$30,'rekap jam tatap muka'!B54,'TKK-MIF-TIF'!$R$25:$R$30)+SUMIF('TKK-MIF-TIF'!$J$4:$J$19,'rekap jam tatap muka'!B54,'TKK-MIF-TIF'!$R$4:$R$19)+SUMIF('TKK-MIF-TIF'!$J$25:$J$30,'rekap jam tatap muka'!B54,'TKK-MIF-TIF'!$R$25:$R$30)+SUMIF('TKK-MIF-TIF'!$K$4:$K$19,'rekap jam tatap muka'!B54,'TKK-MIF-TIF'!$R$4:$R$19)+SUMIF('TKK-MIF-TIF'!$K$25:$K$30,'rekap jam tatap muka'!B54,'TKK-MIF-TIF'!$R$25:$R$30)+SUMIF('TKK-MIF-TIF'!$L$4:$L$19,'rekap jam tatap muka'!B54,'TKK-MIF-TIF'!$R$4:$R$19)+SUMIF('TKK-MIF-TIF'!$L$25:$L$30,'rekap jam tatap muka'!B54,'TKK-MIF-TIF'!$R$25:$R$30)</f>
        <v>0</v>
      </c>
      <c r="F50" s="16">
        <f>SUMIF('TKK-MIF-TIF'!$H$20:$H$22,'rekap jam tatap muka'!B54,'TKK-MIF-TIF'!$R$20:$R$22)+SUMIF('TKK-MIF-TIF'!$H$31:$H$32,'rekap jam tatap muka'!B54,'TKK-MIF-TIF'!$R$31:$R$32)+SUMIF('TKK-MIF-TIF'!$H$34,'rekap jam tatap muka'!B54,'TKK-MIF-TIF'!$R$34)+SUMIF('TKK-MIF-TIF'!$I$20:$I$22,'rekap jam tatap muka'!B54,'TKK-MIF-TIF'!$R$20:$R$22)+SUMIF('TKK-MIF-TIF'!$I$31:$I$32,'rekap jam tatap muka'!B54,'TKK-MIF-TIF'!$R$31:$R$32)+SUMIF('TKK-MIF-TIF'!$I$34,'rekap jam tatap muka'!B54,'TKK-MIF-TIF'!$R$34)+SUMIF('TKK-MIF-TIF'!$J$20:$J$22,'rekap jam tatap muka'!B54,'TKK-MIF-TIF'!$R$20:$R$22)+SUMIF('TKK-MIF-TIF'!$J$31:$J$32,'rekap jam tatap muka'!B54,'TKK-MIF-TIF'!$R$31:$R$32)+SUMIF('TKK-MIF-TIF'!$J$34,'rekap jam tatap muka'!B54,'TKK-MIF-TIF'!$R$34)+SUMIF('TKK-MIF-TIF'!$K$20:$K$22,'rekap jam tatap muka'!B54,'TKK-MIF-TIF'!$R$20:$R$22)+SUMIF('TKK-MIF-TIF'!$K$31:$K$32,'rekap jam tatap muka'!B54,'TKK-MIF-TIF'!$R$31:$R$32)+SUMIF('TKK-MIF-TIF'!$K$34,'rekap jam tatap muka'!B54,'TKK-MIF-TIF'!$R$34)+SUMIF('TKK-MIF-TIF'!$L$20:$L$22,'rekap jam tatap muka'!B54,'TKK-MIF-TIF'!$R$20:$R$22)+SUMIF('TKK-MIF-TIF'!$L$31:$L$32,'rekap jam tatap muka'!B54,'TKK-MIF-TIF'!$R$31:$R$32)+SUMIF('TKK-MIF-TIF'!$L$34,'rekap jam tatap muka'!B54,'TKK-MIF-TIF'!$R$34)</f>
        <v>0</v>
      </c>
      <c r="G50" s="17">
        <f>COUNTIF('TKK-MIF-TIF'!$A$41:$L$50,'rekap jam tatap muka'!B54)</f>
        <v>0</v>
      </c>
      <c r="H50" s="18">
        <f>SUMIF('TKK-MIF-TIF'!$H$43:$H$47,'rekap jam tatap muka'!B54,'TKK-MIF-TIF'!$R$43:$R$47)+SUMIF('TKK-MIF-TIF'!$I$43:$I$47,'rekap jam tatap muka'!B54,'TKK-MIF-TIF'!$R$43:$R$47)+SUMIF('TKK-MIF-TIF'!$J$43:$J$47,'rekap jam tatap muka'!B54,'TKK-MIF-TIF'!$R$43:$R$47)+SUMIF('TKK-MIF-TIF'!$K$43:$K$47,'rekap jam tatap muka'!B54,'TKK-MIF-TIF'!$R$43:$R$47)+SUMIF('TKK-MIF-TIF'!$L$43:$L$47,'rekap jam tatap muka'!B54,'TKK-MIF-TIF'!$R$43:$R$47)</f>
        <v>0</v>
      </c>
      <c r="I50" s="16">
        <f>SUMIF('TKK-MIF-TIF'!$H$48:$H$50,'rekap jam tatap muka'!B54,'TKK-MIF-TIF'!$R$48:$R$50)+SUMIF('TKK-MIF-TIF'!$I$48:$I$50,'rekap jam tatap muka'!B54,'TKK-MIF-TIF'!$R$48:$R$50)+SUMIF('TKK-MIF-TIF'!$J$48:$J$50,'rekap jam tatap muka'!B54,'TKK-MIF-TIF'!$R$48:$R$50)+SUMIF('TKK-MIF-TIF'!$K$48:$K$50,'rekap jam tatap muka'!B54,'TKK-MIF-TIF'!$R$48:$R$50)+SUMIF('TKK-MIF-TIF'!$L$48:$L$50,'rekap jam tatap muka'!B54,'TKK-MIF-TIF'!$R$48:$R$50)</f>
        <v>0</v>
      </c>
      <c r="J50" s="19">
        <f>COUNTIF('TKK-MIF-TIF'!$A$55:$K$80,'rekap jam tatap muka'!B54)</f>
        <v>0</v>
      </c>
      <c r="K50" s="19">
        <f>SUMIF('TKK-MIF-TIF'!$H$60,'rekap jam tatap muka'!B54,'TKK-MIF-TIF'!$R$60)+SUMIF('TKK-MIF-TIF'!$H$62,'rekap jam tatap muka'!B54,'TKK-MIF-TIF'!$R$62)+SUMIF('TKK-MIF-TIF'!$H$67:$H$72,'rekap jam tatap muka'!B54,'TKK-MIF-TIF'!$R$67:$R$72)+SUMIF('TKK-MIF-TIF'!$H$78:$H$79,'rekap jam tatap muka'!B54,'TKK-MIF-TIF'!$R$78:$R$79)+SUMIF('TKK-MIF-TIF'!$I$60,'rekap jam tatap muka'!B54,'TKK-MIF-TIF'!$R$60)+SUMIF('TKK-MIF-TIF'!$I$62,'rekap jam tatap muka'!B54,'TKK-MIF-TIF'!$R$62)+SUMIF('TKK-MIF-TIF'!$I$67:$I$72,'rekap jam tatap muka'!B54,'TKK-MIF-TIF'!$R$67:$R$72)+SUMIF('TKK-MIF-TIF'!$I$78:$I$79,'rekap jam tatap muka'!B54,'TKK-MIF-TIF'!$R$78:$R$79)+SUMIF('TKK-MIF-TIF'!$J$60,'rekap jam tatap muka'!B54,'TKK-MIF-TIF'!$R$60)+SUMIF('TKK-MIF-TIF'!$J$62,'rekap jam tatap muka'!B54,'TKK-MIF-TIF'!$R$62)+SUMIF('TKK-MIF-TIF'!$J$67:$J$72,'rekap jam tatap muka'!B54,'TKK-MIF-TIF'!$R$67:$R$72)+SUMIF('TKK-MIF-TIF'!$J$78:$J$79,'rekap jam tatap muka'!B54,'TKK-MIF-TIF'!$R$78:$R$79)+SUMIF('TKK-MIF-TIF'!$K$60,'rekap jam tatap muka'!B54,'TKK-MIF-TIF'!$R$60)+SUMIF('TKK-MIF-TIF'!$K$62,'rekap jam tatap muka'!B54,'TKK-MIF-TIF'!$R$62)+SUMIF('TKK-MIF-TIF'!$K$67:$K$72,'rekap jam tatap muka'!B54,'TKK-MIF-TIF'!$R$67:$R$72)+SUMIF('TKK-MIF-TIF'!$K$78:$K$79,'rekap jam tatap muka'!B54,'TKK-MIF-TIF'!$R$78:$R$79)+SUMIF('TKK-MIF-TIF'!$L$60,'rekap jam tatap muka'!B54,'TKK-MIF-TIF'!$R$60)+SUMIF('TKK-MIF-TIF'!$L$62,'rekap jam tatap muka'!B54,'TKK-MIF-TIF'!$R$62)+SUMIF('TKK-MIF-TIF'!$L$67:$L$72,'rekap jam tatap muka'!B54,'TKK-MIF-TIF'!$R$67:$R$72)+SUMIF('TKK-MIF-TIF'!$L$78:$L$79,'rekap jam tatap muka'!B54,'TKK-MIF-TIF'!$R$78:$R$79)</f>
        <v>0</v>
      </c>
      <c r="L50" s="20">
        <f>SUMIF('TKK-MIF-TIF'!$H$61,'rekap jam tatap muka'!B54,'TKK-MIF-TIF'!$R$61)+SUMIF('TKK-MIF-TIF'!$H$63:$H$64,'rekap jam tatap muka'!B54,'TKK-MIF-TIF'!$R$63:$R$64)+SUMIF('TKK-MIF-TIF'!$H$73:$H$74,'rekap jam tatap muka'!B54,'TKK-MIF-TIF'!$R$73:$R$74)+SUMIF('TKK-MIF-TIF'!$H$77,'rekap jam tatap muka'!B54,'TKK-MIF-TIF'!$R$77)+SUMIF('TKK-MIF-TIF'!$I$61,'rekap jam tatap muka'!B54,'TKK-MIF-TIF'!$R$61)+SUMIF('TKK-MIF-TIF'!$I$63:$I$64,'rekap jam tatap muka'!B54,'TKK-MIF-TIF'!$R$63:$R$64)+SUMIF('TKK-MIF-TIF'!$I$73:$I$74,'rekap jam tatap muka'!B54,'TKK-MIF-TIF'!$R$73:$R$74)+SUMIF('TKK-MIF-TIF'!$I$77,'rekap jam tatap muka'!B54,'TKK-MIF-TIF'!$R$77)+SUMIF('TKK-MIF-TIF'!$J$61,'rekap jam tatap muka'!B54,'TKK-MIF-TIF'!$R$61)+SUMIF('TKK-MIF-TIF'!$J$63:$J$64,'rekap jam tatap muka'!B54,'TKK-MIF-TIF'!$R$63:$R$64)+SUMIF('TKK-MIF-TIF'!$J$73:$J$74,'rekap jam tatap muka'!B54,'TKK-MIF-TIF'!$R$73:$R$74)+SUMIF('TKK-MIF-TIF'!$J$77,'rekap jam tatap muka'!B54,'TKK-MIF-TIF'!$R$77)+SUMIF('TKK-MIF-TIF'!$K$61,'rekap jam tatap muka'!B54,'TKK-MIF-TIF'!$R$61)+SUMIF('TKK-MIF-TIF'!$K$63:$K$64,'rekap jam tatap muka'!B54,'TKK-MIF-TIF'!$R$63:$R$64)+SUMIF('TKK-MIF-TIF'!$K$73:$K$74,'rekap jam tatap muka'!B54,'TKK-MIF-TIF'!$R$73:$R$74)+SUMIF('TKK-MIF-TIF'!$K$77,'rekap jam tatap muka'!B54,'TKK-MIF-TIF'!$R$77)+SUMIF('TKK-MIF-TIF'!$L$61,'rekap jam tatap muka'!B54,'TKK-MIF-TIF'!$R$61)+SUMIF('TKK-MIF-TIF'!$L$63:$L$64,'rekap jam tatap muka'!B54,'TKK-MIF-TIF'!$R$63:$R$64)+SUMIF('TKK-MIF-TIF'!$L$73:$L$74,'rekap jam tatap muka'!B54,'TKK-MIF-TIF'!$R$73:$R$74)+SUMIF('TKK-MIF-TIF'!$L$77,'rekap jam tatap muka'!B54,'TKK-MIF-TIF'!$R$77)</f>
        <v>0</v>
      </c>
      <c r="M50" s="21">
        <f>COUNTIF('TKK-MIF-TIF'!$A$84:$K$109,'rekap jam tatap muka'!B54)</f>
        <v>0</v>
      </c>
      <c r="N50" s="21">
        <f>SUMIF('TKK-MIF-TIF'!$H$89,'rekap jam tatap muka'!B54,'TKK-MIF-TIF'!$R$89)+SUMIF('TKK-MIF-TIF'!$H$91,'rekap jam tatap muka'!B54,'TKK-MIF-TIF'!$R$91)+SUMIF('TKK-MIF-TIF'!$H$96:$H$101,'rekap jam tatap muka'!B54,'TKK-MIF-TIF'!$R$96:$R$101)+SUMIF('TKK-MIF-TIF'!$H$107:$H$108,'rekap jam tatap muka'!B54,'TKK-MIF-TIF'!$R$107:$R$108)+SUMIF('TKK-MIF-TIF'!$I$89,'rekap jam tatap muka'!B54,'TKK-MIF-TIF'!$R$89)+SUMIF('TKK-MIF-TIF'!$I$91,'rekap jam tatap muka'!B54,'TKK-MIF-TIF'!$R$91)+SUMIF('TKK-MIF-TIF'!$I$96:$I$101,'rekap jam tatap muka'!B54,'TKK-MIF-TIF'!$R$96:$R$101)+SUMIF('TKK-MIF-TIF'!$I$107:$I$108,'rekap jam tatap muka'!B54,'TKK-MIF-TIF'!$R$107:$R$108)+SUMIF('TKK-MIF-TIF'!$J$89,'rekap jam tatap muka'!B54,'TKK-MIF-TIF'!$R$89)+SUMIF('TKK-MIF-TIF'!$J$91,'rekap jam tatap muka'!B54,'TKK-MIF-TIF'!$R$91)+SUMIF('TKK-MIF-TIF'!$J$96:$J$101,'rekap jam tatap muka'!B54,'TKK-MIF-TIF'!$R$96:$R$101)+SUMIF('TKK-MIF-TIF'!$J$107:$J$108,'rekap jam tatap muka'!B54,'TKK-MIF-TIF'!$R$107:$R$108)+SUMIF('TKK-MIF-TIF'!$K$89,'rekap jam tatap muka'!B54,'TKK-MIF-TIF'!$R$89)+SUMIF('TKK-MIF-TIF'!$K$91,'rekap jam tatap muka'!B54,'TKK-MIF-TIF'!$R$91)+SUMIF('TKK-MIF-TIF'!$K$96:$K$101,'rekap jam tatap muka'!B54,'TKK-MIF-TIF'!$R$96:$R$101)+SUMIF('TKK-MIF-TIF'!$K$107:$K$108,'rekap jam tatap muka'!B54,'TKK-MIF-TIF'!$R$107:$R$108)+SUMIF('TKK-MIF-TIF'!$H$89,'rekap jam tatap muka'!B54,'TKK-MIF-TIF'!$R$89)+SUMIF('TKK-MIF-TIF'!$L$91,'rekap jam tatap muka'!B54,'TKK-MIF-TIF'!$R$91)+SUMIF('TKK-MIF-TIF'!$L$96:$L$101,'rekap jam tatap muka'!B54,'TKK-MIF-TIF'!$R$96:$R$101)+SUMIF('TKK-MIF-TIF'!$L$107:$L$108,'rekap jam tatap muka'!B54,'TKK-MIF-TIF'!$R$107:$R$108)</f>
        <v>0</v>
      </c>
      <c r="O50" s="22">
        <f ca="1">SUMIF('TKK-MIF-TIF'!$H$90,'rekap jam tatap muka'!B54,'TKK-MIF-TIF'!$R$90)+SUMIF('TKK-MIF-TIF'!$H$92:$H$93,'rekap jam tatap muka'!B54,'TKK-MIF-TIF'!$R$92:$R$93)+SUMIF('TKK-MIF-TIF'!$H$102:$H$103,'rekap jam tatap muka'!B54,'TKK-MIF-TIF'!$R$102:$R$103)+SUMIF('TKK-MIF-TIF'!$H$106,'rekap jam tatap muka'!B54,'TKK-MIF-TIF'!$R$106)+SUMIF('TKK-MIF-TIF'!$I$90,'rekap jam tatap muka'!B54,'TKK-MIF-TIF'!$R$90)+SUMIF('TKK-MIF-TIF'!$H$92:$I$93,'rekap jam tatap muka'!B54,'TKK-MIF-TIF'!$R$92:$R$93)+SUMIF('TKK-MIF-TIF'!$I$102:$I$103,'rekap jam tatap muka'!B54,'TKK-MIF-TIF'!$R$102:$R$103)+SUMIF('TKK-MIF-TIF'!$I$106,'rekap jam tatap muka'!B54,'TKK-MIF-TIF'!$R$106)+SUMIF('TKK-MIF-TIF'!$J$90,'rekap jam tatap muka'!B54,'TKK-MIF-TIF'!$R$90)+SUMIF('TKK-MIF-TIF'!$J$92:$J$93,'rekap jam tatap muka'!B54,'TKK-MIF-TIF'!$R$92:$R$93)+SUMIF('TKK-MIF-TIF'!$J$102:$J$103,'rekap jam tatap muka'!B54,'TKK-MIF-TIF'!$R$102:$R$103)+SUMIF('TKK-MIF-TIF'!$J$106,'rekap jam tatap muka'!B54,'TKK-MIF-TIF'!$R$106)+SUMIF('TKK-MIF-TIF'!$K$90,'rekap jam tatap muka'!B54,'TKK-MIF-TIF'!$R$90)+SUMIF('TKK-MIF-TIF'!$K$92:$K$93,'rekap jam tatap muka'!B54,'TKK-MIF-TIF'!$R$92:$R$93)+SUMIF('TKK-MIF-TIF'!$K$102:$K$103,'rekap jam tatap muka'!B54,'TKK-MIF-TIF'!$R$102:$R$103)+SUMIF('TKK-MIF-TIF'!$K$106,'rekap jam tatap muka'!B54,'TKK-MIF-TIF'!$R$106)+SUMIF('TKK-MIF-TIF'!$L$90,'rekap jam tatap muka'!B54,'TKK-MIF-TIF'!$R$90)+SUMIF('TKK-MIF-TIF'!$L$92:$L$93,'rekap jam tatap muka'!B54,'TKK-MIF-TIF'!$R$92:$R$93)+SUMIF('TKK-MIF-TIF'!$L$102:$L$103,'rekap jam tatap muka'!B54,'TKK-MIF-TIF'!$R$102:$R$103)+SUMIF('TKK-MIF-TIF'!$L$106,'rekap jam tatap muka'!B54,'TKK-MIF-TIF'!$R$106)</f>
        <v>0</v>
      </c>
      <c r="P50" s="23">
        <f>COUNTIF('TKK-MIF-TIF'!$A$113:$L$150,'rekap jam tatap muka'!B54)</f>
        <v>2</v>
      </c>
      <c r="Q50" s="23">
        <f>SUMIF('TKK-MIF-TIF'!$H$119:$H$121,'rekap jam tatap muka'!B54,'TKK-MIF-TIF'!$R$119:$R$121)+SUMIF('TKK-MIF-TIF'!$H$129:$H$132,'rekap jam tatap muka'!B54,'TKK-MIF-TIF'!$R$129:$R$132)+SUMIF('TKK-MIF-TIF'!$H$139:$H$142,'rekap jam tatap muka'!B54,'TKK-MIF-TIF'!$R$139:$R196)+ SUMIF('TKK-MIF-TIF'!$H$150:$H$151,'rekap jam tatap muka'!B54,'TKK-MIF-TIF'!$R$150:$R205)+SUMIF('TKK-MIF-TIF'!$I$119:$I$121,'rekap jam tatap muka'!B54,'TKK-MIF-TIF'!$R$119:$R$121)+SUMIF('TKK-MIF-TIF'!$I$129:$I$132,'rekap jam tatap muka'!B54,'TKK-MIF-TIF'!$R$129:$R$132)+SUMIF('TKK-MIF-TIF'!$I$139:$I$142,'rekap jam tatap muka'!B54,'TKK-MIF-TIF'!$R$139:$R196)+SUMIF('TKK-MIF-TIF'!$I$150:$I$151,'rekap jam tatap muka'!B54,'TKK-MIF-TIF'!$R$150:$R205)+SUMIF('TKK-MIF-TIF'!$J$119:$J$121,'rekap jam tatap muka'!B54,'TKK-MIF-TIF'!$R$119:$R$121)+SUMIF('TKK-MIF-TIF'!$J$129:$J$132,'rekap jam tatap muka'!B54,'TKK-MIF-TIF'!$R$129:$R$132)+SUMIF('TKK-MIF-TIF'!$J$139:$J$142,'rekap jam tatap muka'!B54,'TKK-MIF-TIF'!$R$139:$R196)+SUMIF('TKK-MIF-TIF'!$J$150:$J$151,'rekap jam tatap muka'!B54,'TKK-MIF-TIF'!$R$150:$R205)+SUMIF('TKK-MIF-TIF'!$K$119:$K$121,'rekap jam tatap muka'!B54,'TKK-MIF-TIF'!$R$119:$R$121)+SUMIF('TKK-MIF-TIF'!$K$129:$K$132,'rekap jam tatap muka'!B54,'TKK-MIF-TIF'!$R$132:$R$1120)+SUMIF('TKK-MIF-TIF'!$K$139:$K$142,'rekap jam tatap muka'!B54,'TKK-MIF-TIF'!$R$139:$R196)+SUMIF('TKK-MIF-TIF'!$K$150:$K$151,'rekap jam tatap muka'!B54,'TKK-MIF-TIF'!$R$150:$R205)+SUMIF('TKK-MIF-TIF'!$L$119:$L$121,'rekap jam tatap muka'!B54,'TKK-MIF-TIF'!$R$119:$R$121)+SUMIF('TKK-MIF-TIF'!$L$129:$L$132,'rekap jam tatap muka'!B54,'TKK-MIF-TIF'!$R$132:$R$1120)+SUMIF('TKK-MIF-TIF'!$L$139:$L$142,'rekap jam tatap muka'!B54,'TKK-MIF-TIF'!$R$139:$R196)+SUMIF('TKK-MIF-TIF'!$L$150:$L$151,'rekap jam tatap muka'!B54,'TKK-MIF-TIF'!$R$150:$R205)</f>
        <v>0</v>
      </c>
      <c r="R50" s="24">
        <f>SUMIF('TKK-MIF-TIF'!$H$122:$H$123,'rekap jam tatap muka'!B54,'TKK-MIF-TIF'!$R$122:$R$123)+SUMIF('TKK-MIF-TIF'!$H$128,'rekap jam tatap muka'!B54,'TKK-MIF-TIF'!$R$128)+SUMIF('TKK-MIF-TIF'!$H$133:$H$134,'rekap jam tatap muka'!B54,'TKK-MIF-TIF'!$R$133:$R$134)+SUMIF('TKK-MIF-TIF'!$H$143:$H$145,'rekap jam tatap muka'!B54,'TKK-MIF-TIF'!$R$143:$R$145)+SUMIF('TKK-MIF-TIF'!$H$152,'rekap jam tatap muka'!B54,'TKK-MIF-TIF'!$R$152)+SUMIF('TKK-MIF-TIF'!$I$122:$I$123,'rekap jam tatap muka'!B54,'TKK-MIF-TIF'!$R$122:$R$123)+SUMIF('TKK-MIF-TIF'!$I$128,'rekap jam tatap muka'!B54,'TKK-MIF-TIF'!$R$128)+SUMIF('TKK-MIF-TIF'!$I$133:$I$134,'rekap jam tatap muka'!B54,'TKK-MIF-TIF'!$R$133:$R$134)+SUMIF('TKK-MIF-TIF'!$I$143:$I$145,'rekap jam tatap muka'!B54,'TKK-MIF-TIF'!$R$143:$R$145)+SUMIF('TKK-MIF-TIF'!$I$152,'rekap jam tatap muka'!B54,'TKK-MIF-TIF'!$R$152)+SUMIF('TKK-MIF-TIF'!$J$122:$J$123,'rekap jam tatap muka'!B54,'TKK-MIF-TIF'!$R$122:$R$123)+SUMIF('TKK-MIF-TIF'!$J$128,'rekap jam tatap muka'!B54,'TKK-MIF-TIF'!$R$128)+SUMIF('TKK-MIF-TIF'!$J$133:$J$134,'rekap jam tatap muka'!B54,'TKK-MIF-TIF'!$R$133:$R$134)+SUMIF('TKK-MIF-TIF'!$J$143:$J$145,'rekap jam tatap muka'!B54,'TKK-MIF-TIF'!$R$143:$R$145)+SUMIF('TKK-MIF-TIF'!$K$122:$K$123,'rekap jam tatap muka'!B54,'TKK-MIF-TIF'!$R$122:$R$123)+SUMIF('TKK-MIF-TIF'!$J$152,'rekap jam tatap muka'!B54,'TKK-MIF-TIF'!$R$152)+SUMIF('TKK-MIF-TIF'!$K$128,'rekap jam tatap muka'!B54,'TKK-MIF-TIF'!$R$128)+SUMIF('TKK-MIF-TIF'!$K$133:$K$134,'rekap jam tatap muka'!B54,'TKK-MIF-TIF'!$R$133:$R$134)+SUMIF('TKK-MIF-TIF'!$K$143:$K$145,'rekap jam tatap muka'!B54,'TKK-MIF-TIF'!$R$143:$R$145)+SUMIF('TKK-MIF-TIF'!$K$152,'rekap jam tatap muka'!B54,'TKK-MIF-TIF'!$R$152)+SUMIF('TKK-MIF-TIF'!$L$122:$L$123,'rekap jam tatap muka'!B54,'TKK-MIF-TIF'!$R$122:$R$123)+SUMIF('TKK-MIF-TIF'!$L$128,'rekap jam tatap muka'!B54,'TKK-MIF-TIF'!$R$128)+SUMIF('TKK-MIF-TIF'!$L$133:$L$134,'rekap jam tatap muka'!B54,'TKK-MIF-TIF'!$R$133:$R$134)+SUMIF('TKK-MIF-TIF'!$L$143:$L$145,'rekap jam tatap muka'!B54,'TKK-MIF-TIF'!$R$143:$R$145)+SUMIF('TKK-MIF-TIF'!$L$152,'rekap jam tatap muka'!B54,'TKK-MIF-TIF'!$R$152)</f>
        <v>15</v>
      </c>
      <c r="S50" s="25">
        <f>COUNTIF('TKK-MIF-TIF'!$A$189:$L$226,'rekap jam tatap muka'!B54)</f>
        <v>2</v>
      </c>
      <c r="T50" s="25">
        <f>SUMIF('TKK-MIF-TIF'!$H$194:$H$196,'rekap jam tatap muka'!B54,'TKK-MIF-TIF'!$R$194:$R$196)+SUMIF('TKK-MIF-TIF'!$H$205:$H$208,'rekap jam tatap muka'!B54,'TKK-MIF-TIF'!$R$205:$R$208)+SUMIF('TKK-MIF-TIF'!$H$215:$H$218,'rekap jam tatap muka'!B54,'TKK-MIF-TIF'!$R$215:$R272)+SUMIF('TKK-MIF-TIF'!$H$226:$H$227,'rekap jam tatap muka'!B54,'TKK-MIF-TIF'!$R$226:$R281)+ SUMIF('TKK-MIF-TIF'!$I$194:$I$196,'rekap jam tatap muka'!B54,'TKK-MIF-TIF'!$R$194:$R$196)+SUMIF('TKK-MIF-TIF'!$I$205:$I$208,'rekap jam tatap muka'!B54,'TKK-MIF-TIF'!$R$205:$R$208)+SUMIF('TKK-MIF-TIF'!$I$215:$I$218,'rekap jam tatap muka'!B54,'TKK-MIF-TIF'!$R$215:$R272)+SUMIF('TKK-MIF-TIF'!$I$226:$I$227,'rekap jam tatap muka'!B54,'TKK-MIF-TIF'!$R$226:$R281)+SUMIF('TKK-MIF-TIF'!$J$194:$J$196,'rekap jam tatap muka'!B54,'TKK-MIF-TIF'!$R$194:$R$196)+SUMIF('TKK-MIF-TIF'!$J$205:$J$208,'rekap jam tatap muka'!B54,'TKK-MIF-TIF'!$R$205:$R$208)+SUMIF('TKK-MIF-TIF'!$J$215:$J$218,'rekap jam tatap muka'!B54,'TKK-MIF-TIF'!$R$215:$R272)+SUMIF('TKK-MIF-TIF'!$J$226:$J$227,'rekap jam tatap muka'!B54,'TKK-MIF-TIF'!$R$226:$R281)+SUMIF('TKK-MIF-TIF'!$K$194:$K$196,'rekap jam tatap muka'!B54,'TKK-MIF-TIF'!$R$194:$R$196)+SUMIF('TKK-MIF-TIF'!$K$205:$K$208,'rekap jam tatap muka'!B54,'TKK-MIF-TIF'!$R$205:$R$208)+SUMIF('TKK-MIF-TIF'!$K$215:$K$218,'rekap jam tatap muka'!B54,'TKK-MIF-TIF'!$R$215:$R272)+SUMIF('TKK-MIF-TIF'!$K$226:$K$227,'rekap jam tatap muka'!B54,'TKK-MIF-TIF'!$R$226:$R281)+SUMIF('TKK-MIF-TIF'!$L$194:$L$196,'rekap jam tatap muka'!B54,'TKK-MIF-TIF'!$R$194:$R$196)+SUMIF('TKK-MIF-TIF'!$L$205:$L$208,'rekap jam tatap muka'!B54,'TKK-MIF-TIF'!$R$205:$R$208)+SUMIF('TKK-MIF-TIF'!$L$215:$L$218,'rekap jam tatap muka'!B54,'TKK-MIF-TIF'!$R$215:$R272)+SUMIF('TKK-MIF-TIF'!$L$226:$L$227,'rekap jam tatap muka'!B54,'TKK-MIF-TIF'!$R$226:$R281)</f>
        <v>2</v>
      </c>
      <c r="U50" s="26">
        <f>SUMIF('TKK-MIF-TIF'!$H$197:$H$198,'rekap jam tatap muka'!B54,'TKK-MIF-TIF'!$R$197:$R$198)+SUMIF('TKK-MIF-TIF'!$H$204,'rekap jam tatap muka'!B54,'TKK-MIF-TIF'!$R$204)+SUMIF('TKK-MIF-TIF'!$H$209:$H$210,'rekap jam tatap muka'!B54,'TKK-MIF-TIF'!$R$209:$R$210)+SUMIF('TKK-MIF-TIF'!$H$219:$H$221,'rekap jam tatap muka'!B54,'TKK-MIF-TIF'!$R$219:$R$221)+SUMIF('TKK-MIF-TIF'!$H$228,'rekap jam tatap muka'!B54,'TKK-MIF-TIF'!$R$228)+SUMIF('TKK-MIF-TIF'!$I$197:$I$198,'rekap jam tatap muka'!B54,'TKK-MIF-TIF'!$R$197:$R$198)+SUMIF('TKK-MIF-TIF'!$I$204,'rekap jam tatap muka'!B54,'TKK-MIF-TIF'!$R$204)+SUMIF('TKK-MIF-TIF'!$I$209:$I$210,'rekap jam tatap muka'!B54,'TKK-MIF-TIF'!$R$209:$R$210)+SUMIF('TKK-MIF-TIF'!$I$219:$I$221,'rekap jam tatap muka'!B54,'TKK-MIF-TIF'!$R$219:$R$221)+SUMIF('TKK-MIF-TIF'!$I$228,'rekap jam tatap muka'!B54,'TKK-MIF-TIF'!$R$228)+SUMIF('TKK-MIF-TIF'!$J$197:$J$198,'rekap jam tatap muka'!B54,'TKK-MIF-TIF'!$R$197:$R$198)+SUMIF('TKK-MIF-TIF'!$J$204,'rekap jam tatap muka'!B54,'TKK-MIF-TIF'!$R$204)+SUMIF('TKK-MIF-TIF'!$J$209:$J$210,'rekap jam tatap muka'!B54,'TKK-MIF-TIF'!$R$209:$R$210)+SUMIF('TKK-MIF-TIF'!$J$219:$J$221,'rekap jam tatap muka'!B54,'TKK-MIF-TIF'!$R$219:$R$221)+SUMIF('TKK-MIF-TIF'!$J$228,'rekap jam tatap muka'!B54,'TKK-MIF-TIF'!$R$228)+SUMIF('TKK-MIF-TIF'!$K$197:$K$198,'rekap jam tatap muka'!B54,'TKK-MIF-TIF'!$R$197:$R$198)+SUMIF('TKK-MIF-TIF'!$K$204,'rekap jam tatap muka'!B54,'TKK-MIF-TIF'!$R$204)+SUMIF('TKK-MIF-TIF'!$K$209:$K$210,'rekap jam tatap muka'!B54,'TKK-MIF-TIF'!$R$209:$R$210)+SUMIF('TKK-MIF-TIF'!$K$219:$K$221,'rekap jam tatap muka'!B54,'TKK-MIF-TIF'!$R$219:$R$221)+SUMIF('TKK-MIF-TIF'!$K$228,'rekap jam tatap muka'!B54,'TKK-MIF-TIF'!$R$228)+SUMIF('TKK-MIF-TIF'!$L$197:$L$198,'rekap jam tatap muka'!B54,'TKK-MIF-TIF'!$R$197:$R$198)+SUMIF('TKK-MIF-TIF'!$L$204,'rekap jam tatap muka'!B54,'TKK-MIF-TIF'!$R$204)+SUMIF('TKK-MIF-TIF'!$L$209:$L$210,'rekap jam tatap muka'!B54,'TKK-MIF-TIF'!$R$209:$R$210)+SUMIF('TKK-MIF-TIF'!$J$219:$J$221,'rekap jam tatap muka'!B54,'TKK-MIF-TIF'!$R$219:$R$221)++SUMIF('TKK-MIF-TIF'!$L$228,'rekap jam tatap muka'!B54,'TKK-MIF-TIF'!$R$228)</f>
        <v>6</v>
      </c>
      <c r="V50" s="27">
        <f>COUNTIF('TKK-MIF-TIF'!$A$231:$L$242,'rekap jam tatap muka'!B54)</f>
        <v>0</v>
      </c>
      <c r="W50" s="28">
        <f>SUMIF('TKK-MIF-TIF'!$H$251:$H$253,'rekap jam tatap muka'!B54,'TKK-MIF-TIF'!$R$251:$R$253)+SUMIF('TKK-MIF-TIF'!$I$251:$I$253,'rekap jam tatap muka'!B54,'TKK-MIF-TIF'!$R$251:$R$253)+SUMIF('TKK-MIF-TIF'!$J$251:$J$253,'rekap jam tatap muka'!B54,'TKK-MIF-TIF'!$R$251:$R$253)+SUMIF('TKK-MIF-TIF'!$K$251:$K$253,'rekap jam tatap muka'!B54,'TKK-MIF-TIF'!$R$251:$R$253)+SUMIF('TKK-MIF-TIF'!$L$251:$L$253,'rekap jam tatap muka'!B54,'TKK-MIF-TIF'!$R$251:$R$253)</f>
        <v>0</v>
      </c>
      <c r="X50" s="29">
        <f>SUMIF('TKK-MIF-TIF'!$H$254:$H$255,'rekap jam tatap muka'!B54,'TKK-MIF-TIF'!$R$254:$R$255)+SUMIF('TKK-MIF-TIF'!$I$254:$I$255,'rekap jam tatap muka'!B54,'TKK-MIF-TIF'!$R$254:$R$255)+SUMIF('TKK-MIF-TIF'!$J$254:$J$255,'rekap jam tatap muka'!B54,'TKK-MIF-TIF'!$R$254:$R$255)+SUMIF('TKK-MIF-TIF'!$K$254:$K$255,'rekap jam tatap muka'!B54,'TKK-MIF-TIF'!$R$254:$R$255)+SUMIF('TKK-MIF-TIF'!$L$254:$L$255,'rekap jam tatap muka'!B54,'TKK-MIF-TIF'!$R$254:$R$255)</f>
        <v>0</v>
      </c>
      <c r="Y50" s="30">
        <f>COUNTIF('TKK-MIF-TIF'!$A$261:$L$272,'rekap jam tatap muka'!B54)</f>
        <v>0</v>
      </c>
      <c r="Z50" s="31">
        <f>SUMIF('TKK-MIF-TIF'!$H$266:$H$268,'rekap jam tatap muka'!B54,'TKK-MIF-TIF'!$R$266:$R$268)+SUMIF('TKK-MIF-TIF'!$I$266:$I$268,'rekap jam tatap muka'!B54,'TKK-MIF-TIF'!$R$266:$R$268)+SUMIF('TKK-MIF-TIF'!$J$266:$J$268,'rekap jam tatap muka'!B54,'TKK-MIF-TIF'!$R$266:$R$268)+SUMIF('TKK-MIF-TIF'!$K$266:$K$268,'rekap jam tatap muka'!B54,'TKK-MIF-TIF'!$R$266:$R$268)+SUMIF('TKK-MIF-TIF'!$L$266:$L$268,'rekap jam tatap muka'!B54,'TKK-MIF-TIF'!$R$266:$R$268)</f>
        <v>0</v>
      </c>
      <c r="AA50" s="32">
        <f>SUMIF('TKK-MIF-TIF'!$H$269:$H$270,'rekap jam tatap muka'!B54,'TKK-MIF-TIF'!$R$269:$R$270)+SUMIF('TKK-MIF-TIF'!$I$269:$I$270,'rekap jam tatap muka'!B54,'TKK-MIF-TIF'!$R$269:$R$270)+SUMIF('TKK-MIF-TIF'!$J$269:$J$270,'rekap jam tatap muka'!B54,'TKK-MIF-TIF'!$R$269:$R$270)+SUMIF('TKK-MIF-TIF'!$K$269:$K$270,'rekap jam tatap muka'!B54,'TKK-MIF-TIF'!$R$269:$R$270)+SUMIF('TKK-MIF-TIF'!$L$269:$L$270,'rekap jam tatap muka'!B54,'TKK-MIF-TIF'!$R$269:$R$270)</f>
        <v>0</v>
      </c>
      <c r="AB50" s="33">
        <f>COUNTIF('TKK-MIF-TIF'!$A$154:$L$184,'rekap jam tatap muka'!B54)</f>
        <v>2</v>
      </c>
      <c r="AC50" s="33">
        <f>SUMIF('TKK-MIF-TIF'!$H$161:$H$163,'rekap jam tatap muka'!B54,'TKK-MIF-TIF'!$R$161:$R$163)+SUMIF('TKK-MIF-TIF'!$H$172:$H$175,'rekap jam tatap muka'!B54,'TKK-MIF-TIF'!$R$172:$R$175)+SUMIF('TKK-MIF-TIF'!$I$161:$I$163,'rekap jam tatap muka'!B54,'TKK-MIF-TIF'!$R$161:$R$163)+SUMIF('TKK-MIF-TIF'!$I$172:$I$175,'rekap jam tatap muka'!B54,'TKK-MIF-TIF'!$R$172:$R$175)+SUMIF('TKK-MIF-TIF'!$J$161:$J$163,'rekap jam tatap muka'!B54,'TKK-MIF-TIF'!$R$161:$R$163)+SUMIF('TKK-MIF-TIF'!$J$172:$J$175,'rekap jam tatap muka'!B54,'TKK-MIF-TIF'!$R$172:$R$175)+SUMIF('TKK-MIF-TIF'!$K$161:$K$163,'rekap jam tatap muka'!B54,'TKK-MIF-TIF'!$R$161:$R$163)+SUMIF('TKK-MIF-TIF'!$K$172:$K$175,'rekap jam tatap muka'!B54,'TKK-MIF-TIF'!$R$172:$R$175)+SUMIF('TKK-MIF-TIF'!$L$161:$L$163,'rekap jam tatap muka'!B54,'TKK-MIF-TIF'!$R$161:$R$163)+SUMIF('TKK-MIF-TIF'!$L$172:$L$175,'rekap jam tatap muka'!B54,'TKK-MIF-TIF'!$R$172:$R$175)</f>
        <v>0</v>
      </c>
      <c r="AD50" s="34">
        <f>SUMIF('TKK-MIF-TIF'!$H$164:$H$165,'rekap jam tatap muka'!B54,'TKK-MIF-TIF'!$R$164:$R$165)+SUMIF('TKK-MIF-TIF'!$H$171,'rekap jam tatap muka'!B54,'TKK-MIF-TIF'!$R$171)+SUMIF('TKK-MIF-TIF'!$H$176:$H$177,'rekap jam tatap muka'!B54,'TKK-MIF-TIF'!$R$176:$R$177)+SUMIF('TKK-MIF-TIF'!$I$164:$I$165,'rekap jam tatap muka'!B54,'TKK-MIF-TIF'!$R$164:$R$165)+SUMIF('TKK-MIF-TIF'!$I$171,'rekap jam tatap muka'!B54,'TKK-MIF-TIF'!$R$171)+SUMIF('TKK-MIF-TIF'!$I$176:$I$177,'rekap jam tatap muka'!B54,'TKK-MIF-TIF'!$R$176:$R$177)+SUMIF('TKK-MIF-TIF'!$J$164:$J$165,'rekap jam tatap muka'!B54,'TKK-MIF-TIF'!$R$164:$R$165)+SUMIF('TKK-MIF-TIF'!$J$171,'rekap jam tatap muka'!B54,'TKK-MIF-TIF'!$R$171)+SUMIF('TKK-MIF-TIF'!$J$176:$J$177,'rekap jam tatap muka'!B54,'TKK-MIF-TIF'!$R$176:$R$177)+SUMIF('TKK-MIF-TIF'!$K$164:$K$165,'rekap jam tatap muka'!B54,'TKK-MIF-TIF'!$R$164:$R$165)+SUMIF('TKK-MIF-TIF'!$K$171,'rekap jam tatap muka'!B54,'TKK-MIF-TIF'!$R$171)+SUMIF('TKK-MIF-TIF'!$K$176:$K$177,'rekap jam tatap muka'!B54,'TKK-MIF-TIF'!$R$176:$R$177)+SUMIF('TKK-MIF-TIF'!$L$164:$L$165,'rekap jam tatap muka'!B54,'TKK-MIF-TIF'!$R$164:$R$165)+SUMIF('TKK-MIF-TIF'!$L$171,'rekap jam tatap muka'!B54,'TKK-MIF-TIF'!$R$171)+SUMIF('TKK-MIF-TIF'!$L$176:$L$177,'rekap jam tatap muka'!B54,'TKK-MIF-TIF'!$R$176:$R$177)</f>
        <v>4</v>
      </c>
      <c r="AE50" s="34"/>
      <c r="AF50" s="35">
        <f t="shared" si="9"/>
        <v>6</v>
      </c>
      <c r="AG50" s="15">
        <f t="shared" ca="1" si="10"/>
        <v>2</v>
      </c>
      <c r="AH50" s="35">
        <f t="shared" ca="1" si="11"/>
        <v>0</v>
      </c>
      <c r="AI50" s="15">
        <f t="shared" ca="1" si="12"/>
        <v>25</v>
      </c>
      <c r="AJ50" s="35">
        <f ca="1">IF(AI50&lt;=8,0,IF(AI50&gt;8,AI50-8,IF(AI50&gt;12,4,4)))</f>
        <v>17</v>
      </c>
      <c r="AK50" s="35">
        <f t="shared" ca="1" si="13"/>
        <v>27</v>
      </c>
      <c r="AL50" s="36">
        <f>COUNTIF('TKK-MIF-TIF'!$H$15:$H$272,'rekap jam tatap muka'!B54)</f>
        <v>5</v>
      </c>
      <c r="AM50" s="37">
        <v>50000</v>
      </c>
      <c r="AN50" s="38">
        <f t="shared" ca="1" si="14"/>
        <v>0</v>
      </c>
      <c r="AO50" s="38">
        <f t="shared" ca="1" si="15"/>
        <v>11900000</v>
      </c>
      <c r="AP50" s="38">
        <f t="shared" ca="1" si="16"/>
        <v>11900000</v>
      </c>
      <c r="AQ50" s="40" t="s">
        <v>31</v>
      </c>
    </row>
    <row r="51" spans="1:43" ht="15.75" customHeight="1">
      <c r="A51" s="12">
        <v>49</v>
      </c>
      <c r="B51" s="53" t="s">
        <v>74</v>
      </c>
      <c r="C51" s="53" t="s">
        <v>333</v>
      </c>
      <c r="D51" s="14">
        <f>COUNTIF('TKK-MIF-TIF'!$A$13:$L$35,'rekap jam tatap muka'!B48)</f>
        <v>0</v>
      </c>
      <c r="E51" s="15">
        <f ca="1">SUMIF('TKK-MIF-TIF'!$H$4:$H$19,'rekap jam tatap muka'!B48,'TKK-MIF-TIF'!$R$4:$R$19)+SUMIF('TKK-MIF-TIF'!$H$25:$H$30,'rekap jam tatap muka'!B48,'TKK-MIF-TIF'!$R$25:$R$30)+SUMIF('TKK-MIF-TIF'!$I$4:$I$19,'rekap jam tatap muka'!B48,'TKK-MIF-TIF'!$R$4:$R$19)+SUMIF('TKK-MIF-TIF'!$I$25:$I$30,'rekap jam tatap muka'!B48,'TKK-MIF-TIF'!$R$25:$R$30)+SUMIF('TKK-MIF-TIF'!$J$4:$J$19,'rekap jam tatap muka'!B48,'TKK-MIF-TIF'!$R$4:$R$19)+SUMIF('TKK-MIF-TIF'!$J$25:$J$30,'rekap jam tatap muka'!B48,'TKK-MIF-TIF'!$R$25:$R$30)+SUMIF('TKK-MIF-TIF'!$K$4:$K$19,'rekap jam tatap muka'!B48,'TKK-MIF-TIF'!$R$4:$R$19)+SUMIF('TKK-MIF-TIF'!$K$25:$K$30,'rekap jam tatap muka'!B48,'TKK-MIF-TIF'!$R$25:$R$30)+SUMIF('TKK-MIF-TIF'!$L$4:$L$19,'rekap jam tatap muka'!B48,'TKK-MIF-TIF'!$R$4:$R$19)+SUMIF('TKK-MIF-TIF'!$L$25:$L$30,'rekap jam tatap muka'!B48,'TKK-MIF-TIF'!$R$25:$R$30)</f>
        <v>0</v>
      </c>
      <c r="F51" s="16">
        <f>SUMIF('TKK-MIF-TIF'!$H$20:$H$22,'rekap jam tatap muka'!B48,'TKK-MIF-TIF'!$R$20:$R$22)+SUMIF('TKK-MIF-TIF'!$H$31:$H$32,'rekap jam tatap muka'!B48,'TKK-MIF-TIF'!$R$31:$R$32)+SUMIF('TKK-MIF-TIF'!$H$34,'rekap jam tatap muka'!B48,'TKK-MIF-TIF'!$R$34)+SUMIF('TKK-MIF-TIF'!$I$20:$I$22,'rekap jam tatap muka'!B48,'TKK-MIF-TIF'!$R$20:$R$22)+SUMIF('TKK-MIF-TIF'!$I$31:$I$32,'rekap jam tatap muka'!B48,'TKK-MIF-TIF'!$R$31:$R$32)+SUMIF('TKK-MIF-TIF'!$I$34,'rekap jam tatap muka'!B48,'TKK-MIF-TIF'!$R$34)+SUMIF('TKK-MIF-TIF'!$J$20:$J$22,'rekap jam tatap muka'!B48,'TKK-MIF-TIF'!$R$20:$R$22)+SUMIF('TKK-MIF-TIF'!$J$31:$J$32,'rekap jam tatap muka'!B48,'TKK-MIF-TIF'!$R$31:$R$32)+SUMIF('TKK-MIF-TIF'!$J$34,'rekap jam tatap muka'!B48,'TKK-MIF-TIF'!$R$34)+SUMIF('TKK-MIF-TIF'!$K$20:$K$22,'rekap jam tatap muka'!B48,'TKK-MIF-TIF'!$R$20:$R$22)+SUMIF('TKK-MIF-TIF'!$K$31:$K$32,'rekap jam tatap muka'!B48,'TKK-MIF-TIF'!$R$31:$R$32)+SUMIF('TKK-MIF-TIF'!$K$34,'rekap jam tatap muka'!B48,'TKK-MIF-TIF'!$R$34)+SUMIF('TKK-MIF-TIF'!$L$20:$L$22,'rekap jam tatap muka'!B48,'TKK-MIF-TIF'!$R$20:$R$22)+SUMIF('TKK-MIF-TIF'!$L$31:$L$32,'rekap jam tatap muka'!B48,'TKK-MIF-TIF'!$R$31:$R$32)+SUMIF('TKK-MIF-TIF'!$L$34,'rekap jam tatap muka'!B48,'TKK-MIF-TIF'!$R$34)</f>
        <v>0</v>
      </c>
      <c r="G51" s="17">
        <f>COUNTIF('TKK-MIF-TIF'!$A$41:$L$50,'rekap jam tatap muka'!B48)</f>
        <v>0</v>
      </c>
      <c r="H51" s="18">
        <f>SUMIF('TKK-MIF-TIF'!$H$43:$H$47,'rekap jam tatap muka'!B48,'TKK-MIF-TIF'!$R$43:$R$47)+SUMIF('TKK-MIF-TIF'!$I$43:$I$47,'rekap jam tatap muka'!B48,'TKK-MIF-TIF'!$R$43:$R$47)+SUMIF('TKK-MIF-TIF'!$J$43:$J$47,'rekap jam tatap muka'!B48,'TKK-MIF-TIF'!$R$43:$R$47)+SUMIF('TKK-MIF-TIF'!$K$43:$K$47,'rekap jam tatap muka'!B48,'TKK-MIF-TIF'!$R$43:$R$47)+SUMIF('TKK-MIF-TIF'!$L$43:$L$47,'rekap jam tatap muka'!B48,'TKK-MIF-TIF'!$R$43:$R$47)</f>
        <v>0</v>
      </c>
      <c r="I51" s="42">
        <f>SUMIF('TKK-MIF-TIF'!$H$48:$H$50,'rekap jam tatap muka'!B48,'TKK-MIF-TIF'!$R$48:$R$50)+SUMIF('TKK-MIF-TIF'!$I$48:$I$50,'rekap jam tatap muka'!B48,'TKK-MIF-TIF'!$R$48:$R$50)+SUMIF('TKK-MIF-TIF'!$J$48:$J$50,'rekap jam tatap muka'!B48,'TKK-MIF-TIF'!$R$48:$R$50)+SUMIF('TKK-MIF-TIF'!$K$48:$K$50,'rekap jam tatap muka'!B48,'TKK-MIF-TIF'!$R$48:$R$50)+SUMIF('TKK-MIF-TIF'!$L$48:$L$50,'rekap jam tatap muka'!B48,'TKK-MIF-TIF'!$R$48:$R$50)</f>
        <v>0</v>
      </c>
      <c r="J51" s="19">
        <f>COUNTIF('TKK-MIF-TIF'!$A$55:$K$80,'rekap jam tatap muka'!B48)</f>
        <v>3</v>
      </c>
      <c r="K51" s="19">
        <f>SUMIF('TKK-MIF-TIF'!$H$60,'rekap jam tatap muka'!B48,'TKK-MIF-TIF'!$R$60)+SUMIF('TKK-MIF-TIF'!$H$62,'rekap jam tatap muka'!B48,'TKK-MIF-TIF'!$R$62)+SUMIF('TKK-MIF-TIF'!$H$67:$H$72,'rekap jam tatap muka'!B48,'TKK-MIF-TIF'!$R$67:$R$72)+SUMIF('TKK-MIF-TIF'!$H$78:$H$79,'rekap jam tatap muka'!B48,'TKK-MIF-TIF'!$R$78:$R$79)+SUMIF('TKK-MIF-TIF'!$I$60,'rekap jam tatap muka'!B48,'TKK-MIF-TIF'!$R$60)+SUMIF('TKK-MIF-TIF'!$I$62,'rekap jam tatap muka'!B48,'TKK-MIF-TIF'!$R$62)+SUMIF('TKK-MIF-TIF'!$I$67:$I$72,'rekap jam tatap muka'!B48,'TKK-MIF-TIF'!$R$67:$R$72)+SUMIF('TKK-MIF-TIF'!$I$78:$I$79,'rekap jam tatap muka'!B48,'TKK-MIF-TIF'!$R$78:$R$79)+SUMIF('TKK-MIF-TIF'!$J$60,'rekap jam tatap muka'!B48,'TKK-MIF-TIF'!$R$60)+SUMIF('TKK-MIF-TIF'!$J$62,'rekap jam tatap muka'!B48,'TKK-MIF-TIF'!$R$62)+SUMIF('TKK-MIF-TIF'!$J$67:$J$72,'rekap jam tatap muka'!B48,'TKK-MIF-TIF'!$R$67:$R$72)+SUMIF('TKK-MIF-TIF'!$J$78:$J$79,'rekap jam tatap muka'!B48,'TKK-MIF-TIF'!$R$78:$R$79)+SUMIF('TKK-MIF-TIF'!$K$60,'rekap jam tatap muka'!B48,'TKK-MIF-TIF'!$R$60)+SUMIF('TKK-MIF-TIF'!$K$62,'rekap jam tatap muka'!B48,'TKK-MIF-TIF'!$R$62)+SUMIF('TKK-MIF-TIF'!$K$67:$K$72,'rekap jam tatap muka'!B48,'TKK-MIF-TIF'!$R$67:$R$72)+SUMIF('TKK-MIF-TIF'!$K$78:$K$79,'rekap jam tatap muka'!B48,'TKK-MIF-TIF'!$R$78:$R$79)+SUMIF('TKK-MIF-TIF'!$L$60,'rekap jam tatap muka'!B48,'TKK-MIF-TIF'!$R$60)+SUMIF('TKK-MIF-TIF'!$L$62,'rekap jam tatap muka'!B48,'TKK-MIF-TIF'!$R$62)+SUMIF('TKK-MIF-TIF'!$L$67:$L$72,'rekap jam tatap muka'!B48,'TKK-MIF-TIF'!$R$67:$R$72)+SUMIF('TKK-MIF-TIF'!$L$78:$L$79,'rekap jam tatap muka'!B48,'TKK-MIF-TIF'!$R$78:$R$79)</f>
        <v>2</v>
      </c>
      <c r="L51" s="20">
        <f>SUMIF('TKK-MIF-TIF'!$H$61,'rekap jam tatap muka'!B48,'TKK-MIF-TIF'!$R$61)+SUMIF('TKK-MIF-TIF'!$H$63:$H$64,'rekap jam tatap muka'!B48,'TKK-MIF-TIF'!$R$63:$R$64)+SUMIF('TKK-MIF-TIF'!$H$73:$H$74,'rekap jam tatap muka'!B48,'TKK-MIF-TIF'!$R$73:$R$74)+SUMIF('TKK-MIF-TIF'!$H$77,'rekap jam tatap muka'!B48,'TKK-MIF-TIF'!$R$77)+SUMIF('TKK-MIF-TIF'!$I$61,'rekap jam tatap muka'!B48,'TKK-MIF-TIF'!$R$61)+SUMIF('TKK-MIF-TIF'!$I$63:$I$64,'rekap jam tatap muka'!B48,'TKK-MIF-TIF'!$R$63:$R$64)+SUMIF('TKK-MIF-TIF'!$I$73:$I$74,'rekap jam tatap muka'!B48,'TKK-MIF-TIF'!$R$73:$R$74)+SUMIF('TKK-MIF-TIF'!$I$77,'rekap jam tatap muka'!B48,'TKK-MIF-TIF'!$R$77)+SUMIF('TKK-MIF-TIF'!$J$61,'rekap jam tatap muka'!B48,'TKK-MIF-TIF'!$R$61)+SUMIF('TKK-MIF-TIF'!$J$63:$J$64,'rekap jam tatap muka'!B48,'TKK-MIF-TIF'!$R$63:$R$64)+SUMIF('TKK-MIF-TIF'!$J$73:$J$74,'rekap jam tatap muka'!B48,'TKK-MIF-TIF'!$R$73:$R$74)+SUMIF('TKK-MIF-TIF'!$J$77,'rekap jam tatap muka'!B48,'TKK-MIF-TIF'!$R$77)+SUMIF('TKK-MIF-TIF'!$K$61,'rekap jam tatap muka'!B48,'TKK-MIF-TIF'!$R$61)+SUMIF('TKK-MIF-TIF'!$K$63:$K$64,'rekap jam tatap muka'!B48,'TKK-MIF-TIF'!$R$63:$R$64)+SUMIF('TKK-MIF-TIF'!$K$73:$K$74,'rekap jam tatap muka'!B48,'TKK-MIF-TIF'!$R$73:$R$74)+SUMIF('TKK-MIF-TIF'!$K$77,'rekap jam tatap muka'!B48,'TKK-MIF-TIF'!$R$77)+SUMIF('TKK-MIF-TIF'!$L$61,'rekap jam tatap muka'!B48,'TKK-MIF-TIF'!$R$61)+SUMIF('TKK-MIF-TIF'!$L$63:$L$64,'rekap jam tatap muka'!B48,'TKK-MIF-TIF'!$R$63:$R$64)+SUMIF('TKK-MIF-TIF'!$L$73:$L$74,'rekap jam tatap muka'!B48,'TKK-MIF-TIF'!$R$73:$R$74)+SUMIF('TKK-MIF-TIF'!$L$77,'rekap jam tatap muka'!B48,'TKK-MIF-TIF'!$R$77)</f>
        <v>10</v>
      </c>
      <c r="M51" s="21">
        <f>COUNTIF('TKK-MIF-TIF'!$A$84:$K$109,'rekap jam tatap muka'!B48)</f>
        <v>3</v>
      </c>
      <c r="N51" s="21">
        <f>SUMIF('TKK-MIF-TIF'!$H$89,'rekap jam tatap muka'!B48,'TKK-MIF-TIF'!$R$89)+SUMIF('TKK-MIF-TIF'!$H$91,'rekap jam tatap muka'!B48,'TKK-MIF-TIF'!$R$91)+SUMIF('TKK-MIF-TIF'!$H$96:$H$101,'rekap jam tatap muka'!B48,'TKK-MIF-TIF'!$R$96:$R$101)+SUMIF('TKK-MIF-TIF'!$H$107:$H$108,'rekap jam tatap muka'!B48,'TKK-MIF-TIF'!$R$107:$R$108)+SUMIF('TKK-MIF-TIF'!$I$89,'rekap jam tatap muka'!B48,'TKK-MIF-TIF'!$R$89)+SUMIF('TKK-MIF-TIF'!$I$91,'rekap jam tatap muka'!B48,'TKK-MIF-TIF'!$R$91)+SUMIF('TKK-MIF-TIF'!$I$96:$I$101,'rekap jam tatap muka'!B48,'TKK-MIF-TIF'!$R$96:$R$101)+SUMIF('TKK-MIF-TIF'!$I$107:$I$108,'rekap jam tatap muka'!B48,'TKK-MIF-TIF'!$R$107:$R$108)+SUMIF('TKK-MIF-TIF'!$J$89,'rekap jam tatap muka'!B48,'TKK-MIF-TIF'!$R$89)+SUMIF('TKK-MIF-TIF'!$J$91,'rekap jam tatap muka'!B48,'TKK-MIF-TIF'!$R$91)+SUMIF('TKK-MIF-TIF'!$J$96:$J$101,'rekap jam tatap muka'!B48,'TKK-MIF-TIF'!$R$96:$R$101)+SUMIF('TKK-MIF-TIF'!$J$107:$J$108,'rekap jam tatap muka'!B48,'TKK-MIF-TIF'!$R$107:$R$108)+SUMIF('TKK-MIF-TIF'!$K$89,'rekap jam tatap muka'!B48,'TKK-MIF-TIF'!$R$89)+SUMIF('TKK-MIF-TIF'!$K$91,'rekap jam tatap muka'!B48,'TKK-MIF-TIF'!$R$91)+SUMIF('TKK-MIF-TIF'!$K$96:$K$101,'rekap jam tatap muka'!B48,'TKK-MIF-TIF'!$R$96:$R$101)+SUMIF('TKK-MIF-TIF'!$K$107:$K$108,'rekap jam tatap muka'!B48,'TKK-MIF-TIF'!$R$107:$R$108)+SUMIF('TKK-MIF-TIF'!$H$89,'rekap jam tatap muka'!B48,'TKK-MIF-TIF'!$R$89)+SUMIF('TKK-MIF-TIF'!$L$91,'rekap jam tatap muka'!B48,'TKK-MIF-TIF'!$R$91)+SUMIF('TKK-MIF-TIF'!$L$96:$L$101,'rekap jam tatap muka'!B48,'TKK-MIF-TIF'!$R$96:$R$101)+SUMIF('TKK-MIF-TIF'!$L$107:$L$108,'rekap jam tatap muka'!B48,'TKK-MIF-TIF'!$R$107:$R$108)</f>
        <v>1</v>
      </c>
      <c r="O51" s="22">
        <f ca="1">SUMIF('TKK-MIF-TIF'!$H$90,'rekap jam tatap muka'!B48,'TKK-MIF-TIF'!$R$90)+SUMIF('TKK-MIF-TIF'!$H$92:$H$93,'rekap jam tatap muka'!B48,'TKK-MIF-TIF'!$R$92:$R$93)+SUMIF('TKK-MIF-TIF'!$H$102:$H$103,'rekap jam tatap muka'!B48,'TKK-MIF-TIF'!$R$102:$R$103)+SUMIF('TKK-MIF-TIF'!$H$106,'rekap jam tatap muka'!B48,'TKK-MIF-TIF'!$R$106)+SUMIF('TKK-MIF-TIF'!$I$90,'rekap jam tatap muka'!B48,'TKK-MIF-TIF'!$R$90)+SUMIF('TKK-MIF-TIF'!$H$92:$I$93,'rekap jam tatap muka'!B48,'TKK-MIF-TIF'!$R$92:$R$93)+SUMIF('TKK-MIF-TIF'!$I$102:$I$103,'rekap jam tatap muka'!B48,'TKK-MIF-TIF'!$R$102:$R$103)+SUMIF('TKK-MIF-TIF'!$I$106,'rekap jam tatap muka'!B48,'TKK-MIF-TIF'!$R$106)+SUMIF('TKK-MIF-TIF'!$J$90,'rekap jam tatap muka'!B48,'TKK-MIF-TIF'!$R$90)+SUMIF('TKK-MIF-TIF'!$J$92:$J$93,'rekap jam tatap muka'!B48,'TKK-MIF-TIF'!$R$92:$R$93)+SUMIF('TKK-MIF-TIF'!$J$102:$J$103,'rekap jam tatap muka'!B48,'TKK-MIF-TIF'!$R$102:$R$103)+SUMIF('TKK-MIF-TIF'!$J$106,'rekap jam tatap muka'!B48,'TKK-MIF-TIF'!$R$106)+SUMIF('TKK-MIF-TIF'!$K$90,'rekap jam tatap muka'!B48,'TKK-MIF-TIF'!$R$90)+SUMIF('TKK-MIF-TIF'!$K$92:$K$93,'rekap jam tatap muka'!B48,'TKK-MIF-TIF'!$R$92:$R$93)+SUMIF('TKK-MIF-TIF'!$K$102:$K$103,'rekap jam tatap muka'!B48,'TKK-MIF-TIF'!$R$102:$R$103)+SUMIF('TKK-MIF-TIF'!$K$106,'rekap jam tatap muka'!B48,'TKK-MIF-TIF'!$R$106)+SUMIF('TKK-MIF-TIF'!$L$90,'rekap jam tatap muka'!B48,'TKK-MIF-TIF'!$R$90)+SUMIF('TKK-MIF-TIF'!$L$92:$L$93,'rekap jam tatap muka'!B48,'TKK-MIF-TIF'!$R$92:$R$93)+SUMIF('TKK-MIF-TIF'!$L$102:$L$103,'rekap jam tatap muka'!B48,'TKK-MIF-TIF'!$R$102:$R$103)+SUMIF('TKK-MIF-TIF'!$L$106,'rekap jam tatap muka'!B48,'TKK-MIF-TIF'!$R$106)</f>
        <v>4</v>
      </c>
      <c r="P51" s="23">
        <f>COUNTIF('TKK-MIF-TIF'!$A$113:$L$150,'rekap jam tatap muka'!B48)</f>
        <v>0</v>
      </c>
      <c r="Q51" s="23">
        <f>SUMIF('TKK-MIF-TIF'!$H$119:$H$121,'rekap jam tatap muka'!B48,'TKK-MIF-TIF'!$R$119:$R$121)+SUMIF('TKK-MIF-TIF'!$H$129:$H$132,'rekap jam tatap muka'!B48,'TKK-MIF-TIF'!$R$129:$R$132)+SUMIF('TKK-MIF-TIF'!$H$139:$H$142,'rekap jam tatap muka'!B48,'TKK-MIF-TIF'!$R$139:$R190)+ SUMIF('TKK-MIF-TIF'!$H$150:$H$151,'rekap jam tatap muka'!B48,'TKK-MIF-TIF'!$R$150:$R199)+SUMIF('TKK-MIF-TIF'!$I$119:$I$121,'rekap jam tatap muka'!B48,'TKK-MIF-TIF'!$R$119:$R$121)+SUMIF('TKK-MIF-TIF'!$I$129:$I$132,'rekap jam tatap muka'!B48,'TKK-MIF-TIF'!$R$129:$R$132)+SUMIF('TKK-MIF-TIF'!$I$139:$I$142,'rekap jam tatap muka'!B48,'TKK-MIF-TIF'!$R$139:$R190)+SUMIF('TKK-MIF-TIF'!$I$150:$I$151,'rekap jam tatap muka'!B48,'TKK-MIF-TIF'!$R$150:$R199)+SUMIF('TKK-MIF-TIF'!$J$119:$J$121,'rekap jam tatap muka'!B48,'TKK-MIF-TIF'!$R$119:$R$121)+SUMIF('TKK-MIF-TIF'!$J$129:$J$132,'rekap jam tatap muka'!B48,'TKK-MIF-TIF'!$R$129:$R$132)+SUMIF('TKK-MIF-TIF'!$J$139:$J$142,'rekap jam tatap muka'!B48,'TKK-MIF-TIF'!$R$139:$R190)+SUMIF('TKK-MIF-TIF'!$J$150:$J$151,'rekap jam tatap muka'!B48,'TKK-MIF-TIF'!$R$150:$R199)+SUMIF('TKK-MIF-TIF'!$K$119:$K$121,'rekap jam tatap muka'!B48,'TKK-MIF-TIF'!$R$119:$R$121)+SUMIF('TKK-MIF-TIF'!$K$129:$K$132,'rekap jam tatap muka'!B48,'TKK-MIF-TIF'!$R$132:$R$1120)+SUMIF('TKK-MIF-TIF'!$K$139:$K$142,'rekap jam tatap muka'!B48,'TKK-MIF-TIF'!$R$139:$R190)+SUMIF('TKK-MIF-TIF'!$K$150:$K$151,'rekap jam tatap muka'!B48,'TKK-MIF-TIF'!$R$150:$R199)+SUMIF('TKK-MIF-TIF'!$L$119:$L$121,'rekap jam tatap muka'!B48,'TKK-MIF-TIF'!$R$119:$R$121)+SUMIF('TKK-MIF-TIF'!$L$129:$L$132,'rekap jam tatap muka'!B48,'TKK-MIF-TIF'!$R$132:$R$1120)+SUMIF('TKK-MIF-TIF'!$L$139:$L$142,'rekap jam tatap muka'!B48,'TKK-MIF-TIF'!$R$139:$R190)+SUMIF('TKK-MIF-TIF'!$L$150:$L$151,'rekap jam tatap muka'!B48,'TKK-MIF-TIF'!$R$150:$R199)</f>
        <v>0</v>
      </c>
      <c r="R51" s="24">
        <f>SUMIF('TKK-MIF-TIF'!$H$122:$H$123,'rekap jam tatap muka'!B48,'TKK-MIF-TIF'!$R$122:$R$123)+SUMIF('TKK-MIF-TIF'!$H$128,'rekap jam tatap muka'!B48,'TKK-MIF-TIF'!$R$128)+SUMIF('TKK-MIF-TIF'!$H$133:$H$134,'rekap jam tatap muka'!B48,'TKK-MIF-TIF'!$R$133:$R$134)+SUMIF('TKK-MIF-TIF'!$H$143:$H$145,'rekap jam tatap muka'!B48,'TKK-MIF-TIF'!$R$143:$R$145)+SUMIF('TKK-MIF-TIF'!$H$152,'rekap jam tatap muka'!B48,'TKK-MIF-TIF'!$R$152)+SUMIF('TKK-MIF-TIF'!$I$122:$I$123,'rekap jam tatap muka'!B48,'TKK-MIF-TIF'!$R$122:$R$123)+SUMIF('TKK-MIF-TIF'!$I$128,'rekap jam tatap muka'!B48,'TKK-MIF-TIF'!$R$128)+SUMIF('TKK-MIF-TIF'!$I$133:$I$134,'rekap jam tatap muka'!B48,'TKK-MIF-TIF'!$R$133:$R$134)+SUMIF('TKK-MIF-TIF'!$I$143:$I$145,'rekap jam tatap muka'!B48,'TKK-MIF-TIF'!$R$143:$R$145)+SUMIF('TKK-MIF-TIF'!$I$152,'rekap jam tatap muka'!B48,'TKK-MIF-TIF'!$R$152)+SUMIF('TKK-MIF-TIF'!$J$122:$J$123,'rekap jam tatap muka'!B48,'TKK-MIF-TIF'!$R$122:$R$123)+SUMIF('TKK-MIF-TIF'!$J$128,'rekap jam tatap muka'!B48,'TKK-MIF-TIF'!$R$128)+SUMIF('TKK-MIF-TIF'!$J$133:$J$134,'rekap jam tatap muka'!B48,'TKK-MIF-TIF'!$R$133:$R$134)+SUMIF('TKK-MIF-TIF'!$J$143:$J$145,'rekap jam tatap muka'!B48,'TKK-MIF-TIF'!$R$143:$R$145)+SUMIF('TKK-MIF-TIF'!$K$122:$K$123,'rekap jam tatap muka'!B48,'TKK-MIF-TIF'!$R$122:$R$123)+SUMIF('TKK-MIF-TIF'!$J$152,'rekap jam tatap muka'!B48,'TKK-MIF-TIF'!$R$152)+SUMIF('TKK-MIF-TIF'!$K$128,'rekap jam tatap muka'!B48,'TKK-MIF-TIF'!$R$128)+SUMIF('TKK-MIF-TIF'!$K$133:$K$134,'rekap jam tatap muka'!B48,'TKK-MIF-TIF'!$R$133:$R$134)+SUMIF('TKK-MIF-TIF'!$K$143:$K$145,'rekap jam tatap muka'!B48,'TKK-MIF-TIF'!$R$143:$R$145)+SUMIF('TKK-MIF-TIF'!$K$152,'rekap jam tatap muka'!B48,'TKK-MIF-TIF'!$R$152)+SUMIF('TKK-MIF-TIF'!$L$122:$L$123,'rekap jam tatap muka'!B48,'TKK-MIF-TIF'!$R$122:$R$123)+SUMIF('TKK-MIF-TIF'!$L$128,'rekap jam tatap muka'!B48,'TKK-MIF-TIF'!$R$128)+SUMIF('TKK-MIF-TIF'!$L$133:$L$134,'rekap jam tatap muka'!B48,'TKK-MIF-TIF'!$R$133:$R$134)+SUMIF('TKK-MIF-TIF'!$L$143:$L$145,'rekap jam tatap muka'!B48,'TKK-MIF-TIF'!$R$143:$R$145)+SUMIF('TKK-MIF-TIF'!$L$152,'rekap jam tatap muka'!B48,'TKK-MIF-TIF'!$R$152)</f>
        <v>0</v>
      </c>
      <c r="S51" s="25">
        <f>COUNTIF('TKK-MIF-TIF'!$A$189:$L$226,'rekap jam tatap muka'!B48)</f>
        <v>0</v>
      </c>
      <c r="T51" s="25">
        <f>SUMIF('TKK-MIF-TIF'!$H$194:$H$196,'rekap jam tatap muka'!B48,'TKK-MIF-TIF'!$R$194:$R$196)+SUMIF('TKK-MIF-TIF'!$H$205:$H$208,'rekap jam tatap muka'!B48,'TKK-MIF-TIF'!$R$205:$R$208)+SUMIF('TKK-MIF-TIF'!$H$215:$H$218,'rekap jam tatap muka'!B48,'TKK-MIF-TIF'!$R$215:$R266)+SUMIF('TKK-MIF-TIF'!$H$226:$H$227,'rekap jam tatap muka'!B48,'TKK-MIF-TIF'!$R$226:$R275)+ SUMIF('TKK-MIF-TIF'!$I$194:$I$196,'rekap jam tatap muka'!B48,'TKK-MIF-TIF'!$R$194:$R$196)+SUMIF('TKK-MIF-TIF'!$I$205:$I$208,'rekap jam tatap muka'!B48,'TKK-MIF-TIF'!$R$205:$R$208)+SUMIF('TKK-MIF-TIF'!$I$215:$I$218,'rekap jam tatap muka'!B48,'TKK-MIF-TIF'!$R$215:$R266)+SUMIF('TKK-MIF-TIF'!$I$226:$I$227,'rekap jam tatap muka'!B48,'TKK-MIF-TIF'!$R$226:$R275)+SUMIF('TKK-MIF-TIF'!$J$194:$J$196,'rekap jam tatap muka'!B48,'TKK-MIF-TIF'!$R$194:$R$196)+SUMIF('TKK-MIF-TIF'!$J$205:$J$208,'rekap jam tatap muka'!B48,'TKK-MIF-TIF'!$R$205:$R$208)+SUMIF('TKK-MIF-TIF'!$J$215:$J$218,'rekap jam tatap muka'!B48,'TKK-MIF-TIF'!$R$215:$R266)+SUMIF('TKK-MIF-TIF'!$J$226:$J$227,'rekap jam tatap muka'!B48,'TKK-MIF-TIF'!$R$226:$R275)+SUMIF('TKK-MIF-TIF'!$K$194:$K$196,'rekap jam tatap muka'!B48,'TKK-MIF-TIF'!$R$194:$R$196)+SUMIF('TKK-MIF-TIF'!$K$205:$K$208,'rekap jam tatap muka'!B48,'TKK-MIF-TIF'!$R$205:$R$208)+SUMIF('TKK-MIF-TIF'!$K$215:$K$218,'rekap jam tatap muka'!B48,'TKK-MIF-TIF'!$R$215:$R266)+SUMIF('TKK-MIF-TIF'!$K$226:$K$227,'rekap jam tatap muka'!B48,'TKK-MIF-TIF'!$R$226:$R275)+SUMIF('TKK-MIF-TIF'!$L$194:$L$196,'rekap jam tatap muka'!B48,'TKK-MIF-TIF'!$R$194:$R$196)+SUMIF('TKK-MIF-TIF'!$L$205:$L$208,'rekap jam tatap muka'!B48,'TKK-MIF-TIF'!$R$205:$R$208)+SUMIF('TKK-MIF-TIF'!$L$215:$L$218,'rekap jam tatap muka'!B48,'TKK-MIF-TIF'!$R$215:$R266)+SUMIF('TKK-MIF-TIF'!$L$226:$L$227,'rekap jam tatap muka'!B48,'TKK-MIF-TIF'!$R$226:$R275)</f>
        <v>0</v>
      </c>
      <c r="U51" s="26">
        <f>SUMIF('TKK-MIF-TIF'!$H$197:$H$198,'rekap jam tatap muka'!B48,'TKK-MIF-TIF'!$R$197:$R$198)+SUMIF('TKK-MIF-TIF'!$H$204,'rekap jam tatap muka'!B48,'TKK-MIF-TIF'!$R$204)+SUMIF('TKK-MIF-TIF'!$H$209:$H$210,'rekap jam tatap muka'!B48,'TKK-MIF-TIF'!$R$209:$R$210)+SUMIF('TKK-MIF-TIF'!$H$219:$H$221,'rekap jam tatap muka'!B48,'TKK-MIF-TIF'!$R$219:$R$221)+SUMIF('TKK-MIF-TIF'!$H$228,'rekap jam tatap muka'!B48,'TKK-MIF-TIF'!$R$228)+SUMIF('TKK-MIF-TIF'!$I$197:$I$198,'rekap jam tatap muka'!B48,'TKK-MIF-TIF'!$R$197:$R$198)+SUMIF('TKK-MIF-TIF'!$I$204,'rekap jam tatap muka'!B48,'TKK-MIF-TIF'!$R$204)+SUMIF('TKK-MIF-TIF'!$I$209:$I$210,'rekap jam tatap muka'!B48,'TKK-MIF-TIF'!$R$209:$R$210)+SUMIF('TKK-MIF-TIF'!$I$219:$I$221,'rekap jam tatap muka'!B48,'TKK-MIF-TIF'!$R$219:$R$221)+SUMIF('TKK-MIF-TIF'!$I$228,'rekap jam tatap muka'!B48,'TKK-MIF-TIF'!$R$228)+SUMIF('TKK-MIF-TIF'!$J$197:$J$198,'rekap jam tatap muka'!B48,'TKK-MIF-TIF'!$R$197:$R$198)+SUMIF('TKK-MIF-TIF'!$J$204,'rekap jam tatap muka'!B48,'TKK-MIF-TIF'!$R$204)+SUMIF('TKK-MIF-TIF'!$J$209:$J$210,'rekap jam tatap muka'!B48,'TKK-MIF-TIF'!$R$209:$R$210)+SUMIF('TKK-MIF-TIF'!$J$219:$J$221,'rekap jam tatap muka'!B48,'TKK-MIF-TIF'!$R$219:$R$221)+SUMIF('TKK-MIF-TIF'!$J$228,'rekap jam tatap muka'!B48,'TKK-MIF-TIF'!$R$228)+SUMIF('TKK-MIF-TIF'!$K$197:$K$198,'rekap jam tatap muka'!B48,'TKK-MIF-TIF'!$R$197:$R$198)+SUMIF('TKK-MIF-TIF'!$K$204,'rekap jam tatap muka'!B48,'TKK-MIF-TIF'!$R$204)+SUMIF('TKK-MIF-TIF'!$K$209:$K$210,'rekap jam tatap muka'!B48,'TKK-MIF-TIF'!$R$209:$R$210)+SUMIF('TKK-MIF-TIF'!$K$219:$K$221,'rekap jam tatap muka'!B48,'TKK-MIF-TIF'!$R$219:$R$221)+SUMIF('TKK-MIF-TIF'!$K$228,'rekap jam tatap muka'!B48,'TKK-MIF-TIF'!$R$228)+SUMIF('TKK-MIF-TIF'!$L$197:$L$198,'rekap jam tatap muka'!B48,'TKK-MIF-TIF'!$R$197:$R$198)+SUMIF('TKK-MIF-TIF'!$L$204,'rekap jam tatap muka'!B48,'TKK-MIF-TIF'!$R$204)+SUMIF('TKK-MIF-TIF'!$L$209:$L$210,'rekap jam tatap muka'!B48,'TKK-MIF-TIF'!$R$209:$R$210)+SUMIF('TKK-MIF-TIF'!$J$219:$J$221,'rekap jam tatap muka'!B48,'TKK-MIF-TIF'!$R$219:$R$221)++SUMIF('TKK-MIF-TIF'!$L$228,'rekap jam tatap muka'!B48,'TKK-MIF-TIF'!$R$228)</f>
        <v>0</v>
      </c>
      <c r="V51" s="27">
        <f>COUNTIF('TKK-MIF-TIF'!$A$231:$L$242,'rekap jam tatap muka'!B48)</f>
        <v>0</v>
      </c>
      <c r="W51" s="28">
        <f>SUMIF('TKK-MIF-TIF'!$H$251:$H$253,'rekap jam tatap muka'!B48,'TKK-MIF-TIF'!$R$251:$R$253)+SUMIF('TKK-MIF-TIF'!$I$251:$I$253,'rekap jam tatap muka'!B48,'TKK-MIF-TIF'!$R$251:$R$253)+SUMIF('TKK-MIF-TIF'!$J$251:$J$253,'rekap jam tatap muka'!B48,'TKK-MIF-TIF'!$R$251:$R$253)+SUMIF('TKK-MIF-TIF'!$K$251:$K$253,'rekap jam tatap muka'!B48,'TKK-MIF-TIF'!$R$251:$R$253)+SUMIF('TKK-MIF-TIF'!$L$251:$L$253,'rekap jam tatap muka'!B48,'TKK-MIF-TIF'!$R$251:$R$253)</f>
        <v>0</v>
      </c>
      <c r="X51" s="29">
        <f>SUMIF('TKK-MIF-TIF'!$H$254:$H$255,'rekap jam tatap muka'!B48,'TKK-MIF-TIF'!$R$254:$R$255)+SUMIF('TKK-MIF-TIF'!$I$254:$I$255,'rekap jam tatap muka'!B48,'TKK-MIF-TIF'!$R$254:$R$255)+SUMIF('TKK-MIF-TIF'!$J$254:$J$255,'rekap jam tatap muka'!B48,'TKK-MIF-TIF'!$R$254:$R$255)+SUMIF('TKK-MIF-TIF'!$K$254:$K$255,'rekap jam tatap muka'!B48,'TKK-MIF-TIF'!$R$254:$R$255)+SUMIF('TKK-MIF-TIF'!$L$254:$L$255,'rekap jam tatap muka'!B48,'TKK-MIF-TIF'!$R$254:$R$255)</f>
        <v>0</v>
      </c>
      <c r="Y51" s="30">
        <f>COUNTIF('TKK-MIF-TIF'!$A$261:$L$272,'rekap jam tatap muka'!B48)</f>
        <v>0</v>
      </c>
      <c r="Z51" s="31">
        <f>SUMIF('TKK-MIF-TIF'!$H$266:$H$268,'rekap jam tatap muka'!B48,'TKK-MIF-TIF'!$R$266:$R$268)+SUMIF('TKK-MIF-TIF'!$I$266:$I$268,'rekap jam tatap muka'!B48,'TKK-MIF-TIF'!$R$266:$R$268)+SUMIF('TKK-MIF-TIF'!$J$266:$J$268,'rekap jam tatap muka'!B48,'TKK-MIF-TIF'!$R$266:$R$268)+SUMIF('TKK-MIF-TIF'!$K$266:$K$268,'rekap jam tatap muka'!B48,'TKK-MIF-TIF'!$R$266:$R$268)+SUMIF('TKK-MIF-TIF'!$L$266:$L$268,'rekap jam tatap muka'!B48,'TKK-MIF-TIF'!$R$266:$R$268)</f>
        <v>0</v>
      </c>
      <c r="AA51" s="32">
        <f>SUMIF('TKK-MIF-TIF'!$H$269:$H$270,'rekap jam tatap muka'!B48,'TKK-MIF-TIF'!$R$269:$R$270)+SUMIF('TKK-MIF-TIF'!$I$269:$I$270,'rekap jam tatap muka'!B48,'TKK-MIF-TIF'!$R$269:$R$270)+SUMIF('TKK-MIF-TIF'!$J$269:$J$270,'rekap jam tatap muka'!B48,'TKK-MIF-TIF'!$R$269:$R$270)+SUMIF('TKK-MIF-TIF'!$K$269:$K$270,'rekap jam tatap muka'!B48,'TKK-MIF-TIF'!$R$269:$R$270)+SUMIF('TKK-MIF-TIF'!$L$269:$L$270,'rekap jam tatap muka'!B48,'TKK-MIF-TIF'!$R$269:$R$270)</f>
        <v>0</v>
      </c>
      <c r="AB51" s="33">
        <f>COUNTIF('TKK-MIF-TIF'!$A$154:$L$184,'rekap jam tatap muka'!B48)</f>
        <v>0</v>
      </c>
      <c r="AC51" s="33">
        <f>SUMIF('TKK-MIF-TIF'!$H$161:$H$163,'rekap jam tatap muka'!B48,'TKK-MIF-TIF'!$R$161:$R$163)+SUMIF('TKK-MIF-TIF'!$H$172:$H$175,'rekap jam tatap muka'!B48,'TKK-MIF-TIF'!$R$172:$R$175)+SUMIF('TKK-MIF-TIF'!$I$161:$I$163,'rekap jam tatap muka'!B48,'TKK-MIF-TIF'!$R$161:$R$163)+SUMIF('TKK-MIF-TIF'!$I$172:$I$175,'rekap jam tatap muka'!B48,'TKK-MIF-TIF'!$R$172:$R$175)+SUMIF('TKK-MIF-TIF'!$J$161:$J$163,'rekap jam tatap muka'!B48,'TKK-MIF-TIF'!$R$161:$R$163)+SUMIF('TKK-MIF-TIF'!$J$172:$J$175,'rekap jam tatap muka'!B48,'TKK-MIF-TIF'!$R$172:$R$175)+SUMIF('TKK-MIF-TIF'!$K$161:$K$163,'rekap jam tatap muka'!B48,'TKK-MIF-TIF'!$R$161:$R$163)+SUMIF('TKK-MIF-TIF'!$K$172:$K$175,'rekap jam tatap muka'!B48,'TKK-MIF-TIF'!$R$172:$R$175)+SUMIF('TKK-MIF-TIF'!$L$161:$L$163,'rekap jam tatap muka'!B48,'TKK-MIF-TIF'!$R$161:$R$163)+SUMIF('TKK-MIF-TIF'!$L$172:$L$175,'rekap jam tatap muka'!B48,'TKK-MIF-TIF'!$R$172:$R$175)</f>
        <v>0</v>
      </c>
      <c r="AD51" s="34">
        <f>SUMIF('TKK-MIF-TIF'!$H$164:$H$165,'rekap jam tatap muka'!B48,'TKK-MIF-TIF'!$R$164:$R$165)+SUMIF('TKK-MIF-TIF'!$H$171,'rekap jam tatap muka'!B48,'TKK-MIF-TIF'!$R$171)+SUMIF('TKK-MIF-TIF'!$H$176:$H$177,'rekap jam tatap muka'!B48,'TKK-MIF-TIF'!$R$176:$R$177)+SUMIF('TKK-MIF-TIF'!$I$164:$I$165,'rekap jam tatap muka'!B48,'TKK-MIF-TIF'!$R$164:$R$165)+SUMIF('TKK-MIF-TIF'!$I$171,'rekap jam tatap muka'!B48,'TKK-MIF-TIF'!$R$171)+SUMIF('TKK-MIF-TIF'!$I$176:$I$177,'rekap jam tatap muka'!B48,'TKK-MIF-TIF'!$R$176:$R$177)+SUMIF('TKK-MIF-TIF'!$J$164:$J$165,'rekap jam tatap muka'!B48,'TKK-MIF-TIF'!$R$164:$R$165)+SUMIF('TKK-MIF-TIF'!$J$171,'rekap jam tatap muka'!B48,'TKK-MIF-TIF'!$R$171)+SUMIF('TKK-MIF-TIF'!$J$176:$J$177,'rekap jam tatap muka'!B48,'TKK-MIF-TIF'!$R$176:$R$177)+SUMIF('TKK-MIF-TIF'!$K$164:$K$165,'rekap jam tatap muka'!B48,'TKK-MIF-TIF'!$R$164:$R$165)+SUMIF('TKK-MIF-TIF'!$K$171,'rekap jam tatap muka'!B48,'TKK-MIF-TIF'!$R$171)+SUMIF('TKK-MIF-TIF'!$K$176:$K$177,'rekap jam tatap muka'!B48,'TKK-MIF-TIF'!$R$176:$R$177)+SUMIF('TKK-MIF-TIF'!$L$164:$L$165,'rekap jam tatap muka'!B48,'TKK-MIF-TIF'!$R$164:$R$165)+SUMIF('TKK-MIF-TIF'!$L$171,'rekap jam tatap muka'!B48,'TKK-MIF-TIF'!$R$171)+SUMIF('TKK-MIF-TIF'!$L$176:$L$177,'rekap jam tatap muka'!B48,'TKK-MIF-TIF'!$R$176:$R$177)</f>
        <v>0</v>
      </c>
      <c r="AE51" s="34"/>
      <c r="AF51" s="35">
        <f t="shared" si="9"/>
        <v>6</v>
      </c>
      <c r="AG51" s="15">
        <f t="shared" ca="1" si="10"/>
        <v>3</v>
      </c>
      <c r="AH51" s="35">
        <f t="shared" ca="1" si="11"/>
        <v>0</v>
      </c>
      <c r="AI51" s="43">
        <f t="shared" ca="1" si="12"/>
        <v>14</v>
      </c>
      <c r="AJ51" s="44">
        <f ca="1">IF(AI51&lt;=8,0,IF(AI51&gt;12,4,IF(AI51&gt;8,AI51-8,4)))</f>
        <v>4</v>
      </c>
      <c r="AK51" s="44">
        <f t="shared" ca="1" si="13"/>
        <v>17</v>
      </c>
      <c r="AL51" s="36">
        <f>COUNTIF('TKK-MIF-TIF'!$H$15:$H$272,'rekap jam tatap muka'!B48)</f>
        <v>3</v>
      </c>
      <c r="AM51" s="37">
        <v>50000</v>
      </c>
      <c r="AN51" s="38">
        <f t="shared" ca="1" si="14"/>
        <v>0</v>
      </c>
      <c r="AO51" s="38">
        <f t="shared" ca="1" si="15"/>
        <v>2800000</v>
      </c>
      <c r="AP51" s="38">
        <f t="shared" ca="1" si="16"/>
        <v>2800000</v>
      </c>
      <c r="AQ51" s="40" t="s">
        <v>6</v>
      </c>
    </row>
    <row r="52" spans="1:43" ht="15.75" customHeight="1">
      <c r="A52" s="50">
        <v>46</v>
      </c>
      <c r="B52" s="51" t="s">
        <v>71</v>
      </c>
      <c r="C52" s="51" t="s">
        <v>332</v>
      </c>
      <c r="D52" s="14">
        <f>COUNTIF('TKK-MIF-TIF'!$A$13:$L$35,'rekap jam tatap muka'!B45)</f>
        <v>0</v>
      </c>
      <c r="E52" s="15">
        <f ca="1">SUMIF('TKK-MIF-TIF'!$H$4:$H$19,'rekap jam tatap muka'!B45,'TKK-MIF-TIF'!$R$4:$R$19)+SUMIF('TKK-MIF-TIF'!$H$25:$H$30,'rekap jam tatap muka'!B45,'TKK-MIF-TIF'!$R$25:$R$30)+SUMIF('TKK-MIF-TIF'!$I$4:$I$19,'rekap jam tatap muka'!B45,'TKK-MIF-TIF'!$R$4:$R$19)+SUMIF('TKK-MIF-TIF'!$I$25:$I$30,'rekap jam tatap muka'!B45,'TKK-MIF-TIF'!$R$25:$R$30)+SUMIF('TKK-MIF-TIF'!$J$4:$J$19,'rekap jam tatap muka'!B45,'TKK-MIF-TIF'!$R$4:$R$19)+SUMIF('TKK-MIF-TIF'!$J$25:$J$30,'rekap jam tatap muka'!B45,'TKK-MIF-TIF'!$R$25:$R$30)+SUMIF('TKK-MIF-TIF'!$K$4:$K$19,'rekap jam tatap muka'!B45,'TKK-MIF-TIF'!$R$4:$R$19)+SUMIF('TKK-MIF-TIF'!$K$25:$K$30,'rekap jam tatap muka'!B45,'TKK-MIF-TIF'!$R$25:$R$30)+SUMIF('TKK-MIF-TIF'!$L$4:$L$19,'rekap jam tatap muka'!B45,'TKK-MIF-TIF'!$R$4:$R$19)+SUMIF('TKK-MIF-TIF'!$L$25:$L$30,'rekap jam tatap muka'!B45,'TKK-MIF-TIF'!$R$25:$R$30)</f>
        <v>0</v>
      </c>
      <c r="F52" s="16">
        <f>SUMIF('TKK-MIF-TIF'!$H$20:$H$22,'rekap jam tatap muka'!B45,'TKK-MIF-TIF'!$R$20:$R$22)+SUMIF('TKK-MIF-TIF'!$H$31:$H$32,'rekap jam tatap muka'!B45,'TKK-MIF-TIF'!$R$31:$R$32)+SUMIF('TKK-MIF-TIF'!$H$34,'rekap jam tatap muka'!B45,'TKK-MIF-TIF'!$R$34)+SUMIF('TKK-MIF-TIF'!$I$20:$I$22,'rekap jam tatap muka'!B45,'TKK-MIF-TIF'!$R$20:$R$22)+SUMIF('TKK-MIF-TIF'!$I$31:$I$32,'rekap jam tatap muka'!B45,'TKK-MIF-TIF'!$R$31:$R$32)+SUMIF('TKK-MIF-TIF'!$I$34,'rekap jam tatap muka'!B45,'TKK-MIF-TIF'!$R$34)+SUMIF('TKK-MIF-TIF'!$J$20:$J$22,'rekap jam tatap muka'!B45,'TKK-MIF-TIF'!$R$20:$R$22)+SUMIF('TKK-MIF-TIF'!$J$31:$J$32,'rekap jam tatap muka'!B45,'TKK-MIF-TIF'!$R$31:$R$32)+SUMIF('TKK-MIF-TIF'!$J$34,'rekap jam tatap muka'!B45,'TKK-MIF-TIF'!$R$34)+SUMIF('TKK-MIF-TIF'!$K$20:$K$22,'rekap jam tatap muka'!B45,'TKK-MIF-TIF'!$R$20:$R$22)+SUMIF('TKK-MIF-TIF'!$K$31:$K$32,'rekap jam tatap muka'!B45,'TKK-MIF-TIF'!$R$31:$R$32)+SUMIF('TKK-MIF-TIF'!$K$34,'rekap jam tatap muka'!B45,'TKK-MIF-TIF'!$R$34)+SUMIF('TKK-MIF-TIF'!$L$20:$L$22,'rekap jam tatap muka'!B45,'TKK-MIF-TIF'!$R$20:$R$22)+SUMIF('TKK-MIF-TIF'!$L$31:$L$32,'rekap jam tatap muka'!B45,'TKK-MIF-TIF'!$R$31:$R$32)+SUMIF('TKK-MIF-TIF'!$L$34,'rekap jam tatap muka'!B45,'TKK-MIF-TIF'!$R$34)</f>
        <v>0</v>
      </c>
      <c r="G52" s="17">
        <f>COUNTIF('TKK-MIF-TIF'!$A$41:$L$50,'rekap jam tatap muka'!B45)</f>
        <v>0</v>
      </c>
      <c r="H52" s="18">
        <f>SUMIF('TKK-MIF-TIF'!$H$43:$H$47,'rekap jam tatap muka'!B45,'TKK-MIF-TIF'!$R$43:$R$47)+SUMIF('TKK-MIF-TIF'!$I$43:$I$47,'rekap jam tatap muka'!B45,'TKK-MIF-TIF'!$R$43:$R$47)+SUMIF('TKK-MIF-TIF'!$J$43:$J$47,'rekap jam tatap muka'!B45,'TKK-MIF-TIF'!$R$43:$R$47)+SUMIF('TKK-MIF-TIF'!$K$43:$K$47,'rekap jam tatap muka'!B45,'TKK-MIF-TIF'!$R$43:$R$47)+SUMIF('TKK-MIF-TIF'!$L$43:$L$47,'rekap jam tatap muka'!B45,'TKK-MIF-TIF'!$R$43:$R$47)</f>
        <v>0</v>
      </c>
      <c r="I52" s="16">
        <f>SUMIF('TKK-MIF-TIF'!$H$48:$H$50,'rekap jam tatap muka'!B45,'TKK-MIF-TIF'!$R$48:$R$50)+SUMIF('TKK-MIF-TIF'!$I$48:$I$50,'rekap jam tatap muka'!B45,'TKK-MIF-TIF'!$R$48:$R$50)+SUMIF('TKK-MIF-TIF'!$J$48:$J$50,'rekap jam tatap muka'!B45,'TKK-MIF-TIF'!$R$48:$R$50)+SUMIF('TKK-MIF-TIF'!$K$48:$K$50,'rekap jam tatap muka'!B45,'TKK-MIF-TIF'!$R$48:$R$50)+SUMIF('TKK-MIF-TIF'!$L$48:$L$50,'rekap jam tatap muka'!B45,'TKK-MIF-TIF'!$R$48:$R$50)</f>
        <v>0</v>
      </c>
      <c r="J52" s="19">
        <f>COUNTIF('TKK-MIF-TIF'!$A$55:$K$80,'rekap jam tatap muka'!B45)</f>
        <v>0</v>
      </c>
      <c r="K52" s="19">
        <f>SUMIF('TKK-MIF-TIF'!$H$60,'rekap jam tatap muka'!B45,'TKK-MIF-TIF'!$R$60)+SUMIF('TKK-MIF-TIF'!$H$62,'rekap jam tatap muka'!B45,'TKK-MIF-TIF'!$R$62)+SUMIF('TKK-MIF-TIF'!$H$67:$H$72,'rekap jam tatap muka'!B45,'TKK-MIF-TIF'!$R$67:$R$72)+SUMIF('TKK-MIF-TIF'!$H$78:$H$79,'rekap jam tatap muka'!B45,'TKK-MIF-TIF'!$R$78:$R$79)+SUMIF('TKK-MIF-TIF'!$I$60,'rekap jam tatap muka'!B45,'TKK-MIF-TIF'!$R$60)+SUMIF('TKK-MIF-TIF'!$I$62,'rekap jam tatap muka'!B45,'TKK-MIF-TIF'!$R$62)+SUMIF('TKK-MIF-TIF'!$I$67:$I$72,'rekap jam tatap muka'!B45,'TKK-MIF-TIF'!$R$67:$R$72)+SUMIF('TKK-MIF-TIF'!$I$78:$I$79,'rekap jam tatap muka'!B45,'TKK-MIF-TIF'!$R$78:$R$79)+SUMIF('TKK-MIF-TIF'!$J$60,'rekap jam tatap muka'!B45,'TKK-MIF-TIF'!$R$60)+SUMIF('TKK-MIF-TIF'!$J$62,'rekap jam tatap muka'!B45,'TKK-MIF-TIF'!$R$62)+SUMIF('TKK-MIF-TIF'!$J$67:$J$72,'rekap jam tatap muka'!B45,'TKK-MIF-TIF'!$R$67:$R$72)+SUMIF('TKK-MIF-TIF'!$J$78:$J$79,'rekap jam tatap muka'!B45,'TKK-MIF-TIF'!$R$78:$R$79)+SUMIF('TKK-MIF-TIF'!$K$60,'rekap jam tatap muka'!B45,'TKK-MIF-TIF'!$R$60)+SUMIF('TKK-MIF-TIF'!$K$62,'rekap jam tatap muka'!B45,'TKK-MIF-TIF'!$R$62)+SUMIF('TKK-MIF-TIF'!$K$67:$K$72,'rekap jam tatap muka'!B45,'TKK-MIF-TIF'!$R$67:$R$72)+SUMIF('TKK-MIF-TIF'!$K$78:$K$79,'rekap jam tatap muka'!B45,'TKK-MIF-TIF'!$R$78:$R$79)+SUMIF('TKK-MIF-TIF'!$L$60,'rekap jam tatap muka'!B45,'TKK-MIF-TIF'!$R$60)+SUMIF('TKK-MIF-TIF'!$L$62,'rekap jam tatap muka'!B45,'TKK-MIF-TIF'!$R$62)+SUMIF('TKK-MIF-TIF'!$L$67:$L$72,'rekap jam tatap muka'!B45,'TKK-MIF-TIF'!$R$67:$R$72)+SUMIF('TKK-MIF-TIF'!$L$78:$L$79,'rekap jam tatap muka'!B45,'TKK-MIF-TIF'!$R$78:$R$79)</f>
        <v>0</v>
      </c>
      <c r="L52" s="20">
        <f>SUMIF('TKK-MIF-TIF'!$H$61,'rekap jam tatap muka'!B45,'TKK-MIF-TIF'!$R$61)+SUMIF('TKK-MIF-TIF'!$H$63:$H$64,'rekap jam tatap muka'!B45,'TKK-MIF-TIF'!$R$63:$R$64)+SUMIF('TKK-MIF-TIF'!$H$73:$H$74,'rekap jam tatap muka'!B45,'TKK-MIF-TIF'!$R$73:$R$74)+SUMIF('TKK-MIF-TIF'!$H$77,'rekap jam tatap muka'!B45,'TKK-MIF-TIF'!$R$77)+SUMIF('TKK-MIF-TIF'!$I$61,'rekap jam tatap muka'!B45,'TKK-MIF-TIF'!$R$61)+SUMIF('TKK-MIF-TIF'!$I$63:$I$64,'rekap jam tatap muka'!B45,'TKK-MIF-TIF'!$R$63:$R$64)+SUMIF('TKK-MIF-TIF'!$I$73:$I$74,'rekap jam tatap muka'!B45,'TKK-MIF-TIF'!$R$73:$R$74)+SUMIF('TKK-MIF-TIF'!$I$77,'rekap jam tatap muka'!B45,'TKK-MIF-TIF'!$R$77)+SUMIF('TKK-MIF-TIF'!$J$61,'rekap jam tatap muka'!B45,'TKK-MIF-TIF'!$R$61)+SUMIF('TKK-MIF-TIF'!$J$63:$J$64,'rekap jam tatap muka'!B45,'TKK-MIF-TIF'!$R$63:$R$64)+SUMIF('TKK-MIF-TIF'!$J$73:$J$74,'rekap jam tatap muka'!B45,'TKK-MIF-TIF'!$R$73:$R$74)+SUMIF('TKK-MIF-TIF'!$J$77,'rekap jam tatap muka'!B45,'TKK-MIF-TIF'!$R$77)+SUMIF('TKK-MIF-TIF'!$K$61,'rekap jam tatap muka'!B45,'TKK-MIF-TIF'!$R$61)+SUMIF('TKK-MIF-TIF'!$K$63:$K$64,'rekap jam tatap muka'!B45,'TKK-MIF-TIF'!$R$63:$R$64)+SUMIF('TKK-MIF-TIF'!$K$73:$K$74,'rekap jam tatap muka'!B45,'TKK-MIF-TIF'!$R$73:$R$74)+SUMIF('TKK-MIF-TIF'!$K$77,'rekap jam tatap muka'!B45,'TKK-MIF-TIF'!$R$77)+SUMIF('TKK-MIF-TIF'!$L$61,'rekap jam tatap muka'!B45,'TKK-MIF-TIF'!$R$61)+SUMIF('TKK-MIF-TIF'!$L$63:$L$64,'rekap jam tatap muka'!B45,'TKK-MIF-TIF'!$R$63:$R$64)+SUMIF('TKK-MIF-TIF'!$L$73:$L$74,'rekap jam tatap muka'!B45,'TKK-MIF-TIF'!$R$73:$R$74)+SUMIF('TKK-MIF-TIF'!$L$77,'rekap jam tatap muka'!B45,'TKK-MIF-TIF'!$R$77)</f>
        <v>0</v>
      </c>
      <c r="M52" s="21">
        <f>COUNTIF('TKK-MIF-TIF'!$A$84:$K$109,'rekap jam tatap muka'!B45)</f>
        <v>0</v>
      </c>
      <c r="N52" s="21">
        <f>SUMIF('TKK-MIF-TIF'!$H$89,'rekap jam tatap muka'!B45,'TKK-MIF-TIF'!$R$89)+SUMIF('TKK-MIF-TIF'!$H$91,'rekap jam tatap muka'!B45,'TKK-MIF-TIF'!$R$91)+SUMIF('TKK-MIF-TIF'!$H$96:$H$101,'rekap jam tatap muka'!B45,'TKK-MIF-TIF'!$R$96:$R$101)+SUMIF('TKK-MIF-TIF'!$H$107:$H$108,'rekap jam tatap muka'!B45,'TKK-MIF-TIF'!$R$107:$R$108)+SUMIF('TKK-MIF-TIF'!$I$89,'rekap jam tatap muka'!B45,'TKK-MIF-TIF'!$R$89)+SUMIF('TKK-MIF-TIF'!$I$91,'rekap jam tatap muka'!B45,'TKK-MIF-TIF'!$R$91)+SUMIF('TKK-MIF-TIF'!$I$96:$I$101,'rekap jam tatap muka'!B45,'TKK-MIF-TIF'!$R$96:$R$101)+SUMIF('TKK-MIF-TIF'!$I$107:$I$108,'rekap jam tatap muka'!B45,'TKK-MIF-TIF'!$R$107:$R$108)+SUMIF('TKK-MIF-TIF'!$J$89,'rekap jam tatap muka'!B45,'TKK-MIF-TIF'!$R$89)+SUMIF('TKK-MIF-TIF'!$J$91,'rekap jam tatap muka'!B45,'TKK-MIF-TIF'!$R$91)+SUMIF('TKK-MIF-TIF'!$J$96:$J$101,'rekap jam tatap muka'!B45,'TKK-MIF-TIF'!$R$96:$R$101)+SUMIF('TKK-MIF-TIF'!$J$107:$J$108,'rekap jam tatap muka'!B45,'TKK-MIF-TIF'!$R$107:$R$108)+SUMIF('TKK-MIF-TIF'!$K$89,'rekap jam tatap muka'!B45,'TKK-MIF-TIF'!$R$89)+SUMIF('TKK-MIF-TIF'!$K$91,'rekap jam tatap muka'!B45,'TKK-MIF-TIF'!$R$91)+SUMIF('TKK-MIF-TIF'!$K$96:$K$101,'rekap jam tatap muka'!B45,'TKK-MIF-TIF'!$R$96:$R$101)+SUMIF('TKK-MIF-TIF'!$K$107:$K$108,'rekap jam tatap muka'!B45,'TKK-MIF-TIF'!$R$107:$R$108)+SUMIF('TKK-MIF-TIF'!$H$89,'rekap jam tatap muka'!B45,'TKK-MIF-TIF'!$R$89)+SUMIF('TKK-MIF-TIF'!$L$91,'rekap jam tatap muka'!B45,'TKK-MIF-TIF'!$R$91)+SUMIF('TKK-MIF-TIF'!$L$96:$L$101,'rekap jam tatap muka'!B45,'TKK-MIF-TIF'!$R$96:$R$101)+SUMIF('TKK-MIF-TIF'!$L$107:$L$108,'rekap jam tatap muka'!B45,'TKK-MIF-TIF'!$R$107:$R$108)</f>
        <v>0</v>
      </c>
      <c r="O52" s="22">
        <f ca="1">SUMIF('TKK-MIF-TIF'!$H$90,'rekap jam tatap muka'!B45,'TKK-MIF-TIF'!$R$90)+SUMIF('TKK-MIF-TIF'!$H$92:$H$93,'rekap jam tatap muka'!B45,'TKK-MIF-TIF'!$R$92:$R$93)+SUMIF('TKK-MIF-TIF'!$H$102:$H$103,'rekap jam tatap muka'!B45,'TKK-MIF-TIF'!$R$102:$R$103)+SUMIF('TKK-MIF-TIF'!$H$106,'rekap jam tatap muka'!B45,'TKK-MIF-TIF'!$R$106)+SUMIF('TKK-MIF-TIF'!$I$90,'rekap jam tatap muka'!B45,'TKK-MIF-TIF'!$R$90)+SUMIF('TKK-MIF-TIF'!$H$92:$I$93,'rekap jam tatap muka'!B45,'TKK-MIF-TIF'!$R$92:$R$93)+SUMIF('TKK-MIF-TIF'!$I$102:$I$103,'rekap jam tatap muka'!B45,'TKK-MIF-TIF'!$R$102:$R$103)+SUMIF('TKK-MIF-TIF'!$I$106,'rekap jam tatap muka'!B45,'TKK-MIF-TIF'!$R$106)+SUMIF('TKK-MIF-TIF'!$J$90,'rekap jam tatap muka'!B45,'TKK-MIF-TIF'!$R$90)+SUMIF('TKK-MIF-TIF'!$J$92:$J$93,'rekap jam tatap muka'!B45,'TKK-MIF-TIF'!$R$92:$R$93)+SUMIF('TKK-MIF-TIF'!$J$102:$J$103,'rekap jam tatap muka'!B45,'TKK-MIF-TIF'!$R$102:$R$103)+SUMIF('TKK-MIF-TIF'!$J$106,'rekap jam tatap muka'!B45,'TKK-MIF-TIF'!$R$106)+SUMIF('TKK-MIF-TIF'!$K$90,'rekap jam tatap muka'!B45,'TKK-MIF-TIF'!$R$90)+SUMIF('TKK-MIF-TIF'!$K$92:$K$93,'rekap jam tatap muka'!B45,'TKK-MIF-TIF'!$R$92:$R$93)+SUMIF('TKK-MIF-TIF'!$K$102:$K$103,'rekap jam tatap muka'!B45,'TKK-MIF-TIF'!$R$102:$R$103)+SUMIF('TKK-MIF-TIF'!$K$106,'rekap jam tatap muka'!B45,'TKK-MIF-TIF'!$R$106)+SUMIF('TKK-MIF-TIF'!$L$90,'rekap jam tatap muka'!B45,'TKK-MIF-TIF'!$R$90)+SUMIF('TKK-MIF-TIF'!$L$92:$L$93,'rekap jam tatap muka'!B45,'TKK-MIF-TIF'!$R$92:$R$93)+SUMIF('TKK-MIF-TIF'!$L$102:$L$103,'rekap jam tatap muka'!B45,'TKK-MIF-TIF'!$R$102:$R$103)+SUMIF('TKK-MIF-TIF'!$L$106,'rekap jam tatap muka'!B45,'TKK-MIF-TIF'!$R$106)</f>
        <v>0</v>
      </c>
      <c r="P52" s="23">
        <f>COUNTIF('TKK-MIF-TIF'!$A$113:$L$150,'rekap jam tatap muka'!B45)</f>
        <v>0</v>
      </c>
      <c r="Q52" s="23">
        <f>SUMIF('TKK-MIF-TIF'!$H$119:$H$121,'rekap jam tatap muka'!B45,'TKK-MIF-TIF'!$R$119:$R$121)+SUMIF('TKK-MIF-TIF'!$H$129:$H$132,'rekap jam tatap muka'!B45,'TKK-MIF-TIF'!$R$129:$R$132)+SUMIF('TKK-MIF-TIF'!$H$139:$H$142,'rekap jam tatap muka'!B45,'TKK-MIF-TIF'!$R$139:$R187)+ SUMIF('TKK-MIF-TIF'!$H$150:$H$151,'rekap jam tatap muka'!B45,'TKK-MIF-TIF'!$R$150:$R196)+SUMIF('TKK-MIF-TIF'!$I$119:$I$121,'rekap jam tatap muka'!B45,'TKK-MIF-TIF'!$R$119:$R$121)+SUMIF('TKK-MIF-TIF'!$I$129:$I$132,'rekap jam tatap muka'!B45,'TKK-MIF-TIF'!$R$129:$R$132)+SUMIF('TKK-MIF-TIF'!$I$139:$I$142,'rekap jam tatap muka'!B45,'TKK-MIF-TIF'!$R$139:$R187)+SUMIF('TKK-MIF-TIF'!$I$150:$I$151,'rekap jam tatap muka'!B45,'TKK-MIF-TIF'!$R$150:$R196)+SUMIF('TKK-MIF-TIF'!$J$119:$J$121,'rekap jam tatap muka'!B45,'TKK-MIF-TIF'!$R$119:$R$121)+SUMIF('TKK-MIF-TIF'!$J$129:$J$132,'rekap jam tatap muka'!B45,'TKK-MIF-TIF'!$R$129:$R$132)+SUMIF('TKK-MIF-TIF'!$J$139:$J$142,'rekap jam tatap muka'!B45,'TKK-MIF-TIF'!$R$139:$R187)+SUMIF('TKK-MIF-TIF'!$J$150:$J$151,'rekap jam tatap muka'!B45,'TKK-MIF-TIF'!$R$150:$R196)+SUMIF('TKK-MIF-TIF'!$K$119:$K$121,'rekap jam tatap muka'!B45,'TKK-MIF-TIF'!$R$119:$R$121)+SUMIF('TKK-MIF-TIF'!$K$129:$K$132,'rekap jam tatap muka'!B45,'TKK-MIF-TIF'!$R$132:$R$1120)+SUMIF('TKK-MIF-TIF'!$K$139:$K$142,'rekap jam tatap muka'!B45,'TKK-MIF-TIF'!$R$139:$R187)+SUMIF('TKK-MIF-TIF'!$K$150:$K$151,'rekap jam tatap muka'!B45,'TKK-MIF-TIF'!$R$150:$R196)+SUMIF('TKK-MIF-TIF'!$L$119:$L$121,'rekap jam tatap muka'!B45,'TKK-MIF-TIF'!$R$119:$R$121)+SUMIF('TKK-MIF-TIF'!$L$129:$L$132,'rekap jam tatap muka'!B45,'TKK-MIF-TIF'!$R$132:$R$1120)+SUMIF('TKK-MIF-TIF'!$L$139:$L$142,'rekap jam tatap muka'!B45,'TKK-MIF-TIF'!$R$139:$R187)+SUMIF('TKK-MIF-TIF'!$L$150:$L$151,'rekap jam tatap muka'!B45,'TKK-MIF-TIF'!$R$150:$R196)</f>
        <v>0</v>
      </c>
      <c r="R52" s="24">
        <f>SUMIF('TKK-MIF-TIF'!$H$122:$H$123,'rekap jam tatap muka'!B45,'TKK-MIF-TIF'!$R$122:$R$123)+SUMIF('TKK-MIF-TIF'!$H$128,'rekap jam tatap muka'!B45,'TKK-MIF-TIF'!$R$128)+SUMIF('TKK-MIF-TIF'!$H$133:$H$134,'rekap jam tatap muka'!B45,'TKK-MIF-TIF'!$R$133:$R$134)+SUMIF('TKK-MIF-TIF'!$H$143:$H$145,'rekap jam tatap muka'!B45,'TKK-MIF-TIF'!$R$143:$R$145)+SUMIF('TKK-MIF-TIF'!$H$152,'rekap jam tatap muka'!B45,'TKK-MIF-TIF'!$R$152)+SUMIF('TKK-MIF-TIF'!$I$122:$I$123,'rekap jam tatap muka'!B45,'TKK-MIF-TIF'!$R$122:$R$123)+SUMIF('TKK-MIF-TIF'!$I$128,'rekap jam tatap muka'!B45,'TKK-MIF-TIF'!$R$128)+SUMIF('TKK-MIF-TIF'!$I$133:$I$134,'rekap jam tatap muka'!B45,'TKK-MIF-TIF'!$R$133:$R$134)+SUMIF('TKK-MIF-TIF'!$I$143:$I$145,'rekap jam tatap muka'!B45,'TKK-MIF-TIF'!$R$143:$R$145)+SUMIF('TKK-MIF-TIF'!$I$152,'rekap jam tatap muka'!B45,'TKK-MIF-TIF'!$R$152)+SUMIF('TKK-MIF-TIF'!$J$122:$J$123,'rekap jam tatap muka'!B45,'TKK-MIF-TIF'!$R$122:$R$123)+SUMIF('TKK-MIF-TIF'!$J$128,'rekap jam tatap muka'!B45,'TKK-MIF-TIF'!$R$128)+SUMIF('TKK-MIF-TIF'!$J$133:$J$134,'rekap jam tatap muka'!B45,'TKK-MIF-TIF'!$R$133:$R$134)+SUMIF('TKK-MIF-TIF'!$J$143:$J$145,'rekap jam tatap muka'!B45,'TKK-MIF-TIF'!$R$143:$R$145)+SUMIF('TKK-MIF-TIF'!$K$122:$K$123,'rekap jam tatap muka'!B45,'TKK-MIF-TIF'!$R$122:$R$123)+SUMIF('TKK-MIF-TIF'!$J$152,'rekap jam tatap muka'!B45,'TKK-MIF-TIF'!$R$152)+SUMIF('TKK-MIF-TIF'!$K$128,'rekap jam tatap muka'!B45,'TKK-MIF-TIF'!$R$128)+SUMIF('TKK-MIF-TIF'!$K$133:$K$134,'rekap jam tatap muka'!B45,'TKK-MIF-TIF'!$R$133:$R$134)+SUMIF('TKK-MIF-TIF'!$K$143:$K$145,'rekap jam tatap muka'!B45,'TKK-MIF-TIF'!$R$143:$R$145)+SUMIF('TKK-MIF-TIF'!$K$152,'rekap jam tatap muka'!B45,'TKK-MIF-TIF'!$R$152)+SUMIF('TKK-MIF-TIF'!$L$122:$L$123,'rekap jam tatap muka'!B45,'TKK-MIF-TIF'!$R$122:$R$123)+SUMIF('TKK-MIF-TIF'!$L$128,'rekap jam tatap muka'!B45,'TKK-MIF-TIF'!$R$128)+SUMIF('TKK-MIF-TIF'!$L$133:$L$134,'rekap jam tatap muka'!B45,'TKK-MIF-TIF'!$R$133:$R$134)+SUMIF('TKK-MIF-TIF'!$L$143:$L$145,'rekap jam tatap muka'!B45,'TKK-MIF-TIF'!$R$143:$R$145)+SUMIF('TKK-MIF-TIF'!$L$152,'rekap jam tatap muka'!B45,'TKK-MIF-TIF'!$R$152)</f>
        <v>0</v>
      </c>
      <c r="S52" s="25">
        <f>COUNTIF('TKK-MIF-TIF'!$A$189:$L$226,'rekap jam tatap muka'!B45)</f>
        <v>0</v>
      </c>
      <c r="T52" s="25">
        <f>SUMIF('TKK-MIF-TIF'!$H$194:$H$196,'rekap jam tatap muka'!B45,'TKK-MIF-TIF'!$R$194:$R$196)+SUMIF('TKK-MIF-TIF'!$H$205:$H$208,'rekap jam tatap muka'!B45,'TKK-MIF-TIF'!$R$205:$R$208)+SUMIF('TKK-MIF-TIF'!$H$215:$H$218,'rekap jam tatap muka'!B45,'TKK-MIF-TIF'!$R$215:$R263)+SUMIF('TKK-MIF-TIF'!$H$226:$H$227,'rekap jam tatap muka'!B45,'TKK-MIF-TIF'!$R$226:$R272)+ SUMIF('TKK-MIF-TIF'!$I$194:$I$196,'rekap jam tatap muka'!B45,'TKK-MIF-TIF'!$R$194:$R$196)+SUMIF('TKK-MIF-TIF'!$I$205:$I$208,'rekap jam tatap muka'!B45,'TKK-MIF-TIF'!$R$205:$R$208)+SUMIF('TKK-MIF-TIF'!$I$215:$I$218,'rekap jam tatap muka'!B45,'TKK-MIF-TIF'!$R$215:$R263)+SUMIF('TKK-MIF-TIF'!$I$226:$I$227,'rekap jam tatap muka'!B45,'TKK-MIF-TIF'!$R$226:$R272)+SUMIF('TKK-MIF-TIF'!$J$194:$J$196,'rekap jam tatap muka'!B45,'TKK-MIF-TIF'!$R$194:$R$196)+SUMIF('TKK-MIF-TIF'!$J$205:$J$208,'rekap jam tatap muka'!B45,'TKK-MIF-TIF'!$R$205:$R$208)+SUMIF('TKK-MIF-TIF'!$J$215:$J$218,'rekap jam tatap muka'!B45,'TKK-MIF-TIF'!$R$215:$R263)+SUMIF('TKK-MIF-TIF'!$J$226:$J$227,'rekap jam tatap muka'!B45,'TKK-MIF-TIF'!$R$226:$R272)+SUMIF('TKK-MIF-TIF'!$K$194:$K$196,'rekap jam tatap muka'!B45,'TKK-MIF-TIF'!$R$194:$R$196)+SUMIF('TKK-MIF-TIF'!$K$205:$K$208,'rekap jam tatap muka'!B45,'TKK-MIF-TIF'!$R$205:$R$208)+SUMIF('TKK-MIF-TIF'!$K$215:$K$218,'rekap jam tatap muka'!B45,'TKK-MIF-TIF'!$R$215:$R263)+SUMIF('TKK-MIF-TIF'!$K$226:$K$227,'rekap jam tatap muka'!B45,'TKK-MIF-TIF'!$R$226:$R272)+SUMIF('TKK-MIF-TIF'!$L$194:$L$196,'rekap jam tatap muka'!B45,'TKK-MIF-TIF'!$R$194:$R$196)+SUMIF('TKK-MIF-TIF'!$L$205:$L$208,'rekap jam tatap muka'!B45,'TKK-MIF-TIF'!$R$205:$R$208)+SUMIF('TKK-MIF-TIF'!$L$215:$L$218,'rekap jam tatap muka'!B45,'TKK-MIF-TIF'!$R$215:$R263)+SUMIF('TKK-MIF-TIF'!$L$226:$L$227,'rekap jam tatap muka'!B45,'TKK-MIF-TIF'!$R$226:$R272)</f>
        <v>0</v>
      </c>
      <c r="U52" s="26">
        <f>SUMIF('TKK-MIF-TIF'!$H$197:$H$198,'rekap jam tatap muka'!B45,'TKK-MIF-TIF'!$R$197:$R$198)+SUMIF('TKK-MIF-TIF'!$H$204,'rekap jam tatap muka'!B45,'TKK-MIF-TIF'!$R$204)+SUMIF('TKK-MIF-TIF'!$H$209:$H$210,'rekap jam tatap muka'!B45,'TKK-MIF-TIF'!$R$209:$R$210)+SUMIF('TKK-MIF-TIF'!$H$219:$H$221,'rekap jam tatap muka'!B45,'TKK-MIF-TIF'!$R$219:$R$221)+SUMIF('TKK-MIF-TIF'!$H$228,'rekap jam tatap muka'!B45,'TKK-MIF-TIF'!$R$228)+SUMIF('TKK-MIF-TIF'!$I$197:$I$198,'rekap jam tatap muka'!B45,'TKK-MIF-TIF'!$R$197:$R$198)+SUMIF('TKK-MIF-TIF'!$I$204,'rekap jam tatap muka'!B45,'TKK-MIF-TIF'!$R$204)+SUMIF('TKK-MIF-TIF'!$I$209:$I$210,'rekap jam tatap muka'!B45,'TKK-MIF-TIF'!$R$209:$R$210)+SUMIF('TKK-MIF-TIF'!$I$219:$I$221,'rekap jam tatap muka'!B45,'TKK-MIF-TIF'!$R$219:$R$221)+SUMIF('TKK-MIF-TIF'!$I$228,'rekap jam tatap muka'!B45,'TKK-MIF-TIF'!$R$228)+SUMIF('TKK-MIF-TIF'!$J$197:$J$198,'rekap jam tatap muka'!B45,'TKK-MIF-TIF'!$R$197:$R$198)+SUMIF('TKK-MIF-TIF'!$J$204,'rekap jam tatap muka'!B45,'TKK-MIF-TIF'!$R$204)+SUMIF('TKK-MIF-TIF'!$J$209:$J$210,'rekap jam tatap muka'!B45,'TKK-MIF-TIF'!$R$209:$R$210)+SUMIF('TKK-MIF-TIF'!$J$219:$J$221,'rekap jam tatap muka'!B45,'TKK-MIF-TIF'!$R$219:$R$221)+SUMIF('TKK-MIF-TIF'!$J$228,'rekap jam tatap muka'!B45,'TKK-MIF-TIF'!$R$228)+SUMIF('TKK-MIF-TIF'!$K$197:$K$198,'rekap jam tatap muka'!B45,'TKK-MIF-TIF'!$R$197:$R$198)+SUMIF('TKK-MIF-TIF'!$K$204,'rekap jam tatap muka'!B45,'TKK-MIF-TIF'!$R$204)+SUMIF('TKK-MIF-TIF'!$K$209:$K$210,'rekap jam tatap muka'!B45,'TKK-MIF-TIF'!$R$209:$R$210)+SUMIF('TKK-MIF-TIF'!$K$219:$K$221,'rekap jam tatap muka'!B45,'TKK-MIF-TIF'!$R$219:$R$221)+SUMIF('TKK-MIF-TIF'!$K$228,'rekap jam tatap muka'!B45,'TKK-MIF-TIF'!$R$228)+SUMIF('TKK-MIF-TIF'!$L$197:$L$198,'rekap jam tatap muka'!B45,'TKK-MIF-TIF'!$R$197:$R$198)+SUMIF('TKK-MIF-TIF'!$L$204,'rekap jam tatap muka'!B45,'TKK-MIF-TIF'!$R$204)+SUMIF('TKK-MIF-TIF'!$L$209:$L$210,'rekap jam tatap muka'!B45,'TKK-MIF-TIF'!$R$209:$R$210)+SUMIF('TKK-MIF-TIF'!$J$219:$J$221,'rekap jam tatap muka'!B45,'TKK-MIF-TIF'!$R$219:$R$221)++SUMIF('TKK-MIF-TIF'!$L$228,'rekap jam tatap muka'!B45,'TKK-MIF-TIF'!$R$228)</f>
        <v>0</v>
      </c>
      <c r="V52" s="27">
        <f>COUNTIF('TKK-MIF-TIF'!$A$231:$L$242,'rekap jam tatap muka'!B45)</f>
        <v>0</v>
      </c>
      <c r="W52" s="28">
        <f>SUMIF('TKK-MIF-TIF'!$H$251:$H$253,'rekap jam tatap muka'!B45,'TKK-MIF-TIF'!$R$251:$R$253)+SUMIF('TKK-MIF-TIF'!$I$251:$I$253,'rekap jam tatap muka'!B45,'TKK-MIF-TIF'!$R$251:$R$253)+SUMIF('TKK-MIF-TIF'!$J$251:$J$253,'rekap jam tatap muka'!B45,'TKK-MIF-TIF'!$R$251:$R$253)+SUMIF('TKK-MIF-TIF'!$K$251:$K$253,'rekap jam tatap muka'!B45,'TKK-MIF-TIF'!$R$251:$R$253)+SUMIF('TKK-MIF-TIF'!$L$251:$L$253,'rekap jam tatap muka'!B45,'TKK-MIF-TIF'!$R$251:$R$253)</f>
        <v>0</v>
      </c>
      <c r="X52" s="29">
        <f>SUMIF('TKK-MIF-TIF'!$H$254:$H$255,'rekap jam tatap muka'!B45,'TKK-MIF-TIF'!$R$254:$R$255)+SUMIF('TKK-MIF-TIF'!$I$254:$I$255,'rekap jam tatap muka'!B45,'TKK-MIF-TIF'!$R$254:$R$255)+SUMIF('TKK-MIF-TIF'!$J$254:$J$255,'rekap jam tatap muka'!B45,'TKK-MIF-TIF'!$R$254:$R$255)+SUMIF('TKK-MIF-TIF'!$K$254:$K$255,'rekap jam tatap muka'!B45,'TKK-MIF-TIF'!$R$254:$R$255)+SUMIF('TKK-MIF-TIF'!$L$254:$L$255,'rekap jam tatap muka'!B45,'TKK-MIF-TIF'!$R$254:$R$255)</f>
        <v>0</v>
      </c>
      <c r="Y52" s="30">
        <f>COUNTIF('TKK-MIF-TIF'!$A$261:$L$272,'rekap jam tatap muka'!B45)</f>
        <v>4</v>
      </c>
      <c r="Z52" s="31">
        <f>SUMIF('TKK-MIF-TIF'!$H$266:$H$268,'rekap jam tatap muka'!B45,'TKK-MIF-TIF'!$R$266:$R$268)+SUMIF('TKK-MIF-TIF'!$I$266:$I$268,'rekap jam tatap muka'!B45,'TKK-MIF-TIF'!$R$266:$R$268)+SUMIF('TKK-MIF-TIF'!$J$266:$J$268,'rekap jam tatap muka'!B45,'TKK-MIF-TIF'!$R$266:$R$268)+SUMIF('TKK-MIF-TIF'!$K$266:$K$268,'rekap jam tatap muka'!B45,'TKK-MIF-TIF'!$R$266:$R$268)+SUMIF('TKK-MIF-TIF'!$L$266:$L$268,'rekap jam tatap muka'!B45,'TKK-MIF-TIF'!$R$266:$R$268)</f>
        <v>1.5</v>
      </c>
      <c r="AA52" s="32" t="e">
        <f>SUMIF('TKK-MIF-TIF'!$H$269:$H$270,'rekap jam tatap muka'!B45,'TKK-MIF-TIF'!$R$269:$R$270)+SUMIF('TKK-MIF-TIF'!$I$269:$I$270,'rekap jam tatap muka'!B45,'TKK-MIF-TIF'!$R$269:$R$270)+SUMIF('TKK-MIF-TIF'!$J$269:$J$270,'rekap jam tatap muka'!B45,'TKK-MIF-TIF'!$R$269:$R$270)+SUMIF('TKK-MIF-TIF'!$K$269:$K$270,'rekap jam tatap muka'!B45,'TKK-MIF-TIF'!$R$269:$R$270)+SUMIF('TKK-MIF-TIF'!$L$269:$L$270,'rekap jam tatap muka'!B45,'TKK-MIF-TIF'!$R$269:$R$270)</f>
        <v>#REF!</v>
      </c>
      <c r="AB52" s="33">
        <f>COUNTIF('TKK-MIF-TIF'!$A$154:$L$184,'rekap jam tatap muka'!B45)</f>
        <v>0</v>
      </c>
      <c r="AC52" s="33">
        <f>SUMIF('TKK-MIF-TIF'!$H$161:$H$163,'rekap jam tatap muka'!B45,'TKK-MIF-TIF'!$R$161:$R$163)+SUMIF('TKK-MIF-TIF'!$H$172:$H$175,'rekap jam tatap muka'!B45,'TKK-MIF-TIF'!$R$172:$R$175)+SUMIF('TKK-MIF-TIF'!$I$161:$I$163,'rekap jam tatap muka'!B45,'TKK-MIF-TIF'!$R$161:$R$163)+SUMIF('TKK-MIF-TIF'!$I$172:$I$175,'rekap jam tatap muka'!B45,'TKK-MIF-TIF'!$R$172:$R$175)+SUMIF('TKK-MIF-TIF'!$J$161:$J$163,'rekap jam tatap muka'!B45,'TKK-MIF-TIF'!$R$161:$R$163)+SUMIF('TKK-MIF-TIF'!$J$172:$J$175,'rekap jam tatap muka'!B45,'TKK-MIF-TIF'!$R$172:$R$175)+SUMIF('TKK-MIF-TIF'!$K$161:$K$163,'rekap jam tatap muka'!B45,'TKK-MIF-TIF'!$R$161:$R$163)+SUMIF('TKK-MIF-TIF'!$K$172:$K$175,'rekap jam tatap muka'!B45,'TKK-MIF-TIF'!$R$172:$R$175)+SUMIF('TKK-MIF-TIF'!$L$161:$L$163,'rekap jam tatap muka'!B45,'TKK-MIF-TIF'!$R$161:$R$163)+SUMIF('TKK-MIF-TIF'!$L$172:$L$175,'rekap jam tatap muka'!B45,'TKK-MIF-TIF'!$R$172:$R$175)</f>
        <v>0</v>
      </c>
      <c r="AD52" s="34">
        <f>SUMIF('TKK-MIF-TIF'!$H$164:$H$165,'rekap jam tatap muka'!B45,'TKK-MIF-TIF'!$R$164:$R$165)+SUMIF('TKK-MIF-TIF'!$H$171,'rekap jam tatap muka'!B45,'TKK-MIF-TIF'!$R$171)+SUMIF('TKK-MIF-TIF'!$H$176:$H$177,'rekap jam tatap muka'!B45,'TKK-MIF-TIF'!$R$176:$R$177)+SUMIF('TKK-MIF-TIF'!$I$164:$I$165,'rekap jam tatap muka'!B45,'TKK-MIF-TIF'!$R$164:$R$165)+SUMIF('TKK-MIF-TIF'!$I$171,'rekap jam tatap muka'!B45,'TKK-MIF-TIF'!$R$171)+SUMIF('TKK-MIF-TIF'!$I$176:$I$177,'rekap jam tatap muka'!B45,'TKK-MIF-TIF'!$R$176:$R$177)+SUMIF('TKK-MIF-TIF'!$J$164:$J$165,'rekap jam tatap muka'!B45,'TKK-MIF-TIF'!$R$164:$R$165)+SUMIF('TKK-MIF-TIF'!$J$171,'rekap jam tatap muka'!B45,'TKK-MIF-TIF'!$R$171)+SUMIF('TKK-MIF-TIF'!$J$176:$J$177,'rekap jam tatap muka'!B45,'TKK-MIF-TIF'!$R$176:$R$177)+SUMIF('TKK-MIF-TIF'!$K$164:$K$165,'rekap jam tatap muka'!B45,'TKK-MIF-TIF'!$R$164:$R$165)+SUMIF('TKK-MIF-TIF'!$K$171,'rekap jam tatap muka'!B45,'TKK-MIF-TIF'!$R$171)+SUMIF('TKK-MIF-TIF'!$K$176:$K$177,'rekap jam tatap muka'!B45,'TKK-MIF-TIF'!$R$176:$R$177)+SUMIF('TKK-MIF-TIF'!$L$164:$L$165,'rekap jam tatap muka'!B45,'TKK-MIF-TIF'!$R$164:$R$165)+SUMIF('TKK-MIF-TIF'!$L$171,'rekap jam tatap muka'!B45,'TKK-MIF-TIF'!$R$171)+SUMIF('TKK-MIF-TIF'!$L$176:$L$177,'rekap jam tatap muka'!B45,'TKK-MIF-TIF'!$R$176:$R$177)</f>
        <v>0</v>
      </c>
      <c r="AE52" s="34"/>
      <c r="AF52" s="35">
        <f t="shared" si="9"/>
        <v>4</v>
      </c>
      <c r="AG52" s="15">
        <f t="shared" ca="1" si="10"/>
        <v>1.5</v>
      </c>
      <c r="AH52" s="35">
        <f t="shared" ca="1" si="11"/>
        <v>0</v>
      </c>
      <c r="AI52" s="15" t="e">
        <f t="shared" ca="1" si="12"/>
        <v>#REF!</v>
      </c>
      <c r="AJ52" s="35" t="e">
        <f ca="1">IF(AI52&lt;=8,0,IF(AI52&gt;12,4,IF(AI52&gt;8,AI52-8,4)))</f>
        <v>#REF!</v>
      </c>
      <c r="AK52" s="35" t="e">
        <f t="shared" ca="1" si="13"/>
        <v>#REF!</v>
      </c>
      <c r="AL52" s="36">
        <f>COUNTIF('TKK-MIF-TIF'!$H$15:$H$272,'rekap jam tatap muka'!B45)</f>
        <v>1</v>
      </c>
      <c r="AM52" s="37">
        <v>75000</v>
      </c>
      <c r="AN52" s="38">
        <f t="shared" ca="1" si="14"/>
        <v>0</v>
      </c>
      <c r="AO52" s="38" t="e">
        <f t="shared" ca="1" si="15"/>
        <v>#REF!</v>
      </c>
      <c r="AP52" s="38" t="e">
        <f t="shared" ca="1" si="16"/>
        <v>#REF!</v>
      </c>
      <c r="AQ52" s="40" t="s">
        <v>8</v>
      </c>
    </row>
    <row r="53" spans="1:43" ht="15.75" customHeight="1">
      <c r="A53" s="12">
        <v>47</v>
      </c>
      <c r="B53" s="41" t="s">
        <v>72</v>
      </c>
      <c r="C53" s="41" t="s">
        <v>332</v>
      </c>
      <c r="D53" s="14">
        <f>COUNTIF('TKK-MIF-TIF'!$A$13:$L$35,'rekap jam tatap muka'!B46)</f>
        <v>2</v>
      </c>
      <c r="E53" s="15">
        <f ca="1">SUMIF('TKK-MIF-TIF'!$H$4:$H$19,'rekap jam tatap muka'!B46,'TKK-MIF-TIF'!$R$4:$R$19)+SUMIF('TKK-MIF-TIF'!$H$25:$H$30,'rekap jam tatap muka'!B46,'TKK-MIF-TIF'!$R$25:$R$30)+SUMIF('TKK-MIF-TIF'!$I$4:$I$19,'rekap jam tatap muka'!B46,'TKK-MIF-TIF'!$R$4:$R$19)+SUMIF('TKK-MIF-TIF'!$I$25:$I$30,'rekap jam tatap muka'!B46,'TKK-MIF-TIF'!$R$25:$R$30)+SUMIF('TKK-MIF-TIF'!$J$4:$J$19,'rekap jam tatap muka'!B46,'TKK-MIF-TIF'!$R$4:$R$19)+SUMIF('TKK-MIF-TIF'!$J$25:$J$30,'rekap jam tatap muka'!B46,'TKK-MIF-TIF'!$R$25:$R$30)+SUMIF('TKK-MIF-TIF'!$K$4:$K$19,'rekap jam tatap muka'!B46,'TKK-MIF-TIF'!$R$4:$R$19)+SUMIF('TKK-MIF-TIF'!$K$25:$K$30,'rekap jam tatap muka'!B46,'TKK-MIF-TIF'!$R$25:$R$30)+SUMIF('TKK-MIF-TIF'!$L$4:$L$19,'rekap jam tatap muka'!B46,'TKK-MIF-TIF'!$R$4:$R$19)+SUMIF('TKK-MIF-TIF'!$L$25:$L$30,'rekap jam tatap muka'!B46,'TKK-MIF-TIF'!$R$25:$R$30)</f>
        <v>2</v>
      </c>
      <c r="F53" s="16">
        <f>SUMIF('TKK-MIF-TIF'!$H$20:$H$22,'rekap jam tatap muka'!B46,'TKK-MIF-TIF'!$R$20:$R$22)+SUMIF('TKK-MIF-TIF'!$H$31:$H$32,'rekap jam tatap muka'!B46,'TKK-MIF-TIF'!$R$31:$R$32)+SUMIF('TKK-MIF-TIF'!$H$34,'rekap jam tatap muka'!B46,'TKK-MIF-TIF'!$R$34)+SUMIF('TKK-MIF-TIF'!$I$20:$I$22,'rekap jam tatap muka'!B46,'TKK-MIF-TIF'!$R$20:$R$22)+SUMIF('TKK-MIF-TIF'!$I$31:$I$32,'rekap jam tatap muka'!B46,'TKK-MIF-TIF'!$R$31:$R$32)+SUMIF('TKK-MIF-TIF'!$I$34,'rekap jam tatap muka'!B46,'TKK-MIF-TIF'!$R$34)+SUMIF('TKK-MIF-TIF'!$J$20:$J$22,'rekap jam tatap muka'!B46,'TKK-MIF-TIF'!$R$20:$R$22)+SUMIF('TKK-MIF-TIF'!$J$31:$J$32,'rekap jam tatap muka'!B46,'TKK-MIF-TIF'!$R$31:$R$32)+SUMIF('TKK-MIF-TIF'!$J$34,'rekap jam tatap muka'!B46,'TKK-MIF-TIF'!$R$34)+SUMIF('TKK-MIF-TIF'!$K$20:$K$22,'rekap jam tatap muka'!B46,'TKK-MIF-TIF'!$R$20:$R$22)+SUMIF('TKK-MIF-TIF'!$K$31:$K$32,'rekap jam tatap muka'!B46,'TKK-MIF-TIF'!$R$31:$R$32)+SUMIF('TKK-MIF-TIF'!$K$34,'rekap jam tatap muka'!B46,'TKK-MIF-TIF'!$R$34)+SUMIF('TKK-MIF-TIF'!$L$20:$L$22,'rekap jam tatap muka'!B46,'TKK-MIF-TIF'!$R$20:$R$22)+SUMIF('TKK-MIF-TIF'!$L$31:$L$32,'rekap jam tatap muka'!B46,'TKK-MIF-TIF'!$R$31:$R$32)+SUMIF('TKK-MIF-TIF'!$L$34,'rekap jam tatap muka'!B46,'TKK-MIF-TIF'!$R$34)</f>
        <v>10</v>
      </c>
      <c r="G53" s="17">
        <f>COUNTIF('TKK-MIF-TIF'!$A$41:$L$50,'rekap jam tatap muka'!B46)</f>
        <v>1</v>
      </c>
      <c r="H53" s="18">
        <f>SUMIF('TKK-MIF-TIF'!$H$43:$H$47,'rekap jam tatap muka'!B46,'TKK-MIF-TIF'!$R$43:$R$47)+SUMIF('TKK-MIF-TIF'!$I$43:$I$47,'rekap jam tatap muka'!B46,'TKK-MIF-TIF'!$R$43:$R$47)+SUMIF('TKK-MIF-TIF'!$J$43:$J$47,'rekap jam tatap muka'!B46,'TKK-MIF-TIF'!$R$43:$R$47)+SUMIF('TKK-MIF-TIF'!$K$43:$K$47,'rekap jam tatap muka'!B46,'TKK-MIF-TIF'!$R$43:$R$47)+SUMIF('TKK-MIF-TIF'!$L$43:$L$47,'rekap jam tatap muka'!B46,'TKK-MIF-TIF'!$R$43:$R$47)</f>
        <v>1</v>
      </c>
      <c r="I53" s="42">
        <f>SUMIF('TKK-MIF-TIF'!$H$48:$H$50,'rekap jam tatap muka'!B46,'TKK-MIF-TIF'!$R$48:$R$50)+SUMIF('TKK-MIF-TIF'!$I$48:$I$50,'rekap jam tatap muka'!B46,'TKK-MIF-TIF'!$R$48:$R$50)+SUMIF('TKK-MIF-TIF'!$J$48:$J$50,'rekap jam tatap muka'!B46,'TKK-MIF-TIF'!$R$48:$R$50)+SUMIF('TKK-MIF-TIF'!$K$48:$K$50,'rekap jam tatap muka'!B46,'TKK-MIF-TIF'!$R$48:$R$50)+SUMIF('TKK-MIF-TIF'!$L$48:$L$50,'rekap jam tatap muka'!B46,'TKK-MIF-TIF'!$R$48:$R$50)</f>
        <v>0</v>
      </c>
      <c r="J53" s="19">
        <f>COUNTIF('TKK-MIF-TIF'!$A$55:$K$80,'rekap jam tatap muka'!B46)</f>
        <v>0</v>
      </c>
      <c r="K53" s="19">
        <f>SUMIF('TKK-MIF-TIF'!$H$60,'rekap jam tatap muka'!B46,'TKK-MIF-TIF'!$R$60)+SUMIF('TKK-MIF-TIF'!$H$62,'rekap jam tatap muka'!B46,'TKK-MIF-TIF'!$R$62)+SUMIF('TKK-MIF-TIF'!$H$67:$H$72,'rekap jam tatap muka'!B46,'TKK-MIF-TIF'!$R$67:$R$72)+SUMIF('TKK-MIF-TIF'!$H$78:$H$79,'rekap jam tatap muka'!B46,'TKK-MIF-TIF'!$R$78:$R$79)+SUMIF('TKK-MIF-TIF'!$I$60,'rekap jam tatap muka'!B46,'TKK-MIF-TIF'!$R$60)+SUMIF('TKK-MIF-TIF'!$I$62,'rekap jam tatap muka'!B46,'TKK-MIF-TIF'!$R$62)+SUMIF('TKK-MIF-TIF'!$I$67:$I$72,'rekap jam tatap muka'!B46,'TKK-MIF-TIF'!$R$67:$R$72)+SUMIF('TKK-MIF-TIF'!$I$78:$I$79,'rekap jam tatap muka'!B46,'TKK-MIF-TIF'!$R$78:$R$79)+SUMIF('TKK-MIF-TIF'!$J$60,'rekap jam tatap muka'!B46,'TKK-MIF-TIF'!$R$60)+SUMIF('TKK-MIF-TIF'!$J$62,'rekap jam tatap muka'!B46,'TKK-MIF-TIF'!$R$62)+SUMIF('TKK-MIF-TIF'!$J$67:$J$72,'rekap jam tatap muka'!B46,'TKK-MIF-TIF'!$R$67:$R$72)+SUMIF('TKK-MIF-TIF'!$J$78:$J$79,'rekap jam tatap muka'!B46,'TKK-MIF-TIF'!$R$78:$R$79)+SUMIF('TKK-MIF-TIF'!$K$60,'rekap jam tatap muka'!B46,'TKK-MIF-TIF'!$R$60)+SUMIF('TKK-MIF-TIF'!$K$62,'rekap jam tatap muka'!B46,'TKK-MIF-TIF'!$R$62)+SUMIF('TKK-MIF-TIF'!$K$67:$K$72,'rekap jam tatap muka'!B46,'TKK-MIF-TIF'!$R$67:$R$72)+SUMIF('TKK-MIF-TIF'!$K$78:$K$79,'rekap jam tatap muka'!B46,'TKK-MIF-TIF'!$R$78:$R$79)+SUMIF('TKK-MIF-TIF'!$L$60,'rekap jam tatap muka'!B46,'TKK-MIF-TIF'!$R$60)+SUMIF('TKK-MIF-TIF'!$L$62,'rekap jam tatap muka'!B46,'TKK-MIF-TIF'!$R$62)+SUMIF('TKK-MIF-TIF'!$L$67:$L$72,'rekap jam tatap muka'!B46,'TKK-MIF-TIF'!$R$67:$R$72)+SUMIF('TKK-MIF-TIF'!$L$78:$L$79,'rekap jam tatap muka'!B46,'TKK-MIF-TIF'!$R$78:$R$79)</f>
        <v>0</v>
      </c>
      <c r="L53" s="20">
        <f>SUMIF('TKK-MIF-TIF'!$H$61,'rekap jam tatap muka'!B46,'TKK-MIF-TIF'!$R$61)+SUMIF('TKK-MIF-TIF'!$H$63:$H$64,'rekap jam tatap muka'!B46,'TKK-MIF-TIF'!$R$63:$R$64)+SUMIF('TKK-MIF-TIF'!$H$73:$H$74,'rekap jam tatap muka'!B46,'TKK-MIF-TIF'!$R$73:$R$74)+SUMIF('TKK-MIF-TIF'!$H$77,'rekap jam tatap muka'!B46,'TKK-MIF-TIF'!$R$77)+SUMIF('TKK-MIF-TIF'!$I$61,'rekap jam tatap muka'!B46,'TKK-MIF-TIF'!$R$61)+SUMIF('TKK-MIF-TIF'!$I$63:$I$64,'rekap jam tatap muka'!B46,'TKK-MIF-TIF'!$R$63:$R$64)+SUMIF('TKK-MIF-TIF'!$I$73:$I$74,'rekap jam tatap muka'!B46,'TKK-MIF-TIF'!$R$73:$R$74)+SUMIF('TKK-MIF-TIF'!$I$77,'rekap jam tatap muka'!B46,'TKK-MIF-TIF'!$R$77)+SUMIF('TKK-MIF-TIF'!$J$61,'rekap jam tatap muka'!B46,'TKK-MIF-TIF'!$R$61)+SUMIF('TKK-MIF-TIF'!$J$63:$J$64,'rekap jam tatap muka'!B46,'TKK-MIF-TIF'!$R$63:$R$64)+SUMIF('TKK-MIF-TIF'!$J$73:$J$74,'rekap jam tatap muka'!B46,'TKK-MIF-TIF'!$R$73:$R$74)+SUMIF('TKK-MIF-TIF'!$J$77,'rekap jam tatap muka'!B46,'TKK-MIF-TIF'!$R$77)+SUMIF('TKK-MIF-TIF'!$K$61,'rekap jam tatap muka'!B46,'TKK-MIF-TIF'!$R$61)+SUMIF('TKK-MIF-TIF'!$K$63:$K$64,'rekap jam tatap muka'!B46,'TKK-MIF-TIF'!$R$63:$R$64)+SUMIF('TKK-MIF-TIF'!$K$73:$K$74,'rekap jam tatap muka'!B46,'TKK-MIF-TIF'!$R$73:$R$74)+SUMIF('TKK-MIF-TIF'!$K$77,'rekap jam tatap muka'!B46,'TKK-MIF-TIF'!$R$77)+SUMIF('TKK-MIF-TIF'!$L$61,'rekap jam tatap muka'!B46,'TKK-MIF-TIF'!$R$61)+SUMIF('TKK-MIF-TIF'!$L$63:$L$64,'rekap jam tatap muka'!B46,'TKK-MIF-TIF'!$R$63:$R$64)+SUMIF('TKK-MIF-TIF'!$L$73:$L$74,'rekap jam tatap muka'!B46,'TKK-MIF-TIF'!$R$73:$R$74)+SUMIF('TKK-MIF-TIF'!$L$77,'rekap jam tatap muka'!B46,'TKK-MIF-TIF'!$R$77)</f>
        <v>0</v>
      </c>
      <c r="M53" s="21">
        <f>COUNTIF('TKK-MIF-TIF'!$A$84:$K$109,'rekap jam tatap muka'!B46)</f>
        <v>0</v>
      </c>
      <c r="N53" s="21">
        <f>SUMIF('TKK-MIF-TIF'!$H$89,'rekap jam tatap muka'!B46,'TKK-MIF-TIF'!$R$89)+SUMIF('TKK-MIF-TIF'!$H$91,'rekap jam tatap muka'!B46,'TKK-MIF-TIF'!$R$91)+SUMIF('TKK-MIF-TIF'!$H$96:$H$101,'rekap jam tatap muka'!B46,'TKK-MIF-TIF'!$R$96:$R$101)+SUMIF('TKK-MIF-TIF'!$H$107:$H$108,'rekap jam tatap muka'!B46,'TKK-MIF-TIF'!$R$107:$R$108)+SUMIF('TKK-MIF-TIF'!$I$89,'rekap jam tatap muka'!B46,'TKK-MIF-TIF'!$R$89)+SUMIF('TKK-MIF-TIF'!$I$91,'rekap jam tatap muka'!B46,'TKK-MIF-TIF'!$R$91)+SUMIF('TKK-MIF-TIF'!$I$96:$I$101,'rekap jam tatap muka'!B46,'TKK-MIF-TIF'!$R$96:$R$101)+SUMIF('TKK-MIF-TIF'!$I$107:$I$108,'rekap jam tatap muka'!B46,'TKK-MIF-TIF'!$R$107:$R$108)+SUMIF('TKK-MIF-TIF'!$J$89,'rekap jam tatap muka'!B46,'TKK-MIF-TIF'!$R$89)+SUMIF('TKK-MIF-TIF'!$J$91,'rekap jam tatap muka'!B46,'TKK-MIF-TIF'!$R$91)+SUMIF('TKK-MIF-TIF'!$J$96:$J$101,'rekap jam tatap muka'!B46,'TKK-MIF-TIF'!$R$96:$R$101)+SUMIF('TKK-MIF-TIF'!$J$107:$J$108,'rekap jam tatap muka'!B46,'TKK-MIF-TIF'!$R$107:$R$108)+SUMIF('TKK-MIF-TIF'!$K$89,'rekap jam tatap muka'!B46,'TKK-MIF-TIF'!$R$89)+SUMIF('TKK-MIF-TIF'!$K$91,'rekap jam tatap muka'!B46,'TKK-MIF-TIF'!$R$91)+SUMIF('TKK-MIF-TIF'!$K$96:$K$101,'rekap jam tatap muka'!B46,'TKK-MIF-TIF'!$R$96:$R$101)+SUMIF('TKK-MIF-TIF'!$K$107:$K$108,'rekap jam tatap muka'!B46,'TKK-MIF-TIF'!$R$107:$R$108)+SUMIF('TKK-MIF-TIF'!$H$89,'rekap jam tatap muka'!B46,'TKK-MIF-TIF'!$R$89)+SUMIF('TKK-MIF-TIF'!$L$91,'rekap jam tatap muka'!B46,'TKK-MIF-TIF'!$R$91)+SUMIF('TKK-MIF-TIF'!$L$96:$L$101,'rekap jam tatap muka'!B46,'TKK-MIF-TIF'!$R$96:$R$101)+SUMIF('TKK-MIF-TIF'!$L$107:$L$108,'rekap jam tatap muka'!B46,'TKK-MIF-TIF'!$R$107:$R$108)</f>
        <v>0</v>
      </c>
      <c r="O53" s="22">
        <f ca="1">SUMIF('TKK-MIF-TIF'!$H$90,'rekap jam tatap muka'!B46,'TKK-MIF-TIF'!$R$90)+SUMIF('TKK-MIF-TIF'!$H$92:$H$93,'rekap jam tatap muka'!B46,'TKK-MIF-TIF'!$R$92:$R$93)+SUMIF('TKK-MIF-TIF'!$H$102:$H$103,'rekap jam tatap muka'!B46,'TKK-MIF-TIF'!$R$102:$R$103)+SUMIF('TKK-MIF-TIF'!$H$106,'rekap jam tatap muka'!B46,'TKK-MIF-TIF'!$R$106)+SUMIF('TKK-MIF-TIF'!$I$90,'rekap jam tatap muka'!B46,'TKK-MIF-TIF'!$R$90)+SUMIF('TKK-MIF-TIF'!$H$92:$I$93,'rekap jam tatap muka'!B46,'TKK-MIF-TIF'!$R$92:$R$93)+SUMIF('TKK-MIF-TIF'!$I$102:$I$103,'rekap jam tatap muka'!B46,'TKK-MIF-TIF'!$R$102:$R$103)+SUMIF('TKK-MIF-TIF'!$I$106,'rekap jam tatap muka'!B46,'TKK-MIF-TIF'!$R$106)+SUMIF('TKK-MIF-TIF'!$J$90,'rekap jam tatap muka'!B46,'TKK-MIF-TIF'!$R$90)+SUMIF('TKK-MIF-TIF'!$J$92:$J$93,'rekap jam tatap muka'!B46,'TKK-MIF-TIF'!$R$92:$R$93)+SUMIF('TKK-MIF-TIF'!$J$102:$J$103,'rekap jam tatap muka'!B46,'TKK-MIF-TIF'!$R$102:$R$103)+SUMIF('TKK-MIF-TIF'!$J$106,'rekap jam tatap muka'!B46,'TKK-MIF-TIF'!$R$106)+SUMIF('TKK-MIF-TIF'!$K$90,'rekap jam tatap muka'!B46,'TKK-MIF-TIF'!$R$90)+SUMIF('TKK-MIF-TIF'!$K$92:$K$93,'rekap jam tatap muka'!B46,'TKK-MIF-TIF'!$R$92:$R$93)+SUMIF('TKK-MIF-TIF'!$K$102:$K$103,'rekap jam tatap muka'!B46,'TKK-MIF-TIF'!$R$102:$R$103)+SUMIF('TKK-MIF-TIF'!$K$106,'rekap jam tatap muka'!B46,'TKK-MIF-TIF'!$R$106)+SUMIF('TKK-MIF-TIF'!$L$90,'rekap jam tatap muka'!B46,'TKK-MIF-TIF'!$R$90)+SUMIF('TKK-MIF-TIF'!$L$92:$L$93,'rekap jam tatap muka'!B46,'TKK-MIF-TIF'!$R$92:$R$93)+SUMIF('TKK-MIF-TIF'!$L$102:$L$103,'rekap jam tatap muka'!B46,'TKK-MIF-TIF'!$R$102:$R$103)+SUMIF('TKK-MIF-TIF'!$L$106,'rekap jam tatap muka'!B46,'TKK-MIF-TIF'!$R$106)</f>
        <v>0</v>
      </c>
      <c r="P53" s="23">
        <f>COUNTIF('TKK-MIF-TIF'!$A$113:$L$150,'rekap jam tatap muka'!B46)</f>
        <v>0</v>
      </c>
      <c r="Q53" s="23">
        <f>SUMIF('TKK-MIF-TIF'!$H$119:$H$121,'rekap jam tatap muka'!B46,'TKK-MIF-TIF'!$R$119:$R$121)+SUMIF('TKK-MIF-TIF'!$H$129:$H$132,'rekap jam tatap muka'!B46,'TKK-MIF-TIF'!$R$129:$R$132)+SUMIF('TKK-MIF-TIF'!$H$139:$H$142,'rekap jam tatap muka'!B46,'TKK-MIF-TIF'!$R$139:$R188)+ SUMIF('TKK-MIF-TIF'!$H$150:$H$151,'rekap jam tatap muka'!B46,'TKK-MIF-TIF'!$R$150:$R197)+SUMIF('TKK-MIF-TIF'!$I$119:$I$121,'rekap jam tatap muka'!B46,'TKK-MIF-TIF'!$R$119:$R$121)+SUMIF('TKK-MIF-TIF'!$I$129:$I$132,'rekap jam tatap muka'!B46,'TKK-MIF-TIF'!$R$129:$R$132)+SUMIF('TKK-MIF-TIF'!$I$139:$I$142,'rekap jam tatap muka'!B46,'TKK-MIF-TIF'!$R$139:$R188)+SUMIF('TKK-MIF-TIF'!$I$150:$I$151,'rekap jam tatap muka'!B46,'TKK-MIF-TIF'!$R$150:$R197)+SUMIF('TKK-MIF-TIF'!$J$119:$J$121,'rekap jam tatap muka'!B46,'TKK-MIF-TIF'!$R$119:$R$121)+SUMIF('TKK-MIF-TIF'!$J$129:$J$132,'rekap jam tatap muka'!B46,'TKK-MIF-TIF'!$R$129:$R$132)+SUMIF('TKK-MIF-TIF'!$J$139:$J$142,'rekap jam tatap muka'!B46,'TKK-MIF-TIF'!$R$139:$R188)+SUMIF('TKK-MIF-TIF'!$J$150:$J$151,'rekap jam tatap muka'!B46,'TKK-MIF-TIF'!$R$150:$R197)+SUMIF('TKK-MIF-TIF'!$K$119:$K$121,'rekap jam tatap muka'!B46,'TKK-MIF-TIF'!$R$119:$R$121)+SUMIF('TKK-MIF-TIF'!$K$129:$K$132,'rekap jam tatap muka'!B46,'TKK-MIF-TIF'!$R$132:$R$1120)+SUMIF('TKK-MIF-TIF'!$K$139:$K$142,'rekap jam tatap muka'!B46,'TKK-MIF-TIF'!$R$139:$R188)+SUMIF('TKK-MIF-TIF'!$K$150:$K$151,'rekap jam tatap muka'!B46,'TKK-MIF-TIF'!$R$150:$R197)+SUMIF('TKK-MIF-TIF'!$L$119:$L$121,'rekap jam tatap muka'!B46,'TKK-MIF-TIF'!$R$119:$R$121)+SUMIF('TKK-MIF-TIF'!$L$129:$L$132,'rekap jam tatap muka'!B46,'TKK-MIF-TIF'!$R$132:$R$1120)+SUMIF('TKK-MIF-TIF'!$L$139:$L$142,'rekap jam tatap muka'!B46,'TKK-MIF-TIF'!$R$139:$R188)+SUMIF('TKK-MIF-TIF'!$L$150:$L$151,'rekap jam tatap muka'!B46,'TKK-MIF-TIF'!$R$150:$R197)</f>
        <v>0</v>
      </c>
      <c r="R53" s="24">
        <f>SUMIF('TKK-MIF-TIF'!$H$122:$H$123,'rekap jam tatap muka'!B46,'TKK-MIF-TIF'!$R$122:$R$123)+SUMIF('TKK-MIF-TIF'!$H$128,'rekap jam tatap muka'!B46,'TKK-MIF-TIF'!$R$128)+SUMIF('TKK-MIF-TIF'!$H$133:$H$134,'rekap jam tatap muka'!B46,'TKK-MIF-TIF'!$R$133:$R$134)+SUMIF('TKK-MIF-TIF'!$H$143:$H$145,'rekap jam tatap muka'!B46,'TKK-MIF-TIF'!$R$143:$R$145)+SUMIF('TKK-MIF-TIF'!$H$152,'rekap jam tatap muka'!B46,'TKK-MIF-TIF'!$R$152)+SUMIF('TKK-MIF-TIF'!$I$122:$I$123,'rekap jam tatap muka'!B46,'TKK-MIF-TIF'!$R$122:$R$123)+SUMIF('TKK-MIF-TIF'!$I$128,'rekap jam tatap muka'!B46,'TKK-MIF-TIF'!$R$128)+SUMIF('TKK-MIF-TIF'!$I$133:$I$134,'rekap jam tatap muka'!B46,'TKK-MIF-TIF'!$R$133:$R$134)+SUMIF('TKK-MIF-TIF'!$I$143:$I$145,'rekap jam tatap muka'!B46,'TKK-MIF-TIF'!$R$143:$R$145)+SUMIF('TKK-MIF-TIF'!$I$152,'rekap jam tatap muka'!B46,'TKK-MIF-TIF'!$R$152)+SUMIF('TKK-MIF-TIF'!$J$122:$J$123,'rekap jam tatap muka'!B46,'TKK-MIF-TIF'!$R$122:$R$123)+SUMIF('TKK-MIF-TIF'!$J$128,'rekap jam tatap muka'!B46,'TKK-MIF-TIF'!$R$128)+SUMIF('TKK-MIF-TIF'!$J$133:$J$134,'rekap jam tatap muka'!B46,'TKK-MIF-TIF'!$R$133:$R$134)+SUMIF('TKK-MIF-TIF'!$J$143:$J$145,'rekap jam tatap muka'!B46,'TKK-MIF-TIF'!$R$143:$R$145)+SUMIF('TKK-MIF-TIF'!$K$122:$K$123,'rekap jam tatap muka'!B46,'TKK-MIF-TIF'!$R$122:$R$123)+SUMIF('TKK-MIF-TIF'!$J$152,'rekap jam tatap muka'!B46,'TKK-MIF-TIF'!$R$152)+SUMIF('TKK-MIF-TIF'!$K$128,'rekap jam tatap muka'!B46,'TKK-MIF-TIF'!$R$128)+SUMIF('TKK-MIF-TIF'!$K$133:$K$134,'rekap jam tatap muka'!B46,'TKK-MIF-TIF'!$R$133:$R$134)+SUMIF('TKK-MIF-TIF'!$K$143:$K$145,'rekap jam tatap muka'!B46,'TKK-MIF-TIF'!$R$143:$R$145)+SUMIF('TKK-MIF-TIF'!$K$152,'rekap jam tatap muka'!B46,'TKK-MIF-TIF'!$R$152)+SUMIF('TKK-MIF-TIF'!$L$122:$L$123,'rekap jam tatap muka'!B46,'TKK-MIF-TIF'!$R$122:$R$123)+SUMIF('TKK-MIF-TIF'!$L$128,'rekap jam tatap muka'!B46,'TKK-MIF-TIF'!$R$128)+SUMIF('TKK-MIF-TIF'!$L$133:$L$134,'rekap jam tatap muka'!B46,'TKK-MIF-TIF'!$R$133:$R$134)+SUMIF('TKK-MIF-TIF'!$L$143:$L$145,'rekap jam tatap muka'!B46,'TKK-MIF-TIF'!$R$143:$R$145)+SUMIF('TKK-MIF-TIF'!$L$152,'rekap jam tatap muka'!B46,'TKK-MIF-TIF'!$R$152)</f>
        <v>0</v>
      </c>
      <c r="S53" s="25">
        <f>COUNTIF('TKK-MIF-TIF'!$A$189:$L$226,'rekap jam tatap muka'!B46)</f>
        <v>0</v>
      </c>
      <c r="T53" s="25">
        <f>SUMIF('TKK-MIF-TIF'!$H$194:$H$196,'rekap jam tatap muka'!B46,'TKK-MIF-TIF'!$R$194:$R$196)+SUMIF('TKK-MIF-TIF'!$H$205:$H$208,'rekap jam tatap muka'!B46,'TKK-MIF-TIF'!$R$205:$R$208)+SUMIF('TKK-MIF-TIF'!$H$215:$H$218,'rekap jam tatap muka'!B46,'TKK-MIF-TIF'!$R$215:$R264)+SUMIF('TKK-MIF-TIF'!$H$226:$H$227,'rekap jam tatap muka'!B46,'TKK-MIF-TIF'!$R$226:$R273)+ SUMIF('TKK-MIF-TIF'!$I$194:$I$196,'rekap jam tatap muka'!B46,'TKK-MIF-TIF'!$R$194:$R$196)+SUMIF('TKK-MIF-TIF'!$I$205:$I$208,'rekap jam tatap muka'!B46,'TKK-MIF-TIF'!$R$205:$R$208)+SUMIF('TKK-MIF-TIF'!$I$215:$I$218,'rekap jam tatap muka'!B46,'TKK-MIF-TIF'!$R$215:$R264)+SUMIF('TKK-MIF-TIF'!$I$226:$I$227,'rekap jam tatap muka'!B46,'TKK-MIF-TIF'!$R$226:$R273)+SUMIF('TKK-MIF-TIF'!$J$194:$J$196,'rekap jam tatap muka'!B46,'TKK-MIF-TIF'!$R$194:$R$196)+SUMIF('TKK-MIF-TIF'!$J$205:$J$208,'rekap jam tatap muka'!B46,'TKK-MIF-TIF'!$R$205:$R$208)+SUMIF('TKK-MIF-TIF'!$J$215:$J$218,'rekap jam tatap muka'!B46,'TKK-MIF-TIF'!$R$215:$R264)+SUMIF('TKK-MIF-TIF'!$J$226:$J$227,'rekap jam tatap muka'!B46,'TKK-MIF-TIF'!$R$226:$R273)+SUMIF('TKK-MIF-TIF'!$K$194:$K$196,'rekap jam tatap muka'!B46,'TKK-MIF-TIF'!$R$194:$R$196)+SUMIF('TKK-MIF-TIF'!$K$205:$K$208,'rekap jam tatap muka'!B46,'TKK-MIF-TIF'!$R$205:$R$208)+SUMIF('TKK-MIF-TIF'!$K$215:$K$218,'rekap jam tatap muka'!B46,'TKK-MIF-TIF'!$R$215:$R264)+SUMIF('TKK-MIF-TIF'!$K$226:$K$227,'rekap jam tatap muka'!B46,'TKK-MIF-TIF'!$R$226:$R273)+SUMIF('TKK-MIF-TIF'!$L$194:$L$196,'rekap jam tatap muka'!B46,'TKK-MIF-TIF'!$R$194:$R$196)+SUMIF('TKK-MIF-TIF'!$L$205:$L$208,'rekap jam tatap muka'!B46,'TKK-MIF-TIF'!$R$205:$R$208)+SUMIF('TKK-MIF-TIF'!$L$215:$L$218,'rekap jam tatap muka'!B46,'TKK-MIF-TIF'!$R$215:$R264)+SUMIF('TKK-MIF-TIF'!$L$226:$L$227,'rekap jam tatap muka'!B46,'TKK-MIF-TIF'!$R$226:$R273)</f>
        <v>0</v>
      </c>
      <c r="U53" s="26">
        <f>SUMIF('TKK-MIF-TIF'!$H$197:$H$198,'rekap jam tatap muka'!B46,'TKK-MIF-TIF'!$R$197:$R$198)+SUMIF('TKK-MIF-TIF'!$H$204,'rekap jam tatap muka'!B46,'TKK-MIF-TIF'!$R$204)+SUMIF('TKK-MIF-TIF'!$H$209:$H$210,'rekap jam tatap muka'!B46,'TKK-MIF-TIF'!$R$209:$R$210)+SUMIF('TKK-MIF-TIF'!$H$219:$H$221,'rekap jam tatap muka'!B46,'TKK-MIF-TIF'!$R$219:$R$221)+SUMIF('TKK-MIF-TIF'!$H$228,'rekap jam tatap muka'!B46,'TKK-MIF-TIF'!$R$228)+SUMIF('TKK-MIF-TIF'!$I$197:$I$198,'rekap jam tatap muka'!B46,'TKK-MIF-TIF'!$R$197:$R$198)+SUMIF('TKK-MIF-TIF'!$I$204,'rekap jam tatap muka'!B46,'TKK-MIF-TIF'!$R$204)+SUMIF('TKK-MIF-TIF'!$I$209:$I$210,'rekap jam tatap muka'!B46,'TKK-MIF-TIF'!$R$209:$R$210)+SUMIF('TKK-MIF-TIF'!$I$219:$I$221,'rekap jam tatap muka'!B46,'TKK-MIF-TIF'!$R$219:$R$221)+SUMIF('TKK-MIF-TIF'!$I$228,'rekap jam tatap muka'!B46,'TKK-MIF-TIF'!$R$228)+SUMIF('TKK-MIF-TIF'!$J$197:$J$198,'rekap jam tatap muka'!B46,'TKK-MIF-TIF'!$R$197:$R$198)+SUMIF('TKK-MIF-TIF'!$J$204,'rekap jam tatap muka'!B46,'TKK-MIF-TIF'!$R$204)+SUMIF('TKK-MIF-TIF'!$J$209:$J$210,'rekap jam tatap muka'!B46,'TKK-MIF-TIF'!$R$209:$R$210)+SUMIF('TKK-MIF-TIF'!$J$219:$J$221,'rekap jam tatap muka'!B46,'TKK-MIF-TIF'!$R$219:$R$221)+SUMIF('TKK-MIF-TIF'!$J$228,'rekap jam tatap muka'!B46,'TKK-MIF-TIF'!$R$228)+SUMIF('TKK-MIF-TIF'!$K$197:$K$198,'rekap jam tatap muka'!B46,'TKK-MIF-TIF'!$R$197:$R$198)+SUMIF('TKK-MIF-TIF'!$K$204,'rekap jam tatap muka'!B46,'TKK-MIF-TIF'!$R$204)+SUMIF('TKK-MIF-TIF'!$K$209:$K$210,'rekap jam tatap muka'!B46,'TKK-MIF-TIF'!$R$209:$R$210)+SUMIF('TKK-MIF-TIF'!$K$219:$K$221,'rekap jam tatap muka'!B46,'TKK-MIF-TIF'!$R$219:$R$221)+SUMIF('TKK-MIF-TIF'!$K$228,'rekap jam tatap muka'!B46,'TKK-MIF-TIF'!$R$228)+SUMIF('TKK-MIF-TIF'!$L$197:$L$198,'rekap jam tatap muka'!B46,'TKK-MIF-TIF'!$R$197:$R$198)+SUMIF('TKK-MIF-TIF'!$L$204,'rekap jam tatap muka'!B46,'TKK-MIF-TIF'!$R$204)+SUMIF('TKK-MIF-TIF'!$L$209:$L$210,'rekap jam tatap muka'!B46,'TKK-MIF-TIF'!$R$209:$R$210)+SUMIF('TKK-MIF-TIF'!$J$219:$J$221,'rekap jam tatap muka'!B46,'TKK-MIF-TIF'!$R$219:$R$221)++SUMIF('TKK-MIF-TIF'!$L$228,'rekap jam tatap muka'!B46,'TKK-MIF-TIF'!$R$228)</f>
        <v>0</v>
      </c>
      <c r="V53" s="27">
        <f>COUNTIF('TKK-MIF-TIF'!$A$231:$L$242,'rekap jam tatap muka'!B46)</f>
        <v>0</v>
      </c>
      <c r="W53" s="28">
        <f>SUMIF('TKK-MIF-TIF'!$H$251:$H$253,'rekap jam tatap muka'!B46,'TKK-MIF-TIF'!$R$251:$R$253)+SUMIF('TKK-MIF-TIF'!$I$251:$I$253,'rekap jam tatap muka'!B46,'TKK-MIF-TIF'!$R$251:$R$253)+SUMIF('TKK-MIF-TIF'!$J$251:$J$253,'rekap jam tatap muka'!B46,'TKK-MIF-TIF'!$R$251:$R$253)+SUMIF('TKK-MIF-TIF'!$K$251:$K$253,'rekap jam tatap muka'!B46,'TKK-MIF-TIF'!$R$251:$R$253)+SUMIF('TKK-MIF-TIF'!$L$251:$L$253,'rekap jam tatap muka'!B46,'TKK-MIF-TIF'!$R$251:$R$253)</f>
        <v>0</v>
      </c>
      <c r="X53" s="29">
        <f>SUMIF('TKK-MIF-TIF'!$H$254:$H$255,'rekap jam tatap muka'!B46,'TKK-MIF-TIF'!$R$254:$R$255)+SUMIF('TKK-MIF-TIF'!$I$254:$I$255,'rekap jam tatap muka'!B46,'TKK-MIF-TIF'!$R$254:$R$255)+SUMIF('TKK-MIF-TIF'!$J$254:$J$255,'rekap jam tatap muka'!B46,'TKK-MIF-TIF'!$R$254:$R$255)+SUMIF('TKK-MIF-TIF'!$K$254:$K$255,'rekap jam tatap muka'!B46,'TKK-MIF-TIF'!$R$254:$R$255)+SUMIF('TKK-MIF-TIF'!$L$254:$L$255,'rekap jam tatap muka'!B46,'TKK-MIF-TIF'!$R$254:$R$255)</f>
        <v>0</v>
      </c>
      <c r="Y53" s="30">
        <f>COUNTIF('TKK-MIF-TIF'!$A$261:$L$272,'rekap jam tatap muka'!B46)</f>
        <v>0</v>
      </c>
      <c r="Z53" s="31">
        <f>SUMIF('TKK-MIF-TIF'!$H$266:$H$268,'rekap jam tatap muka'!B46,'TKK-MIF-TIF'!$R$266:$R$268)+SUMIF('TKK-MIF-TIF'!$I$266:$I$268,'rekap jam tatap muka'!B46,'TKK-MIF-TIF'!$R$266:$R$268)+SUMIF('TKK-MIF-TIF'!$J$266:$J$268,'rekap jam tatap muka'!B46,'TKK-MIF-TIF'!$R$266:$R$268)+SUMIF('TKK-MIF-TIF'!$K$266:$K$268,'rekap jam tatap muka'!B46,'TKK-MIF-TIF'!$R$266:$R$268)+SUMIF('TKK-MIF-TIF'!$L$266:$L$268,'rekap jam tatap muka'!B46,'TKK-MIF-TIF'!$R$266:$R$268)</f>
        <v>0</v>
      </c>
      <c r="AA53" s="32">
        <f>SUMIF('TKK-MIF-TIF'!$H$269:$H$270,'rekap jam tatap muka'!B46,'TKK-MIF-TIF'!$R$269:$R$270)+SUMIF('TKK-MIF-TIF'!$I$269:$I$270,'rekap jam tatap muka'!B46,'TKK-MIF-TIF'!$R$269:$R$270)+SUMIF('TKK-MIF-TIF'!$J$269:$J$270,'rekap jam tatap muka'!B46,'TKK-MIF-TIF'!$R$269:$R$270)+SUMIF('TKK-MIF-TIF'!$K$269:$K$270,'rekap jam tatap muka'!B46,'TKK-MIF-TIF'!$R$269:$R$270)+SUMIF('TKK-MIF-TIF'!$L$269:$L$270,'rekap jam tatap muka'!B46,'TKK-MIF-TIF'!$R$269:$R$270)</f>
        <v>0</v>
      </c>
      <c r="AB53" s="33">
        <f>COUNTIF('TKK-MIF-TIF'!$A$154:$L$184,'rekap jam tatap muka'!B46)</f>
        <v>0</v>
      </c>
      <c r="AC53" s="33">
        <f>SUMIF('TKK-MIF-TIF'!$H$161:$H$163,'rekap jam tatap muka'!B46,'TKK-MIF-TIF'!$R$161:$R$163)+SUMIF('TKK-MIF-TIF'!$H$172:$H$175,'rekap jam tatap muka'!B46,'TKK-MIF-TIF'!$R$172:$R$175)+SUMIF('TKK-MIF-TIF'!$I$161:$I$163,'rekap jam tatap muka'!B46,'TKK-MIF-TIF'!$R$161:$R$163)+SUMIF('TKK-MIF-TIF'!$I$172:$I$175,'rekap jam tatap muka'!B46,'TKK-MIF-TIF'!$R$172:$R$175)+SUMIF('TKK-MIF-TIF'!$J$161:$J$163,'rekap jam tatap muka'!B46,'TKK-MIF-TIF'!$R$161:$R$163)+SUMIF('TKK-MIF-TIF'!$J$172:$J$175,'rekap jam tatap muka'!B46,'TKK-MIF-TIF'!$R$172:$R$175)+SUMIF('TKK-MIF-TIF'!$K$161:$K$163,'rekap jam tatap muka'!B46,'TKK-MIF-TIF'!$R$161:$R$163)+SUMIF('TKK-MIF-TIF'!$K$172:$K$175,'rekap jam tatap muka'!B46,'TKK-MIF-TIF'!$R$172:$R$175)+SUMIF('TKK-MIF-TIF'!$L$161:$L$163,'rekap jam tatap muka'!B46,'TKK-MIF-TIF'!$R$161:$R$163)+SUMIF('TKK-MIF-TIF'!$L$172:$L$175,'rekap jam tatap muka'!B46,'TKK-MIF-TIF'!$R$172:$R$175)</f>
        <v>0</v>
      </c>
      <c r="AD53" s="34">
        <f>SUMIF('TKK-MIF-TIF'!$H$164:$H$165,'rekap jam tatap muka'!B46,'TKK-MIF-TIF'!$R$164:$R$165)+SUMIF('TKK-MIF-TIF'!$H$171,'rekap jam tatap muka'!B46,'TKK-MIF-TIF'!$R$171)+SUMIF('TKK-MIF-TIF'!$H$176:$H$177,'rekap jam tatap muka'!B46,'TKK-MIF-TIF'!$R$176:$R$177)+SUMIF('TKK-MIF-TIF'!$I$164:$I$165,'rekap jam tatap muka'!B46,'TKK-MIF-TIF'!$R$164:$R$165)+SUMIF('TKK-MIF-TIF'!$I$171,'rekap jam tatap muka'!B46,'TKK-MIF-TIF'!$R$171)+SUMIF('TKK-MIF-TIF'!$I$176:$I$177,'rekap jam tatap muka'!B46,'TKK-MIF-TIF'!$R$176:$R$177)+SUMIF('TKK-MIF-TIF'!$J$164:$J$165,'rekap jam tatap muka'!B46,'TKK-MIF-TIF'!$R$164:$R$165)+SUMIF('TKK-MIF-TIF'!$J$171,'rekap jam tatap muka'!B46,'TKK-MIF-TIF'!$R$171)+SUMIF('TKK-MIF-TIF'!$J$176:$J$177,'rekap jam tatap muka'!B46,'TKK-MIF-TIF'!$R$176:$R$177)+SUMIF('TKK-MIF-TIF'!$K$164:$K$165,'rekap jam tatap muka'!B46,'TKK-MIF-TIF'!$R$164:$R$165)+SUMIF('TKK-MIF-TIF'!$K$171,'rekap jam tatap muka'!B46,'TKK-MIF-TIF'!$R$171)+SUMIF('TKK-MIF-TIF'!$K$176:$K$177,'rekap jam tatap muka'!B46,'TKK-MIF-TIF'!$R$176:$R$177)+SUMIF('TKK-MIF-TIF'!$L$164:$L$165,'rekap jam tatap muka'!B46,'TKK-MIF-TIF'!$R$164:$R$165)+SUMIF('TKK-MIF-TIF'!$L$171,'rekap jam tatap muka'!B46,'TKK-MIF-TIF'!$R$171)+SUMIF('TKK-MIF-TIF'!$L$176:$L$177,'rekap jam tatap muka'!B46,'TKK-MIF-TIF'!$R$176:$R$177)</f>
        <v>0</v>
      </c>
      <c r="AE53" s="34"/>
      <c r="AF53" s="35">
        <f t="shared" si="9"/>
        <v>3</v>
      </c>
      <c r="AG53" s="15">
        <f t="shared" ca="1" si="10"/>
        <v>3</v>
      </c>
      <c r="AH53" s="35">
        <f t="shared" ca="1" si="11"/>
        <v>0</v>
      </c>
      <c r="AI53" s="43">
        <f t="shared" ca="1" si="12"/>
        <v>10</v>
      </c>
      <c r="AJ53" s="35">
        <f ca="1">IF(AI53&lt;=8,0,IF(AI53&gt;12,4,IF(AI53&gt;8,AI53-8,4)))</f>
        <v>2</v>
      </c>
      <c r="AK53" s="44">
        <f t="shared" ca="1" si="13"/>
        <v>13</v>
      </c>
      <c r="AL53" s="36">
        <f>COUNTIF('TKK-MIF-TIF'!$H$15:$H$272,'rekap jam tatap muka'!B46)</f>
        <v>2</v>
      </c>
      <c r="AM53" s="37">
        <v>75000</v>
      </c>
      <c r="AN53" s="38">
        <f t="shared" ca="1" si="14"/>
        <v>0</v>
      </c>
      <c r="AO53" s="38">
        <f t="shared" ca="1" si="15"/>
        <v>1400000</v>
      </c>
      <c r="AP53" s="38">
        <f t="shared" ca="1" si="16"/>
        <v>1400000</v>
      </c>
      <c r="AQ53" s="40" t="s">
        <v>6</v>
      </c>
    </row>
    <row r="54" spans="1:43" ht="15.75" customHeight="1">
      <c r="A54" s="12">
        <v>48</v>
      </c>
      <c r="B54" s="13" t="s">
        <v>73</v>
      </c>
      <c r="C54" s="13" t="s">
        <v>333</v>
      </c>
      <c r="D54" s="14">
        <f>COUNTIF('TKK-MIF-TIF'!$A$13:$L$35,'rekap jam tatap muka'!B47)</f>
        <v>0</v>
      </c>
      <c r="E54" s="15">
        <f ca="1">SUMIF('TKK-MIF-TIF'!$H$4:$H$19,'rekap jam tatap muka'!B47,'TKK-MIF-TIF'!$R$4:$R$19)+SUMIF('TKK-MIF-TIF'!$H$25:$H$30,'rekap jam tatap muka'!B47,'TKK-MIF-TIF'!$R$25:$R$30)+SUMIF('TKK-MIF-TIF'!$I$4:$I$19,'rekap jam tatap muka'!B47,'TKK-MIF-TIF'!$R$4:$R$19)+SUMIF('TKK-MIF-TIF'!$I$25:$I$30,'rekap jam tatap muka'!B47,'TKK-MIF-TIF'!$R$25:$R$30)+SUMIF('TKK-MIF-TIF'!$J$4:$J$19,'rekap jam tatap muka'!B47,'TKK-MIF-TIF'!$R$4:$R$19)+SUMIF('TKK-MIF-TIF'!$J$25:$J$30,'rekap jam tatap muka'!B47,'TKK-MIF-TIF'!$R$25:$R$30)+SUMIF('TKK-MIF-TIF'!$K$4:$K$19,'rekap jam tatap muka'!B47,'TKK-MIF-TIF'!$R$4:$R$19)+SUMIF('TKK-MIF-TIF'!$K$25:$K$30,'rekap jam tatap muka'!B47,'TKK-MIF-TIF'!$R$25:$R$30)+SUMIF('TKK-MIF-TIF'!$L$4:$L$19,'rekap jam tatap muka'!B47,'TKK-MIF-TIF'!$R$4:$R$19)+SUMIF('TKK-MIF-TIF'!$L$25:$L$30,'rekap jam tatap muka'!B47,'TKK-MIF-TIF'!$R$25:$R$30)</f>
        <v>0</v>
      </c>
      <c r="F54" s="16">
        <f>SUMIF('TKK-MIF-TIF'!$H$20:$H$22,'rekap jam tatap muka'!B47,'TKK-MIF-TIF'!$R$20:$R$22)+SUMIF('TKK-MIF-TIF'!$H$31:$H$32,'rekap jam tatap muka'!B47,'TKK-MIF-TIF'!$R$31:$R$32)+SUMIF('TKK-MIF-TIF'!$H$34,'rekap jam tatap muka'!B47,'TKK-MIF-TIF'!$R$34)+SUMIF('TKK-MIF-TIF'!$I$20:$I$22,'rekap jam tatap muka'!B47,'TKK-MIF-TIF'!$R$20:$R$22)+SUMIF('TKK-MIF-TIF'!$I$31:$I$32,'rekap jam tatap muka'!B47,'TKK-MIF-TIF'!$R$31:$R$32)+SUMIF('TKK-MIF-TIF'!$I$34,'rekap jam tatap muka'!B47,'TKK-MIF-TIF'!$R$34)+SUMIF('TKK-MIF-TIF'!$J$20:$J$22,'rekap jam tatap muka'!B47,'TKK-MIF-TIF'!$R$20:$R$22)+SUMIF('TKK-MIF-TIF'!$J$31:$J$32,'rekap jam tatap muka'!B47,'TKK-MIF-TIF'!$R$31:$R$32)+SUMIF('TKK-MIF-TIF'!$J$34,'rekap jam tatap muka'!B47,'TKK-MIF-TIF'!$R$34)+SUMIF('TKK-MIF-TIF'!$K$20:$K$22,'rekap jam tatap muka'!B47,'TKK-MIF-TIF'!$R$20:$R$22)+SUMIF('TKK-MIF-TIF'!$K$31:$K$32,'rekap jam tatap muka'!B47,'TKK-MIF-TIF'!$R$31:$R$32)+SUMIF('TKK-MIF-TIF'!$K$34,'rekap jam tatap muka'!B47,'TKK-MIF-TIF'!$R$34)+SUMIF('TKK-MIF-TIF'!$L$20:$L$22,'rekap jam tatap muka'!B47,'TKK-MIF-TIF'!$R$20:$R$22)+SUMIF('TKK-MIF-TIF'!$L$31:$L$32,'rekap jam tatap muka'!B47,'TKK-MIF-TIF'!$R$31:$R$32)+SUMIF('TKK-MIF-TIF'!$L$34,'rekap jam tatap muka'!B47,'TKK-MIF-TIF'!$R$34)</f>
        <v>0</v>
      </c>
      <c r="G54" s="17">
        <f>COUNTIF('TKK-MIF-TIF'!$A$41:$L$50,'rekap jam tatap muka'!B47)</f>
        <v>0</v>
      </c>
      <c r="H54" s="18">
        <f>SUMIF('TKK-MIF-TIF'!$H$43:$H$47,'rekap jam tatap muka'!B47,'TKK-MIF-TIF'!$R$43:$R$47)+SUMIF('TKK-MIF-TIF'!$I$43:$I$47,'rekap jam tatap muka'!B47,'TKK-MIF-TIF'!$R$43:$R$47)+SUMIF('TKK-MIF-TIF'!$J$43:$J$47,'rekap jam tatap muka'!B47,'TKK-MIF-TIF'!$R$43:$R$47)+SUMIF('TKK-MIF-TIF'!$K$43:$K$47,'rekap jam tatap muka'!B47,'TKK-MIF-TIF'!$R$43:$R$47)+SUMIF('TKK-MIF-TIF'!$L$43:$L$47,'rekap jam tatap muka'!B47,'TKK-MIF-TIF'!$R$43:$R$47)</f>
        <v>0</v>
      </c>
      <c r="I54" s="16">
        <f>SUMIF('TKK-MIF-TIF'!$H$48:$H$50,'rekap jam tatap muka'!B47,'TKK-MIF-TIF'!$R$48:$R$50)+SUMIF('TKK-MIF-TIF'!$I$48:$I$50,'rekap jam tatap muka'!B47,'TKK-MIF-TIF'!$R$48:$R$50)+SUMIF('TKK-MIF-TIF'!$J$48:$J$50,'rekap jam tatap muka'!B47,'TKK-MIF-TIF'!$R$48:$R$50)+SUMIF('TKK-MIF-TIF'!$K$48:$K$50,'rekap jam tatap muka'!B47,'TKK-MIF-TIF'!$R$48:$R$50)+SUMIF('TKK-MIF-TIF'!$L$48:$L$50,'rekap jam tatap muka'!B47,'TKK-MIF-TIF'!$R$48:$R$50)</f>
        <v>0</v>
      </c>
      <c r="J54" s="19">
        <f>COUNTIF('TKK-MIF-TIF'!$A$55:$K$80,'rekap jam tatap muka'!B47)</f>
        <v>3</v>
      </c>
      <c r="K54" s="19">
        <f>SUMIF('TKK-MIF-TIF'!$H$60,'rekap jam tatap muka'!B47,'TKK-MIF-TIF'!$R$60)+SUMIF('TKK-MIF-TIF'!$H$62,'rekap jam tatap muka'!B47,'TKK-MIF-TIF'!$R$62)+SUMIF('TKK-MIF-TIF'!$H$67:$H$72,'rekap jam tatap muka'!B47,'TKK-MIF-TIF'!$R$67:$R$72)+SUMIF('TKK-MIF-TIF'!$H$78:$H$79,'rekap jam tatap muka'!B47,'TKK-MIF-TIF'!$R$78:$R$79)+SUMIF('TKK-MIF-TIF'!$I$60,'rekap jam tatap muka'!B47,'TKK-MIF-TIF'!$R$60)+SUMIF('TKK-MIF-TIF'!$I$62,'rekap jam tatap muka'!B47,'TKK-MIF-TIF'!$R$62)+SUMIF('TKK-MIF-TIF'!$I$67:$I$72,'rekap jam tatap muka'!B47,'TKK-MIF-TIF'!$R$67:$R$72)+SUMIF('TKK-MIF-TIF'!$I$78:$I$79,'rekap jam tatap muka'!B47,'TKK-MIF-TIF'!$R$78:$R$79)+SUMIF('TKK-MIF-TIF'!$J$60,'rekap jam tatap muka'!B47,'TKK-MIF-TIF'!$R$60)+SUMIF('TKK-MIF-TIF'!$J$62,'rekap jam tatap muka'!B47,'TKK-MIF-TIF'!$R$62)+SUMIF('TKK-MIF-TIF'!$J$67:$J$72,'rekap jam tatap muka'!B47,'TKK-MIF-TIF'!$R$67:$R$72)+SUMIF('TKK-MIF-TIF'!$J$78:$J$79,'rekap jam tatap muka'!B47,'TKK-MIF-TIF'!$R$78:$R$79)+SUMIF('TKK-MIF-TIF'!$K$60,'rekap jam tatap muka'!B47,'TKK-MIF-TIF'!$R$60)+SUMIF('TKK-MIF-TIF'!$K$62,'rekap jam tatap muka'!B47,'TKK-MIF-TIF'!$R$62)+SUMIF('TKK-MIF-TIF'!$K$67:$K$72,'rekap jam tatap muka'!B47,'TKK-MIF-TIF'!$R$67:$R$72)+SUMIF('TKK-MIF-TIF'!$K$78:$K$79,'rekap jam tatap muka'!B47,'TKK-MIF-TIF'!$R$78:$R$79)+SUMIF('TKK-MIF-TIF'!$L$60,'rekap jam tatap muka'!B47,'TKK-MIF-TIF'!$R$60)+SUMIF('TKK-MIF-TIF'!$L$62,'rekap jam tatap muka'!B47,'TKK-MIF-TIF'!$R$62)+SUMIF('TKK-MIF-TIF'!$L$67:$L$72,'rekap jam tatap muka'!B47,'TKK-MIF-TIF'!$R$67:$R$72)+SUMIF('TKK-MIF-TIF'!$L$78:$L$79,'rekap jam tatap muka'!B47,'TKK-MIF-TIF'!$R$78:$R$79)</f>
        <v>4</v>
      </c>
      <c r="L54" s="20">
        <f>SUMIF('TKK-MIF-TIF'!$H$61,'rekap jam tatap muka'!B47,'TKK-MIF-TIF'!$R$61)+SUMIF('TKK-MIF-TIF'!$H$63:$H$64,'rekap jam tatap muka'!B47,'TKK-MIF-TIF'!$R$63:$R$64)+SUMIF('TKK-MIF-TIF'!$H$73:$H$74,'rekap jam tatap muka'!B47,'TKK-MIF-TIF'!$R$73:$R$74)+SUMIF('TKK-MIF-TIF'!$H$77,'rekap jam tatap muka'!B47,'TKK-MIF-TIF'!$R$77)+SUMIF('TKK-MIF-TIF'!$I$61,'rekap jam tatap muka'!B47,'TKK-MIF-TIF'!$R$61)+SUMIF('TKK-MIF-TIF'!$I$63:$I$64,'rekap jam tatap muka'!B47,'TKK-MIF-TIF'!$R$63:$R$64)+SUMIF('TKK-MIF-TIF'!$I$73:$I$74,'rekap jam tatap muka'!B47,'TKK-MIF-TIF'!$R$73:$R$74)+SUMIF('TKK-MIF-TIF'!$I$77,'rekap jam tatap muka'!B47,'TKK-MIF-TIF'!$R$77)+SUMIF('TKK-MIF-TIF'!$J$61,'rekap jam tatap muka'!B47,'TKK-MIF-TIF'!$R$61)+SUMIF('TKK-MIF-TIF'!$J$63:$J$64,'rekap jam tatap muka'!B47,'TKK-MIF-TIF'!$R$63:$R$64)+SUMIF('TKK-MIF-TIF'!$J$73:$J$74,'rekap jam tatap muka'!B47,'TKK-MIF-TIF'!$R$73:$R$74)+SUMIF('TKK-MIF-TIF'!$J$77,'rekap jam tatap muka'!B47,'TKK-MIF-TIF'!$R$77)+SUMIF('TKK-MIF-TIF'!$K$61,'rekap jam tatap muka'!B47,'TKK-MIF-TIF'!$R$61)+SUMIF('TKK-MIF-TIF'!$K$63:$K$64,'rekap jam tatap muka'!B47,'TKK-MIF-TIF'!$R$63:$R$64)+SUMIF('TKK-MIF-TIF'!$K$73:$K$74,'rekap jam tatap muka'!B47,'TKK-MIF-TIF'!$R$73:$R$74)+SUMIF('TKK-MIF-TIF'!$K$77,'rekap jam tatap muka'!B47,'TKK-MIF-TIF'!$R$77)+SUMIF('TKK-MIF-TIF'!$L$61,'rekap jam tatap muka'!B47,'TKK-MIF-TIF'!$R$61)+SUMIF('TKK-MIF-TIF'!$L$63:$L$64,'rekap jam tatap muka'!B47,'TKK-MIF-TIF'!$R$63:$R$64)+SUMIF('TKK-MIF-TIF'!$L$73:$L$74,'rekap jam tatap muka'!B47,'TKK-MIF-TIF'!$R$73:$R$74)+SUMIF('TKK-MIF-TIF'!$L$77,'rekap jam tatap muka'!B47,'TKK-MIF-TIF'!$R$77)</f>
        <v>5</v>
      </c>
      <c r="M54" s="21">
        <f>COUNTIF('TKK-MIF-TIF'!$A$84:$K$109,'rekap jam tatap muka'!B47)</f>
        <v>3</v>
      </c>
      <c r="N54" s="21">
        <f>SUMIF('TKK-MIF-TIF'!$H$89,'rekap jam tatap muka'!B47,'TKK-MIF-TIF'!$R$89)+SUMIF('TKK-MIF-TIF'!$H$91,'rekap jam tatap muka'!B47,'TKK-MIF-TIF'!$R$91)+SUMIF('TKK-MIF-TIF'!$H$96:$H$101,'rekap jam tatap muka'!B47,'TKK-MIF-TIF'!$R$96:$R$101)+SUMIF('TKK-MIF-TIF'!$H$107:$H$108,'rekap jam tatap muka'!B47,'TKK-MIF-TIF'!$R$107:$R$108)+SUMIF('TKK-MIF-TIF'!$I$89,'rekap jam tatap muka'!B47,'TKK-MIF-TIF'!$R$89)+SUMIF('TKK-MIF-TIF'!$I$91,'rekap jam tatap muka'!B47,'TKK-MIF-TIF'!$R$91)+SUMIF('TKK-MIF-TIF'!$I$96:$I$101,'rekap jam tatap muka'!B47,'TKK-MIF-TIF'!$R$96:$R$101)+SUMIF('TKK-MIF-TIF'!$I$107:$I$108,'rekap jam tatap muka'!B47,'TKK-MIF-TIF'!$R$107:$R$108)+SUMIF('TKK-MIF-TIF'!$J$89,'rekap jam tatap muka'!B47,'TKK-MIF-TIF'!$R$89)+SUMIF('TKK-MIF-TIF'!$J$91,'rekap jam tatap muka'!B47,'TKK-MIF-TIF'!$R$91)+SUMIF('TKK-MIF-TIF'!$J$96:$J$101,'rekap jam tatap muka'!B47,'TKK-MIF-TIF'!$R$96:$R$101)+SUMIF('TKK-MIF-TIF'!$J$107:$J$108,'rekap jam tatap muka'!B47,'TKK-MIF-TIF'!$R$107:$R$108)+SUMIF('TKK-MIF-TIF'!$K$89,'rekap jam tatap muka'!B47,'TKK-MIF-TIF'!$R$89)+SUMIF('TKK-MIF-TIF'!$K$91,'rekap jam tatap muka'!B47,'TKK-MIF-TIF'!$R$91)+SUMIF('TKK-MIF-TIF'!$K$96:$K$101,'rekap jam tatap muka'!B47,'TKK-MIF-TIF'!$R$96:$R$101)+SUMIF('TKK-MIF-TIF'!$K$107:$K$108,'rekap jam tatap muka'!B47,'TKK-MIF-TIF'!$R$107:$R$108)+SUMIF('TKK-MIF-TIF'!$H$89,'rekap jam tatap muka'!B47,'TKK-MIF-TIF'!$R$89)+SUMIF('TKK-MIF-TIF'!$L$91,'rekap jam tatap muka'!B47,'TKK-MIF-TIF'!$R$91)+SUMIF('TKK-MIF-TIF'!$L$96:$L$101,'rekap jam tatap muka'!B47,'TKK-MIF-TIF'!$R$96:$R$101)+SUMIF('TKK-MIF-TIF'!$L$107:$L$108,'rekap jam tatap muka'!B47,'TKK-MIF-TIF'!$R$107:$R$108)</f>
        <v>1</v>
      </c>
      <c r="O54" s="22">
        <f ca="1">SUMIF('TKK-MIF-TIF'!$H$90,'rekap jam tatap muka'!B47,'TKK-MIF-TIF'!$R$90)+SUMIF('TKK-MIF-TIF'!$H$92:$H$93,'rekap jam tatap muka'!B47,'TKK-MIF-TIF'!$R$92:$R$93)+SUMIF('TKK-MIF-TIF'!$H$102:$H$103,'rekap jam tatap muka'!B47,'TKK-MIF-TIF'!$R$102:$R$103)+SUMIF('TKK-MIF-TIF'!$H$106,'rekap jam tatap muka'!B47,'TKK-MIF-TIF'!$R$106)+SUMIF('TKK-MIF-TIF'!$I$90,'rekap jam tatap muka'!B47,'TKK-MIF-TIF'!$R$90)+SUMIF('TKK-MIF-TIF'!$H$92:$I$93,'rekap jam tatap muka'!B47,'TKK-MIF-TIF'!$R$92:$R$93)+SUMIF('TKK-MIF-TIF'!$I$102:$I$103,'rekap jam tatap muka'!B47,'TKK-MIF-TIF'!$R$102:$R$103)+SUMIF('TKK-MIF-TIF'!$I$106,'rekap jam tatap muka'!B47,'TKK-MIF-TIF'!$R$106)+SUMIF('TKK-MIF-TIF'!$J$90,'rekap jam tatap muka'!B47,'TKK-MIF-TIF'!$R$90)+SUMIF('TKK-MIF-TIF'!$J$92:$J$93,'rekap jam tatap muka'!B47,'TKK-MIF-TIF'!$R$92:$R$93)+SUMIF('TKK-MIF-TIF'!$J$102:$J$103,'rekap jam tatap muka'!B47,'TKK-MIF-TIF'!$R$102:$R$103)+SUMIF('TKK-MIF-TIF'!$J$106,'rekap jam tatap muka'!B47,'TKK-MIF-TIF'!$R$106)+SUMIF('TKK-MIF-TIF'!$K$90,'rekap jam tatap muka'!B47,'TKK-MIF-TIF'!$R$90)+SUMIF('TKK-MIF-TIF'!$K$92:$K$93,'rekap jam tatap muka'!B47,'TKK-MIF-TIF'!$R$92:$R$93)+SUMIF('TKK-MIF-TIF'!$K$102:$K$103,'rekap jam tatap muka'!B47,'TKK-MIF-TIF'!$R$102:$R$103)+SUMIF('TKK-MIF-TIF'!$K$106,'rekap jam tatap muka'!B47,'TKK-MIF-TIF'!$R$106)+SUMIF('TKK-MIF-TIF'!$L$90,'rekap jam tatap muka'!B47,'TKK-MIF-TIF'!$R$90)+SUMIF('TKK-MIF-TIF'!$L$92:$L$93,'rekap jam tatap muka'!B47,'TKK-MIF-TIF'!$R$92:$R$93)+SUMIF('TKK-MIF-TIF'!$L$102:$L$103,'rekap jam tatap muka'!B47,'TKK-MIF-TIF'!$R$102:$R$103)+SUMIF('TKK-MIF-TIF'!$L$106,'rekap jam tatap muka'!B47,'TKK-MIF-TIF'!$R$106)</f>
        <v>4</v>
      </c>
      <c r="P54" s="23">
        <f>COUNTIF('TKK-MIF-TIF'!$A$113:$L$150,'rekap jam tatap muka'!B47)</f>
        <v>1</v>
      </c>
      <c r="Q54" s="23">
        <f>SUMIF('TKK-MIF-TIF'!$H$119:$H$121,'rekap jam tatap muka'!B47,'TKK-MIF-TIF'!$R$119:$R$121)+SUMIF('TKK-MIF-TIF'!$H$129:$H$132,'rekap jam tatap muka'!B47,'TKK-MIF-TIF'!$R$129:$R$132)+SUMIF('TKK-MIF-TIF'!$H$139:$H$142,'rekap jam tatap muka'!B47,'TKK-MIF-TIF'!$R$139:$R189)+ SUMIF('TKK-MIF-TIF'!$H$150:$H$151,'rekap jam tatap muka'!B47,'TKK-MIF-TIF'!$R$150:$R198)+SUMIF('TKK-MIF-TIF'!$I$119:$I$121,'rekap jam tatap muka'!B47,'TKK-MIF-TIF'!$R$119:$R$121)+SUMIF('TKK-MIF-TIF'!$I$129:$I$132,'rekap jam tatap muka'!B47,'TKK-MIF-TIF'!$R$129:$R$132)+SUMIF('TKK-MIF-TIF'!$I$139:$I$142,'rekap jam tatap muka'!B47,'TKK-MIF-TIF'!$R$139:$R189)+SUMIF('TKK-MIF-TIF'!$I$150:$I$151,'rekap jam tatap muka'!B47,'TKK-MIF-TIF'!$R$150:$R198)+SUMIF('TKK-MIF-TIF'!$J$119:$J$121,'rekap jam tatap muka'!B47,'TKK-MIF-TIF'!$R$119:$R$121)+SUMIF('TKK-MIF-TIF'!$J$129:$J$132,'rekap jam tatap muka'!B47,'TKK-MIF-TIF'!$R$129:$R$132)+SUMIF('TKK-MIF-TIF'!$J$139:$J$142,'rekap jam tatap muka'!B47,'TKK-MIF-TIF'!$R$139:$R189)+SUMIF('TKK-MIF-TIF'!$J$150:$J$151,'rekap jam tatap muka'!B47,'TKK-MIF-TIF'!$R$150:$R198)+SUMIF('TKK-MIF-TIF'!$K$119:$K$121,'rekap jam tatap muka'!B47,'TKK-MIF-TIF'!$R$119:$R$121)+SUMIF('TKK-MIF-TIF'!$K$129:$K$132,'rekap jam tatap muka'!B47,'TKK-MIF-TIF'!$R$132:$R$1120)+SUMIF('TKK-MIF-TIF'!$K$139:$K$142,'rekap jam tatap muka'!B47,'TKK-MIF-TIF'!$R$139:$R189)+SUMIF('TKK-MIF-TIF'!$K$150:$K$151,'rekap jam tatap muka'!B47,'TKK-MIF-TIF'!$R$150:$R198)+SUMIF('TKK-MIF-TIF'!$L$119:$L$121,'rekap jam tatap muka'!B47,'TKK-MIF-TIF'!$R$119:$R$121)+SUMIF('TKK-MIF-TIF'!$L$129:$L$132,'rekap jam tatap muka'!B47,'TKK-MIF-TIF'!$R$132:$R$1120)+SUMIF('TKK-MIF-TIF'!$L$139:$L$142,'rekap jam tatap muka'!B47,'TKK-MIF-TIF'!$R$139:$R189)+SUMIF('TKK-MIF-TIF'!$L$150:$L$151,'rekap jam tatap muka'!B47,'TKK-MIF-TIF'!$R$150:$R198)</f>
        <v>2.5</v>
      </c>
      <c r="R54" s="24">
        <f>SUMIF('TKK-MIF-TIF'!$H$122:$H$123,'rekap jam tatap muka'!B47,'TKK-MIF-TIF'!$R$122:$R$123)+SUMIF('TKK-MIF-TIF'!$H$128,'rekap jam tatap muka'!B47,'TKK-MIF-TIF'!$R$128)+SUMIF('TKK-MIF-TIF'!$H$133:$H$134,'rekap jam tatap muka'!B47,'TKK-MIF-TIF'!$R$133:$R$134)+SUMIF('TKK-MIF-TIF'!$H$143:$H$145,'rekap jam tatap muka'!B47,'TKK-MIF-TIF'!$R$143:$R$145)+SUMIF('TKK-MIF-TIF'!$H$152,'rekap jam tatap muka'!B47,'TKK-MIF-TIF'!$R$152)+SUMIF('TKK-MIF-TIF'!$I$122:$I$123,'rekap jam tatap muka'!B47,'TKK-MIF-TIF'!$R$122:$R$123)+SUMIF('TKK-MIF-TIF'!$I$128,'rekap jam tatap muka'!B47,'TKK-MIF-TIF'!$R$128)+SUMIF('TKK-MIF-TIF'!$I$133:$I$134,'rekap jam tatap muka'!B47,'TKK-MIF-TIF'!$R$133:$R$134)+SUMIF('TKK-MIF-TIF'!$I$143:$I$145,'rekap jam tatap muka'!B47,'TKK-MIF-TIF'!$R$143:$R$145)+SUMIF('TKK-MIF-TIF'!$I$152,'rekap jam tatap muka'!B47,'TKK-MIF-TIF'!$R$152)+SUMIF('TKK-MIF-TIF'!$J$122:$J$123,'rekap jam tatap muka'!B47,'TKK-MIF-TIF'!$R$122:$R$123)+SUMIF('TKK-MIF-TIF'!$J$128,'rekap jam tatap muka'!B47,'TKK-MIF-TIF'!$R$128)+SUMIF('TKK-MIF-TIF'!$J$133:$J$134,'rekap jam tatap muka'!B47,'TKK-MIF-TIF'!$R$133:$R$134)+SUMIF('TKK-MIF-TIF'!$J$143:$J$145,'rekap jam tatap muka'!B47,'TKK-MIF-TIF'!$R$143:$R$145)+SUMIF('TKK-MIF-TIF'!$K$122:$K$123,'rekap jam tatap muka'!B47,'TKK-MIF-TIF'!$R$122:$R$123)+SUMIF('TKK-MIF-TIF'!$J$152,'rekap jam tatap muka'!B47,'TKK-MIF-TIF'!$R$152)+SUMIF('TKK-MIF-TIF'!$K$128,'rekap jam tatap muka'!B47,'TKK-MIF-TIF'!$R$128)+SUMIF('TKK-MIF-TIF'!$K$133:$K$134,'rekap jam tatap muka'!B47,'TKK-MIF-TIF'!$R$133:$R$134)+SUMIF('TKK-MIF-TIF'!$K$143:$K$145,'rekap jam tatap muka'!B47,'TKK-MIF-TIF'!$R$143:$R$145)+SUMIF('TKK-MIF-TIF'!$K$152,'rekap jam tatap muka'!B47,'TKK-MIF-TIF'!$R$152)+SUMIF('TKK-MIF-TIF'!$L$122:$L$123,'rekap jam tatap muka'!B47,'TKK-MIF-TIF'!$R$122:$R$123)+SUMIF('TKK-MIF-TIF'!$L$128,'rekap jam tatap muka'!B47,'TKK-MIF-TIF'!$R$128)+SUMIF('TKK-MIF-TIF'!$L$133:$L$134,'rekap jam tatap muka'!B47,'TKK-MIF-TIF'!$R$133:$R$134)+SUMIF('TKK-MIF-TIF'!$L$143:$L$145,'rekap jam tatap muka'!B47,'TKK-MIF-TIF'!$R$143:$R$145)+SUMIF('TKK-MIF-TIF'!$L$152,'rekap jam tatap muka'!B47,'TKK-MIF-TIF'!$R$152)</f>
        <v>0</v>
      </c>
      <c r="S54" s="25">
        <f>COUNTIF('TKK-MIF-TIF'!$A$189:$L$226,'rekap jam tatap muka'!B47)</f>
        <v>0</v>
      </c>
      <c r="T54" s="25">
        <f>SUMIF('TKK-MIF-TIF'!$H$194:$H$196,'rekap jam tatap muka'!B47,'TKK-MIF-TIF'!$R$194:$R$196)+SUMIF('TKK-MIF-TIF'!$H$205:$H$208,'rekap jam tatap muka'!B47,'TKK-MIF-TIF'!$R$205:$R$208)+SUMIF('TKK-MIF-TIF'!$H$215:$H$218,'rekap jam tatap muka'!B47,'TKK-MIF-TIF'!$R$215:$R265)+SUMIF('TKK-MIF-TIF'!$H$226:$H$227,'rekap jam tatap muka'!B47,'TKK-MIF-TIF'!$R$226:$R274)+ SUMIF('TKK-MIF-TIF'!$I$194:$I$196,'rekap jam tatap muka'!B47,'TKK-MIF-TIF'!$R$194:$R$196)+SUMIF('TKK-MIF-TIF'!$I$205:$I$208,'rekap jam tatap muka'!B47,'TKK-MIF-TIF'!$R$205:$R$208)+SUMIF('TKK-MIF-TIF'!$I$215:$I$218,'rekap jam tatap muka'!B47,'TKK-MIF-TIF'!$R$215:$R265)+SUMIF('TKK-MIF-TIF'!$I$226:$I$227,'rekap jam tatap muka'!B47,'TKK-MIF-TIF'!$R$226:$R274)+SUMIF('TKK-MIF-TIF'!$J$194:$J$196,'rekap jam tatap muka'!B47,'TKK-MIF-TIF'!$R$194:$R$196)+SUMIF('TKK-MIF-TIF'!$J$205:$J$208,'rekap jam tatap muka'!B47,'TKK-MIF-TIF'!$R$205:$R$208)+SUMIF('TKK-MIF-TIF'!$J$215:$J$218,'rekap jam tatap muka'!B47,'TKK-MIF-TIF'!$R$215:$R265)+SUMIF('TKK-MIF-TIF'!$J$226:$J$227,'rekap jam tatap muka'!B47,'TKK-MIF-TIF'!$R$226:$R274)+SUMIF('TKK-MIF-TIF'!$K$194:$K$196,'rekap jam tatap muka'!B47,'TKK-MIF-TIF'!$R$194:$R$196)+SUMIF('TKK-MIF-TIF'!$K$205:$K$208,'rekap jam tatap muka'!B47,'TKK-MIF-TIF'!$R$205:$R$208)+SUMIF('TKK-MIF-TIF'!$K$215:$K$218,'rekap jam tatap muka'!B47,'TKK-MIF-TIF'!$R$215:$R265)+SUMIF('TKK-MIF-TIF'!$K$226:$K$227,'rekap jam tatap muka'!B47,'TKK-MIF-TIF'!$R$226:$R274)+SUMIF('TKK-MIF-TIF'!$L$194:$L$196,'rekap jam tatap muka'!B47,'TKK-MIF-TIF'!$R$194:$R$196)+SUMIF('TKK-MIF-TIF'!$L$205:$L$208,'rekap jam tatap muka'!B47,'TKK-MIF-TIF'!$R$205:$R$208)+SUMIF('TKK-MIF-TIF'!$L$215:$L$218,'rekap jam tatap muka'!B47,'TKK-MIF-TIF'!$R$215:$R265)+SUMIF('TKK-MIF-TIF'!$L$226:$L$227,'rekap jam tatap muka'!B47,'TKK-MIF-TIF'!$R$226:$R274)</f>
        <v>0</v>
      </c>
      <c r="U54" s="26">
        <f>SUMIF('TKK-MIF-TIF'!$H$197:$H$198,'rekap jam tatap muka'!B47,'TKK-MIF-TIF'!$R$197:$R$198)+SUMIF('TKK-MIF-TIF'!$H$204,'rekap jam tatap muka'!B47,'TKK-MIF-TIF'!$R$204)+SUMIF('TKK-MIF-TIF'!$H$209:$H$210,'rekap jam tatap muka'!B47,'TKK-MIF-TIF'!$R$209:$R$210)+SUMIF('TKK-MIF-TIF'!$H$219:$H$221,'rekap jam tatap muka'!B47,'TKK-MIF-TIF'!$R$219:$R$221)+SUMIF('TKK-MIF-TIF'!$H$228,'rekap jam tatap muka'!B47,'TKK-MIF-TIF'!$R$228)+SUMIF('TKK-MIF-TIF'!$I$197:$I$198,'rekap jam tatap muka'!B47,'TKK-MIF-TIF'!$R$197:$R$198)+SUMIF('TKK-MIF-TIF'!$I$204,'rekap jam tatap muka'!B47,'TKK-MIF-TIF'!$R$204)+SUMIF('TKK-MIF-TIF'!$I$209:$I$210,'rekap jam tatap muka'!B47,'TKK-MIF-TIF'!$R$209:$R$210)+SUMIF('TKK-MIF-TIF'!$I$219:$I$221,'rekap jam tatap muka'!B47,'TKK-MIF-TIF'!$R$219:$R$221)+SUMIF('TKK-MIF-TIF'!$I$228,'rekap jam tatap muka'!B47,'TKK-MIF-TIF'!$R$228)+SUMIF('TKK-MIF-TIF'!$J$197:$J$198,'rekap jam tatap muka'!B47,'TKK-MIF-TIF'!$R$197:$R$198)+SUMIF('TKK-MIF-TIF'!$J$204,'rekap jam tatap muka'!B47,'TKK-MIF-TIF'!$R$204)+SUMIF('TKK-MIF-TIF'!$J$209:$J$210,'rekap jam tatap muka'!B47,'TKK-MIF-TIF'!$R$209:$R$210)+SUMIF('TKK-MIF-TIF'!$J$219:$J$221,'rekap jam tatap muka'!B47,'TKK-MIF-TIF'!$R$219:$R$221)+SUMIF('TKK-MIF-TIF'!$J$228,'rekap jam tatap muka'!B47,'TKK-MIF-TIF'!$R$228)+SUMIF('TKK-MIF-TIF'!$K$197:$K$198,'rekap jam tatap muka'!B47,'TKK-MIF-TIF'!$R$197:$R$198)+SUMIF('TKK-MIF-TIF'!$K$204,'rekap jam tatap muka'!B47,'TKK-MIF-TIF'!$R$204)+SUMIF('TKK-MIF-TIF'!$K$209:$K$210,'rekap jam tatap muka'!B47,'TKK-MIF-TIF'!$R$209:$R$210)+SUMIF('TKK-MIF-TIF'!$K$219:$K$221,'rekap jam tatap muka'!B47,'TKK-MIF-TIF'!$R$219:$R$221)+SUMIF('TKK-MIF-TIF'!$K$228,'rekap jam tatap muka'!B47,'TKK-MIF-TIF'!$R$228)+SUMIF('TKK-MIF-TIF'!$L$197:$L$198,'rekap jam tatap muka'!B47,'TKK-MIF-TIF'!$R$197:$R$198)+SUMIF('TKK-MIF-TIF'!$L$204,'rekap jam tatap muka'!B47,'TKK-MIF-TIF'!$R$204)+SUMIF('TKK-MIF-TIF'!$L$209:$L$210,'rekap jam tatap muka'!B47,'TKK-MIF-TIF'!$R$209:$R$210)+SUMIF('TKK-MIF-TIF'!$J$219:$J$221,'rekap jam tatap muka'!B47,'TKK-MIF-TIF'!$R$219:$R$221)++SUMIF('TKK-MIF-TIF'!$L$228,'rekap jam tatap muka'!B47,'TKK-MIF-TIF'!$R$228)</f>
        <v>0</v>
      </c>
      <c r="V54" s="27">
        <f>COUNTIF('TKK-MIF-TIF'!$A$231:$L$242,'rekap jam tatap muka'!B47)</f>
        <v>0</v>
      </c>
      <c r="W54" s="28">
        <f>SUMIF('TKK-MIF-TIF'!$H$251:$H$253,'rekap jam tatap muka'!B47,'TKK-MIF-TIF'!$R$251:$R$253)+SUMIF('TKK-MIF-TIF'!$I$251:$I$253,'rekap jam tatap muka'!B47,'TKK-MIF-TIF'!$R$251:$R$253)+SUMIF('TKK-MIF-TIF'!$J$251:$J$253,'rekap jam tatap muka'!B47,'TKK-MIF-TIF'!$R$251:$R$253)+SUMIF('TKK-MIF-TIF'!$K$251:$K$253,'rekap jam tatap muka'!B47,'TKK-MIF-TIF'!$R$251:$R$253)+SUMIF('TKK-MIF-TIF'!$L$251:$L$253,'rekap jam tatap muka'!B47,'TKK-MIF-TIF'!$R$251:$R$253)</f>
        <v>0</v>
      </c>
      <c r="X54" s="29">
        <f>SUMIF('TKK-MIF-TIF'!$H$254:$H$255,'rekap jam tatap muka'!B47,'TKK-MIF-TIF'!$R$254:$R$255)+SUMIF('TKK-MIF-TIF'!$I$254:$I$255,'rekap jam tatap muka'!B47,'TKK-MIF-TIF'!$R$254:$R$255)+SUMIF('TKK-MIF-TIF'!$J$254:$J$255,'rekap jam tatap muka'!B47,'TKK-MIF-TIF'!$R$254:$R$255)+SUMIF('TKK-MIF-TIF'!$K$254:$K$255,'rekap jam tatap muka'!B47,'TKK-MIF-TIF'!$R$254:$R$255)+SUMIF('TKK-MIF-TIF'!$L$254:$L$255,'rekap jam tatap muka'!B47,'TKK-MIF-TIF'!$R$254:$R$255)</f>
        <v>0</v>
      </c>
      <c r="Y54" s="30">
        <f>COUNTIF('TKK-MIF-TIF'!$A$261:$L$272,'rekap jam tatap muka'!B47)</f>
        <v>0</v>
      </c>
      <c r="Z54" s="31">
        <f>SUMIF('TKK-MIF-TIF'!$H$266:$H$268,'rekap jam tatap muka'!B47,'TKK-MIF-TIF'!$R$266:$R$268)+SUMIF('TKK-MIF-TIF'!$I$266:$I$268,'rekap jam tatap muka'!B47,'TKK-MIF-TIF'!$R$266:$R$268)+SUMIF('TKK-MIF-TIF'!$J$266:$J$268,'rekap jam tatap muka'!B47,'TKK-MIF-TIF'!$R$266:$R$268)+SUMIF('TKK-MIF-TIF'!$K$266:$K$268,'rekap jam tatap muka'!B47,'TKK-MIF-TIF'!$R$266:$R$268)+SUMIF('TKK-MIF-TIF'!$L$266:$L$268,'rekap jam tatap muka'!B47,'TKK-MIF-TIF'!$R$266:$R$268)</f>
        <v>0</v>
      </c>
      <c r="AA54" s="32">
        <f>SUMIF('TKK-MIF-TIF'!$H$269:$H$270,'rekap jam tatap muka'!B47,'TKK-MIF-TIF'!$R$269:$R$270)+SUMIF('TKK-MIF-TIF'!$I$269:$I$270,'rekap jam tatap muka'!B47,'TKK-MIF-TIF'!$R$269:$R$270)+SUMIF('TKK-MIF-TIF'!$J$269:$J$270,'rekap jam tatap muka'!B47,'TKK-MIF-TIF'!$R$269:$R$270)+SUMIF('TKK-MIF-TIF'!$K$269:$K$270,'rekap jam tatap muka'!B47,'TKK-MIF-TIF'!$R$269:$R$270)+SUMIF('TKK-MIF-TIF'!$L$269:$L$270,'rekap jam tatap muka'!B47,'TKK-MIF-TIF'!$R$269:$R$270)</f>
        <v>0</v>
      </c>
      <c r="AB54" s="33">
        <f>COUNTIF('TKK-MIF-TIF'!$A$154:$L$184,'rekap jam tatap muka'!B47)</f>
        <v>0</v>
      </c>
      <c r="AC54" s="33">
        <f>SUMIF('TKK-MIF-TIF'!$H$161:$H$163,'rekap jam tatap muka'!B47,'TKK-MIF-TIF'!$R$161:$R$163)+SUMIF('TKK-MIF-TIF'!$H$172:$H$175,'rekap jam tatap muka'!B47,'TKK-MIF-TIF'!$R$172:$R$175)+SUMIF('TKK-MIF-TIF'!$I$161:$I$163,'rekap jam tatap muka'!B47,'TKK-MIF-TIF'!$R$161:$R$163)+SUMIF('TKK-MIF-TIF'!$I$172:$I$175,'rekap jam tatap muka'!B47,'TKK-MIF-TIF'!$R$172:$R$175)+SUMIF('TKK-MIF-TIF'!$J$161:$J$163,'rekap jam tatap muka'!B47,'TKK-MIF-TIF'!$R$161:$R$163)+SUMIF('TKK-MIF-TIF'!$J$172:$J$175,'rekap jam tatap muka'!B47,'TKK-MIF-TIF'!$R$172:$R$175)+SUMIF('TKK-MIF-TIF'!$K$161:$K$163,'rekap jam tatap muka'!B47,'TKK-MIF-TIF'!$R$161:$R$163)+SUMIF('TKK-MIF-TIF'!$K$172:$K$175,'rekap jam tatap muka'!B47,'TKK-MIF-TIF'!$R$172:$R$175)+SUMIF('TKK-MIF-TIF'!$L$161:$L$163,'rekap jam tatap muka'!B47,'TKK-MIF-TIF'!$R$161:$R$163)+SUMIF('TKK-MIF-TIF'!$L$172:$L$175,'rekap jam tatap muka'!B47,'TKK-MIF-TIF'!$R$172:$R$175)</f>
        <v>0</v>
      </c>
      <c r="AD54" s="34">
        <f>SUMIF('TKK-MIF-TIF'!$H$164:$H$165,'rekap jam tatap muka'!B47,'TKK-MIF-TIF'!$R$164:$R$165)+SUMIF('TKK-MIF-TIF'!$H$171,'rekap jam tatap muka'!B47,'TKK-MIF-TIF'!$R$171)+SUMIF('TKK-MIF-TIF'!$H$176:$H$177,'rekap jam tatap muka'!B47,'TKK-MIF-TIF'!$R$176:$R$177)+SUMIF('TKK-MIF-TIF'!$I$164:$I$165,'rekap jam tatap muka'!B47,'TKK-MIF-TIF'!$R$164:$R$165)+SUMIF('TKK-MIF-TIF'!$I$171,'rekap jam tatap muka'!B47,'TKK-MIF-TIF'!$R$171)+SUMIF('TKK-MIF-TIF'!$I$176:$I$177,'rekap jam tatap muka'!B47,'TKK-MIF-TIF'!$R$176:$R$177)+SUMIF('TKK-MIF-TIF'!$J$164:$J$165,'rekap jam tatap muka'!B47,'TKK-MIF-TIF'!$R$164:$R$165)+SUMIF('TKK-MIF-TIF'!$J$171,'rekap jam tatap muka'!B47,'TKK-MIF-TIF'!$R$171)+SUMIF('TKK-MIF-TIF'!$J$176:$J$177,'rekap jam tatap muka'!B47,'TKK-MIF-TIF'!$R$176:$R$177)+SUMIF('TKK-MIF-TIF'!$K$164:$K$165,'rekap jam tatap muka'!B47,'TKK-MIF-TIF'!$R$164:$R$165)+SUMIF('TKK-MIF-TIF'!$K$171,'rekap jam tatap muka'!B47,'TKK-MIF-TIF'!$R$171)+SUMIF('TKK-MIF-TIF'!$K$176:$K$177,'rekap jam tatap muka'!B47,'TKK-MIF-TIF'!$R$176:$R$177)+SUMIF('TKK-MIF-TIF'!$L$164:$L$165,'rekap jam tatap muka'!B47,'TKK-MIF-TIF'!$R$164:$R$165)+SUMIF('TKK-MIF-TIF'!$L$171,'rekap jam tatap muka'!B47,'TKK-MIF-TIF'!$R$171)+SUMIF('TKK-MIF-TIF'!$L$176:$L$177,'rekap jam tatap muka'!B47,'TKK-MIF-TIF'!$R$176:$R$177)</f>
        <v>0</v>
      </c>
      <c r="AE54" s="34"/>
      <c r="AF54" s="35">
        <f t="shared" si="9"/>
        <v>7</v>
      </c>
      <c r="AG54" s="15">
        <f t="shared" ca="1" si="10"/>
        <v>7.5</v>
      </c>
      <c r="AH54" s="35">
        <f t="shared" ca="1" si="11"/>
        <v>3.5</v>
      </c>
      <c r="AI54" s="15">
        <f t="shared" ca="1" si="12"/>
        <v>9</v>
      </c>
      <c r="AJ54" s="35">
        <f ca="1">IF(AI54&lt;=8,0,IF(AI54&gt;12,4,IF(AI54&gt;8,AI54-8,4)))</f>
        <v>1</v>
      </c>
      <c r="AK54" s="35">
        <f t="shared" ca="1" si="13"/>
        <v>16.5</v>
      </c>
      <c r="AL54" s="36">
        <f>COUNTIF('TKK-MIF-TIF'!$H$15:$H$272,'rekap jam tatap muka'!B47)</f>
        <v>1</v>
      </c>
      <c r="AM54" s="37">
        <v>50000</v>
      </c>
      <c r="AN54" s="38">
        <f t="shared" ca="1" si="14"/>
        <v>2450000</v>
      </c>
      <c r="AO54" s="38">
        <f t="shared" ca="1" si="15"/>
        <v>700000</v>
      </c>
      <c r="AP54" s="38">
        <f t="shared" ca="1" si="16"/>
        <v>3150000</v>
      </c>
      <c r="AQ54" s="40" t="s">
        <v>24</v>
      </c>
    </row>
    <row r="55" spans="1:43" ht="15.75" customHeight="1">
      <c r="D55" s="57"/>
      <c r="E55" s="57"/>
      <c r="F55" s="57"/>
      <c r="G55" s="57"/>
      <c r="I55" s="57"/>
      <c r="J55" s="58"/>
      <c r="K55" s="57"/>
      <c r="L55" s="57"/>
      <c r="M55" s="58"/>
      <c r="P55" s="57"/>
      <c r="Q55" s="57"/>
      <c r="S55" s="57"/>
      <c r="T55" s="57"/>
      <c r="W55" s="57"/>
      <c r="Z55" s="57"/>
      <c r="AB55" s="57"/>
      <c r="AC55" s="57"/>
      <c r="AG55" s="57"/>
      <c r="AH55" s="57"/>
      <c r="AI55" s="59"/>
      <c r="AJ55" s="57"/>
      <c r="AK55" s="57"/>
      <c r="AM55" s="57"/>
      <c r="AN55" s="60"/>
      <c r="AO55" s="60"/>
      <c r="AP55" s="57"/>
      <c r="AQ55" s="57"/>
    </row>
    <row r="56" spans="1:43" ht="15.75" customHeight="1">
      <c r="D56" s="57"/>
      <c r="E56" s="57"/>
      <c r="F56" s="57"/>
      <c r="G56" s="57"/>
      <c r="I56" s="57"/>
      <c r="J56" s="58"/>
      <c r="K56" s="57"/>
      <c r="L56" s="57"/>
      <c r="M56" s="58"/>
      <c r="P56" s="57"/>
      <c r="Q56" s="57"/>
      <c r="S56" s="57"/>
      <c r="T56" s="57"/>
      <c r="W56" s="57"/>
      <c r="Z56" s="57"/>
      <c r="AB56" s="57"/>
      <c r="AC56" s="57"/>
      <c r="AG56" s="57"/>
      <c r="AH56" s="57"/>
      <c r="AI56" s="59"/>
      <c r="AJ56" s="57"/>
      <c r="AK56" s="57"/>
      <c r="AM56" s="57"/>
      <c r="AN56" s="60"/>
      <c r="AO56" s="60"/>
      <c r="AP56" s="57"/>
      <c r="AQ56" s="57"/>
    </row>
    <row r="57" spans="1:43" ht="15.75" customHeight="1">
      <c r="B57" s="61" t="s">
        <v>81</v>
      </c>
      <c r="C57" s="61"/>
      <c r="D57" s="57"/>
      <c r="E57" s="57"/>
      <c r="F57" s="57"/>
      <c r="G57" s="57"/>
      <c r="I57" s="57"/>
      <c r="J57" s="58"/>
      <c r="K57" s="57"/>
      <c r="L57" s="57"/>
      <c r="M57" s="58"/>
      <c r="P57" s="57"/>
      <c r="Q57" s="57"/>
      <c r="S57" s="57"/>
      <c r="T57" s="57"/>
      <c r="W57" s="57"/>
      <c r="Z57" s="57"/>
      <c r="AB57" s="57"/>
      <c r="AC57" s="57"/>
      <c r="AG57" s="57"/>
      <c r="AH57" s="57"/>
      <c r="AI57" s="59"/>
      <c r="AJ57" s="57"/>
      <c r="AK57" s="57"/>
      <c r="AM57" s="57"/>
      <c r="AN57" s="60"/>
      <c r="AO57" s="60"/>
      <c r="AP57" s="57"/>
      <c r="AQ57" s="57"/>
    </row>
    <row r="58" spans="1:43" ht="15.75" customHeight="1">
      <c r="B58" s="61" t="s">
        <v>82</v>
      </c>
      <c r="C58" s="61"/>
      <c r="D58" s="57"/>
      <c r="E58" s="57"/>
      <c r="F58" s="57"/>
      <c r="G58" s="57"/>
      <c r="I58" s="57"/>
      <c r="J58" s="58"/>
      <c r="K58" s="57"/>
      <c r="L58" s="57"/>
      <c r="M58" s="58"/>
      <c r="P58" s="57"/>
      <c r="Q58" s="57"/>
      <c r="S58" s="57"/>
      <c r="T58" s="57"/>
      <c r="W58" s="57"/>
      <c r="Z58" s="57"/>
      <c r="AB58" s="57"/>
      <c r="AC58" s="57"/>
      <c r="AG58" s="57"/>
      <c r="AH58" s="57"/>
      <c r="AI58" s="59"/>
      <c r="AJ58" s="57"/>
      <c r="AK58" s="57"/>
      <c r="AM58" s="57"/>
      <c r="AN58" s="60"/>
      <c r="AO58" s="60"/>
      <c r="AP58" s="57"/>
      <c r="AQ58" s="57"/>
    </row>
    <row r="59" spans="1:43" ht="15.75" customHeight="1">
      <c r="B59" s="61" t="s">
        <v>83</v>
      </c>
      <c r="C59" s="61"/>
      <c r="D59" s="57"/>
      <c r="E59" s="57"/>
      <c r="F59" s="57"/>
      <c r="G59" s="57"/>
      <c r="I59" s="57"/>
      <c r="J59" s="58"/>
      <c r="K59" s="57"/>
      <c r="L59" s="57"/>
      <c r="M59" s="58"/>
      <c r="P59" s="57"/>
      <c r="Q59" s="57"/>
      <c r="S59" s="57"/>
      <c r="T59" s="57"/>
      <c r="W59" s="57"/>
      <c r="Z59" s="57"/>
      <c r="AB59" s="57"/>
      <c r="AC59" s="57"/>
      <c r="AG59" s="57"/>
      <c r="AH59" s="57"/>
      <c r="AI59" s="59"/>
      <c r="AJ59" s="57"/>
      <c r="AK59" s="57"/>
      <c r="AM59" s="57"/>
      <c r="AN59" s="60"/>
      <c r="AO59" s="60"/>
      <c r="AP59" s="57"/>
      <c r="AQ59" s="57"/>
    </row>
    <row r="60" spans="1:43" ht="15.75" customHeight="1">
      <c r="B60" s="61" t="s">
        <v>84</v>
      </c>
      <c r="C60" s="61"/>
      <c r="D60" s="57"/>
      <c r="E60" s="57"/>
      <c r="F60" s="57"/>
      <c r="G60" s="57"/>
      <c r="I60" s="57"/>
      <c r="J60" s="58"/>
      <c r="K60" s="57"/>
      <c r="L60" s="57"/>
      <c r="M60" s="58"/>
      <c r="P60" s="57"/>
      <c r="Q60" s="57"/>
      <c r="S60" s="57"/>
      <c r="T60" s="57"/>
      <c r="W60" s="57"/>
      <c r="Z60" s="57"/>
      <c r="AB60" s="57"/>
      <c r="AC60" s="57"/>
      <c r="AG60" s="57"/>
      <c r="AH60" s="57"/>
      <c r="AI60" s="59"/>
      <c r="AJ60" s="57"/>
      <c r="AK60" s="57"/>
      <c r="AM60" s="57"/>
      <c r="AN60" s="60"/>
      <c r="AO60" s="60"/>
      <c r="AP60" s="57"/>
      <c r="AQ60" s="57"/>
    </row>
    <row r="61" spans="1:43" ht="15.75" customHeight="1">
      <c r="D61" s="57"/>
      <c r="E61" s="57"/>
      <c r="F61" s="57"/>
      <c r="G61" s="57"/>
      <c r="I61" s="57"/>
      <c r="J61" s="58"/>
      <c r="K61" s="57"/>
      <c r="L61" s="57"/>
      <c r="M61" s="58"/>
      <c r="P61" s="57"/>
      <c r="Q61" s="57"/>
      <c r="S61" s="57"/>
      <c r="T61" s="57"/>
      <c r="W61" s="57"/>
      <c r="Z61" s="57"/>
      <c r="AB61" s="57"/>
      <c r="AC61" s="57"/>
      <c r="AG61" s="57"/>
      <c r="AH61" s="57"/>
      <c r="AI61" s="59"/>
      <c r="AJ61" s="57"/>
      <c r="AK61" s="57"/>
      <c r="AM61" s="57"/>
      <c r="AN61" s="60"/>
      <c r="AO61" s="60"/>
      <c r="AP61" s="57"/>
      <c r="AQ61" s="57"/>
    </row>
    <row r="62" spans="1:43" ht="15.75" customHeight="1">
      <c r="D62" s="57"/>
      <c r="E62" s="57"/>
      <c r="F62" s="57"/>
      <c r="G62" s="57"/>
      <c r="I62" s="57"/>
      <c r="J62" s="58"/>
      <c r="K62" s="57"/>
      <c r="L62" s="57"/>
      <c r="M62" s="58"/>
      <c r="P62" s="57"/>
      <c r="Q62" s="57"/>
      <c r="S62" s="57"/>
      <c r="T62" s="57"/>
      <c r="W62" s="57"/>
      <c r="Z62" s="57"/>
      <c r="AB62" s="57"/>
      <c r="AC62" s="57"/>
      <c r="AG62" s="57"/>
      <c r="AH62" s="57"/>
      <c r="AI62" s="59"/>
      <c r="AJ62" s="57"/>
      <c r="AK62" s="57"/>
      <c r="AM62" s="57"/>
      <c r="AN62" s="60"/>
      <c r="AO62" s="60"/>
      <c r="AP62" s="57"/>
      <c r="AQ62" s="57"/>
    </row>
    <row r="63" spans="1:43" ht="15.75" customHeight="1">
      <c r="D63" s="57"/>
      <c r="E63" s="57"/>
      <c r="F63" s="57"/>
      <c r="G63" s="57"/>
      <c r="I63" s="57"/>
      <c r="J63" s="58"/>
      <c r="K63" s="57"/>
      <c r="L63" s="57"/>
      <c r="M63" s="58"/>
      <c r="P63" s="57"/>
      <c r="Q63" s="57"/>
      <c r="S63" s="57"/>
      <c r="T63" s="57"/>
      <c r="W63" s="57"/>
      <c r="Z63" s="57"/>
      <c r="AB63" s="57"/>
      <c r="AC63" s="57"/>
      <c r="AG63" s="57"/>
      <c r="AH63" s="57"/>
      <c r="AI63" s="59"/>
      <c r="AJ63" s="57"/>
      <c r="AK63" s="57"/>
      <c r="AM63" s="57"/>
      <c r="AN63" s="60"/>
      <c r="AO63" s="60"/>
      <c r="AP63" s="57"/>
      <c r="AQ63" s="57"/>
    </row>
    <row r="64" spans="1:43" ht="15.75" customHeight="1">
      <c r="D64" s="57"/>
      <c r="E64" s="57"/>
      <c r="F64" s="57"/>
      <c r="G64" s="57"/>
      <c r="I64" s="57"/>
      <c r="J64" s="58"/>
      <c r="K64" s="57"/>
      <c r="L64" s="57"/>
      <c r="M64" s="58"/>
      <c r="P64" s="57"/>
      <c r="Q64" s="57"/>
      <c r="S64" s="57"/>
      <c r="T64" s="57"/>
      <c r="W64" s="57"/>
      <c r="Z64" s="57"/>
      <c r="AB64" s="57"/>
      <c r="AC64" s="57"/>
      <c r="AG64" s="57"/>
      <c r="AH64" s="57"/>
      <c r="AI64" s="59"/>
      <c r="AJ64" s="57"/>
      <c r="AK64" s="57"/>
      <c r="AM64" s="57"/>
      <c r="AN64" s="60"/>
      <c r="AO64" s="60"/>
      <c r="AP64" s="57"/>
      <c r="AQ64" s="57"/>
    </row>
    <row r="65" spans="4:43" ht="15.75" customHeight="1">
      <c r="D65" s="57"/>
      <c r="E65" s="57"/>
      <c r="F65" s="57"/>
      <c r="G65" s="57"/>
      <c r="I65" s="57"/>
      <c r="J65" s="58"/>
      <c r="K65" s="57"/>
      <c r="L65" s="57"/>
      <c r="M65" s="58"/>
      <c r="P65" s="57"/>
      <c r="Q65" s="57"/>
      <c r="S65" s="57"/>
      <c r="T65" s="57"/>
      <c r="W65" s="57"/>
      <c r="Z65" s="57"/>
      <c r="AB65" s="57"/>
      <c r="AC65" s="57"/>
      <c r="AG65" s="57"/>
      <c r="AH65" s="57"/>
      <c r="AI65" s="59"/>
      <c r="AJ65" s="57"/>
      <c r="AK65" s="57"/>
      <c r="AM65" s="57"/>
      <c r="AN65" s="60"/>
      <c r="AO65" s="60"/>
      <c r="AP65" s="57"/>
      <c r="AQ65" s="57"/>
    </row>
    <row r="66" spans="4:43" ht="15.75" customHeight="1">
      <c r="D66" s="57"/>
      <c r="E66" s="57"/>
      <c r="F66" s="57"/>
      <c r="G66" s="57"/>
      <c r="I66" s="57"/>
      <c r="J66" s="58"/>
      <c r="K66" s="57"/>
      <c r="L66" s="57"/>
      <c r="M66" s="58"/>
      <c r="P66" s="57"/>
      <c r="Q66" s="57"/>
      <c r="S66" s="57"/>
      <c r="T66" s="57"/>
      <c r="W66" s="57"/>
      <c r="Z66" s="57"/>
      <c r="AB66" s="57"/>
      <c r="AC66" s="57"/>
      <c r="AG66" s="57"/>
      <c r="AH66" s="57"/>
      <c r="AI66" s="59"/>
      <c r="AJ66" s="57"/>
      <c r="AK66" s="57"/>
      <c r="AM66" s="57"/>
      <c r="AN66" s="60"/>
      <c r="AO66" s="60"/>
      <c r="AP66" s="57"/>
      <c r="AQ66" s="57"/>
    </row>
    <row r="67" spans="4:43" ht="15.75" customHeight="1">
      <c r="D67" s="57"/>
      <c r="E67" s="57"/>
      <c r="F67" s="57"/>
      <c r="G67" s="57"/>
      <c r="I67" s="57"/>
      <c r="J67" s="58"/>
      <c r="K67" s="57"/>
      <c r="L67" s="57"/>
      <c r="M67" s="58"/>
      <c r="P67" s="57"/>
      <c r="Q67" s="57"/>
      <c r="S67" s="57"/>
      <c r="T67" s="57"/>
      <c r="W67" s="57"/>
      <c r="Z67" s="57"/>
      <c r="AB67" s="57"/>
      <c r="AC67" s="57"/>
      <c r="AG67" s="57"/>
      <c r="AH67" s="57"/>
      <c r="AI67" s="59"/>
      <c r="AJ67" s="57"/>
      <c r="AK67" s="57"/>
      <c r="AM67" s="57"/>
      <c r="AN67" s="60"/>
      <c r="AO67" s="60"/>
      <c r="AP67" s="57"/>
      <c r="AQ67" s="57"/>
    </row>
    <row r="68" spans="4:43" ht="15.75" customHeight="1">
      <c r="D68" s="57"/>
      <c r="E68" s="57"/>
      <c r="F68" s="57"/>
      <c r="G68" s="57"/>
      <c r="I68" s="57"/>
      <c r="J68" s="58"/>
      <c r="K68" s="57"/>
      <c r="L68" s="57"/>
      <c r="M68" s="58"/>
      <c r="P68" s="57"/>
      <c r="Q68" s="57"/>
      <c r="S68" s="57"/>
      <c r="T68" s="57"/>
      <c r="W68" s="57"/>
      <c r="Z68" s="57"/>
      <c r="AB68" s="57"/>
      <c r="AC68" s="57"/>
      <c r="AG68" s="57"/>
      <c r="AH68" s="57"/>
      <c r="AI68" s="59"/>
      <c r="AJ68" s="57"/>
      <c r="AK68" s="57"/>
      <c r="AM68" s="57"/>
      <c r="AN68" s="60"/>
      <c r="AO68" s="60"/>
      <c r="AP68" s="57"/>
      <c r="AQ68" s="57"/>
    </row>
    <row r="69" spans="4:43" ht="15.75" customHeight="1">
      <c r="D69" s="57"/>
      <c r="E69" s="57"/>
      <c r="F69" s="57"/>
      <c r="G69" s="57"/>
      <c r="I69" s="57"/>
      <c r="J69" s="58"/>
      <c r="K69" s="57"/>
      <c r="L69" s="57"/>
      <c r="M69" s="58"/>
      <c r="P69" s="57"/>
      <c r="Q69" s="57"/>
      <c r="S69" s="57"/>
      <c r="T69" s="57"/>
      <c r="W69" s="57"/>
      <c r="Z69" s="57"/>
      <c r="AB69" s="57"/>
      <c r="AC69" s="57"/>
      <c r="AG69" s="57"/>
      <c r="AH69" s="57"/>
      <c r="AI69" s="59"/>
      <c r="AJ69" s="57"/>
      <c r="AK69" s="57"/>
      <c r="AM69" s="57"/>
      <c r="AN69" s="60"/>
      <c r="AO69" s="60"/>
      <c r="AP69" s="57"/>
      <c r="AQ69" s="57"/>
    </row>
    <row r="70" spans="4:43" ht="15.75" customHeight="1">
      <c r="D70" s="57"/>
      <c r="E70" s="57"/>
      <c r="F70" s="57"/>
      <c r="G70" s="57"/>
      <c r="I70" s="57"/>
      <c r="J70" s="58"/>
      <c r="K70" s="57"/>
      <c r="L70" s="57"/>
      <c r="M70" s="58"/>
      <c r="P70" s="57"/>
      <c r="Q70" s="57"/>
      <c r="S70" s="57"/>
      <c r="T70" s="57"/>
      <c r="W70" s="57"/>
      <c r="Z70" s="57"/>
      <c r="AB70" s="57"/>
      <c r="AC70" s="57"/>
      <c r="AG70" s="57"/>
      <c r="AH70" s="57"/>
      <c r="AI70" s="59"/>
      <c r="AJ70" s="57"/>
      <c r="AK70" s="57"/>
      <c r="AM70" s="57"/>
      <c r="AN70" s="60"/>
      <c r="AO70" s="60"/>
      <c r="AP70" s="57"/>
      <c r="AQ70" s="57"/>
    </row>
    <row r="71" spans="4:43" ht="15.75" customHeight="1">
      <c r="D71" s="57"/>
      <c r="E71" s="57"/>
      <c r="F71" s="57"/>
      <c r="G71" s="57"/>
      <c r="I71" s="57"/>
      <c r="J71" s="58"/>
      <c r="K71" s="57"/>
      <c r="L71" s="57"/>
      <c r="M71" s="58"/>
      <c r="P71" s="57"/>
      <c r="Q71" s="57"/>
      <c r="S71" s="57"/>
      <c r="T71" s="57"/>
      <c r="W71" s="57"/>
      <c r="Z71" s="57"/>
      <c r="AB71" s="57"/>
      <c r="AC71" s="57"/>
      <c r="AG71" s="57"/>
      <c r="AH71" s="57"/>
      <c r="AI71" s="59"/>
      <c r="AJ71" s="57"/>
      <c r="AK71" s="57"/>
      <c r="AM71" s="57"/>
      <c r="AN71" s="60"/>
      <c r="AO71" s="60"/>
      <c r="AP71" s="57"/>
      <c r="AQ71" s="57"/>
    </row>
    <row r="72" spans="4:43" ht="15.75" customHeight="1">
      <c r="D72" s="57"/>
      <c r="E72" s="57"/>
      <c r="F72" s="57"/>
      <c r="G72" s="57"/>
      <c r="I72" s="57"/>
      <c r="J72" s="58"/>
      <c r="K72" s="57"/>
      <c r="L72" s="57"/>
      <c r="M72" s="58"/>
      <c r="P72" s="57"/>
      <c r="Q72" s="57"/>
      <c r="S72" s="57"/>
      <c r="T72" s="57"/>
      <c r="W72" s="57"/>
      <c r="Z72" s="57"/>
      <c r="AB72" s="57"/>
      <c r="AC72" s="57"/>
      <c r="AG72" s="57"/>
      <c r="AH72" s="57"/>
      <c r="AI72" s="59"/>
      <c r="AJ72" s="57"/>
      <c r="AK72" s="57"/>
      <c r="AM72" s="57"/>
      <c r="AN72" s="60"/>
      <c r="AO72" s="60"/>
      <c r="AP72" s="57"/>
      <c r="AQ72" s="57"/>
    </row>
    <row r="73" spans="4:43" ht="15.75" customHeight="1">
      <c r="D73" s="57"/>
      <c r="E73" s="57"/>
      <c r="F73" s="57"/>
      <c r="G73" s="57"/>
      <c r="I73" s="57"/>
      <c r="J73" s="58"/>
      <c r="K73" s="57"/>
      <c r="L73" s="57"/>
      <c r="M73" s="58"/>
      <c r="P73" s="57"/>
      <c r="Q73" s="57"/>
      <c r="S73" s="57"/>
      <c r="T73" s="57"/>
      <c r="W73" s="57"/>
      <c r="Z73" s="57"/>
      <c r="AB73" s="57"/>
      <c r="AC73" s="57"/>
      <c r="AG73" s="57"/>
      <c r="AH73" s="57"/>
      <c r="AI73" s="59"/>
      <c r="AJ73" s="57"/>
      <c r="AK73" s="57"/>
      <c r="AM73" s="57"/>
      <c r="AN73" s="60"/>
      <c r="AO73" s="60"/>
      <c r="AP73" s="57"/>
      <c r="AQ73" s="57"/>
    </row>
    <row r="74" spans="4:43" ht="15.75" customHeight="1">
      <c r="D74" s="57"/>
      <c r="E74" s="57"/>
      <c r="F74" s="57"/>
      <c r="G74" s="57"/>
      <c r="I74" s="57"/>
      <c r="J74" s="58"/>
      <c r="K74" s="57"/>
      <c r="L74" s="57"/>
      <c r="M74" s="58"/>
      <c r="P74" s="57"/>
      <c r="Q74" s="57"/>
      <c r="S74" s="57"/>
      <c r="T74" s="57"/>
      <c r="W74" s="57"/>
      <c r="Z74" s="57"/>
      <c r="AB74" s="57"/>
      <c r="AC74" s="57"/>
      <c r="AG74" s="57"/>
      <c r="AH74" s="57"/>
      <c r="AI74" s="59"/>
      <c r="AJ74" s="57"/>
      <c r="AK74" s="57"/>
      <c r="AM74" s="57"/>
      <c r="AN74" s="60"/>
      <c r="AO74" s="60"/>
      <c r="AP74" s="57"/>
      <c r="AQ74" s="57"/>
    </row>
    <row r="75" spans="4:43" ht="15.75" customHeight="1">
      <c r="D75" s="57"/>
      <c r="E75" s="57"/>
      <c r="F75" s="57"/>
      <c r="G75" s="57"/>
      <c r="I75" s="57"/>
      <c r="J75" s="58"/>
      <c r="K75" s="57"/>
      <c r="L75" s="57"/>
      <c r="M75" s="58"/>
      <c r="P75" s="57"/>
      <c r="Q75" s="57"/>
      <c r="S75" s="57"/>
      <c r="T75" s="57"/>
      <c r="W75" s="57"/>
      <c r="Z75" s="57"/>
      <c r="AB75" s="57"/>
      <c r="AC75" s="57"/>
      <c r="AG75" s="57"/>
      <c r="AH75" s="57"/>
      <c r="AI75" s="59"/>
      <c r="AJ75" s="57"/>
      <c r="AK75" s="57"/>
      <c r="AM75" s="57"/>
      <c r="AN75" s="60"/>
      <c r="AO75" s="60"/>
      <c r="AP75" s="57"/>
      <c r="AQ75" s="57"/>
    </row>
    <row r="76" spans="4:43" ht="15.75" customHeight="1">
      <c r="D76" s="57"/>
      <c r="E76" s="57"/>
      <c r="F76" s="57"/>
      <c r="G76" s="57"/>
      <c r="I76" s="57"/>
      <c r="J76" s="58"/>
      <c r="K76" s="57"/>
      <c r="L76" s="57"/>
      <c r="M76" s="58"/>
      <c r="P76" s="57"/>
      <c r="Q76" s="57"/>
      <c r="S76" s="57"/>
      <c r="T76" s="57"/>
      <c r="W76" s="57"/>
      <c r="Z76" s="57"/>
      <c r="AB76" s="57"/>
      <c r="AC76" s="57"/>
      <c r="AG76" s="57"/>
      <c r="AH76" s="57"/>
      <c r="AI76" s="59"/>
      <c r="AJ76" s="57"/>
      <c r="AK76" s="57"/>
      <c r="AM76" s="57"/>
      <c r="AN76" s="60"/>
      <c r="AO76" s="60"/>
      <c r="AP76" s="57"/>
      <c r="AQ76" s="57"/>
    </row>
    <row r="77" spans="4:43" ht="15.75" customHeight="1">
      <c r="D77" s="57"/>
      <c r="E77" s="57"/>
      <c r="F77" s="57"/>
      <c r="G77" s="57"/>
      <c r="I77" s="57"/>
      <c r="J77" s="58"/>
      <c r="K77" s="57"/>
      <c r="L77" s="57"/>
      <c r="M77" s="58"/>
      <c r="P77" s="57"/>
      <c r="Q77" s="57"/>
      <c r="S77" s="57"/>
      <c r="T77" s="57"/>
      <c r="W77" s="57"/>
      <c r="Z77" s="57"/>
      <c r="AB77" s="57"/>
      <c r="AC77" s="57"/>
      <c r="AG77" s="57"/>
      <c r="AH77" s="57"/>
      <c r="AI77" s="59"/>
      <c r="AJ77" s="57"/>
      <c r="AK77" s="57"/>
      <c r="AM77" s="57"/>
      <c r="AN77" s="60"/>
      <c r="AO77" s="60"/>
      <c r="AP77" s="57"/>
      <c r="AQ77" s="57"/>
    </row>
    <row r="78" spans="4:43" ht="15.75" customHeight="1">
      <c r="D78" s="57"/>
      <c r="E78" s="57"/>
      <c r="F78" s="57"/>
      <c r="G78" s="57"/>
      <c r="I78" s="57"/>
      <c r="J78" s="58"/>
      <c r="K78" s="57"/>
      <c r="L78" s="57"/>
      <c r="M78" s="58"/>
      <c r="P78" s="57"/>
      <c r="Q78" s="57"/>
      <c r="S78" s="57"/>
      <c r="T78" s="57"/>
      <c r="W78" s="57"/>
      <c r="Z78" s="57"/>
      <c r="AB78" s="57"/>
      <c r="AC78" s="57"/>
      <c r="AG78" s="57"/>
      <c r="AH78" s="57"/>
      <c r="AI78" s="59"/>
      <c r="AJ78" s="57"/>
      <c r="AK78" s="57"/>
      <c r="AM78" s="57"/>
      <c r="AN78" s="60"/>
      <c r="AO78" s="60"/>
      <c r="AP78" s="57"/>
      <c r="AQ78" s="57"/>
    </row>
    <row r="79" spans="4:43" ht="15.75" customHeight="1">
      <c r="D79" s="57"/>
      <c r="E79" s="57"/>
      <c r="F79" s="57"/>
      <c r="G79" s="57"/>
      <c r="I79" s="57"/>
      <c r="J79" s="58"/>
      <c r="K79" s="57"/>
      <c r="L79" s="57"/>
      <c r="M79" s="58"/>
      <c r="P79" s="57"/>
      <c r="Q79" s="57"/>
      <c r="S79" s="57"/>
      <c r="T79" s="57"/>
      <c r="W79" s="57"/>
      <c r="Z79" s="57"/>
      <c r="AB79" s="57"/>
      <c r="AC79" s="57"/>
      <c r="AG79" s="57"/>
      <c r="AH79" s="57"/>
      <c r="AI79" s="59"/>
      <c r="AJ79" s="57"/>
      <c r="AK79" s="57"/>
      <c r="AM79" s="57"/>
      <c r="AN79" s="60"/>
      <c r="AO79" s="60"/>
      <c r="AP79" s="57"/>
      <c r="AQ79" s="57"/>
    </row>
    <row r="80" spans="4:43" ht="15.75" customHeight="1">
      <c r="D80" s="57"/>
      <c r="E80" s="57"/>
      <c r="F80" s="57"/>
      <c r="G80" s="57"/>
      <c r="I80" s="57"/>
      <c r="J80" s="58"/>
      <c r="K80" s="57"/>
      <c r="L80" s="57"/>
      <c r="M80" s="58"/>
      <c r="P80" s="57"/>
      <c r="Q80" s="57"/>
      <c r="S80" s="57"/>
      <c r="T80" s="57"/>
      <c r="W80" s="57"/>
      <c r="Z80" s="57"/>
      <c r="AB80" s="57"/>
      <c r="AC80" s="57"/>
      <c r="AG80" s="57"/>
      <c r="AH80" s="57"/>
      <c r="AI80" s="59"/>
      <c r="AJ80" s="57"/>
      <c r="AK80" s="57"/>
      <c r="AM80" s="57"/>
      <c r="AN80" s="60"/>
      <c r="AO80" s="60"/>
      <c r="AP80" s="57"/>
      <c r="AQ80" s="57"/>
    </row>
    <row r="81" spans="4:43" ht="15.75" customHeight="1">
      <c r="D81" s="57"/>
      <c r="E81" s="57"/>
      <c r="F81" s="57"/>
      <c r="G81" s="57"/>
      <c r="I81" s="57"/>
      <c r="J81" s="58"/>
      <c r="K81" s="57"/>
      <c r="L81" s="57"/>
      <c r="M81" s="58"/>
      <c r="P81" s="57"/>
      <c r="Q81" s="57"/>
      <c r="S81" s="57"/>
      <c r="T81" s="57"/>
      <c r="W81" s="57"/>
      <c r="Z81" s="57"/>
      <c r="AB81" s="57"/>
      <c r="AC81" s="57"/>
      <c r="AG81" s="57"/>
      <c r="AH81" s="57"/>
      <c r="AI81" s="59"/>
      <c r="AJ81" s="57"/>
      <c r="AK81" s="57"/>
      <c r="AM81" s="57"/>
      <c r="AN81" s="60"/>
      <c r="AO81" s="60"/>
      <c r="AP81" s="57"/>
      <c r="AQ81" s="57"/>
    </row>
    <row r="82" spans="4:43" ht="15.75" customHeight="1">
      <c r="D82" s="57"/>
      <c r="E82" s="57"/>
      <c r="F82" s="57"/>
      <c r="G82" s="57"/>
      <c r="I82" s="57"/>
      <c r="J82" s="58"/>
      <c r="K82" s="57"/>
      <c r="L82" s="57"/>
      <c r="M82" s="58"/>
      <c r="P82" s="57"/>
      <c r="Q82" s="57"/>
      <c r="S82" s="57"/>
      <c r="T82" s="57"/>
      <c r="W82" s="57"/>
      <c r="Z82" s="57"/>
      <c r="AB82" s="57"/>
      <c r="AC82" s="57"/>
      <c r="AG82" s="57"/>
      <c r="AH82" s="57"/>
      <c r="AI82" s="59"/>
      <c r="AJ82" s="57"/>
      <c r="AK82" s="57"/>
      <c r="AM82" s="57"/>
      <c r="AN82" s="60"/>
      <c r="AO82" s="60"/>
      <c r="AP82" s="57"/>
      <c r="AQ82" s="57"/>
    </row>
    <row r="83" spans="4:43" ht="15.75" customHeight="1">
      <c r="D83" s="57"/>
      <c r="E83" s="57"/>
      <c r="F83" s="57"/>
      <c r="G83" s="57"/>
      <c r="I83" s="57"/>
      <c r="J83" s="58"/>
      <c r="K83" s="57"/>
      <c r="L83" s="57"/>
      <c r="M83" s="58"/>
      <c r="P83" s="57"/>
      <c r="Q83" s="57"/>
      <c r="S83" s="57"/>
      <c r="T83" s="57"/>
      <c r="W83" s="57"/>
      <c r="Z83" s="57"/>
      <c r="AB83" s="57"/>
      <c r="AC83" s="57"/>
      <c r="AG83" s="57"/>
      <c r="AH83" s="57"/>
      <c r="AI83" s="59"/>
      <c r="AJ83" s="57"/>
      <c r="AK83" s="57"/>
      <c r="AM83" s="57"/>
      <c r="AN83" s="60"/>
      <c r="AO83" s="60"/>
      <c r="AP83" s="57"/>
      <c r="AQ83" s="57"/>
    </row>
    <row r="84" spans="4:43" ht="15.75" customHeight="1">
      <c r="D84" s="57"/>
      <c r="E84" s="57"/>
      <c r="F84" s="57"/>
      <c r="G84" s="57"/>
      <c r="I84" s="57"/>
      <c r="J84" s="58"/>
      <c r="K84" s="57"/>
      <c r="L84" s="57"/>
      <c r="M84" s="58"/>
      <c r="P84" s="57"/>
      <c r="Q84" s="57"/>
      <c r="S84" s="57"/>
      <c r="T84" s="57"/>
      <c r="W84" s="57"/>
      <c r="Z84" s="57"/>
      <c r="AB84" s="57"/>
      <c r="AC84" s="57"/>
      <c r="AG84" s="57"/>
      <c r="AH84" s="57"/>
      <c r="AI84" s="59"/>
      <c r="AJ84" s="57"/>
      <c r="AK84" s="57"/>
      <c r="AM84" s="57"/>
      <c r="AN84" s="60"/>
      <c r="AO84" s="60"/>
      <c r="AP84" s="57"/>
      <c r="AQ84" s="57"/>
    </row>
    <row r="85" spans="4:43" ht="15.75" customHeight="1">
      <c r="D85" s="57"/>
      <c r="E85" s="57"/>
      <c r="F85" s="57"/>
      <c r="G85" s="57"/>
      <c r="I85" s="57"/>
      <c r="J85" s="58"/>
      <c r="K85" s="57"/>
      <c r="L85" s="57"/>
      <c r="M85" s="58"/>
      <c r="P85" s="57"/>
      <c r="Q85" s="57"/>
      <c r="S85" s="57"/>
      <c r="T85" s="57"/>
      <c r="W85" s="57"/>
      <c r="Z85" s="57"/>
      <c r="AB85" s="57"/>
      <c r="AC85" s="57"/>
      <c r="AG85" s="57"/>
      <c r="AH85" s="57"/>
      <c r="AI85" s="59"/>
      <c r="AJ85" s="57"/>
      <c r="AK85" s="57"/>
      <c r="AM85" s="57"/>
      <c r="AN85" s="60"/>
      <c r="AO85" s="60"/>
      <c r="AP85" s="57"/>
      <c r="AQ85" s="57"/>
    </row>
    <row r="86" spans="4:43" ht="15.75" customHeight="1">
      <c r="D86" s="57"/>
      <c r="E86" s="57"/>
      <c r="F86" s="57"/>
      <c r="G86" s="57"/>
      <c r="I86" s="57"/>
      <c r="J86" s="58"/>
      <c r="K86" s="57"/>
      <c r="L86" s="57"/>
      <c r="M86" s="58"/>
      <c r="P86" s="57"/>
      <c r="Q86" s="57"/>
      <c r="S86" s="57"/>
      <c r="T86" s="57"/>
      <c r="W86" s="57"/>
      <c r="Z86" s="57"/>
      <c r="AB86" s="57"/>
      <c r="AC86" s="57"/>
      <c r="AG86" s="57"/>
      <c r="AH86" s="57"/>
      <c r="AI86" s="59"/>
      <c r="AJ86" s="57"/>
      <c r="AK86" s="57"/>
      <c r="AM86" s="57"/>
      <c r="AN86" s="60"/>
      <c r="AO86" s="60"/>
      <c r="AP86" s="57"/>
      <c r="AQ86" s="57"/>
    </row>
    <row r="87" spans="4:43" ht="15.75" customHeight="1">
      <c r="D87" s="57"/>
      <c r="E87" s="57"/>
      <c r="F87" s="57"/>
      <c r="G87" s="57"/>
      <c r="I87" s="57"/>
      <c r="J87" s="58"/>
      <c r="K87" s="57"/>
      <c r="L87" s="57"/>
      <c r="M87" s="58"/>
      <c r="P87" s="57"/>
      <c r="Q87" s="57"/>
      <c r="S87" s="57"/>
      <c r="T87" s="57"/>
      <c r="W87" s="57"/>
      <c r="Z87" s="57"/>
      <c r="AB87" s="57"/>
      <c r="AC87" s="57"/>
      <c r="AG87" s="57"/>
      <c r="AH87" s="57"/>
      <c r="AI87" s="59"/>
      <c r="AJ87" s="57"/>
      <c r="AK87" s="57"/>
      <c r="AM87" s="57"/>
      <c r="AN87" s="60"/>
      <c r="AO87" s="60"/>
      <c r="AP87" s="57"/>
      <c r="AQ87" s="57"/>
    </row>
    <row r="88" spans="4:43" ht="15.75" customHeight="1">
      <c r="D88" s="57"/>
      <c r="E88" s="57"/>
      <c r="F88" s="57"/>
      <c r="G88" s="57"/>
      <c r="I88" s="57"/>
      <c r="J88" s="58"/>
      <c r="K88" s="57"/>
      <c r="L88" s="57"/>
      <c r="M88" s="58"/>
      <c r="P88" s="57"/>
      <c r="Q88" s="57"/>
      <c r="S88" s="57"/>
      <c r="T88" s="57"/>
      <c r="W88" s="57"/>
      <c r="Z88" s="57"/>
      <c r="AB88" s="57"/>
      <c r="AC88" s="57"/>
      <c r="AG88" s="57"/>
      <c r="AH88" s="57"/>
      <c r="AI88" s="59"/>
      <c r="AJ88" s="57"/>
      <c r="AK88" s="57"/>
      <c r="AM88" s="57"/>
      <c r="AN88" s="60"/>
      <c r="AO88" s="60"/>
      <c r="AP88" s="57"/>
      <c r="AQ88" s="57"/>
    </row>
    <row r="89" spans="4:43" ht="15.75" customHeight="1">
      <c r="D89" s="57"/>
      <c r="E89" s="57"/>
      <c r="F89" s="57"/>
      <c r="G89" s="57"/>
      <c r="I89" s="57"/>
      <c r="J89" s="58"/>
      <c r="K89" s="57"/>
      <c r="L89" s="57"/>
      <c r="M89" s="58"/>
      <c r="P89" s="57"/>
      <c r="Q89" s="57"/>
      <c r="S89" s="57"/>
      <c r="T89" s="57"/>
      <c r="W89" s="57"/>
      <c r="Z89" s="57"/>
      <c r="AB89" s="57"/>
      <c r="AC89" s="57"/>
      <c r="AG89" s="57"/>
      <c r="AH89" s="57"/>
      <c r="AI89" s="59"/>
      <c r="AJ89" s="57"/>
      <c r="AK89" s="57"/>
      <c r="AM89" s="57"/>
      <c r="AN89" s="60"/>
      <c r="AO89" s="60"/>
      <c r="AP89" s="57"/>
      <c r="AQ89" s="57"/>
    </row>
    <row r="90" spans="4:43" ht="15.75" customHeight="1">
      <c r="D90" s="57"/>
      <c r="E90" s="57"/>
      <c r="F90" s="57"/>
      <c r="G90" s="57"/>
      <c r="I90" s="57"/>
      <c r="J90" s="58"/>
      <c r="K90" s="57"/>
      <c r="L90" s="57"/>
      <c r="M90" s="58"/>
      <c r="P90" s="57"/>
      <c r="Q90" s="57"/>
      <c r="S90" s="57"/>
      <c r="T90" s="57"/>
      <c r="W90" s="57"/>
      <c r="Z90" s="57"/>
      <c r="AB90" s="57"/>
      <c r="AC90" s="57"/>
      <c r="AG90" s="57"/>
      <c r="AH90" s="57"/>
      <c r="AI90" s="59"/>
      <c r="AJ90" s="57"/>
      <c r="AK90" s="57"/>
      <c r="AM90" s="57"/>
      <c r="AN90" s="60"/>
      <c r="AO90" s="60"/>
      <c r="AP90" s="57"/>
      <c r="AQ90" s="57"/>
    </row>
    <row r="91" spans="4:43" ht="15.75" customHeight="1">
      <c r="D91" s="57"/>
      <c r="E91" s="57"/>
      <c r="F91" s="57"/>
      <c r="G91" s="57"/>
      <c r="I91" s="57"/>
      <c r="J91" s="58"/>
      <c r="K91" s="57"/>
      <c r="L91" s="57"/>
      <c r="M91" s="58"/>
      <c r="P91" s="57"/>
      <c r="Q91" s="57"/>
      <c r="S91" s="57"/>
      <c r="T91" s="57"/>
      <c r="W91" s="57"/>
      <c r="Z91" s="57"/>
      <c r="AB91" s="57"/>
      <c r="AC91" s="57"/>
      <c r="AG91" s="57"/>
      <c r="AH91" s="57"/>
      <c r="AI91" s="59"/>
      <c r="AJ91" s="57"/>
      <c r="AK91" s="57"/>
      <c r="AM91" s="57"/>
      <c r="AN91" s="60"/>
      <c r="AO91" s="60"/>
      <c r="AP91" s="57"/>
      <c r="AQ91" s="57"/>
    </row>
    <row r="92" spans="4:43" ht="15.75" customHeight="1">
      <c r="D92" s="57"/>
      <c r="E92" s="57"/>
      <c r="F92" s="57"/>
      <c r="G92" s="57"/>
      <c r="I92" s="57"/>
      <c r="J92" s="58"/>
      <c r="K92" s="57"/>
      <c r="L92" s="57"/>
      <c r="M92" s="58"/>
      <c r="P92" s="57"/>
      <c r="Q92" s="57"/>
      <c r="S92" s="57"/>
      <c r="T92" s="57"/>
      <c r="W92" s="57"/>
      <c r="Z92" s="57"/>
      <c r="AB92" s="57"/>
      <c r="AC92" s="57"/>
      <c r="AG92" s="57"/>
      <c r="AH92" s="57"/>
      <c r="AI92" s="59"/>
      <c r="AJ92" s="57"/>
      <c r="AK92" s="57"/>
      <c r="AM92" s="57"/>
      <c r="AN92" s="60"/>
      <c r="AO92" s="60"/>
      <c r="AP92" s="57"/>
      <c r="AQ92" s="57"/>
    </row>
    <row r="93" spans="4:43" ht="15.75" customHeight="1">
      <c r="D93" s="57"/>
      <c r="E93" s="57"/>
      <c r="F93" s="57"/>
      <c r="G93" s="57"/>
      <c r="I93" s="57"/>
      <c r="J93" s="58"/>
      <c r="K93" s="57"/>
      <c r="L93" s="57"/>
      <c r="M93" s="58"/>
      <c r="P93" s="57"/>
      <c r="Q93" s="57"/>
      <c r="S93" s="57"/>
      <c r="T93" s="57"/>
      <c r="W93" s="57"/>
      <c r="Z93" s="57"/>
      <c r="AB93" s="57"/>
      <c r="AC93" s="57"/>
      <c r="AG93" s="57"/>
      <c r="AH93" s="57"/>
      <c r="AI93" s="59"/>
      <c r="AJ93" s="57"/>
      <c r="AK93" s="57"/>
      <c r="AM93" s="57"/>
      <c r="AN93" s="60"/>
      <c r="AO93" s="60"/>
      <c r="AP93" s="57"/>
      <c r="AQ93" s="57"/>
    </row>
    <row r="94" spans="4:43" ht="15.75" customHeight="1">
      <c r="D94" s="57"/>
      <c r="E94" s="57"/>
      <c r="F94" s="57"/>
      <c r="G94" s="57"/>
      <c r="I94" s="57"/>
      <c r="J94" s="58"/>
      <c r="K94" s="57"/>
      <c r="L94" s="57"/>
      <c r="M94" s="58"/>
      <c r="P94" s="57"/>
      <c r="Q94" s="57"/>
      <c r="S94" s="57"/>
      <c r="T94" s="57"/>
      <c r="W94" s="57"/>
      <c r="Z94" s="57"/>
      <c r="AB94" s="57"/>
      <c r="AC94" s="57"/>
      <c r="AG94" s="57"/>
      <c r="AH94" s="57"/>
      <c r="AI94" s="59"/>
      <c r="AJ94" s="57"/>
      <c r="AK94" s="57"/>
      <c r="AM94" s="57"/>
      <c r="AN94" s="60"/>
      <c r="AO94" s="60"/>
      <c r="AP94" s="57"/>
      <c r="AQ94" s="57"/>
    </row>
    <row r="95" spans="4:43" ht="15.75" customHeight="1">
      <c r="D95" s="57"/>
      <c r="E95" s="57"/>
      <c r="F95" s="57"/>
      <c r="G95" s="57"/>
      <c r="I95" s="57"/>
      <c r="J95" s="58"/>
      <c r="K95" s="57"/>
      <c r="L95" s="57"/>
      <c r="M95" s="58"/>
      <c r="P95" s="57"/>
      <c r="Q95" s="62"/>
      <c r="R95" s="63"/>
      <c r="S95" s="62"/>
      <c r="T95" s="62"/>
      <c r="U95" s="63"/>
      <c r="V95" s="63"/>
      <c r="W95" s="62"/>
      <c r="X95" s="63"/>
      <c r="Z95" s="57"/>
      <c r="AB95" s="57"/>
      <c r="AC95" s="57"/>
      <c r="AG95" s="57"/>
      <c r="AH95" s="57"/>
      <c r="AI95" s="59"/>
      <c r="AJ95" s="57"/>
      <c r="AK95" s="57"/>
      <c r="AM95" s="57"/>
      <c r="AN95" s="60"/>
      <c r="AO95" s="60"/>
      <c r="AP95" s="57"/>
      <c r="AQ95" s="57"/>
    </row>
    <row r="96" spans="4:43" ht="15.75" customHeight="1">
      <c r="D96" s="57"/>
      <c r="E96" s="57"/>
      <c r="F96" s="57"/>
      <c r="G96" s="57"/>
      <c r="I96" s="57"/>
      <c r="J96" s="58"/>
      <c r="K96" s="57"/>
      <c r="L96" s="57"/>
      <c r="M96" s="58"/>
      <c r="P96" s="57"/>
      <c r="Q96" s="62"/>
      <c r="R96" s="63"/>
      <c r="S96" s="62"/>
      <c r="T96" s="62"/>
      <c r="U96" s="63"/>
      <c r="V96" s="63"/>
      <c r="W96" s="62"/>
      <c r="X96" s="63"/>
      <c r="Z96" s="57"/>
      <c r="AB96" s="57"/>
      <c r="AC96" s="57"/>
      <c r="AG96" s="57"/>
      <c r="AH96" s="57"/>
      <c r="AI96" s="59"/>
      <c r="AJ96" s="57"/>
      <c r="AK96" s="57"/>
      <c r="AM96" s="57"/>
      <c r="AN96" s="60"/>
      <c r="AO96" s="60"/>
      <c r="AP96" s="57"/>
      <c r="AQ96" s="57"/>
    </row>
    <row r="97" spans="4:43" ht="15.75" customHeight="1">
      <c r="D97" s="57"/>
      <c r="E97" s="57"/>
      <c r="F97" s="57"/>
      <c r="G97" s="57"/>
      <c r="I97" s="57"/>
      <c r="J97" s="58"/>
      <c r="K97" s="57"/>
      <c r="L97" s="57"/>
      <c r="M97" s="58"/>
      <c r="P97" s="57"/>
      <c r="Q97" s="62"/>
      <c r="R97" s="63"/>
      <c r="S97" s="62"/>
      <c r="T97" s="62"/>
      <c r="U97" s="63"/>
      <c r="V97" s="63"/>
      <c r="W97" s="62"/>
      <c r="X97" s="63"/>
      <c r="Z97" s="57"/>
      <c r="AB97" s="57"/>
      <c r="AC97" s="57"/>
      <c r="AG97" s="57"/>
      <c r="AH97" s="57"/>
      <c r="AI97" s="59"/>
      <c r="AJ97" s="57"/>
      <c r="AK97" s="57"/>
      <c r="AM97" s="57"/>
      <c r="AN97" s="60"/>
      <c r="AO97" s="60"/>
      <c r="AP97" s="57"/>
      <c r="AQ97" s="57"/>
    </row>
    <row r="98" spans="4:43" ht="15.75" customHeight="1">
      <c r="D98" s="57"/>
      <c r="E98" s="57"/>
      <c r="F98" s="57"/>
      <c r="G98" s="57"/>
      <c r="I98" s="57"/>
      <c r="J98" s="58"/>
      <c r="K98" s="57"/>
      <c r="L98" s="57"/>
      <c r="M98" s="58"/>
      <c r="P98" s="57"/>
      <c r="Q98" s="62"/>
      <c r="R98" s="63" t="s">
        <v>36</v>
      </c>
      <c r="S98" s="62" t="s">
        <v>66</v>
      </c>
      <c r="T98" s="62"/>
      <c r="U98" s="63"/>
      <c r="V98" s="63"/>
      <c r="W98" s="62"/>
      <c r="X98" s="63"/>
      <c r="Z98" s="57"/>
      <c r="AB98" s="57"/>
      <c r="AC98" s="57"/>
      <c r="AG98" s="57"/>
      <c r="AH98" s="57"/>
      <c r="AI98" s="59"/>
      <c r="AJ98" s="57"/>
      <c r="AK98" s="57"/>
      <c r="AM98" s="57"/>
      <c r="AN98" s="60"/>
      <c r="AO98" s="60"/>
      <c r="AP98" s="57"/>
      <c r="AQ98" s="57"/>
    </row>
    <row r="99" spans="4:43" ht="15.75" customHeight="1">
      <c r="D99" s="57"/>
      <c r="E99" s="57"/>
      <c r="F99" s="57"/>
      <c r="G99" s="57"/>
      <c r="I99" s="57"/>
      <c r="J99" s="58"/>
      <c r="K99" s="57"/>
      <c r="L99" s="57"/>
      <c r="M99" s="58"/>
      <c r="P99" s="57"/>
      <c r="Q99" s="62"/>
      <c r="R99" s="63" t="s">
        <v>63</v>
      </c>
      <c r="S99" s="62" t="s">
        <v>52</v>
      </c>
      <c r="T99" s="62"/>
      <c r="U99" s="63"/>
      <c r="V99" s="63"/>
      <c r="W99" s="62"/>
      <c r="X99" s="63"/>
      <c r="Z99" s="57"/>
      <c r="AB99" s="57"/>
      <c r="AC99" s="57"/>
      <c r="AG99" s="57"/>
      <c r="AH99" s="57"/>
      <c r="AI99" s="59"/>
      <c r="AJ99" s="57"/>
      <c r="AK99" s="57"/>
      <c r="AM99" s="57"/>
      <c r="AN99" s="60"/>
      <c r="AO99" s="60"/>
      <c r="AP99" s="57"/>
      <c r="AQ99" s="57"/>
    </row>
    <row r="100" spans="4:43" ht="15.75" customHeight="1">
      <c r="D100" s="57"/>
      <c r="E100" s="57"/>
      <c r="F100" s="57"/>
      <c r="G100" s="57"/>
      <c r="I100" s="57"/>
      <c r="J100" s="58"/>
      <c r="K100" s="57"/>
      <c r="L100" s="57"/>
      <c r="M100" s="58"/>
      <c r="P100" s="57"/>
      <c r="Q100" s="62"/>
      <c r="R100" s="63"/>
      <c r="S100" s="62" t="s">
        <v>25</v>
      </c>
      <c r="T100" s="62"/>
      <c r="U100" s="63"/>
      <c r="V100" s="63"/>
      <c r="W100" s="62"/>
      <c r="X100" s="63"/>
      <c r="Z100" s="57"/>
      <c r="AB100" s="57"/>
      <c r="AC100" s="57"/>
      <c r="AG100" s="57"/>
      <c r="AH100" s="57"/>
      <c r="AI100" s="59"/>
      <c r="AJ100" s="57"/>
      <c r="AK100" s="57"/>
      <c r="AM100" s="57"/>
      <c r="AN100" s="60"/>
      <c r="AO100" s="60"/>
      <c r="AP100" s="57"/>
      <c r="AQ100" s="57"/>
    </row>
    <row r="101" spans="4:43" ht="15.75" customHeight="1">
      <c r="D101" s="57"/>
      <c r="E101" s="57"/>
      <c r="F101" s="57"/>
      <c r="G101" s="57"/>
      <c r="I101" s="57"/>
      <c r="J101" s="58"/>
      <c r="K101" s="57"/>
      <c r="L101" s="57"/>
      <c r="M101" s="58"/>
      <c r="P101" s="57"/>
      <c r="Q101" s="62"/>
      <c r="R101" s="63" t="s">
        <v>70</v>
      </c>
      <c r="S101" s="62"/>
      <c r="T101" s="62"/>
      <c r="U101" s="63" t="s">
        <v>57</v>
      </c>
      <c r="V101" s="63" t="s">
        <v>65</v>
      </c>
      <c r="W101" s="62"/>
      <c r="X101" s="63"/>
      <c r="Z101" s="57"/>
      <c r="AB101" s="57"/>
      <c r="AC101" s="57"/>
      <c r="AG101" s="57"/>
      <c r="AH101" s="57"/>
      <c r="AI101" s="59"/>
      <c r="AJ101" s="57"/>
      <c r="AK101" s="57"/>
      <c r="AM101" s="57"/>
      <c r="AN101" s="60"/>
      <c r="AO101" s="60"/>
      <c r="AP101" s="57"/>
      <c r="AQ101" s="57"/>
    </row>
    <row r="102" spans="4:43" ht="15.75" customHeight="1">
      <c r="D102" s="57"/>
      <c r="E102" s="57"/>
      <c r="F102" s="57"/>
      <c r="G102" s="57"/>
      <c r="I102" s="57"/>
      <c r="J102" s="58"/>
      <c r="K102" s="57"/>
      <c r="L102" s="57"/>
      <c r="M102" s="58"/>
      <c r="P102" s="57"/>
      <c r="Q102" s="62"/>
      <c r="R102" s="63"/>
      <c r="S102" s="62" t="s">
        <v>55</v>
      </c>
      <c r="T102" s="62"/>
      <c r="U102" s="63" t="s">
        <v>38</v>
      </c>
      <c r="V102" s="63" t="s">
        <v>56</v>
      </c>
      <c r="W102" s="62"/>
      <c r="X102" s="63"/>
      <c r="Z102" s="57"/>
      <c r="AB102" s="57"/>
      <c r="AC102" s="57"/>
      <c r="AG102" s="57"/>
      <c r="AH102" s="57"/>
      <c r="AI102" s="59"/>
      <c r="AJ102" s="57"/>
      <c r="AK102" s="57"/>
      <c r="AM102" s="57"/>
      <c r="AN102" s="60"/>
      <c r="AO102" s="60"/>
      <c r="AP102" s="57"/>
      <c r="AQ102" s="57"/>
    </row>
    <row r="103" spans="4:43" ht="15.75" customHeight="1">
      <c r="D103" s="57"/>
      <c r="E103" s="57"/>
      <c r="F103" s="57"/>
      <c r="G103" s="57"/>
      <c r="I103" s="57"/>
      <c r="J103" s="58"/>
      <c r="K103" s="57"/>
      <c r="L103" s="57"/>
      <c r="M103" s="58"/>
      <c r="P103" s="57"/>
      <c r="Q103" s="62"/>
      <c r="R103" s="63"/>
      <c r="S103" s="62"/>
      <c r="T103" s="62"/>
      <c r="U103" s="63"/>
      <c r="V103" s="63"/>
      <c r="W103" s="62"/>
      <c r="X103" s="63"/>
      <c r="Z103" s="57"/>
      <c r="AB103" s="57"/>
      <c r="AC103" s="57"/>
      <c r="AG103" s="57"/>
      <c r="AH103" s="57"/>
      <c r="AI103" s="59"/>
      <c r="AJ103" s="57"/>
      <c r="AK103" s="57"/>
      <c r="AM103" s="57"/>
      <c r="AN103" s="60"/>
      <c r="AO103" s="60"/>
      <c r="AP103" s="57"/>
      <c r="AQ103" s="57"/>
    </row>
    <row r="104" spans="4:43" ht="15.75" customHeight="1">
      <c r="D104" s="57"/>
      <c r="E104" s="57"/>
      <c r="F104" s="57"/>
      <c r="G104" s="57"/>
      <c r="I104" s="57"/>
      <c r="J104" s="58"/>
      <c r="K104" s="57"/>
      <c r="L104" s="57"/>
      <c r="M104" s="58"/>
      <c r="P104" s="57"/>
      <c r="Q104" s="57"/>
      <c r="S104" s="57"/>
      <c r="T104" s="57"/>
      <c r="W104" s="57"/>
      <c r="Z104" s="57"/>
      <c r="AB104" s="57"/>
      <c r="AC104" s="57"/>
      <c r="AG104" s="57"/>
      <c r="AH104" s="57"/>
      <c r="AI104" s="59"/>
      <c r="AJ104" s="57"/>
      <c r="AK104" s="57"/>
      <c r="AM104" s="57"/>
      <c r="AN104" s="60"/>
      <c r="AO104" s="60"/>
      <c r="AP104" s="57"/>
      <c r="AQ104" s="57"/>
    </row>
    <row r="105" spans="4:43" ht="15.75" customHeight="1">
      <c r="D105" s="57"/>
      <c r="E105" s="57"/>
      <c r="F105" s="57"/>
      <c r="G105" s="57"/>
      <c r="I105" s="57"/>
      <c r="J105" s="58"/>
      <c r="K105" s="57"/>
      <c r="L105" s="57"/>
      <c r="M105" s="58"/>
      <c r="P105" s="57"/>
      <c r="Q105" s="57"/>
      <c r="S105" s="57"/>
      <c r="T105" s="57"/>
      <c r="W105" s="57"/>
      <c r="Z105" s="57"/>
      <c r="AB105" s="57"/>
      <c r="AC105" s="57"/>
      <c r="AG105" s="57"/>
      <c r="AH105" s="57"/>
      <c r="AI105" s="59"/>
      <c r="AJ105" s="57"/>
      <c r="AK105" s="57"/>
      <c r="AM105" s="57"/>
      <c r="AN105" s="60"/>
      <c r="AO105" s="60"/>
      <c r="AP105" s="57"/>
      <c r="AQ105" s="57"/>
    </row>
    <row r="106" spans="4:43" ht="15.75" customHeight="1">
      <c r="D106" s="57"/>
      <c r="E106" s="57"/>
      <c r="F106" s="57"/>
      <c r="G106" s="57"/>
      <c r="I106" s="57"/>
      <c r="J106" s="58"/>
      <c r="K106" s="57"/>
      <c r="L106" s="57"/>
      <c r="M106" s="58"/>
      <c r="P106" s="57"/>
      <c r="Q106" s="57"/>
      <c r="S106" s="57"/>
      <c r="T106" s="57"/>
      <c r="W106" s="57"/>
      <c r="Z106" s="57"/>
      <c r="AB106" s="57"/>
      <c r="AC106" s="57"/>
      <c r="AG106" s="57"/>
      <c r="AH106" s="57"/>
      <c r="AI106" s="59"/>
      <c r="AJ106" s="57"/>
      <c r="AK106" s="57"/>
      <c r="AM106" s="57"/>
      <c r="AN106" s="60"/>
      <c r="AO106" s="60"/>
      <c r="AP106" s="57"/>
      <c r="AQ106" s="57"/>
    </row>
    <row r="107" spans="4:43" ht="15.75" customHeight="1">
      <c r="D107" s="57"/>
      <c r="E107" s="57"/>
      <c r="F107" s="57"/>
      <c r="G107" s="57"/>
      <c r="I107" s="57"/>
      <c r="J107" s="58"/>
      <c r="K107" s="57"/>
      <c r="L107" s="57"/>
      <c r="M107" s="58"/>
      <c r="P107" s="57"/>
      <c r="Q107" s="57"/>
      <c r="S107" s="57"/>
      <c r="T107" s="57"/>
      <c r="W107" s="57"/>
      <c r="Z107" s="57"/>
      <c r="AB107" s="57"/>
      <c r="AC107" s="57"/>
      <c r="AG107" s="57"/>
      <c r="AH107" s="57"/>
      <c r="AI107" s="59"/>
      <c r="AJ107" s="57"/>
      <c r="AK107" s="57"/>
      <c r="AM107" s="57"/>
      <c r="AN107" s="60"/>
      <c r="AO107" s="60"/>
      <c r="AP107" s="57"/>
      <c r="AQ107" s="57"/>
    </row>
    <row r="108" spans="4:43" ht="15.75" customHeight="1">
      <c r="D108" s="57"/>
      <c r="E108" s="57"/>
      <c r="F108" s="57"/>
      <c r="G108" s="57"/>
      <c r="I108" s="57"/>
      <c r="J108" s="58"/>
      <c r="K108" s="57"/>
      <c r="L108" s="57"/>
      <c r="M108" s="58"/>
      <c r="P108" s="57"/>
      <c r="Q108" s="62"/>
      <c r="R108" s="63"/>
      <c r="S108" s="62"/>
      <c r="T108" s="62"/>
      <c r="U108" s="63"/>
      <c r="V108" s="63"/>
      <c r="W108" s="62"/>
      <c r="X108" s="63"/>
      <c r="Z108" s="57"/>
      <c r="AB108" s="57"/>
      <c r="AC108" s="57"/>
      <c r="AG108" s="57"/>
      <c r="AH108" s="57"/>
      <c r="AI108" s="59"/>
      <c r="AJ108" s="57"/>
      <c r="AK108" s="57"/>
      <c r="AM108" s="57"/>
      <c r="AN108" s="60"/>
      <c r="AO108" s="60"/>
      <c r="AP108" s="57"/>
      <c r="AQ108" s="57"/>
    </row>
    <row r="109" spans="4:43" ht="15.75" customHeight="1">
      <c r="D109" s="57"/>
      <c r="E109" s="57"/>
      <c r="F109" s="57"/>
      <c r="G109" s="57"/>
      <c r="I109" s="57"/>
      <c r="J109" s="58"/>
      <c r="K109" s="57"/>
      <c r="L109" s="57"/>
      <c r="M109" s="58"/>
      <c r="P109" s="57"/>
      <c r="Q109" s="62"/>
      <c r="R109" s="63"/>
      <c r="S109" s="62" t="s">
        <v>73</v>
      </c>
      <c r="T109" s="62"/>
      <c r="U109" s="63"/>
      <c r="V109" s="63"/>
      <c r="W109" s="62"/>
      <c r="X109" s="63"/>
      <c r="Z109" s="57"/>
      <c r="AB109" s="57"/>
      <c r="AC109" s="57"/>
      <c r="AG109" s="57"/>
      <c r="AH109" s="57"/>
      <c r="AI109" s="59"/>
      <c r="AJ109" s="57"/>
      <c r="AK109" s="57"/>
      <c r="AM109" s="57"/>
      <c r="AN109" s="60"/>
      <c r="AO109" s="60"/>
      <c r="AP109" s="57"/>
      <c r="AQ109" s="57"/>
    </row>
    <row r="110" spans="4:43" ht="15.75" customHeight="1">
      <c r="D110" s="57"/>
      <c r="E110" s="57"/>
      <c r="F110" s="57"/>
      <c r="G110" s="57"/>
      <c r="I110" s="57"/>
      <c r="J110" s="58"/>
      <c r="K110" s="57"/>
      <c r="L110" s="57"/>
      <c r="M110" s="58"/>
      <c r="P110" s="57"/>
      <c r="Q110" s="62"/>
      <c r="R110" s="63"/>
      <c r="S110" s="62" t="s">
        <v>25</v>
      </c>
      <c r="T110" s="62"/>
      <c r="U110" s="63"/>
      <c r="V110" s="63"/>
      <c r="W110" s="62"/>
      <c r="X110" s="63"/>
      <c r="Z110" s="57"/>
      <c r="AB110" s="57"/>
      <c r="AC110" s="57"/>
      <c r="AG110" s="57"/>
      <c r="AH110" s="57"/>
      <c r="AI110" s="59"/>
      <c r="AJ110" s="57"/>
      <c r="AK110" s="57"/>
      <c r="AM110" s="57"/>
      <c r="AN110" s="60"/>
      <c r="AO110" s="60"/>
      <c r="AP110" s="57"/>
      <c r="AQ110" s="57"/>
    </row>
    <row r="111" spans="4:43" ht="15.75" customHeight="1">
      <c r="D111" s="57"/>
      <c r="E111" s="57"/>
      <c r="F111" s="57"/>
      <c r="G111" s="57"/>
      <c r="I111" s="57"/>
      <c r="J111" s="58"/>
      <c r="K111" s="57"/>
      <c r="L111" s="57"/>
      <c r="M111" s="58"/>
      <c r="P111" s="57"/>
      <c r="Q111" s="62"/>
      <c r="R111" s="63"/>
      <c r="S111" s="62" t="s">
        <v>23</v>
      </c>
      <c r="T111" s="62"/>
      <c r="U111" s="63"/>
      <c r="V111" s="63"/>
      <c r="W111" s="62"/>
      <c r="X111" s="63"/>
      <c r="Z111" s="57"/>
      <c r="AB111" s="57"/>
      <c r="AC111" s="57"/>
      <c r="AG111" s="57"/>
      <c r="AH111" s="57"/>
      <c r="AI111" s="59"/>
      <c r="AJ111" s="57"/>
      <c r="AK111" s="57"/>
      <c r="AM111" s="57"/>
      <c r="AN111" s="60"/>
      <c r="AO111" s="60"/>
      <c r="AP111" s="57"/>
      <c r="AQ111" s="57"/>
    </row>
    <row r="112" spans="4:43" ht="15.75" customHeight="1">
      <c r="D112" s="57"/>
      <c r="E112" s="57"/>
      <c r="F112" s="57"/>
      <c r="G112" s="57"/>
      <c r="I112" s="57"/>
      <c r="J112" s="58"/>
      <c r="K112" s="57"/>
      <c r="L112" s="57"/>
      <c r="M112" s="58"/>
      <c r="P112" s="57"/>
      <c r="Q112" s="62"/>
      <c r="R112" s="63" t="s">
        <v>64</v>
      </c>
      <c r="S112" s="62" t="s">
        <v>41</v>
      </c>
      <c r="T112" s="62"/>
      <c r="U112" s="63"/>
      <c r="V112" s="63"/>
      <c r="W112" s="62"/>
      <c r="X112" s="63"/>
      <c r="Z112" s="57"/>
      <c r="AB112" s="57"/>
      <c r="AC112" s="57"/>
      <c r="AG112" s="57"/>
      <c r="AH112" s="57"/>
      <c r="AI112" s="59"/>
      <c r="AJ112" s="57"/>
      <c r="AK112" s="57"/>
      <c r="AM112" s="57"/>
      <c r="AN112" s="60"/>
      <c r="AO112" s="60"/>
      <c r="AP112" s="57"/>
      <c r="AQ112" s="57"/>
    </row>
    <row r="113" spans="4:43" ht="15.75" customHeight="1">
      <c r="D113" s="57"/>
      <c r="E113" s="57"/>
      <c r="F113" s="57"/>
      <c r="G113" s="57"/>
      <c r="I113" s="57"/>
      <c r="J113" s="58"/>
      <c r="K113" s="57"/>
      <c r="L113" s="57"/>
      <c r="M113" s="58"/>
      <c r="P113" s="57"/>
      <c r="Q113" s="62"/>
      <c r="R113" s="63"/>
      <c r="S113" s="62" t="s">
        <v>53</v>
      </c>
      <c r="T113" s="62"/>
      <c r="U113" s="63" t="s">
        <v>66</v>
      </c>
      <c r="V113" s="63" t="s">
        <v>85</v>
      </c>
      <c r="W113" s="62"/>
      <c r="X113" s="63"/>
      <c r="Z113" s="57"/>
      <c r="AB113" s="57"/>
      <c r="AC113" s="57"/>
      <c r="AG113" s="57"/>
      <c r="AH113" s="57"/>
      <c r="AI113" s="59"/>
      <c r="AJ113" s="57"/>
      <c r="AK113" s="57"/>
      <c r="AM113" s="57"/>
      <c r="AN113" s="60"/>
      <c r="AO113" s="60"/>
      <c r="AP113" s="57"/>
      <c r="AQ113" s="57"/>
    </row>
    <row r="114" spans="4:43" ht="15.75" customHeight="1">
      <c r="D114" s="57"/>
      <c r="E114" s="57"/>
      <c r="F114" s="57"/>
      <c r="G114" s="57"/>
      <c r="I114" s="57"/>
      <c r="J114" s="58"/>
      <c r="K114" s="57"/>
      <c r="L114" s="57"/>
      <c r="M114" s="58"/>
      <c r="P114" s="57"/>
      <c r="Q114" s="62"/>
      <c r="R114" s="63"/>
      <c r="S114" s="62"/>
      <c r="T114" s="62"/>
      <c r="U114" s="63" t="s">
        <v>35</v>
      </c>
      <c r="V114" s="63" t="s">
        <v>86</v>
      </c>
      <c r="W114" s="62"/>
      <c r="X114" s="63"/>
      <c r="Z114" s="57"/>
      <c r="AB114" s="57"/>
      <c r="AC114" s="57"/>
      <c r="AG114" s="57"/>
      <c r="AH114" s="57"/>
      <c r="AI114" s="59"/>
      <c r="AJ114" s="57"/>
      <c r="AK114" s="57"/>
      <c r="AM114" s="57"/>
      <c r="AN114" s="60"/>
      <c r="AO114" s="60"/>
      <c r="AP114" s="57"/>
      <c r="AQ114" s="57"/>
    </row>
    <row r="115" spans="4:43" ht="15.75" customHeight="1">
      <c r="D115" s="57"/>
      <c r="E115" s="57"/>
      <c r="F115" s="57"/>
      <c r="G115" s="57"/>
      <c r="I115" s="57"/>
      <c r="J115" s="58"/>
      <c r="K115" s="57"/>
      <c r="L115" s="57"/>
      <c r="M115" s="58"/>
      <c r="P115" s="57"/>
      <c r="Q115" s="57"/>
      <c r="S115" s="57"/>
      <c r="T115" s="57"/>
      <c r="W115" s="57"/>
      <c r="Z115" s="57"/>
      <c r="AB115" s="57"/>
      <c r="AC115" s="57"/>
      <c r="AG115" s="57"/>
      <c r="AH115" s="57"/>
      <c r="AI115" s="59"/>
      <c r="AJ115" s="57"/>
      <c r="AK115" s="57"/>
      <c r="AM115" s="57"/>
      <c r="AN115" s="60"/>
      <c r="AO115" s="60"/>
      <c r="AP115" s="57"/>
      <c r="AQ115" s="57"/>
    </row>
    <row r="116" spans="4:43" ht="15.75" customHeight="1">
      <c r="D116" s="57"/>
      <c r="E116" s="57"/>
      <c r="F116" s="57"/>
      <c r="G116" s="57"/>
      <c r="I116" s="57"/>
      <c r="J116" s="58"/>
      <c r="K116" s="57"/>
      <c r="L116" s="57"/>
      <c r="M116" s="58"/>
      <c r="P116" s="57"/>
      <c r="Q116" s="57"/>
      <c r="S116" s="57"/>
      <c r="T116" s="57"/>
      <c r="W116" s="57"/>
      <c r="Z116" s="57"/>
      <c r="AB116" s="57"/>
      <c r="AC116" s="57"/>
      <c r="AG116" s="57"/>
      <c r="AH116" s="57"/>
      <c r="AI116" s="59"/>
      <c r="AJ116" s="57"/>
      <c r="AK116" s="57"/>
      <c r="AM116" s="57"/>
      <c r="AN116" s="60"/>
      <c r="AO116" s="60"/>
      <c r="AP116" s="57"/>
      <c r="AQ116" s="57"/>
    </row>
    <row r="117" spans="4:43" ht="15.75" customHeight="1">
      <c r="D117" s="57"/>
      <c r="E117" s="57"/>
      <c r="F117" s="57"/>
      <c r="G117" s="57"/>
      <c r="I117" s="57"/>
      <c r="J117" s="58"/>
      <c r="K117" s="57"/>
      <c r="L117" s="57"/>
      <c r="M117" s="58"/>
      <c r="P117" s="57"/>
      <c r="Q117" s="57"/>
      <c r="S117" s="57"/>
      <c r="T117" s="57"/>
      <c r="W117" s="57"/>
      <c r="Z117" s="57"/>
      <c r="AB117" s="57"/>
      <c r="AC117" s="57"/>
      <c r="AG117" s="57"/>
      <c r="AH117" s="57"/>
      <c r="AI117" s="59"/>
      <c r="AJ117" s="57"/>
      <c r="AK117" s="57"/>
      <c r="AM117" s="57"/>
      <c r="AN117" s="60"/>
      <c r="AO117" s="60"/>
      <c r="AP117" s="57"/>
      <c r="AQ117" s="57"/>
    </row>
    <row r="118" spans="4:43" ht="15.75" customHeight="1">
      <c r="D118" s="57"/>
      <c r="E118" s="57"/>
      <c r="F118" s="57"/>
      <c r="G118" s="57"/>
      <c r="I118" s="57"/>
      <c r="J118" s="58"/>
      <c r="K118" s="57"/>
      <c r="L118" s="57"/>
      <c r="M118" s="58"/>
      <c r="P118" s="57"/>
      <c r="Q118" s="57"/>
      <c r="S118" s="57"/>
      <c r="T118" s="57"/>
      <c r="W118" s="57"/>
      <c r="Z118" s="57"/>
      <c r="AB118" s="57"/>
      <c r="AC118" s="57"/>
      <c r="AG118" s="57"/>
      <c r="AH118" s="57"/>
      <c r="AI118" s="59"/>
      <c r="AJ118" s="57"/>
      <c r="AK118" s="57"/>
      <c r="AM118" s="57"/>
      <c r="AN118" s="60"/>
      <c r="AO118" s="60"/>
      <c r="AP118" s="57"/>
      <c r="AQ118" s="57"/>
    </row>
    <row r="119" spans="4:43" ht="15.75" customHeight="1">
      <c r="D119" s="57"/>
      <c r="E119" s="57"/>
      <c r="F119" s="57"/>
      <c r="G119" s="57"/>
      <c r="I119" s="57"/>
      <c r="J119" s="58"/>
      <c r="K119" s="57"/>
      <c r="L119" s="57"/>
      <c r="M119" s="58"/>
      <c r="P119" s="57"/>
      <c r="Q119" s="57"/>
      <c r="S119" s="57"/>
      <c r="T119" s="57"/>
      <c r="W119" s="57"/>
      <c r="Z119" s="57"/>
      <c r="AB119" s="57"/>
      <c r="AC119" s="57"/>
      <c r="AG119" s="57"/>
      <c r="AH119" s="57"/>
      <c r="AI119" s="59"/>
      <c r="AJ119" s="57"/>
      <c r="AK119" s="57"/>
      <c r="AM119" s="57"/>
      <c r="AN119" s="60"/>
      <c r="AO119" s="60"/>
      <c r="AP119" s="57"/>
      <c r="AQ119" s="57"/>
    </row>
    <row r="120" spans="4:43" ht="15.75" customHeight="1">
      <c r="D120" s="57"/>
      <c r="E120" s="57"/>
      <c r="F120" s="57"/>
      <c r="G120" s="57"/>
      <c r="I120" s="57"/>
      <c r="J120" s="58"/>
      <c r="K120" s="57"/>
      <c r="L120" s="57"/>
      <c r="M120" s="58"/>
      <c r="P120" s="57"/>
      <c r="Q120" s="62"/>
      <c r="R120" s="64" t="s">
        <v>41</v>
      </c>
      <c r="S120" s="65" t="s">
        <v>33</v>
      </c>
      <c r="T120" s="65"/>
      <c r="U120" s="64"/>
      <c r="V120" s="64"/>
      <c r="W120" s="65"/>
      <c r="X120" s="64"/>
      <c r="Z120" s="57"/>
      <c r="AB120" s="57"/>
      <c r="AC120" s="57"/>
      <c r="AG120" s="57"/>
      <c r="AH120" s="57"/>
      <c r="AI120" s="59"/>
      <c r="AJ120" s="57"/>
      <c r="AK120" s="57"/>
      <c r="AM120" s="57"/>
      <c r="AN120" s="60"/>
      <c r="AO120" s="60"/>
      <c r="AP120" s="57"/>
      <c r="AQ120" s="57"/>
    </row>
    <row r="121" spans="4:43" ht="15.75" customHeight="1">
      <c r="D121" s="57"/>
      <c r="E121" s="57"/>
      <c r="F121" s="57"/>
      <c r="G121" s="57"/>
      <c r="I121" s="57"/>
      <c r="J121" s="58"/>
      <c r="K121" s="57"/>
      <c r="L121" s="57"/>
      <c r="M121" s="58"/>
      <c r="P121" s="57"/>
      <c r="Q121" s="62"/>
      <c r="R121" s="64" t="s">
        <v>59</v>
      </c>
      <c r="S121" s="65" t="s">
        <v>70</v>
      </c>
      <c r="T121" s="65"/>
      <c r="U121" s="64"/>
      <c r="V121" s="64"/>
      <c r="W121" s="65"/>
      <c r="X121" s="64"/>
      <c r="Z121" s="57"/>
      <c r="AB121" s="57"/>
      <c r="AC121" s="57"/>
      <c r="AG121" s="57"/>
      <c r="AH121" s="57"/>
      <c r="AI121" s="59"/>
      <c r="AJ121" s="57"/>
      <c r="AK121" s="57"/>
      <c r="AM121" s="57"/>
      <c r="AN121" s="60"/>
      <c r="AO121" s="60"/>
      <c r="AP121" s="57"/>
      <c r="AQ121" s="57"/>
    </row>
    <row r="122" spans="4:43" ht="15.75" customHeight="1">
      <c r="D122" s="57"/>
      <c r="E122" s="57"/>
      <c r="F122" s="57"/>
      <c r="G122" s="57"/>
      <c r="I122" s="57"/>
      <c r="J122" s="58"/>
      <c r="K122" s="57"/>
      <c r="L122" s="57"/>
      <c r="M122" s="58"/>
      <c r="P122" s="57"/>
      <c r="Q122" s="62"/>
      <c r="R122" s="64" t="s">
        <v>23</v>
      </c>
      <c r="S122" s="65" t="s">
        <v>87</v>
      </c>
      <c r="T122" s="65"/>
      <c r="U122" s="64"/>
      <c r="V122" s="64"/>
      <c r="W122" s="65"/>
      <c r="X122" s="64"/>
      <c r="Z122" s="57"/>
      <c r="AB122" s="57"/>
      <c r="AC122" s="57"/>
      <c r="AG122" s="57"/>
      <c r="AH122" s="57"/>
      <c r="AI122" s="59"/>
      <c r="AJ122" s="57"/>
      <c r="AK122" s="57"/>
      <c r="AM122" s="57"/>
      <c r="AN122" s="60"/>
      <c r="AO122" s="60"/>
      <c r="AP122" s="57"/>
      <c r="AQ122" s="57"/>
    </row>
    <row r="123" spans="4:43" ht="15.75" customHeight="1">
      <c r="D123" s="57"/>
      <c r="E123" s="57"/>
      <c r="F123" s="57"/>
      <c r="G123" s="57"/>
      <c r="I123" s="57"/>
      <c r="J123" s="58"/>
      <c r="K123" s="57"/>
      <c r="L123" s="57"/>
      <c r="M123" s="58"/>
      <c r="P123" s="57"/>
      <c r="Q123" s="62"/>
      <c r="R123" s="64" t="s">
        <v>50</v>
      </c>
      <c r="S123" s="65" t="s">
        <v>29</v>
      </c>
      <c r="T123" s="65"/>
      <c r="U123" s="64"/>
      <c r="V123" s="64"/>
      <c r="W123" s="65"/>
      <c r="X123" s="64"/>
      <c r="Z123" s="57"/>
      <c r="AB123" s="57"/>
      <c r="AC123" s="57"/>
      <c r="AG123" s="57"/>
      <c r="AH123" s="57"/>
      <c r="AI123" s="59"/>
      <c r="AJ123" s="57"/>
      <c r="AK123" s="57"/>
      <c r="AM123" s="57"/>
      <c r="AN123" s="60"/>
      <c r="AO123" s="60"/>
      <c r="AP123" s="57"/>
      <c r="AQ123" s="57"/>
    </row>
    <row r="124" spans="4:43" ht="15.75" customHeight="1">
      <c r="D124" s="57"/>
      <c r="E124" s="57"/>
      <c r="F124" s="57"/>
      <c r="G124" s="57"/>
      <c r="I124" s="57"/>
      <c r="J124" s="58"/>
      <c r="K124" s="57"/>
      <c r="L124" s="57"/>
      <c r="M124" s="58"/>
      <c r="P124" s="57"/>
      <c r="Q124" s="62"/>
      <c r="R124" s="64" t="s">
        <v>73</v>
      </c>
      <c r="S124" s="66" t="s">
        <v>38</v>
      </c>
      <c r="T124" s="65"/>
      <c r="U124" s="64" t="s">
        <v>50</v>
      </c>
      <c r="V124" s="64" t="s">
        <v>65</v>
      </c>
      <c r="W124" s="65"/>
      <c r="X124" s="64"/>
      <c r="Z124" s="57"/>
      <c r="AB124" s="57"/>
      <c r="AC124" s="57"/>
      <c r="AG124" s="57"/>
      <c r="AH124" s="57"/>
      <c r="AI124" s="59"/>
      <c r="AJ124" s="57"/>
      <c r="AK124" s="57"/>
      <c r="AM124" s="57"/>
      <c r="AN124" s="60"/>
      <c r="AO124" s="60"/>
      <c r="AP124" s="57"/>
      <c r="AQ124" s="57"/>
    </row>
    <row r="125" spans="4:43" ht="15.75" customHeight="1">
      <c r="D125" s="57"/>
      <c r="E125" s="57"/>
      <c r="F125" s="57"/>
      <c r="G125" s="57"/>
      <c r="I125" s="57"/>
      <c r="J125" s="58"/>
      <c r="K125" s="57"/>
      <c r="L125" s="57"/>
      <c r="M125" s="58"/>
      <c r="P125" s="57"/>
      <c r="Q125" s="62"/>
      <c r="R125" s="64" t="s">
        <v>53</v>
      </c>
      <c r="S125" s="65" t="s">
        <v>23</v>
      </c>
      <c r="T125" s="65"/>
      <c r="U125" s="64" t="s">
        <v>33</v>
      </c>
      <c r="V125" s="64" t="s">
        <v>25</v>
      </c>
      <c r="W125" s="65"/>
      <c r="X125" s="64"/>
      <c r="Z125" s="57"/>
      <c r="AB125" s="57"/>
      <c r="AC125" s="57"/>
      <c r="AG125" s="57"/>
      <c r="AH125" s="57"/>
      <c r="AI125" s="59"/>
      <c r="AJ125" s="57"/>
      <c r="AK125" s="57"/>
      <c r="AM125" s="57"/>
      <c r="AN125" s="60"/>
      <c r="AO125" s="60"/>
      <c r="AP125" s="57"/>
      <c r="AQ125" s="57"/>
    </row>
    <row r="126" spans="4:43" ht="15.75" customHeight="1">
      <c r="D126" s="57"/>
      <c r="E126" s="57"/>
      <c r="F126" s="57"/>
      <c r="G126" s="57"/>
      <c r="I126" s="57"/>
      <c r="J126" s="58"/>
      <c r="K126" s="57"/>
      <c r="L126" s="57"/>
      <c r="M126" s="58"/>
      <c r="P126" s="57"/>
      <c r="Q126" s="62"/>
      <c r="R126" s="64" t="s">
        <v>29</v>
      </c>
      <c r="S126" s="65" t="s">
        <v>63</v>
      </c>
      <c r="T126" s="65"/>
      <c r="U126" s="64" t="s">
        <v>59</v>
      </c>
      <c r="V126" s="64" t="s">
        <v>36</v>
      </c>
      <c r="W126" s="65"/>
      <c r="X126" s="64"/>
      <c r="Z126" s="57"/>
      <c r="AB126" s="57"/>
      <c r="AC126" s="57"/>
      <c r="AG126" s="57"/>
      <c r="AH126" s="57"/>
      <c r="AI126" s="59"/>
      <c r="AJ126" s="57"/>
      <c r="AK126" s="57"/>
      <c r="AM126" s="57"/>
      <c r="AN126" s="60"/>
      <c r="AO126" s="60"/>
      <c r="AP126" s="57"/>
      <c r="AQ126" s="57"/>
    </row>
    <row r="127" spans="4:43" ht="15.75" customHeight="1">
      <c r="D127" s="57"/>
      <c r="E127" s="57"/>
      <c r="F127" s="57"/>
      <c r="G127" s="57"/>
      <c r="I127" s="57"/>
      <c r="J127" s="58"/>
      <c r="K127" s="57"/>
      <c r="L127" s="57"/>
      <c r="M127" s="58"/>
      <c r="P127" s="57"/>
      <c r="Q127" s="57"/>
      <c r="S127" s="57"/>
      <c r="T127" s="57"/>
      <c r="W127" s="57"/>
      <c r="Z127" s="57"/>
      <c r="AB127" s="57"/>
      <c r="AC127" s="57"/>
      <c r="AG127" s="67"/>
      <c r="AH127" s="67"/>
      <c r="AI127" s="59"/>
      <c r="AJ127" s="67"/>
      <c r="AK127" s="67"/>
      <c r="AM127" s="57"/>
      <c r="AN127" s="60"/>
      <c r="AO127" s="60"/>
      <c r="AP127" s="57"/>
      <c r="AQ127" s="57"/>
    </row>
    <row r="128" spans="4:43" ht="15.75" customHeight="1">
      <c r="D128" s="57"/>
      <c r="E128" s="57"/>
      <c r="F128" s="57"/>
      <c r="G128" s="57"/>
      <c r="I128" s="57"/>
      <c r="J128" s="58"/>
      <c r="K128" s="57"/>
      <c r="L128" s="57"/>
      <c r="M128" s="58"/>
      <c r="P128" s="57"/>
      <c r="Q128" s="57"/>
      <c r="S128" s="57"/>
      <c r="T128" s="57"/>
      <c r="W128" s="57"/>
      <c r="Z128" s="57"/>
      <c r="AB128" s="57"/>
      <c r="AC128" s="57"/>
      <c r="AG128" s="67"/>
      <c r="AH128" s="67"/>
      <c r="AI128" s="59"/>
      <c r="AJ128" s="67"/>
      <c r="AK128" s="67"/>
      <c r="AM128" s="57"/>
      <c r="AN128" s="60"/>
      <c r="AO128" s="60"/>
      <c r="AP128" s="57"/>
      <c r="AQ128" s="57"/>
    </row>
    <row r="129" spans="4:43" ht="15.75" customHeight="1">
      <c r="D129" s="57"/>
      <c r="E129" s="57"/>
      <c r="F129" s="57"/>
      <c r="G129" s="57"/>
      <c r="I129" s="57"/>
      <c r="J129" s="58"/>
      <c r="K129" s="57"/>
      <c r="L129" s="57"/>
      <c r="M129" s="58"/>
      <c r="P129" s="57"/>
      <c r="Q129" s="57"/>
      <c r="S129" s="57"/>
      <c r="T129" s="57"/>
      <c r="W129" s="57"/>
      <c r="Z129" s="57"/>
      <c r="AB129" s="57"/>
      <c r="AC129" s="57"/>
      <c r="AG129" s="67"/>
      <c r="AH129" s="67"/>
      <c r="AI129" s="59"/>
      <c r="AJ129" s="67"/>
      <c r="AK129" s="67"/>
      <c r="AM129" s="57"/>
      <c r="AN129" s="60"/>
      <c r="AO129" s="60"/>
      <c r="AP129" s="57"/>
      <c r="AQ129" s="57"/>
    </row>
    <row r="130" spans="4:43" ht="15.75" customHeight="1">
      <c r="D130" s="57"/>
      <c r="E130" s="57"/>
      <c r="F130" s="57"/>
      <c r="G130" s="57"/>
      <c r="I130" s="57"/>
      <c r="J130" s="58"/>
      <c r="K130" s="57"/>
      <c r="L130" s="57"/>
      <c r="M130" s="58"/>
      <c r="P130" s="57"/>
      <c r="Q130" s="57"/>
      <c r="S130" s="57"/>
      <c r="T130" s="57"/>
      <c r="W130" s="57"/>
      <c r="Z130" s="57"/>
      <c r="AB130" s="57"/>
      <c r="AC130" s="57"/>
      <c r="AG130" s="67"/>
      <c r="AH130" s="67"/>
      <c r="AI130" s="59"/>
      <c r="AJ130" s="67"/>
      <c r="AK130" s="67"/>
      <c r="AM130" s="57"/>
      <c r="AN130" s="60"/>
      <c r="AO130" s="60"/>
      <c r="AP130" s="57"/>
      <c r="AQ130" s="57"/>
    </row>
    <row r="131" spans="4:43" ht="15.75" customHeight="1">
      <c r="D131" s="57"/>
      <c r="E131" s="57"/>
      <c r="F131" s="57"/>
      <c r="G131" s="57"/>
      <c r="I131" s="57"/>
      <c r="J131" s="58"/>
      <c r="K131" s="57"/>
      <c r="L131" s="57"/>
      <c r="M131" s="58"/>
      <c r="P131" s="57"/>
      <c r="Q131" s="57"/>
      <c r="S131" s="57"/>
      <c r="T131" s="57"/>
      <c r="W131" s="57"/>
      <c r="Z131" s="57"/>
      <c r="AB131" s="57"/>
      <c r="AC131" s="57"/>
      <c r="AG131" s="67"/>
      <c r="AH131" s="67"/>
      <c r="AI131" s="59"/>
      <c r="AJ131" s="67"/>
      <c r="AK131" s="67"/>
      <c r="AM131" s="57"/>
      <c r="AN131" s="60"/>
      <c r="AO131" s="60"/>
      <c r="AP131" s="57"/>
      <c r="AQ131" s="57"/>
    </row>
    <row r="132" spans="4:43" ht="15.75" customHeight="1">
      <c r="D132" s="57"/>
      <c r="E132" s="57"/>
      <c r="F132" s="57"/>
      <c r="G132" s="57"/>
      <c r="I132" s="57"/>
      <c r="J132" s="58"/>
      <c r="K132" s="57"/>
      <c r="L132" s="57"/>
      <c r="M132" s="58"/>
      <c r="P132" s="57"/>
      <c r="Q132" s="57"/>
      <c r="S132" s="57"/>
      <c r="T132" s="57"/>
      <c r="W132" s="57"/>
      <c r="Z132" s="57"/>
      <c r="AB132" s="57"/>
      <c r="AC132" s="57"/>
      <c r="AG132" s="67"/>
      <c r="AH132" s="67"/>
      <c r="AI132" s="59"/>
      <c r="AJ132" s="67"/>
      <c r="AK132" s="67"/>
      <c r="AM132" s="57"/>
      <c r="AN132" s="60"/>
      <c r="AO132" s="60"/>
      <c r="AP132" s="57"/>
      <c r="AQ132" s="57"/>
    </row>
    <row r="133" spans="4:43" ht="15.75" customHeight="1">
      <c r="D133" s="57"/>
      <c r="E133" s="57"/>
      <c r="F133" s="57"/>
      <c r="G133" s="57"/>
      <c r="I133" s="57"/>
      <c r="J133" s="58"/>
      <c r="K133" s="57"/>
      <c r="L133" s="57"/>
      <c r="M133" s="58"/>
      <c r="P133" s="57"/>
      <c r="Q133" s="57"/>
      <c r="S133" s="57"/>
      <c r="T133" s="57"/>
      <c r="W133" s="57"/>
      <c r="Z133" s="57"/>
      <c r="AB133" s="57"/>
      <c r="AC133" s="57"/>
      <c r="AG133" s="67"/>
      <c r="AH133" s="67"/>
      <c r="AI133" s="59"/>
      <c r="AJ133" s="67"/>
      <c r="AK133" s="67"/>
      <c r="AM133" s="57"/>
      <c r="AN133" s="60"/>
      <c r="AO133" s="60"/>
      <c r="AP133" s="57"/>
      <c r="AQ133" s="57"/>
    </row>
    <row r="134" spans="4:43" ht="15.75" customHeight="1">
      <c r="D134" s="57"/>
      <c r="E134" s="57"/>
      <c r="F134" s="57"/>
      <c r="G134" s="57"/>
      <c r="I134" s="57"/>
      <c r="J134" s="58"/>
      <c r="K134" s="57"/>
      <c r="L134" s="57"/>
      <c r="M134" s="58"/>
      <c r="P134" s="57"/>
      <c r="Q134" s="57"/>
      <c r="S134" s="57"/>
      <c r="T134" s="57"/>
      <c r="W134" s="57"/>
      <c r="Z134" s="57"/>
      <c r="AB134" s="57"/>
      <c r="AC134" s="57"/>
      <c r="AG134" s="67"/>
      <c r="AH134" s="67"/>
      <c r="AI134" s="59"/>
      <c r="AJ134" s="67"/>
      <c r="AK134" s="67"/>
      <c r="AM134" s="57"/>
      <c r="AN134" s="60"/>
      <c r="AO134" s="60"/>
      <c r="AP134" s="57"/>
      <c r="AQ134" s="57"/>
    </row>
    <row r="135" spans="4:43" ht="15.75" customHeight="1">
      <c r="D135" s="57"/>
      <c r="E135" s="57"/>
      <c r="F135" s="57"/>
      <c r="G135" s="57"/>
      <c r="I135" s="57"/>
      <c r="J135" s="58"/>
      <c r="K135" s="57"/>
      <c r="L135" s="57"/>
      <c r="M135" s="58"/>
      <c r="P135" s="57"/>
      <c r="Q135" s="57"/>
      <c r="S135" s="57"/>
      <c r="T135" s="57"/>
      <c r="W135" s="57"/>
      <c r="Z135" s="57"/>
      <c r="AB135" s="57"/>
      <c r="AC135" s="57"/>
      <c r="AG135" s="67"/>
      <c r="AH135" s="67"/>
      <c r="AI135" s="59"/>
      <c r="AJ135" s="67"/>
      <c r="AK135" s="67"/>
      <c r="AM135" s="57"/>
      <c r="AN135" s="60"/>
      <c r="AO135" s="60"/>
      <c r="AP135" s="57"/>
      <c r="AQ135" s="57"/>
    </row>
    <row r="136" spans="4:43" ht="15.75" customHeight="1">
      <c r="D136" s="57"/>
      <c r="E136" s="57"/>
      <c r="F136" s="57"/>
      <c r="G136" s="57"/>
      <c r="I136" s="57"/>
      <c r="J136" s="58"/>
      <c r="K136" s="57"/>
      <c r="L136" s="57"/>
      <c r="M136" s="58"/>
      <c r="P136" s="57"/>
      <c r="Q136" s="57"/>
      <c r="S136" s="57"/>
      <c r="T136" s="57"/>
      <c r="W136" s="57"/>
      <c r="Z136" s="57"/>
      <c r="AB136" s="57"/>
      <c r="AC136" s="57"/>
      <c r="AG136" s="67"/>
      <c r="AH136" s="67"/>
      <c r="AI136" s="59"/>
      <c r="AJ136" s="67"/>
      <c r="AK136" s="67"/>
      <c r="AM136" s="57"/>
      <c r="AN136" s="60"/>
      <c r="AO136" s="60"/>
      <c r="AP136" s="57"/>
      <c r="AQ136" s="57"/>
    </row>
    <row r="137" spans="4:43" ht="15.75" customHeight="1">
      <c r="D137" s="57"/>
      <c r="E137" s="57"/>
      <c r="F137" s="57"/>
      <c r="G137" s="57"/>
      <c r="I137" s="57"/>
      <c r="J137" s="58"/>
      <c r="K137" s="57"/>
      <c r="L137" s="57"/>
      <c r="M137" s="58"/>
      <c r="P137" s="57"/>
      <c r="Q137" s="57"/>
      <c r="S137" s="57"/>
      <c r="T137" s="57"/>
      <c r="W137" s="57"/>
      <c r="Z137" s="57"/>
      <c r="AB137" s="57"/>
      <c r="AC137" s="57"/>
      <c r="AG137" s="67"/>
      <c r="AH137" s="67"/>
      <c r="AI137" s="59"/>
      <c r="AJ137" s="67"/>
      <c r="AK137" s="67"/>
      <c r="AM137" s="57"/>
      <c r="AN137" s="60"/>
      <c r="AO137" s="60"/>
      <c r="AP137" s="57"/>
      <c r="AQ137" s="57"/>
    </row>
    <row r="138" spans="4:43" ht="15.75" customHeight="1">
      <c r="D138" s="57"/>
      <c r="E138" s="57"/>
      <c r="F138" s="57"/>
      <c r="G138" s="57"/>
      <c r="I138" s="57"/>
      <c r="J138" s="58"/>
      <c r="K138" s="57"/>
      <c r="L138" s="57"/>
      <c r="M138" s="58"/>
      <c r="P138" s="57"/>
      <c r="Q138" s="57"/>
      <c r="S138" s="57"/>
      <c r="T138" s="57"/>
      <c r="W138" s="57"/>
      <c r="Z138" s="57"/>
      <c r="AB138" s="57"/>
      <c r="AC138" s="57"/>
      <c r="AG138" s="67"/>
      <c r="AH138" s="67"/>
      <c r="AI138" s="59"/>
      <c r="AJ138" s="67"/>
      <c r="AK138" s="67"/>
      <c r="AM138" s="57"/>
      <c r="AN138" s="60"/>
      <c r="AO138" s="60"/>
      <c r="AP138" s="57"/>
      <c r="AQ138" s="57"/>
    </row>
    <row r="139" spans="4:43" ht="15.75" customHeight="1">
      <c r="D139" s="57"/>
      <c r="E139" s="57"/>
      <c r="F139" s="57"/>
      <c r="G139" s="57"/>
      <c r="I139" s="57"/>
      <c r="J139" s="58"/>
      <c r="K139" s="57"/>
      <c r="L139" s="57"/>
      <c r="M139" s="58"/>
      <c r="P139" s="57"/>
      <c r="Q139" s="57"/>
      <c r="S139" s="57"/>
      <c r="T139" s="57"/>
      <c r="W139" s="57"/>
      <c r="Z139" s="57"/>
      <c r="AB139" s="57"/>
      <c r="AC139" s="57"/>
      <c r="AG139" s="67"/>
      <c r="AH139" s="67"/>
      <c r="AI139" s="59"/>
      <c r="AJ139" s="67"/>
      <c r="AK139" s="67"/>
      <c r="AM139" s="57"/>
      <c r="AN139" s="60"/>
      <c r="AO139" s="60"/>
      <c r="AP139" s="57"/>
      <c r="AQ139" s="57"/>
    </row>
    <row r="140" spans="4:43" ht="15.75" customHeight="1">
      <c r="D140" s="57"/>
      <c r="E140" s="57"/>
      <c r="F140" s="57"/>
      <c r="G140" s="57"/>
      <c r="I140" s="57"/>
      <c r="J140" s="58"/>
      <c r="K140" s="57"/>
      <c r="L140" s="57"/>
      <c r="M140" s="58"/>
      <c r="P140" s="57"/>
      <c r="Q140" s="57"/>
      <c r="S140" s="57"/>
      <c r="T140" s="57"/>
      <c r="W140" s="57"/>
      <c r="Z140" s="57"/>
      <c r="AB140" s="57"/>
      <c r="AC140" s="57"/>
      <c r="AG140" s="67"/>
      <c r="AH140" s="67"/>
      <c r="AI140" s="59"/>
      <c r="AJ140" s="67"/>
      <c r="AK140" s="67"/>
      <c r="AM140" s="57"/>
      <c r="AN140" s="60"/>
      <c r="AO140" s="60"/>
      <c r="AP140" s="57"/>
      <c r="AQ140" s="57"/>
    </row>
    <row r="141" spans="4:43" ht="15.75" customHeight="1">
      <c r="D141" s="57"/>
      <c r="E141" s="57"/>
      <c r="F141" s="57"/>
      <c r="G141" s="57"/>
      <c r="I141" s="57"/>
      <c r="J141" s="58"/>
      <c r="K141" s="57"/>
      <c r="L141" s="57"/>
      <c r="M141" s="58"/>
      <c r="P141" s="57"/>
      <c r="Q141" s="57"/>
      <c r="S141" s="57"/>
      <c r="T141" s="57"/>
      <c r="W141" s="57"/>
      <c r="Z141" s="57"/>
      <c r="AB141" s="57"/>
      <c r="AC141" s="57"/>
      <c r="AG141" s="67"/>
      <c r="AH141" s="67"/>
      <c r="AI141" s="59"/>
      <c r="AJ141" s="67"/>
      <c r="AK141" s="67"/>
      <c r="AM141" s="57"/>
      <c r="AN141" s="60"/>
      <c r="AO141" s="60"/>
      <c r="AP141" s="57"/>
      <c r="AQ141" s="57"/>
    </row>
    <row r="142" spans="4:43" ht="15.75" customHeight="1">
      <c r="D142" s="57"/>
      <c r="E142" s="57"/>
      <c r="F142" s="57"/>
      <c r="G142" s="57"/>
      <c r="I142" s="57"/>
      <c r="J142" s="58"/>
      <c r="K142" s="57"/>
      <c r="L142" s="57"/>
      <c r="M142" s="58"/>
      <c r="P142" s="57"/>
      <c r="Q142" s="57"/>
      <c r="S142" s="57"/>
      <c r="T142" s="57"/>
      <c r="W142" s="57"/>
      <c r="Z142" s="57"/>
      <c r="AB142" s="57"/>
      <c r="AC142" s="57"/>
      <c r="AG142" s="67"/>
      <c r="AH142" s="67"/>
      <c r="AI142" s="59"/>
      <c r="AJ142" s="67"/>
      <c r="AK142" s="67"/>
      <c r="AM142" s="57"/>
      <c r="AN142" s="60"/>
      <c r="AO142" s="60"/>
      <c r="AP142" s="57"/>
      <c r="AQ142" s="57"/>
    </row>
    <row r="143" spans="4:43" ht="15.75" customHeight="1">
      <c r="D143" s="57"/>
      <c r="E143" s="57"/>
      <c r="F143" s="57"/>
      <c r="G143" s="57"/>
      <c r="I143" s="57"/>
      <c r="J143" s="58"/>
      <c r="K143" s="57"/>
      <c r="L143" s="57"/>
      <c r="M143" s="58"/>
      <c r="P143" s="57"/>
      <c r="Q143" s="57"/>
      <c r="S143" s="57"/>
      <c r="T143" s="57"/>
      <c r="W143" s="57"/>
      <c r="Z143" s="57"/>
      <c r="AB143" s="57"/>
      <c r="AC143" s="57"/>
      <c r="AG143" s="67"/>
      <c r="AH143" s="67"/>
      <c r="AI143" s="59"/>
      <c r="AJ143" s="67"/>
      <c r="AK143" s="67"/>
      <c r="AM143" s="57"/>
      <c r="AN143" s="60"/>
      <c r="AO143" s="60"/>
      <c r="AP143" s="57"/>
      <c r="AQ143" s="57"/>
    </row>
    <row r="144" spans="4:43" ht="15.75" customHeight="1">
      <c r="D144" s="57"/>
      <c r="E144" s="57"/>
      <c r="F144" s="57"/>
      <c r="G144" s="57"/>
      <c r="I144" s="57"/>
      <c r="J144" s="58"/>
      <c r="K144" s="57"/>
      <c r="L144" s="57"/>
      <c r="M144" s="58"/>
      <c r="P144" s="57"/>
      <c r="Q144" s="57"/>
      <c r="S144" s="57"/>
      <c r="T144" s="57"/>
      <c r="W144" s="57"/>
      <c r="Z144" s="57"/>
      <c r="AB144" s="57"/>
      <c r="AC144" s="57"/>
      <c r="AG144" s="67"/>
      <c r="AH144" s="67"/>
      <c r="AI144" s="59"/>
      <c r="AJ144" s="67"/>
      <c r="AK144" s="67"/>
      <c r="AM144" s="57"/>
      <c r="AN144" s="60"/>
      <c r="AO144" s="60"/>
      <c r="AP144" s="57"/>
      <c r="AQ144" s="57"/>
    </row>
    <row r="145" spans="4:43" ht="15.75" customHeight="1">
      <c r="D145" s="57"/>
      <c r="E145" s="57"/>
      <c r="F145" s="57"/>
      <c r="G145" s="57"/>
      <c r="I145" s="57"/>
      <c r="J145" s="58"/>
      <c r="K145" s="57"/>
      <c r="L145" s="57"/>
      <c r="M145" s="58"/>
      <c r="P145" s="57"/>
      <c r="Q145" s="57"/>
      <c r="S145" s="57"/>
      <c r="T145" s="57"/>
      <c r="W145" s="57"/>
      <c r="Z145" s="57"/>
      <c r="AB145" s="57"/>
      <c r="AC145" s="57"/>
      <c r="AG145" s="67"/>
      <c r="AH145" s="67"/>
      <c r="AI145" s="59"/>
      <c r="AJ145" s="67"/>
      <c r="AK145" s="67"/>
      <c r="AM145" s="57"/>
      <c r="AN145" s="60"/>
      <c r="AO145" s="60"/>
      <c r="AP145" s="57"/>
      <c r="AQ145" s="57"/>
    </row>
    <row r="146" spans="4:43" ht="15.75" customHeight="1">
      <c r="D146" s="57"/>
      <c r="E146" s="57"/>
      <c r="F146" s="57"/>
      <c r="G146" s="57"/>
      <c r="I146" s="57"/>
      <c r="J146" s="58"/>
      <c r="K146" s="57"/>
      <c r="L146" s="57"/>
      <c r="M146" s="58"/>
      <c r="P146" s="57"/>
      <c r="Q146" s="57"/>
      <c r="S146" s="57"/>
      <c r="T146" s="57"/>
      <c r="W146" s="57"/>
      <c r="Z146" s="57"/>
      <c r="AB146" s="57"/>
      <c r="AC146" s="57"/>
      <c r="AG146" s="67"/>
      <c r="AH146" s="67"/>
      <c r="AI146" s="59"/>
      <c r="AJ146" s="67"/>
      <c r="AK146" s="67"/>
      <c r="AM146" s="57"/>
      <c r="AN146" s="60"/>
      <c r="AO146" s="60"/>
      <c r="AP146" s="57"/>
      <c r="AQ146" s="57"/>
    </row>
    <row r="147" spans="4:43" ht="15.75" customHeight="1">
      <c r="D147" s="57"/>
      <c r="E147" s="57"/>
      <c r="F147" s="57"/>
      <c r="G147" s="57"/>
      <c r="I147" s="57"/>
      <c r="J147" s="58"/>
      <c r="K147" s="57"/>
      <c r="L147" s="57"/>
      <c r="M147" s="58"/>
      <c r="P147" s="57"/>
      <c r="Q147" s="57"/>
      <c r="S147" s="57"/>
      <c r="T147" s="57"/>
      <c r="W147" s="57"/>
      <c r="Z147" s="57"/>
      <c r="AB147" s="57"/>
      <c r="AC147" s="57"/>
      <c r="AG147" s="67"/>
      <c r="AH147" s="67"/>
      <c r="AI147" s="59"/>
      <c r="AJ147" s="67"/>
      <c r="AK147" s="67"/>
      <c r="AM147" s="57"/>
      <c r="AN147" s="60"/>
      <c r="AO147" s="60"/>
      <c r="AP147" s="57"/>
      <c r="AQ147" s="57"/>
    </row>
    <row r="148" spans="4:43" ht="15.75" customHeight="1">
      <c r="D148" s="57"/>
      <c r="E148" s="57"/>
      <c r="F148" s="57"/>
      <c r="G148" s="57"/>
      <c r="I148" s="57"/>
      <c r="J148" s="58"/>
      <c r="K148" s="57"/>
      <c r="L148" s="57"/>
      <c r="M148" s="58"/>
      <c r="P148" s="57"/>
      <c r="Q148" s="57"/>
      <c r="S148" s="57"/>
      <c r="T148" s="57"/>
      <c r="W148" s="57"/>
      <c r="Z148" s="57"/>
      <c r="AB148" s="57"/>
      <c r="AC148" s="57"/>
      <c r="AG148" s="67"/>
      <c r="AH148" s="67"/>
      <c r="AI148" s="59"/>
      <c r="AJ148" s="67"/>
      <c r="AK148" s="67"/>
      <c r="AM148" s="57"/>
      <c r="AN148" s="60"/>
      <c r="AO148" s="60"/>
      <c r="AP148" s="57"/>
      <c r="AQ148" s="57"/>
    </row>
    <row r="149" spans="4:43" ht="15.75" customHeight="1">
      <c r="D149" s="57"/>
      <c r="E149" s="57"/>
      <c r="F149" s="57"/>
      <c r="G149" s="57"/>
      <c r="I149" s="57"/>
      <c r="J149" s="58"/>
      <c r="K149" s="57"/>
      <c r="L149" s="57"/>
      <c r="M149" s="58"/>
      <c r="P149" s="57"/>
      <c r="Q149" s="57"/>
      <c r="S149" s="57"/>
      <c r="T149" s="57"/>
      <c r="W149" s="57"/>
      <c r="Z149" s="57"/>
      <c r="AB149" s="57"/>
      <c r="AC149" s="57"/>
      <c r="AG149" s="67"/>
      <c r="AH149" s="67"/>
      <c r="AI149" s="59"/>
      <c r="AJ149" s="67"/>
      <c r="AK149" s="67"/>
      <c r="AM149" s="57"/>
      <c r="AN149" s="60"/>
      <c r="AO149" s="60"/>
      <c r="AP149" s="57"/>
      <c r="AQ149" s="57"/>
    </row>
    <row r="150" spans="4:43" ht="15.75" customHeight="1">
      <c r="D150" s="57"/>
      <c r="E150" s="57"/>
      <c r="F150" s="57"/>
      <c r="G150" s="57"/>
      <c r="I150" s="57"/>
      <c r="J150" s="58"/>
      <c r="K150" s="57"/>
      <c r="L150" s="57"/>
      <c r="M150" s="58"/>
      <c r="P150" s="57"/>
      <c r="Q150" s="57"/>
      <c r="S150" s="57"/>
      <c r="T150" s="57"/>
      <c r="W150" s="57"/>
      <c r="Z150" s="57"/>
      <c r="AB150" s="57"/>
      <c r="AC150" s="57"/>
      <c r="AG150" s="67"/>
      <c r="AH150" s="67"/>
      <c r="AI150" s="59"/>
      <c r="AJ150" s="67"/>
      <c r="AK150" s="67"/>
      <c r="AM150" s="57"/>
      <c r="AN150" s="60"/>
      <c r="AO150" s="60"/>
      <c r="AP150" s="57"/>
      <c r="AQ150" s="57"/>
    </row>
    <row r="151" spans="4:43" ht="15.75" customHeight="1">
      <c r="D151" s="57"/>
      <c r="E151" s="57"/>
      <c r="F151" s="57"/>
      <c r="G151" s="57"/>
      <c r="I151" s="57"/>
      <c r="J151" s="58"/>
      <c r="K151" s="57"/>
      <c r="L151" s="57"/>
      <c r="M151" s="58"/>
      <c r="P151" s="57"/>
      <c r="Q151" s="57"/>
      <c r="S151" s="57"/>
      <c r="T151" s="57"/>
      <c r="W151" s="57"/>
      <c r="Z151" s="57"/>
      <c r="AB151" s="57"/>
      <c r="AC151" s="57"/>
      <c r="AG151" s="67"/>
      <c r="AH151" s="67"/>
      <c r="AI151" s="59"/>
      <c r="AJ151" s="67"/>
      <c r="AK151" s="67"/>
      <c r="AM151" s="57"/>
      <c r="AN151" s="60"/>
      <c r="AO151" s="60"/>
      <c r="AP151" s="57"/>
      <c r="AQ151" s="57"/>
    </row>
    <row r="152" spans="4:43" ht="15.75" customHeight="1">
      <c r="D152" s="57"/>
      <c r="E152" s="57"/>
      <c r="F152" s="57"/>
      <c r="G152" s="57"/>
      <c r="I152" s="57"/>
      <c r="J152" s="58"/>
      <c r="K152" s="57"/>
      <c r="L152" s="57"/>
      <c r="M152" s="58"/>
      <c r="P152" s="57"/>
      <c r="Q152" s="57"/>
      <c r="S152" s="57"/>
      <c r="T152" s="57"/>
      <c r="W152" s="57"/>
      <c r="Z152" s="57"/>
      <c r="AB152" s="57"/>
      <c r="AC152" s="57"/>
      <c r="AG152" s="67"/>
      <c r="AH152" s="67"/>
      <c r="AI152" s="59"/>
      <c r="AJ152" s="67"/>
      <c r="AK152" s="67"/>
      <c r="AM152" s="57"/>
      <c r="AN152" s="60"/>
      <c r="AO152" s="60"/>
      <c r="AP152" s="57"/>
      <c r="AQ152" s="57"/>
    </row>
    <row r="153" spans="4:43" ht="15.75" customHeight="1">
      <c r="D153" s="57"/>
      <c r="E153" s="57"/>
      <c r="F153" s="57"/>
      <c r="G153" s="57"/>
      <c r="I153" s="57"/>
      <c r="J153" s="58"/>
      <c r="K153" s="57"/>
      <c r="L153" s="57"/>
      <c r="M153" s="58"/>
      <c r="P153" s="57"/>
      <c r="Q153" s="57"/>
      <c r="S153" s="57"/>
      <c r="T153" s="57"/>
      <c r="W153" s="57"/>
      <c r="Z153" s="57"/>
      <c r="AB153" s="57"/>
      <c r="AC153" s="57"/>
      <c r="AG153" s="67"/>
      <c r="AH153" s="67"/>
      <c r="AI153" s="59"/>
      <c r="AJ153" s="67"/>
      <c r="AK153" s="67"/>
      <c r="AM153" s="57"/>
      <c r="AN153" s="60"/>
      <c r="AO153" s="60"/>
      <c r="AP153" s="57"/>
      <c r="AQ153" s="57"/>
    </row>
    <row r="154" spans="4:43" ht="15.75" customHeight="1">
      <c r="D154" s="57"/>
      <c r="E154" s="57"/>
      <c r="F154" s="57"/>
      <c r="G154" s="57"/>
      <c r="I154" s="57"/>
      <c r="J154" s="58"/>
      <c r="K154" s="57"/>
      <c r="L154" s="57"/>
      <c r="M154" s="58"/>
      <c r="P154" s="57"/>
      <c r="Q154" s="57"/>
      <c r="S154" s="57"/>
      <c r="T154" s="57"/>
      <c r="W154" s="57"/>
      <c r="Z154" s="57"/>
      <c r="AB154" s="57"/>
      <c r="AC154" s="57"/>
      <c r="AG154" s="67"/>
      <c r="AH154" s="67"/>
      <c r="AI154" s="59"/>
      <c r="AJ154" s="67"/>
      <c r="AK154" s="67"/>
      <c r="AM154" s="57"/>
      <c r="AN154" s="60"/>
      <c r="AO154" s="60"/>
      <c r="AP154" s="57"/>
      <c r="AQ154" s="57"/>
    </row>
    <row r="155" spans="4:43" ht="15.75" customHeight="1">
      <c r="D155" s="57"/>
      <c r="E155" s="57"/>
      <c r="F155" s="57"/>
      <c r="G155" s="57"/>
      <c r="I155" s="57"/>
      <c r="J155" s="58"/>
      <c r="K155" s="57"/>
      <c r="L155" s="57"/>
      <c r="M155" s="58"/>
      <c r="P155" s="57"/>
      <c r="Q155" s="57"/>
      <c r="S155" s="57"/>
      <c r="T155" s="57"/>
      <c r="W155" s="57"/>
      <c r="Z155" s="57"/>
      <c r="AB155" s="57"/>
      <c r="AC155" s="57"/>
      <c r="AG155" s="67"/>
      <c r="AH155" s="67"/>
      <c r="AI155" s="59"/>
      <c r="AJ155" s="67"/>
      <c r="AK155" s="67"/>
      <c r="AM155" s="57"/>
      <c r="AN155" s="60"/>
      <c r="AO155" s="60"/>
      <c r="AP155" s="57"/>
      <c r="AQ155" s="57"/>
    </row>
    <row r="156" spans="4:43" ht="15.75" customHeight="1">
      <c r="D156" s="57"/>
      <c r="E156" s="57"/>
      <c r="F156" s="57"/>
      <c r="G156" s="57"/>
      <c r="I156" s="57"/>
      <c r="J156" s="58"/>
      <c r="K156" s="57"/>
      <c r="L156" s="57"/>
      <c r="M156" s="58"/>
      <c r="P156" s="57"/>
      <c r="Q156" s="57"/>
      <c r="S156" s="57"/>
      <c r="T156" s="57"/>
      <c r="W156" s="57"/>
      <c r="Z156" s="57"/>
      <c r="AB156" s="57"/>
      <c r="AC156" s="57"/>
      <c r="AG156" s="67"/>
      <c r="AH156" s="67"/>
      <c r="AI156" s="59"/>
      <c r="AJ156" s="67"/>
      <c r="AK156" s="67"/>
      <c r="AM156" s="57"/>
      <c r="AN156" s="60"/>
      <c r="AO156" s="60"/>
      <c r="AP156" s="57"/>
      <c r="AQ156" s="57"/>
    </row>
    <row r="157" spans="4:43" ht="15.75" customHeight="1">
      <c r="D157" s="57"/>
      <c r="E157" s="57"/>
      <c r="F157" s="57"/>
      <c r="G157" s="57"/>
      <c r="I157" s="57"/>
      <c r="J157" s="58"/>
      <c r="K157" s="57"/>
      <c r="L157" s="57"/>
      <c r="M157" s="58"/>
      <c r="P157" s="57"/>
      <c r="Q157" s="57"/>
      <c r="S157" s="57"/>
      <c r="T157" s="57"/>
      <c r="W157" s="57"/>
      <c r="Z157" s="57"/>
      <c r="AB157" s="57"/>
      <c r="AC157" s="57"/>
      <c r="AG157" s="67"/>
      <c r="AH157" s="67"/>
      <c r="AI157" s="59"/>
      <c r="AJ157" s="67"/>
      <c r="AK157" s="67"/>
      <c r="AM157" s="57"/>
      <c r="AN157" s="60"/>
      <c r="AO157" s="60"/>
      <c r="AP157" s="57"/>
      <c r="AQ157" s="57"/>
    </row>
    <row r="158" spans="4:43" ht="15.75" customHeight="1">
      <c r="D158" s="57"/>
      <c r="E158" s="57"/>
      <c r="F158" s="57"/>
      <c r="G158" s="57"/>
      <c r="I158" s="57"/>
      <c r="J158" s="58"/>
      <c r="K158" s="57"/>
      <c r="L158" s="57"/>
      <c r="M158" s="58"/>
      <c r="P158" s="57"/>
      <c r="Q158" s="57"/>
      <c r="S158" s="57"/>
      <c r="T158" s="57"/>
      <c r="W158" s="57"/>
      <c r="Z158" s="57"/>
      <c r="AB158" s="57"/>
      <c r="AC158" s="57"/>
      <c r="AG158" s="67"/>
      <c r="AH158" s="67"/>
      <c r="AI158" s="59"/>
      <c r="AJ158" s="67"/>
      <c r="AK158" s="67"/>
      <c r="AM158" s="57"/>
      <c r="AN158" s="60"/>
      <c r="AO158" s="60"/>
      <c r="AP158" s="57"/>
      <c r="AQ158" s="57"/>
    </row>
    <row r="159" spans="4:43" ht="15.75" customHeight="1">
      <c r="D159" s="57"/>
      <c r="E159" s="57"/>
      <c r="F159" s="57"/>
      <c r="G159" s="57"/>
      <c r="I159" s="57"/>
      <c r="J159" s="58"/>
      <c r="K159" s="57"/>
      <c r="L159" s="57"/>
      <c r="M159" s="58"/>
      <c r="P159" s="57"/>
      <c r="Q159" s="57"/>
      <c r="S159" s="57"/>
      <c r="T159" s="57"/>
      <c r="W159" s="57"/>
      <c r="Z159" s="57"/>
      <c r="AB159" s="57"/>
      <c r="AC159" s="57"/>
      <c r="AG159" s="67"/>
      <c r="AH159" s="67"/>
      <c r="AI159" s="59"/>
      <c r="AJ159" s="67"/>
      <c r="AK159" s="67"/>
      <c r="AM159" s="57"/>
      <c r="AN159" s="60"/>
      <c r="AO159" s="60"/>
      <c r="AP159" s="57"/>
      <c r="AQ159" s="57"/>
    </row>
    <row r="160" spans="4:43" ht="15.75" customHeight="1">
      <c r="D160" s="57"/>
      <c r="E160" s="57"/>
      <c r="F160" s="57"/>
      <c r="G160" s="57"/>
      <c r="I160" s="57"/>
      <c r="J160" s="58"/>
      <c r="K160" s="57"/>
      <c r="L160" s="57"/>
      <c r="M160" s="58"/>
      <c r="P160" s="57"/>
      <c r="Q160" s="57"/>
      <c r="S160" s="57"/>
      <c r="T160" s="57"/>
      <c r="W160" s="57"/>
      <c r="Z160" s="57"/>
      <c r="AB160" s="57"/>
      <c r="AC160" s="57"/>
      <c r="AG160" s="67"/>
      <c r="AH160" s="67"/>
      <c r="AI160" s="59"/>
      <c r="AJ160" s="67"/>
      <c r="AK160" s="67"/>
      <c r="AM160" s="57"/>
      <c r="AN160" s="60"/>
      <c r="AO160" s="60"/>
      <c r="AP160" s="57"/>
      <c r="AQ160" s="57"/>
    </row>
    <row r="161" spans="4:43" ht="15.75" customHeight="1">
      <c r="D161" s="57"/>
      <c r="E161" s="57"/>
      <c r="F161" s="57"/>
      <c r="G161" s="57"/>
      <c r="I161" s="57"/>
      <c r="J161" s="58"/>
      <c r="K161" s="57"/>
      <c r="L161" s="57"/>
      <c r="M161" s="58"/>
      <c r="P161" s="57"/>
      <c r="Q161" s="57"/>
      <c r="S161" s="57"/>
      <c r="T161" s="57"/>
      <c r="W161" s="57"/>
      <c r="Z161" s="57"/>
      <c r="AB161" s="57"/>
      <c r="AC161" s="57"/>
      <c r="AG161" s="67"/>
      <c r="AH161" s="67"/>
      <c r="AI161" s="59"/>
      <c r="AJ161" s="67"/>
      <c r="AK161" s="67"/>
      <c r="AM161" s="57"/>
      <c r="AN161" s="60"/>
      <c r="AO161" s="60"/>
      <c r="AP161" s="57"/>
      <c r="AQ161" s="57"/>
    </row>
    <row r="162" spans="4:43" ht="15.75" customHeight="1">
      <c r="D162" s="57"/>
      <c r="E162" s="57"/>
      <c r="F162" s="57"/>
      <c r="G162" s="57"/>
      <c r="I162" s="57"/>
      <c r="J162" s="58"/>
      <c r="K162" s="57"/>
      <c r="L162" s="57"/>
      <c r="M162" s="58"/>
      <c r="P162" s="57"/>
      <c r="Q162" s="57"/>
      <c r="S162" s="57"/>
      <c r="T162" s="57"/>
      <c r="W162" s="57"/>
      <c r="Z162" s="57"/>
      <c r="AB162" s="57"/>
      <c r="AC162" s="57"/>
      <c r="AG162" s="67"/>
      <c r="AH162" s="67"/>
      <c r="AI162" s="59"/>
      <c r="AJ162" s="67"/>
      <c r="AK162" s="67"/>
      <c r="AM162" s="57"/>
      <c r="AN162" s="60"/>
      <c r="AO162" s="60"/>
      <c r="AP162" s="57"/>
      <c r="AQ162" s="57"/>
    </row>
    <row r="163" spans="4:43" ht="15.75" customHeight="1">
      <c r="D163" s="57"/>
      <c r="E163" s="57"/>
      <c r="F163" s="57"/>
      <c r="G163" s="57"/>
      <c r="I163" s="57"/>
      <c r="J163" s="58"/>
      <c r="K163" s="57"/>
      <c r="L163" s="57"/>
      <c r="M163" s="58"/>
      <c r="P163" s="57"/>
      <c r="Q163" s="57"/>
      <c r="S163" s="57"/>
      <c r="T163" s="57"/>
      <c r="W163" s="57"/>
      <c r="Z163" s="57"/>
      <c r="AB163" s="57"/>
      <c r="AC163" s="57"/>
      <c r="AG163" s="67"/>
      <c r="AH163" s="67"/>
      <c r="AI163" s="59"/>
      <c r="AJ163" s="67"/>
      <c r="AK163" s="67"/>
      <c r="AM163" s="57"/>
      <c r="AN163" s="60"/>
      <c r="AO163" s="60"/>
      <c r="AP163" s="57"/>
      <c r="AQ163" s="57"/>
    </row>
    <row r="164" spans="4:43" ht="15.75" customHeight="1">
      <c r="D164" s="57"/>
      <c r="E164" s="57"/>
      <c r="F164" s="57"/>
      <c r="G164" s="57"/>
      <c r="I164" s="57"/>
      <c r="J164" s="58"/>
      <c r="K164" s="57"/>
      <c r="L164" s="57"/>
      <c r="M164" s="58"/>
      <c r="P164" s="57"/>
      <c r="Q164" s="57"/>
      <c r="S164" s="57"/>
      <c r="T164" s="57"/>
      <c r="W164" s="57"/>
      <c r="Z164" s="57"/>
      <c r="AB164" s="57"/>
      <c r="AC164" s="57"/>
      <c r="AG164" s="67"/>
      <c r="AH164" s="67"/>
      <c r="AI164" s="59"/>
      <c r="AJ164" s="67"/>
      <c r="AK164" s="67"/>
      <c r="AM164" s="57"/>
      <c r="AN164" s="60"/>
      <c r="AO164" s="60"/>
      <c r="AP164" s="57"/>
      <c r="AQ164" s="57"/>
    </row>
    <row r="165" spans="4:43" ht="15.75" customHeight="1">
      <c r="D165" s="57"/>
      <c r="E165" s="57"/>
      <c r="F165" s="57"/>
      <c r="G165" s="57"/>
      <c r="I165" s="57"/>
      <c r="J165" s="58"/>
      <c r="K165" s="57"/>
      <c r="L165" s="57"/>
      <c r="M165" s="58"/>
      <c r="P165" s="57"/>
      <c r="Q165" s="57"/>
      <c r="S165" s="57"/>
      <c r="T165" s="57"/>
      <c r="W165" s="57"/>
      <c r="Z165" s="57"/>
      <c r="AB165" s="57"/>
      <c r="AC165" s="57"/>
      <c r="AG165" s="67"/>
      <c r="AH165" s="67"/>
      <c r="AI165" s="59"/>
      <c r="AJ165" s="67"/>
      <c r="AK165" s="67"/>
      <c r="AM165" s="57"/>
      <c r="AN165" s="60"/>
      <c r="AO165" s="60"/>
      <c r="AP165" s="57"/>
      <c r="AQ165" s="57"/>
    </row>
    <row r="166" spans="4:43" ht="15.75" customHeight="1">
      <c r="D166" s="57"/>
      <c r="E166" s="57"/>
      <c r="F166" s="57"/>
      <c r="G166" s="57"/>
      <c r="I166" s="57"/>
      <c r="J166" s="58"/>
      <c r="K166" s="57"/>
      <c r="L166" s="57"/>
      <c r="M166" s="58"/>
      <c r="P166" s="57"/>
      <c r="Q166" s="57"/>
      <c r="S166" s="57"/>
      <c r="T166" s="57"/>
      <c r="W166" s="57"/>
      <c r="Z166" s="57"/>
      <c r="AB166" s="57"/>
      <c r="AC166" s="57"/>
      <c r="AG166" s="67"/>
      <c r="AH166" s="67"/>
      <c r="AI166" s="59"/>
      <c r="AJ166" s="67"/>
      <c r="AK166" s="67"/>
      <c r="AM166" s="57"/>
      <c r="AN166" s="60"/>
      <c r="AO166" s="60"/>
      <c r="AP166" s="57"/>
      <c r="AQ166" s="57"/>
    </row>
    <row r="167" spans="4:43" ht="15.75" customHeight="1">
      <c r="D167" s="57"/>
      <c r="E167" s="57"/>
      <c r="F167" s="57"/>
      <c r="G167" s="57"/>
      <c r="I167" s="57"/>
      <c r="J167" s="58"/>
      <c r="K167" s="57"/>
      <c r="L167" s="57"/>
      <c r="M167" s="58"/>
      <c r="P167" s="57"/>
      <c r="Q167" s="57"/>
      <c r="S167" s="57"/>
      <c r="T167" s="57"/>
      <c r="W167" s="57"/>
      <c r="Z167" s="57"/>
      <c r="AB167" s="57"/>
      <c r="AC167" s="57"/>
      <c r="AG167" s="67"/>
      <c r="AH167" s="67"/>
      <c r="AI167" s="59"/>
      <c r="AJ167" s="67"/>
      <c r="AK167" s="67"/>
      <c r="AM167" s="57"/>
      <c r="AN167" s="60"/>
      <c r="AO167" s="60"/>
      <c r="AP167" s="57"/>
      <c r="AQ167" s="57"/>
    </row>
    <row r="168" spans="4:43" ht="15.75" customHeight="1">
      <c r="D168" s="57"/>
      <c r="E168" s="57"/>
      <c r="F168" s="57"/>
      <c r="G168" s="57"/>
      <c r="I168" s="57"/>
      <c r="J168" s="58"/>
      <c r="K168" s="57"/>
      <c r="L168" s="57"/>
      <c r="M168" s="58"/>
      <c r="P168" s="57"/>
      <c r="Q168" s="57"/>
      <c r="S168" s="57"/>
      <c r="T168" s="57"/>
      <c r="W168" s="57"/>
      <c r="Z168" s="57"/>
      <c r="AB168" s="57"/>
      <c r="AC168" s="57"/>
      <c r="AG168" s="67"/>
      <c r="AH168" s="67"/>
      <c r="AI168" s="59"/>
      <c r="AJ168" s="67"/>
      <c r="AK168" s="67"/>
      <c r="AM168" s="57"/>
      <c r="AN168" s="60"/>
      <c r="AO168" s="60"/>
      <c r="AP168" s="57"/>
      <c r="AQ168" s="57"/>
    </row>
    <row r="169" spans="4:43" ht="15.75" customHeight="1">
      <c r="D169" s="57"/>
      <c r="E169" s="57"/>
      <c r="F169" s="57"/>
      <c r="G169" s="57"/>
      <c r="I169" s="57"/>
      <c r="J169" s="58"/>
      <c r="K169" s="57"/>
      <c r="L169" s="57"/>
      <c r="M169" s="58"/>
      <c r="P169" s="57"/>
      <c r="Q169" s="57"/>
      <c r="S169" s="57"/>
      <c r="T169" s="57"/>
      <c r="W169" s="57"/>
      <c r="Z169" s="57"/>
      <c r="AB169" s="57"/>
      <c r="AC169" s="57"/>
      <c r="AG169" s="67"/>
      <c r="AH169" s="67"/>
      <c r="AI169" s="59"/>
      <c r="AJ169" s="67"/>
      <c r="AK169" s="67"/>
      <c r="AM169" s="57"/>
      <c r="AN169" s="60"/>
      <c r="AO169" s="60"/>
      <c r="AP169" s="57"/>
      <c r="AQ169" s="57"/>
    </row>
    <row r="170" spans="4:43" ht="15.75" customHeight="1">
      <c r="D170" s="57"/>
      <c r="E170" s="57"/>
      <c r="F170" s="57"/>
      <c r="G170" s="57"/>
      <c r="I170" s="57"/>
      <c r="J170" s="58"/>
      <c r="K170" s="57"/>
      <c r="L170" s="57"/>
      <c r="M170" s="58"/>
      <c r="P170" s="57"/>
      <c r="Q170" s="57"/>
      <c r="S170" s="57"/>
      <c r="T170" s="57"/>
      <c r="W170" s="57"/>
      <c r="Z170" s="57"/>
      <c r="AB170" s="57"/>
      <c r="AC170" s="57"/>
      <c r="AG170" s="67"/>
      <c r="AH170" s="67"/>
      <c r="AI170" s="59"/>
      <c r="AJ170" s="67"/>
      <c r="AK170" s="67"/>
      <c r="AM170" s="57"/>
      <c r="AN170" s="60"/>
      <c r="AO170" s="60"/>
      <c r="AP170" s="57"/>
      <c r="AQ170" s="57"/>
    </row>
    <row r="171" spans="4:43" ht="15.75" customHeight="1">
      <c r="D171" s="57"/>
      <c r="E171" s="57"/>
      <c r="F171" s="57"/>
      <c r="G171" s="57"/>
      <c r="I171" s="57"/>
      <c r="J171" s="58"/>
      <c r="K171" s="57"/>
      <c r="L171" s="57"/>
      <c r="M171" s="58"/>
      <c r="P171" s="57"/>
      <c r="Q171" s="57"/>
      <c r="S171" s="57"/>
      <c r="T171" s="57"/>
      <c r="W171" s="57"/>
      <c r="Z171" s="57"/>
      <c r="AB171" s="57"/>
      <c r="AC171" s="57"/>
      <c r="AG171" s="67"/>
      <c r="AH171" s="67"/>
      <c r="AI171" s="59"/>
      <c r="AJ171" s="67"/>
      <c r="AK171" s="67"/>
      <c r="AM171" s="57"/>
      <c r="AN171" s="60"/>
      <c r="AO171" s="60"/>
      <c r="AP171" s="57"/>
      <c r="AQ171" s="57"/>
    </row>
    <row r="172" spans="4:43" ht="15.75" customHeight="1">
      <c r="D172" s="57"/>
      <c r="E172" s="57"/>
      <c r="F172" s="57"/>
      <c r="G172" s="57"/>
      <c r="I172" s="57"/>
      <c r="J172" s="58"/>
      <c r="K172" s="57"/>
      <c r="L172" s="57"/>
      <c r="M172" s="58"/>
      <c r="P172" s="57"/>
      <c r="Q172" s="57"/>
      <c r="S172" s="57"/>
      <c r="T172" s="57"/>
      <c r="W172" s="57"/>
      <c r="Z172" s="57"/>
      <c r="AB172" s="57"/>
      <c r="AC172" s="57"/>
      <c r="AG172" s="67"/>
      <c r="AH172" s="67"/>
      <c r="AI172" s="59"/>
      <c r="AJ172" s="67"/>
      <c r="AK172" s="67"/>
      <c r="AM172" s="57"/>
      <c r="AN172" s="60"/>
      <c r="AO172" s="60"/>
      <c r="AP172" s="57"/>
      <c r="AQ172" s="57"/>
    </row>
    <row r="173" spans="4:43" ht="15.75" customHeight="1">
      <c r="D173" s="57"/>
      <c r="E173" s="57"/>
      <c r="F173" s="57"/>
      <c r="G173" s="57"/>
      <c r="I173" s="57"/>
      <c r="J173" s="58"/>
      <c r="K173" s="57"/>
      <c r="L173" s="57"/>
      <c r="M173" s="58"/>
      <c r="P173" s="57"/>
      <c r="Q173" s="57"/>
      <c r="S173" s="57"/>
      <c r="T173" s="57"/>
      <c r="W173" s="57"/>
      <c r="Z173" s="57"/>
      <c r="AB173" s="57"/>
      <c r="AC173" s="57"/>
      <c r="AG173" s="67"/>
      <c r="AH173" s="67"/>
      <c r="AI173" s="59"/>
      <c r="AJ173" s="67"/>
      <c r="AK173" s="67"/>
      <c r="AM173" s="57"/>
      <c r="AN173" s="60"/>
      <c r="AO173" s="60"/>
      <c r="AP173" s="57"/>
      <c r="AQ173" s="57"/>
    </row>
    <row r="174" spans="4:43" ht="15.75" customHeight="1">
      <c r="D174" s="57"/>
      <c r="E174" s="57"/>
      <c r="F174" s="57"/>
      <c r="G174" s="57"/>
      <c r="I174" s="57"/>
      <c r="J174" s="58"/>
      <c r="K174" s="57"/>
      <c r="L174" s="57"/>
      <c r="M174" s="58"/>
      <c r="P174" s="57"/>
      <c r="Q174" s="57"/>
      <c r="S174" s="57"/>
      <c r="T174" s="57"/>
      <c r="W174" s="57"/>
      <c r="Z174" s="57"/>
      <c r="AB174" s="57"/>
      <c r="AC174" s="57"/>
      <c r="AG174" s="67"/>
      <c r="AH174" s="67"/>
      <c r="AI174" s="59"/>
      <c r="AJ174" s="67"/>
      <c r="AK174" s="67"/>
      <c r="AM174" s="57"/>
      <c r="AN174" s="60"/>
      <c r="AO174" s="60"/>
      <c r="AP174" s="57"/>
      <c r="AQ174" s="57"/>
    </row>
    <row r="175" spans="4:43" ht="15.75" customHeight="1">
      <c r="D175" s="57"/>
      <c r="E175" s="57"/>
      <c r="F175" s="57"/>
      <c r="G175" s="57"/>
      <c r="I175" s="57"/>
      <c r="J175" s="58"/>
      <c r="K175" s="57"/>
      <c r="L175" s="57"/>
      <c r="M175" s="58"/>
      <c r="P175" s="57"/>
      <c r="Q175" s="57"/>
      <c r="S175" s="57"/>
      <c r="T175" s="57"/>
      <c r="W175" s="57"/>
      <c r="Z175" s="57"/>
      <c r="AB175" s="57"/>
      <c r="AC175" s="57"/>
      <c r="AG175" s="67"/>
      <c r="AH175" s="67"/>
      <c r="AI175" s="59"/>
      <c r="AJ175" s="67"/>
      <c r="AK175" s="67"/>
      <c r="AM175" s="57"/>
      <c r="AN175" s="60"/>
      <c r="AO175" s="60"/>
      <c r="AP175" s="57"/>
      <c r="AQ175" s="57"/>
    </row>
    <row r="176" spans="4:43" ht="15.75" customHeight="1">
      <c r="D176" s="57"/>
      <c r="E176" s="57"/>
      <c r="F176" s="57"/>
      <c r="G176" s="57"/>
      <c r="I176" s="57"/>
      <c r="J176" s="58"/>
      <c r="K176" s="57"/>
      <c r="L176" s="57"/>
      <c r="M176" s="58"/>
      <c r="P176" s="57"/>
      <c r="Q176" s="57"/>
      <c r="S176" s="57"/>
      <c r="T176" s="57"/>
      <c r="W176" s="57"/>
      <c r="Z176" s="57"/>
      <c r="AB176" s="57"/>
      <c r="AC176" s="57"/>
      <c r="AG176" s="67"/>
      <c r="AH176" s="67"/>
      <c r="AI176" s="59"/>
      <c r="AJ176" s="67"/>
      <c r="AK176" s="67"/>
      <c r="AM176" s="57"/>
      <c r="AN176" s="60"/>
      <c r="AO176" s="60"/>
      <c r="AP176" s="57"/>
      <c r="AQ176" s="57"/>
    </row>
    <row r="177" spans="4:43" ht="15.75" customHeight="1">
      <c r="D177" s="57"/>
      <c r="E177" s="57"/>
      <c r="F177" s="57"/>
      <c r="G177" s="57"/>
      <c r="I177" s="57"/>
      <c r="J177" s="58"/>
      <c r="K177" s="57"/>
      <c r="L177" s="57"/>
      <c r="M177" s="58"/>
      <c r="P177" s="57"/>
      <c r="Q177" s="57"/>
      <c r="S177" s="57"/>
      <c r="T177" s="57"/>
      <c r="W177" s="57"/>
      <c r="Z177" s="57"/>
      <c r="AB177" s="57"/>
      <c r="AC177" s="57"/>
      <c r="AG177" s="67"/>
      <c r="AH177" s="67"/>
      <c r="AI177" s="59"/>
      <c r="AJ177" s="67"/>
      <c r="AK177" s="67"/>
      <c r="AM177" s="57"/>
      <c r="AN177" s="60"/>
      <c r="AO177" s="60"/>
      <c r="AP177" s="57"/>
      <c r="AQ177" s="57"/>
    </row>
    <row r="178" spans="4:43" ht="15.75" customHeight="1">
      <c r="D178" s="57"/>
      <c r="E178" s="57"/>
      <c r="F178" s="57"/>
      <c r="G178" s="57"/>
      <c r="I178" s="57"/>
      <c r="J178" s="58"/>
      <c r="K178" s="57"/>
      <c r="L178" s="57"/>
      <c r="M178" s="58"/>
      <c r="P178" s="57"/>
      <c r="Q178" s="57"/>
      <c r="S178" s="57"/>
      <c r="T178" s="57"/>
      <c r="W178" s="57"/>
      <c r="Z178" s="57"/>
      <c r="AB178" s="57"/>
      <c r="AC178" s="57"/>
      <c r="AG178" s="67"/>
      <c r="AH178" s="67"/>
      <c r="AI178" s="59"/>
      <c r="AJ178" s="67"/>
      <c r="AK178" s="67"/>
      <c r="AM178" s="57"/>
      <c r="AN178" s="60"/>
      <c r="AO178" s="60"/>
      <c r="AP178" s="57"/>
      <c r="AQ178" s="57"/>
    </row>
    <row r="179" spans="4:43" ht="15.75" customHeight="1">
      <c r="D179" s="57"/>
      <c r="E179" s="57"/>
      <c r="F179" s="57"/>
      <c r="G179" s="57"/>
      <c r="I179" s="57"/>
      <c r="J179" s="58"/>
      <c r="K179" s="57"/>
      <c r="L179" s="57"/>
      <c r="M179" s="58"/>
      <c r="P179" s="57"/>
      <c r="Q179" s="57"/>
      <c r="S179" s="57"/>
      <c r="T179" s="57"/>
      <c r="W179" s="57"/>
      <c r="Z179" s="57"/>
      <c r="AB179" s="57"/>
      <c r="AC179" s="57"/>
      <c r="AG179" s="67"/>
      <c r="AH179" s="67"/>
      <c r="AI179" s="59"/>
      <c r="AJ179" s="67"/>
      <c r="AK179" s="67"/>
      <c r="AM179" s="57"/>
      <c r="AN179" s="60"/>
      <c r="AO179" s="60"/>
      <c r="AP179" s="57"/>
      <c r="AQ179" s="57"/>
    </row>
    <row r="180" spans="4:43" ht="15.75" customHeight="1">
      <c r="D180" s="57"/>
      <c r="E180" s="57"/>
      <c r="F180" s="57"/>
      <c r="G180" s="57"/>
      <c r="I180" s="57"/>
      <c r="J180" s="58"/>
      <c r="K180" s="57"/>
      <c r="L180" s="57"/>
      <c r="M180" s="58"/>
      <c r="P180" s="57"/>
      <c r="Q180" s="57"/>
      <c r="S180" s="57"/>
      <c r="T180" s="57"/>
      <c r="W180" s="57"/>
      <c r="Z180" s="57"/>
      <c r="AB180" s="57"/>
      <c r="AC180" s="57"/>
      <c r="AG180" s="67"/>
      <c r="AH180" s="67"/>
      <c r="AI180" s="59"/>
      <c r="AJ180" s="67"/>
      <c r="AK180" s="67"/>
      <c r="AM180" s="57"/>
      <c r="AN180" s="60"/>
      <c r="AO180" s="60"/>
      <c r="AP180" s="57"/>
      <c r="AQ180" s="57"/>
    </row>
    <row r="181" spans="4:43" ht="15.75" customHeight="1">
      <c r="D181" s="57"/>
      <c r="E181" s="57"/>
      <c r="F181" s="57"/>
      <c r="G181" s="57"/>
      <c r="I181" s="57"/>
      <c r="J181" s="58"/>
      <c r="K181" s="57"/>
      <c r="L181" s="57"/>
      <c r="M181" s="58"/>
      <c r="P181" s="57"/>
      <c r="Q181" s="57"/>
      <c r="S181" s="57"/>
      <c r="T181" s="57"/>
      <c r="W181" s="57"/>
      <c r="Z181" s="57"/>
      <c r="AB181" s="57"/>
      <c r="AC181" s="57"/>
      <c r="AG181" s="67"/>
      <c r="AH181" s="67"/>
      <c r="AI181" s="59"/>
      <c r="AJ181" s="67"/>
      <c r="AK181" s="67"/>
      <c r="AM181" s="57"/>
      <c r="AN181" s="60"/>
      <c r="AO181" s="60"/>
      <c r="AP181" s="57"/>
      <c r="AQ181" s="57"/>
    </row>
    <row r="182" spans="4:43" ht="15.75" customHeight="1">
      <c r="D182" s="57"/>
      <c r="E182" s="57"/>
      <c r="F182" s="57"/>
      <c r="G182" s="57"/>
      <c r="I182" s="57"/>
      <c r="J182" s="58"/>
      <c r="K182" s="57"/>
      <c r="L182" s="57"/>
      <c r="M182" s="58"/>
      <c r="P182" s="57"/>
      <c r="Q182" s="57"/>
      <c r="S182" s="57"/>
      <c r="T182" s="57"/>
      <c r="W182" s="57"/>
      <c r="Z182" s="57"/>
      <c r="AB182" s="57"/>
      <c r="AC182" s="57"/>
      <c r="AG182" s="67"/>
      <c r="AH182" s="67"/>
      <c r="AI182" s="59"/>
      <c r="AJ182" s="67"/>
      <c r="AK182" s="67"/>
      <c r="AM182" s="57"/>
      <c r="AN182" s="60"/>
      <c r="AO182" s="60"/>
      <c r="AP182" s="57"/>
      <c r="AQ182" s="57"/>
    </row>
    <row r="183" spans="4:43" ht="15.75" customHeight="1">
      <c r="D183" s="57"/>
      <c r="E183" s="57"/>
      <c r="F183" s="57"/>
      <c r="G183" s="57"/>
      <c r="I183" s="57"/>
      <c r="J183" s="58"/>
      <c r="K183" s="57"/>
      <c r="L183" s="57"/>
      <c r="M183" s="58"/>
      <c r="P183" s="57"/>
      <c r="Q183" s="57"/>
      <c r="S183" s="57"/>
      <c r="T183" s="57"/>
      <c r="W183" s="57"/>
      <c r="Z183" s="57"/>
      <c r="AB183" s="57"/>
      <c r="AC183" s="57"/>
      <c r="AG183" s="67"/>
      <c r="AH183" s="67"/>
      <c r="AI183" s="59"/>
      <c r="AJ183" s="67"/>
      <c r="AK183" s="67"/>
      <c r="AM183" s="57"/>
      <c r="AN183" s="60"/>
      <c r="AO183" s="60"/>
      <c r="AP183" s="57"/>
      <c r="AQ183" s="57"/>
    </row>
    <row r="184" spans="4:43" ht="15.75" customHeight="1">
      <c r="D184" s="57"/>
      <c r="E184" s="57"/>
      <c r="F184" s="57"/>
      <c r="G184" s="57"/>
      <c r="I184" s="57"/>
      <c r="J184" s="58"/>
      <c r="K184" s="57"/>
      <c r="L184" s="57"/>
      <c r="M184" s="58"/>
      <c r="P184" s="57"/>
      <c r="Q184" s="57"/>
      <c r="S184" s="57"/>
      <c r="T184" s="57"/>
      <c r="W184" s="57"/>
      <c r="Z184" s="57"/>
      <c r="AB184" s="57"/>
      <c r="AC184" s="57"/>
      <c r="AG184" s="67"/>
      <c r="AH184" s="67"/>
      <c r="AI184" s="59"/>
      <c r="AJ184" s="67"/>
      <c r="AK184" s="67"/>
      <c r="AM184" s="57"/>
      <c r="AN184" s="60"/>
      <c r="AO184" s="60"/>
      <c r="AP184" s="57"/>
      <c r="AQ184" s="57"/>
    </row>
    <row r="185" spans="4:43" ht="15.75" customHeight="1">
      <c r="D185" s="57"/>
      <c r="E185" s="57"/>
      <c r="F185" s="57"/>
      <c r="G185" s="57"/>
      <c r="I185" s="57"/>
      <c r="J185" s="58"/>
      <c r="K185" s="57"/>
      <c r="L185" s="57"/>
      <c r="M185" s="58"/>
      <c r="P185" s="57"/>
      <c r="Q185" s="57"/>
      <c r="S185" s="57"/>
      <c r="T185" s="57"/>
      <c r="W185" s="57"/>
      <c r="Z185" s="57"/>
      <c r="AB185" s="57"/>
      <c r="AC185" s="57"/>
      <c r="AG185" s="67"/>
      <c r="AH185" s="67"/>
      <c r="AI185" s="59"/>
      <c r="AJ185" s="67"/>
      <c r="AK185" s="67"/>
      <c r="AM185" s="57"/>
      <c r="AN185" s="60"/>
      <c r="AO185" s="60"/>
      <c r="AP185" s="57"/>
      <c r="AQ185" s="57"/>
    </row>
    <row r="186" spans="4:43" ht="15.75" customHeight="1">
      <c r="D186" s="57"/>
      <c r="E186" s="57"/>
      <c r="F186" s="57"/>
      <c r="G186" s="57"/>
      <c r="I186" s="57"/>
      <c r="J186" s="58"/>
      <c r="K186" s="57"/>
      <c r="L186" s="57"/>
      <c r="M186" s="58"/>
      <c r="P186" s="57"/>
      <c r="Q186" s="57"/>
      <c r="S186" s="57"/>
      <c r="T186" s="57"/>
      <c r="W186" s="57"/>
      <c r="Z186" s="57"/>
      <c r="AB186" s="57"/>
      <c r="AC186" s="57"/>
      <c r="AG186" s="67"/>
      <c r="AH186" s="67"/>
      <c r="AI186" s="59"/>
      <c r="AJ186" s="67"/>
      <c r="AK186" s="67"/>
      <c r="AM186" s="57"/>
      <c r="AN186" s="60"/>
      <c r="AO186" s="60"/>
      <c r="AP186" s="57"/>
      <c r="AQ186" s="57"/>
    </row>
    <row r="187" spans="4:43" ht="15.75" customHeight="1">
      <c r="D187" s="57"/>
      <c r="E187" s="57"/>
      <c r="F187" s="57"/>
      <c r="G187" s="57"/>
      <c r="I187" s="57"/>
      <c r="J187" s="58"/>
      <c r="K187" s="57"/>
      <c r="L187" s="57"/>
      <c r="M187" s="58"/>
      <c r="P187" s="57"/>
      <c r="Q187" s="57"/>
      <c r="S187" s="57"/>
      <c r="T187" s="57"/>
      <c r="W187" s="57"/>
      <c r="Z187" s="57"/>
      <c r="AB187" s="57"/>
      <c r="AC187" s="57"/>
      <c r="AG187" s="67"/>
      <c r="AH187" s="67"/>
      <c r="AI187" s="59"/>
      <c r="AJ187" s="67"/>
      <c r="AK187" s="67"/>
      <c r="AM187" s="57"/>
      <c r="AN187" s="60"/>
      <c r="AO187" s="60"/>
      <c r="AP187" s="57"/>
      <c r="AQ187" s="57"/>
    </row>
    <row r="188" spans="4:43" ht="15.75" customHeight="1">
      <c r="D188" s="57"/>
      <c r="E188" s="57"/>
      <c r="F188" s="57"/>
      <c r="G188" s="57"/>
      <c r="I188" s="57"/>
      <c r="J188" s="58"/>
      <c r="K188" s="57"/>
      <c r="L188" s="57"/>
      <c r="M188" s="58"/>
      <c r="P188" s="57"/>
      <c r="Q188" s="57"/>
      <c r="S188" s="57"/>
      <c r="T188" s="57"/>
      <c r="W188" s="57"/>
      <c r="Z188" s="57"/>
      <c r="AB188" s="57"/>
      <c r="AC188" s="57"/>
      <c r="AG188" s="67"/>
      <c r="AH188" s="67"/>
      <c r="AI188" s="59"/>
      <c r="AJ188" s="67"/>
      <c r="AK188" s="67"/>
      <c r="AM188" s="57"/>
      <c r="AN188" s="60"/>
      <c r="AO188" s="60"/>
      <c r="AP188" s="57"/>
      <c r="AQ188" s="57"/>
    </row>
    <row r="189" spans="4:43" ht="15.75" customHeight="1">
      <c r="D189" s="57"/>
      <c r="E189" s="57"/>
      <c r="F189" s="57"/>
      <c r="G189" s="57"/>
      <c r="I189" s="57"/>
      <c r="J189" s="58"/>
      <c r="K189" s="57"/>
      <c r="L189" s="57"/>
      <c r="M189" s="58"/>
      <c r="P189" s="57"/>
      <c r="Q189" s="57"/>
      <c r="S189" s="57"/>
      <c r="T189" s="57"/>
      <c r="W189" s="57"/>
      <c r="Z189" s="57"/>
      <c r="AB189" s="57"/>
      <c r="AC189" s="57"/>
      <c r="AG189" s="67"/>
      <c r="AH189" s="67"/>
      <c r="AI189" s="59"/>
      <c r="AJ189" s="67"/>
      <c r="AK189" s="67"/>
      <c r="AM189" s="57"/>
      <c r="AN189" s="60"/>
      <c r="AO189" s="60"/>
      <c r="AP189" s="57"/>
      <c r="AQ189" s="57"/>
    </row>
    <row r="190" spans="4:43" ht="15.75" customHeight="1">
      <c r="D190" s="57"/>
      <c r="E190" s="57"/>
      <c r="F190" s="57"/>
      <c r="G190" s="57"/>
      <c r="I190" s="57"/>
      <c r="J190" s="58"/>
      <c r="K190" s="57"/>
      <c r="L190" s="57"/>
      <c r="M190" s="58"/>
      <c r="P190" s="57"/>
      <c r="Q190" s="57"/>
      <c r="S190" s="57"/>
      <c r="T190" s="57"/>
      <c r="W190" s="57"/>
      <c r="Z190" s="57"/>
      <c r="AB190" s="57"/>
      <c r="AC190" s="57"/>
      <c r="AG190" s="67"/>
      <c r="AH190" s="67"/>
      <c r="AI190" s="59"/>
      <c r="AJ190" s="67"/>
      <c r="AK190" s="67"/>
      <c r="AM190" s="57"/>
      <c r="AN190" s="60"/>
      <c r="AO190" s="60"/>
      <c r="AP190" s="57"/>
      <c r="AQ190" s="57"/>
    </row>
    <row r="191" spans="4:43" ht="15.75" customHeight="1">
      <c r="D191" s="57"/>
      <c r="E191" s="57"/>
      <c r="F191" s="57"/>
      <c r="G191" s="57"/>
      <c r="I191" s="57"/>
      <c r="J191" s="58"/>
      <c r="K191" s="57"/>
      <c r="L191" s="57"/>
      <c r="M191" s="58"/>
      <c r="P191" s="57"/>
      <c r="Q191" s="57"/>
      <c r="S191" s="57"/>
      <c r="T191" s="57"/>
      <c r="W191" s="57"/>
      <c r="Z191" s="57"/>
      <c r="AB191" s="57"/>
      <c r="AC191" s="57"/>
      <c r="AG191" s="67"/>
      <c r="AH191" s="67"/>
      <c r="AI191" s="59"/>
      <c r="AJ191" s="67"/>
      <c r="AK191" s="67"/>
      <c r="AM191" s="57"/>
      <c r="AN191" s="60"/>
      <c r="AO191" s="60"/>
      <c r="AP191" s="57"/>
      <c r="AQ191" s="57"/>
    </row>
    <row r="192" spans="4:43" ht="15.75" customHeight="1">
      <c r="D192" s="57"/>
      <c r="E192" s="57"/>
      <c r="F192" s="57"/>
      <c r="G192" s="57"/>
      <c r="I192" s="57"/>
      <c r="J192" s="58"/>
      <c r="K192" s="57"/>
      <c r="L192" s="57"/>
      <c r="M192" s="58"/>
      <c r="P192" s="57"/>
      <c r="Q192" s="57"/>
      <c r="S192" s="57"/>
      <c r="T192" s="57"/>
      <c r="W192" s="57"/>
      <c r="Z192" s="57"/>
      <c r="AB192" s="57"/>
      <c r="AC192" s="57"/>
      <c r="AG192" s="67"/>
      <c r="AH192" s="67"/>
      <c r="AI192" s="59"/>
      <c r="AJ192" s="67"/>
      <c r="AK192" s="67"/>
      <c r="AM192" s="57"/>
      <c r="AN192" s="60"/>
      <c r="AO192" s="60"/>
      <c r="AP192" s="57"/>
      <c r="AQ192" s="57"/>
    </row>
    <row r="193" spans="4:43" ht="15.75" customHeight="1">
      <c r="D193" s="57"/>
      <c r="E193" s="57"/>
      <c r="F193" s="57"/>
      <c r="G193" s="57"/>
      <c r="I193" s="57"/>
      <c r="J193" s="58"/>
      <c r="K193" s="57"/>
      <c r="L193" s="57"/>
      <c r="M193" s="58"/>
      <c r="P193" s="57"/>
      <c r="Q193" s="57"/>
      <c r="S193" s="57"/>
      <c r="T193" s="57"/>
      <c r="W193" s="57"/>
      <c r="Z193" s="57"/>
      <c r="AB193" s="57"/>
      <c r="AC193" s="57"/>
      <c r="AG193" s="67"/>
      <c r="AH193" s="67"/>
      <c r="AI193" s="59"/>
      <c r="AJ193" s="67"/>
      <c r="AK193" s="67"/>
      <c r="AM193" s="57"/>
      <c r="AN193" s="60"/>
      <c r="AO193" s="60"/>
      <c r="AP193" s="57"/>
      <c r="AQ193" s="57"/>
    </row>
    <row r="194" spans="4:43" ht="15.75" customHeight="1">
      <c r="D194" s="57"/>
      <c r="E194" s="57"/>
      <c r="F194" s="57"/>
      <c r="G194" s="57"/>
      <c r="I194" s="57"/>
      <c r="J194" s="58"/>
      <c r="K194" s="57"/>
      <c r="L194" s="57"/>
      <c r="M194" s="58"/>
      <c r="P194" s="57"/>
      <c r="Q194" s="57"/>
      <c r="S194" s="57"/>
      <c r="T194" s="57"/>
      <c r="W194" s="57"/>
      <c r="Z194" s="57"/>
      <c r="AB194" s="57"/>
      <c r="AC194" s="57"/>
      <c r="AG194" s="67"/>
      <c r="AH194" s="67"/>
      <c r="AI194" s="59"/>
      <c r="AJ194" s="67"/>
      <c r="AK194" s="67"/>
      <c r="AM194" s="57"/>
      <c r="AN194" s="60"/>
      <c r="AO194" s="60"/>
      <c r="AP194" s="57"/>
      <c r="AQ194" s="57"/>
    </row>
    <row r="195" spans="4:43" ht="15.75" customHeight="1">
      <c r="D195" s="57"/>
      <c r="E195" s="57"/>
      <c r="F195" s="57"/>
      <c r="G195" s="57"/>
      <c r="I195" s="57"/>
      <c r="J195" s="58"/>
      <c r="K195" s="57"/>
      <c r="L195" s="57"/>
      <c r="M195" s="58"/>
      <c r="P195" s="57"/>
      <c r="Q195" s="57"/>
      <c r="S195" s="57"/>
      <c r="T195" s="57"/>
      <c r="W195" s="57"/>
      <c r="Z195" s="57"/>
      <c r="AB195" s="57"/>
      <c r="AC195" s="57"/>
      <c r="AG195" s="67"/>
      <c r="AH195" s="67"/>
      <c r="AI195" s="59"/>
      <c r="AJ195" s="67"/>
      <c r="AK195" s="67"/>
      <c r="AM195" s="57"/>
      <c r="AN195" s="60"/>
      <c r="AO195" s="60"/>
      <c r="AP195" s="57"/>
      <c r="AQ195" s="57"/>
    </row>
    <row r="196" spans="4:43" ht="15.75" customHeight="1">
      <c r="D196" s="57"/>
      <c r="E196" s="57"/>
      <c r="F196" s="57"/>
      <c r="G196" s="57"/>
      <c r="I196" s="57"/>
      <c r="J196" s="58"/>
      <c r="K196" s="57"/>
      <c r="L196" s="57"/>
      <c r="M196" s="58"/>
      <c r="P196" s="57"/>
      <c r="Q196" s="57"/>
      <c r="S196" s="57"/>
      <c r="T196" s="57"/>
      <c r="W196" s="57"/>
      <c r="Z196" s="57"/>
      <c r="AB196" s="57"/>
      <c r="AC196" s="57"/>
      <c r="AG196" s="67"/>
      <c r="AH196" s="67"/>
      <c r="AI196" s="59"/>
      <c r="AJ196" s="67"/>
      <c r="AK196" s="67"/>
      <c r="AM196" s="57"/>
      <c r="AN196" s="60"/>
      <c r="AO196" s="60"/>
      <c r="AP196" s="57"/>
      <c r="AQ196" s="57"/>
    </row>
    <row r="197" spans="4:43" ht="15.75" customHeight="1">
      <c r="D197" s="57"/>
      <c r="E197" s="57"/>
      <c r="F197" s="57"/>
      <c r="G197" s="57"/>
      <c r="I197" s="57"/>
      <c r="J197" s="58"/>
      <c r="K197" s="57"/>
      <c r="L197" s="57"/>
      <c r="M197" s="58"/>
      <c r="P197" s="57"/>
      <c r="Q197" s="57"/>
      <c r="S197" s="57"/>
      <c r="T197" s="57"/>
      <c r="W197" s="57"/>
      <c r="Z197" s="57"/>
      <c r="AB197" s="57"/>
      <c r="AC197" s="57"/>
      <c r="AG197" s="67"/>
      <c r="AH197" s="67"/>
      <c r="AI197" s="59"/>
      <c r="AJ197" s="67"/>
      <c r="AK197" s="67"/>
      <c r="AM197" s="57"/>
      <c r="AN197" s="60"/>
      <c r="AO197" s="60"/>
      <c r="AP197" s="57"/>
      <c r="AQ197" s="57"/>
    </row>
    <row r="198" spans="4:43" ht="15.75" customHeight="1">
      <c r="D198" s="57"/>
      <c r="E198" s="57"/>
      <c r="F198" s="57"/>
      <c r="G198" s="57"/>
      <c r="I198" s="57"/>
      <c r="J198" s="58"/>
      <c r="K198" s="57"/>
      <c r="L198" s="57"/>
      <c r="M198" s="58"/>
      <c r="P198" s="57"/>
      <c r="Q198" s="57"/>
      <c r="S198" s="57"/>
      <c r="T198" s="57"/>
      <c r="W198" s="57"/>
      <c r="Z198" s="57"/>
      <c r="AB198" s="57"/>
      <c r="AC198" s="57"/>
      <c r="AG198" s="67"/>
      <c r="AH198" s="67"/>
      <c r="AI198" s="59"/>
      <c r="AJ198" s="67"/>
      <c r="AK198" s="67"/>
      <c r="AM198" s="57"/>
      <c r="AN198" s="60"/>
      <c r="AO198" s="60"/>
      <c r="AP198" s="57"/>
      <c r="AQ198" s="57"/>
    </row>
    <row r="199" spans="4:43" ht="15.75" customHeight="1">
      <c r="D199" s="57"/>
      <c r="E199" s="57"/>
      <c r="F199" s="57"/>
      <c r="G199" s="57"/>
      <c r="I199" s="57"/>
      <c r="J199" s="58"/>
      <c r="K199" s="57"/>
      <c r="L199" s="57"/>
      <c r="M199" s="58"/>
      <c r="P199" s="57"/>
      <c r="Q199" s="57"/>
      <c r="S199" s="57"/>
      <c r="T199" s="57"/>
      <c r="W199" s="57"/>
      <c r="Z199" s="57"/>
      <c r="AB199" s="57"/>
      <c r="AC199" s="57"/>
      <c r="AG199" s="67"/>
      <c r="AH199" s="67"/>
      <c r="AI199" s="59"/>
      <c r="AJ199" s="67"/>
      <c r="AK199" s="67"/>
      <c r="AM199" s="57"/>
      <c r="AN199" s="60"/>
      <c r="AO199" s="60"/>
      <c r="AP199" s="57"/>
      <c r="AQ199" s="57"/>
    </row>
    <row r="200" spans="4:43" ht="15.75" customHeight="1">
      <c r="D200" s="57"/>
      <c r="E200" s="57"/>
      <c r="F200" s="57"/>
      <c r="G200" s="57"/>
      <c r="I200" s="57"/>
      <c r="J200" s="58"/>
      <c r="K200" s="57"/>
      <c r="L200" s="57"/>
      <c r="M200" s="58"/>
      <c r="P200" s="57"/>
      <c r="Q200" s="57"/>
      <c r="S200" s="57"/>
      <c r="T200" s="57"/>
      <c r="W200" s="57"/>
      <c r="Z200" s="57"/>
      <c r="AB200" s="57"/>
      <c r="AC200" s="57"/>
      <c r="AG200" s="67"/>
      <c r="AH200" s="67"/>
      <c r="AI200" s="59"/>
      <c r="AJ200" s="67"/>
      <c r="AK200" s="67"/>
      <c r="AM200" s="57"/>
      <c r="AN200" s="60"/>
      <c r="AO200" s="60"/>
      <c r="AP200" s="57"/>
      <c r="AQ200" s="57"/>
    </row>
    <row r="201" spans="4:43" ht="15.75" customHeight="1">
      <c r="D201" s="57"/>
      <c r="E201" s="57"/>
      <c r="F201" s="57"/>
      <c r="G201" s="57"/>
      <c r="I201" s="57"/>
      <c r="J201" s="58"/>
      <c r="K201" s="57"/>
      <c r="L201" s="57"/>
      <c r="M201" s="58"/>
      <c r="P201" s="57"/>
      <c r="Q201" s="57"/>
      <c r="S201" s="57"/>
      <c r="T201" s="57"/>
      <c r="W201" s="57"/>
      <c r="Z201" s="57"/>
      <c r="AB201" s="57"/>
      <c r="AC201" s="57"/>
      <c r="AG201" s="67"/>
      <c r="AH201" s="67"/>
      <c r="AI201" s="59"/>
      <c r="AJ201" s="67"/>
      <c r="AK201" s="67"/>
      <c r="AM201" s="57"/>
      <c r="AN201" s="60"/>
      <c r="AO201" s="60"/>
      <c r="AP201" s="57"/>
      <c r="AQ201" s="57"/>
    </row>
    <row r="202" spans="4:43" ht="15.75" customHeight="1">
      <c r="D202" s="57"/>
      <c r="E202" s="57"/>
      <c r="F202" s="57"/>
      <c r="G202" s="57"/>
      <c r="I202" s="57"/>
      <c r="J202" s="58"/>
      <c r="K202" s="57"/>
      <c r="L202" s="57"/>
      <c r="M202" s="58"/>
      <c r="P202" s="57"/>
      <c r="Q202" s="57"/>
      <c r="S202" s="57"/>
      <c r="T202" s="57"/>
      <c r="W202" s="57"/>
      <c r="Z202" s="57"/>
      <c r="AB202" s="57"/>
      <c r="AC202" s="57"/>
      <c r="AG202" s="67"/>
      <c r="AH202" s="67"/>
      <c r="AI202" s="59"/>
      <c r="AJ202" s="67"/>
      <c r="AK202" s="67"/>
      <c r="AM202" s="57"/>
      <c r="AN202" s="60"/>
      <c r="AO202" s="60"/>
      <c r="AP202" s="57"/>
      <c r="AQ202" s="57"/>
    </row>
    <row r="203" spans="4:43" ht="15.75" customHeight="1">
      <c r="D203" s="57"/>
      <c r="E203" s="57"/>
      <c r="F203" s="57"/>
      <c r="G203" s="57"/>
      <c r="I203" s="57"/>
      <c r="J203" s="58"/>
      <c r="K203" s="57"/>
      <c r="L203" s="57"/>
      <c r="M203" s="58"/>
      <c r="P203" s="57"/>
      <c r="Q203" s="57"/>
      <c r="S203" s="57"/>
      <c r="T203" s="57"/>
      <c r="W203" s="57"/>
      <c r="Z203" s="57"/>
      <c r="AB203" s="57"/>
      <c r="AC203" s="57"/>
      <c r="AG203" s="67"/>
      <c r="AH203" s="67"/>
      <c r="AI203" s="59"/>
      <c r="AJ203" s="67"/>
      <c r="AK203" s="67"/>
      <c r="AM203" s="57"/>
      <c r="AN203" s="60"/>
      <c r="AO203" s="60"/>
      <c r="AP203" s="57"/>
      <c r="AQ203" s="57"/>
    </row>
    <row r="204" spans="4:43" ht="15.75" customHeight="1">
      <c r="D204" s="57"/>
      <c r="E204" s="57"/>
      <c r="F204" s="57"/>
      <c r="G204" s="57"/>
      <c r="I204" s="57"/>
      <c r="J204" s="58"/>
      <c r="K204" s="57"/>
      <c r="L204" s="57"/>
      <c r="M204" s="58"/>
      <c r="P204" s="57"/>
      <c r="Q204" s="57"/>
      <c r="S204" s="57"/>
      <c r="T204" s="57"/>
      <c r="W204" s="57"/>
      <c r="Z204" s="57"/>
      <c r="AB204" s="57"/>
      <c r="AC204" s="57"/>
      <c r="AG204" s="67"/>
      <c r="AH204" s="67"/>
      <c r="AI204" s="59"/>
      <c r="AJ204" s="67"/>
      <c r="AK204" s="67"/>
      <c r="AM204" s="57"/>
      <c r="AN204" s="60"/>
      <c r="AO204" s="60"/>
      <c r="AP204" s="57"/>
      <c r="AQ204" s="57"/>
    </row>
    <row r="205" spans="4:43" ht="15.75" customHeight="1">
      <c r="D205" s="57"/>
      <c r="E205" s="57"/>
      <c r="F205" s="57"/>
      <c r="G205" s="57"/>
      <c r="I205" s="57"/>
      <c r="J205" s="58"/>
      <c r="K205" s="57"/>
      <c r="L205" s="57"/>
      <c r="M205" s="58"/>
      <c r="P205" s="57"/>
      <c r="Q205" s="57"/>
      <c r="S205" s="57"/>
      <c r="T205" s="57"/>
      <c r="W205" s="57"/>
      <c r="Z205" s="57"/>
      <c r="AB205" s="57"/>
      <c r="AC205" s="57"/>
      <c r="AG205" s="67"/>
      <c r="AH205" s="67"/>
      <c r="AI205" s="59"/>
      <c r="AJ205" s="67"/>
      <c r="AK205" s="67"/>
      <c r="AM205" s="57"/>
      <c r="AN205" s="60"/>
      <c r="AO205" s="60"/>
      <c r="AP205" s="57"/>
      <c r="AQ205" s="57"/>
    </row>
    <row r="206" spans="4:43" ht="15.75" customHeight="1">
      <c r="D206" s="57"/>
      <c r="E206" s="57"/>
      <c r="F206" s="57"/>
      <c r="G206" s="57"/>
      <c r="I206" s="57"/>
      <c r="J206" s="58"/>
      <c r="K206" s="57"/>
      <c r="L206" s="57"/>
      <c r="M206" s="58"/>
      <c r="P206" s="57"/>
      <c r="Q206" s="57"/>
      <c r="S206" s="57"/>
      <c r="T206" s="57"/>
      <c r="W206" s="57"/>
      <c r="Z206" s="57"/>
      <c r="AB206" s="57"/>
      <c r="AC206" s="57"/>
      <c r="AG206" s="67"/>
      <c r="AH206" s="67"/>
      <c r="AI206" s="59"/>
      <c r="AJ206" s="67"/>
      <c r="AK206" s="67"/>
      <c r="AM206" s="57"/>
      <c r="AN206" s="60"/>
      <c r="AO206" s="60"/>
      <c r="AP206" s="57"/>
      <c r="AQ206" s="57"/>
    </row>
    <row r="207" spans="4:43" ht="15.75" customHeight="1">
      <c r="D207" s="57"/>
      <c r="E207" s="57"/>
      <c r="F207" s="57"/>
      <c r="G207" s="57"/>
      <c r="I207" s="57"/>
      <c r="J207" s="58"/>
      <c r="K207" s="57"/>
      <c r="L207" s="57"/>
      <c r="M207" s="58"/>
      <c r="P207" s="57"/>
      <c r="Q207" s="57"/>
      <c r="S207" s="57"/>
      <c r="T207" s="57"/>
      <c r="W207" s="57"/>
      <c r="Z207" s="57"/>
      <c r="AB207" s="57"/>
      <c r="AC207" s="57"/>
      <c r="AG207" s="67"/>
      <c r="AH207" s="67"/>
      <c r="AI207" s="59"/>
      <c r="AJ207" s="67"/>
      <c r="AK207" s="67"/>
      <c r="AM207" s="57"/>
      <c r="AN207" s="60"/>
      <c r="AO207" s="60"/>
      <c r="AP207" s="57"/>
      <c r="AQ207" s="57"/>
    </row>
    <row r="208" spans="4:43" ht="15.75" customHeight="1">
      <c r="D208" s="57"/>
      <c r="E208" s="57"/>
      <c r="F208" s="57"/>
      <c r="G208" s="57"/>
      <c r="I208" s="57"/>
      <c r="J208" s="58"/>
      <c r="K208" s="57"/>
      <c r="L208" s="57"/>
      <c r="M208" s="58"/>
      <c r="P208" s="57"/>
      <c r="Q208" s="57"/>
      <c r="S208" s="57"/>
      <c r="T208" s="57"/>
      <c r="W208" s="57"/>
      <c r="Z208" s="57"/>
      <c r="AB208" s="57"/>
      <c r="AC208" s="57"/>
      <c r="AG208" s="67"/>
      <c r="AH208" s="67"/>
      <c r="AI208" s="59"/>
      <c r="AJ208" s="67"/>
      <c r="AK208" s="67"/>
      <c r="AM208" s="57"/>
      <c r="AN208" s="60"/>
      <c r="AO208" s="60"/>
      <c r="AP208" s="57"/>
      <c r="AQ208" s="57"/>
    </row>
    <row r="209" spans="4:43" ht="15.75" customHeight="1">
      <c r="D209" s="57"/>
      <c r="E209" s="57"/>
      <c r="F209" s="57"/>
      <c r="G209" s="57"/>
      <c r="I209" s="57"/>
      <c r="J209" s="58"/>
      <c r="K209" s="57"/>
      <c r="L209" s="57"/>
      <c r="M209" s="58"/>
      <c r="P209" s="57"/>
      <c r="Q209" s="57"/>
      <c r="S209" s="57"/>
      <c r="T209" s="57"/>
      <c r="W209" s="57"/>
      <c r="Z209" s="57"/>
      <c r="AB209" s="57"/>
      <c r="AC209" s="57"/>
      <c r="AG209" s="67"/>
      <c r="AH209" s="67"/>
      <c r="AI209" s="59"/>
      <c r="AJ209" s="67"/>
      <c r="AK209" s="67"/>
      <c r="AM209" s="57"/>
      <c r="AN209" s="60"/>
      <c r="AO209" s="60"/>
      <c r="AP209" s="57"/>
      <c r="AQ209" s="57"/>
    </row>
    <row r="210" spans="4:43" ht="15.75" customHeight="1">
      <c r="D210" s="57"/>
      <c r="E210" s="57"/>
      <c r="F210" s="57"/>
      <c r="G210" s="57"/>
      <c r="I210" s="57"/>
      <c r="J210" s="58"/>
      <c r="K210" s="57"/>
      <c r="L210" s="57"/>
      <c r="M210" s="58"/>
      <c r="P210" s="57"/>
      <c r="Q210" s="57"/>
      <c r="S210" s="57"/>
      <c r="T210" s="57"/>
      <c r="W210" s="57"/>
      <c r="Z210" s="57"/>
      <c r="AB210" s="57"/>
      <c r="AC210" s="57"/>
      <c r="AG210" s="67"/>
      <c r="AH210" s="67"/>
      <c r="AI210" s="59"/>
      <c r="AJ210" s="67"/>
      <c r="AK210" s="67"/>
      <c r="AM210" s="57"/>
      <c r="AN210" s="60"/>
      <c r="AO210" s="60"/>
      <c r="AP210" s="57"/>
      <c r="AQ210" s="57"/>
    </row>
    <row r="211" spans="4:43" ht="15.75" customHeight="1">
      <c r="D211" s="57"/>
      <c r="E211" s="57"/>
      <c r="F211" s="57"/>
      <c r="G211" s="57"/>
      <c r="I211" s="57"/>
      <c r="J211" s="58"/>
      <c r="K211" s="57"/>
      <c r="L211" s="57"/>
      <c r="M211" s="58"/>
      <c r="P211" s="57"/>
      <c r="Q211" s="57"/>
      <c r="S211" s="57"/>
      <c r="T211" s="57"/>
      <c r="W211" s="57"/>
      <c r="Z211" s="57"/>
      <c r="AB211" s="57"/>
      <c r="AC211" s="57"/>
      <c r="AG211" s="67"/>
      <c r="AH211" s="67"/>
      <c r="AI211" s="59"/>
      <c r="AJ211" s="67"/>
      <c r="AK211" s="67"/>
      <c r="AM211" s="57"/>
      <c r="AN211" s="60"/>
      <c r="AO211" s="60"/>
      <c r="AP211" s="57"/>
      <c r="AQ211" s="57"/>
    </row>
    <row r="212" spans="4:43" ht="15.75" customHeight="1">
      <c r="D212" s="57"/>
      <c r="E212" s="57"/>
      <c r="F212" s="57"/>
      <c r="G212" s="57"/>
      <c r="I212" s="57"/>
      <c r="J212" s="58"/>
      <c r="K212" s="57"/>
      <c r="L212" s="57"/>
      <c r="M212" s="58"/>
      <c r="P212" s="57"/>
      <c r="Q212" s="57"/>
      <c r="S212" s="57"/>
      <c r="T212" s="57"/>
      <c r="W212" s="57"/>
      <c r="Z212" s="57"/>
      <c r="AB212" s="57"/>
      <c r="AC212" s="57"/>
      <c r="AG212" s="67"/>
      <c r="AH212" s="67"/>
      <c r="AI212" s="59"/>
      <c r="AJ212" s="67"/>
      <c r="AK212" s="67"/>
      <c r="AM212" s="57"/>
      <c r="AN212" s="60"/>
      <c r="AO212" s="60"/>
      <c r="AP212" s="57"/>
      <c r="AQ212" s="57"/>
    </row>
    <row r="213" spans="4:43" ht="15.75" customHeight="1">
      <c r="D213" s="57"/>
      <c r="E213" s="57"/>
      <c r="F213" s="57"/>
      <c r="G213" s="57"/>
      <c r="I213" s="57"/>
      <c r="J213" s="58"/>
      <c r="K213" s="57"/>
      <c r="L213" s="57"/>
      <c r="M213" s="58"/>
      <c r="P213" s="57"/>
      <c r="Q213" s="57"/>
      <c r="S213" s="57"/>
      <c r="T213" s="57"/>
      <c r="W213" s="57"/>
      <c r="Z213" s="57"/>
      <c r="AB213" s="57"/>
      <c r="AC213" s="57"/>
      <c r="AG213" s="67"/>
      <c r="AH213" s="67"/>
      <c r="AI213" s="59"/>
      <c r="AJ213" s="67"/>
      <c r="AK213" s="67"/>
      <c r="AM213" s="57"/>
      <c r="AN213" s="60"/>
      <c r="AO213" s="60"/>
      <c r="AP213" s="57"/>
      <c r="AQ213" s="57"/>
    </row>
    <row r="214" spans="4:43" ht="15.75" customHeight="1">
      <c r="D214" s="57"/>
      <c r="E214" s="57"/>
      <c r="F214" s="57"/>
      <c r="G214" s="57"/>
      <c r="I214" s="57"/>
      <c r="J214" s="58"/>
      <c r="K214" s="57"/>
      <c r="L214" s="57"/>
      <c r="M214" s="58"/>
      <c r="P214" s="57"/>
      <c r="Q214" s="57"/>
      <c r="S214" s="57"/>
      <c r="T214" s="57"/>
      <c r="W214" s="57"/>
      <c r="Z214" s="57"/>
      <c r="AB214" s="57"/>
      <c r="AC214" s="57"/>
      <c r="AG214" s="67"/>
      <c r="AH214" s="67"/>
      <c r="AI214" s="59"/>
      <c r="AJ214" s="67"/>
      <c r="AK214" s="67"/>
      <c r="AM214" s="57"/>
      <c r="AN214" s="60"/>
      <c r="AO214" s="60"/>
      <c r="AP214" s="57"/>
      <c r="AQ214" s="57"/>
    </row>
    <row r="215" spans="4:43" ht="15.75" customHeight="1">
      <c r="D215" s="57"/>
      <c r="E215" s="57"/>
      <c r="F215" s="57"/>
      <c r="G215" s="57"/>
      <c r="I215" s="57"/>
      <c r="J215" s="58"/>
      <c r="K215" s="57"/>
      <c r="L215" s="57"/>
      <c r="M215" s="58"/>
      <c r="P215" s="57"/>
      <c r="Q215" s="57"/>
      <c r="S215" s="57"/>
      <c r="T215" s="57"/>
      <c r="W215" s="57"/>
      <c r="Z215" s="57"/>
      <c r="AB215" s="57"/>
      <c r="AC215" s="57"/>
      <c r="AG215" s="67"/>
      <c r="AH215" s="67"/>
      <c r="AI215" s="59"/>
      <c r="AJ215" s="67"/>
      <c r="AK215" s="67"/>
      <c r="AM215" s="57"/>
      <c r="AN215" s="60"/>
      <c r="AO215" s="60"/>
      <c r="AP215" s="57"/>
      <c r="AQ215" s="57"/>
    </row>
    <row r="216" spans="4:43" ht="15.75" customHeight="1">
      <c r="D216" s="57"/>
      <c r="E216" s="57"/>
      <c r="F216" s="57"/>
      <c r="G216" s="57"/>
      <c r="I216" s="57"/>
      <c r="J216" s="58"/>
      <c r="K216" s="57"/>
      <c r="L216" s="57"/>
      <c r="M216" s="58"/>
      <c r="P216" s="57"/>
      <c r="Q216" s="57"/>
      <c r="S216" s="57"/>
      <c r="T216" s="57"/>
      <c r="W216" s="57"/>
      <c r="Z216" s="57"/>
      <c r="AB216" s="57"/>
      <c r="AC216" s="57"/>
      <c r="AG216" s="67"/>
      <c r="AH216" s="67"/>
      <c r="AI216" s="59"/>
      <c r="AJ216" s="67"/>
      <c r="AK216" s="67"/>
      <c r="AM216" s="57"/>
      <c r="AN216" s="60"/>
      <c r="AO216" s="60"/>
      <c r="AP216" s="57"/>
      <c r="AQ216" s="57"/>
    </row>
    <row r="217" spans="4:43" ht="15.75" customHeight="1">
      <c r="D217" s="57"/>
      <c r="E217" s="57"/>
      <c r="F217" s="57"/>
      <c r="G217" s="57"/>
      <c r="I217" s="57"/>
      <c r="J217" s="58"/>
      <c r="K217" s="57"/>
      <c r="L217" s="57"/>
      <c r="M217" s="58"/>
      <c r="P217" s="57"/>
      <c r="Q217" s="57"/>
      <c r="S217" s="57"/>
      <c r="T217" s="57"/>
      <c r="W217" s="57"/>
      <c r="Z217" s="57"/>
      <c r="AB217" s="57"/>
      <c r="AC217" s="57"/>
      <c r="AG217" s="67"/>
      <c r="AH217" s="67"/>
      <c r="AI217" s="59"/>
      <c r="AJ217" s="67"/>
      <c r="AK217" s="67"/>
      <c r="AM217" s="57"/>
      <c r="AN217" s="60"/>
      <c r="AO217" s="60"/>
      <c r="AP217" s="57"/>
      <c r="AQ217" s="57"/>
    </row>
    <row r="218" spans="4:43" ht="15.75" customHeight="1">
      <c r="D218" s="57"/>
      <c r="E218" s="57"/>
      <c r="F218" s="57"/>
      <c r="G218" s="57"/>
      <c r="I218" s="57"/>
      <c r="J218" s="58"/>
      <c r="K218" s="57"/>
      <c r="L218" s="57"/>
      <c r="M218" s="58"/>
      <c r="P218" s="57"/>
      <c r="Q218" s="57"/>
      <c r="S218" s="57"/>
      <c r="T218" s="57"/>
      <c r="W218" s="57"/>
      <c r="Z218" s="57"/>
      <c r="AB218" s="57"/>
      <c r="AC218" s="57"/>
      <c r="AG218" s="67"/>
      <c r="AH218" s="67"/>
      <c r="AI218" s="59"/>
      <c r="AJ218" s="67"/>
      <c r="AK218" s="67"/>
      <c r="AM218" s="57"/>
      <c r="AN218" s="60"/>
      <c r="AO218" s="60"/>
      <c r="AP218" s="57"/>
      <c r="AQ218" s="57"/>
    </row>
    <row r="219" spans="4:43" ht="15.75" customHeight="1">
      <c r="D219" s="57"/>
      <c r="E219" s="57"/>
      <c r="F219" s="57"/>
      <c r="G219" s="57"/>
      <c r="I219" s="57"/>
      <c r="J219" s="58"/>
      <c r="K219" s="57"/>
      <c r="L219" s="57"/>
      <c r="M219" s="58"/>
      <c r="P219" s="57"/>
      <c r="Q219" s="57"/>
      <c r="S219" s="57"/>
      <c r="T219" s="57"/>
      <c r="W219" s="57"/>
      <c r="Z219" s="57"/>
      <c r="AB219" s="57"/>
      <c r="AC219" s="57"/>
      <c r="AG219" s="67"/>
      <c r="AH219" s="67"/>
      <c r="AI219" s="59"/>
      <c r="AJ219" s="67"/>
      <c r="AK219" s="67"/>
      <c r="AM219" s="57"/>
      <c r="AN219" s="60"/>
      <c r="AO219" s="60"/>
      <c r="AP219" s="57"/>
      <c r="AQ219" s="57"/>
    </row>
    <row r="220" spans="4:43" ht="15.75" customHeight="1">
      <c r="D220" s="57"/>
      <c r="E220" s="57"/>
      <c r="F220" s="57"/>
      <c r="G220" s="57"/>
      <c r="I220" s="57"/>
      <c r="J220" s="58"/>
      <c r="K220" s="57"/>
      <c r="L220" s="57"/>
      <c r="M220" s="58"/>
      <c r="P220" s="57"/>
      <c r="Q220" s="57"/>
      <c r="S220" s="57"/>
      <c r="T220" s="57"/>
      <c r="W220" s="57"/>
      <c r="Z220" s="57"/>
      <c r="AB220" s="57"/>
      <c r="AC220" s="57"/>
      <c r="AG220" s="67"/>
      <c r="AH220" s="67"/>
      <c r="AI220" s="59"/>
      <c r="AJ220" s="67"/>
      <c r="AK220" s="67"/>
      <c r="AM220" s="57"/>
      <c r="AN220" s="60"/>
      <c r="AO220" s="60"/>
      <c r="AP220" s="57"/>
      <c r="AQ220" s="57"/>
    </row>
    <row r="221" spans="4:43" ht="15.75" customHeight="1">
      <c r="D221" s="57"/>
      <c r="E221" s="57"/>
      <c r="F221" s="57"/>
      <c r="G221" s="57"/>
      <c r="I221" s="57"/>
      <c r="J221" s="58"/>
      <c r="K221" s="57"/>
      <c r="L221" s="57"/>
      <c r="M221" s="58"/>
      <c r="P221" s="57"/>
      <c r="Q221" s="57"/>
      <c r="S221" s="57"/>
      <c r="T221" s="57"/>
      <c r="W221" s="57"/>
      <c r="Z221" s="57"/>
      <c r="AB221" s="57"/>
      <c r="AC221" s="57"/>
      <c r="AG221" s="67"/>
      <c r="AH221" s="67"/>
      <c r="AI221" s="59"/>
      <c r="AJ221" s="67"/>
      <c r="AK221" s="67"/>
      <c r="AM221" s="57"/>
      <c r="AN221" s="60"/>
      <c r="AO221" s="60"/>
      <c r="AP221" s="57"/>
      <c r="AQ221" s="57"/>
    </row>
    <row r="222" spans="4:43" ht="15.75" customHeight="1">
      <c r="D222" s="57"/>
      <c r="E222" s="57"/>
      <c r="F222" s="57"/>
      <c r="G222" s="57"/>
      <c r="I222" s="57"/>
      <c r="J222" s="58"/>
      <c r="K222" s="57"/>
      <c r="L222" s="57"/>
      <c r="M222" s="58"/>
      <c r="P222" s="57"/>
      <c r="Q222" s="57"/>
      <c r="S222" s="57"/>
      <c r="T222" s="57"/>
      <c r="W222" s="57"/>
      <c r="Z222" s="57"/>
      <c r="AB222" s="57"/>
      <c r="AC222" s="57"/>
      <c r="AG222" s="67"/>
      <c r="AH222" s="67"/>
      <c r="AI222" s="59"/>
      <c r="AJ222" s="67"/>
      <c r="AK222" s="67"/>
      <c r="AM222" s="57"/>
      <c r="AN222" s="60"/>
      <c r="AO222" s="60"/>
      <c r="AP222" s="57"/>
      <c r="AQ222" s="57"/>
    </row>
    <row r="223" spans="4:43" ht="15.75" customHeight="1">
      <c r="D223" s="57"/>
      <c r="E223" s="57"/>
      <c r="F223" s="57"/>
      <c r="G223" s="57"/>
      <c r="I223" s="57"/>
      <c r="J223" s="58"/>
      <c r="K223" s="57"/>
      <c r="L223" s="57"/>
      <c r="M223" s="58"/>
      <c r="P223" s="57"/>
      <c r="Q223" s="57"/>
      <c r="S223" s="57"/>
      <c r="T223" s="57"/>
      <c r="W223" s="57"/>
      <c r="Z223" s="57"/>
      <c r="AB223" s="57"/>
      <c r="AC223" s="57"/>
      <c r="AG223" s="67"/>
      <c r="AH223" s="67"/>
      <c r="AI223" s="59"/>
      <c r="AJ223" s="67"/>
      <c r="AK223" s="67"/>
      <c r="AM223" s="57"/>
      <c r="AN223" s="60"/>
      <c r="AO223" s="60"/>
      <c r="AP223" s="57"/>
      <c r="AQ223" s="57"/>
    </row>
    <row r="224" spans="4:43" ht="15.75" customHeight="1">
      <c r="D224" s="57"/>
      <c r="E224" s="57"/>
      <c r="F224" s="57"/>
      <c r="G224" s="57"/>
      <c r="I224" s="57"/>
      <c r="J224" s="58"/>
      <c r="K224" s="57"/>
      <c r="L224" s="57"/>
      <c r="M224" s="58"/>
      <c r="P224" s="57"/>
      <c r="Q224" s="57"/>
      <c r="S224" s="57"/>
      <c r="T224" s="57"/>
      <c r="W224" s="57"/>
      <c r="Z224" s="57"/>
      <c r="AB224" s="57"/>
      <c r="AC224" s="57"/>
      <c r="AG224" s="67"/>
      <c r="AH224" s="67"/>
      <c r="AI224" s="59"/>
      <c r="AJ224" s="67"/>
      <c r="AK224" s="67"/>
      <c r="AM224" s="57"/>
      <c r="AN224" s="60"/>
      <c r="AO224" s="60"/>
      <c r="AP224" s="57"/>
      <c r="AQ224" s="57"/>
    </row>
    <row r="225" spans="4:43" ht="15.75" customHeight="1">
      <c r="D225" s="57"/>
      <c r="E225" s="57"/>
      <c r="F225" s="57"/>
      <c r="G225" s="57"/>
      <c r="I225" s="57"/>
      <c r="J225" s="58"/>
      <c r="K225" s="57"/>
      <c r="L225" s="57"/>
      <c r="M225" s="58"/>
      <c r="P225" s="57"/>
      <c r="Q225" s="57"/>
      <c r="S225" s="57"/>
      <c r="T225" s="57"/>
      <c r="W225" s="57"/>
      <c r="Z225" s="57"/>
      <c r="AB225" s="57"/>
      <c r="AC225" s="57"/>
      <c r="AG225" s="67"/>
      <c r="AH225" s="67"/>
      <c r="AI225" s="59"/>
      <c r="AJ225" s="67"/>
      <c r="AK225" s="67"/>
      <c r="AM225" s="57"/>
      <c r="AN225" s="60"/>
      <c r="AO225" s="60"/>
      <c r="AP225" s="57"/>
      <c r="AQ225" s="57"/>
    </row>
    <row r="226" spans="4:43" ht="15.75" customHeight="1">
      <c r="D226" s="57"/>
      <c r="E226" s="57"/>
      <c r="F226" s="57"/>
      <c r="G226" s="57"/>
      <c r="I226" s="57"/>
      <c r="J226" s="58"/>
      <c r="K226" s="57"/>
      <c r="L226" s="57"/>
      <c r="M226" s="58"/>
      <c r="P226" s="57"/>
      <c r="Q226" s="57"/>
      <c r="S226" s="57"/>
      <c r="T226" s="57"/>
      <c r="W226" s="57"/>
      <c r="Z226" s="57"/>
      <c r="AB226" s="57"/>
      <c r="AC226" s="57"/>
      <c r="AG226" s="67"/>
      <c r="AH226" s="67"/>
      <c r="AI226" s="59"/>
      <c r="AJ226" s="67"/>
      <c r="AK226" s="67"/>
      <c r="AM226" s="57"/>
      <c r="AN226" s="60"/>
      <c r="AO226" s="60"/>
      <c r="AP226" s="57"/>
      <c r="AQ226" s="57"/>
    </row>
    <row r="227" spans="4:43" ht="15.75" customHeight="1">
      <c r="D227" s="57"/>
      <c r="E227" s="57"/>
      <c r="F227" s="57"/>
      <c r="G227" s="57"/>
      <c r="I227" s="57"/>
      <c r="J227" s="58"/>
      <c r="K227" s="57"/>
      <c r="L227" s="57"/>
      <c r="M227" s="58"/>
      <c r="P227" s="57"/>
      <c r="Q227" s="57"/>
      <c r="S227" s="57"/>
      <c r="T227" s="57"/>
      <c r="W227" s="57"/>
      <c r="Z227" s="57"/>
      <c r="AB227" s="57"/>
      <c r="AC227" s="57"/>
      <c r="AG227" s="67"/>
      <c r="AH227" s="67"/>
      <c r="AI227" s="59"/>
      <c r="AJ227" s="67"/>
      <c r="AK227" s="67"/>
      <c r="AM227" s="57"/>
      <c r="AN227" s="60"/>
      <c r="AO227" s="60"/>
      <c r="AP227" s="57"/>
      <c r="AQ227" s="57"/>
    </row>
    <row r="228" spans="4:43" ht="15.75" customHeight="1">
      <c r="D228" s="57"/>
      <c r="E228" s="57"/>
      <c r="F228" s="57"/>
      <c r="G228" s="57"/>
      <c r="I228" s="57"/>
      <c r="J228" s="58"/>
      <c r="K228" s="57"/>
      <c r="L228" s="57"/>
      <c r="M228" s="58"/>
      <c r="P228" s="57"/>
      <c r="Q228" s="57"/>
      <c r="S228" s="57"/>
      <c r="T228" s="57"/>
      <c r="W228" s="57"/>
      <c r="Z228" s="57"/>
      <c r="AB228" s="57"/>
      <c r="AC228" s="57"/>
      <c r="AG228" s="67"/>
      <c r="AH228" s="67"/>
      <c r="AI228" s="59"/>
      <c r="AJ228" s="67"/>
      <c r="AK228" s="67"/>
      <c r="AM228" s="57"/>
      <c r="AN228" s="60"/>
      <c r="AO228" s="60"/>
      <c r="AP228" s="57"/>
      <c r="AQ228" s="57"/>
    </row>
    <row r="229" spans="4:43" ht="15.75" customHeight="1">
      <c r="D229" s="57"/>
      <c r="E229" s="57"/>
      <c r="F229" s="57"/>
      <c r="G229" s="57"/>
      <c r="I229" s="57"/>
      <c r="J229" s="58"/>
      <c r="K229" s="57"/>
      <c r="L229" s="57"/>
      <c r="M229" s="58"/>
      <c r="P229" s="57"/>
      <c r="Q229" s="57"/>
      <c r="S229" s="57"/>
      <c r="T229" s="57"/>
      <c r="W229" s="57"/>
      <c r="Z229" s="57"/>
      <c r="AB229" s="57"/>
      <c r="AC229" s="57"/>
      <c r="AG229" s="67"/>
      <c r="AH229" s="67"/>
      <c r="AI229" s="59"/>
      <c r="AJ229" s="67"/>
      <c r="AK229" s="67"/>
      <c r="AM229" s="57"/>
      <c r="AN229" s="60"/>
      <c r="AO229" s="60"/>
      <c r="AP229" s="57"/>
      <c r="AQ229" s="57"/>
    </row>
    <row r="230" spans="4:43" ht="15.75" customHeight="1">
      <c r="D230" s="57"/>
      <c r="E230" s="57"/>
      <c r="F230" s="57"/>
      <c r="G230" s="57"/>
      <c r="I230" s="57"/>
      <c r="J230" s="58"/>
      <c r="K230" s="57"/>
      <c r="L230" s="57"/>
      <c r="M230" s="58"/>
      <c r="P230" s="57"/>
      <c r="Q230" s="57"/>
      <c r="S230" s="57"/>
      <c r="T230" s="57"/>
      <c r="W230" s="57"/>
      <c r="Z230" s="57"/>
      <c r="AB230" s="57"/>
      <c r="AC230" s="57"/>
      <c r="AG230" s="67"/>
      <c r="AH230" s="67"/>
      <c r="AI230" s="59"/>
      <c r="AJ230" s="67"/>
      <c r="AK230" s="67"/>
      <c r="AM230" s="57"/>
      <c r="AN230" s="60"/>
      <c r="AO230" s="60"/>
      <c r="AP230" s="57"/>
      <c r="AQ230" s="57"/>
    </row>
    <row r="231" spans="4:43" ht="15.75" customHeight="1">
      <c r="D231" s="57"/>
      <c r="E231" s="57"/>
      <c r="F231" s="57"/>
      <c r="G231" s="57"/>
      <c r="I231" s="57"/>
      <c r="J231" s="58"/>
      <c r="K231" s="57"/>
      <c r="L231" s="57"/>
      <c r="M231" s="58"/>
      <c r="P231" s="57"/>
      <c r="Q231" s="57"/>
      <c r="S231" s="57"/>
      <c r="T231" s="57"/>
      <c r="W231" s="57"/>
      <c r="Z231" s="57"/>
      <c r="AB231" s="57"/>
      <c r="AC231" s="57"/>
      <c r="AG231" s="67"/>
      <c r="AH231" s="67"/>
      <c r="AI231" s="59"/>
      <c r="AJ231" s="67"/>
      <c r="AK231" s="67"/>
      <c r="AM231" s="57"/>
      <c r="AN231" s="60"/>
      <c r="AO231" s="60"/>
      <c r="AP231" s="57"/>
      <c r="AQ231" s="57"/>
    </row>
    <row r="232" spans="4:43" ht="15.75" customHeight="1">
      <c r="D232" s="57"/>
      <c r="E232" s="57"/>
      <c r="F232" s="57"/>
      <c r="G232" s="57"/>
      <c r="I232" s="57"/>
      <c r="J232" s="58"/>
      <c r="K232" s="57"/>
      <c r="L232" s="57"/>
      <c r="M232" s="58"/>
      <c r="P232" s="57"/>
      <c r="Q232" s="57"/>
      <c r="S232" s="57"/>
      <c r="T232" s="57"/>
      <c r="W232" s="57"/>
      <c r="Z232" s="57"/>
      <c r="AB232" s="57"/>
      <c r="AC232" s="57"/>
      <c r="AG232" s="67"/>
      <c r="AH232" s="67"/>
      <c r="AI232" s="59"/>
      <c r="AJ232" s="67"/>
      <c r="AK232" s="67"/>
      <c r="AM232" s="57"/>
      <c r="AN232" s="60"/>
      <c r="AO232" s="60"/>
      <c r="AP232" s="57"/>
      <c r="AQ232" s="57"/>
    </row>
    <row r="233" spans="4:43" ht="15.75" customHeight="1">
      <c r="D233" s="57"/>
      <c r="E233" s="57"/>
      <c r="F233" s="57"/>
      <c r="G233" s="57"/>
      <c r="I233" s="57"/>
      <c r="J233" s="58"/>
      <c r="K233" s="57"/>
      <c r="L233" s="57"/>
      <c r="M233" s="58"/>
      <c r="P233" s="57"/>
      <c r="Q233" s="57"/>
      <c r="S233" s="57"/>
      <c r="T233" s="57"/>
      <c r="W233" s="57"/>
      <c r="Z233" s="57"/>
      <c r="AB233" s="57"/>
      <c r="AC233" s="57"/>
      <c r="AG233" s="67"/>
      <c r="AH233" s="67"/>
      <c r="AI233" s="59"/>
      <c r="AJ233" s="67"/>
      <c r="AK233" s="67"/>
      <c r="AM233" s="57"/>
      <c r="AN233" s="60"/>
      <c r="AO233" s="60"/>
      <c r="AP233" s="57"/>
      <c r="AQ233" s="57"/>
    </row>
    <row r="234" spans="4:43" ht="15.75" customHeight="1">
      <c r="D234" s="57"/>
      <c r="E234" s="57"/>
      <c r="F234" s="57"/>
      <c r="G234" s="57"/>
      <c r="I234" s="57"/>
      <c r="J234" s="58"/>
      <c r="K234" s="57"/>
      <c r="L234" s="57"/>
      <c r="M234" s="58"/>
      <c r="P234" s="57"/>
      <c r="Q234" s="57"/>
      <c r="S234" s="57"/>
      <c r="T234" s="57"/>
      <c r="W234" s="57"/>
      <c r="Z234" s="57"/>
      <c r="AB234" s="57"/>
      <c r="AC234" s="57"/>
      <c r="AG234" s="67"/>
      <c r="AH234" s="67"/>
      <c r="AI234" s="59"/>
      <c r="AJ234" s="67"/>
      <c r="AK234" s="67"/>
      <c r="AM234" s="57"/>
      <c r="AN234" s="60"/>
      <c r="AO234" s="60"/>
      <c r="AP234" s="57"/>
      <c r="AQ234" s="57"/>
    </row>
    <row r="235" spans="4:43" ht="15.75" customHeight="1">
      <c r="D235" s="57"/>
      <c r="E235" s="57"/>
      <c r="F235" s="57"/>
      <c r="G235" s="57"/>
      <c r="I235" s="57"/>
      <c r="J235" s="58"/>
      <c r="K235" s="57"/>
      <c r="L235" s="57"/>
      <c r="M235" s="58"/>
      <c r="P235" s="57"/>
      <c r="Q235" s="57"/>
      <c r="S235" s="57"/>
      <c r="T235" s="57"/>
      <c r="W235" s="57"/>
      <c r="Z235" s="57"/>
      <c r="AB235" s="57"/>
      <c r="AC235" s="57"/>
      <c r="AG235" s="67"/>
      <c r="AH235" s="67"/>
      <c r="AI235" s="59"/>
      <c r="AJ235" s="67"/>
      <c r="AK235" s="67"/>
      <c r="AM235" s="57"/>
      <c r="AN235" s="60"/>
      <c r="AO235" s="60"/>
      <c r="AP235" s="57"/>
      <c r="AQ235" s="57"/>
    </row>
    <row r="236" spans="4:43" ht="15.75" customHeight="1">
      <c r="D236" s="57"/>
      <c r="E236" s="57"/>
      <c r="F236" s="57"/>
      <c r="G236" s="57"/>
      <c r="I236" s="57"/>
      <c r="J236" s="58"/>
      <c r="K236" s="57"/>
      <c r="L236" s="57"/>
      <c r="M236" s="58"/>
      <c r="P236" s="57"/>
      <c r="Q236" s="57"/>
      <c r="S236" s="57"/>
      <c r="T236" s="57"/>
      <c r="W236" s="57"/>
      <c r="Z236" s="57"/>
      <c r="AB236" s="57"/>
      <c r="AC236" s="57"/>
      <c r="AG236" s="67"/>
      <c r="AH236" s="67"/>
      <c r="AI236" s="59"/>
      <c r="AJ236" s="67"/>
      <c r="AK236" s="67"/>
      <c r="AM236" s="57"/>
      <c r="AN236" s="60"/>
      <c r="AO236" s="60"/>
      <c r="AP236" s="57"/>
      <c r="AQ236" s="57"/>
    </row>
    <row r="237" spans="4:43" ht="15.75" customHeight="1">
      <c r="D237" s="57"/>
      <c r="E237" s="57"/>
      <c r="F237" s="57"/>
      <c r="G237" s="57"/>
      <c r="I237" s="57"/>
      <c r="J237" s="58"/>
      <c r="K237" s="57"/>
      <c r="L237" s="57"/>
      <c r="M237" s="58"/>
      <c r="P237" s="57"/>
      <c r="Q237" s="57"/>
      <c r="S237" s="57"/>
      <c r="T237" s="57"/>
      <c r="W237" s="57"/>
      <c r="Z237" s="57"/>
      <c r="AB237" s="57"/>
      <c r="AC237" s="57"/>
      <c r="AG237" s="67"/>
      <c r="AH237" s="67"/>
      <c r="AI237" s="59"/>
      <c r="AJ237" s="67"/>
      <c r="AK237" s="67"/>
      <c r="AM237" s="57"/>
      <c r="AN237" s="60"/>
      <c r="AO237" s="60"/>
      <c r="AP237" s="57"/>
      <c r="AQ237" s="57"/>
    </row>
    <row r="238" spans="4:43" ht="15.75" customHeight="1">
      <c r="D238" s="57"/>
      <c r="E238" s="57"/>
      <c r="F238" s="57"/>
      <c r="G238" s="57"/>
      <c r="I238" s="57"/>
      <c r="J238" s="58"/>
      <c r="K238" s="57"/>
      <c r="L238" s="57"/>
      <c r="M238" s="58"/>
      <c r="P238" s="57"/>
      <c r="Q238" s="57"/>
      <c r="S238" s="57"/>
      <c r="T238" s="57"/>
      <c r="W238" s="57"/>
      <c r="Z238" s="57"/>
      <c r="AB238" s="57"/>
      <c r="AC238" s="57"/>
      <c r="AG238" s="67"/>
      <c r="AH238" s="67"/>
      <c r="AI238" s="59"/>
      <c r="AJ238" s="67"/>
      <c r="AK238" s="67"/>
      <c r="AM238" s="57"/>
      <c r="AN238" s="60"/>
      <c r="AO238" s="60"/>
      <c r="AP238" s="57"/>
      <c r="AQ238" s="57"/>
    </row>
    <row r="239" spans="4:43" ht="15.75" customHeight="1">
      <c r="D239" s="57"/>
      <c r="E239" s="57"/>
      <c r="F239" s="57"/>
      <c r="G239" s="57"/>
      <c r="I239" s="57"/>
      <c r="J239" s="58"/>
      <c r="K239" s="57"/>
      <c r="L239" s="57"/>
      <c r="M239" s="58"/>
      <c r="P239" s="57"/>
      <c r="Q239" s="57"/>
      <c r="S239" s="57"/>
      <c r="T239" s="57"/>
      <c r="W239" s="57"/>
      <c r="Z239" s="57"/>
      <c r="AB239" s="57"/>
      <c r="AC239" s="57"/>
      <c r="AG239" s="67"/>
      <c r="AH239" s="67"/>
      <c r="AI239" s="59"/>
      <c r="AJ239" s="67"/>
      <c r="AK239" s="67"/>
      <c r="AM239" s="57"/>
      <c r="AN239" s="60"/>
      <c r="AO239" s="60"/>
      <c r="AP239" s="57"/>
      <c r="AQ239" s="57"/>
    </row>
    <row r="240" spans="4:43" ht="15.75" customHeight="1">
      <c r="D240" s="57"/>
      <c r="E240" s="57"/>
      <c r="F240" s="57"/>
      <c r="G240" s="57"/>
      <c r="I240" s="57"/>
      <c r="J240" s="58"/>
      <c r="K240" s="57"/>
      <c r="L240" s="57"/>
      <c r="M240" s="58"/>
      <c r="P240" s="57"/>
      <c r="Q240" s="57"/>
      <c r="S240" s="57"/>
      <c r="T240" s="57"/>
      <c r="W240" s="57"/>
      <c r="Z240" s="57"/>
      <c r="AB240" s="57"/>
      <c r="AC240" s="57"/>
      <c r="AG240" s="67"/>
      <c r="AH240" s="67"/>
      <c r="AI240" s="59"/>
      <c r="AJ240" s="67"/>
      <c r="AK240" s="67"/>
      <c r="AM240" s="57"/>
      <c r="AN240" s="60"/>
      <c r="AO240" s="60"/>
      <c r="AP240" s="57"/>
      <c r="AQ240" s="57"/>
    </row>
    <row r="241" spans="4:43" ht="15.75" customHeight="1">
      <c r="D241" s="57"/>
      <c r="E241" s="57"/>
      <c r="F241" s="57"/>
      <c r="G241" s="57"/>
      <c r="I241" s="57"/>
      <c r="J241" s="58"/>
      <c r="K241" s="57"/>
      <c r="L241" s="57"/>
      <c r="M241" s="58"/>
      <c r="P241" s="57"/>
      <c r="Q241" s="57"/>
      <c r="S241" s="57"/>
      <c r="T241" s="57"/>
      <c r="W241" s="57"/>
      <c r="Z241" s="57"/>
      <c r="AB241" s="57"/>
      <c r="AC241" s="57"/>
      <c r="AG241" s="67"/>
      <c r="AH241" s="67"/>
      <c r="AI241" s="59"/>
      <c r="AJ241" s="67"/>
      <c r="AK241" s="67"/>
      <c r="AM241" s="57"/>
      <c r="AN241" s="60"/>
      <c r="AO241" s="60"/>
      <c r="AP241" s="57"/>
      <c r="AQ241" s="57"/>
    </row>
    <row r="242" spans="4:43" ht="15.75" customHeight="1">
      <c r="D242" s="57"/>
      <c r="E242" s="57"/>
      <c r="F242" s="57"/>
      <c r="G242" s="57"/>
      <c r="I242" s="57"/>
      <c r="J242" s="58"/>
      <c r="K242" s="57"/>
      <c r="L242" s="57"/>
      <c r="M242" s="58"/>
      <c r="P242" s="57"/>
      <c r="Q242" s="57"/>
      <c r="S242" s="57"/>
      <c r="T242" s="57"/>
      <c r="W242" s="57"/>
      <c r="Z242" s="57"/>
      <c r="AB242" s="57"/>
      <c r="AC242" s="57"/>
      <c r="AG242" s="67"/>
      <c r="AH242" s="67"/>
      <c r="AI242" s="59"/>
      <c r="AJ242" s="67"/>
      <c r="AK242" s="67"/>
      <c r="AM242" s="57"/>
      <c r="AN242" s="60"/>
      <c r="AO242" s="60"/>
      <c r="AP242" s="57"/>
      <c r="AQ242" s="57"/>
    </row>
    <row r="243" spans="4:43" ht="15.75" customHeight="1">
      <c r="D243" s="57"/>
      <c r="E243" s="57"/>
      <c r="F243" s="57"/>
      <c r="G243" s="57"/>
      <c r="I243" s="57"/>
      <c r="J243" s="58"/>
      <c r="K243" s="57"/>
      <c r="L243" s="57"/>
      <c r="M243" s="58"/>
      <c r="P243" s="57"/>
      <c r="Q243" s="57"/>
      <c r="S243" s="57"/>
      <c r="T243" s="57"/>
      <c r="W243" s="57"/>
      <c r="Z243" s="57"/>
      <c r="AB243" s="57"/>
      <c r="AC243" s="57"/>
      <c r="AG243" s="67"/>
      <c r="AH243" s="67"/>
      <c r="AI243" s="59"/>
      <c r="AJ243" s="67"/>
      <c r="AK243" s="67"/>
      <c r="AM243" s="57"/>
      <c r="AN243" s="60"/>
      <c r="AO243" s="60"/>
      <c r="AP243" s="57"/>
      <c r="AQ243" s="57"/>
    </row>
    <row r="244" spans="4:43" ht="15.75" customHeight="1">
      <c r="D244" s="57"/>
      <c r="E244" s="57"/>
      <c r="F244" s="57"/>
      <c r="G244" s="57"/>
      <c r="I244" s="57"/>
      <c r="J244" s="58"/>
      <c r="K244" s="57"/>
      <c r="L244" s="57"/>
      <c r="M244" s="58"/>
      <c r="P244" s="57"/>
      <c r="Q244" s="57"/>
      <c r="S244" s="57"/>
      <c r="T244" s="57"/>
      <c r="W244" s="57"/>
      <c r="Z244" s="57"/>
      <c r="AB244" s="57"/>
      <c r="AC244" s="57"/>
      <c r="AG244" s="67"/>
      <c r="AH244" s="67"/>
      <c r="AI244" s="59"/>
      <c r="AJ244" s="67"/>
      <c r="AK244" s="67"/>
      <c r="AM244" s="57"/>
      <c r="AN244" s="60"/>
      <c r="AO244" s="60"/>
      <c r="AP244" s="57"/>
      <c r="AQ244" s="57"/>
    </row>
    <row r="245" spans="4:43" ht="15.75" customHeight="1">
      <c r="D245" s="57"/>
      <c r="E245" s="57"/>
      <c r="F245" s="57"/>
      <c r="G245" s="57"/>
      <c r="I245" s="57"/>
      <c r="J245" s="58"/>
      <c r="K245" s="57"/>
      <c r="L245" s="57"/>
      <c r="M245" s="58"/>
      <c r="P245" s="57"/>
      <c r="Q245" s="57"/>
      <c r="S245" s="57"/>
      <c r="T245" s="57"/>
      <c r="W245" s="57"/>
      <c r="Z245" s="57"/>
      <c r="AB245" s="57"/>
      <c r="AC245" s="57"/>
      <c r="AG245" s="67"/>
      <c r="AH245" s="67"/>
      <c r="AI245" s="59"/>
      <c r="AJ245" s="67"/>
      <c r="AK245" s="67"/>
      <c r="AM245" s="57"/>
      <c r="AN245" s="60"/>
      <c r="AO245" s="60"/>
      <c r="AP245" s="57"/>
      <c r="AQ245" s="57"/>
    </row>
    <row r="246" spans="4:43" ht="15.75" customHeight="1">
      <c r="D246" s="57"/>
      <c r="E246" s="57"/>
      <c r="F246" s="57"/>
      <c r="G246" s="57"/>
      <c r="I246" s="57"/>
      <c r="J246" s="58"/>
      <c r="K246" s="57"/>
      <c r="L246" s="57"/>
      <c r="M246" s="58"/>
      <c r="P246" s="57"/>
      <c r="Q246" s="57"/>
      <c r="S246" s="57"/>
      <c r="T246" s="57"/>
      <c r="W246" s="57"/>
      <c r="Z246" s="57"/>
      <c r="AB246" s="57"/>
      <c r="AC246" s="57"/>
      <c r="AG246" s="67"/>
      <c r="AH246" s="67"/>
      <c r="AI246" s="59"/>
      <c r="AJ246" s="67"/>
      <c r="AK246" s="67"/>
      <c r="AM246" s="57"/>
      <c r="AN246" s="60"/>
      <c r="AO246" s="60"/>
      <c r="AP246" s="57"/>
      <c r="AQ246" s="57"/>
    </row>
    <row r="247" spans="4:43" ht="15.75" customHeight="1">
      <c r="D247" s="57"/>
      <c r="E247" s="57"/>
      <c r="F247" s="57"/>
      <c r="G247" s="57"/>
      <c r="I247" s="57"/>
      <c r="J247" s="58"/>
      <c r="K247" s="57"/>
      <c r="L247" s="57"/>
      <c r="M247" s="58"/>
      <c r="P247" s="57"/>
      <c r="Q247" s="57"/>
      <c r="S247" s="57"/>
      <c r="T247" s="57"/>
      <c r="W247" s="57"/>
      <c r="Z247" s="57"/>
      <c r="AB247" s="57"/>
      <c r="AC247" s="57"/>
      <c r="AG247" s="67"/>
      <c r="AH247" s="67"/>
      <c r="AI247" s="59"/>
      <c r="AJ247" s="67"/>
      <c r="AK247" s="67"/>
      <c r="AM247" s="57"/>
      <c r="AN247" s="60"/>
      <c r="AO247" s="60"/>
      <c r="AP247" s="57"/>
      <c r="AQ247" s="57"/>
    </row>
    <row r="248" spans="4:43" ht="15.75" customHeight="1">
      <c r="D248" s="57"/>
      <c r="E248" s="57"/>
      <c r="F248" s="57"/>
      <c r="G248" s="57"/>
      <c r="I248" s="57"/>
      <c r="J248" s="58"/>
      <c r="K248" s="57"/>
      <c r="L248" s="57"/>
      <c r="M248" s="58"/>
      <c r="P248" s="57"/>
      <c r="Q248" s="57"/>
      <c r="S248" s="57"/>
      <c r="T248" s="57"/>
      <c r="W248" s="57"/>
      <c r="Z248" s="57"/>
      <c r="AB248" s="57"/>
      <c r="AC248" s="57"/>
      <c r="AG248" s="67"/>
      <c r="AH248" s="67"/>
      <c r="AI248" s="59"/>
      <c r="AJ248" s="67"/>
      <c r="AK248" s="67"/>
      <c r="AM248" s="57"/>
      <c r="AN248" s="60"/>
      <c r="AO248" s="60"/>
      <c r="AP248" s="57"/>
      <c r="AQ248" s="57"/>
    </row>
    <row r="249" spans="4:43" ht="15.75" customHeight="1">
      <c r="D249" s="57"/>
      <c r="E249" s="57"/>
      <c r="F249" s="57"/>
      <c r="G249" s="57"/>
      <c r="I249" s="57"/>
      <c r="J249" s="58"/>
      <c r="K249" s="57"/>
      <c r="L249" s="57"/>
      <c r="M249" s="58"/>
      <c r="P249" s="57"/>
      <c r="Q249" s="57"/>
      <c r="S249" s="57"/>
      <c r="T249" s="57"/>
      <c r="W249" s="57"/>
      <c r="Z249" s="57"/>
      <c r="AB249" s="57"/>
      <c r="AC249" s="57"/>
      <c r="AG249" s="67"/>
      <c r="AH249" s="67"/>
      <c r="AI249" s="59"/>
      <c r="AJ249" s="67"/>
      <c r="AK249" s="67"/>
      <c r="AM249" s="57"/>
      <c r="AN249" s="60"/>
      <c r="AO249" s="60"/>
      <c r="AP249" s="57"/>
      <c r="AQ249" s="57"/>
    </row>
    <row r="250" spans="4:43" ht="15.75" customHeight="1">
      <c r="D250" s="57"/>
      <c r="E250" s="57"/>
      <c r="F250" s="57"/>
      <c r="G250" s="57"/>
      <c r="I250" s="57"/>
      <c r="J250" s="58"/>
      <c r="K250" s="57"/>
      <c r="L250" s="57"/>
      <c r="M250" s="58"/>
      <c r="P250" s="57"/>
      <c r="Q250" s="57"/>
      <c r="S250" s="57"/>
      <c r="T250" s="57"/>
      <c r="W250" s="57"/>
      <c r="Z250" s="57"/>
      <c r="AB250" s="57"/>
      <c r="AC250" s="57"/>
      <c r="AG250" s="67"/>
      <c r="AH250" s="67"/>
      <c r="AI250" s="59"/>
      <c r="AJ250" s="67"/>
      <c r="AK250" s="67"/>
      <c r="AM250" s="57"/>
      <c r="AN250" s="60"/>
      <c r="AO250" s="60"/>
      <c r="AP250" s="57"/>
      <c r="AQ250" s="57"/>
    </row>
    <row r="251" spans="4:43" ht="15.75" customHeight="1">
      <c r="D251" s="57"/>
      <c r="E251" s="57"/>
      <c r="F251" s="57"/>
      <c r="G251" s="57"/>
      <c r="I251" s="57"/>
      <c r="J251" s="58"/>
      <c r="K251" s="57"/>
      <c r="L251" s="57"/>
      <c r="M251" s="58"/>
      <c r="P251" s="57"/>
      <c r="Q251" s="57"/>
      <c r="S251" s="57"/>
      <c r="T251" s="57"/>
      <c r="W251" s="57"/>
      <c r="Z251" s="57"/>
      <c r="AB251" s="57"/>
      <c r="AC251" s="57"/>
      <c r="AG251" s="67"/>
      <c r="AH251" s="67"/>
      <c r="AI251" s="59"/>
      <c r="AJ251" s="67"/>
      <c r="AK251" s="67"/>
      <c r="AM251" s="57"/>
      <c r="AN251" s="60"/>
      <c r="AO251" s="60"/>
      <c r="AP251" s="57"/>
      <c r="AQ251" s="57"/>
    </row>
    <row r="252" spans="4:43" ht="15.75" customHeight="1">
      <c r="D252" s="57"/>
      <c r="E252" s="57"/>
      <c r="F252" s="57"/>
      <c r="G252" s="57"/>
      <c r="I252" s="57"/>
      <c r="J252" s="58"/>
      <c r="K252" s="57"/>
      <c r="L252" s="57"/>
      <c r="M252" s="58"/>
      <c r="P252" s="57"/>
      <c r="Q252" s="57"/>
      <c r="S252" s="57"/>
      <c r="T252" s="57"/>
      <c r="W252" s="57"/>
      <c r="Z252" s="57"/>
      <c r="AB252" s="57"/>
      <c r="AC252" s="57"/>
      <c r="AG252" s="67"/>
      <c r="AH252" s="67"/>
      <c r="AI252" s="59"/>
      <c r="AJ252" s="67"/>
      <c r="AK252" s="67"/>
      <c r="AM252" s="57"/>
      <c r="AN252" s="60"/>
      <c r="AO252" s="60"/>
      <c r="AP252" s="57"/>
      <c r="AQ252" s="57"/>
    </row>
    <row r="253" spans="4:43" ht="15.75" customHeight="1">
      <c r="D253" s="57"/>
      <c r="E253" s="57"/>
      <c r="F253" s="57"/>
      <c r="G253" s="57"/>
      <c r="I253" s="57"/>
      <c r="J253" s="58"/>
      <c r="K253" s="57"/>
      <c r="L253" s="57"/>
      <c r="M253" s="58"/>
      <c r="P253" s="57"/>
      <c r="Q253" s="57"/>
      <c r="S253" s="57"/>
      <c r="T253" s="57"/>
      <c r="W253" s="57"/>
      <c r="Z253" s="57"/>
      <c r="AB253" s="57"/>
      <c r="AC253" s="57"/>
      <c r="AG253" s="67"/>
      <c r="AH253" s="67"/>
      <c r="AI253" s="59"/>
      <c r="AJ253" s="67"/>
      <c r="AK253" s="67"/>
      <c r="AM253" s="57"/>
      <c r="AN253" s="60"/>
      <c r="AO253" s="60"/>
      <c r="AP253" s="57"/>
      <c r="AQ253" s="57"/>
    </row>
    <row r="254" spans="4:43" ht="15.75" customHeight="1">
      <c r="D254" s="57"/>
      <c r="E254" s="57"/>
      <c r="F254" s="57"/>
      <c r="G254" s="57"/>
      <c r="I254" s="57"/>
      <c r="J254" s="58"/>
      <c r="K254" s="57"/>
      <c r="L254" s="57"/>
      <c r="M254" s="58"/>
      <c r="P254" s="57"/>
      <c r="Q254" s="57"/>
      <c r="S254" s="57"/>
      <c r="T254" s="57"/>
      <c r="W254" s="57"/>
      <c r="Z254" s="57"/>
      <c r="AB254" s="57"/>
      <c r="AC254" s="57"/>
      <c r="AG254" s="67"/>
      <c r="AH254" s="67"/>
      <c r="AI254" s="59"/>
      <c r="AJ254" s="67"/>
      <c r="AK254" s="67"/>
      <c r="AM254" s="57"/>
      <c r="AN254" s="60"/>
      <c r="AO254" s="60"/>
      <c r="AP254" s="57"/>
      <c r="AQ254" s="57"/>
    </row>
    <row r="255" spans="4:43" ht="15.75" customHeight="1">
      <c r="D255" s="57"/>
      <c r="E255" s="57"/>
      <c r="F255" s="57"/>
      <c r="G255" s="57"/>
      <c r="I255" s="57"/>
      <c r="J255" s="58"/>
      <c r="K255" s="57"/>
      <c r="L255" s="57"/>
      <c r="M255" s="58"/>
      <c r="P255" s="57"/>
      <c r="Q255" s="57"/>
      <c r="S255" s="57"/>
      <c r="T255" s="57"/>
      <c r="W255" s="57"/>
      <c r="Z255" s="57"/>
      <c r="AB255" s="57"/>
      <c r="AC255" s="57"/>
      <c r="AG255" s="67"/>
      <c r="AH255" s="67"/>
      <c r="AI255" s="59"/>
      <c r="AJ255" s="67"/>
      <c r="AK255" s="67"/>
      <c r="AM255" s="57"/>
      <c r="AN255" s="60"/>
      <c r="AO255" s="60"/>
      <c r="AP255" s="57"/>
      <c r="AQ255" s="57"/>
    </row>
    <row r="256" spans="4:43" ht="15.75" customHeight="1">
      <c r="D256" s="57"/>
      <c r="E256" s="57"/>
      <c r="F256" s="57"/>
      <c r="G256" s="57"/>
      <c r="I256" s="57"/>
      <c r="J256" s="58"/>
      <c r="K256" s="57"/>
      <c r="L256" s="57"/>
      <c r="M256" s="58"/>
      <c r="P256" s="57"/>
      <c r="Q256" s="57"/>
      <c r="S256" s="57"/>
      <c r="T256" s="57"/>
      <c r="W256" s="57"/>
      <c r="Z256" s="57"/>
      <c r="AB256" s="57"/>
      <c r="AC256" s="57"/>
      <c r="AG256" s="67"/>
      <c r="AH256" s="67"/>
      <c r="AI256" s="59"/>
      <c r="AJ256" s="67"/>
      <c r="AK256" s="67"/>
      <c r="AM256" s="57"/>
      <c r="AN256" s="60"/>
      <c r="AO256" s="60"/>
      <c r="AP256" s="57"/>
      <c r="AQ256" s="57"/>
    </row>
    <row r="257" spans="4:43" ht="15.75" customHeight="1">
      <c r="D257" s="57"/>
      <c r="E257" s="57"/>
      <c r="F257" s="57"/>
      <c r="G257" s="57"/>
      <c r="I257" s="57"/>
      <c r="J257" s="58"/>
      <c r="K257" s="57"/>
      <c r="L257" s="57"/>
      <c r="M257" s="58"/>
      <c r="P257" s="57"/>
      <c r="Q257" s="57"/>
      <c r="S257" s="57"/>
      <c r="T257" s="57"/>
      <c r="W257" s="57"/>
      <c r="Z257" s="57"/>
      <c r="AB257" s="57"/>
      <c r="AC257" s="57"/>
      <c r="AG257" s="67"/>
      <c r="AH257" s="67"/>
      <c r="AI257" s="59"/>
      <c r="AJ257" s="67"/>
      <c r="AK257" s="67"/>
      <c r="AM257" s="57"/>
      <c r="AN257" s="60"/>
      <c r="AO257" s="60"/>
      <c r="AP257" s="57"/>
      <c r="AQ257" s="57"/>
    </row>
    <row r="258" spans="4:43" ht="15.75" customHeight="1">
      <c r="D258" s="57"/>
      <c r="E258" s="57"/>
      <c r="F258" s="57"/>
      <c r="G258" s="57"/>
      <c r="I258" s="57"/>
      <c r="J258" s="58"/>
      <c r="K258" s="57"/>
      <c r="L258" s="57"/>
      <c r="M258" s="58"/>
      <c r="P258" s="57"/>
      <c r="Q258" s="57"/>
      <c r="S258" s="57"/>
      <c r="T258" s="57"/>
      <c r="W258" s="57"/>
      <c r="Z258" s="57"/>
      <c r="AB258" s="57"/>
      <c r="AC258" s="57"/>
      <c r="AG258" s="67"/>
      <c r="AH258" s="67"/>
      <c r="AI258" s="59"/>
      <c r="AJ258" s="67"/>
      <c r="AK258" s="67"/>
      <c r="AM258" s="57"/>
      <c r="AN258" s="60"/>
      <c r="AO258" s="60"/>
      <c r="AP258" s="57"/>
      <c r="AQ258" s="57"/>
    </row>
    <row r="259" spans="4:43" ht="15.75" customHeight="1">
      <c r="D259" s="57"/>
      <c r="E259" s="57"/>
      <c r="F259" s="57"/>
      <c r="G259" s="57"/>
      <c r="I259" s="57"/>
      <c r="J259" s="58"/>
      <c r="K259" s="57"/>
      <c r="L259" s="57"/>
      <c r="M259" s="58"/>
      <c r="P259" s="57"/>
      <c r="Q259" s="57"/>
      <c r="S259" s="57"/>
      <c r="T259" s="57"/>
      <c r="W259" s="57"/>
      <c r="Z259" s="57"/>
      <c r="AB259" s="57"/>
      <c r="AC259" s="57"/>
      <c r="AG259" s="67"/>
      <c r="AH259" s="67"/>
      <c r="AI259" s="59"/>
      <c r="AJ259" s="67"/>
      <c r="AK259" s="67"/>
      <c r="AM259" s="57"/>
      <c r="AN259" s="60"/>
      <c r="AO259" s="60"/>
      <c r="AP259" s="57"/>
      <c r="AQ259" s="57"/>
    </row>
    <row r="260" spans="4:43" ht="15.75" customHeight="1">
      <c r="D260" s="57"/>
      <c r="E260" s="57"/>
      <c r="F260" s="57"/>
      <c r="G260" s="57"/>
      <c r="I260" s="57"/>
      <c r="J260" s="58"/>
      <c r="K260" s="57"/>
      <c r="L260" s="57"/>
      <c r="M260" s="58"/>
      <c r="P260" s="57"/>
      <c r="Q260" s="57"/>
      <c r="S260" s="57"/>
      <c r="T260" s="57"/>
      <c r="W260" s="57"/>
      <c r="Z260" s="57"/>
      <c r="AB260" s="57"/>
      <c r="AC260" s="57"/>
      <c r="AG260" s="67"/>
      <c r="AH260" s="67"/>
      <c r="AI260" s="59"/>
      <c r="AJ260" s="67"/>
      <c r="AK260" s="67"/>
      <c r="AM260" s="57"/>
      <c r="AN260" s="60"/>
      <c r="AO260" s="60"/>
      <c r="AP260" s="57"/>
      <c r="AQ260" s="57"/>
    </row>
    <row r="261" spans="4:43" ht="15.75" customHeight="1">
      <c r="D261" s="57"/>
      <c r="E261" s="57"/>
      <c r="F261" s="57"/>
      <c r="G261" s="57"/>
      <c r="I261" s="57"/>
      <c r="J261" s="58"/>
      <c r="K261" s="57"/>
      <c r="L261" s="57"/>
      <c r="M261" s="58"/>
      <c r="P261" s="57"/>
      <c r="Q261" s="57"/>
      <c r="S261" s="57"/>
      <c r="T261" s="57"/>
      <c r="W261" s="57"/>
      <c r="Z261" s="57"/>
      <c r="AB261" s="57"/>
      <c r="AC261" s="57"/>
      <c r="AG261" s="67"/>
      <c r="AH261" s="67"/>
      <c r="AI261" s="59"/>
      <c r="AJ261" s="67"/>
      <c r="AK261" s="67"/>
      <c r="AM261" s="57"/>
      <c r="AN261" s="60"/>
      <c r="AO261" s="60"/>
      <c r="AP261" s="57"/>
      <c r="AQ261" s="57"/>
    </row>
    <row r="262" spans="4:43" ht="15.75" customHeight="1">
      <c r="D262" s="57"/>
      <c r="E262" s="57"/>
      <c r="F262" s="57"/>
      <c r="G262" s="57"/>
      <c r="I262" s="57"/>
      <c r="J262" s="58"/>
      <c r="K262" s="57"/>
      <c r="L262" s="57"/>
      <c r="M262" s="58"/>
      <c r="P262" s="57"/>
      <c r="Q262" s="57"/>
      <c r="S262" s="57"/>
      <c r="T262" s="57"/>
      <c r="W262" s="57"/>
      <c r="Z262" s="57"/>
      <c r="AB262" s="57"/>
      <c r="AC262" s="57"/>
      <c r="AG262" s="67"/>
      <c r="AH262" s="67"/>
      <c r="AI262" s="59"/>
      <c r="AJ262" s="67"/>
      <c r="AK262" s="67"/>
      <c r="AM262" s="57"/>
      <c r="AN262" s="60"/>
      <c r="AO262" s="60"/>
      <c r="AP262" s="57"/>
      <c r="AQ262" s="57"/>
    </row>
    <row r="263" spans="4:43" ht="15.75" customHeight="1">
      <c r="D263" s="57"/>
      <c r="E263" s="57"/>
      <c r="F263" s="57"/>
      <c r="G263" s="57"/>
      <c r="I263" s="57"/>
      <c r="J263" s="58"/>
      <c r="K263" s="57"/>
      <c r="L263" s="57"/>
      <c r="M263" s="58"/>
      <c r="P263" s="57"/>
      <c r="Q263" s="57"/>
      <c r="S263" s="57"/>
      <c r="T263" s="57"/>
      <c r="W263" s="57"/>
      <c r="Z263" s="57"/>
      <c r="AB263" s="57"/>
      <c r="AC263" s="57"/>
      <c r="AG263" s="67"/>
      <c r="AH263" s="67"/>
      <c r="AI263" s="59"/>
      <c r="AJ263" s="67"/>
      <c r="AK263" s="67"/>
      <c r="AM263" s="57"/>
      <c r="AN263" s="60"/>
      <c r="AO263" s="60"/>
      <c r="AP263" s="57"/>
      <c r="AQ263" s="57"/>
    </row>
    <row r="264" spans="4:43" ht="15.75" customHeight="1">
      <c r="D264" s="57"/>
      <c r="E264" s="57"/>
      <c r="F264" s="57"/>
      <c r="G264" s="57"/>
      <c r="I264" s="57"/>
      <c r="J264" s="58"/>
      <c r="K264" s="57"/>
      <c r="L264" s="57"/>
      <c r="M264" s="58"/>
      <c r="P264" s="57"/>
      <c r="Q264" s="57"/>
      <c r="S264" s="57"/>
      <c r="T264" s="57"/>
      <c r="W264" s="57"/>
      <c r="Z264" s="57"/>
      <c r="AB264" s="57"/>
      <c r="AC264" s="57"/>
      <c r="AG264" s="67"/>
      <c r="AH264" s="67"/>
      <c r="AI264" s="59"/>
      <c r="AJ264" s="67"/>
      <c r="AK264" s="67"/>
      <c r="AM264" s="57"/>
      <c r="AN264" s="60"/>
      <c r="AO264" s="60"/>
      <c r="AP264" s="57"/>
      <c r="AQ264" s="57"/>
    </row>
    <row r="265" spans="4:43" ht="15.75" customHeight="1">
      <c r="D265" s="57"/>
      <c r="E265" s="57"/>
      <c r="F265" s="57"/>
      <c r="G265" s="57"/>
      <c r="I265" s="57"/>
      <c r="J265" s="58"/>
      <c r="K265" s="57"/>
      <c r="L265" s="57"/>
      <c r="M265" s="58"/>
      <c r="P265" s="57"/>
      <c r="Q265" s="57"/>
      <c r="S265" s="57"/>
      <c r="T265" s="57"/>
      <c r="W265" s="57"/>
      <c r="Z265" s="57"/>
      <c r="AB265" s="57"/>
      <c r="AC265" s="57"/>
      <c r="AG265" s="67"/>
      <c r="AH265" s="67"/>
      <c r="AI265" s="59"/>
      <c r="AJ265" s="67"/>
      <c r="AK265" s="67"/>
      <c r="AM265" s="57"/>
      <c r="AN265" s="60"/>
      <c r="AO265" s="60"/>
      <c r="AP265" s="57"/>
      <c r="AQ265" s="57"/>
    </row>
    <row r="266" spans="4:43" ht="15.75" customHeight="1">
      <c r="D266" s="57"/>
      <c r="E266" s="57"/>
      <c r="F266" s="57"/>
      <c r="G266" s="57"/>
      <c r="I266" s="57"/>
      <c r="J266" s="58"/>
      <c r="K266" s="57"/>
      <c r="L266" s="57"/>
      <c r="M266" s="58"/>
      <c r="P266" s="57"/>
      <c r="Q266" s="57"/>
      <c r="S266" s="57"/>
      <c r="T266" s="57"/>
      <c r="W266" s="57"/>
      <c r="Z266" s="57"/>
      <c r="AB266" s="57"/>
      <c r="AC266" s="57"/>
      <c r="AG266" s="67"/>
      <c r="AH266" s="67"/>
      <c r="AI266" s="59"/>
      <c r="AJ266" s="67"/>
      <c r="AK266" s="67"/>
      <c r="AM266" s="57"/>
      <c r="AN266" s="60"/>
      <c r="AO266" s="60"/>
      <c r="AP266" s="57"/>
      <c r="AQ266" s="57"/>
    </row>
    <row r="267" spans="4:43" ht="15.75" customHeight="1">
      <c r="D267" s="57"/>
      <c r="E267" s="57"/>
      <c r="F267" s="57"/>
      <c r="G267" s="57"/>
      <c r="I267" s="57"/>
      <c r="J267" s="58"/>
      <c r="K267" s="57"/>
      <c r="L267" s="57"/>
      <c r="M267" s="58"/>
      <c r="P267" s="57"/>
      <c r="Q267" s="57"/>
      <c r="S267" s="57"/>
      <c r="T267" s="57"/>
      <c r="W267" s="57"/>
      <c r="Z267" s="57"/>
      <c r="AB267" s="57"/>
      <c r="AC267" s="57"/>
      <c r="AG267" s="67"/>
      <c r="AH267" s="67"/>
      <c r="AI267" s="59"/>
      <c r="AJ267" s="67"/>
      <c r="AK267" s="67"/>
      <c r="AM267" s="57"/>
      <c r="AN267" s="60"/>
      <c r="AO267" s="60"/>
      <c r="AP267" s="57"/>
      <c r="AQ267" s="57"/>
    </row>
    <row r="268" spans="4:43" ht="15.75" customHeight="1">
      <c r="D268" s="57"/>
      <c r="E268" s="57"/>
      <c r="F268" s="57"/>
      <c r="G268" s="57"/>
      <c r="I268" s="57"/>
      <c r="J268" s="58"/>
      <c r="K268" s="57"/>
      <c r="L268" s="57"/>
      <c r="M268" s="58"/>
      <c r="P268" s="57"/>
      <c r="Q268" s="57"/>
      <c r="S268" s="57"/>
      <c r="T268" s="57"/>
      <c r="W268" s="57"/>
      <c r="Z268" s="57"/>
      <c r="AB268" s="57"/>
      <c r="AC268" s="57"/>
      <c r="AG268" s="67"/>
      <c r="AH268" s="67"/>
      <c r="AI268" s="59"/>
      <c r="AJ268" s="67"/>
      <c r="AK268" s="67"/>
      <c r="AM268" s="57"/>
      <c r="AN268" s="60"/>
      <c r="AO268" s="60"/>
      <c r="AP268" s="57"/>
      <c r="AQ268" s="57"/>
    </row>
    <row r="269" spans="4:43" ht="15.75" customHeight="1">
      <c r="D269" s="57"/>
      <c r="E269" s="57"/>
      <c r="F269" s="57"/>
      <c r="G269" s="57"/>
      <c r="I269" s="57"/>
      <c r="J269" s="58"/>
      <c r="K269" s="57"/>
      <c r="L269" s="57"/>
      <c r="M269" s="58"/>
      <c r="P269" s="57"/>
      <c r="Q269" s="57"/>
      <c r="S269" s="57"/>
      <c r="T269" s="57"/>
      <c r="W269" s="57"/>
      <c r="Z269" s="57"/>
      <c r="AB269" s="57"/>
      <c r="AC269" s="57"/>
      <c r="AG269" s="67"/>
      <c r="AH269" s="67"/>
      <c r="AI269" s="59"/>
      <c r="AJ269" s="67"/>
      <c r="AK269" s="67"/>
      <c r="AM269" s="57"/>
      <c r="AN269" s="60"/>
      <c r="AO269" s="60"/>
      <c r="AP269" s="57"/>
      <c r="AQ269" s="57"/>
    </row>
    <row r="270" spans="4:43" ht="15.75" customHeight="1">
      <c r="D270" s="57"/>
      <c r="E270" s="57"/>
      <c r="F270" s="57"/>
      <c r="G270" s="57"/>
      <c r="I270" s="57"/>
      <c r="J270" s="58"/>
      <c r="K270" s="57"/>
      <c r="L270" s="57"/>
      <c r="M270" s="58"/>
      <c r="P270" s="57"/>
      <c r="Q270" s="57"/>
      <c r="S270" s="57"/>
      <c r="T270" s="57"/>
      <c r="W270" s="57"/>
      <c r="Z270" s="57"/>
      <c r="AB270" s="57"/>
      <c r="AC270" s="57"/>
      <c r="AG270" s="67"/>
      <c r="AH270" s="67"/>
      <c r="AI270" s="59"/>
      <c r="AJ270" s="67"/>
      <c r="AK270" s="67"/>
      <c r="AM270" s="57"/>
      <c r="AN270" s="60"/>
      <c r="AO270" s="60"/>
      <c r="AP270" s="57"/>
      <c r="AQ270" s="57"/>
    </row>
    <row r="271" spans="4:43" ht="15.75" customHeight="1">
      <c r="D271" s="57"/>
      <c r="E271" s="57"/>
      <c r="F271" s="57"/>
      <c r="G271" s="57"/>
      <c r="I271" s="57"/>
      <c r="J271" s="58"/>
      <c r="K271" s="57"/>
      <c r="L271" s="57"/>
      <c r="M271" s="58"/>
      <c r="P271" s="57"/>
      <c r="Q271" s="57"/>
      <c r="S271" s="57"/>
      <c r="T271" s="57"/>
      <c r="W271" s="57"/>
      <c r="Z271" s="57"/>
      <c r="AB271" s="57"/>
      <c r="AC271" s="57"/>
      <c r="AG271" s="67"/>
      <c r="AH271" s="67"/>
      <c r="AI271" s="59"/>
      <c r="AJ271" s="67"/>
      <c r="AK271" s="67"/>
      <c r="AM271" s="57"/>
      <c r="AN271" s="60"/>
      <c r="AO271" s="60"/>
      <c r="AP271" s="57"/>
      <c r="AQ271" s="57"/>
    </row>
    <row r="272" spans="4:43" ht="15.75" customHeight="1">
      <c r="D272" s="57"/>
      <c r="E272" s="57"/>
      <c r="F272" s="57"/>
      <c r="G272" s="57"/>
      <c r="I272" s="57"/>
      <c r="J272" s="58"/>
      <c r="K272" s="57"/>
      <c r="L272" s="57"/>
      <c r="M272" s="58"/>
      <c r="P272" s="57"/>
      <c r="Q272" s="57"/>
      <c r="S272" s="57"/>
      <c r="T272" s="57"/>
      <c r="W272" s="57"/>
      <c r="Z272" s="57"/>
      <c r="AB272" s="57"/>
      <c r="AC272" s="57"/>
      <c r="AG272" s="67"/>
      <c r="AH272" s="67"/>
      <c r="AI272" s="59"/>
      <c r="AJ272" s="67"/>
      <c r="AK272" s="67"/>
      <c r="AM272" s="57"/>
      <c r="AN272" s="60"/>
      <c r="AO272" s="60"/>
      <c r="AP272" s="57"/>
      <c r="AQ272" s="57"/>
    </row>
    <row r="273" spans="4:43" ht="15.75" customHeight="1">
      <c r="D273" s="57"/>
      <c r="E273" s="57"/>
      <c r="F273" s="57"/>
      <c r="G273" s="57"/>
      <c r="I273" s="57"/>
      <c r="J273" s="58"/>
      <c r="K273" s="57"/>
      <c r="L273" s="57"/>
      <c r="M273" s="58"/>
      <c r="P273" s="57"/>
      <c r="Q273" s="57"/>
      <c r="S273" s="57"/>
      <c r="T273" s="57"/>
      <c r="W273" s="57"/>
      <c r="Z273" s="57"/>
      <c r="AB273" s="57"/>
      <c r="AC273" s="57"/>
      <c r="AG273" s="67"/>
      <c r="AH273" s="67"/>
      <c r="AI273" s="59"/>
      <c r="AJ273" s="67"/>
      <c r="AK273" s="67"/>
      <c r="AM273" s="57"/>
      <c r="AN273" s="60"/>
      <c r="AO273" s="60"/>
      <c r="AP273" s="57"/>
      <c r="AQ273" s="57"/>
    </row>
    <row r="274" spans="4:43" ht="15.75" customHeight="1">
      <c r="D274" s="57"/>
      <c r="E274" s="57"/>
      <c r="F274" s="57"/>
      <c r="G274" s="57"/>
      <c r="I274" s="57"/>
      <c r="J274" s="58"/>
      <c r="K274" s="57"/>
      <c r="L274" s="57"/>
      <c r="M274" s="58"/>
      <c r="P274" s="57"/>
      <c r="Q274" s="57"/>
      <c r="S274" s="57"/>
      <c r="T274" s="57"/>
      <c r="W274" s="57"/>
      <c r="Z274" s="57"/>
      <c r="AB274" s="57"/>
      <c r="AC274" s="57"/>
      <c r="AG274" s="67"/>
      <c r="AH274" s="67"/>
      <c r="AI274" s="59"/>
      <c r="AJ274" s="67"/>
      <c r="AK274" s="67"/>
      <c r="AM274" s="57"/>
      <c r="AN274" s="60"/>
      <c r="AO274" s="60"/>
      <c r="AP274" s="57"/>
      <c r="AQ274" s="57"/>
    </row>
    <row r="275" spans="4:43" ht="15.75" customHeight="1">
      <c r="D275" s="57"/>
      <c r="E275" s="57"/>
      <c r="F275" s="57"/>
      <c r="G275" s="57"/>
      <c r="I275" s="57"/>
      <c r="J275" s="58"/>
      <c r="K275" s="57"/>
      <c r="L275" s="57"/>
      <c r="M275" s="58"/>
      <c r="P275" s="57"/>
      <c r="Q275" s="57"/>
      <c r="S275" s="57"/>
      <c r="T275" s="57"/>
      <c r="W275" s="57"/>
      <c r="Z275" s="57"/>
      <c r="AB275" s="57"/>
      <c r="AC275" s="57"/>
      <c r="AG275" s="67"/>
      <c r="AH275" s="67"/>
      <c r="AI275" s="59"/>
      <c r="AJ275" s="67"/>
      <c r="AK275" s="67"/>
      <c r="AM275" s="57"/>
      <c r="AN275" s="60"/>
      <c r="AO275" s="60"/>
      <c r="AP275" s="57"/>
      <c r="AQ275" s="57"/>
    </row>
    <row r="276" spans="4:43" ht="15.75" customHeight="1">
      <c r="D276" s="57"/>
      <c r="E276" s="57"/>
      <c r="F276" s="57"/>
      <c r="G276" s="57"/>
      <c r="I276" s="57"/>
      <c r="J276" s="58"/>
      <c r="K276" s="57"/>
      <c r="L276" s="57"/>
      <c r="M276" s="58"/>
      <c r="P276" s="57"/>
      <c r="Q276" s="57"/>
      <c r="S276" s="57"/>
      <c r="T276" s="57"/>
      <c r="W276" s="57"/>
      <c r="Z276" s="57"/>
      <c r="AB276" s="57"/>
      <c r="AC276" s="57"/>
      <c r="AG276" s="67"/>
      <c r="AH276" s="67"/>
      <c r="AI276" s="59"/>
      <c r="AJ276" s="67"/>
      <c r="AK276" s="67"/>
      <c r="AM276" s="57"/>
      <c r="AN276" s="60"/>
      <c r="AO276" s="60"/>
      <c r="AP276" s="57"/>
      <c r="AQ276" s="57"/>
    </row>
    <row r="277" spans="4:43" ht="15.75" customHeight="1">
      <c r="D277" s="57"/>
      <c r="E277" s="57"/>
      <c r="F277" s="57"/>
      <c r="G277" s="57"/>
      <c r="I277" s="57"/>
      <c r="J277" s="58"/>
      <c r="K277" s="57"/>
      <c r="L277" s="57"/>
      <c r="M277" s="58"/>
      <c r="P277" s="57"/>
      <c r="Q277" s="57"/>
      <c r="S277" s="57"/>
      <c r="T277" s="57"/>
      <c r="W277" s="57"/>
      <c r="Z277" s="57"/>
      <c r="AB277" s="57"/>
      <c r="AC277" s="57"/>
      <c r="AG277" s="67"/>
      <c r="AH277" s="67"/>
      <c r="AI277" s="59"/>
      <c r="AJ277" s="67"/>
      <c r="AK277" s="67"/>
      <c r="AM277" s="57"/>
      <c r="AN277" s="60"/>
      <c r="AO277" s="60"/>
      <c r="AP277" s="57"/>
      <c r="AQ277" s="57"/>
    </row>
    <row r="278" spans="4:43" ht="15.75" customHeight="1">
      <c r="D278" s="57"/>
      <c r="E278" s="57"/>
      <c r="F278" s="57"/>
      <c r="G278" s="57"/>
      <c r="I278" s="57"/>
      <c r="J278" s="58"/>
      <c r="K278" s="57"/>
      <c r="L278" s="57"/>
      <c r="M278" s="58"/>
      <c r="P278" s="57"/>
      <c r="Q278" s="57"/>
      <c r="S278" s="57"/>
      <c r="T278" s="57"/>
      <c r="W278" s="57"/>
      <c r="Z278" s="57"/>
      <c r="AB278" s="57"/>
      <c r="AC278" s="57"/>
      <c r="AG278" s="67"/>
      <c r="AH278" s="67"/>
      <c r="AI278" s="59"/>
      <c r="AJ278" s="67"/>
      <c r="AK278" s="67"/>
      <c r="AM278" s="57"/>
      <c r="AN278" s="60"/>
      <c r="AO278" s="60"/>
      <c r="AP278" s="57"/>
      <c r="AQ278" s="57"/>
    </row>
    <row r="279" spans="4:43" ht="15.75" customHeight="1">
      <c r="D279" s="57"/>
      <c r="E279" s="57"/>
      <c r="F279" s="57"/>
      <c r="G279" s="57"/>
      <c r="I279" s="57"/>
      <c r="J279" s="58"/>
      <c r="K279" s="57"/>
      <c r="L279" s="57"/>
      <c r="M279" s="58"/>
      <c r="P279" s="57"/>
      <c r="Q279" s="57"/>
      <c r="S279" s="57"/>
      <c r="T279" s="57"/>
      <c r="W279" s="57"/>
      <c r="Z279" s="57"/>
      <c r="AB279" s="57"/>
      <c r="AC279" s="57"/>
      <c r="AG279" s="67"/>
      <c r="AH279" s="67"/>
      <c r="AI279" s="59"/>
      <c r="AJ279" s="67"/>
      <c r="AK279" s="67"/>
      <c r="AM279" s="57"/>
      <c r="AN279" s="60"/>
      <c r="AO279" s="60"/>
      <c r="AP279" s="57"/>
      <c r="AQ279" s="57"/>
    </row>
    <row r="280" spans="4:43" ht="15.75" customHeight="1">
      <c r="D280" s="57"/>
      <c r="E280" s="57"/>
      <c r="F280" s="57"/>
      <c r="G280" s="57"/>
      <c r="I280" s="57"/>
      <c r="J280" s="58"/>
      <c r="K280" s="57"/>
      <c r="L280" s="57"/>
      <c r="M280" s="58"/>
      <c r="P280" s="57"/>
      <c r="Q280" s="57"/>
      <c r="S280" s="57"/>
      <c r="T280" s="57"/>
      <c r="W280" s="57"/>
      <c r="Z280" s="57"/>
      <c r="AB280" s="57"/>
      <c r="AC280" s="57"/>
      <c r="AG280" s="67"/>
      <c r="AH280" s="67"/>
      <c r="AI280" s="59"/>
      <c r="AJ280" s="67"/>
      <c r="AK280" s="67"/>
      <c r="AM280" s="57"/>
      <c r="AN280" s="60"/>
      <c r="AO280" s="60"/>
      <c r="AP280" s="57"/>
      <c r="AQ280" s="57"/>
    </row>
    <row r="281" spans="4:43" ht="15.75" customHeight="1">
      <c r="D281" s="57"/>
      <c r="E281" s="57"/>
      <c r="F281" s="57"/>
      <c r="G281" s="57"/>
      <c r="I281" s="57"/>
      <c r="J281" s="58"/>
      <c r="K281" s="57"/>
      <c r="L281" s="57"/>
      <c r="M281" s="58"/>
      <c r="P281" s="57"/>
      <c r="Q281" s="57"/>
      <c r="S281" s="57"/>
      <c r="T281" s="57"/>
      <c r="W281" s="57"/>
      <c r="Z281" s="57"/>
      <c r="AB281" s="57"/>
      <c r="AC281" s="57"/>
      <c r="AG281" s="67"/>
      <c r="AH281" s="67"/>
      <c r="AI281" s="59"/>
      <c r="AJ281" s="67"/>
      <c r="AK281" s="67"/>
      <c r="AM281" s="57"/>
      <c r="AN281" s="60"/>
      <c r="AO281" s="60"/>
      <c r="AP281" s="57"/>
      <c r="AQ281" s="57"/>
    </row>
    <row r="282" spans="4:43" ht="15.75" customHeight="1">
      <c r="D282" s="57"/>
      <c r="E282" s="57"/>
      <c r="F282" s="57"/>
      <c r="G282" s="57"/>
      <c r="I282" s="57"/>
      <c r="J282" s="58"/>
      <c r="K282" s="57"/>
      <c r="L282" s="57"/>
      <c r="M282" s="58"/>
      <c r="P282" s="57"/>
      <c r="Q282" s="57"/>
      <c r="S282" s="57"/>
      <c r="T282" s="57"/>
      <c r="W282" s="57"/>
      <c r="Z282" s="57"/>
      <c r="AB282" s="57"/>
      <c r="AC282" s="57"/>
      <c r="AG282" s="67"/>
      <c r="AH282" s="67"/>
      <c r="AI282" s="59"/>
      <c r="AJ282" s="67"/>
      <c r="AK282" s="67"/>
      <c r="AM282" s="57"/>
      <c r="AN282" s="60"/>
      <c r="AO282" s="60"/>
      <c r="AP282" s="57"/>
      <c r="AQ282" s="57"/>
    </row>
    <row r="283" spans="4:43" ht="15.75" customHeight="1">
      <c r="D283" s="57"/>
      <c r="E283" s="57"/>
      <c r="F283" s="57"/>
      <c r="G283" s="57"/>
      <c r="I283" s="57"/>
      <c r="J283" s="58"/>
      <c r="K283" s="57"/>
      <c r="L283" s="57"/>
      <c r="M283" s="58"/>
      <c r="P283" s="57"/>
      <c r="Q283" s="57"/>
      <c r="S283" s="57"/>
      <c r="T283" s="57"/>
      <c r="W283" s="57"/>
      <c r="Z283" s="57"/>
      <c r="AB283" s="57"/>
      <c r="AC283" s="57"/>
      <c r="AG283" s="67"/>
      <c r="AH283" s="67"/>
      <c r="AI283" s="59"/>
      <c r="AJ283" s="67"/>
      <c r="AK283" s="67"/>
      <c r="AM283" s="57"/>
      <c r="AN283" s="60"/>
      <c r="AO283" s="60"/>
      <c r="AP283" s="57"/>
      <c r="AQ283" s="57"/>
    </row>
    <row r="284" spans="4:43" ht="15.75" customHeight="1">
      <c r="D284" s="57"/>
      <c r="E284" s="57"/>
      <c r="F284" s="57"/>
      <c r="G284" s="57"/>
      <c r="I284" s="57"/>
      <c r="J284" s="58"/>
      <c r="K284" s="57"/>
      <c r="L284" s="57"/>
      <c r="M284" s="58"/>
      <c r="P284" s="57"/>
      <c r="Q284" s="57"/>
      <c r="S284" s="57"/>
      <c r="T284" s="57"/>
      <c r="W284" s="57"/>
      <c r="Z284" s="57"/>
      <c r="AB284" s="57"/>
      <c r="AC284" s="57"/>
      <c r="AG284" s="67"/>
      <c r="AH284" s="67"/>
      <c r="AI284" s="59"/>
      <c r="AJ284" s="67"/>
      <c r="AK284" s="67"/>
      <c r="AM284" s="57"/>
      <c r="AN284" s="60"/>
      <c r="AO284" s="60"/>
      <c r="AP284" s="57"/>
      <c r="AQ284" s="57"/>
    </row>
    <row r="285" spans="4:43" ht="15.75" customHeight="1">
      <c r="D285" s="57"/>
      <c r="E285" s="57"/>
      <c r="F285" s="57"/>
      <c r="G285" s="57"/>
      <c r="I285" s="57"/>
      <c r="J285" s="58"/>
      <c r="K285" s="57"/>
      <c r="L285" s="57"/>
      <c r="M285" s="58"/>
      <c r="P285" s="57"/>
      <c r="Q285" s="57"/>
      <c r="S285" s="57"/>
      <c r="T285" s="57"/>
      <c r="W285" s="57"/>
      <c r="Z285" s="57"/>
      <c r="AB285" s="57"/>
      <c r="AC285" s="57"/>
      <c r="AG285" s="67"/>
      <c r="AH285" s="67"/>
      <c r="AI285" s="59"/>
      <c r="AJ285" s="67"/>
      <c r="AK285" s="67"/>
      <c r="AM285" s="57"/>
      <c r="AN285" s="60"/>
      <c r="AO285" s="60"/>
      <c r="AP285" s="57"/>
      <c r="AQ285" s="57"/>
    </row>
    <row r="286" spans="4:43" ht="15.75" customHeight="1">
      <c r="D286" s="57"/>
      <c r="E286" s="57"/>
      <c r="F286" s="57"/>
      <c r="G286" s="57"/>
      <c r="I286" s="57"/>
      <c r="J286" s="58"/>
      <c r="K286" s="57"/>
      <c r="L286" s="57"/>
      <c r="M286" s="58"/>
      <c r="P286" s="57"/>
      <c r="Q286" s="57"/>
      <c r="S286" s="57"/>
      <c r="T286" s="57"/>
      <c r="W286" s="57"/>
      <c r="Z286" s="57"/>
      <c r="AB286" s="57"/>
      <c r="AC286" s="57"/>
      <c r="AG286" s="67"/>
      <c r="AH286" s="67"/>
      <c r="AI286" s="59"/>
      <c r="AJ286" s="67"/>
      <c r="AK286" s="67"/>
      <c r="AM286" s="57"/>
      <c r="AN286" s="60"/>
      <c r="AO286" s="60"/>
      <c r="AP286" s="57"/>
      <c r="AQ286" s="57"/>
    </row>
    <row r="287" spans="4:43" ht="15.75" customHeight="1">
      <c r="D287" s="57"/>
      <c r="E287" s="57"/>
      <c r="F287" s="57"/>
      <c r="G287" s="57"/>
      <c r="I287" s="57"/>
      <c r="J287" s="58"/>
      <c r="K287" s="57"/>
      <c r="L287" s="57"/>
      <c r="M287" s="58"/>
      <c r="P287" s="57"/>
      <c r="Q287" s="57"/>
      <c r="S287" s="57"/>
      <c r="T287" s="57"/>
      <c r="W287" s="57"/>
      <c r="Z287" s="57"/>
      <c r="AB287" s="57"/>
      <c r="AC287" s="57"/>
      <c r="AG287" s="67"/>
      <c r="AH287" s="67"/>
      <c r="AI287" s="59"/>
      <c r="AJ287" s="67"/>
      <c r="AK287" s="67"/>
      <c r="AM287" s="57"/>
      <c r="AN287" s="60"/>
      <c r="AO287" s="60"/>
      <c r="AP287" s="57"/>
      <c r="AQ287" s="57"/>
    </row>
    <row r="288" spans="4:43" ht="15.75" customHeight="1">
      <c r="D288" s="57"/>
      <c r="E288" s="57"/>
      <c r="F288" s="57"/>
      <c r="G288" s="57"/>
      <c r="I288" s="57"/>
      <c r="J288" s="58"/>
      <c r="K288" s="57"/>
      <c r="L288" s="57"/>
      <c r="M288" s="58"/>
      <c r="P288" s="57"/>
      <c r="Q288" s="57"/>
      <c r="S288" s="57"/>
      <c r="T288" s="57"/>
      <c r="W288" s="57"/>
      <c r="Z288" s="57"/>
      <c r="AB288" s="57"/>
      <c r="AC288" s="57"/>
      <c r="AG288" s="67"/>
      <c r="AH288" s="67"/>
      <c r="AI288" s="59"/>
      <c r="AJ288" s="67"/>
      <c r="AK288" s="67"/>
      <c r="AM288" s="57"/>
      <c r="AN288" s="60"/>
      <c r="AO288" s="60"/>
      <c r="AP288" s="57"/>
      <c r="AQ288" s="57"/>
    </row>
    <row r="289" spans="4:43" ht="15.75" customHeight="1">
      <c r="D289" s="57"/>
      <c r="E289" s="57"/>
      <c r="F289" s="57"/>
      <c r="G289" s="57"/>
      <c r="I289" s="57"/>
      <c r="J289" s="58"/>
      <c r="K289" s="57"/>
      <c r="L289" s="57"/>
      <c r="M289" s="58"/>
      <c r="P289" s="57"/>
      <c r="Q289" s="57"/>
      <c r="S289" s="57"/>
      <c r="T289" s="57"/>
      <c r="W289" s="57"/>
      <c r="Z289" s="57"/>
      <c r="AB289" s="57"/>
      <c r="AC289" s="57"/>
      <c r="AG289" s="67"/>
      <c r="AH289" s="67"/>
      <c r="AI289" s="59"/>
      <c r="AJ289" s="67"/>
      <c r="AK289" s="67"/>
      <c r="AM289" s="57"/>
      <c r="AN289" s="60"/>
      <c r="AO289" s="60"/>
      <c r="AP289" s="57"/>
      <c r="AQ289" s="57"/>
    </row>
    <row r="290" spans="4:43" ht="15.75" customHeight="1">
      <c r="D290" s="57"/>
      <c r="E290" s="57"/>
      <c r="F290" s="57"/>
      <c r="G290" s="57"/>
      <c r="I290" s="57"/>
      <c r="J290" s="58"/>
      <c r="K290" s="57"/>
      <c r="L290" s="57"/>
      <c r="M290" s="58"/>
      <c r="P290" s="57"/>
      <c r="Q290" s="57"/>
      <c r="S290" s="57"/>
      <c r="T290" s="57"/>
      <c r="W290" s="57"/>
      <c r="Z290" s="57"/>
      <c r="AB290" s="57"/>
      <c r="AC290" s="57"/>
      <c r="AG290" s="67"/>
      <c r="AH290" s="67"/>
      <c r="AI290" s="59"/>
      <c r="AJ290" s="67"/>
      <c r="AK290" s="67"/>
      <c r="AM290" s="57"/>
      <c r="AN290" s="60"/>
      <c r="AO290" s="60"/>
      <c r="AP290" s="57"/>
      <c r="AQ290" s="57"/>
    </row>
    <row r="291" spans="4:43" ht="15.75" customHeight="1">
      <c r="D291" s="57"/>
      <c r="E291" s="57"/>
      <c r="F291" s="57"/>
      <c r="G291" s="57"/>
      <c r="I291" s="57"/>
      <c r="J291" s="58"/>
      <c r="K291" s="57"/>
      <c r="L291" s="57"/>
      <c r="M291" s="58"/>
      <c r="P291" s="57"/>
      <c r="Q291" s="57"/>
      <c r="S291" s="57"/>
      <c r="T291" s="57"/>
      <c r="W291" s="57"/>
      <c r="Z291" s="57"/>
      <c r="AB291" s="57"/>
      <c r="AC291" s="57"/>
      <c r="AG291" s="67"/>
      <c r="AH291" s="67"/>
      <c r="AI291" s="59"/>
      <c r="AJ291" s="67"/>
      <c r="AK291" s="67"/>
      <c r="AM291" s="57"/>
      <c r="AN291" s="60"/>
      <c r="AO291" s="60"/>
      <c r="AP291" s="57"/>
      <c r="AQ291" s="57"/>
    </row>
    <row r="292" spans="4:43" ht="15.75" customHeight="1">
      <c r="D292" s="57"/>
      <c r="E292" s="57"/>
      <c r="F292" s="57"/>
      <c r="G292" s="57"/>
      <c r="I292" s="57"/>
      <c r="J292" s="58"/>
      <c r="K292" s="57"/>
      <c r="L292" s="57"/>
      <c r="M292" s="58"/>
      <c r="P292" s="57"/>
      <c r="Q292" s="57"/>
      <c r="S292" s="57"/>
      <c r="T292" s="57"/>
      <c r="W292" s="57"/>
      <c r="Z292" s="57"/>
      <c r="AB292" s="57"/>
      <c r="AC292" s="57"/>
      <c r="AG292" s="67"/>
      <c r="AH292" s="67"/>
      <c r="AI292" s="59"/>
      <c r="AJ292" s="67"/>
      <c r="AK292" s="67"/>
      <c r="AM292" s="57"/>
      <c r="AN292" s="60"/>
      <c r="AO292" s="60"/>
      <c r="AP292" s="57"/>
      <c r="AQ292" s="57"/>
    </row>
    <row r="293" spans="4:43" ht="15.75" customHeight="1">
      <c r="D293" s="57"/>
      <c r="E293" s="57"/>
      <c r="F293" s="57"/>
      <c r="G293" s="57"/>
      <c r="I293" s="57"/>
      <c r="J293" s="58"/>
      <c r="K293" s="57"/>
      <c r="L293" s="57"/>
      <c r="M293" s="58"/>
      <c r="P293" s="57"/>
      <c r="Q293" s="57"/>
      <c r="S293" s="57"/>
      <c r="T293" s="57"/>
      <c r="W293" s="57"/>
      <c r="Z293" s="57"/>
      <c r="AB293" s="57"/>
      <c r="AC293" s="57"/>
      <c r="AG293" s="67"/>
      <c r="AH293" s="67"/>
      <c r="AI293" s="59"/>
      <c r="AJ293" s="67"/>
      <c r="AK293" s="67"/>
      <c r="AM293" s="57"/>
      <c r="AN293" s="60"/>
      <c r="AO293" s="60"/>
      <c r="AP293" s="57"/>
      <c r="AQ293" s="57"/>
    </row>
    <row r="294" spans="4:43" ht="15.75" customHeight="1">
      <c r="D294" s="57"/>
      <c r="E294" s="57"/>
      <c r="F294" s="57"/>
      <c r="G294" s="57"/>
      <c r="I294" s="57"/>
      <c r="J294" s="58"/>
      <c r="K294" s="57"/>
      <c r="L294" s="57"/>
      <c r="M294" s="58"/>
      <c r="P294" s="57"/>
      <c r="Q294" s="57"/>
      <c r="S294" s="57"/>
      <c r="T294" s="57"/>
      <c r="W294" s="57"/>
      <c r="Z294" s="57"/>
      <c r="AB294" s="57"/>
      <c r="AC294" s="57"/>
      <c r="AG294" s="67"/>
      <c r="AH294" s="67"/>
      <c r="AI294" s="59"/>
      <c r="AJ294" s="67"/>
      <c r="AK294" s="67"/>
      <c r="AM294" s="57"/>
      <c r="AN294" s="60"/>
      <c r="AO294" s="60"/>
      <c r="AP294" s="57"/>
      <c r="AQ294" s="57"/>
    </row>
    <row r="295" spans="4:43" ht="15.75" customHeight="1">
      <c r="D295" s="57"/>
      <c r="E295" s="57"/>
      <c r="F295" s="57"/>
      <c r="G295" s="57"/>
      <c r="I295" s="57"/>
      <c r="J295" s="58"/>
      <c r="K295" s="57"/>
      <c r="L295" s="57"/>
      <c r="M295" s="58"/>
      <c r="P295" s="57"/>
      <c r="Q295" s="57"/>
      <c r="S295" s="57"/>
      <c r="T295" s="57"/>
      <c r="W295" s="57"/>
      <c r="Z295" s="57"/>
      <c r="AB295" s="57"/>
      <c r="AC295" s="57"/>
      <c r="AG295" s="67"/>
      <c r="AH295" s="67"/>
      <c r="AI295" s="59"/>
      <c r="AJ295" s="67"/>
      <c r="AK295" s="67"/>
      <c r="AM295" s="57"/>
      <c r="AN295" s="60"/>
      <c r="AO295" s="60"/>
      <c r="AP295" s="57"/>
      <c r="AQ295" s="57"/>
    </row>
    <row r="296" spans="4:43" ht="15.75" customHeight="1">
      <c r="D296" s="57"/>
      <c r="E296" s="57"/>
      <c r="F296" s="57"/>
      <c r="G296" s="57"/>
      <c r="I296" s="57"/>
      <c r="J296" s="58"/>
      <c r="K296" s="57"/>
      <c r="L296" s="57"/>
      <c r="M296" s="58"/>
      <c r="P296" s="57"/>
      <c r="Q296" s="57"/>
      <c r="S296" s="57"/>
      <c r="T296" s="57"/>
      <c r="W296" s="57"/>
      <c r="Z296" s="57"/>
      <c r="AB296" s="57"/>
      <c r="AC296" s="57"/>
      <c r="AG296" s="67"/>
      <c r="AH296" s="67"/>
      <c r="AI296" s="59"/>
      <c r="AJ296" s="67"/>
      <c r="AK296" s="67"/>
      <c r="AM296" s="57"/>
      <c r="AN296" s="60"/>
      <c r="AO296" s="60"/>
      <c r="AP296" s="57"/>
      <c r="AQ296" s="57"/>
    </row>
    <row r="297" spans="4:43" ht="15.75" customHeight="1">
      <c r="D297" s="57"/>
      <c r="E297" s="57"/>
      <c r="F297" s="57"/>
      <c r="G297" s="57"/>
      <c r="I297" s="57"/>
      <c r="J297" s="58"/>
      <c r="K297" s="57"/>
      <c r="L297" s="57"/>
      <c r="M297" s="58"/>
      <c r="P297" s="57"/>
      <c r="Q297" s="57"/>
      <c r="S297" s="57"/>
      <c r="T297" s="57"/>
      <c r="W297" s="57"/>
      <c r="Z297" s="57"/>
      <c r="AB297" s="57"/>
      <c r="AC297" s="57"/>
      <c r="AG297" s="67"/>
      <c r="AH297" s="67"/>
      <c r="AI297" s="59"/>
      <c r="AJ297" s="67"/>
      <c r="AK297" s="67"/>
      <c r="AM297" s="57"/>
      <c r="AN297" s="60"/>
      <c r="AO297" s="60"/>
      <c r="AP297" s="57"/>
      <c r="AQ297" s="57"/>
    </row>
    <row r="298" spans="4:43" ht="15.75" customHeight="1">
      <c r="D298" s="57"/>
      <c r="E298" s="57"/>
      <c r="F298" s="57"/>
      <c r="G298" s="57"/>
      <c r="I298" s="57"/>
      <c r="J298" s="58"/>
      <c r="K298" s="57"/>
      <c r="L298" s="57"/>
      <c r="M298" s="58"/>
      <c r="P298" s="57"/>
      <c r="Q298" s="57"/>
      <c r="S298" s="57"/>
      <c r="T298" s="57"/>
      <c r="W298" s="57"/>
      <c r="Z298" s="57"/>
      <c r="AB298" s="57"/>
      <c r="AC298" s="57"/>
      <c r="AG298" s="67"/>
      <c r="AH298" s="67"/>
      <c r="AI298" s="59"/>
      <c r="AJ298" s="67"/>
      <c r="AK298" s="67"/>
      <c r="AM298" s="57"/>
      <c r="AN298" s="60"/>
      <c r="AO298" s="60"/>
      <c r="AP298" s="57"/>
      <c r="AQ298" s="57"/>
    </row>
    <row r="299" spans="4:43" ht="15.75" customHeight="1">
      <c r="D299" s="57"/>
      <c r="E299" s="57"/>
      <c r="F299" s="57"/>
      <c r="G299" s="57"/>
      <c r="I299" s="57"/>
      <c r="J299" s="58"/>
      <c r="K299" s="57"/>
      <c r="L299" s="57"/>
      <c r="M299" s="58"/>
      <c r="P299" s="57"/>
      <c r="Q299" s="57"/>
      <c r="S299" s="57"/>
      <c r="T299" s="57"/>
      <c r="W299" s="57"/>
      <c r="Z299" s="57"/>
      <c r="AB299" s="57"/>
      <c r="AC299" s="57"/>
      <c r="AG299" s="67"/>
      <c r="AH299" s="67"/>
      <c r="AI299" s="59"/>
      <c r="AJ299" s="67"/>
      <c r="AK299" s="67"/>
      <c r="AM299" s="57"/>
      <c r="AN299" s="60"/>
      <c r="AO299" s="60"/>
      <c r="AP299" s="57"/>
      <c r="AQ299" s="57"/>
    </row>
    <row r="300" spans="4:43" ht="15.75" customHeight="1">
      <c r="D300" s="57"/>
      <c r="E300" s="57"/>
      <c r="F300" s="57"/>
      <c r="G300" s="57"/>
      <c r="I300" s="57"/>
      <c r="J300" s="58"/>
      <c r="K300" s="57"/>
      <c r="L300" s="57"/>
      <c r="M300" s="58"/>
      <c r="P300" s="57"/>
      <c r="Q300" s="57"/>
      <c r="S300" s="57"/>
      <c r="T300" s="57"/>
      <c r="W300" s="57"/>
      <c r="Z300" s="57"/>
      <c r="AB300" s="57"/>
      <c r="AC300" s="57"/>
      <c r="AG300" s="67"/>
      <c r="AH300" s="67"/>
      <c r="AI300" s="59"/>
      <c r="AJ300" s="67"/>
      <c r="AK300" s="67"/>
      <c r="AM300" s="57"/>
      <c r="AN300" s="60"/>
      <c r="AO300" s="60"/>
      <c r="AP300" s="57"/>
      <c r="AQ300" s="57"/>
    </row>
    <row r="301" spans="4:43" ht="15.75" customHeight="1">
      <c r="D301" s="57"/>
      <c r="E301" s="57"/>
      <c r="F301" s="57"/>
      <c r="G301" s="57"/>
      <c r="I301" s="57"/>
      <c r="J301" s="58"/>
      <c r="K301" s="57"/>
      <c r="L301" s="57"/>
      <c r="M301" s="58"/>
      <c r="P301" s="57"/>
      <c r="Q301" s="57"/>
      <c r="S301" s="57"/>
      <c r="T301" s="57"/>
      <c r="W301" s="57"/>
      <c r="Z301" s="57"/>
      <c r="AB301" s="57"/>
      <c r="AC301" s="57"/>
      <c r="AG301" s="67"/>
      <c r="AH301" s="67"/>
      <c r="AI301" s="59"/>
      <c r="AJ301" s="67"/>
      <c r="AK301" s="67"/>
      <c r="AM301" s="57"/>
      <c r="AN301" s="60"/>
      <c r="AO301" s="60"/>
      <c r="AP301" s="57"/>
      <c r="AQ301" s="57"/>
    </row>
    <row r="302" spans="4:43" ht="15.75" customHeight="1">
      <c r="D302" s="57"/>
      <c r="E302" s="57"/>
      <c r="F302" s="57"/>
      <c r="G302" s="57"/>
      <c r="I302" s="57"/>
      <c r="J302" s="58"/>
      <c r="K302" s="57"/>
      <c r="L302" s="57"/>
      <c r="M302" s="58"/>
      <c r="P302" s="57"/>
      <c r="Q302" s="57"/>
      <c r="S302" s="57"/>
      <c r="T302" s="57"/>
      <c r="W302" s="57"/>
      <c r="Z302" s="57"/>
      <c r="AB302" s="57"/>
      <c r="AC302" s="57"/>
      <c r="AG302" s="67"/>
      <c r="AH302" s="67"/>
      <c r="AI302" s="59"/>
      <c r="AJ302" s="67"/>
      <c r="AK302" s="67"/>
      <c r="AM302" s="57"/>
      <c r="AN302" s="60"/>
      <c r="AO302" s="60"/>
      <c r="AP302" s="57"/>
      <c r="AQ302" s="57"/>
    </row>
    <row r="303" spans="4:43" ht="15.75" customHeight="1">
      <c r="D303" s="57"/>
      <c r="E303" s="57"/>
      <c r="F303" s="57"/>
      <c r="G303" s="57"/>
      <c r="I303" s="57"/>
      <c r="J303" s="58"/>
      <c r="K303" s="57"/>
      <c r="L303" s="57"/>
      <c r="M303" s="58"/>
      <c r="P303" s="57"/>
      <c r="Q303" s="57"/>
      <c r="S303" s="57"/>
      <c r="T303" s="57"/>
      <c r="W303" s="57"/>
      <c r="Z303" s="57"/>
      <c r="AB303" s="57"/>
      <c r="AC303" s="57"/>
      <c r="AG303" s="67"/>
      <c r="AH303" s="67"/>
      <c r="AI303" s="59"/>
      <c r="AJ303" s="67"/>
      <c r="AK303" s="67"/>
      <c r="AM303" s="57"/>
      <c r="AN303" s="60"/>
      <c r="AO303" s="60"/>
      <c r="AP303" s="57"/>
      <c r="AQ303" s="57"/>
    </row>
    <row r="304" spans="4:43" ht="15.75" customHeight="1">
      <c r="D304" s="57"/>
      <c r="E304" s="57"/>
      <c r="F304" s="57"/>
      <c r="G304" s="57"/>
      <c r="I304" s="57"/>
      <c r="J304" s="58"/>
      <c r="K304" s="57"/>
      <c r="L304" s="57"/>
      <c r="M304" s="58"/>
      <c r="P304" s="57"/>
      <c r="Q304" s="57"/>
      <c r="S304" s="57"/>
      <c r="T304" s="57"/>
      <c r="W304" s="57"/>
      <c r="Z304" s="57"/>
      <c r="AB304" s="57"/>
      <c r="AC304" s="57"/>
      <c r="AG304" s="67"/>
      <c r="AH304" s="67"/>
      <c r="AI304" s="59"/>
      <c r="AJ304" s="67"/>
      <c r="AK304" s="67"/>
      <c r="AM304" s="57"/>
      <c r="AN304" s="60"/>
      <c r="AO304" s="60"/>
      <c r="AP304" s="57"/>
      <c r="AQ304" s="57"/>
    </row>
    <row r="305" spans="4:43" ht="15.75" customHeight="1">
      <c r="D305" s="57"/>
      <c r="E305" s="57"/>
      <c r="F305" s="57"/>
      <c r="G305" s="57"/>
      <c r="I305" s="57"/>
      <c r="J305" s="58"/>
      <c r="K305" s="57"/>
      <c r="L305" s="57"/>
      <c r="M305" s="58"/>
      <c r="P305" s="57"/>
      <c r="Q305" s="57"/>
      <c r="S305" s="57"/>
      <c r="T305" s="57"/>
      <c r="W305" s="57"/>
      <c r="Z305" s="57"/>
      <c r="AB305" s="57"/>
      <c r="AC305" s="57"/>
      <c r="AG305" s="67"/>
      <c r="AH305" s="67"/>
      <c r="AI305" s="59"/>
      <c r="AJ305" s="67"/>
      <c r="AK305" s="67"/>
      <c r="AM305" s="57"/>
      <c r="AN305" s="60"/>
      <c r="AO305" s="60"/>
      <c r="AP305" s="57"/>
      <c r="AQ305" s="57"/>
    </row>
    <row r="306" spans="4:43" ht="15.75" customHeight="1">
      <c r="D306" s="57"/>
      <c r="E306" s="57"/>
      <c r="F306" s="57"/>
      <c r="G306" s="57"/>
      <c r="I306" s="57"/>
      <c r="J306" s="58"/>
      <c r="K306" s="57"/>
      <c r="L306" s="57"/>
      <c r="M306" s="58"/>
      <c r="P306" s="57"/>
      <c r="Q306" s="57"/>
      <c r="S306" s="57"/>
      <c r="T306" s="57"/>
      <c r="W306" s="57"/>
      <c r="Z306" s="57"/>
      <c r="AB306" s="57"/>
      <c r="AC306" s="57"/>
      <c r="AG306" s="67"/>
      <c r="AH306" s="67"/>
      <c r="AI306" s="59"/>
      <c r="AJ306" s="67"/>
      <c r="AK306" s="67"/>
      <c r="AM306" s="57"/>
      <c r="AN306" s="60"/>
      <c r="AO306" s="60"/>
      <c r="AP306" s="57"/>
      <c r="AQ306" s="57"/>
    </row>
    <row r="307" spans="4:43" ht="15.75" customHeight="1">
      <c r="D307" s="57"/>
      <c r="E307" s="57"/>
      <c r="F307" s="57"/>
      <c r="G307" s="57"/>
      <c r="I307" s="57"/>
      <c r="J307" s="58"/>
      <c r="K307" s="57"/>
      <c r="L307" s="57"/>
      <c r="M307" s="58"/>
      <c r="P307" s="57"/>
      <c r="Q307" s="57"/>
      <c r="S307" s="57"/>
      <c r="T307" s="57"/>
      <c r="W307" s="57"/>
      <c r="Z307" s="57"/>
      <c r="AB307" s="57"/>
      <c r="AC307" s="57"/>
      <c r="AG307" s="67"/>
      <c r="AH307" s="67"/>
      <c r="AI307" s="59"/>
      <c r="AJ307" s="67"/>
      <c r="AK307" s="67"/>
      <c r="AM307" s="57"/>
      <c r="AN307" s="60"/>
      <c r="AO307" s="60"/>
      <c r="AP307" s="57"/>
      <c r="AQ307" s="57"/>
    </row>
    <row r="308" spans="4:43" ht="15.75" customHeight="1">
      <c r="D308" s="57"/>
      <c r="E308" s="57"/>
      <c r="F308" s="57"/>
      <c r="G308" s="57"/>
      <c r="I308" s="57"/>
      <c r="J308" s="58"/>
      <c r="K308" s="57"/>
      <c r="L308" s="57"/>
      <c r="M308" s="58"/>
      <c r="P308" s="57"/>
      <c r="Q308" s="57"/>
      <c r="S308" s="57"/>
      <c r="T308" s="57"/>
      <c r="W308" s="57"/>
      <c r="Z308" s="57"/>
      <c r="AB308" s="57"/>
      <c r="AC308" s="57"/>
      <c r="AG308" s="67"/>
      <c r="AH308" s="67"/>
      <c r="AI308" s="59"/>
      <c r="AJ308" s="67"/>
      <c r="AK308" s="67"/>
      <c r="AM308" s="57"/>
      <c r="AN308" s="60"/>
      <c r="AO308" s="60"/>
      <c r="AP308" s="57"/>
      <c r="AQ308" s="57"/>
    </row>
    <row r="309" spans="4:43" ht="15.75" customHeight="1">
      <c r="D309" s="57"/>
      <c r="E309" s="57"/>
      <c r="F309" s="57"/>
      <c r="G309" s="57"/>
      <c r="I309" s="57"/>
      <c r="J309" s="58"/>
      <c r="K309" s="57"/>
      <c r="L309" s="57"/>
      <c r="M309" s="58"/>
      <c r="P309" s="57"/>
      <c r="Q309" s="57"/>
      <c r="S309" s="57"/>
      <c r="T309" s="57"/>
      <c r="W309" s="57"/>
      <c r="Z309" s="57"/>
      <c r="AB309" s="57"/>
      <c r="AC309" s="57"/>
      <c r="AG309" s="67"/>
      <c r="AH309" s="67"/>
      <c r="AI309" s="59"/>
      <c r="AJ309" s="67"/>
      <c r="AK309" s="67"/>
      <c r="AM309" s="57"/>
      <c r="AN309" s="60"/>
      <c r="AO309" s="60"/>
      <c r="AP309" s="57"/>
      <c r="AQ309" s="57"/>
    </row>
    <row r="310" spans="4:43" ht="15.75" customHeight="1">
      <c r="D310" s="57"/>
      <c r="E310" s="57"/>
      <c r="F310" s="57"/>
      <c r="G310" s="57"/>
      <c r="I310" s="57"/>
      <c r="J310" s="58"/>
      <c r="K310" s="57"/>
      <c r="L310" s="57"/>
      <c r="M310" s="58"/>
      <c r="P310" s="57"/>
      <c r="Q310" s="57"/>
      <c r="S310" s="57"/>
      <c r="T310" s="57"/>
      <c r="W310" s="57"/>
      <c r="Z310" s="57"/>
      <c r="AB310" s="57"/>
      <c r="AC310" s="57"/>
      <c r="AG310" s="67"/>
      <c r="AH310" s="67"/>
      <c r="AI310" s="59"/>
      <c r="AJ310" s="67"/>
      <c r="AK310" s="67"/>
      <c r="AM310" s="57"/>
      <c r="AN310" s="60"/>
      <c r="AO310" s="60"/>
      <c r="AP310" s="57"/>
      <c r="AQ310" s="57"/>
    </row>
    <row r="311" spans="4:43" ht="15.75" customHeight="1">
      <c r="D311" s="57"/>
      <c r="E311" s="57"/>
      <c r="F311" s="57"/>
      <c r="G311" s="57"/>
      <c r="I311" s="57"/>
      <c r="J311" s="58"/>
      <c r="K311" s="57"/>
      <c r="L311" s="57"/>
      <c r="M311" s="58"/>
      <c r="P311" s="57"/>
      <c r="Q311" s="57"/>
      <c r="S311" s="57"/>
      <c r="T311" s="57"/>
      <c r="W311" s="57"/>
      <c r="Z311" s="57"/>
      <c r="AB311" s="57"/>
      <c r="AC311" s="57"/>
      <c r="AG311" s="67"/>
      <c r="AH311" s="67"/>
      <c r="AI311" s="59"/>
      <c r="AJ311" s="67"/>
      <c r="AK311" s="67"/>
      <c r="AM311" s="57"/>
      <c r="AN311" s="60"/>
      <c r="AO311" s="60"/>
      <c r="AP311" s="57"/>
      <c r="AQ311" s="57"/>
    </row>
    <row r="312" spans="4:43" ht="15.75" customHeight="1">
      <c r="D312" s="57"/>
      <c r="E312" s="57"/>
      <c r="F312" s="57"/>
      <c r="G312" s="57"/>
      <c r="I312" s="57"/>
      <c r="J312" s="58"/>
      <c r="K312" s="57"/>
      <c r="L312" s="57"/>
      <c r="M312" s="58"/>
      <c r="P312" s="57"/>
      <c r="Q312" s="57"/>
      <c r="S312" s="57"/>
      <c r="T312" s="57"/>
      <c r="W312" s="57"/>
      <c r="Z312" s="57"/>
      <c r="AB312" s="57"/>
      <c r="AC312" s="57"/>
      <c r="AG312" s="67"/>
      <c r="AH312" s="67"/>
      <c r="AI312" s="59"/>
      <c r="AJ312" s="67"/>
      <c r="AK312" s="67"/>
      <c r="AM312" s="57"/>
      <c r="AN312" s="60"/>
      <c r="AO312" s="60"/>
      <c r="AP312" s="57"/>
      <c r="AQ312" s="57"/>
    </row>
    <row r="313" spans="4:43" ht="15.75" customHeight="1">
      <c r="D313" s="57"/>
      <c r="E313" s="57"/>
      <c r="F313" s="57"/>
      <c r="G313" s="57"/>
      <c r="I313" s="57"/>
      <c r="J313" s="58"/>
      <c r="K313" s="57"/>
      <c r="L313" s="57"/>
      <c r="M313" s="58"/>
      <c r="P313" s="57"/>
      <c r="Q313" s="57"/>
      <c r="S313" s="57"/>
      <c r="T313" s="57"/>
      <c r="W313" s="57"/>
      <c r="Z313" s="57"/>
      <c r="AB313" s="57"/>
      <c r="AC313" s="57"/>
      <c r="AG313" s="67"/>
      <c r="AH313" s="67"/>
      <c r="AI313" s="59"/>
      <c r="AJ313" s="67"/>
      <c r="AK313" s="67"/>
      <c r="AM313" s="57"/>
      <c r="AN313" s="60"/>
      <c r="AO313" s="60"/>
      <c r="AP313" s="57"/>
      <c r="AQ313" s="57"/>
    </row>
    <row r="314" spans="4:43" ht="15.75" customHeight="1">
      <c r="D314" s="57"/>
      <c r="E314" s="57"/>
      <c r="F314" s="57"/>
      <c r="G314" s="57"/>
      <c r="I314" s="57"/>
      <c r="J314" s="58"/>
      <c r="K314" s="57"/>
      <c r="L314" s="57"/>
      <c r="M314" s="58"/>
      <c r="P314" s="57"/>
      <c r="Q314" s="57"/>
      <c r="S314" s="57"/>
      <c r="T314" s="57"/>
      <c r="W314" s="57"/>
      <c r="Z314" s="57"/>
      <c r="AB314" s="57"/>
      <c r="AC314" s="57"/>
      <c r="AG314" s="67"/>
      <c r="AH314" s="67"/>
      <c r="AI314" s="59"/>
      <c r="AJ314" s="67"/>
      <c r="AK314" s="67"/>
      <c r="AM314" s="57"/>
      <c r="AN314" s="60"/>
      <c r="AO314" s="60"/>
      <c r="AP314" s="57"/>
      <c r="AQ314" s="57"/>
    </row>
    <row r="315" spans="4:43" ht="15.75" customHeight="1">
      <c r="D315" s="57"/>
      <c r="E315" s="57"/>
      <c r="F315" s="57"/>
      <c r="G315" s="57"/>
      <c r="I315" s="57"/>
      <c r="J315" s="58"/>
      <c r="K315" s="57"/>
      <c r="L315" s="57"/>
      <c r="M315" s="58"/>
      <c r="P315" s="57"/>
      <c r="Q315" s="57"/>
      <c r="S315" s="57"/>
      <c r="T315" s="57"/>
      <c r="W315" s="57"/>
      <c r="Z315" s="57"/>
      <c r="AB315" s="57"/>
      <c r="AC315" s="57"/>
      <c r="AG315" s="67"/>
      <c r="AH315" s="67"/>
      <c r="AI315" s="59"/>
      <c r="AJ315" s="67"/>
      <c r="AK315" s="67"/>
      <c r="AM315" s="57"/>
      <c r="AN315" s="60"/>
      <c r="AO315" s="60"/>
      <c r="AP315" s="57"/>
      <c r="AQ315" s="57"/>
    </row>
    <row r="316" spans="4:43" ht="15.75" customHeight="1">
      <c r="D316" s="57"/>
      <c r="E316" s="57"/>
      <c r="F316" s="57"/>
      <c r="G316" s="57"/>
      <c r="I316" s="57"/>
      <c r="J316" s="58"/>
      <c r="K316" s="57"/>
      <c r="L316" s="57"/>
      <c r="M316" s="58"/>
      <c r="P316" s="57"/>
      <c r="Q316" s="57"/>
      <c r="S316" s="57"/>
      <c r="T316" s="57"/>
      <c r="W316" s="57"/>
      <c r="Z316" s="57"/>
      <c r="AB316" s="57"/>
      <c r="AC316" s="57"/>
      <c r="AG316" s="67"/>
      <c r="AH316" s="67"/>
      <c r="AI316" s="59"/>
      <c r="AJ316" s="67"/>
      <c r="AK316" s="67"/>
      <c r="AM316" s="57"/>
      <c r="AN316" s="60"/>
      <c r="AO316" s="60"/>
      <c r="AP316" s="57"/>
      <c r="AQ316" s="57"/>
    </row>
    <row r="317" spans="4:43" ht="15.75" customHeight="1">
      <c r="D317" s="57"/>
      <c r="E317" s="57"/>
      <c r="F317" s="57"/>
      <c r="G317" s="57"/>
      <c r="I317" s="57"/>
      <c r="J317" s="58"/>
      <c r="K317" s="57"/>
      <c r="L317" s="57"/>
      <c r="M317" s="58"/>
      <c r="P317" s="57"/>
      <c r="Q317" s="57"/>
      <c r="S317" s="57"/>
      <c r="T317" s="57"/>
      <c r="W317" s="57"/>
      <c r="Z317" s="57"/>
      <c r="AB317" s="57"/>
      <c r="AC317" s="57"/>
      <c r="AG317" s="67"/>
      <c r="AH317" s="67"/>
      <c r="AI317" s="59"/>
      <c r="AJ317" s="67"/>
      <c r="AK317" s="67"/>
      <c r="AM317" s="57"/>
      <c r="AN317" s="60"/>
      <c r="AO317" s="60"/>
      <c r="AP317" s="57"/>
      <c r="AQ317" s="57"/>
    </row>
    <row r="318" spans="4:43" ht="15.75" customHeight="1">
      <c r="D318" s="57"/>
      <c r="E318" s="57"/>
      <c r="F318" s="57"/>
      <c r="G318" s="57"/>
      <c r="I318" s="57"/>
      <c r="J318" s="58"/>
      <c r="K318" s="57"/>
      <c r="L318" s="57"/>
      <c r="M318" s="58"/>
      <c r="P318" s="57"/>
      <c r="Q318" s="57"/>
      <c r="S318" s="57"/>
      <c r="T318" s="57"/>
      <c r="W318" s="57"/>
      <c r="Z318" s="57"/>
      <c r="AB318" s="57"/>
      <c r="AC318" s="57"/>
      <c r="AG318" s="67"/>
      <c r="AH318" s="67"/>
      <c r="AI318" s="59"/>
      <c r="AJ318" s="67"/>
      <c r="AK318" s="67"/>
      <c r="AM318" s="57"/>
      <c r="AN318" s="60"/>
      <c r="AO318" s="60"/>
      <c r="AP318" s="57"/>
      <c r="AQ318" s="57"/>
    </row>
    <row r="319" spans="4:43" ht="15.75" customHeight="1">
      <c r="D319" s="57"/>
      <c r="E319" s="57"/>
      <c r="F319" s="57"/>
      <c r="G319" s="57"/>
      <c r="I319" s="57"/>
      <c r="J319" s="58"/>
      <c r="K319" s="57"/>
      <c r="L319" s="57"/>
      <c r="M319" s="58"/>
      <c r="P319" s="57"/>
      <c r="Q319" s="57"/>
      <c r="S319" s="57"/>
      <c r="T319" s="57"/>
      <c r="W319" s="57"/>
      <c r="Z319" s="57"/>
      <c r="AB319" s="57"/>
      <c r="AC319" s="57"/>
      <c r="AG319" s="67"/>
      <c r="AH319" s="67"/>
      <c r="AI319" s="59"/>
      <c r="AJ319" s="67"/>
      <c r="AK319" s="67"/>
      <c r="AM319" s="57"/>
      <c r="AN319" s="60"/>
      <c r="AO319" s="60"/>
      <c r="AP319" s="57"/>
      <c r="AQ319" s="57"/>
    </row>
    <row r="320" spans="4:43" ht="15.75" customHeight="1">
      <c r="D320" s="57"/>
      <c r="E320" s="57"/>
      <c r="F320" s="57"/>
      <c r="G320" s="57"/>
      <c r="I320" s="57"/>
      <c r="J320" s="58"/>
      <c r="K320" s="57"/>
      <c r="L320" s="57"/>
      <c r="M320" s="58"/>
      <c r="P320" s="57"/>
      <c r="Q320" s="57"/>
      <c r="S320" s="57"/>
      <c r="T320" s="57"/>
      <c r="W320" s="57"/>
      <c r="Z320" s="57"/>
      <c r="AB320" s="57"/>
      <c r="AC320" s="57"/>
      <c r="AG320" s="67"/>
      <c r="AH320" s="67"/>
      <c r="AI320" s="59"/>
      <c r="AJ320" s="67"/>
      <c r="AK320" s="67"/>
      <c r="AM320" s="57"/>
      <c r="AN320" s="60"/>
      <c r="AO320" s="60"/>
      <c r="AP320" s="57"/>
      <c r="AQ320" s="57"/>
    </row>
    <row r="321" spans="4:43" ht="15.75" customHeight="1">
      <c r="D321" s="57"/>
      <c r="E321" s="57"/>
      <c r="F321" s="57"/>
      <c r="G321" s="57"/>
      <c r="I321" s="57"/>
      <c r="J321" s="58"/>
      <c r="K321" s="57"/>
      <c r="L321" s="57"/>
      <c r="M321" s="58"/>
      <c r="P321" s="57"/>
      <c r="Q321" s="57"/>
      <c r="S321" s="57"/>
      <c r="T321" s="57"/>
      <c r="W321" s="57"/>
      <c r="Z321" s="57"/>
      <c r="AB321" s="57"/>
      <c r="AC321" s="57"/>
      <c r="AG321" s="67"/>
      <c r="AH321" s="67"/>
      <c r="AI321" s="59"/>
      <c r="AJ321" s="67"/>
      <c r="AK321" s="67"/>
      <c r="AM321" s="57"/>
      <c r="AN321" s="60"/>
      <c r="AO321" s="60"/>
      <c r="AP321" s="57"/>
      <c r="AQ321" s="57"/>
    </row>
    <row r="322" spans="4:43" ht="15.75" customHeight="1">
      <c r="D322" s="57"/>
      <c r="E322" s="57"/>
      <c r="F322" s="57"/>
      <c r="G322" s="57"/>
      <c r="I322" s="57"/>
      <c r="J322" s="58"/>
      <c r="K322" s="57"/>
      <c r="L322" s="57"/>
      <c r="M322" s="58"/>
      <c r="P322" s="57"/>
      <c r="Q322" s="57"/>
      <c r="S322" s="57"/>
      <c r="T322" s="57"/>
      <c r="W322" s="57"/>
      <c r="Z322" s="57"/>
      <c r="AB322" s="57"/>
      <c r="AC322" s="57"/>
      <c r="AG322" s="67"/>
      <c r="AH322" s="67"/>
      <c r="AI322" s="59"/>
      <c r="AJ322" s="67"/>
      <c r="AK322" s="67"/>
      <c r="AM322" s="57"/>
      <c r="AN322" s="60"/>
      <c r="AO322" s="60"/>
      <c r="AP322" s="57"/>
      <c r="AQ322" s="57"/>
    </row>
    <row r="323" spans="4:43" ht="15.75" customHeight="1">
      <c r="D323" s="57"/>
      <c r="E323" s="57"/>
      <c r="F323" s="57"/>
      <c r="G323" s="57"/>
      <c r="I323" s="57"/>
      <c r="J323" s="58"/>
      <c r="K323" s="57"/>
      <c r="L323" s="57"/>
      <c r="M323" s="58"/>
      <c r="P323" s="57"/>
      <c r="Q323" s="57"/>
      <c r="S323" s="57"/>
      <c r="T323" s="57"/>
      <c r="W323" s="57"/>
      <c r="Z323" s="57"/>
      <c r="AB323" s="57"/>
      <c r="AC323" s="57"/>
      <c r="AG323" s="67"/>
      <c r="AH323" s="67"/>
      <c r="AI323" s="59"/>
      <c r="AJ323" s="67"/>
      <c r="AK323" s="67"/>
      <c r="AM323" s="57"/>
      <c r="AN323" s="60"/>
      <c r="AO323" s="60"/>
      <c r="AP323" s="57"/>
      <c r="AQ323" s="57"/>
    </row>
    <row r="324" spans="4:43" ht="15.75" customHeight="1">
      <c r="D324" s="57"/>
      <c r="E324" s="57"/>
      <c r="F324" s="57"/>
      <c r="G324" s="57"/>
      <c r="I324" s="57"/>
      <c r="J324" s="58"/>
      <c r="K324" s="57"/>
      <c r="L324" s="57"/>
      <c r="M324" s="58"/>
      <c r="P324" s="57"/>
      <c r="Q324" s="57"/>
      <c r="S324" s="57"/>
      <c r="T324" s="57"/>
      <c r="W324" s="57"/>
      <c r="Z324" s="57"/>
      <c r="AB324" s="57"/>
      <c r="AC324" s="57"/>
      <c r="AG324" s="67"/>
      <c r="AH324" s="67"/>
      <c r="AI324" s="59"/>
      <c r="AJ324" s="67"/>
      <c r="AK324" s="67"/>
      <c r="AM324" s="57"/>
      <c r="AN324" s="60"/>
      <c r="AO324" s="60"/>
      <c r="AP324" s="57"/>
      <c r="AQ324" s="57"/>
    </row>
    <row r="325" spans="4:43" ht="15.75" customHeight="1">
      <c r="D325" s="57"/>
      <c r="E325" s="57"/>
      <c r="F325" s="57"/>
      <c r="G325" s="57"/>
      <c r="I325" s="57"/>
      <c r="J325" s="58"/>
      <c r="K325" s="57"/>
      <c r="L325" s="57"/>
      <c r="M325" s="58"/>
      <c r="P325" s="57"/>
      <c r="Q325" s="57"/>
      <c r="S325" s="57"/>
      <c r="T325" s="57"/>
      <c r="W325" s="57"/>
      <c r="Z325" s="57"/>
      <c r="AB325" s="57"/>
      <c r="AC325" s="57"/>
      <c r="AG325" s="67"/>
      <c r="AH325" s="67"/>
      <c r="AI325" s="59"/>
      <c r="AJ325" s="67"/>
      <c r="AK325" s="67"/>
      <c r="AM325" s="57"/>
      <c r="AN325" s="60"/>
      <c r="AO325" s="60"/>
      <c r="AP325" s="57"/>
      <c r="AQ325" s="57"/>
    </row>
    <row r="326" spans="4:43" ht="15.75" customHeight="1">
      <c r="D326" s="57"/>
      <c r="E326" s="57"/>
      <c r="F326" s="57"/>
      <c r="G326" s="57"/>
      <c r="I326" s="57"/>
      <c r="J326" s="58"/>
      <c r="K326" s="57"/>
      <c r="L326" s="57"/>
      <c r="M326" s="58"/>
      <c r="P326" s="57"/>
      <c r="Q326" s="57"/>
      <c r="S326" s="57"/>
      <c r="T326" s="57"/>
      <c r="W326" s="57"/>
      <c r="Z326" s="57"/>
      <c r="AB326" s="57"/>
      <c r="AC326" s="57"/>
      <c r="AG326" s="67"/>
      <c r="AH326" s="67"/>
      <c r="AI326" s="59"/>
      <c r="AJ326" s="67"/>
      <c r="AK326" s="67"/>
      <c r="AM326" s="57"/>
      <c r="AN326" s="60"/>
      <c r="AO326" s="60"/>
      <c r="AP326" s="57"/>
      <c r="AQ326" s="57"/>
    </row>
    <row r="327" spans="4:43" ht="15.75" customHeight="1">
      <c r="D327" s="57"/>
      <c r="E327" s="57"/>
      <c r="F327" s="57"/>
      <c r="G327" s="57"/>
      <c r="I327" s="57"/>
      <c r="J327" s="58"/>
      <c r="K327" s="57"/>
      <c r="L327" s="57"/>
      <c r="M327" s="58"/>
      <c r="P327" s="57"/>
      <c r="Q327" s="57"/>
      <c r="S327" s="57"/>
      <c r="T327" s="57"/>
      <c r="W327" s="57"/>
      <c r="Z327" s="57"/>
      <c r="AB327" s="57"/>
      <c r="AC327" s="57"/>
      <c r="AG327" s="67"/>
      <c r="AH327" s="67"/>
      <c r="AI327" s="59"/>
      <c r="AJ327" s="67"/>
      <c r="AK327" s="67"/>
      <c r="AM327" s="57"/>
      <c r="AN327" s="60"/>
      <c r="AO327" s="60"/>
      <c r="AP327" s="57"/>
      <c r="AQ327" s="57"/>
    </row>
    <row r="328" spans="4:43" ht="15.75" customHeight="1">
      <c r="D328" s="57"/>
      <c r="E328" s="57"/>
      <c r="F328" s="57"/>
      <c r="G328" s="57"/>
      <c r="I328" s="57"/>
      <c r="J328" s="58"/>
      <c r="K328" s="57"/>
      <c r="L328" s="57"/>
      <c r="M328" s="58"/>
      <c r="P328" s="57"/>
      <c r="Q328" s="57"/>
      <c r="S328" s="57"/>
      <c r="T328" s="57"/>
      <c r="W328" s="57"/>
      <c r="Z328" s="57"/>
      <c r="AB328" s="57"/>
      <c r="AC328" s="57"/>
      <c r="AG328" s="67"/>
      <c r="AH328" s="67"/>
      <c r="AI328" s="59"/>
      <c r="AJ328" s="67"/>
      <c r="AK328" s="67"/>
      <c r="AM328" s="57"/>
      <c r="AN328" s="60"/>
      <c r="AO328" s="60"/>
      <c r="AP328" s="57"/>
      <c r="AQ328" s="57"/>
    </row>
    <row r="329" spans="4:43" ht="15.75" customHeight="1">
      <c r="D329" s="57"/>
      <c r="E329" s="57"/>
      <c r="F329" s="57"/>
      <c r="G329" s="57"/>
      <c r="I329" s="57"/>
      <c r="J329" s="58"/>
      <c r="K329" s="57"/>
      <c r="L329" s="57"/>
      <c r="M329" s="58"/>
      <c r="P329" s="57"/>
      <c r="Q329" s="57"/>
      <c r="S329" s="57"/>
      <c r="T329" s="57"/>
      <c r="W329" s="57"/>
      <c r="Z329" s="57"/>
      <c r="AB329" s="57"/>
      <c r="AC329" s="57"/>
      <c r="AG329" s="67"/>
      <c r="AH329" s="67"/>
      <c r="AI329" s="59"/>
      <c r="AJ329" s="67"/>
      <c r="AK329" s="67"/>
      <c r="AM329" s="57"/>
      <c r="AN329" s="60"/>
      <c r="AO329" s="60"/>
      <c r="AP329" s="57"/>
      <c r="AQ329" s="57"/>
    </row>
    <row r="330" spans="4:43" ht="15.75" customHeight="1">
      <c r="D330" s="57"/>
      <c r="E330" s="57"/>
      <c r="F330" s="57"/>
      <c r="G330" s="57"/>
      <c r="I330" s="57"/>
      <c r="J330" s="58"/>
      <c r="K330" s="57"/>
      <c r="L330" s="57"/>
      <c r="M330" s="58"/>
      <c r="P330" s="57"/>
      <c r="Q330" s="57"/>
      <c r="S330" s="57"/>
      <c r="T330" s="57"/>
      <c r="W330" s="57"/>
      <c r="Z330" s="57"/>
      <c r="AB330" s="57"/>
      <c r="AC330" s="57"/>
      <c r="AG330" s="67"/>
      <c r="AH330" s="67"/>
      <c r="AI330" s="59"/>
      <c r="AJ330" s="67"/>
      <c r="AK330" s="67"/>
      <c r="AM330" s="57"/>
      <c r="AN330" s="60"/>
      <c r="AO330" s="60"/>
      <c r="AP330" s="57"/>
      <c r="AQ330" s="57"/>
    </row>
    <row r="331" spans="4:43" ht="15.75" customHeight="1">
      <c r="D331" s="57"/>
      <c r="E331" s="57"/>
      <c r="F331" s="57"/>
      <c r="G331" s="57"/>
      <c r="I331" s="57"/>
      <c r="J331" s="58"/>
      <c r="K331" s="57"/>
      <c r="L331" s="57"/>
      <c r="M331" s="58"/>
      <c r="P331" s="57"/>
      <c r="Q331" s="57"/>
      <c r="S331" s="57"/>
      <c r="T331" s="57"/>
      <c r="W331" s="57"/>
      <c r="Z331" s="57"/>
      <c r="AB331" s="57"/>
      <c r="AC331" s="57"/>
      <c r="AG331" s="67"/>
      <c r="AH331" s="67"/>
      <c r="AI331" s="59"/>
      <c r="AJ331" s="67"/>
      <c r="AK331" s="67"/>
      <c r="AM331" s="57"/>
      <c r="AN331" s="60"/>
      <c r="AO331" s="60"/>
      <c r="AP331" s="57"/>
      <c r="AQ331" s="57"/>
    </row>
    <row r="332" spans="4:43" ht="15.75" customHeight="1">
      <c r="D332" s="57"/>
      <c r="E332" s="57"/>
      <c r="F332" s="57"/>
      <c r="G332" s="57"/>
      <c r="I332" s="57"/>
      <c r="J332" s="58"/>
      <c r="K332" s="57"/>
      <c r="L332" s="57"/>
      <c r="M332" s="58"/>
      <c r="P332" s="57"/>
      <c r="Q332" s="57"/>
      <c r="S332" s="57"/>
      <c r="T332" s="57"/>
      <c r="W332" s="57"/>
      <c r="Z332" s="57"/>
      <c r="AB332" s="57"/>
      <c r="AC332" s="57"/>
      <c r="AG332" s="67"/>
      <c r="AH332" s="67"/>
      <c r="AI332" s="59"/>
      <c r="AJ332" s="67"/>
      <c r="AK332" s="67"/>
      <c r="AM332" s="57"/>
      <c r="AN332" s="60"/>
      <c r="AO332" s="60"/>
      <c r="AP332" s="57"/>
      <c r="AQ332" s="57"/>
    </row>
    <row r="333" spans="4:43" ht="15.75" customHeight="1">
      <c r="D333" s="57"/>
      <c r="E333" s="57"/>
      <c r="F333" s="57"/>
      <c r="G333" s="57"/>
      <c r="I333" s="57"/>
      <c r="J333" s="58"/>
      <c r="K333" s="57"/>
      <c r="L333" s="57"/>
      <c r="M333" s="58"/>
      <c r="P333" s="57"/>
      <c r="Q333" s="57"/>
      <c r="S333" s="57"/>
      <c r="T333" s="57"/>
      <c r="W333" s="57"/>
      <c r="Z333" s="57"/>
      <c r="AB333" s="57"/>
      <c r="AC333" s="57"/>
      <c r="AG333" s="67"/>
      <c r="AH333" s="67"/>
      <c r="AI333" s="59"/>
      <c r="AJ333" s="67"/>
      <c r="AK333" s="67"/>
      <c r="AM333" s="57"/>
      <c r="AN333" s="60"/>
      <c r="AO333" s="60"/>
      <c r="AP333" s="57"/>
      <c r="AQ333" s="57"/>
    </row>
    <row r="334" spans="4:43" ht="15.75" customHeight="1">
      <c r="D334" s="57"/>
      <c r="E334" s="57"/>
      <c r="F334" s="57"/>
      <c r="G334" s="57"/>
      <c r="I334" s="57"/>
      <c r="J334" s="58"/>
      <c r="K334" s="57"/>
      <c r="L334" s="57"/>
      <c r="M334" s="58"/>
      <c r="P334" s="57"/>
      <c r="Q334" s="57"/>
      <c r="S334" s="57"/>
      <c r="T334" s="57"/>
      <c r="W334" s="57"/>
      <c r="Z334" s="57"/>
      <c r="AB334" s="57"/>
      <c r="AC334" s="57"/>
      <c r="AG334" s="67"/>
      <c r="AH334" s="67"/>
      <c r="AI334" s="59"/>
      <c r="AJ334" s="67"/>
      <c r="AK334" s="67"/>
      <c r="AM334" s="57"/>
      <c r="AN334" s="60"/>
      <c r="AO334" s="60"/>
      <c r="AP334" s="57"/>
      <c r="AQ334" s="57"/>
    </row>
    <row r="335" spans="4:43" ht="15.75" customHeight="1">
      <c r="D335" s="57"/>
      <c r="E335" s="57"/>
      <c r="F335" s="57"/>
      <c r="G335" s="57"/>
      <c r="I335" s="57"/>
      <c r="J335" s="58"/>
      <c r="K335" s="57"/>
      <c r="L335" s="57"/>
      <c r="M335" s="58"/>
      <c r="P335" s="57"/>
      <c r="Q335" s="57"/>
      <c r="S335" s="57"/>
      <c r="T335" s="57"/>
      <c r="W335" s="57"/>
      <c r="Z335" s="57"/>
      <c r="AB335" s="57"/>
      <c r="AC335" s="57"/>
      <c r="AG335" s="67"/>
      <c r="AH335" s="67"/>
      <c r="AI335" s="59"/>
      <c r="AJ335" s="67"/>
      <c r="AK335" s="67"/>
      <c r="AM335" s="57"/>
      <c r="AN335" s="60"/>
      <c r="AO335" s="60"/>
      <c r="AP335" s="57"/>
      <c r="AQ335" s="57"/>
    </row>
    <row r="336" spans="4:43" ht="15.75" customHeight="1">
      <c r="D336" s="57"/>
      <c r="E336" s="57"/>
      <c r="F336" s="57"/>
      <c r="G336" s="57"/>
      <c r="I336" s="57"/>
      <c r="J336" s="58"/>
      <c r="K336" s="57"/>
      <c r="L336" s="57"/>
      <c r="M336" s="58"/>
      <c r="P336" s="57"/>
      <c r="Q336" s="57"/>
      <c r="S336" s="57"/>
      <c r="T336" s="57"/>
      <c r="W336" s="57"/>
      <c r="Z336" s="57"/>
      <c r="AB336" s="57"/>
      <c r="AC336" s="57"/>
      <c r="AG336" s="67"/>
      <c r="AH336" s="67"/>
      <c r="AI336" s="59"/>
      <c r="AJ336" s="67"/>
      <c r="AK336" s="67"/>
      <c r="AM336" s="57"/>
      <c r="AN336" s="60"/>
      <c r="AO336" s="60"/>
      <c r="AP336" s="57"/>
      <c r="AQ336" s="57"/>
    </row>
    <row r="337" spans="4:43" ht="15.75" customHeight="1">
      <c r="D337" s="57"/>
      <c r="E337" s="57"/>
      <c r="F337" s="57"/>
      <c r="G337" s="57"/>
      <c r="I337" s="57"/>
      <c r="J337" s="58"/>
      <c r="K337" s="57"/>
      <c r="L337" s="57"/>
      <c r="M337" s="58"/>
      <c r="P337" s="57"/>
      <c r="Q337" s="57"/>
      <c r="S337" s="57"/>
      <c r="T337" s="57"/>
      <c r="W337" s="57"/>
      <c r="Z337" s="57"/>
      <c r="AB337" s="57"/>
      <c r="AC337" s="57"/>
      <c r="AG337" s="67"/>
      <c r="AH337" s="67"/>
      <c r="AI337" s="59"/>
      <c r="AJ337" s="67"/>
      <c r="AK337" s="67"/>
      <c r="AM337" s="57"/>
      <c r="AN337" s="60"/>
      <c r="AO337" s="60"/>
      <c r="AP337" s="57"/>
      <c r="AQ337" s="57"/>
    </row>
    <row r="338" spans="4:43" ht="15.75" customHeight="1">
      <c r="D338" s="57"/>
      <c r="E338" s="57"/>
      <c r="F338" s="57"/>
      <c r="G338" s="57"/>
      <c r="I338" s="57"/>
      <c r="J338" s="58"/>
      <c r="K338" s="57"/>
      <c r="L338" s="57"/>
      <c r="M338" s="58"/>
      <c r="P338" s="57"/>
      <c r="Q338" s="57"/>
      <c r="S338" s="57"/>
      <c r="T338" s="57"/>
      <c r="W338" s="57"/>
      <c r="Z338" s="57"/>
      <c r="AB338" s="57"/>
      <c r="AC338" s="57"/>
      <c r="AG338" s="67"/>
      <c r="AH338" s="67"/>
      <c r="AI338" s="59"/>
      <c r="AJ338" s="67"/>
      <c r="AK338" s="67"/>
      <c r="AM338" s="57"/>
      <c r="AN338" s="60"/>
      <c r="AO338" s="60"/>
      <c r="AP338" s="57"/>
      <c r="AQ338" s="57"/>
    </row>
    <row r="339" spans="4:43" ht="15.75" customHeight="1">
      <c r="D339" s="57"/>
      <c r="E339" s="57"/>
      <c r="F339" s="57"/>
      <c r="G339" s="57"/>
      <c r="I339" s="57"/>
      <c r="J339" s="58"/>
      <c r="K339" s="57"/>
      <c r="L339" s="57"/>
      <c r="M339" s="58"/>
      <c r="P339" s="57"/>
      <c r="Q339" s="57"/>
      <c r="S339" s="57"/>
      <c r="T339" s="57"/>
      <c r="W339" s="57"/>
      <c r="Z339" s="57"/>
      <c r="AB339" s="57"/>
      <c r="AC339" s="57"/>
      <c r="AG339" s="67"/>
      <c r="AH339" s="67"/>
      <c r="AI339" s="59"/>
      <c r="AJ339" s="67"/>
      <c r="AK339" s="67"/>
      <c r="AM339" s="57"/>
      <c r="AN339" s="60"/>
      <c r="AO339" s="60"/>
      <c r="AP339" s="57"/>
      <c r="AQ339" s="57"/>
    </row>
    <row r="340" spans="4:43" ht="15.75" customHeight="1">
      <c r="D340" s="57"/>
      <c r="E340" s="57"/>
      <c r="F340" s="57"/>
      <c r="G340" s="57"/>
      <c r="I340" s="57"/>
      <c r="J340" s="58"/>
      <c r="K340" s="57"/>
      <c r="L340" s="57"/>
      <c r="M340" s="58"/>
      <c r="P340" s="57"/>
      <c r="Q340" s="57"/>
      <c r="S340" s="57"/>
      <c r="T340" s="57"/>
      <c r="W340" s="57"/>
      <c r="Z340" s="57"/>
      <c r="AB340" s="57"/>
      <c r="AC340" s="57"/>
      <c r="AG340" s="67"/>
      <c r="AH340" s="67"/>
      <c r="AI340" s="59"/>
      <c r="AJ340" s="67"/>
      <c r="AK340" s="67"/>
      <c r="AM340" s="57"/>
      <c r="AN340" s="60"/>
      <c r="AO340" s="60"/>
      <c r="AP340" s="57"/>
      <c r="AQ340" s="57"/>
    </row>
    <row r="341" spans="4:43" ht="15.75" customHeight="1">
      <c r="D341" s="57"/>
      <c r="E341" s="57"/>
      <c r="F341" s="57"/>
      <c r="G341" s="57"/>
      <c r="I341" s="57"/>
      <c r="J341" s="58"/>
      <c r="K341" s="57"/>
      <c r="L341" s="57"/>
      <c r="M341" s="58"/>
      <c r="P341" s="57"/>
      <c r="Q341" s="57"/>
      <c r="S341" s="57"/>
      <c r="T341" s="57"/>
      <c r="W341" s="57"/>
      <c r="Z341" s="57"/>
      <c r="AB341" s="57"/>
      <c r="AC341" s="57"/>
      <c r="AG341" s="67"/>
      <c r="AH341" s="67"/>
      <c r="AI341" s="59"/>
      <c r="AJ341" s="67"/>
      <c r="AK341" s="67"/>
      <c r="AM341" s="57"/>
      <c r="AN341" s="60"/>
      <c r="AO341" s="60"/>
      <c r="AP341" s="57"/>
      <c r="AQ341" s="57"/>
    </row>
    <row r="342" spans="4:43" ht="15.75" customHeight="1">
      <c r="D342" s="57"/>
      <c r="E342" s="57"/>
      <c r="F342" s="57"/>
      <c r="G342" s="57"/>
      <c r="I342" s="57"/>
      <c r="J342" s="58"/>
      <c r="K342" s="57"/>
      <c r="L342" s="57"/>
      <c r="M342" s="58"/>
      <c r="P342" s="57"/>
      <c r="Q342" s="57"/>
      <c r="S342" s="57"/>
      <c r="T342" s="57"/>
      <c r="W342" s="57"/>
      <c r="Z342" s="57"/>
      <c r="AB342" s="57"/>
      <c r="AC342" s="57"/>
      <c r="AG342" s="67"/>
      <c r="AH342" s="67"/>
      <c r="AI342" s="59"/>
      <c r="AJ342" s="67"/>
      <c r="AK342" s="67"/>
      <c r="AM342" s="57"/>
      <c r="AN342" s="60"/>
      <c r="AO342" s="60"/>
      <c r="AP342" s="57"/>
      <c r="AQ342" s="57"/>
    </row>
    <row r="343" spans="4:43" ht="15.75" customHeight="1">
      <c r="D343" s="57"/>
      <c r="E343" s="57"/>
      <c r="F343" s="57"/>
      <c r="G343" s="57"/>
      <c r="I343" s="57"/>
      <c r="J343" s="58"/>
      <c r="K343" s="57"/>
      <c r="L343" s="57"/>
      <c r="M343" s="58"/>
      <c r="P343" s="57"/>
      <c r="Q343" s="57"/>
      <c r="S343" s="57"/>
      <c r="T343" s="57"/>
      <c r="W343" s="57"/>
      <c r="Z343" s="57"/>
      <c r="AB343" s="57"/>
      <c r="AC343" s="57"/>
      <c r="AG343" s="67"/>
      <c r="AH343" s="67"/>
      <c r="AI343" s="59"/>
      <c r="AJ343" s="67"/>
      <c r="AK343" s="67"/>
      <c r="AM343" s="57"/>
      <c r="AN343" s="60"/>
      <c r="AO343" s="60"/>
      <c r="AP343" s="57"/>
      <c r="AQ343" s="57"/>
    </row>
    <row r="344" spans="4:43" ht="15.75" customHeight="1">
      <c r="D344" s="57"/>
      <c r="E344" s="57"/>
      <c r="F344" s="57"/>
      <c r="G344" s="57"/>
      <c r="I344" s="57"/>
      <c r="J344" s="58"/>
      <c r="K344" s="57"/>
      <c r="L344" s="57"/>
      <c r="M344" s="58"/>
      <c r="P344" s="57"/>
      <c r="Q344" s="57"/>
      <c r="S344" s="57"/>
      <c r="T344" s="57"/>
      <c r="W344" s="57"/>
      <c r="Z344" s="57"/>
      <c r="AB344" s="57"/>
      <c r="AC344" s="57"/>
      <c r="AG344" s="67"/>
      <c r="AH344" s="67"/>
      <c r="AI344" s="59"/>
      <c r="AJ344" s="67"/>
      <c r="AK344" s="67"/>
      <c r="AM344" s="57"/>
      <c r="AN344" s="60"/>
      <c r="AO344" s="60"/>
      <c r="AP344" s="57"/>
      <c r="AQ344" s="57"/>
    </row>
    <row r="345" spans="4:43" ht="15.75" customHeight="1">
      <c r="D345" s="57"/>
      <c r="E345" s="57"/>
      <c r="F345" s="57"/>
      <c r="G345" s="57"/>
      <c r="I345" s="57"/>
      <c r="J345" s="58"/>
      <c r="K345" s="57"/>
      <c r="L345" s="57"/>
      <c r="M345" s="58"/>
      <c r="P345" s="57"/>
      <c r="Q345" s="57"/>
      <c r="S345" s="57"/>
      <c r="T345" s="57"/>
      <c r="W345" s="57"/>
      <c r="Z345" s="57"/>
      <c r="AB345" s="57"/>
      <c r="AC345" s="57"/>
      <c r="AG345" s="67"/>
      <c r="AH345" s="67"/>
      <c r="AI345" s="59"/>
      <c r="AJ345" s="67"/>
      <c r="AK345" s="67"/>
      <c r="AM345" s="57"/>
      <c r="AN345" s="60"/>
      <c r="AO345" s="60"/>
      <c r="AP345" s="57"/>
      <c r="AQ345" s="57"/>
    </row>
    <row r="346" spans="4:43" ht="15.75" customHeight="1">
      <c r="D346" s="57"/>
      <c r="E346" s="57"/>
      <c r="F346" s="57"/>
      <c r="G346" s="57"/>
      <c r="I346" s="57"/>
      <c r="J346" s="58"/>
      <c r="K346" s="57"/>
      <c r="L346" s="57"/>
      <c r="M346" s="58"/>
      <c r="P346" s="57"/>
      <c r="Q346" s="57"/>
      <c r="S346" s="57"/>
      <c r="T346" s="57"/>
      <c r="W346" s="57"/>
      <c r="Z346" s="57"/>
      <c r="AB346" s="57"/>
      <c r="AC346" s="57"/>
      <c r="AG346" s="67"/>
      <c r="AH346" s="67"/>
      <c r="AI346" s="59"/>
      <c r="AJ346" s="67"/>
      <c r="AK346" s="67"/>
      <c r="AM346" s="57"/>
      <c r="AN346" s="60"/>
      <c r="AO346" s="60"/>
      <c r="AP346" s="57"/>
      <c r="AQ346" s="57"/>
    </row>
    <row r="347" spans="4:43" ht="15.75" customHeight="1">
      <c r="D347" s="57"/>
      <c r="E347" s="57"/>
      <c r="F347" s="57"/>
      <c r="G347" s="57"/>
      <c r="I347" s="57"/>
      <c r="J347" s="58"/>
      <c r="K347" s="57"/>
      <c r="L347" s="57"/>
      <c r="M347" s="58"/>
      <c r="P347" s="57"/>
      <c r="Q347" s="57"/>
      <c r="S347" s="57"/>
      <c r="T347" s="57"/>
      <c r="W347" s="57"/>
      <c r="Z347" s="57"/>
      <c r="AB347" s="57"/>
      <c r="AC347" s="57"/>
      <c r="AG347" s="67"/>
      <c r="AH347" s="67"/>
      <c r="AI347" s="59"/>
      <c r="AJ347" s="67"/>
      <c r="AK347" s="67"/>
      <c r="AM347" s="57"/>
      <c r="AN347" s="60"/>
      <c r="AO347" s="60"/>
      <c r="AP347" s="57"/>
      <c r="AQ347" s="57"/>
    </row>
    <row r="348" spans="4:43" ht="15.75" customHeight="1">
      <c r="D348" s="57"/>
      <c r="E348" s="57"/>
      <c r="F348" s="57"/>
      <c r="G348" s="57"/>
      <c r="I348" s="57"/>
      <c r="J348" s="58"/>
      <c r="K348" s="57"/>
      <c r="L348" s="57"/>
      <c r="M348" s="58"/>
      <c r="P348" s="57"/>
      <c r="Q348" s="57"/>
      <c r="S348" s="57"/>
      <c r="T348" s="57"/>
      <c r="W348" s="57"/>
      <c r="Z348" s="57"/>
      <c r="AB348" s="57"/>
      <c r="AC348" s="57"/>
      <c r="AG348" s="67"/>
      <c r="AH348" s="67"/>
      <c r="AI348" s="59"/>
      <c r="AJ348" s="67"/>
      <c r="AK348" s="67"/>
      <c r="AM348" s="57"/>
      <c r="AN348" s="60"/>
      <c r="AO348" s="60"/>
      <c r="AP348" s="57"/>
      <c r="AQ348" s="57"/>
    </row>
    <row r="349" spans="4:43" ht="15.75" customHeight="1">
      <c r="D349" s="57"/>
      <c r="E349" s="57"/>
      <c r="F349" s="57"/>
      <c r="G349" s="57"/>
      <c r="I349" s="57"/>
      <c r="J349" s="58"/>
      <c r="K349" s="57"/>
      <c r="L349" s="57"/>
      <c r="M349" s="58"/>
      <c r="P349" s="57"/>
      <c r="Q349" s="57"/>
      <c r="S349" s="57"/>
      <c r="T349" s="57"/>
      <c r="W349" s="57"/>
      <c r="Z349" s="57"/>
      <c r="AB349" s="57"/>
      <c r="AC349" s="57"/>
      <c r="AG349" s="67"/>
      <c r="AH349" s="67"/>
      <c r="AI349" s="59"/>
      <c r="AJ349" s="67"/>
      <c r="AK349" s="67"/>
      <c r="AM349" s="57"/>
      <c r="AN349" s="60"/>
      <c r="AO349" s="60"/>
      <c r="AP349" s="57"/>
      <c r="AQ349" s="57"/>
    </row>
    <row r="350" spans="4:43" ht="15.75" customHeight="1">
      <c r="D350" s="57"/>
      <c r="E350" s="57"/>
      <c r="F350" s="57"/>
      <c r="G350" s="57"/>
      <c r="I350" s="57"/>
      <c r="J350" s="58"/>
      <c r="K350" s="57"/>
      <c r="L350" s="57"/>
      <c r="M350" s="58"/>
      <c r="P350" s="57"/>
      <c r="Q350" s="57"/>
      <c r="S350" s="57"/>
      <c r="T350" s="57"/>
      <c r="W350" s="57"/>
      <c r="Z350" s="57"/>
      <c r="AB350" s="57"/>
      <c r="AC350" s="57"/>
      <c r="AG350" s="67"/>
      <c r="AH350" s="67"/>
      <c r="AI350" s="59"/>
      <c r="AJ350" s="67"/>
      <c r="AK350" s="67"/>
      <c r="AM350" s="57"/>
      <c r="AN350" s="60"/>
      <c r="AO350" s="60"/>
      <c r="AP350" s="57"/>
      <c r="AQ350" s="57"/>
    </row>
    <row r="351" spans="4:43" ht="15.75" customHeight="1">
      <c r="D351" s="57"/>
      <c r="E351" s="57"/>
      <c r="F351" s="57"/>
      <c r="G351" s="57"/>
      <c r="I351" s="57"/>
      <c r="J351" s="58"/>
      <c r="K351" s="57"/>
      <c r="L351" s="57"/>
      <c r="M351" s="58"/>
      <c r="P351" s="57"/>
      <c r="Q351" s="57"/>
      <c r="S351" s="57"/>
      <c r="T351" s="57"/>
      <c r="W351" s="57"/>
      <c r="Z351" s="57"/>
      <c r="AB351" s="57"/>
      <c r="AC351" s="57"/>
      <c r="AG351" s="67"/>
      <c r="AH351" s="67"/>
      <c r="AI351" s="59"/>
      <c r="AJ351" s="67"/>
      <c r="AK351" s="67"/>
      <c r="AM351" s="57"/>
      <c r="AN351" s="60"/>
      <c r="AO351" s="60"/>
      <c r="AP351" s="57"/>
      <c r="AQ351" s="57"/>
    </row>
    <row r="352" spans="4:43" ht="15.75" customHeight="1">
      <c r="D352" s="57"/>
      <c r="E352" s="57"/>
      <c r="F352" s="57"/>
      <c r="G352" s="57"/>
      <c r="I352" s="57"/>
      <c r="J352" s="58"/>
      <c r="K352" s="57"/>
      <c r="L352" s="57"/>
      <c r="M352" s="58"/>
      <c r="P352" s="57"/>
      <c r="Q352" s="57"/>
      <c r="S352" s="57"/>
      <c r="T352" s="57"/>
      <c r="W352" s="57"/>
      <c r="Z352" s="57"/>
      <c r="AB352" s="57"/>
      <c r="AC352" s="57"/>
      <c r="AG352" s="67"/>
      <c r="AH352" s="67"/>
      <c r="AI352" s="59"/>
      <c r="AJ352" s="67"/>
      <c r="AK352" s="67"/>
      <c r="AM352" s="57"/>
      <c r="AN352" s="60"/>
      <c r="AO352" s="60"/>
      <c r="AP352" s="57"/>
      <c r="AQ352" s="57"/>
    </row>
    <row r="353" spans="4:43" ht="15.75" customHeight="1">
      <c r="D353" s="57"/>
      <c r="E353" s="57"/>
      <c r="F353" s="57"/>
      <c r="G353" s="57"/>
      <c r="I353" s="57"/>
      <c r="J353" s="58"/>
      <c r="K353" s="57"/>
      <c r="L353" s="57"/>
      <c r="M353" s="58"/>
      <c r="P353" s="57"/>
      <c r="Q353" s="57"/>
      <c r="S353" s="57"/>
      <c r="T353" s="57"/>
      <c r="W353" s="57"/>
      <c r="Z353" s="57"/>
      <c r="AB353" s="57"/>
      <c r="AC353" s="57"/>
      <c r="AG353" s="67"/>
      <c r="AH353" s="67"/>
      <c r="AI353" s="59"/>
      <c r="AJ353" s="67"/>
      <c r="AK353" s="67"/>
      <c r="AM353" s="57"/>
      <c r="AN353" s="60"/>
      <c r="AO353" s="60"/>
      <c r="AP353" s="57"/>
      <c r="AQ353" s="57"/>
    </row>
    <row r="354" spans="4:43" ht="15.75" customHeight="1">
      <c r="D354" s="57"/>
      <c r="E354" s="57"/>
      <c r="F354" s="57"/>
      <c r="G354" s="57"/>
      <c r="I354" s="57"/>
      <c r="J354" s="58"/>
      <c r="K354" s="57"/>
      <c r="L354" s="57"/>
      <c r="M354" s="58"/>
      <c r="P354" s="57"/>
      <c r="Q354" s="57"/>
      <c r="S354" s="57"/>
      <c r="T354" s="57"/>
      <c r="W354" s="57"/>
      <c r="Z354" s="57"/>
      <c r="AB354" s="57"/>
      <c r="AC354" s="57"/>
      <c r="AG354" s="67"/>
      <c r="AH354" s="67"/>
      <c r="AI354" s="59"/>
      <c r="AJ354" s="67"/>
      <c r="AK354" s="67"/>
      <c r="AM354" s="57"/>
      <c r="AN354" s="60"/>
      <c r="AO354" s="60"/>
      <c r="AP354" s="57"/>
      <c r="AQ354" s="57"/>
    </row>
    <row r="355" spans="4:43" ht="15.75" customHeight="1">
      <c r="D355" s="57"/>
      <c r="E355" s="57"/>
      <c r="F355" s="57"/>
      <c r="G355" s="57"/>
      <c r="I355" s="57"/>
      <c r="J355" s="58"/>
      <c r="K355" s="57"/>
      <c r="L355" s="57"/>
      <c r="M355" s="58"/>
      <c r="P355" s="57"/>
      <c r="Q355" s="57"/>
      <c r="S355" s="57"/>
      <c r="T355" s="57"/>
      <c r="W355" s="57"/>
      <c r="Z355" s="57"/>
      <c r="AB355" s="57"/>
      <c r="AC355" s="57"/>
      <c r="AG355" s="67"/>
      <c r="AH355" s="67"/>
      <c r="AI355" s="59"/>
      <c r="AJ355" s="67"/>
      <c r="AK355" s="67"/>
      <c r="AM355" s="57"/>
      <c r="AN355" s="60"/>
      <c r="AO355" s="60"/>
      <c r="AP355" s="57"/>
      <c r="AQ355" s="57"/>
    </row>
    <row r="356" spans="4:43" ht="15.75" customHeight="1">
      <c r="D356" s="57"/>
      <c r="E356" s="57"/>
      <c r="F356" s="57"/>
      <c r="G356" s="57"/>
      <c r="I356" s="57"/>
      <c r="J356" s="58"/>
      <c r="K356" s="57"/>
      <c r="L356" s="57"/>
      <c r="M356" s="58"/>
      <c r="P356" s="57"/>
      <c r="Q356" s="57"/>
      <c r="S356" s="57"/>
      <c r="T356" s="57"/>
      <c r="W356" s="57"/>
      <c r="Z356" s="57"/>
      <c r="AB356" s="57"/>
      <c r="AC356" s="57"/>
      <c r="AG356" s="67"/>
      <c r="AH356" s="67"/>
      <c r="AI356" s="59"/>
      <c r="AJ356" s="67"/>
      <c r="AK356" s="67"/>
      <c r="AM356" s="57"/>
      <c r="AN356" s="60"/>
      <c r="AO356" s="60"/>
      <c r="AP356" s="57"/>
      <c r="AQ356" s="57"/>
    </row>
    <row r="357" spans="4:43" ht="15.75" customHeight="1">
      <c r="D357" s="57"/>
      <c r="E357" s="57"/>
      <c r="F357" s="57"/>
      <c r="G357" s="57"/>
      <c r="I357" s="57"/>
      <c r="J357" s="58"/>
      <c r="K357" s="57"/>
      <c r="L357" s="57"/>
      <c r="M357" s="58"/>
      <c r="P357" s="57"/>
      <c r="Q357" s="57"/>
      <c r="S357" s="57"/>
      <c r="T357" s="57"/>
      <c r="W357" s="57"/>
      <c r="Z357" s="57"/>
      <c r="AB357" s="57"/>
      <c r="AC357" s="57"/>
      <c r="AG357" s="67"/>
      <c r="AH357" s="67"/>
      <c r="AI357" s="59"/>
      <c r="AJ357" s="67"/>
      <c r="AK357" s="67"/>
      <c r="AM357" s="57"/>
      <c r="AN357" s="60"/>
      <c r="AO357" s="60"/>
      <c r="AP357" s="57"/>
      <c r="AQ357" s="57"/>
    </row>
    <row r="358" spans="4:43" ht="15.75" customHeight="1">
      <c r="D358" s="57"/>
      <c r="E358" s="57"/>
      <c r="F358" s="57"/>
      <c r="G358" s="57"/>
      <c r="I358" s="57"/>
      <c r="J358" s="58"/>
      <c r="K358" s="57"/>
      <c r="L358" s="57"/>
      <c r="M358" s="58"/>
      <c r="P358" s="57"/>
      <c r="Q358" s="57"/>
      <c r="S358" s="57"/>
      <c r="T358" s="57"/>
      <c r="W358" s="57"/>
      <c r="Z358" s="57"/>
      <c r="AB358" s="57"/>
      <c r="AC358" s="57"/>
      <c r="AG358" s="67"/>
      <c r="AH358" s="67"/>
      <c r="AI358" s="59"/>
      <c r="AJ358" s="67"/>
      <c r="AK358" s="67"/>
      <c r="AM358" s="57"/>
      <c r="AN358" s="60"/>
      <c r="AO358" s="60"/>
      <c r="AP358" s="57"/>
      <c r="AQ358" s="57"/>
    </row>
    <row r="359" spans="4:43" ht="15.75" customHeight="1">
      <c r="D359" s="57"/>
      <c r="E359" s="57"/>
      <c r="F359" s="57"/>
      <c r="G359" s="57"/>
      <c r="I359" s="57"/>
      <c r="J359" s="58"/>
      <c r="K359" s="57"/>
      <c r="L359" s="57"/>
      <c r="M359" s="58"/>
      <c r="P359" s="57"/>
      <c r="Q359" s="57"/>
      <c r="S359" s="57"/>
      <c r="T359" s="57"/>
      <c r="W359" s="57"/>
      <c r="Z359" s="57"/>
      <c r="AB359" s="57"/>
      <c r="AC359" s="57"/>
      <c r="AG359" s="67"/>
      <c r="AH359" s="67"/>
      <c r="AI359" s="59"/>
      <c r="AJ359" s="67"/>
      <c r="AK359" s="67"/>
      <c r="AM359" s="57"/>
      <c r="AN359" s="60"/>
      <c r="AO359" s="60"/>
      <c r="AP359" s="57"/>
      <c r="AQ359" s="57"/>
    </row>
    <row r="360" spans="4:43" ht="15.75" customHeight="1">
      <c r="D360" s="57"/>
      <c r="E360" s="57"/>
      <c r="F360" s="57"/>
      <c r="G360" s="57"/>
      <c r="I360" s="57"/>
      <c r="J360" s="58"/>
      <c r="K360" s="57"/>
      <c r="L360" s="57"/>
      <c r="M360" s="58"/>
      <c r="P360" s="57"/>
      <c r="Q360" s="57"/>
      <c r="S360" s="57"/>
      <c r="T360" s="57"/>
      <c r="W360" s="57"/>
      <c r="Z360" s="57"/>
      <c r="AB360" s="57"/>
      <c r="AC360" s="57"/>
      <c r="AG360" s="67"/>
      <c r="AH360" s="67"/>
      <c r="AI360" s="59"/>
      <c r="AJ360" s="67"/>
      <c r="AK360" s="67"/>
      <c r="AM360" s="57"/>
      <c r="AN360" s="60"/>
      <c r="AO360" s="60"/>
      <c r="AP360" s="57"/>
      <c r="AQ360" s="57"/>
    </row>
    <row r="361" spans="4:43" ht="15.75" customHeight="1">
      <c r="D361" s="57"/>
      <c r="E361" s="57"/>
      <c r="F361" s="57"/>
      <c r="G361" s="57"/>
      <c r="I361" s="57"/>
      <c r="J361" s="58"/>
      <c r="K361" s="57"/>
      <c r="L361" s="57"/>
      <c r="M361" s="58"/>
      <c r="P361" s="57"/>
      <c r="Q361" s="57"/>
      <c r="S361" s="57"/>
      <c r="T361" s="57"/>
      <c r="W361" s="57"/>
      <c r="Z361" s="57"/>
      <c r="AB361" s="57"/>
      <c r="AC361" s="57"/>
      <c r="AG361" s="67"/>
      <c r="AH361" s="67"/>
      <c r="AI361" s="59"/>
      <c r="AJ361" s="67"/>
      <c r="AK361" s="67"/>
      <c r="AM361" s="57"/>
      <c r="AN361" s="60"/>
      <c r="AO361" s="60"/>
      <c r="AP361" s="57"/>
      <c r="AQ361" s="57"/>
    </row>
    <row r="362" spans="4:43" ht="15.75" customHeight="1">
      <c r="D362" s="57"/>
      <c r="E362" s="57"/>
      <c r="F362" s="57"/>
      <c r="G362" s="57"/>
      <c r="I362" s="57"/>
      <c r="J362" s="58"/>
      <c r="K362" s="57"/>
      <c r="L362" s="57"/>
      <c r="M362" s="58"/>
      <c r="P362" s="57"/>
      <c r="Q362" s="57"/>
      <c r="S362" s="57"/>
      <c r="T362" s="57"/>
      <c r="W362" s="57"/>
      <c r="Z362" s="57"/>
      <c r="AB362" s="57"/>
      <c r="AC362" s="57"/>
      <c r="AG362" s="67"/>
      <c r="AH362" s="67"/>
      <c r="AI362" s="59"/>
      <c r="AJ362" s="67"/>
      <c r="AK362" s="67"/>
      <c r="AM362" s="57"/>
      <c r="AN362" s="60"/>
      <c r="AO362" s="60"/>
      <c r="AP362" s="57"/>
      <c r="AQ362" s="57"/>
    </row>
    <row r="363" spans="4:43" ht="15.75" customHeight="1">
      <c r="D363" s="57"/>
      <c r="E363" s="57"/>
      <c r="F363" s="57"/>
      <c r="G363" s="57"/>
      <c r="I363" s="57"/>
      <c r="J363" s="58"/>
      <c r="K363" s="57"/>
      <c r="L363" s="57"/>
      <c r="M363" s="58"/>
      <c r="P363" s="57"/>
      <c r="Q363" s="57"/>
      <c r="S363" s="57"/>
      <c r="T363" s="57"/>
      <c r="W363" s="57"/>
      <c r="Z363" s="57"/>
      <c r="AB363" s="57"/>
      <c r="AC363" s="57"/>
      <c r="AG363" s="67"/>
      <c r="AH363" s="67"/>
      <c r="AI363" s="59"/>
      <c r="AJ363" s="67"/>
      <c r="AK363" s="67"/>
      <c r="AM363" s="57"/>
      <c r="AN363" s="60"/>
      <c r="AO363" s="60"/>
      <c r="AP363" s="57"/>
      <c r="AQ363" s="57"/>
    </row>
    <row r="364" spans="4:43" ht="15.75" customHeight="1">
      <c r="D364" s="57"/>
      <c r="E364" s="57"/>
      <c r="F364" s="57"/>
      <c r="G364" s="57"/>
      <c r="I364" s="57"/>
      <c r="J364" s="58"/>
      <c r="K364" s="57"/>
      <c r="L364" s="57"/>
      <c r="M364" s="58"/>
      <c r="P364" s="57"/>
      <c r="Q364" s="57"/>
      <c r="S364" s="57"/>
      <c r="T364" s="57"/>
      <c r="W364" s="57"/>
      <c r="Z364" s="57"/>
      <c r="AB364" s="57"/>
      <c r="AC364" s="57"/>
      <c r="AG364" s="67"/>
      <c r="AH364" s="67"/>
      <c r="AI364" s="59"/>
      <c r="AJ364" s="67"/>
      <c r="AK364" s="67"/>
      <c r="AM364" s="57"/>
      <c r="AN364" s="60"/>
      <c r="AO364" s="60"/>
      <c r="AP364" s="57"/>
      <c r="AQ364" s="57"/>
    </row>
    <row r="365" spans="4:43" ht="15.75" customHeight="1">
      <c r="D365" s="57"/>
      <c r="E365" s="57"/>
      <c r="F365" s="57"/>
      <c r="G365" s="57"/>
      <c r="I365" s="57"/>
      <c r="J365" s="58"/>
      <c r="K365" s="57"/>
      <c r="L365" s="57"/>
      <c r="M365" s="58"/>
      <c r="P365" s="57"/>
      <c r="Q365" s="57"/>
      <c r="S365" s="57"/>
      <c r="T365" s="57"/>
      <c r="W365" s="57"/>
      <c r="Z365" s="57"/>
      <c r="AB365" s="57"/>
      <c r="AC365" s="57"/>
      <c r="AG365" s="67"/>
      <c r="AH365" s="67"/>
      <c r="AI365" s="59"/>
      <c r="AJ365" s="67"/>
      <c r="AK365" s="67"/>
      <c r="AM365" s="57"/>
      <c r="AN365" s="60"/>
      <c r="AO365" s="60"/>
      <c r="AP365" s="57"/>
      <c r="AQ365" s="57"/>
    </row>
    <row r="366" spans="4:43" ht="15.75" customHeight="1">
      <c r="D366" s="57"/>
      <c r="E366" s="57"/>
      <c r="F366" s="57"/>
      <c r="G366" s="57"/>
      <c r="I366" s="57"/>
      <c r="J366" s="58"/>
      <c r="K366" s="57"/>
      <c r="L366" s="57"/>
      <c r="M366" s="58"/>
      <c r="P366" s="57"/>
      <c r="Q366" s="57"/>
      <c r="S366" s="57"/>
      <c r="T366" s="57"/>
      <c r="W366" s="57"/>
      <c r="Z366" s="57"/>
      <c r="AB366" s="57"/>
      <c r="AC366" s="57"/>
      <c r="AG366" s="67"/>
      <c r="AH366" s="67"/>
      <c r="AI366" s="59"/>
      <c r="AJ366" s="67"/>
      <c r="AK366" s="67"/>
      <c r="AM366" s="57"/>
      <c r="AN366" s="60"/>
      <c r="AO366" s="60"/>
      <c r="AP366" s="57"/>
      <c r="AQ366" s="57"/>
    </row>
    <row r="367" spans="4:43" ht="15.75" customHeight="1">
      <c r="D367" s="57"/>
      <c r="E367" s="57"/>
      <c r="F367" s="57"/>
      <c r="G367" s="57"/>
      <c r="I367" s="57"/>
      <c r="J367" s="58"/>
      <c r="K367" s="57"/>
      <c r="L367" s="57"/>
      <c r="M367" s="58"/>
      <c r="P367" s="57"/>
      <c r="Q367" s="57"/>
      <c r="S367" s="57"/>
      <c r="T367" s="57"/>
      <c r="W367" s="57"/>
      <c r="Z367" s="57"/>
      <c r="AB367" s="57"/>
      <c r="AC367" s="57"/>
      <c r="AG367" s="67"/>
      <c r="AH367" s="67"/>
      <c r="AI367" s="59"/>
      <c r="AJ367" s="67"/>
      <c r="AK367" s="67"/>
      <c r="AM367" s="57"/>
      <c r="AN367" s="60"/>
      <c r="AO367" s="60"/>
      <c r="AP367" s="57"/>
      <c r="AQ367" s="57"/>
    </row>
    <row r="368" spans="4:43" ht="15.75" customHeight="1">
      <c r="D368" s="57"/>
      <c r="E368" s="57"/>
      <c r="F368" s="57"/>
      <c r="G368" s="57"/>
      <c r="I368" s="57"/>
      <c r="J368" s="58"/>
      <c r="K368" s="57"/>
      <c r="L368" s="57"/>
      <c r="M368" s="58"/>
      <c r="P368" s="57"/>
      <c r="Q368" s="57"/>
      <c r="S368" s="57"/>
      <c r="T368" s="57"/>
      <c r="W368" s="57"/>
      <c r="Z368" s="57"/>
      <c r="AB368" s="57"/>
      <c r="AC368" s="57"/>
      <c r="AG368" s="67"/>
      <c r="AH368" s="67"/>
      <c r="AI368" s="59"/>
      <c r="AJ368" s="67"/>
      <c r="AK368" s="67"/>
      <c r="AM368" s="57"/>
      <c r="AN368" s="60"/>
      <c r="AO368" s="60"/>
      <c r="AP368" s="57"/>
      <c r="AQ368" s="57"/>
    </row>
    <row r="369" spans="4:43" ht="15.75" customHeight="1">
      <c r="D369" s="57"/>
      <c r="E369" s="57"/>
      <c r="F369" s="57"/>
      <c r="G369" s="57"/>
      <c r="I369" s="57"/>
      <c r="J369" s="58"/>
      <c r="K369" s="57"/>
      <c r="L369" s="57"/>
      <c r="M369" s="58"/>
      <c r="P369" s="57"/>
      <c r="Q369" s="57"/>
      <c r="S369" s="57"/>
      <c r="T369" s="57"/>
      <c r="W369" s="57"/>
      <c r="Z369" s="57"/>
      <c r="AB369" s="57"/>
      <c r="AC369" s="57"/>
      <c r="AG369" s="67"/>
      <c r="AH369" s="67"/>
      <c r="AI369" s="59"/>
      <c r="AJ369" s="67"/>
      <c r="AK369" s="67"/>
      <c r="AM369" s="57"/>
      <c r="AN369" s="60"/>
      <c r="AO369" s="60"/>
      <c r="AP369" s="57"/>
      <c r="AQ369" s="57"/>
    </row>
    <row r="370" spans="4:43" ht="15.75" customHeight="1">
      <c r="D370" s="57"/>
      <c r="E370" s="57"/>
      <c r="F370" s="57"/>
      <c r="G370" s="57"/>
      <c r="I370" s="57"/>
      <c r="J370" s="58"/>
      <c r="K370" s="57"/>
      <c r="L370" s="57"/>
      <c r="M370" s="58"/>
      <c r="P370" s="57"/>
      <c r="Q370" s="57"/>
      <c r="S370" s="57"/>
      <c r="T370" s="57"/>
      <c r="W370" s="57"/>
      <c r="Z370" s="57"/>
      <c r="AB370" s="57"/>
      <c r="AC370" s="57"/>
      <c r="AG370" s="67"/>
      <c r="AH370" s="67"/>
      <c r="AI370" s="59"/>
      <c r="AJ370" s="67"/>
      <c r="AK370" s="67"/>
      <c r="AM370" s="57"/>
      <c r="AN370" s="60"/>
      <c r="AO370" s="60"/>
      <c r="AP370" s="57"/>
      <c r="AQ370" s="57"/>
    </row>
    <row r="371" spans="4:43" ht="15.75" customHeight="1">
      <c r="D371" s="57"/>
      <c r="E371" s="57"/>
      <c r="F371" s="57"/>
      <c r="G371" s="57"/>
      <c r="I371" s="57"/>
      <c r="J371" s="58"/>
      <c r="K371" s="57"/>
      <c r="L371" s="57"/>
      <c r="M371" s="58"/>
      <c r="P371" s="57"/>
      <c r="Q371" s="57"/>
      <c r="S371" s="57"/>
      <c r="T371" s="57"/>
      <c r="W371" s="57"/>
      <c r="Z371" s="57"/>
      <c r="AB371" s="57"/>
      <c r="AC371" s="57"/>
      <c r="AG371" s="67"/>
      <c r="AH371" s="67"/>
      <c r="AI371" s="59"/>
      <c r="AJ371" s="67"/>
      <c r="AK371" s="67"/>
      <c r="AM371" s="57"/>
      <c r="AN371" s="60"/>
      <c r="AO371" s="60"/>
      <c r="AP371" s="57"/>
      <c r="AQ371" s="57"/>
    </row>
    <row r="372" spans="4:43" ht="15.75" customHeight="1">
      <c r="D372" s="57"/>
      <c r="E372" s="57"/>
      <c r="F372" s="57"/>
      <c r="G372" s="57"/>
      <c r="I372" s="57"/>
      <c r="J372" s="58"/>
      <c r="K372" s="57"/>
      <c r="L372" s="57"/>
      <c r="M372" s="58"/>
      <c r="P372" s="57"/>
      <c r="Q372" s="57"/>
      <c r="S372" s="57"/>
      <c r="T372" s="57"/>
      <c r="W372" s="57"/>
      <c r="Z372" s="57"/>
      <c r="AB372" s="57"/>
      <c r="AC372" s="57"/>
      <c r="AG372" s="67"/>
      <c r="AH372" s="67"/>
      <c r="AI372" s="59"/>
      <c r="AJ372" s="67"/>
      <c r="AK372" s="67"/>
      <c r="AM372" s="57"/>
      <c r="AN372" s="60"/>
      <c r="AO372" s="60"/>
      <c r="AP372" s="57"/>
      <c r="AQ372" s="57"/>
    </row>
    <row r="373" spans="4:43" ht="15.75" customHeight="1">
      <c r="D373" s="57"/>
      <c r="E373" s="57"/>
      <c r="F373" s="57"/>
      <c r="G373" s="57"/>
      <c r="I373" s="57"/>
      <c r="J373" s="58"/>
      <c r="K373" s="57"/>
      <c r="L373" s="57"/>
      <c r="M373" s="58"/>
      <c r="P373" s="57"/>
      <c r="Q373" s="57"/>
      <c r="S373" s="57"/>
      <c r="T373" s="57"/>
      <c r="W373" s="57"/>
      <c r="Z373" s="57"/>
      <c r="AB373" s="57"/>
      <c r="AC373" s="57"/>
      <c r="AG373" s="67"/>
      <c r="AH373" s="67"/>
      <c r="AI373" s="59"/>
      <c r="AJ373" s="67"/>
      <c r="AK373" s="67"/>
      <c r="AM373" s="57"/>
      <c r="AN373" s="60"/>
      <c r="AO373" s="60"/>
      <c r="AP373" s="57"/>
      <c r="AQ373" s="57"/>
    </row>
    <row r="374" spans="4:43" ht="15.75" customHeight="1">
      <c r="D374" s="57"/>
      <c r="E374" s="57"/>
      <c r="F374" s="57"/>
      <c r="G374" s="57"/>
      <c r="I374" s="57"/>
      <c r="J374" s="58"/>
      <c r="K374" s="57"/>
      <c r="L374" s="57"/>
      <c r="M374" s="58"/>
      <c r="P374" s="57"/>
      <c r="Q374" s="57"/>
      <c r="S374" s="57"/>
      <c r="T374" s="57"/>
      <c r="W374" s="57"/>
      <c r="Z374" s="57"/>
      <c r="AB374" s="57"/>
      <c r="AC374" s="57"/>
      <c r="AG374" s="67"/>
      <c r="AH374" s="67"/>
      <c r="AI374" s="59"/>
      <c r="AJ374" s="67"/>
      <c r="AK374" s="67"/>
      <c r="AM374" s="57"/>
      <c r="AN374" s="60"/>
      <c r="AO374" s="60"/>
      <c r="AP374" s="57"/>
      <c r="AQ374" s="57"/>
    </row>
    <row r="375" spans="4:43" ht="15.75" customHeight="1">
      <c r="D375" s="57"/>
      <c r="E375" s="57"/>
      <c r="F375" s="57"/>
      <c r="G375" s="57"/>
      <c r="I375" s="57"/>
      <c r="J375" s="58"/>
      <c r="K375" s="57"/>
      <c r="L375" s="57"/>
      <c r="M375" s="58"/>
      <c r="P375" s="57"/>
      <c r="Q375" s="57"/>
      <c r="S375" s="57"/>
      <c r="T375" s="57"/>
      <c r="W375" s="57"/>
      <c r="Z375" s="57"/>
      <c r="AB375" s="57"/>
      <c r="AC375" s="57"/>
      <c r="AG375" s="67"/>
      <c r="AH375" s="67"/>
      <c r="AI375" s="59"/>
      <c r="AJ375" s="67"/>
      <c r="AK375" s="67"/>
      <c r="AM375" s="57"/>
      <c r="AN375" s="60"/>
      <c r="AO375" s="60"/>
      <c r="AP375" s="57"/>
      <c r="AQ375" s="57"/>
    </row>
    <row r="376" spans="4:43" ht="15.75" customHeight="1">
      <c r="D376" s="57"/>
      <c r="E376" s="57"/>
      <c r="F376" s="57"/>
      <c r="G376" s="57"/>
      <c r="I376" s="57"/>
      <c r="J376" s="58"/>
      <c r="K376" s="57"/>
      <c r="L376" s="57"/>
      <c r="M376" s="58"/>
      <c r="P376" s="57"/>
      <c r="Q376" s="57"/>
      <c r="S376" s="57"/>
      <c r="T376" s="57"/>
      <c r="W376" s="57"/>
      <c r="Z376" s="57"/>
      <c r="AB376" s="57"/>
      <c r="AC376" s="57"/>
      <c r="AG376" s="67"/>
      <c r="AH376" s="67"/>
      <c r="AI376" s="59"/>
      <c r="AJ376" s="67"/>
      <c r="AK376" s="67"/>
      <c r="AM376" s="57"/>
      <c r="AN376" s="60"/>
      <c r="AO376" s="60"/>
      <c r="AP376" s="57"/>
      <c r="AQ376" s="57"/>
    </row>
    <row r="377" spans="4:43" ht="15.75" customHeight="1">
      <c r="D377" s="57"/>
      <c r="E377" s="57"/>
      <c r="F377" s="57"/>
      <c r="G377" s="57"/>
      <c r="I377" s="57"/>
      <c r="J377" s="58"/>
      <c r="K377" s="57"/>
      <c r="L377" s="57"/>
      <c r="M377" s="58"/>
      <c r="P377" s="57"/>
      <c r="Q377" s="57"/>
      <c r="S377" s="57"/>
      <c r="T377" s="57"/>
      <c r="W377" s="57"/>
      <c r="Z377" s="57"/>
      <c r="AB377" s="57"/>
      <c r="AC377" s="57"/>
      <c r="AG377" s="67"/>
      <c r="AH377" s="67"/>
      <c r="AI377" s="59"/>
      <c r="AJ377" s="67"/>
      <c r="AK377" s="67"/>
      <c r="AM377" s="57"/>
      <c r="AN377" s="60"/>
      <c r="AO377" s="60"/>
      <c r="AP377" s="57"/>
      <c r="AQ377" s="57"/>
    </row>
    <row r="378" spans="4:43" ht="15.75" customHeight="1">
      <c r="D378" s="57"/>
      <c r="E378" s="57"/>
      <c r="F378" s="57"/>
      <c r="G378" s="57"/>
      <c r="I378" s="57"/>
      <c r="J378" s="58"/>
      <c r="K378" s="57"/>
      <c r="L378" s="57"/>
      <c r="M378" s="58"/>
      <c r="P378" s="57"/>
      <c r="Q378" s="57"/>
      <c r="S378" s="57"/>
      <c r="T378" s="57"/>
      <c r="W378" s="57"/>
      <c r="Z378" s="57"/>
      <c r="AB378" s="57"/>
      <c r="AC378" s="57"/>
      <c r="AG378" s="67"/>
      <c r="AH378" s="67"/>
      <c r="AI378" s="59"/>
      <c r="AJ378" s="67"/>
      <c r="AK378" s="67"/>
      <c r="AM378" s="57"/>
      <c r="AN378" s="60"/>
      <c r="AO378" s="60"/>
      <c r="AP378" s="57"/>
      <c r="AQ378" s="57"/>
    </row>
    <row r="379" spans="4:43" ht="15.75" customHeight="1">
      <c r="D379" s="57"/>
      <c r="E379" s="57"/>
      <c r="F379" s="57"/>
      <c r="G379" s="57"/>
      <c r="I379" s="57"/>
      <c r="J379" s="58"/>
      <c r="K379" s="57"/>
      <c r="L379" s="57"/>
      <c r="M379" s="58"/>
      <c r="P379" s="57"/>
      <c r="Q379" s="57"/>
      <c r="S379" s="57"/>
      <c r="T379" s="57"/>
      <c r="W379" s="57"/>
      <c r="Z379" s="57"/>
      <c r="AB379" s="57"/>
      <c r="AC379" s="57"/>
      <c r="AG379" s="67"/>
      <c r="AH379" s="67"/>
      <c r="AI379" s="59"/>
      <c r="AJ379" s="67"/>
      <c r="AK379" s="67"/>
      <c r="AM379" s="57"/>
      <c r="AN379" s="60"/>
      <c r="AO379" s="60"/>
      <c r="AP379" s="57"/>
      <c r="AQ379" s="57"/>
    </row>
    <row r="380" spans="4:43" ht="15.75" customHeight="1">
      <c r="D380" s="57"/>
      <c r="E380" s="57"/>
      <c r="F380" s="57"/>
      <c r="G380" s="57"/>
      <c r="I380" s="57"/>
      <c r="J380" s="58"/>
      <c r="K380" s="57"/>
      <c r="L380" s="57"/>
      <c r="M380" s="58"/>
      <c r="P380" s="57"/>
      <c r="Q380" s="57"/>
      <c r="S380" s="57"/>
      <c r="T380" s="57"/>
      <c r="W380" s="57"/>
      <c r="Z380" s="57"/>
      <c r="AB380" s="57"/>
      <c r="AC380" s="57"/>
      <c r="AG380" s="67"/>
      <c r="AH380" s="67"/>
      <c r="AI380" s="59"/>
      <c r="AJ380" s="67"/>
      <c r="AK380" s="67"/>
      <c r="AM380" s="57"/>
      <c r="AN380" s="60"/>
      <c r="AO380" s="60"/>
      <c r="AP380" s="57"/>
      <c r="AQ380" s="57"/>
    </row>
    <row r="381" spans="4:43" ht="15.75" customHeight="1">
      <c r="D381" s="57"/>
      <c r="E381" s="57"/>
      <c r="F381" s="57"/>
      <c r="G381" s="57"/>
      <c r="I381" s="57"/>
      <c r="J381" s="58"/>
      <c r="K381" s="57"/>
      <c r="L381" s="57"/>
      <c r="M381" s="58"/>
      <c r="P381" s="57"/>
      <c r="Q381" s="57"/>
      <c r="S381" s="57"/>
      <c r="T381" s="57"/>
      <c r="W381" s="57"/>
      <c r="Z381" s="57"/>
      <c r="AB381" s="57"/>
      <c r="AC381" s="57"/>
      <c r="AG381" s="67"/>
      <c r="AH381" s="67"/>
      <c r="AI381" s="59"/>
      <c r="AJ381" s="67"/>
      <c r="AK381" s="67"/>
      <c r="AM381" s="57"/>
      <c r="AN381" s="60"/>
      <c r="AO381" s="60"/>
      <c r="AP381" s="57"/>
      <c r="AQ381" s="57"/>
    </row>
    <row r="382" spans="4:43" ht="15.75" customHeight="1">
      <c r="D382" s="57"/>
      <c r="E382" s="57"/>
      <c r="F382" s="57"/>
      <c r="G382" s="57"/>
      <c r="I382" s="57"/>
      <c r="J382" s="58"/>
      <c r="K382" s="57"/>
      <c r="L382" s="57"/>
      <c r="M382" s="58"/>
      <c r="P382" s="57"/>
      <c r="Q382" s="57"/>
      <c r="S382" s="57"/>
      <c r="T382" s="57"/>
      <c r="W382" s="57"/>
      <c r="Z382" s="57"/>
      <c r="AB382" s="57"/>
      <c r="AC382" s="57"/>
      <c r="AG382" s="67"/>
      <c r="AH382" s="67"/>
      <c r="AI382" s="59"/>
      <c r="AJ382" s="67"/>
      <c r="AK382" s="67"/>
      <c r="AM382" s="57"/>
      <c r="AN382" s="60"/>
      <c r="AO382" s="60"/>
      <c r="AP382" s="57"/>
      <c r="AQ382" s="57"/>
    </row>
    <row r="383" spans="4:43" ht="15.75" customHeight="1">
      <c r="D383" s="57"/>
      <c r="E383" s="57"/>
      <c r="F383" s="57"/>
      <c r="G383" s="57"/>
      <c r="I383" s="57"/>
      <c r="J383" s="58"/>
      <c r="K383" s="57"/>
      <c r="L383" s="57"/>
      <c r="M383" s="58"/>
      <c r="P383" s="57"/>
      <c r="Q383" s="57"/>
      <c r="S383" s="57"/>
      <c r="T383" s="57"/>
      <c r="W383" s="57"/>
      <c r="Z383" s="57"/>
      <c r="AB383" s="57"/>
      <c r="AC383" s="57"/>
      <c r="AG383" s="67"/>
      <c r="AH383" s="67"/>
      <c r="AI383" s="59"/>
      <c r="AJ383" s="67"/>
      <c r="AK383" s="67"/>
      <c r="AM383" s="57"/>
      <c r="AN383" s="60"/>
      <c r="AO383" s="60"/>
      <c r="AP383" s="57"/>
      <c r="AQ383" s="57"/>
    </row>
    <row r="384" spans="4:43" ht="15.75" customHeight="1">
      <c r="D384" s="57"/>
      <c r="E384" s="57"/>
      <c r="F384" s="57"/>
      <c r="G384" s="57"/>
      <c r="I384" s="57"/>
      <c r="J384" s="58"/>
      <c r="K384" s="57"/>
      <c r="L384" s="57"/>
      <c r="M384" s="58"/>
      <c r="P384" s="57"/>
      <c r="Q384" s="57"/>
      <c r="S384" s="57"/>
      <c r="T384" s="57"/>
      <c r="W384" s="57"/>
      <c r="Z384" s="57"/>
      <c r="AB384" s="57"/>
      <c r="AC384" s="57"/>
      <c r="AG384" s="67"/>
      <c r="AH384" s="67"/>
      <c r="AI384" s="59"/>
      <c r="AJ384" s="67"/>
      <c r="AK384" s="67"/>
      <c r="AM384" s="57"/>
      <c r="AN384" s="60"/>
      <c r="AO384" s="60"/>
      <c r="AP384" s="57"/>
      <c r="AQ384" s="57"/>
    </row>
    <row r="385" spans="4:43" ht="15.75" customHeight="1">
      <c r="D385" s="57"/>
      <c r="E385" s="57"/>
      <c r="F385" s="57"/>
      <c r="G385" s="57"/>
      <c r="I385" s="57"/>
      <c r="J385" s="58"/>
      <c r="K385" s="57"/>
      <c r="L385" s="57"/>
      <c r="M385" s="58"/>
      <c r="P385" s="57"/>
      <c r="Q385" s="57"/>
      <c r="S385" s="57"/>
      <c r="T385" s="57"/>
      <c r="W385" s="57"/>
      <c r="Z385" s="57"/>
      <c r="AB385" s="57"/>
      <c r="AC385" s="57"/>
      <c r="AG385" s="67"/>
      <c r="AH385" s="67"/>
      <c r="AI385" s="59"/>
      <c r="AJ385" s="67"/>
      <c r="AK385" s="67"/>
      <c r="AM385" s="57"/>
      <c r="AN385" s="60"/>
      <c r="AO385" s="60"/>
      <c r="AP385" s="57"/>
      <c r="AQ385" s="57"/>
    </row>
    <row r="386" spans="4:43" ht="15.75" customHeight="1">
      <c r="D386" s="57"/>
      <c r="E386" s="57"/>
      <c r="F386" s="57"/>
      <c r="G386" s="57"/>
      <c r="I386" s="57"/>
      <c r="J386" s="58"/>
      <c r="K386" s="57"/>
      <c r="L386" s="57"/>
      <c r="M386" s="58"/>
      <c r="P386" s="57"/>
      <c r="Q386" s="57"/>
      <c r="S386" s="57"/>
      <c r="T386" s="57"/>
      <c r="W386" s="57"/>
      <c r="Z386" s="57"/>
      <c r="AB386" s="57"/>
      <c r="AC386" s="57"/>
      <c r="AG386" s="67"/>
      <c r="AH386" s="67"/>
      <c r="AI386" s="59"/>
      <c r="AJ386" s="67"/>
      <c r="AK386" s="67"/>
      <c r="AM386" s="57"/>
      <c r="AN386" s="60"/>
      <c r="AO386" s="60"/>
      <c r="AP386" s="57"/>
      <c r="AQ386" s="57"/>
    </row>
    <row r="387" spans="4:43" ht="15.75" customHeight="1">
      <c r="D387" s="57"/>
      <c r="E387" s="57"/>
      <c r="F387" s="57"/>
      <c r="G387" s="57"/>
      <c r="I387" s="57"/>
      <c r="J387" s="58"/>
      <c r="K387" s="57"/>
      <c r="L387" s="57"/>
      <c r="M387" s="58"/>
      <c r="P387" s="57"/>
      <c r="Q387" s="57"/>
      <c r="S387" s="57"/>
      <c r="T387" s="57"/>
      <c r="W387" s="57"/>
      <c r="Z387" s="57"/>
      <c r="AB387" s="57"/>
      <c r="AC387" s="57"/>
      <c r="AG387" s="67"/>
      <c r="AH387" s="67"/>
      <c r="AI387" s="59"/>
      <c r="AJ387" s="67"/>
      <c r="AK387" s="67"/>
      <c r="AM387" s="57"/>
      <c r="AN387" s="60"/>
      <c r="AO387" s="60"/>
      <c r="AP387" s="57"/>
      <c r="AQ387" s="57"/>
    </row>
    <row r="388" spans="4:43" ht="15.75" customHeight="1">
      <c r="D388" s="57"/>
      <c r="E388" s="57"/>
      <c r="F388" s="57"/>
      <c r="G388" s="57"/>
      <c r="I388" s="57"/>
      <c r="J388" s="58"/>
      <c r="K388" s="57"/>
      <c r="L388" s="57"/>
      <c r="M388" s="58"/>
      <c r="P388" s="57"/>
      <c r="Q388" s="57"/>
      <c r="S388" s="57"/>
      <c r="T388" s="57"/>
      <c r="W388" s="57"/>
      <c r="Z388" s="57"/>
      <c r="AB388" s="57"/>
      <c r="AC388" s="57"/>
      <c r="AG388" s="67"/>
      <c r="AH388" s="67"/>
      <c r="AI388" s="59"/>
      <c r="AJ388" s="67"/>
      <c r="AK388" s="67"/>
      <c r="AM388" s="57"/>
      <c r="AN388" s="60"/>
      <c r="AO388" s="60"/>
      <c r="AP388" s="57"/>
      <c r="AQ388" s="57"/>
    </row>
    <row r="389" spans="4:43" ht="15.75" customHeight="1">
      <c r="D389" s="57"/>
      <c r="E389" s="57"/>
      <c r="F389" s="57"/>
      <c r="G389" s="57"/>
      <c r="I389" s="57"/>
      <c r="J389" s="58"/>
      <c r="K389" s="57"/>
      <c r="L389" s="57"/>
      <c r="M389" s="58"/>
      <c r="P389" s="57"/>
      <c r="Q389" s="57"/>
      <c r="S389" s="57"/>
      <c r="T389" s="57"/>
      <c r="W389" s="57"/>
      <c r="Z389" s="57"/>
      <c r="AB389" s="57"/>
      <c r="AC389" s="57"/>
      <c r="AG389" s="67"/>
      <c r="AH389" s="67"/>
      <c r="AI389" s="59"/>
      <c r="AJ389" s="67"/>
      <c r="AK389" s="67"/>
      <c r="AM389" s="57"/>
      <c r="AN389" s="60"/>
      <c r="AO389" s="60"/>
      <c r="AP389" s="57"/>
      <c r="AQ389" s="57"/>
    </row>
    <row r="390" spans="4:43" ht="15.75" customHeight="1">
      <c r="D390" s="57"/>
      <c r="E390" s="57"/>
      <c r="F390" s="57"/>
      <c r="G390" s="57"/>
      <c r="I390" s="57"/>
      <c r="J390" s="58"/>
      <c r="K390" s="57"/>
      <c r="L390" s="57"/>
      <c r="M390" s="58"/>
      <c r="P390" s="57"/>
      <c r="Q390" s="57"/>
      <c r="S390" s="57"/>
      <c r="T390" s="57"/>
      <c r="W390" s="57"/>
      <c r="Z390" s="57"/>
      <c r="AB390" s="57"/>
      <c r="AC390" s="57"/>
      <c r="AG390" s="67"/>
      <c r="AH390" s="67"/>
      <c r="AI390" s="59"/>
      <c r="AJ390" s="67"/>
      <c r="AK390" s="67"/>
      <c r="AM390" s="57"/>
      <c r="AN390" s="60"/>
      <c r="AO390" s="60"/>
      <c r="AP390" s="57"/>
      <c r="AQ390" s="57"/>
    </row>
    <row r="391" spans="4:43" ht="15.75" customHeight="1">
      <c r="D391" s="57"/>
      <c r="E391" s="57"/>
      <c r="F391" s="57"/>
      <c r="G391" s="57"/>
      <c r="I391" s="57"/>
      <c r="J391" s="58"/>
      <c r="K391" s="57"/>
      <c r="L391" s="57"/>
      <c r="M391" s="58"/>
      <c r="P391" s="57"/>
      <c r="Q391" s="57"/>
      <c r="S391" s="57"/>
      <c r="T391" s="57"/>
      <c r="W391" s="57"/>
      <c r="Z391" s="57"/>
      <c r="AB391" s="57"/>
      <c r="AC391" s="57"/>
      <c r="AG391" s="67"/>
      <c r="AH391" s="67"/>
      <c r="AI391" s="59"/>
      <c r="AJ391" s="67"/>
      <c r="AK391" s="67"/>
      <c r="AM391" s="57"/>
      <c r="AN391" s="60"/>
      <c r="AO391" s="60"/>
      <c r="AP391" s="57"/>
      <c r="AQ391" s="57"/>
    </row>
    <row r="392" spans="4:43" ht="15.75" customHeight="1">
      <c r="D392" s="57"/>
      <c r="E392" s="57"/>
      <c r="F392" s="57"/>
      <c r="G392" s="57"/>
      <c r="I392" s="57"/>
      <c r="J392" s="58"/>
      <c r="K392" s="57"/>
      <c r="L392" s="57"/>
      <c r="M392" s="58"/>
      <c r="P392" s="57"/>
      <c r="Q392" s="57"/>
      <c r="S392" s="57"/>
      <c r="T392" s="57"/>
      <c r="W392" s="57"/>
      <c r="Z392" s="57"/>
      <c r="AB392" s="57"/>
      <c r="AC392" s="57"/>
      <c r="AG392" s="67"/>
      <c r="AH392" s="67"/>
      <c r="AI392" s="59"/>
      <c r="AJ392" s="67"/>
      <c r="AK392" s="67"/>
      <c r="AM392" s="57"/>
      <c r="AN392" s="60"/>
      <c r="AO392" s="60"/>
      <c r="AP392" s="57"/>
      <c r="AQ392" s="57"/>
    </row>
    <row r="393" spans="4:43" ht="15.75" customHeight="1">
      <c r="D393" s="57"/>
      <c r="E393" s="57"/>
      <c r="F393" s="57"/>
      <c r="G393" s="57"/>
      <c r="I393" s="57"/>
      <c r="J393" s="58"/>
      <c r="K393" s="57"/>
      <c r="L393" s="57"/>
      <c r="M393" s="58"/>
      <c r="P393" s="57"/>
      <c r="Q393" s="57"/>
      <c r="S393" s="57"/>
      <c r="T393" s="57"/>
      <c r="W393" s="57"/>
      <c r="Z393" s="57"/>
      <c r="AB393" s="57"/>
      <c r="AC393" s="57"/>
      <c r="AG393" s="67"/>
      <c r="AH393" s="67"/>
      <c r="AI393" s="59"/>
      <c r="AJ393" s="67"/>
      <c r="AK393" s="67"/>
      <c r="AM393" s="57"/>
      <c r="AN393" s="60"/>
      <c r="AO393" s="60"/>
      <c r="AP393" s="57"/>
      <c r="AQ393" s="57"/>
    </row>
    <row r="394" spans="4:43" ht="15.75" customHeight="1">
      <c r="D394" s="57"/>
      <c r="E394" s="57"/>
      <c r="F394" s="57"/>
      <c r="G394" s="57"/>
      <c r="I394" s="57"/>
      <c r="J394" s="58"/>
      <c r="K394" s="57"/>
      <c r="L394" s="57"/>
      <c r="M394" s="58"/>
      <c r="P394" s="57"/>
      <c r="Q394" s="57"/>
      <c r="S394" s="57"/>
      <c r="T394" s="57"/>
      <c r="W394" s="57"/>
      <c r="Z394" s="57"/>
      <c r="AB394" s="57"/>
      <c r="AC394" s="57"/>
      <c r="AG394" s="67"/>
      <c r="AH394" s="67"/>
      <c r="AI394" s="59"/>
      <c r="AJ394" s="67"/>
      <c r="AK394" s="67"/>
      <c r="AM394" s="57"/>
      <c r="AN394" s="60"/>
      <c r="AO394" s="60"/>
      <c r="AP394" s="57"/>
      <c r="AQ394" s="57"/>
    </row>
    <row r="395" spans="4:43" ht="15.75" customHeight="1">
      <c r="D395" s="57"/>
      <c r="E395" s="57"/>
      <c r="F395" s="57"/>
      <c r="G395" s="57"/>
      <c r="I395" s="57"/>
      <c r="J395" s="58"/>
      <c r="K395" s="57"/>
      <c r="L395" s="57"/>
      <c r="M395" s="58"/>
      <c r="P395" s="57"/>
      <c r="Q395" s="57"/>
      <c r="S395" s="57"/>
      <c r="T395" s="57"/>
      <c r="W395" s="57"/>
      <c r="Z395" s="57"/>
      <c r="AB395" s="57"/>
      <c r="AC395" s="57"/>
      <c r="AG395" s="67"/>
      <c r="AH395" s="67"/>
      <c r="AI395" s="59"/>
      <c r="AJ395" s="67"/>
      <c r="AK395" s="67"/>
      <c r="AM395" s="57"/>
      <c r="AN395" s="60"/>
      <c r="AO395" s="60"/>
      <c r="AP395" s="57"/>
      <c r="AQ395" s="57"/>
    </row>
    <row r="396" spans="4:43" ht="15.75" customHeight="1">
      <c r="D396" s="57"/>
      <c r="E396" s="57"/>
      <c r="F396" s="57"/>
      <c r="G396" s="57"/>
      <c r="I396" s="57"/>
      <c r="J396" s="58"/>
      <c r="K396" s="57"/>
      <c r="L396" s="57"/>
      <c r="M396" s="58"/>
      <c r="P396" s="57"/>
      <c r="Q396" s="57"/>
      <c r="S396" s="57"/>
      <c r="T396" s="57"/>
      <c r="W396" s="57"/>
      <c r="Z396" s="57"/>
      <c r="AB396" s="57"/>
      <c r="AC396" s="57"/>
      <c r="AG396" s="67"/>
      <c r="AH396" s="67"/>
      <c r="AI396" s="59"/>
      <c r="AJ396" s="67"/>
      <c r="AK396" s="67"/>
      <c r="AM396" s="57"/>
      <c r="AN396" s="60"/>
      <c r="AO396" s="60"/>
      <c r="AP396" s="57"/>
      <c r="AQ396" s="57"/>
    </row>
    <row r="397" spans="4:43" ht="15.75" customHeight="1">
      <c r="D397" s="57"/>
      <c r="E397" s="57"/>
      <c r="F397" s="57"/>
      <c r="G397" s="57"/>
      <c r="I397" s="57"/>
      <c r="J397" s="58"/>
      <c r="K397" s="57"/>
      <c r="L397" s="57"/>
      <c r="M397" s="58"/>
      <c r="P397" s="57"/>
      <c r="Q397" s="57"/>
      <c r="S397" s="57"/>
      <c r="T397" s="57"/>
      <c r="W397" s="57"/>
      <c r="Z397" s="57"/>
      <c r="AB397" s="57"/>
      <c r="AC397" s="57"/>
      <c r="AG397" s="67"/>
      <c r="AH397" s="67"/>
      <c r="AI397" s="59"/>
      <c r="AJ397" s="67"/>
      <c r="AK397" s="67"/>
      <c r="AM397" s="57"/>
      <c r="AN397" s="60"/>
      <c r="AO397" s="60"/>
      <c r="AP397" s="57"/>
      <c r="AQ397" s="57"/>
    </row>
    <row r="398" spans="4:43" ht="15.75" customHeight="1">
      <c r="D398" s="57"/>
      <c r="E398" s="57"/>
      <c r="F398" s="57"/>
      <c r="G398" s="57"/>
      <c r="I398" s="57"/>
      <c r="J398" s="58"/>
      <c r="K398" s="57"/>
      <c r="L398" s="57"/>
      <c r="M398" s="58"/>
      <c r="P398" s="57"/>
      <c r="Q398" s="57"/>
      <c r="S398" s="57"/>
      <c r="T398" s="57"/>
      <c r="W398" s="57"/>
      <c r="Z398" s="57"/>
      <c r="AB398" s="57"/>
      <c r="AC398" s="57"/>
      <c r="AG398" s="67"/>
      <c r="AH398" s="67"/>
      <c r="AI398" s="59"/>
      <c r="AJ398" s="67"/>
      <c r="AK398" s="67"/>
      <c r="AM398" s="57"/>
      <c r="AN398" s="60"/>
      <c r="AO398" s="60"/>
      <c r="AP398" s="57"/>
      <c r="AQ398" s="57"/>
    </row>
    <row r="399" spans="4:43" ht="15.75" customHeight="1">
      <c r="D399" s="57"/>
      <c r="E399" s="57"/>
      <c r="F399" s="57"/>
      <c r="G399" s="57"/>
      <c r="I399" s="57"/>
      <c r="J399" s="58"/>
      <c r="K399" s="57"/>
      <c r="L399" s="57"/>
      <c r="M399" s="58"/>
      <c r="P399" s="57"/>
      <c r="Q399" s="57"/>
      <c r="S399" s="57"/>
      <c r="T399" s="57"/>
      <c r="W399" s="57"/>
      <c r="Z399" s="57"/>
      <c r="AB399" s="57"/>
      <c r="AC399" s="57"/>
      <c r="AG399" s="67"/>
      <c r="AH399" s="67"/>
      <c r="AI399" s="59"/>
      <c r="AJ399" s="67"/>
      <c r="AK399" s="67"/>
      <c r="AM399" s="57"/>
      <c r="AN399" s="60"/>
      <c r="AO399" s="60"/>
      <c r="AP399" s="57"/>
      <c r="AQ399" s="57"/>
    </row>
    <row r="400" spans="4:43" ht="15.75" customHeight="1">
      <c r="D400" s="57"/>
      <c r="E400" s="57"/>
      <c r="F400" s="57"/>
      <c r="G400" s="57"/>
      <c r="I400" s="57"/>
      <c r="J400" s="58"/>
      <c r="K400" s="57"/>
      <c r="L400" s="57"/>
      <c r="M400" s="58"/>
      <c r="P400" s="57"/>
      <c r="Q400" s="57"/>
      <c r="S400" s="57"/>
      <c r="T400" s="57"/>
      <c r="W400" s="57"/>
      <c r="Z400" s="57"/>
      <c r="AB400" s="57"/>
      <c r="AC400" s="57"/>
      <c r="AG400" s="67"/>
      <c r="AH400" s="67"/>
      <c r="AI400" s="59"/>
      <c r="AJ400" s="67"/>
      <c r="AK400" s="67"/>
      <c r="AM400" s="57"/>
      <c r="AN400" s="60"/>
      <c r="AO400" s="60"/>
      <c r="AP400" s="57"/>
      <c r="AQ400" s="57"/>
    </row>
    <row r="401" spans="4:43" ht="15.75" customHeight="1">
      <c r="D401" s="57"/>
      <c r="E401" s="57"/>
      <c r="F401" s="57"/>
      <c r="G401" s="57"/>
      <c r="I401" s="57"/>
      <c r="J401" s="58"/>
      <c r="K401" s="57"/>
      <c r="L401" s="57"/>
      <c r="M401" s="58"/>
      <c r="P401" s="57"/>
      <c r="Q401" s="57"/>
      <c r="S401" s="57"/>
      <c r="T401" s="57"/>
      <c r="W401" s="57"/>
      <c r="Z401" s="57"/>
      <c r="AB401" s="57"/>
      <c r="AC401" s="57"/>
      <c r="AG401" s="67"/>
      <c r="AH401" s="67"/>
      <c r="AI401" s="59"/>
      <c r="AJ401" s="67"/>
      <c r="AK401" s="67"/>
      <c r="AM401" s="57"/>
      <c r="AN401" s="60"/>
      <c r="AO401" s="60"/>
      <c r="AP401" s="57"/>
      <c r="AQ401" s="57"/>
    </row>
    <row r="402" spans="4:43" ht="15.75" customHeight="1">
      <c r="D402" s="57"/>
      <c r="E402" s="57"/>
      <c r="F402" s="57"/>
      <c r="G402" s="57"/>
      <c r="I402" s="57"/>
      <c r="J402" s="58"/>
      <c r="K402" s="57"/>
      <c r="L402" s="57"/>
      <c r="M402" s="58"/>
      <c r="P402" s="57"/>
      <c r="Q402" s="57"/>
      <c r="S402" s="57"/>
      <c r="T402" s="57"/>
      <c r="W402" s="57"/>
      <c r="Z402" s="57"/>
      <c r="AB402" s="57"/>
      <c r="AC402" s="57"/>
      <c r="AG402" s="67"/>
      <c r="AH402" s="67"/>
      <c r="AI402" s="59"/>
      <c r="AJ402" s="67"/>
      <c r="AK402" s="67"/>
      <c r="AM402" s="57"/>
      <c r="AN402" s="60"/>
      <c r="AO402" s="60"/>
      <c r="AP402" s="57"/>
      <c r="AQ402" s="57"/>
    </row>
    <row r="403" spans="4:43" ht="15.75" customHeight="1">
      <c r="D403" s="57"/>
      <c r="E403" s="57"/>
      <c r="F403" s="57"/>
      <c r="G403" s="57"/>
      <c r="I403" s="57"/>
      <c r="J403" s="58"/>
      <c r="K403" s="57"/>
      <c r="L403" s="57"/>
      <c r="M403" s="58"/>
      <c r="P403" s="57"/>
      <c r="Q403" s="57"/>
      <c r="S403" s="57"/>
      <c r="T403" s="57"/>
      <c r="W403" s="57"/>
      <c r="Z403" s="57"/>
      <c r="AB403" s="57"/>
      <c r="AC403" s="57"/>
      <c r="AG403" s="67"/>
      <c r="AH403" s="67"/>
      <c r="AI403" s="59"/>
      <c r="AJ403" s="67"/>
      <c r="AK403" s="67"/>
      <c r="AM403" s="57"/>
      <c r="AN403" s="60"/>
      <c r="AO403" s="60"/>
      <c r="AP403" s="57"/>
      <c r="AQ403" s="57"/>
    </row>
    <row r="404" spans="4:43" ht="15.75" customHeight="1">
      <c r="D404" s="57"/>
      <c r="E404" s="57"/>
      <c r="F404" s="57"/>
      <c r="G404" s="57"/>
      <c r="I404" s="57"/>
      <c r="J404" s="58"/>
      <c r="K404" s="57"/>
      <c r="L404" s="57"/>
      <c r="M404" s="58"/>
      <c r="P404" s="57"/>
      <c r="Q404" s="57"/>
      <c r="S404" s="57"/>
      <c r="T404" s="57"/>
      <c r="W404" s="57"/>
      <c r="Z404" s="57"/>
      <c r="AB404" s="57"/>
      <c r="AC404" s="57"/>
      <c r="AG404" s="67"/>
      <c r="AH404" s="67"/>
      <c r="AI404" s="59"/>
      <c r="AJ404" s="67"/>
      <c r="AK404" s="67"/>
      <c r="AM404" s="57"/>
      <c r="AN404" s="60"/>
      <c r="AO404" s="60"/>
      <c r="AP404" s="57"/>
      <c r="AQ404" s="57"/>
    </row>
    <row r="405" spans="4:43" ht="15.75" customHeight="1">
      <c r="D405" s="57"/>
      <c r="E405" s="57"/>
      <c r="F405" s="57"/>
      <c r="G405" s="57"/>
      <c r="I405" s="57"/>
      <c r="J405" s="58"/>
      <c r="K405" s="57"/>
      <c r="L405" s="57"/>
      <c r="M405" s="58"/>
      <c r="P405" s="57"/>
      <c r="Q405" s="57"/>
      <c r="S405" s="57"/>
      <c r="T405" s="57"/>
      <c r="W405" s="57"/>
      <c r="Z405" s="57"/>
      <c r="AB405" s="57"/>
      <c r="AC405" s="57"/>
      <c r="AG405" s="67"/>
      <c r="AH405" s="67"/>
      <c r="AI405" s="59"/>
      <c r="AJ405" s="67"/>
      <c r="AK405" s="67"/>
      <c r="AM405" s="57"/>
      <c r="AN405" s="60"/>
      <c r="AO405" s="60"/>
      <c r="AP405" s="57"/>
      <c r="AQ405" s="57"/>
    </row>
    <row r="406" spans="4:43" ht="15.75" customHeight="1">
      <c r="D406" s="57"/>
      <c r="E406" s="57"/>
      <c r="F406" s="57"/>
      <c r="G406" s="57"/>
      <c r="I406" s="57"/>
      <c r="J406" s="58"/>
      <c r="K406" s="57"/>
      <c r="L406" s="57"/>
      <c r="M406" s="58"/>
      <c r="P406" s="57"/>
      <c r="Q406" s="57"/>
      <c r="S406" s="57"/>
      <c r="T406" s="57"/>
      <c r="W406" s="57"/>
      <c r="Z406" s="57"/>
      <c r="AB406" s="57"/>
      <c r="AC406" s="57"/>
      <c r="AG406" s="67"/>
      <c r="AH406" s="67"/>
      <c r="AI406" s="59"/>
      <c r="AJ406" s="67"/>
      <c r="AK406" s="67"/>
      <c r="AM406" s="57"/>
      <c r="AN406" s="60"/>
      <c r="AO406" s="60"/>
      <c r="AP406" s="57"/>
      <c r="AQ406" s="57"/>
    </row>
    <row r="407" spans="4:43" ht="15.75" customHeight="1">
      <c r="D407" s="57"/>
      <c r="E407" s="57"/>
      <c r="F407" s="57"/>
      <c r="G407" s="57"/>
      <c r="I407" s="57"/>
      <c r="J407" s="58"/>
      <c r="K407" s="57"/>
      <c r="L407" s="57"/>
      <c r="M407" s="58"/>
      <c r="P407" s="57"/>
      <c r="Q407" s="57"/>
      <c r="S407" s="57"/>
      <c r="T407" s="57"/>
      <c r="W407" s="57"/>
      <c r="Z407" s="57"/>
      <c r="AB407" s="57"/>
      <c r="AC407" s="57"/>
      <c r="AG407" s="67"/>
      <c r="AH407" s="67"/>
      <c r="AI407" s="59"/>
      <c r="AJ407" s="67"/>
      <c r="AK407" s="67"/>
      <c r="AM407" s="57"/>
      <c r="AN407" s="60"/>
      <c r="AO407" s="60"/>
      <c r="AP407" s="57"/>
      <c r="AQ407" s="57"/>
    </row>
    <row r="408" spans="4:43" ht="15.75" customHeight="1">
      <c r="D408" s="57"/>
      <c r="E408" s="57"/>
      <c r="F408" s="57"/>
      <c r="G408" s="57"/>
      <c r="I408" s="57"/>
      <c r="J408" s="58"/>
      <c r="K408" s="57"/>
      <c r="L408" s="57"/>
      <c r="M408" s="58"/>
      <c r="P408" s="57"/>
      <c r="Q408" s="57"/>
      <c r="S408" s="57"/>
      <c r="T408" s="57"/>
      <c r="W408" s="57"/>
      <c r="Z408" s="57"/>
      <c r="AB408" s="57"/>
      <c r="AC408" s="57"/>
      <c r="AG408" s="67"/>
      <c r="AH408" s="67"/>
      <c r="AI408" s="59"/>
      <c r="AJ408" s="67"/>
      <c r="AK408" s="67"/>
      <c r="AM408" s="57"/>
      <c r="AN408" s="60"/>
      <c r="AO408" s="60"/>
      <c r="AP408" s="57"/>
      <c r="AQ408" s="57"/>
    </row>
    <row r="409" spans="4:43" ht="15.75" customHeight="1">
      <c r="D409" s="57"/>
      <c r="E409" s="57"/>
      <c r="F409" s="57"/>
      <c r="G409" s="57"/>
      <c r="I409" s="57"/>
      <c r="J409" s="58"/>
      <c r="K409" s="57"/>
      <c r="L409" s="57"/>
      <c r="M409" s="58"/>
      <c r="P409" s="57"/>
      <c r="Q409" s="57"/>
      <c r="S409" s="57"/>
      <c r="T409" s="57"/>
      <c r="W409" s="57"/>
      <c r="Z409" s="57"/>
      <c r="AB409" s="57"/>
      <c r="AC409" s="57"/>
      <c r="AG409" s="67"/>
      <c r="AH409" s="67"/>
      <c r="AI409" s="59"/>
      <c r="AJ409" s="67"/>
      <c r="AK409" s="67"/>
      <c r="AM409" s="57"/>
      <c r="AN409" s="60"/>
      <c r="AO409" s="60"/>
      <c r="AP409" s="57"/>
      <c r="AQ409" s="57"/>
    </row>
    <row r="410" spans="4:43" ht="15.75" customHeight="1">
      <c r="D410" s="57"/>
      <c r="E410" s="57"/>
      <c r="F410" s="57"/>
      <c r="G410" s="57"/>
      <c r="I410" s="57"/>
      <c r="J410" s="58"/>
      <c r="K410" s="57"/>
      <c r="L410" s="57"/>
      <c r="M410" s="58"/>
      <c r="P410" s="57"/>
      <c r="Q410" s="57"/>
      <c r="S410" s="57"/>
      <c r="T410" s="57"/>
      <c r="W410" s="57"/>
      <c r="Z410" s="57"/>
      <c r="AB410" s="57"/>
      <c r="AC410" s="57"/>
      <c r="AG410" s="67"/>
      <c r="AH410" s="67"/>
      <c r="AI410" s="59"/>
      <c r="AJ410" s="67"/>
      <c r="AK410" s="67"/>
      <c r="AM410" s="57"/>
      <c r="AN410" s="60"/>
      <c r="AO410" s="60"/>
      <c r="AP410" s="57"/>
      <c r="AQ410" s="57"/>
    </row>
    <row r="411" spans="4:43" ht="15.75" customHeight="1">
      <c r="D411" s="57"/>
      <c r="E411" s="57"/>
      <c r="F411" s="57"/>
      <c r="G411" s="57"/>
      <c r="I411" s="57"/>
      <c r="J411" s="58"/>
      <c r="K411" s="57"/>
      <c r="L411" s="57"/>
      <c r="M411" s="58"/>
      <c r="P411" s="57"/>
      <c r="Q411" s="57"/>
      <c r="S411" s="57"/>
      <c r="T411" s="57"/>
      <c r="W411" s="57"/>
      <c r="Z411" s="57"/>
      <c r="AB411" s="57"/>
      <c r="AC411" s="57"/>
      <c r="AG411" s="67"/>
      <c r="AH411" s="67"/>
      <c r="AI411" s="59"/>
      <c r="AJ411" s="67"/>
      <c r="AK411" s="67"/>
      <c r="AM411" s="57"/>
      <c r="AN411" s="60"/>
      <c r="AO411" s="60"/>
      <c r="AP411" s="57"/>
      <c r="AQ411" s="57"/>
    </row>
    <row r="412" spans="4:43" ht="15.75" customHeight="1">
      <c r="D412" s="57"/>
      <c r="E412" s="57"/>
      <c r="F412" s="57"/>
      <c r="G412" s="57"/>
      <c r="I412" s="57"/>
      <c r="J412" s="58"/>
      <c r="K412" s="57"/>
      <c r="L412" s="57"/>
      <c r="M412" s="58"/>
      <c r="P412" s="57"/>
      <c r="Q412" s="57"/>
      <c r="S412" s="57"/>
      <c r="T412" s="57"/>
      <c r="W412" s="57"/>
      <c r="Z412" s="57"/>
      <c r="AB412" s="57"/>
      <c r="AC412" s="57"/>
      <c r="AG412" s="67"/>
      <c r="AH412" s="67"/>
      <c r="AI412" s="59"/>
      <c r="AJ412" s="67"/>
      <c r="AK412" s="67"/>
      <c r="AM412" s="57"/>
      <c r="AN412" s="60"/>
      <c r="AO412" s="60"/>
      <c r="AP412" s="57"/>
      <c r="AQ412" s="57"/>
    </row>
    <row r="413" spans="4:43" ht="15.75" customHeight="1">
      <c r="D413" s="57"/>
      <c r="E413" s="57"/>
      <c r="F413" s="57"/>
      <c r="G413" s="57"/>
      <c r="I413" s="57"/>
      <c r="J413" s="58"/>
      <c r="K413" s="57"/>
      <c r="L413" s="57"/>
      <c r="M413" s="58"/>
      <c r="P413" s="57"/>
      <c r="Q413" s="57"/>
      <c r="S413" s="57"/>
      <c r="T413" s="57"/>
      <c r="W413" s="57"/>
      <c r="Z413" s="57"/>
      <c r="AB413" s="57"/>
      <c r="AC413" s="57"/>
      <c r="AG413" s="67"/>
      <c r="AH413" s="67"/>
      <c r="AI413" s="59"/>
      <c r="AJ413" s="67"/>
      <c r="AK413" s="67"/>
      <c r="AM413" s="57"/>
      <c r="AN413" s="60"/>
      <c r="AO413" s="60"/>
      <c r="AP413" s="57"/>
      <c r="AQ413" s="57"/>
    </row>
    <row r="414" spans="4:43" ht="15.75" customHeight="1">
      <c r="D414" s="57"/>
      <c r="E414" s="57"/>
      <c r="F414" s="57"/>
      <c r="G414" s="57"/>
      <c r="I414" s="57"/>
      <c r="J414" s="58"/>
      <c r="K414" s="57"/>
      <c r="L414" s="57"/>
      <c r="M414" s="58"/>
      <c r="P414" s="57"/>
      <c r="Q414" s="57"/>
      <c r="S414" s="57"/>
      <c r="T414" s="57"/>
      <c r="W414" s="57"/>
      <c r="Z414" s="57"/>
      <c r="AB414" s="57"/>
      <c r="AC414" s="57"/>
      <c r="AG414" s="67"/>
      <c r="AH414" s="67"/>
      <c r="AI414" s="59"/>
      <c r="AJ414" s="67"/>
      <c r="AK414" s="67"/>
      <c r="AM414" s="57"/>
      <c r="AN414" s="60"/>
      <c r="AO414" s="60"/>
      <c r="AP414" s="57"/>
      <c r="AQ414" s="57"/>
    </row>
    <row r="415" spans="4:43" ht="15.75" customHeight="1">
      <c r="D415" s="57"/>
      <c r="E415" s="57"/>
      <c r="F415" s="57"/>
      <c r="G415" s="57"/>
      <c r="I415" s="57"/>
      <c r="J415" s="58"/>
      <c r="K415" s="57"/>
      <c r="L415" s="57"/>
      <c r="M415" s="58"/>
      <c r="P415" s="57"/>
      <c r="Q415" s="57"/>
      <c r="S415" s="57"/>
      <c r="T415" s="57"/>
      <c r="W415" s="57"/>
      <c r="Z415" s="57"/>
      <c r="AB415" s="57"/>
      <c r="AC415" s="57"/>
      <c r="AG415" s="67"/>
      <c r="AH415" s="67"/>
      <c r="AI415" s="59"/>
      <c r="AJ415" s="67"/>
      <c r="AK415" s="67"/>
      <c r="AM415" s="57"/>
      <c r="AN415" s="60"/>
      <c r="AO415" s="60"/>
      <c r="AP415" s="57"/>
      <c r="AQ415" s="57"/>
    </row>
    <row r="416" spans="4:43" ht="15.75" customHeight="1">
      <c r="D416" s="57"/>
      <c r="E416" s="57"/>
      <c r="F416" s="57"/>
      <c r="G416" s="57"/>
      <c r="I416" s="57"/>
      <c r="J416" s="58"/>
      <c r="K416" s="57"/>
      <c r="L416" s="57"/>
      <c r="M416" s="58"/>
      <c r="P416" s="57"/>
      <c r="Q416" s="57"/>
      <c r="S416" s="57"/>
      <c r="T416" s="57"/>
      <c r="W416" s="57"/>
      <c r="Z416" s="57"/>
      <c r="AB416" s="57"/>
      <c r="AC416" s="57"/>
      <c r="AG416" s="67"/>
      <c r="AH416" s="67"/>
      <c r="AI416" s="59"/>
      <c r="AJ416" s="67"/>
      <c r="AK416" s="67"/>
      <c r="AM416" s="57"/>
      <c r="AN416" s="60"/>
      <c r="AO416" s="60"/>
      <c r="AP416" s="57"/>
      <c r="AQ416" s="57"/>
    </row>
    <row r="417" spans="4:43" ht="15.75" customHeight="1">
      <c r="D417" s="57"/>
      <c r="E417" s="57"/>
      <c r="F417" s="57"/>
      <c r="G417" s="57"/>
      <c r="I417" s="57"/>
      <c r="J417" s="58"/>
      <c r="K417" s="57"/>
      <c r="L417" s="57"/>
      <c r="M417" s="58"/>
      <c r="P417" s="57"/>
      <c r="Q417" s="57"/>
      <c r="S417" s="57"/>
      <c r="T417" s="57"/>
      <c r="W417" s="57"/>
      <c r="Z417" s="57"/>
      <c r="AB417" s="57"/>
      <c r="AC417" s="57"/>
      <c r="AG417" s="67"/>
      <c r="AH417" s="67"/>
      <c r="AI417" s="59"/>
      <c r="AJ417" s="67"/>
      <c r="AK417" s="67"/>
      <c r="AM417" s="57"/>
      <c r="AN417" s="60"/>
      <c r="AO417" s="60"/>
      <c r="AP417" s="57"/>
      <c r="AQ417" s="57"/>
    </row>
    <row r="418" spans="4:43" ht="15.75" customHeight="1">
      <c r="D418" s="57"/>
      <c r="E418" s="57"/>
      <c r="F418" s="57"/>
      <c r="G418" s="57"/>
      <c r="I418" s="57"/>
      <c r="J418" s="58"/>
      <c r="K418" s="57"/>
      <c r="L418" s="57"/>
      <c r="M418" s="58"/>
      <c r="P418" s="57"/>
      <c r="Q418" s="57"/>
      <c r="S418" s="57"/>
      <c r="T418" s="57"/>
      <c r="W418" s="57"/>
      <c r="Z418" s="57"/>
      <c r="AB418" s="57"/>
      <c r="AC418" s="57"/>
      <c r="AG418" s="67"/>
      <c r="AH418" s="67"/>
      <c r="AI418" s="59"/>
      <c r="AJ418" s="67"/>
      <c r="AK418" s="67"/>
      <c r="AM418" s="57"/>
      <c r="AN418" s="60"/>
      <c r="AO418" s="60"/>
      <c r="AP418" s="57"/>
      <c r="AQ418" s="57"/>
    </row>
    <row r="419" spans="4:43" ht="15.75" customHeight="1">
      <c r="D419" s="57"/>
      <c r="E419" s="57"/>
      <c r="F419" s="57"/>
      <c r="G419" s="57"/>
      <c r="I419" s="57"/>
      <c r="J419" s="58"/>
      <c r="K419" s="57"/>
      <c r="L419" s="57"/>
      <c r="M419" s="58"/>
      <c r="P419" s="57"/>
      <c r="Q419" s="57"/>
      <c r="S419" s="57"/>
      <c r="T419" s="57"/>
      <c r="W419" s="57"/>
      <c r="Z419" s="57"/>
      <c r="AB419" s="57"/>
      <c r="AC419" s="57"/>
      <c r="AG419" s="67"/>
      <c r="AH419" s="67"/>
      <c r="AI419" s="59"/>
      <c r="AJ419" s="67"/>
      <c r="AK419" s="67"/>
      <c r="AM419" s="57"/>
      <c r="AN419" s="60"/>
      <c r="AO419" s="60"/>
      <c r="AP419" s="57"/>
      <c r="AQ419" s="57"/>
    </row>
    <row r="420" spans="4:43" ht="15.75" customHeight="1">
      <c r="D420" s="57"/>
      <c r="E420" s="57"/>
      <c r="F420" s="57"/>
      <c r="G420" s="57"/>
      <c r="I420" s="57"/>
      <c r="J420" s="58"/>
      <c r="K420" s="57"/>
      <c r="L420" s="57"/>
      <c r="M420" s="58"/>
      <c r="P420" s="57"/>
      <c r="Q420" s="57"/>
      <c r="S420" s="57"/>
      <c r="T420" s="57"/>
      <c r="W420" s="57"/>
      <c r="Z420" s="57"/>
      <c r="AB420" s="57"/>
      <c r="AC420" s="57"/>
      <c r="AG420" s="67"/>
      <c r="AH420" s="67"/>
      <c r="AI420" s="59"/>
      <c r="AJ420" s="67"/>
      <c r="AK420" s="67"/>
      <c r="AM420" s="57"/>
      <c r="AN420" s="60"/>
      <c r="AO420" s="60"/>
      <c r="AP420" s="57"/>
      <c r="AQ420" s="57"/>
    </row>
    <row r="421" spans="4:43" ht="15.75" customHeight="1">
      <c r="D421" s="57"/>
      <c r="E421" s="57"/>
      <c r="F421" s="57"/>
      <c r="G421" s="57"/>
      <c r="I421" s="57"/>
      <c r="J421" s="58"/>
      <c r="K421" s="57"/>
      <c r="L421" s="57"/>
      <c r="M421" s="58"/>
      <c r="P421" s="57"/>
      <c r="Q421" s="57"/>
      <c r="S421" s="57"/>
      <c r="T421" s="57"/>
      <c r="W421" s="57"/>
      <c r="Z421" s="57"/>
      <c r="AB421" s="57"/>
      <c r="AC421" s="57"/>
      <c r="AG421" s="67"/>
      <c r="AH421" s="67"/>
      <c r="AI421" s="59"/>
      <c r="AJ421" s="67"/>
      <c r="AK421" s="67"/>
      <c r="AM421" s="57"/>
      <c r="AN421" s="60"/>
      <c r="AO421" s="60"/>
      <c r="AP421" s="57"/>
      <c r="AQ421" s="57"/>
    </row>
    <row r="422" spans="4:43" ht="15.75" customHeight="1">
      <c r="D422" s="57"/>
      <c r="E422" s="57"/>
      <c r="F422" s="57"/>
      <c r="G422" s="57"/>
      <c r="I422" s="57"/>
      <c r="J422" s="58"/>
      <c r="K422" s="57"/>
      <c r="L422" s="57"/>
      <c r="M422" s="58"/>
      <c r="P422" s="57"/>
      <c r="Q422" s="57"/>
      <c r="S422" s="57"/>
      <c r="T422" s="57"/>
      <c r="W422" s="57"/>
      <c r="Z422" s="57"/>
      <c r="AB422" s="57"/>
      <c r="AC422" s="57"/>
      <c r="AG422" s="67"/>
      <c r="AH422" s="67"/>
      <c r="AI422" s="59"/>
      <c r="AJ422" s="67"/>
      <c r="AK422" s="67"/>
      <c r="AM422" s="57"/>
      <c r="AN422" s="60"/>
      <c r="AO422" s="60"/>
      <c r="AP422" s="57"/>
      <c r="AQ422" s="57"/>
    </row>
    <row r="423" spans="4:43" ht="15.75" customHeight="1">
      <c r="D423" s="57"/>
      <c r="E423" s="57"/>
      <c r="F423" s="57"/>
      <c r="G423" s="57"/>
      <c r="I423" s="57"/>
      <c r="J423" s="58"/>
      <c r="K423" s="57"/>
      <c r="L423" s="57"/>
      <c r="M423" s="58"/>
      <c r="P423" s="57"/>
      <c r="Q423" s="57"/>
      <c r="S423" s="57"/>
      <c r="T423" s="57"/>
      <c r="W423" s="57"/>
      <c r="Z423" s="57"/>
      <c r="AB423" s="57"/>
      <c r="AC423" s="57"/>
      <c r="AG423" s="67"/>
      <c r="AH423" s="67"/>
      <c r="AI423" s="59"/>
      <c r="AJ423" s="67"/>
      <c r="AK423" s="67"/>
      <c r="AM423" s="57"/>
      <c r="AN423" s="60"/>
      <c r="AO423" s="60"/>
      <c r="AP423" s="57"/>
      <c r="AQ423" s="57"/>
    </row>
    <row r="424" spans="4:43" ht="15.75" customHeight="1">
      <c r="D424" s="57"/>
      <c r="E424" s="57"/>
      <c r="F424" s="57"/>
      <c r="G424" s="57"/>
      <c r="I424" s="57"/>
      <c r="J424" s="58"/>
      <c r="K424" s="57"/>
      <c r="L424" s="57"/>
      <c r="M424" s="58"/>
      <c r="P424" s="57"/>
      <c r="Q424" s="57"/>
      <c r="S424" s="57"/>
      <c r="T424" s="57"/>
      <c r="W424" s="57"/>
      <c r="Z424" s="57"/>
      <c r="AB424" s="57"/>
      <c r="AC424" s="57"/>
      <c r="AG424" s="67"/>
      <c r="AH424" s="67"/>
      <c r="AI424" s="59"/>
      <c r="AJ424" s="67"/>
      <c r="AK424" s="67"/>
      <c r="AM424" s="57"/>
      <c r="AN424" s="60"/>
      <c r="AO424" s="60"/>
      <c r="AP424" s="57"/>
      <c r="AQ424" s="57"/>
    </row>
    <row r="425" spans="4:43" ht="15.75" customHeight="1">
      <c r="D425" s="57"/>
      <c r="E425" s="57"/>
      <c r="F425" s="57"/>
      <c r="G425" s="57"/>
      <c r="I425" s="57"/>
      <c r="J425" s="58"/>
      <c r="K425" s="57"/>
      <c r="L425" s="57"/>
      <c r="M425" s="58"/>
      <c r="P425" s="57"/>
      <c r="Q425" s="57"/>
      <c r="S425" s="57"/>
      <c r="T425" s="57"/>
      <c r="W425" s="57"/>
      <c r="Z425" s="57"/>
      <c r="AB425" s="57"/>
      <c r="AC425" s="57"/>
      <c r="AG425" s="67"/>
      <c r="AH425" s="67"/>
      <c r="AI425" s="59"/>
      <c r="AJ425" s="67"/>
      <c r="AK425" s="67"/>
      <c r="AM425" s="57"/>
      <c r="AN425" s="60"/>
      <c r="AO425" s="60"/>
      <c r="AP425" s="57"/>
      <c r="AQ425" s="57"/>
    </row>
    <row r="426" spans="4:43" ht="15.75" customHeight="1">
      <c r="D426" s="57"/>
      <c r="E426" s="57"/>
      <c r="F426" s="57"/>
      <c r="G426" s="57"/>
      <c r="I426" s="57"/>
      <c r="J426" s="58"/>
      <c r="K426" s="57"/>
      <c r="L426" s="57"/>
      <c r="M426" s="58"/>
      <c r="P426" s="57"/>
      <c r="Q426" s="57"/>
      <c r="S426" s="57"/>
      <c r="T426" s="57"/>
      <c r="W426" s="57"/>
      <c r="Z426" s="57"/>
      <c r="AB426" s="57"/>
      <c r="AC426" s="57"/>
      <c r="AG426" s="67"/>
      <c r="AH426" s="67"/>
      <c r="AI426" s="59"/>
      <c r="AJ426" s="67"/>
      <c r="AK426" s="67"/>
      <c r="AM426" s="57"/>
      <c r="AN426" s="60"/>
      <c r="AO426" s="60"/>
      <c r="AP426" s="57"/>
      <c r="AQ426" s="57"/>
    </row>
    <row r="427" spans="4:43" ht="15.75" customHeight="1">
      <c r="D427" s="57"/>
      <c r="E427" s="57"/>
      <c r="F427" s="57"/>
      <c r="G427" s="57"/>
      <c r="I427" s="57"/>
      <c r="J427" s="58"/>
      <c r="K427" s="57"/>
      <c r="L427" s="57"/>
      <c r="M427" s="58"/>
      <c r="P427" s="57"/>
      <c r="Q427" s="57"/>
      <c r="S427" s="57"/>
      <c r="T427" s="57"/>
      <c r="W427" s="57"/>
      <c r="Z427" s="57"/>
      <c r="AB427" s="57"/>
      <c r="AC427" s="57"/>
      <c r="AG427" s="67"/>
      <c r="AH427" s="67"/>
      <c r="AI427" s="59"/>
      <c r="AJ427" s="67"/>
      <c r="AK427" s="67"/>
      <c r="AM427" s="57"/>
      <c r="AN427" s="60"/>
      <c r="AO427" s="60"/>
      <c r="AP427" s="57"/>
      <c r="AQ427" s="57"/>
    </row>
    <row r="428" spans="4:43" ht="15.75" customHeight="1">
      <c r="D428" s="57"/>
      <c r="E428" s="57"/>
      <c r="F428" s="57"/>
      <c r="G428" s="57"/>
      <c r="I428" s="57"/>
      <c r="J428" s="58"/>
      <c r="K428" s="57"/>
      <c r="L428" s="57"/>
      <c r="M428" s="58"/>
      <c r="P428" s="57"/>
      <c r="Q428" s="57"/>
      <c r="S428" s="57"/>
      <c r="T428" s="57"/>
      <c r="W428" s="57"/>
      <c r="Z428" s="57"/>
      <c r="AB428" s="57"/>
      <c r="AC428" s="57"/>
      <c r="AG428" s="67"/>
      <c r="AH428" s="67"/>
      <c r="AI428" s="59"/>
      <c r="AJ428" s="67"/>
      <c r="AK428" s="67"/>
      <c r="AM428" s="57"/>
      <c r="AN428" s="60"/>
      <c r="AO428" s="60"/>
      <c r="AP428" s="57"/>
      <c r="AQ428" s="57"/>
    </row>
    <row r="429" spans="4:43" ht="15.75" customHeight="1">
      <c r="D429" s="57"/>
      <c r="E429" s="57"/>
      <c r="F429" s="57"/>
      <c r="G429" s="57"/>
      <c r="I429" s="57"/>
      <c r="J429" s="58"/>
      <c r="K429" s="57"/>
      <c r="L429" s="57"/>
      <c r="M429" s="58"/>
      <c r="P429" s="57"/>
      <c r="Q429" s="57"/>
      <c r="S429" s="57"/>
      <c r="T429" s="57"/>
      <c r="W429" s="57"/>
      <c r="Z429" s="57"/>
      <c r="AB429" s="57"/>
      <c r="AC429" s="57"/>
      <c r="AG429" s="67"/>
      <c r="AH429" s="67"/>
      <c r="AI429" s="59"/>
      <c r="AJ429" s="67"/>
      <c r="AK429" s="67"/>
      <c r="AM429" s="57"/>
      <c r="AN429" s="60"/>
      <c r="AO429" s="60"/>
      <c r="AP429" s="57"/>
      <c r="AQ429" s="57"/>
    </row>
    <row r="430" spans="4:43" ht="15.75" customHeight="1">
      <c r="D430" s="57"/>
      <c r="E430" s="57"/>
      <c r="F430" s="57"/>
      <c r="G430" s="57"/>
      <c r="I430" s="57"/>
      <c r="J430" s="58"/>
      <c r="K430" s="57"/>
      <c r="L430" s="57"/>
      <c r="M430" s="58"/>
      <c r="P430" s="57"/>
      <c r="Q430" s="57"/>
      <c r="S430" s="57"/>
      <c r="T430" s="57"/>
      <c r="W430" s="57"/>
      <c r="Z430" s="57"/>
      <c r="AB430" s="57"/>
      <c r="AC430" s="57"/>
      <c r="AG430" s="67"/>
      <c r="AH430" s="67"/>
      <c r="AI430" s="59"/>
      <c r="AJ430" s="67"/>
      <c r="AK430" s="67"/>
      <c r="AM430" s="57"/>
      <c r="AN430" s="60"/>
      <c r="AO430" s="60"/>
      <c r="AP430" s="57"/>
      <c r="AQ430" s="57"/>
    </row>
    <row r="431" spans="4:43" ht="15.75" customHeight="1">
      <c r="D431" s="57"/>
      <c r="E431" s="57"/>
      <c r="F431" s="57"/>
      <c r="G431" s="57"/>
      <c r="I431" s="57"/>
      <c r="J431" s="58"/>
      <c r="K431" s="57"/>
      <c r="L431" s="57"/>
      <c r="M431" s="58"/>
      <c r="P431" s="57"/>
      <c r="Q431" s="57"/>
      <c r="S431" s="57"/>
      <c r="T431" s="57"/>
      <c r="W431" s="57"/>
      <c r="Z431" s="57"/>
      <c r="AB431" s="57"/>
      <c r="AC431" s="57"/>
      <c r="AG431" s="67"/>
      <c r="AH431" s="67"/>
      <c r="AI431" s="59"/>
      <c r="AJ431" s="67"/>
      <c r="AK431" s="67"/>
      <c r="AM431" s="57"/>
      <c r="AN431" s="60"/>
      <c r="AO431" s="60"/>
      <c r="AP431" s="57"/>
      <c r="AQ431" s="57"/>
    </row>
    <row r="432" spans="4:43" ht="15.75" customHeight="1">
      <c r="D432" s="57"/>
      <c r="E432" s="57"/>
      <c r="F432" s="57"/>
      <c r="G432" s="57"/>
      <c r="I432" s="57"/>
      <c r="J432" s="58"/>
      <c r="K432" s="57"/>
      <c r="L432" s="57"/>
      <c r="M432" s="58"/>
      <c r="P432" s="57"/>
      <c r="Q432" s="57"/>
      <c r="S432" s="57"/>
      <c r="T432" s="57"/>
      <c r="W432" s="57"/>
      <c r="Z432" s="57"/>
      <c r="AB432" s="57"/>
      <c r="AC432" s="57"/>
      <c r="AG432" s="67"/>
      <c r="AH432" s="67"/>
      <c r="AI432" s="59"/>
      <c r="AJ432" s="67"/>
      <c r="AK432" s="67"/>
      <c r="AM432" s="57"/>
      <c r="AN432" s="60"/>
      <c r="AO432" s="60"/>
      <c r="AP432" s="57"/>
      <c r="AQ432" s="57"/>
    </row>
    <row r="433" spans="4:43" ht="15.75" customHeight="1">
      <c r="D433" s="57"/>
      <c r="E433" s="57"/>
      <c r="F433" s="57"/>
      <c r="G433" s="57"/>
      <c r="I433" s="57"/>
      <c r="J433" s="58"/>
      <c r="K433" s="57"/>
      <c r="L433" s="57"/>
      <c r="M433" s="58"/>
      <c r="P433" s="57"/>
      <c r="Q433" s="57"/>
      <c r="S433" s="57"/>
      <c r="T433" s="57"/>
      <c r="W433" s="57"/>
      <c r="Z433" s="57"/>
      <c r="AB433" s="57"/>
      <c r="AC433" s="57"/>
      <c r="AG433" s="67"/>
      <c r="AH433" s="67"/>
      <c r="AI433" s="59"/>
      <c r="AJ433" s="67"/>
      <c r="AK433" s="67"/>
      <c r="AM433" s="57"/>
      <c r="AN433" s="60"/>
      <c r="AO433" s="60"/>
      <c r="AP433" s="57"/>
      <c r="AQ433" s="57"/>
    </row>
    <row r="434" spans="4:43" ht="15.75" customHeight="1">
      <c r="D434" s="57"/>
      <c r="E434" s="57"/>
      <c r="F434" s="57"/>
      <c r="G434" s="57"/>
      <c r="I434" s="57"/>
      <c r="J434" s="58"/>
      <c r="K434" s="57"/>
      <c r="L434" s="57"/>
      <c r="M434" s="58"/>
      <c r="P434" s="57"/>
      <c r="Q434" s="57"/>
      <c r="S434" s="57"/>
      <c r="T434" s="57"/>
      <c r="W434" s="57"/>
      <c r="Z434" s="57"/>
      <c r="AB434" s="57"/>
      <c r="AC434" s="57"/>
      <c r="AG434" s="67"/>
      <c r="AH434" s="67"/>
      <c r="AI434" s="59"/>
      <c r="AJ434" s="67"/>
      <c r="AK434" s="67"/>
      <c r="AM434" s="57"/>
      <c r="AN434" s="60"/>
      <c r="AO434" s="60"/>
      <c r="AP434" s="57"/>
      <c r="AQ434" s="57"/>
    </row>
    <row r="435" spans="4:43" ht="15.75" customHeight="1">
      <c r="D435" s="57"/>
      <c r="E435" s="57"/>
      <c r="F435" s="57"/>
      <c r="G435" s="57"/>
      <c r="I435" s="57"/>
      <c r="J435" s="58"/>
      <c r="K435" s="57"/>
      <c r="L435" s="57"/>
      <c r="M435" s="58"/>
      <c r="P435" s="57"/>
      <c r="Q435" s="57"/>
      <c r="S435" s="57"/>
      <c r="T435" s="57"/>
      <c r="W435" s="57"/>
      <c r="Z435" s="57"/>
      <c r="AB435" s="57"/>
      <c r="AC435" s="57"/>
      <c r="AG435" s="67"/>
      <c r="AH435" s="67"/>
      <c r="AI435" s="59"/>
      <c r="AJ435" s="67"/>
      <c r="AK435" s="67"/>
      <c r="AM435" s="57"/>
      <c r="AN435" s="60"/>
      <c r="AO435" s="60"/>
      <c r="AP435" s="57"/>
      <c r="AQ435" s="57"/>
    </row>
    <row r="436" spans="4:43" ht="15.75" customHeight="1">
      <c r="D436" s="57"/>
      <c r="E436" s="57"/>
      <c r="F436" s="57"/>
      <c r="G436" s="57"/>
      <c r="I436" s="57"/>
      <c r="J436" s="58"/>
      <c r="K436" s="57"/>
      <c r="L436" s="57"/>
      <c r="M436" s="58"/>
      <c r="P436" s="57"/>
      <c r="Q436" s="57"/>
      <c r="S436" s="57"/>
      <c r="T436" s="57"/>
      <c r="W436" s="57"/>
      <c r="Z436" s="57"/>
      <c r="AB436" s="57"/>
      <c r="AC436" s="57"/>
      <c r="AG436" s="67"/>
      <c r="AH436" s="67"/>
      <c r="AI436" s="59"/>
      <c r="AJ436" s="67"/>
      <c r="AK436" s="67"/>
      <c r="AM436" s="57"/>
      <c r="AN436" s="60"/>
      <c r="AO436" s="60"/>
      <c r="AP436" s="57"/>
      <c r="AQ436" s="57"/>
    </row>
    <row r="437" spans="4:43" ht="15.75" customHeight="1">
      <c r="D437" s="57"/>
      <c r="E437" s="57"/>
      <c r="F437" s="57"/>
      <c r="G437" s="57"/>
      <c r="I437" s="57"/>
      <c r="J437" s="58"/>
      <c r="K437" s="57"/>
      <c r="L437" s="57"/>
      <c r="M437" s="58"/>
      <c r="P437" s="57"/>
      <c r="Q437" s="57"/>
      <c r="S437" s="57"/>
      <c r="T437" s="57"/>
      <c r="W437" s="57"/>
      <c r="Z437" s="57"/>
      <c r="AB437" s="57"/>
      <c r="AC437" s="57"/>
      <c r="AG437" s="67"/>
      <c r="AH437" s="67"/>
      <c r="AI437" s="59"/>
      <c r="AJ437" s="67"/>
      <c r="AK437" s="67"/>
      <c r="AM437" s="57"/>
      <c r="AN437" s="60"/>
      <c r="AO437" s="60"/>
      <c r="AP437" s="57"/>
      <c r="AQ437" s="57"/>
    </row>
    <row r="438" spans="4:43" ht="15.75" customHeight="1">
      <c r="D438" s="57"/>
      <c r="E438" s="57"/>
      <c r="F438" s="57"/>
      <c r="G438" s="57"/>
      <c r="I438" s="57"/>
      <c r="J438" s="58"/>
      <c r="K438" s="57"/>
      <c r="L438" s="57"/>
      <c r="M438" s="58"/>
      <c r="P438" s="57"/>
      <c r="Q438" s="57"/>
      <c r="S438" s="57"/>
      <c r="T438" s="57"/>
      <c r="W438" s="57"/>
      <c r="Z438" s="57"/>
      <c r="AB438" s="57"/>
      <c r="AC438" s="57"/>
      <c r="AG438" s="67"/>
      <c r="AH438" s="67"/>
      <c r="AI438" s="59"/>
      <c r="AJ438" s="67"/>
      <c r="AK438" s="67"/>
      <c r="AM438" s="57"/>
      <c r="AN438" s="60"/>
      <c r="AO438" s="60"/>
      <c r="AP438" s="57"/>
      <c r="AQ438" s="57"/>
    </row>
    <row r="439" spans="4:43" ht="15.75" customHeight="1">
      <c r="D439" s="57"/>
      <c r="E439" s="57"/>
      <c r="F439" s="57"/>
      <c r="G439" s="57"/>
      <c r="I439" s="57"/>
      <c r="J439" s="58"/>
      <c r="K439" s="57"/>
      <c r="L439" s="57"/>
      <c r="M439" s="58"/>
      <c r="P439" s="57"/>
      <c r="Q439" s="57"/>
      <c r="S439" s="57"/>
      <c r="T439" s="57"/>
      <c r="W439" s="57"/>
      <c r="Z439" s="57"/>
      <c r="AB439" s="57"/>
      <c r="AC439" s="57"/>
      <c r="AG439" s="67"/>
      <c r="AH439" s="67"/>
      <c r="AI439" s="59"/>
      <c r="AJ439" s="67"/>
      <c r="AK439" s="67"/>
      <c r="AM439" s="57"/>
      <c r="AN439" s="60"/>
      <c r="AO439" s="60"/>
      <c r="AP439" s="57"/>
      <c r="AQ439" s="57"/>
    </row>
    <row r="440" spans="4:43" ht="15.75" customHeight="1">
      <c r="D440" s="57"/>
      <c r="E440" s="57"/>
      <c r="F440" s="57"/>
      <c r="G440" s="57"/>
      <c r="I440" s="57"/>
      <c r="J440" s="58"/>
      <c r="K440" s="57"/>
      <c r="L440" s="57"/>
      <c r="M440" s="58"/>
      <c r="P440" s="57"/>
      <c r="Q440" s="57"/>
      <c r="S440" s="57"/>
      <c r="T440" s="57"/>
      <c r="W440" s="57"/>
      <c r="Z440" s="57"/>
      <c r="AB440" s="57"/>
      <c r="AC440" s="57"/>
      <c r="AG440" s="67"/>
      <c r="AH440" s="67"/>
      <c r="AI440" s="59"/>
      <c r="AJ440" s="67"/>
      <c r="AK440" s="67"/>
      <c r="AM440" s="57"/>
      <c r="AN440" s="60"/>
      <c r="AO440" s="60"/>
      <c r="AP440" s="57"/>
      <c r="AQ440" s="57"/>
    </row>
    <row r="441" spans="4:43" ht="15.75" customHeight="1">
      <c r="D441" s="57"/>
      <c r="E441" s="57"/>
      <c r="F441" s="57"/>
      <c r="G441" s="57"/>
      <c r="I441" s="57"/>
      <c r="J441" s="58"/>
      <c r="K441" s="57"/>
      <c r="L441" s="57"/>
      <c r="M441" s="58"/>
      <c r="P441" s="57"/>
      <c r="Q441" s="57"/>
      <c r="S441" s="57"/>
      <c r="T441" s="57"/>
      <c r="W441" s="57"/>
      <c r="Z441" s="57"/>
      <c r="AB441" s="57"/>
      <c r="AC441" s="57"/>
      <c r="AG441" s="67"/>
      <c r="AH441" s="67"/>
      <c r="AI441" s="59"/>
      <c r="AJ441" s="67"/>
      <c r="AK441" s="67"/>
      <c r="AM441" s="57"/>
      <c r="AN441" s="60"/>
      <c r="AO441" s="60"/>
      <c r="AP441" s="57"/>
      <c r="AQ441" s="57"/>
    </row>
    <row r="442" spans="4:43" ht="15.75" customHeight="1">
      <c r="D442" s="57"/>
      <c r="E442" s="57"/>
      <c r="F442" s="57"/>
      <c r="G442" s="57"/>
      <c r="I442" s="57"/>
      <c r="J442" s="58"/>
      <c r="K442" s="57"/>
      <c r="L442" s="57"/>
      <c r="M442" s="58"/>
      <c r="P442" s="57"/>
      <c r="Q442" s="57"/>
      <c r="S442" s="57"/>
      <c r="T442" s="57"/>
      <c r="W442" s="57"/>
      <c r="Z442" s="57"/>
      <c r="AB442" s="57"/>
      <c r="AC442" s="57"/>
      <c r="AG442" s="67"/>
      <c r="AH442" s="67"/>
      <c r="AI442" s="59"/>
      <c r="AJ442" s="67"/>
      <c r="AK442" s="67"/>
      <c r="AM442" s="57"/>
      <c r="AN442" s="60"/>
      <c r="AO442" s="60"/>
      <c r="AP442" s="57"/>
      <c r="AQ442" s="57"/>
    </row>
    <row r="443" spans="4:43" ht="15.75" customHeight="1">
      <c r="D443" s="57"/>
      <c r="E443" s="57"/>
      <c r="F443" s="57"/>
      <c r="G443" s="57"/>
      <c r="I443" s="57"/>
      <c r="J443" s="58"/>
      <c r="K443" s="57"/>
      <c r="L443" s="57"/>
      <c r="M443" s="58"/>
      <c r="P443" s="57"/>
      <c r="Q443" s="57"/>
      <c r="S443" s="57"/>
      <c r="T443" s="57"/>
      <c r="W443" s="57"/>
      <c r="Z443" s="57"/>
      <c r="AB443" s="57"/>
      <c r="AC443" s="57"/>
      <c r="AG443" s="67"/>
      <c r="AH443" s="67"/>
      <c r="AI443" s="59"/>
      <c r="AJ443" s="67"/>
      <c r="AK443" s="67"/>
      <c r="AM443" s="57"/>
      <c r="AN443" s="60"/>
      <c r="AO443" s="60"/>
      <c r="AP443" s="57"/>
      <c r="AQ443" s="57"/>
    </row>
    <row r="444" spans="4:43" ht="15.75" customHeight="1">
      <c r="D444" s="57"/>
      <c r="E444" s="57"/>
      <c r="F444" s="57"/>
      <c r="G444" s="57"/>
      <c r="I444" s="57"/>
      <c r="J444" s="58"/>
      <c r="K444" s="57"/>
      <c r="L444" s="57"/>
      <c r="M444" s="58"/>
      <c r="P444" s="57"/>
      <c r="Q444" s="57"/>
      <c r="S444" s="57"/>
      <c r="T444" s="57"/>
      <c r="W444" s="57"/>
      <c r="Z444" s="57"/>
      <c r="AB444" s="57"/>
      <c r="AC444" s="57"/>
      <c r="AG444" s="67"/>
      <c r="AH444" s="67"/>
      <c r="AI444" s="59"/>
      <c r="AJ444" s="67"/>
      <c r="AK444" s="67"/>
      <c r="AM444" s="57"/>
      <c r="AN444" s="60"/>
      <c r="AO444" s="60"/>
      <c r="AP444" s="57"/>
      <c r="AQ444" s="57"/>
    </row>
    <row r="445" spans="4:43" ht="15.75" customHeight="1">
      <c r="D445" s="57"/>
      <c r="E445" s="57"/>
      <c r="F445" s="57"/>
      <c r="G445" s="57"/>
      <c r="I445" s="57"/>
      <c r="J445" s="58"/>
      <c r="K445" s="57"/>
      <c r="L445" s="57"/>
      <c r="M445" s="58"/>
      <c r="P445" s="57"/>
      <c r="Q445" s="57"/>
      <c r="S445" s="57"/>
      <c r="T445" s="57"/>
      <c r="W445" s="57"/>
      <c r="Z445" s="57"/>
      <c r="AB445" s="57"/>
      <c r="AC445" s="57"/>
      <c r="AG445" s="67"/>
      <c r="AH445" s="67"/>
      <c r="AI445" s="59"/>
      <c r="AJ445" s="67"/>
      <c r="AK445" s="67"/>
      <c r="AM445" s="57"/>
      <c r="AN445" s="60"/>
      <c r="AO445" s="60"/>
      <c r="AP445" s="57"/>
      <c r="AQ445" s="57"/>
    </row>
    <row r="446" spans="4:43" ht="15.75" customHeight="1">
      <c r="D446" s="57"/>
      <c r="E446" s="57"/>
      <c r="F446" s="57"/>
      <c r="G446" s="57"/>
      <c r="I446" s="57"/>
      <c r="J446" s="58"/>
      <c r="K446" s="57"/>
      <c r="L446" s="57"/>
      <c r="M446" s="58"/>
      <c r="P446" s="57"/>
      <c r="Q446" s="57"/>
      <c r="S446" s="57"/>
      <c r="T446" s="57"/>
      <c r="W446" s="57"/>
      <c r="Z446" s="57"/>
      <c r="AB446" s="57"/>
      <c r="AC446" s="57"/>
      <c r="AG446" s="67"/>
      <c r="AH446" s="67"/>
      <c r="AI446" s="59"/>
      <c r="AJ446" s="67"/>
      <c r="AK446" s="67"/>
      <c r="AM446" s="57"/>
      <c r="AN446" s="60"/>
      <c r="AO446" s="60"/>
      <c r="AP446" s="57"/>
      <c r="AQ446" s="57"/>
    </row>
    <row r="447" spans="4:43" ht="15.75" customHeight="1">
      <c r="D447" s="57"/>
      <c r="E447" s="57"/>
      <c r="F447" s="57"/>
      <c r="G447" s="57"/>
      <c r="I447" s="57"/>
      <c r="J447" s="58"/>
      <c r="K447" s="57"/>
      <c r="L447" s="57"/>
      <c r="M447" s="58"/>
      <c r="P447" s="57"/>
      <c r="Q447" s="57"/>
      <c r="S447" s="57"/>
      <c r="T447" s="57"/>
      <c r="W447" s="57"/>
      <c r="Z447" s="57"/>
      <c r="AB447" s="57"/>
      <c r="AC447" s="57"/>
      <c r="AG447" s="67"/>
      <c r="AH447" s="67"/>
      <c r="AI447" s="59"/>
      <c r="AJ447" s="67"/>
      <c r="AK447" s="67"/>
      <c r="AM447" s="57"/>
      <c r="AN447" s="60"/>
      <c r="AO447" s="60"/>
      <c r="AP447" s="57"/>
      <c r="AQ447" s="57"/>
    </row>
    <row r="448" spans="4:43" ht="15.75" customHeight="1">
      <c r="D448" s="57"/>
      <c r="E448" s="57"/>
      <c r="F448" s="57"/>
      <c r="G448" s="57"/>
      <c r="I448" s="57"/>
      <c r="J448" s="58"/>
      <c r="K448" s="57"/>
      <c r="L448" s="57"/>
      <c r="M448" s="58"/>
      <c r="P448" s="57"/>
      <c r="Q448" s="57"/>
      <c r="S448" s="57"/>
      <c r="T448" s="57"/>
      <c r="W448" s="57"/>
      <c r="Z448" s="57"/>
      <c r="AB448" s="57"/>
      <c r="AC448" s="57"/>
      <c r="AG448" s="67"/>
      <c r="AH448" s="67"/>
      <c r="AI448" s="59"/>
      <c r="AJ448" s="67"/>
      <c r="AK448" s="67"/>
      <c r="AM448" s="57"/>
      <c r="AN448" s="60"/>
      <c r="AO448" s="60"/>
      <c r="AP448" s="57"/>
      <c r="AQ448" s="57"/>
    </row>
    <row r="449" spans="4:43" ht="15.75" customHeight="1">
      <c r="D449" s="57"/>
      <c r="E449" s="57"/>
      <c r="F449" s="57"/>
      <c r="G449" s="57"/>
      <c r="I449" s="57"/>
      <c r="J449" s="58"/>
      <c r="K449" s="57"/>
      <c r="L449" s="57"/>
      <c r="M449" s="58"/>
      <c r="P449" s="57"/>
      <c r="Q449" s="57"/>
      <c r="S449" s="57"/>
      <c r="T449" s="57"/>
      <c r="W449" s="57"/>
      <c r="Z449" s="57"/>
      <c r="AB449" s="57"/>
      <c r="AC449" s="57"/>
      <c r="AG449" s="67"/>
      <c r="AH449" s="67"/>
      <c r="AI449" s="59"/>
      <c r="AJ449" s="67"/>
      <c r="AK449" s="67"/>
      <c r="AM449" s="57"/>
      <c r="AN449" s="60"/>
      <c r="AO449" s="60"/>
      <c r="AP449" s="57"/>
      <c r="AQ449" s="57"/>
    </row>
    <row r="450" spans="4:43" ht="15.75" customHeight="1">
      <c r="D450" s="57"/>
      <c r="E450" s="57"/>
      <c r="F450" s="57"/>
      <c r="G450" s="57"/>
      <c r="I450" s="57"/>
      <c r="J450" s="58"/>
      <c r="K450" s="57"/>
      <c r="L450" s="57"/>
      <c r="M450" s="58"/>
      <c r="P450" s="57"/>
      <c r="Q450" s="57"/>
      <c r="S450" s="57"/>
      <c r="T450" s="57"/>
      <c r="W450" s="57"/>
      <c r="Z450" s="57"/>
      <c r="AB450" s="57"/>
      <c r="AC450" s="57"/>
      <c r="AG450" s="67"/>
      <c r="AH450" s="67"/>
      <c r="AI450" s="59"/>
      <c r="AJ450" s="67"/>
      <c r="AK450" s="67"/>
      <c r="AM450" s="57"/>
      <c r="AN450" s="60"/>
      <c r="AO450" s="60"/>
      <c r="AP450" s="57"/>
      <c r="AQ450" s="57"/>
    </row>
    <row r="451" spans="4:43" ht="15.75" customHeight="1">
      <c r="D451" s="57"/>
      <c r="E451" s="57"/>
      <c r="F451" s="57"/>
      <c r="G451" s="57"/>
      <c r="I451" s="57"/>
      <c r="J451" s="58"/>
      <c r="K451" s="57"/>
      <c r="L451" s="57"/>
      <c r="M451" s="58"/>
      <c r="P451" s="57"/>
      <c r="Q451" s="57"/>
      <c r="S451" s="57"/>
      <c r="T451" s="57"/>
      <c r="W451" s="57"/>
      <c r="Z451" s="57"/>
      <c r="AB451" s="57"/>
      <c r="AC451" s="57"/>
      <c r="AG451" s="67"/>
      <c r="AH451" s="67"/>
      <c r="AI451" s="59"/>
      <c r="AJ451" s="67"/>
      <c r="AK451" s="67"/>
      <c r="AM451" s="57"/>
      <c r="AN451" s="60"/>
      <c r="AO451" s="60"/>
      <c r="AP451" s="57"/>
      <c r="AQ451" s="57"/>
    </row>
    <row r="452" spans="4:43" ht="15.75" customHeight="1">
      <c r="D452" s="57"/>
      <c r="E452" s="57"/>
      <c r="F452" s="57"/>
      <c r="G452" s="57"/>
      <c r="I452" s="57"/>
      <c r="J452" s="58"/>
      <c r="K452" s="57"/>
      <c r="L452" s="57"/>
      <c r="M452" s="58"/>
      <c r="P452" s="57"/>
      <c r="Q452" s="57"/>
      <c r="S452" s="57"/>
      <c r="T452" s="57"/>
      <c r="W452" s="57"/>
      <c r="Z452" s="57"/>
      <c r="AB452" s="57"/>
      <c r="AC452" s="57"/>
      <c r="AG452" s="67"/>
      <c r="AH452" s="67"/>
      <c r="AI452" s="59"/>
      <c r="AJ452" s="67"/>
      <c r="AK452" s="67"/>
      <c r="AM452" s="57"/>
      <c r="AN452" s="60"/>
      <c r="AO452" s="60"/>
      <c r="AP452" s="57"/>
      <c r="AQ452" s="57"/>
    </row>
    <row r="453" spans="4:43" ht="15.75" customHeight="1">
      <c r="D453" s="57"/>
      <c r="E453" s="57"/>
      <c r="F453" s="57"/>
      <c r="G453" s="57"/>
      <c r="I453" s="57"/>
      <c r="J453" s="58"/>
      <c r="K453" s="57"/>
      <c r="L453" s="57"/>
      <c r="M453" s="58"/>
      <c r="P453" s="57"/>
      <c r="Q453" s="57"/>
      <c r="S453" s="57"/>
      <c r="T453" s="57"/>
      <c r="W453" s="57"/>
      <c r="Z453" s="57"/>
      <c r="AB453" s="57"/>
      <c r="AC453" s="57"/>
      <c r="AG453" s="67"/>
      <c r="AH453" s="67"/>
      <c r="AI453" s="59"/>
      <c r="AJ453" s="67"/>
      <c r="AK453" s="67"/>
      <c r="AM453" s="57"/>
      <c r="AN453" s="60"/>
      <c r="AO453" s="60"/>
      <c r="AP453" s="57"/>
      <c r="AQ453" s="57"/>
    </row>
    <row r="454" spans="4:43" ht="15.75" customHeight="1">
      <c r="D454" s="57"/>
      <c r="E454" s="57"/>
      <c r="F454" s="57"/>
      <c r="G454" s="57"/>
      <c r="I454" s="57"/>
      <c r="J454" s="58"/>
      <c r="K454" s="57"/>
      <c r="L454" s="57"/>
      <c r="M454" s="58"/>
      <c r="P454" s="57"/>
      <c r="Q454" s="57"/>
      <c r="S454" s="57"/>
      <c r="T454" s="57"/>
      <c r="W454" s="57"/>
      <c r="Z454" s="57"/>
      <c r="AB454" s="57"/>
      <c r="AC454" s="57"/>
      <c r="AG454" s="67"/>
      <c r="AH454" s="67"/>
      <c r="AI454" s="59"/>
      <c r="AJ454" s="67"/>
      <c r="AK454" s="67"/>
      <c r="AM454" s="57"/>
      <c r="AN454" s="60"/>
      <c r="AO454" s="60"/>
      <c r="AP454" s="57"/>
      <c r="AQ454" s="57"/>
    </row>
    <row r="455" spans="4:43" ht="15.75" customHeight="1">
      <c r="D455" s="57"/>
      <c r="E455" s="57"/>
      <c r="F455" s="57"/>
      <c r="G455" s="57"/>
      <c r="I455" s="57"/>
      <c r="J455" s="58"/>
      <c r="K455" s="57"/>
      <c r="L455" s="57"/>
      <c r="M455" s="58"/>
      <c r="P455" s="57"/>
      <c r="Q455" s="57"/>
      <c r="S455" s="57"/>
      <c r="T455" s="57"/>
      <c r="W455" s="57"/>
      <c r="Z455" s="57"/>
      <c r="AB455" s="57"/>
      <c r="AC455" s="57"/>
      <c r="AG455" s="67"/>
      <c r="AH455" s="67"/>
      <c r="AI455" s="59"/>
      <c r="AJ455" s="67"/>
      <c r="AK455" s="67"/>
      <c r="AM455" s="57"/>
      <c r="AN455" s="60"/>
      <c r="AO455" s="60"/>
      <c r="AP455" s="57"/>
      <c r="AQ455" s="57"/>
    </row>
    <row r="456" spans="4:43" ht="15.75" customHeight="1">
      <c r="D456" s="57"/>
      <c r="E456" s="57"/>
      <c r="F456" s="57"/>
      <c r="G456" s="57"/>
      <c r="I456" s="57"/>
      <c r="J456" s="58"/>
      <c r="K456" s="57"/>
      <c r="L456" s="57"/>
      <c r="M456" s="58"/>
      <c r="P456" s="57"/>
      <c r="Q456" s="57"/>
      <c r="S456" s="57"/>
      <c r="T456" s="57"/>
      <c r="W456" s="57"/>
      <c r="Z456" s="57"/>
      <c r="AB456" s="57"/>
      <c r="AC456" s="57"/>
      <c r="AG456" s="67"/>
      <c r="AH456" s="67"/>
      <c r="AI456" s="59"/>
      <c r="AJ456" s="67"/>
      <c r="AK456" s="67"/>
      <c r="AM456" s="57"/>
      <c r="AN456" s="60"/>
      <c r="AO456" s="60"/>
      <c r="AP456" s="57"/>
      <c r="AQ456" s="57"/>
    </row>
    <row r="457" spans="4:43" ht="15.75" customHeight="1">
      <c r="D457" s="57"/>
      <c r="E457" s="57"/>
      <c r="F457" s="57"/>
      <c r="G457" s="57"/>
      <c r="I457" s="57"/>
      <c r="J457" s="58"/>
      <c r="K457" s="57"/>
      <c r="L457" s="57"/>
      <c r="M457" s="58"/>
      <c r="P457" s="57"/>
      <c r="Q457" s="57"/>
      <c r="S457" s="57"/>
      <c r="T457" s="57"/>
      <c r="W457" s="57"/>
      <c r="Z457" s="57"/>
      <c r="AB457" s="57"/>
      <c r="AC457" s="57"/>
      <c r="AG457" s="67"/>
      <c r="AH457" s="67"/>
      <c r="AI457" s="59"/>
      <c r="AJ457" s="67"/>
      <c r="AK457" s="67"/>
      <c r="AM457" s="57"/>
      <c r="AN457" s="60"/>
      <c r="AO457" s="60"/>
      <c r="AP457" s="57"/>
      <c r="AQ457" s="57"/>
    </row>
    <row r="458" spans="4:43" ht="15.75" customHeight="1">
      <c r="D458" s="57"/>
      <c r="E458" s="57"/>
      <c r="F458" s="57"/>
      <c r="G458" s="57"/>
      <c r="I458" s="57"/>
      <c r="J458" s="58"/>
      <c r="K458" s="57"/>
      <c r="L458" s="57"/>
      <c r="M458" s="58"/>
      <c r="P458" s="57"/>
      <c r="Q458" s="57"/>
      <c r="S458" s="57"/>
      <c r="T458" s="57"/>
      <c r="W458" s="57"/>
      <c r="Z458" s="57"/>
      <c r="AB458" s="57"/>
      <c r="AC458" s="57"/>
      <c r="AG458" s="67"/>
      <c r="AH458" s="67"/>
      <c r="AI458" s="59"/>
      <c r="AJ458" s="67"/>
      <c r="AK458" s="67"/>
      <c r="AM458" s="57"/>
      <c r="AN458" s="60"/>
      <c r="AO458" s="60"/>
      <c r="AP458" s="57"/>
      <c r="AQ458" s="57"/>
    </row>
    <row r="459" spans="4:43" ht="15.75" customHeight="1">
      <c r="D459" s="57"/>
      <c r="E459" s="57"/>
      <c r="F459" s="57"/>
      <c r="G459" s="57"/>
      <c r="I459" s="57"/>
      <c r="J459" s="58"/>
      <c r="K459" s="57"/>
      <c r="L459" s="57"/>
      <c r="M459" s="58"/>
      <c r="P459" s="57"/>
      <c r="Q459" s="57"/>
      <c r="S459" s="57"/>
      <c r="T459" s="57"/>
      <c r="W459" s="57"/>
      <c r="Z459" s="57"/>
      <c r="AB459" s="57"/>
      <c r="AC459" s="57"/>
      <c r="AG459" s="67"/>
      <c r="AH459" s="67"/>
      <c r="AI459" s="59"/>
      <c r="AJ459" s="67"/>
      <c r="AK459" s="67"/>
      <c r="AM459" s="57"/>
      <c r="AN459" s="60"/>
      <c r="AO459" s="60"/>
      <c r="AP459" s="57"/>
      <c r="AQ459" s="57"/>
    </row>
    <row r="460" spans="4:43" ht="15.75" customHeight="1">
      <c r="D460" s="57"/>
      <c r="E460" s="57"/>
      <c r="F460" s="57"/>
      <c r="G460" s="57"/>
      <c r="I460" s="57"/>
      <c r="J460" s="58"/>
      <c r="K460" s="57"/>
      <c r="L460" s="57"/>
      <c r="M460" s="58"/>
      <c r="P460" s="57"/>
      <c r="Q460" s="57"/>
      <c r="S460" s="57"/>
      <c r="T460" s="57"/>
      <c r="W460" s="57"/>
      <c r="Z460" s="57"/>
      <c r="AB460" s="57"/>
      <c r="AC460" s="57"/>
      <c r="AG460" s="67"/>
      <c r="AH460" s="67"/>
      <c r="AI460" s="59"/>
      <c r="AJ460" s="67"/>
      <c r="AK460" s="67"/>
      <c r="AM460" s="57"/>
      <c r="AN460" s="60"/>
      <c r="AO460" s="60"/>
      <c r="AP460" s="57"/>
      <c r="AQ460" s="57"/>
    </row>
    <row r="461" spans="4:43" ht="15.75" customHeight="1">
      <c r="D461" s="57"/>
      <c r="E461" s="57"/>
      <c r="F461" s="57"/>
      <c r="G461" s="57"/>
      <c r="I461" s="57"/>
      <c r="J461" s="58"/>
      <c r="K461" s="57"/>
      <c r="L461" s="57"/>
      <c r="M461" s="58"/>
      <c r="P461" s="57"/>
      <c r="Q461" s="57"/>
      <c r="S461" s="57"/>
      <c r="T461" s="57"/>
      <c r="W461" s="57"/>
      <c r="Z461" s="57"/>
      <c r="AB461" s="57"/>
      <c r="AC461" s="57"/>
      <c r="AG461" s="67"/>
      <c r="AH461" s="67"/>
      <c r="AI461" s="59"/>
      <c r="AJ461" s="67"/>
      <c r="AK461" s="67"/>
      <c r="AM461" s="57"/>
      <c r="AN461" s="60"/>
      <c r="AO461" s="60"/>
      <c r="AP461" s="57"/>
      <c r="AQ461" s="57"/>
    </row>
    <row r="462" spans="4:43" ht="15.75" customHeight="1">
      <c r="D462" s="57"/>
      <c r="E462" s="57"/>
      <c r="F462" s="57"/>
      <c r="G462" s="57"/>
      <c r="I462" s="57"/>
      <c r="J462" s="58"/>
      <c r="K462" s="57"/>
      <c r="L462" s="57"/>
      <c r="M462" s="58"/>
      <c r="P462" s="57"/>
      <c r="Q462" s="57"/>
      <c r="S462" s="57"/>
      <c r="T462" s="57"/>
      <c r="W462" s="57"/>
      <c r="Z462" s="57"/>
      <c r="AB462" s="57"/>
      <c r="AC462" s="57"/>
      <c r="AG462" s="67"/>
      <c r="AH462" s="67"/>
      <c r="AI462" s="59"/>
      <c r="AJ462" s="67"/>
      <c r="AK462" s="67"/>
      <c r="AM462" s="57"/>
      <c r="AN462" s="60"/>
      <c r="AO462" s="60"/>
      <c r="AP462" s="57"/>
      <c r="AQ462" s="57"/>
    </row>
    <row r="463" spans="4:43" ht="15.75" customHeight="1">
      <c r="D463" s="57"/>
      <c r="E463" s="57"/>
      <c r="F463" s="57"/>
      <c r="G463" s="57"/>
      <c r="I463" s="57"/>
      <c r="J463" s="58"/>
      <c r="K463" s="57"/>
      <c r="L463" s="57"/>
      <c r="M463" s="58"/>
      <c r="P463" s="57"/>
      <c r="Q463" s="57"/>
      <c r="S463" s="57"/>
      <c r="T463" s="57"/>
      <c r="W463" s="57"/>
      <c r="Z463" s="57"/>
      <c r="AB463" s="57"/>
      <c r="AC463" s="57"/>
      <c r="AG463" s="67"/>
      <c r="AH463" s="67"/>
      <c r="AI463" s="59"/>
      <c r="AJ463" s="67"/>
      <c r="AK463" s="67"/>
      <c r="AM463" s="57"/>
      <c r="AN463" s="60"/>
      <c r="AO463" s="60"/>
      <c r="AP463" s="57"/>
      <c r="AQ463" s="57"/>
    </row>
    <row r="464" spans="4:43" ht="15.75" customHeight="1">
      <c r="D464" s="57"/>
      <c r="E464" s="57"/>
      <c r="F464" s="57"/>
      <c r="G464" s="57"/>
      <c r="I464" s="57"/>
      <c r="J464" s="58"/>
      <c r="K464" s="57"/>
      <c r="L464" s="57"/>
      <c r="M464" s="58"/>
      <c r="P464" s="57"/>
      <c r="Q464" s="57"/>
      <c r="S464" s="57"/>
      <c r="T464" s="57"/>
      <c r="W464" s="57"/>
      <c r="Z464" s="57"/>
      <c r="AB464" s="57"/>
      <c r="AC464" s="57"/>
      <c r="AG464" s="67"/>
      <c r="AH464" s="67"/>
      <c r="AI464" s="59"/>
      <c r="AJ464" s="67"/>
      <c r="AK464" s="67"/>
      <c r="AM464" s="57"/>
      <c r="AN464" s="60"/>
      <c r="AO464" s="60"/>
      <c r="AP464" s="57"/>
      <c r="AQ464" s="57"/>
    </row>
    <row r="465" spans="4:43" ht="15.75" customHeight="1">
      <c r="D465" s="57"/>
      <c r="E465" s="57"/>
      <c r="F465" s="57"/>
      <c r="G465" s="57"/>
      <c r="I465" s="57"/>
      <c r="J465" s="58"/>
      <c r="K465" s="57"/>
      <c r="L465" s="57"/>
      <c r="M465" s="58"/>
      <c r="P465" s="57"/>
      <c r="Q465" s="57"/>
      <c r="S465" s="57"/>
      <c r="T465" s="57"/>
      <c r="W465" s="57"/>
      <c r="Z465" s="57"/>
      <c r="AB465" s="57"/>
      <c r="AC465" s="57"/>
      <c r="AG465" s="67"/>
      <c r="AH465" s="67"/>
      <c r="AI465" s="59"/>
      <c r="AJ465" s="67"/>
      <c r="AK465" s="67"/>
      <c r="AM465" s="57"/>
      <c r="AN465" s="60"/>
      <c r="AO465" s="60"/>
      <c r="AP465" s="57"/>
      <c r="AQ465" s="57"/>
    </row>
    <row r="466" spans="4:43" ht="15.75" customHeight="1">
      <c r="D466" s="57"/>
      <c r="E466" s="57"/>
      <c r="F466" s="57"/>
      <c r="G466" s="57"/>
      <c r="I466" s="57"/>
      <c r="J466" s="58"/>
      <c r="K466" s="57"/>
      <c r="L466" s="57"/>
      <c r="M466" s="58"/>
      <c r="P466" s="57"/>
      <c r="Q466" s="57"/>
      <c r="S466" s="57"/>
      <c r="T466" s="57"/>
      <c r="W466" s="57"/>
      <c r="Z466" s="57"/>
      <c r="AB466" s="57"/>
      <c r="AC466" s="57"/>
      <c r="AG466" s="67"/>
      <c r="AH466" s="67"/>
      <c r="AI466" s="59"/>
      <c r="AJ466" s="67"/>
      <c r="AK466" s="67"/>
      <c r="AM466" s="57"/>
      <c r="AN466" s="60"/>
      <c r="AO466" s="60"/>
      <c r="AP466" s="57"/>
      <c r="AQ466" s="57"/>
    </row>
    <row r="467" spans="4:43" ht="15.75" customHeight="1">
      <c r="D467" s="57"/>
      <c r="E467" s="57"/>
      <c r="F467" s="57"/>
      <c r="G467" s="57"/>
      <c r="I467" s="57"/>
      <c r="J467" s="58"/>
      <c r="K467" s="57"/>
      <c r="L467" s="57"/>
      <c r="M467" s="58"/>
      <c r="P467" s="57"/>
      <c r="Q467" s="57"/>
      <c r="S467" s="57"/>
      <c r="T467" s="57"/>
      <c r="W467" s="57"/>
      <c r="Z467" s="57"/>
      <c r="AB467" s="57"/>
      <c r="AC467" s="57"/>
      <c r="AG467" s="67"/>
      <c r="AH467" s="67"/>
      <c r="AI467" s="59"/>
      <c r="AJ467" s="67"/>
      <c r="AK467" s="67"/>
      <c r="AM467" s="57"/>
      <c r="AN467" s="60"/>
      <c r="AO467" s="60"/>
      <c r="AP467" s="57"/>
      <c r="AQ467" s="57"/>
    </row>
    <row r="468" spans="4:43" ht="15.75" customHeight="1">
      <c r="D468" s="57"/>
      <c r="E468" s="57"/>
      <c r="F468" s="57"/>
      <c r="G468" s="57"/>
      <c r="I468" s="57"/>
      <c r="J468" s="58"/>
      <c r="K468" s="57"/>
      <c r="L468" s="57"/>
      <c r="M468" s="58"/>
      <c r="P468" s="57"/>
      <c r="Q468" s="57"/>
      <c r="S468" s="57"/>
      <c r="T468" s="57"/>
      <c r="W468" s="57"/>
      <c r="Z468" s="57"/>
      <c r="AB468" s="57"/>
      <c r="AC468" s="57"/>
      <c r="AG468" s="67"/>
      <c r="AH468" s="67"/>
      <c r="AI468" s="59"/>
      <c r="AJ468" s="67"/>
      <c r="AK468" s="67"/>
      <c r="AM468" s="57"/>
      <c r="AN468" s="60"/>
      <c r="AO468" s="60"/>
      <c r="AP468" s="57"/>
      <c r="AQ468" s="57"/>
    </row>
    <row r="469" spans="4:43" ht="15.75" customHeight="1">
      <c r="D469" s="57"/>
      <c r="E469" s="57"/>
      <c r="F469" s="57"/>
      <c r="G469" s="57"/>
      <c r="I469" s="57"/>
      <c r="J469" s="58"/>
      <c r="K469" s="57"/>
      <c r="L469" s="57"/>
      <c r="M469" s="58"/>
      <c r="P469" s="57"/>
      <c r="Q469" s="57"/>
      <c r="S469" s="57"/>
      <c r="T469" s="57"/>
      <c r="W469" s="57"/>
      <c r="Z469" s="57"/>
      <c r="AB469" s="57"/>
      <c r="AC469" s="57"/>
      <c r="AG469" s="67"/>
      <c r="AH469" s="67"/>
      <c r="AI469" s="59"/>
      <c r="AJ469" s="67"/>
      <c r="AK469" s="67"/>
      <c r="AM469" s="57"/>
      <c r="AN469" s="60"/>
      <c r="AO469" s="60"/>
      <c r="AP469" s="57"/>
      <c r="AQ469" s="57"/>
    </row>
    <row r="470" spans="4:43" ht="15.75" customHeight="1">
      <c r="D470" s="57"/>
      <c r="E470" s="57"/>
      <c r="F470" s="57"/>
      <c r="G470" s="57"/>
      <c r="I470" s="57"/>
      <c r="J470" s="58"/>
      <c r="K470" s="57"/>
      <c r="L470" s="57"/>
      <c r="M470" s="58"/>
      <c r="P470" s="57"/>
      <c r="Q470" s="57"/>
      <c r="S470" s="57"/>
      <c r="T470" s="57"/>
      <c r="W470" s="57"/>
      <c r="Z470" s="57"/>
      <c r="AB470" s="57"/>
      <c r="AC470" s="57"/>
      <c r="AG470" s="67"/>
      <c r="AH470" s="67"/>
      <c r="AI470" s="59"/>
      <c r="AJ470" s="67"/>
      <c r="AK470" s="67"/>
      <c r="AM470" s="57"/>
      <c r="AN470" s="60"/>
      <c r="AO470" s="60"/>
      <c r="AP470" s="57"/>
      <c r="AQ470" s="57"/>
    </row>
    <row r="471" spans="4:43" ht="15.75" customHeight="1">
      <c r="D471" s="57"/>
      <c r="E471" s="57"/>
      <c r="F471" s="57"/>
      <c r="G471" s="57"/>
      <c r="I471" s="57"/>
      <c r="J471" s="58"/>
      <c r="K471" s="57"/>
      <c r="L471" s="57"/>
      <c r="M471" s="58"/>
      <c r="P471" s="57"/>
      <c r="Q471" s="57"/>
      <c r="S471" s="57"/>
      <c r="T471" s="57"/>
      <c r="W471" s="57"/>
      <c r="Z471" s="57"/>
      <c r="AB471" s="57"/>
      <c r="AC471" s="57"/>
      <c r="AG471" s="67"/>
      <c r="AH471" s="67"/>
      <c r="AI471" s="59"/>
      <c r="AJ471" s="67"/>
      <c r="AK471" s="67"/>
      <c r="AM471" s="57"/>
      <c r="AN471" s="60"/>
      <c r="AO471" s="60"/>
      <c r="AP471" s="57"/>
      <c r="AQ471" s="57"/>
    </row>
    <row r="472" spans="4:43" ht="15.75" customHeight="1">
      <c r="D472" s="57"/>
      <c r="E472" s="57"/>
      <c r="F472" s="57"/>
      <c r="G472" s="57"/>
      <c r="I472" s="57"/>
      <c r="J472" s="58"/>
      <c r="K472" s="57"/>
      <c r="L472" s="57"/>
      <c r="M472" s="58"/>
      <c r="P472" s="57"/>
      <c r="Q472" s="57"/>
      <c r="S472" s="57"/>
      <c r="T472" s="57"/>
      <c r="W472" s="57"/>
      <c r="Z472" s="57"/>
      <c r="AB472" s="57"/>
      <c r="AC472" s="57"/>
      <c r="AG472" s="67"/>
      <c r="AH472" s="67"/>
      <c r="AI472" s="59"/>
      <c r="AJ472" s="67"/>
      <c r="AK472" s="67"/>
      <c r="AM472" s="57"/>
      <c r="AN472" s="60"/>
      <c r="AO472" s="60"/>
      <c r="AP472" s="57"/>
      <c r="AQ472" s="57"/>
    </row>
    <row r="473" spans="4:43" ht="15.75" customHeight="1">
      <c r="D473" s="57"/>
      <c r="E473" s="57"/>
      <c r="F473" s="57"/>
      <c r="G473" s="57"/>
      <c r="I473" s="57"/>
      <c r="J473" s="58"/>
      <c r="K473" s="57"/>
      <c r="L473" s="57"/>
      <c r="M473" s="58"/>
      <c r="P473" s="57"/>
      <c r="Q473" s="57"/>
      <c r="S473" s="57"/>
      <c r="T473" s="57"/>
      <c r="W473" s="57"/>
      <c r="Z473" s="57"/>
      <c r="AB473" s="57"/>
      <c r="AC473" s="57"/>
      <c r="AG473" s="67"/>
      <c r="AH473" s="67"/>
      <c r="AI473" s="59"/>
      <c r="AJ473" s="67"/>
      <c r="AK473" s="67"/>
      <c r="AM473" s="57"/>
      <c r="AN473" s="60"/>
      <c r="AO473" s="60"/>
      <c r="AP473" s="57"/>
      <c r="AQ473" s="57"/>
    </row>
    <row r="474" spans="4:43" ht="15.75" customHeight="1">
      <c r="D474" s="57"/>
      <c r="E474" s="57"/>
      <c r="F474" s="57"/>
      <c r="G474" s="57"/>
      <c r="I474" s="57"/>
      <c r="J474" s="58"/>
      <c r="K474" s="57"/>
      <c r="L474" s="57"/>
      <c r="M474" s="58"/>
      <c r="P474" s="57"/>
      <c r="Q474" s="57"/>
      <c r="S474" s="57"/>
      <c r="T474" s="57"/>
      <c r="W474" s="57"/>
      <c r="Z474" s="57"/>
      <c r="AB474" s="57"/>
      <c r="AC474" s="57"/>
      <c r="AG474" s="67"/>
      <c r="AH474" s="67"/>
      <c r="AI474" s="59"/>
      <c r="AJ474" s="67"/>
      <c r="AK474" s="67"/>
      <c r="AM474" s="57"/>
      <c r="AN474" s="60"/>
      <c r="AO474" s="60"/>
      <c r="AP474" s="57"/>
      <c r="AQ474" s="57"/>
    </row>
    <row r="475" spans="4:43" ht="15.75" customHeight="1">
      <c r="D475" s="57"/>
      <c r="E475" s="57"/>
      <c r="F475" s="57"/>
      <c r="G475" s="57"/>
      <c r="I475" s="57"/>
      <c r="J475" s="58"/>
      <c r="K475" s="57"/>
      <c r="L475" s="57"/>
      <c r="M475" s="58"/>
      <c r="P475" s="57"/>
      <c r="Q475" s="57"/>
      <c r="S475" s="57"/>
      <c r="T475" s="57"/>
      <c r="W475" s="57"/>
      <c r="Z475" s="57"/>
      <c r="AB475" s="57"/>
      <c r="AC475" s="57"/>
      <c r="AG475" s="67"/>
      <c r="AH475" s="67"/>
      <c r="AI475" s="59"/>
      <c r="AJ475" s="67"/>
      <c r="AK475" s="67"/>
      <c r="AM475" s="57"/>
      <c r="AN475" s="60"/>
      <c r="AO475" s="60"/>
      <c r="AP475" s="57"/>
      <c r="AQ475" s="57"/>
    </row>
    <row r="476" spans="4:43" ht="15.75" customHeight="1">
      <c r="D476" s="57"/>
      <c r="E476" s="57"/>
      <c r="F476" s="57"/>
      <c r="G476" s="57"/>
      <c r="I476" s="57"/>
      <c r="J476" s="58"/>
      <c r="K476" s="57"/>
      <c r="L476" s="57"/>
      <c r="M476" s="58"/>
      <c r="P476" s="57"/>
      <c r="Q476" s="57"/>
      <c r="S476" s="57"/>
      <c r="T476" s="57"/>
      <c r="W476" s="57"/>
      <c r="Z476" s="57"/>
      <c r="AB476" s="57"/>
      <c r="AC476" s="57"/>
      <c r="AG476" s="67"/>
      <c r="AH476" s="67"/>
      <c r="AI476" s="59"/>
      <c r="AJ476" s="67"/>
      <c r="AK476" s="67"/>
      <c r="AM476" s="57"/>
      <c r="AN476" s="60"/>
      <c r="AO476" s="60"/>
      <c r="AP476" s="57"/>
      <c r="AQ476" s="57"/>
    </row>
    <row r="477" spans="4:43" ht="15.75" customHeight="1">
      <c r="D477" s="57"/>
      <c r="E477" s="57"/>
      <c r="F477" s="57"/>
      <c r="G477" s="57"/>
      <c r="I477" s="57"/>
      <c r="J477" s="58"/>
      <c r="K477" s="57"/>
      <c r="L477" s="57"/>
      <c r="M477" s="58"/>
      <c r="P477" s="57"/>
      <c r="Q477" s="57"/>
      <c r="S477" s="57"/>
      <c r="T477" s="57"/>
      <c r="W477" s="57"/>
      <c r="Z477" s="57"/>
      <c r="AB477" s="57"/>
      <c r="AC477" s="57"/>
      <c r="AG477" s="67"/>
      <c r="AH477" s="67"/>
      <c r="AI477" s="59"/>
      <c r="AJ477" s="67"/>
      <c r="AK477" s="67"/>
      <c r="AM477" s="57"/>
      <c r="AN477" s="60"/>
      <c r="AO477" s="60"/>
      <c r="AP477" s="57"/>
      <c r="AQ477" s="57"/>
    </row>
    <row r="478" spans="4:43" ht="15.75" customHeight="1">
      <c r="D478" s="57"/>
      <c r="E478" s="57"/>
      <c r="F478" s="57"/>
      <c r="G478" s="57"/>
      <c r="I478" s="57"/>
      <c r="J478" s="58"/>
      <c r="K478" s="57"/>
      <c r="L478" s="57"/>
      <c r="M478" s="58"/>
      <c r="P478" s="57"/>
      <c r="Q478" s="57"/>
      <c r="S478" s="57"/>
      <c r="T478" s="57"/>
      <c r="W478" s="57"/>
      <c r="Z478" s="57"/>
      <c r="AB478" s="57"/>
      <c r="AC478" s="57"/>
      <c r="AG478" s="67"/>
      <c r="AH478" s="67"/>
      <c r="AI478" s="59"/>
      <c r="AJ478" s="67"/>
      <c r="AK478" s="67"/>
      <c r="AM478" s="57"/>
      <c r="AN478" s="60"/>
      <c r="AO478" s="60"/>
      <c r="AP478" s="57"/>
      <c r="AQ478" s="57"/>
    </row>
    <row r="479" spans="4:43" ht="15.75" customHeight="1">
      <c r="D479" s="57"/>
      <c r="E479" s="57"/>
      <c r="F479" s="57"/>
      <c r="G479" s="57"/>
      <c r="I479" s="57"/>
      <c r="J479" s="58"/>
      <c r="K479" s="57"/>
      <c r="L479" s="57"/>
      <c r="M479" s="58"/>
      <c r="P479" s="57"/>
      <c r="Q479" s="57"/>
      <c r="S479" s="57"/>
      <c r="T479" s="57"/>
      <c r="W479" s="57"/>
      <c r="Z479" s="57"/>
      <c r="AB479" s="57"/>
      <c r="AC479" s="57"/>
      <c r="AG479" s="67"/>
      <c r="AH479" s="67"/>
      <c r="AI479" s="59"/>
      <c r="AJ479" s="67"/>
      <c r="AK479" s="67"/>
      <c r="AM479" s="57"/>
      <c r="AN479" s="60"/>
      <c r="AO479" s="60"/>
      <c r="AP479" s="57"/>
      <c r="AQ479" s="57"/>
    </row>
    <row r="480" spans="4:43" ht="15.75" customHeight="1">
      <c r="D480" s="57"/>
      <c r="E480" s="57"/>
      <c r="F480" s="57"/>
      <c r="G480" s="57"/>
      <c r="I480" s="57"/>
      <c r="J480" s="58"/>
      <c r="K480" s="57"/>
      <c r="L480" s="57"/>
      <c r="M480" s="58"/>
      <c r="P480" s="57"/>
      <c r="Q480" s="57"/>
      <c r="S480" s="57"/>
      <c r="T480" s="57"/>
      <c r="W480" s="57"/>
      <c r="Z480" s="57"/>
      <c r="AB480" s="57"/>
      <c r="AC480" s="57"/>
      <c r="AG480" s="67"/>
      <c r="AH480" s="67"/>
      <c r="AI480" s="59"/>
      <c r="AJ480" s="67"/>
      <c r="AK480" s="67"/>
      <c r="AM480" s="57"/>
      <c r="AN480" s="60"/>
      <c r="AO480" s="60"/>
      <c r="AP480" s="57"/>
      <c r="AQ480" s="57"/>
    </row>
    <row r="481" spans="4:43" ht="15.75" customHeight="1">
      <c r="D481" s="57"/>
      <c r="E481" s="57"/>
      <c r="F481" s="57"/>
      <c r="G481" s="57"/>
      <c r="I481" s="57"/>
      <c r="J481" s="58"/>
      <c r="K481" s="57"/>
      <c r="L481" s="57"/>
      <c r="M481" s="58"/>
      <c r="P481" s="57"/>
      <c r="Q481" s="57"/>
      <c r="S481" s="57"/>
      <c r="T481" s="57"/>
      <c r="W481" s="57"/>
      <c r="Z481" s="57"/>
      <c r="AB481" s="57"/>
      <c r="AC481" s="57"/>
      <c r="AG481" s="67"/>
      <c r="AH481" s="67"/>
      <c r="AI481" s="59"/>
      <c r="AJ481" s="67"/>
      <c r="AK481" s="67"/>
      <c r="AM481" s="57"/>
      <c r="AN481" s="60"/>
      <c r="AO481" s="60"/>
      <c r="AP481" s="57"/>
      <c r="AQ481" s="57"/>
    </row>
    <row r="482" spans="4:43" ht="15.75" customHeight="1">
      <c r="D482" s="57"/>
      <c r="E482" s="57"/>
      <c r="F482" s="57"/>
      <c r="G482" s="57"/>
      <c r="I482" s="57"/>
      <c r="J482" s="58"/>
      <c r="K482" s="57"/>
      <c r="L482" s="57"/>
      <c r="M482" s="58"/>
      <c r="P482" s="57"/>
      <c r="Q482" s="57"/>
      <c r="S482" s="57"/>
      <c r="T482" s="57"/>
      <c r="W482" s="57"/>
      <c r="Z482" s="57"/>
      <c r="AB482" s="57"/>
      <c r="AC482" s="57"/>
      <c r="AG482" s="67"/>
      <c r="AH482" s="67"/>
      <c r="AI482" s="59"/>
      <c r="AJ482" s="67"/>
      <c r="AK482" s="67"/>
      <c r="AM482" s="57"/>
      <c r="AN482" s="60"/>
      <c r="AO482" s="60"/>
      <c r="AP482" s="57"/>
      <c r="AQ482" s="57"/>
    </row>
    <row r="483" spans="4:43" ht="15.75" customHeight="1">
      <c r="D483" s="57"/>
      <c r="E483" s="57"/>
      <c r="F483" s="57"/>
      <c r="G483" s="57"/>
      <c r="I483" s="57"/>
      <c r="J483" s="58"/>
      <c r="K483" s="57"/>
      <c r="L483" s="57"/>
      <c r="M483" s="58"/>
      <c r="P483" s="57"/>
      <c r="Q483" s="57"/>
      <c r="S483" s="57"/>
      <c r="T483" s="57"/>
      <c r="W483" s="57"/>
      <c r="Z483" s="57"/>
      <c r="AB483" s="57"/>
      <c r="AC483" s="57"/>
      <c r="AG483" s="67"/>
      <c r="AH483" s="67"/>
      <c r="AI483" s="59"/>
      <c r="AJ483" s="67"/>
      <c r="AK483" s="67"/>
      <c r="AM483" s="57"/>
      <c r="AN483" s="60"/>
      <c r="AO483" s="60"/>
      <c r="AP483" s="57"/>
      <c r="AQ483" s="57"/>
    </row>
    <row r="484" spans="4:43" ht="15.75" customHeight="1">
      <c r="D484" s="57"/>
      <c r="E484" s="57"/>
      <c r="F484" s="57"/>
      <c r="G484" s="57"/>
      <c r="I484" s="57"/>
      <c r="J484" s="58"/>
      <c r="K484" s="57"/>
      <c r="L484" s="57"/>
      <c r="M484" s="58"/>
      <c r="P484" s="57"/>
      <c r="Q484" s="57"/>
      <c r="S484" s="57"/>
      <c r="T484" s="57"/>
      <c r="W484" s="57"/>
      <c r="Z484" s="57"/>
      <c r="AB484" s="57"/>
      <c r="AC484" s="57"/>
      <c r="AG484" s="67"/>
      <c r="AH484" s="67"/>
      <c r="AI484" s="59"/>
      <c r="AJ484" s="67"/>
      <c r="AK484" s="67"/>
      <c r="AM484" s="57"/>
      <c r="AN484" s="60"/>
      <c r="AO484" s="60"/>
      <c r="AP484" s="57"/>
      <c r="AQ484" s="57"/>
    </row>
    <row r="485" spans="4:43" ht="15.75" customHeight="1">
      <c r="D485" s="57"/>
      <c r="E485" s="57"/>
      <c r="F485" s="57"/>
      <c r="G485" s="57"/>
      <c r="I485" s="57"/>
      <c r="J485" s="58"/>
      <c r="K485" s="57"/>
      <c r="L485" s="57"/>
      <c r="M485" s="58"/>
      <c r="P485" s="57"/>
      <c r="Q485" s="57"/>
      <c r="S485" s="57"/>
      <c r="T485" s="57"/>
      <c r="W485" s="57"/>
      <c r="Z485" s="57"/>
      <c r="AB485" s="57"/>
      <c r="AC485" s="57"/>
      <c r="AG485" s="67"/>
      <c r="AH485" s="67"/>
      <c r="AI485" s="59"/>
      <c r="AJ485" s="67"/>
      <c r="AK485" s="67"/>
      <c r="AM485" s="57"/>
      <c r="AN485" s="60"/>
      <c r="AO485" s="60"/>
      <c r="AP485" s="57"/>
      <c r="AQ485" s="57"/>
    </row>
    <row r="486" spans="4:43" ht="15.75" customHeight="1">
      <c r="D486" s="57"/>
      <c r="E486" s="57"/>
      <c r="F486" s="57"/>
      <c r="G486" s="57"/>
      <c r="I486" s="57"/>
      <c r="J486" s="58"/>
      <c r="K486" s="57"/>
      <c r="L486" s="57"/>
      <c r="M486" s="58"/>
      <c r="P486" s="57"/>
      <c r="Q486" s="57"/>
      <c r="S486" s="57"/>
      <c r="T486" s="57"/>
      <c r="W486" s="57"/>
      <c r="Z486" s="57"/>
      <c r="AB486" s="57"/>
      <c r="AC486" s="57"/>
      <c r="AG486" s="67"/>
      <c r="AH486" s="67"/>
      <c r="AI486" s="59"/>
      <c r="AJ486" s="67"/>
      <c r="AK486" s="67"/>
      <c r="AM486" s="57"/>
      <c r="AN486" s="60"/>
      <c r="AO486" s="60"/>
      <c r="AP486" s="57"/>
      <c r="AQ486" s="57"/>
    </row>
    <row r="487" spans="4:43" ht="15.75" customHeight="1">
      <c r="D487" s="57"/>
      <c r="E487" s="57"/>
      <c r="F487" s="57"/>
      <c r="G487" s="57"/>
      <c r="I487" s="57"/>
      <c r="J487" s="58"/>
      <c r="K487" s="57"/>
      <c r="L487" s="57"/>
      <c r="M487" s="58"/>
      <c r="P487" s="57"/>
      <c r="Q487" s="57"/>
      <c r="S487" s="57"/>
      <c r="T487" s="57"/>
      <c r="W487" s="57"/>
      <c r="Z487" s="57"/>
      <c r="AB487" s="57"/>
      <c r="AC487" s="57"/>
      <c r="AG487" s="67"/>
      <c r="AH487" s="67"/>
      <c r="AI487" s="59"/>
      <c r="AJ487" s="67"/>
      <c r="AK487" s="67"/>
      <c r="AM487" s="57"/>
      <c r="AN487" s="60"/>
      <c r="AO487" s="60"/>
      <c r="AP487" s="57"/>
      <c r="AQ487" s="57"/>
    </row>
    <row r="488" spans="4:43" ht="15.75" customHeight="1">
      <c r="D488" s="57"/>
      <c r="E488" s="57"/>
      <c r="F488" s="57"/>
      <c r="G488" s="57"/>
      <c r="I488" s="57"/>
      <c r="J488" s="58"/>
      <c r="K488" s="57"/>
      <c r="L488" s="57"/>
      <c r="M488" s="58"/>
      <c r="P488" s="57"/>
      <c r="Q488" s="57"/>
      <c r="S488" s="57"/>
      <c r="T488" s="57"/>
      <c r="W488" s="57"/>
      <c r="Z488" s="57"/>
      <c r="AB488" s="57"/>
      <c r="AC488" s="57"/>
      <c r="AG488" s="67"/>
      <c r="AH488" s="67"/>
      <c r="AI488" s="59"/>
      <c r="AJ488" s="67"/>
      <c r="AK488" s="67"/>
      <c r="AM488" s="57"/>
      <c r="AN488" s="60"/>
      <c r="AO488" s="60"/>
      <c r="AP488" s="57"/>
      <c r="AQ488" s="57"/>
    </row>
    <row r="489" spans="4:43" ht="15.75" customHeight="1">
      <c r="D489" s="57"/>
      <c r="E489" s="57"/>
      <c r="F489" s="57"/>
      <c r="G489" s="57"/>
      <c r="I489" s="57"/>
      <c r="J489" s="58"/>
      <c r="K489" s="57"/>
      <c r="L489" s="57"/>
      <c r="M489" s="58"/>
      <c r="P489" s="57"/>
      <c r="Q489" s="57"/>
      <c r="S489" s="57"/>
      <c r="T489" s="57"/>
      <c r="W489" s="57"/>
      <c r="Z489" s="57"/>
      <c r="AB489" s="57"/>
      <c r="AC489" s="57"/>
      <c r="AG489" s="67"/>
      <c r="AH489" s="67"/>
      <c r="AI489" s="59"/>
      <c r="AJ489" s="67"/>
      <c r="AK489" s="67"/>
      <c r="AM489" s="57"/>
      <c r="AN489" s="60"/>
      <c r="AO489" s="60"/>
      <c r="AP489" s="57"/>
      <c r="AQ489" s="57"/>
    </row>
    <row r="490" spans="4:43" ht="15.75" customHeight="1">
      <c r="D490" s="57"/>
      <c r="E490" s="57"/>
      <c r="F490" s="57"/>
      <c r="G490" s="57"/>
      <c r="I490" s="57"/>
      <c r="J490" s="58"/>
      <c r="K490" s="57"/>
      <c r="L490" s="57"/>
      <c r="M490" s="58"/>
      <c r="P490" s="57"/>
      <c r="Q490" s="57"/>
      <c r="S490" s="57"/>
      <c r="T490" s="57"/>
      <c r="W490" s="57"/>
      <c r="Z490" s="57"/>
      <c r="AB490" s="57"/>
      <c r="AC490" s="57"/>
      <c r="AG490" s="67"/>
      <c r="AH490" s="67"/>
      <c r="AI490" s="59"/>
      <c r="AJ490" s="67"/>
      <c r="AK490" s="67"/>
      <c r="AM490" s="57"/>
      <c r="AN490" s="60"/>
      <c r="AO490" s="60"/>
      <c r="AP490" s="57"/>
      <c r="AQ490" s="57"/>
    </row>
    <row r="491" spans="4:43" ht="15.75" customHeight="1">
      <c r="D491" s="57"/>
      <c r="E491" s="57"/>
      <c r="F491" s="57"/>
      <c r="G491" s="57"/>
      <c r="I491" s="57"/>
      <c r="J491" s="58"/>
      <c r="K491" s="57"/>
      <c r="L491" s="57"/>
      <c r="M491" s="58"/>
      <c r="P491" s="57"/>
      <c r="Q491" s="57"/>
      <c r="S491" s="57"/>
      <c r="T491" s="57"/>
      <c r="W491" s="57"/>
      <c r="Z491" s="57"/>
      <c r="AB491" s="57"/>
      <c r="AC491" s="57"/>
      <c r="AG491" s="67"/>
      <c r="AH491" s="67"/>
      <c r="AI491" s="59"/>
      <c r="AJ491" s="67"/>
      <c r="AK491" s="67"/>
      <c r="AM491" s="57"/>
      <c r="AN491" s="60"/>
      <c r="AO491" s="60"/>
      <c r="AP491" s="57"/>
      <c r="AQ491" s="57"/>
    </row>
    <row r="492" spans="4:43" ht="15.75" customHeight="1">
      <c r="D492" s="57"/>
      <c r="E492" s="57"/>
      <c r="F492" s="57"/>
      <c r="G492" s="57"/>
      <c r="I492" s="57"/>
      <c r="J492" s="58"/>
      <c r="K492" s="57"/>
      <c r="L492" s="57"/>
      <c r="M492" s="58"/>
      <c r="P492" s="57"/>
      <c r="Q492" s="57"/>
      <c r="S492" s="57"/>
      <c r="T492" s="57"/>
      <c r="W492" s="57"/>
      <c r="Z492" s="57"/>
      <c r="AB492" s="57"/>
      <c r="AC492" s="57"/>
      <c r="AG492" s="67"/>
      <c r="AH492" s="67"/>
      <c r="AI492" s="59"/>
      <c r="AJ492" s="67"/>
      <c r="AK492" s="67"/>
      <c r="AM492" s="57"/>
      <c r="AN492" s="60"/>
      <c r="AO492" s="60"/>
      <c r="AP492" s="57"/>
      <c r="AQ492" s="57"/>
    </row>
    <row r="493" spans="4:43" ht="15.75" customHeight="1">
      <c r="D493" s="57"/>
      <c r="E493" s="57"/>
      <c r="F493" s="57"/>
      <c r="G493" s="57"/>
      <c r="I493" s="57"/>
      <c r="J493" s="58"/>
      <c r="K493" s="57"/>
      <c r="L493" s="57"/>
      <c r="M493" s="58"/>
      <c r="P493" s="57"/>
      <c r="Q493" s="57"/>
      <c r="S493" s="57"/>
      <c r="T493" s="57"/>
      <c r="W493" s="57"/>
      <c r="Z493" s="57"/>
      <c r="AB493" s="57"/>
      <c r="AC493" s="57"/>
      <c r="AG493" s="67"/>
      <c r="AH493" s="67"/>
      <c r="AI493" s="59"/>
      <c r="AJ493" s="67"/>
      <c r="AK493" s="67"/>
      <c r="AM493" s="57"/>
      <c r="AN493" s="60"/>
      <c r="AO493" s="60"/>
      <c r="AP493" s="57"/>
      <c r="AQ493" s="57"/>
    </row>
    <row r="494" spans="4:43" ht="15.75" customHeight="1">
      <c r="D494" s="57"/>
      <c r="E494" s="57"/>
      <c r="F494" s="57"/>
      <c r="G494" s="57"/>
      <c r="I494" s="57"/>
      <c r="J494" s="58"/>
      <c r="K494" s="57"/>
      <c r="L494" s="57"/>
      <c r="M494" s="58"/>
      <c r="P494" s="57"/>
      <c r="Q494" s="57"/>
      <c r="S494" s="57"/>
      <c r="T494" s="57"/>
      <c r="W494" s="57"/>
      <c r="Z494" s="57"/>
      <c r="AB494" s="57"/>
      <c r="AC494" s="57"/>
      <c r="AG494" s="67"/>
      <c r="AH494" s="67"/>
      <c r="AI494" s="59"/>
      <c r="AJ494" s="67"/>
      <c r="AK494" s="67"/>
      <c r="AM494" s="57"/>
      <c r="AN494" s="60"/>
      <c r="AO494" s="60"/>
      <c r="AP494" s="57"/>
      <c r="AQ494" s="57"/>
    </row>
    <row r="495" spans="4:43" ht="15.75" customHeight="1">
      <c r="D495" s="57"/>
      <c r="E495" s="57"/>
      <c r="F495" s="57"/>
      <c r="G495" s="57"/>
      <c r="I495" s="57"/>
      <c r="J495" s="58"/>
      <c r="K495" s="57"/>
      <c r="L495" s="57"/>
      <c r="M495" s="58"/>
      <c r="P495" s="57"/>
      <c r="Q495" s="57"/>
      <c r="S495" s="57"/>
      <c r="T495" s="57"/>
      <c r="W495" s="57"/>
      <c r="Z495" s="57"/>
      <c r="AB495" s="57"/>
      <c r="AC495" s="57"/>
      <c r="AG495" s="67"/>
      <c r="AH495" s="67"/>
      <c r="AI495" s="59"/>
      <c r="AJ495" s="67"/>
      <c r="AK495" s="67"/>
      <c r="AM495" s="57"/>
      <c r="AN495" s="60"/>
      <c r="AO495" s="60"/>
      <c r="AP495" s="57"/>
      <c r="AQ495" s="57"/>
    </row>
    <row r="496" spans="4:43" ht="15.75" customHeight="1">
      <c r="D496" s="57"/>
      <c r="E496" s="57"/>
      <c r="F496" s="57"/>
      <c r="G496" s="57"/>
      <c r="I496" s="57"/>
      <c r="J496" s="58"/>
      <c r="K496" s="57"/>
      <c r="L496" s="57"/>
      <c r="M496" s="58"/>
      <c r="P496" s="57"/>
      <c r="Q496" s="57"/>
      <c r="S496" s="57"/>
      <c r="T496" s="57"/>
      <c r="W496" s="57"/>
      <c r="Z496" s="57"/>
      <c r="AB496" s="57"/>
      <c r="AC496" s="57"/>
      <c r="AG496" s="67"/>
      <c r="AH496" s="67"/>
      <c r="AI496" s="59"/>
      <c r="AJ496" s="67"/>
      <c r="AK496" s="67"/>
      <c r="AM496" s="57"/>
      <c r="AN496" s="60"/>
      <c r="AO496" s="60"/>
      <c r="AP496" s="57"/>
      <c r="AQ496" s="57"/>
    </row>
    <row r="497" spans="4:43" ht="15.75" customHeight="1">
      <c r="D497" s="57"/>
      <c r="E497" s="57"/>
      <c r="F497" s="57"/>
      <c r="G497" s="57"/>
      <c r="I497" s="57"/>
      <c r="J497" s="58"/>
      <c r="K497" s="57"/>
      <c r="L497" s="57"/>
      <c r="M497" s="58"/>
      <c r="P497" s="57"/>
      <c r="Q497" s="57"/>
      <c r="S497" s="57"/>
      <c r="T497" s="57"/>
      <c r="W497" s="57"/>
      <c r="Z497" s="57"/>
      <c r="AB497" s="57"/>
      <c r="AC497" s="57"/>
      <c r="AG497" s="67"/>
      <c r="AH497" s="67"/>
      <c r="AI497" s="59"/>
      <c r="AJ497" s="67"/>
      <c r="AK497" s="67"/>
      <c r="AM497" s="57"/>
      <c r="AN497" s="60"/>
      <c r="AO497" s="60"/>
      <c r="AP497" s="57"/>
      <c r="AQ497" s="57"/>
    </row>
    <row r="498" spans="4:43" ht="15.75" customHeight="1">
      <c r="D498" s="57"/>
      <c r="E498" s="57"/>
      <c r="F498" s="57"/>
      <c r="G498" s="57"/>
      <c r="I498" s="57"/>
      <c r="J498" s="58"/>
      <c r="K498" s="57"/>
      <c r="L498" s="57"/>
      <c r="M498" s="58"/>
      <c r="P498" s="57"/>
      <c r="Q498" s="57"/>
      <c r="S498" s="57"/>
      <c r="T498" s="57"/>
      <c r="W498" s="57"/>
      <c r="Z498" s="57"/>
      <c r="AB498" s="57"/>
      <c r="AC498" s="57"/>
      <c r="AG498" s="67"/>
      <c r="AH498" s="67"/>
      <c r="AI498" s="59"/>
      <c r="AJ498" s="67"/>
      <c r="AK498" s="67"/>
      <c r="AM498" s="57"/>
      <c r="AN498" s="60"/>
      <c r="AO498" s="60"/>
      <c r="AP498" s="57"/>
      <c r="AQ498" s="57"/>
    </row>
    <row r="499" spans="4:43" ht="15.75" customHeight="1">
      <c r="D499" s="57"/>
      <c r="E499" s="57"/>
      <c r="F499" s="57"/>
      <c r="G499" s="57"/>
      <c r="I499" s="57"/>
      <c r="J499" s="58"/>
      <c r="K499" s="57"/>
      <c r="L499" s="57"/>
      <c r="M499" s="58"/>
      <c r="P499" s="57"/>
      <c r="Q499" s="57"/>
      <c r="S499" s="57"/>
      <c r="T499" s="57"/>
      <c r="W499" s="57"/>
      <c r="Z499" s="57"/>
      <c r="AB499" s="57"/>
      <c r="AC499" s="57"/>
      <c r="AG499" s="67"/>
      <c r="AH499" s="67"/>
      <c r="AI499" s="59"/>
      <c r="AJ499" s="67"/>
      <c r="AK499" s="67"/>
      <c r="AM499" s="57"/>
      <c r="AN499" s="60"/>
      <c r="AO499" s="60"/>
      <c r="AP499" s="57"/>
      <c r="AQ499" s="57"/>
    </row>
    <row r="500" spans="4:43" ht="15.75" customHeight="1">
      <c r="D500" s="57"/>
      <c r="E500" s="57"/>
      <c r="F500" s="57"/>
      <c r="G500" s="57"/>
      <c r="I500" s="57"/>
      <c r="J500" s="58"/>
      <c r="K500" s="57"/>
      <c r="L500" s="57"/>
      <c r="M500" s="58"/>
      <c r="P500" s="57"/>
      <c r="Q500" s="57"/>
      <c r="S500" s="57"/>
      <c r="T500" s="57"/>
      <c r="W500" s="57"/>
      <c r="Z500" s="57"/>
      <c r="AB500" s="57"/>
      <c r="AC500" s="57"/>
      <c r="AG500" s="67"/>
      <c r="AH500" s="67"/>
      <c r="AI500" s="59"/>
      <c r="AJ500" s="67"/>
      <c r="AK500" s="67"/>
      <c r="AM500" s="57"/>
      <c r="AN500" s="60"/>
      <c r="AO500" s="60"/>
      <c r="AP500" s="57"/>
      <c r="AQ500" s="57"/>
    </row>
    <row r="501" spans="4:43" ht="15.75" customHeight="1">
      <c r="D501" s="57"/>
      <c r="E501" s="57"/>
      <c r="F501" s="57"/>
      <c r="G501" s="57"/>
      <c r="I501" s="57"/>
      <c r="J501" s="58"/>
      <c r="K501" s="57"/>
      <c r="L501" s="57"/>
      <c r="M501" s="58"/>
      <c r="P501" s="57"/>
      <c r="Q501" s="57"/>
      <c r="S501" s="57"/>
      <c r="T501" s="57"/>
      <c r="W501" s="57"/>
      <c r="Z501" s="57"/>
      <c r="AB501" s="57"/>
      <c r="AC501" s="57"/>
      <c r="AG501" s="67"/>
      <c r="AH501" s="67"/>
      <c r="AI501" s="59"/>
      <c r="AJ501" s="67"/>
      <c r="AK501" s="67"/>
      <c r="AM501" s="57"/>
      <c r="AN501" s="60"/>
      <c r="AO501" s="60"/>
      <c r="AP501" s="57"/>
      <c r="AQ501" s="57"/>
    </row>
    <row r="502" spans="4:43" ht="15.75" customHeight="1">
      <c r="D502" s="57"/>
      <c r="E502" s="57"/>
      <c r="F502" s="57"/>
      <c r="G502" s="57"/>
      <c r="I502" s="57"/>
      <c r="J502" s="58"/>
      <c r="K502" s="57"/>
      <c r="L502" s="57"/>
      <c r="M502" s="58"/>
      <c r="P502" s="57"/>
      <c r="Q502" s="57"/>
      <c r="S502" s="57"/>
      <c r="T502" s="57"/>
      <c r="W502" s="57"/>
      <c r="Z502" s="57"/>
      <c r="AB502" s="57"/>
      <c r="AC502" s="57"/>
      <c r="AG502" s="67"/>
      <c r="AH502" s="67"/>
      <c r="AI502" s="59"/>
      <c r="AJ502" s="67"/>
      <c r="AK502" s="67"/>
      <c r="AM502" s="57"/>
      <c r="AN502" s="60"/>
      <c r="AO502" s="60"/>
      <c r="AP502" s="57"/>
      <c r="AQ502" s="57"/>
    </row>
    <row r="503" spans="4:43" ht="15.75" customHeight="1">
      <c r="D503" s="57"/>
      <c r="E503" s="57"/>
      <c r="F503" s="57"/>
      <c r="G503" s="57"/>
      <c r="I503" s="57"/>
      <c r="J503" s="58"/>
      <c r="K503" s="57"/>
      <c r="L503" s="57"/>
      <c r="M503" s="58"/>
      <c r="P503" s="57"/>
      <c r="Q503" s="57"/>
      <c r="S503" s="57"/>
      <c r="T503" s="57"/>
      <c r="W503" s="57"/>
      <c r="Z503" s="57"/>
      <c r="AB503" s="57"/>
      <c r="AC503" s="57"/>
      <c r="AG503" s="67"/>
      <c r="AH503" s="67"/>
      <c r="AI503" s="59"/>
      <c r="AJ503" s="67"/>
      <c r="AK503" s="67"/>
      <c r="AM503" s="57"/>
      <c r="AN503" s="60"/>
      <c r="AO503" s="60"/>
      <c r="AP503" s="57"/>
      <c r="AQ503" s="57"/>
    </row>
    <row r="504" spans="4:43" ht="15.75" customHeight="1">
      <c r="D504" s="57"/>
      <c r="E504" s="57"/>
      <c r="F504" s="57"/>
      <c r="G504" s="57"/>
      <c r="I504" s="57"/>
      <c r="J504" s="58"/>
      <c r="K504" s="57"/>
      <c r="L504" s="57"/>
      <c r="M504" s="58"/>
      <c r="P504" s="57"/>
      <c r="Q504" s="57"/>
      <c r="S504" s="57"/>
      <c r="T504" s="57"/>
      <c r="W504" s="57"/>
      <c r="Z504" s="57"/>
      <c r="AB504" s="57"/>
      <c r="AC504" s="57"/>
      <c r="AG504" s="67"/>
      <c r="AH504" s="67"/>
      <c r="AI504" s="59"/>
      <c r="AJ504" s="67"/>
      <c r="AK504" s="67"/>
      <c r="AM504" s="57"/>
      <c r="AN504" s="60"/>
      <c r="AO504" s="60"/>
      <c r="AP504" s="57"/>
      <c r="AQ504" s="57"/>
    </row>
    <row r="505" spans="4:43" ht="15.75" customHeight="1">
      <c r="D505" s="57"/>
      <c r="E505" s="57"/>
      <c r="F505" s="57"/>
      <c r="G505" s="57"/>
      <c r="I505" s="57"/>
      <c r="J505" s="58"/>
      <c r="K505" s="57"/>
      <c r="L505" s="57"/>
      <c r="M505" s="58"/>
      <c r="P505" s="57"/>
      <c r="Q505" s="57"/>
      <c r="S505" s="57"/>
      <c r="T505" s="57"/>
      <c r="W505" s="57"/>
      <c r="Z505" s="57"/>
      <c r="AB505" s="57"/>
      <c r="AC505" s="57"/>
      <c r="AG505" s="67"/>
      <c r="AH505" s="67"/>
      <c r="AI505" s="59"/>
      <c r="AJ505" s="67"/>
      <c r="AK505" s="67"/>
      <c r="AM505" s="57"/>
      <c r="AN505" s="60"/>
      <c r="AO505" s="60"/>
      <c r="AP505" s="57"/>
      <c r="AQ505" s="57"/>
    </row>
    <row r="506" spans="4:43" ht="15.75" customHeight="1">
      <c r="D506" s="57"/>
      <c r="E506" s="57"/>
      <c r="F506" s="57"/>
      <c r="G506" s="57"/>
      <c r="I506" s="57"/>
      <c r="J506" s="58"/>
      <c r="K506" s="57"/>
      <c r="L506" s="57"/>
      <c r="M506" s="58"/>
      <c r="P506" s="57"/>
      <c r="Q506" s="57"/>
      <c r="S506" s="57"/>
      <c r="T506" s="57"/>
      <c r="W506" s="57"/>
      <c r="Z506" s="57"/>
      <c r="AB506" s="57"/>
      <c r="AC506" s="57"/>
      <c r="AG506" s="67"/>
      <c r="AH506" s="67"/>
      <c r="AI506" s="59"/>
      <c r="AJ506" s="67"/>
      <c r="AK506" s="67"/>
      <c r="AM506" s="57"/>
      <c r="AN506" s="60"/>
      <c r="AO506" s="60"/>
      <c r="AP506" s="57"/>
      <c r="AQ506" s="57"/>
    </row>
    <row r="507" spans="4:43" ht="15.75" customHeight="1">
      <c r="D507" s="57"/>
      <c r="E507" s="57"/>
      <c r="F507" s="57"/>
      <c r="G507" s="57"/>
      <c r="I507" s="57"/>
      <c r="J507" s="58"/>
      <c r="K507" s="57"/>
      <c r="L507" s="57"/>
      <c r="M507" s="58"/>
      <c r="P507" s="57"/>
      <c r="Q507" s="57"/>
      <c r="S507" s="57"/>
      <c r="T507" s="57"/>
      <c r="W507" s="57"/>
      <c r="Z507" s="57"/>
      <c r="AB507" s="57"/>
      <c r="AC507" s="57"/>
      <c r="AG507" s="67"/>
      <c r="AH507" s="67"/>
      <c r="AI507" s="59"/>
      <c r="AJ507" s="67"/>
      <c r="AK507" s="67"/>
      <c r="AM507" s="57"/>
      <c r="AN507" s="60"/>
      <c r="AO507" s="60"/>
      <c r="AP507" s="57"/>
      <c r="AQ507" s="57"/>
    </row>
    <row r="508" spans="4:43" ht="15.75" customHeight="1">
      <c r="D508" s="57"/>
      <c r="E508" s="57"/>
      <c r="F508" s="57"/>
      <c r="G508" s="57"/>
      <c r="I508" s="57"/>
      <c r="J508" s="58"/>
      <c r="K508" s="57"/>
      <c r="L508" s="57"/>
      <c r="M508" s="58"/>
      <c r="P508" s="57"/>
      <c r="Q508" s="57"/>
      <c r="S508" s="57"/>
      <c r="T508" s="57"/>
      <c r="W508" s="57"/>
      <c r="Z508" s="57"/>
      <c r="AB508" s="57"/>
      <c r="AC508" s="57"/>
      <c r="AG508" s="67"/>
      <c r="AH508" s="67"/>
      <c r="AI508" s="59"/>
      <c r="AJ508" s="67"/>
      <c r="AK508" s="67"/>
      <c r="AM508" s="57"/>
      <c r="AN508" s="60"/>
      <c r="AO508" s="60"/>
      <c r="AP508" s="57"/>
      <c r="AQ508" s="57"/>
    </row>
    <row r="509" spans="4:43" ht="15.75" customHeight="1">
      <c r="D509" s="57"/>
      <c r="E509" s="57"/>
      <c r="F509" s="57"/>
      <c r="G509" s="57"/>
      <c r="I509" s="57"/>
      <c r="J509" s="58"/>
      <c r="K509" s="57"/>
      <c r="L509" s="57"/>
      <c r="M509" s="58"/>
      <c r="P509" s="57"/>
      <c r="Q509" s="57"/>
      <c r="S509" s="57"/>
      <c r="T509" s="57"/>
      <c r="W509" s="57"/>
      <c r="Z509" s="57"/>
      <c r="AB509" s="57"/>
      <c r="AC509" s="57"/>
      <c r="AG509" s="67"/>
      <c r="AH509" s="67"/>
      <c r="AI509" s="59"/>
      <c r="AJ509" s="67"/>
      <c r="AK509" s="67"/>
      <c r="AM509" s="57"/>
      <c r="AN509" s="60"/>
      <c r="AO509" s="60"/>
      <c r="AP509" s="57"/>
      <c r="AQ509" s="57"/>
    </row>
    <row r="510" spans="4:43" ht="15.75" customHeight="1">
      <c r="D510" s="57"/>
      <c r="E510" s="57"/>
      <c r="F510" s="57"/>
      <c r="G510" s="57"/>
      <c r="I510" s="57"/>
      <c r="J510" s="58"/>
      <c r="K510" s="57"/>
      <c r="L510" s="57"/>
      <c r="M510" s="58"/>
      <c r="P510" s="57"/>
      <c r="Q510" s="57"/>
      <c r="S510" s="57"/>
      <c r="T510" s="57"/>
      <c r="W510" s="57"/>
      <c r="Z510" s="57"/>
      <c r="AB510" s="57"/>
      <c r="AC510" s="57"/>
      <c r="AG510" s="67"/>
      <c r="AH510" s="67"/>
      <c r="AI510" s="59"/>
      <c r="AJ510" s="67"/>
      <c r="AK510" s="67"/>
      <c r="AM510" s="57"/>
      <c r="AN510" s="60"/>
      <c r="AO510" s="60"/>
      <c r="AP510" s="57"/>
      <c r="AQ510" s="57"/>
    </row>
    <row r="511" spans="4:43" ht="15.75" customHeight="1">
      <c r="D511" s="57"/>
      <c r="E511" s="57"/>
      <c r="F511" s="57"/>
      <c r="G511" s="57"/>
      <c r="I511" s="57"/>
      <c r="J511" s="58"/>
      <c r="K511" s="57"/>
      <c r="L511" s="57"/>
      <c r="M511" s="58"/>
      <c r="P511" s="57"/>
      <c r="Q511" s="57"/>
      <c r="S511" s="57"/>
      <c r="T511" s="57"/>
      <c r="W511" s="57"/>
      <c r="Z511" s="57"/>
      <c r="AB511" s="57"/>
      <c r="AC511" s="57"/>
      <c r="AG511" s="67"/>
      <c r="AH511" s="67"/>
      <c r="AI511" s="59"/>
      <c r="AJ511" s="67"/>
      <c r="AK511" s="67"/>
      <c r="AM511" s="57"/>
      <c r="AN511" s="60"/>
      <c r="AO511" s="60"/>
      <c r="AP511" s="57"/>
      <c r="AQ511" s="57"/>
    </row>
    <row r="512" spans="4:43" ht="15.75" customHeight="1">
      <c r="D512" s="57"/>
      <c r="E512" s="57"/>
      <c r="F512" s="57"/>
      <c r="G512" s="57"/>
      <c r="I512" s="57"/>
      <c r="J512" s="58"/>
      <c r="K512" s="57"/>
      <c r="L512" s="57"/>
      <c r="M512" s="58"/>
      <c r="P512" s="57"/>
      <c r="Q512" s="57"/>
      <c r="S512" s="57"/>
      <c r="T512" s="57"/>
      <c r="W512" s="57"/>
      <c r="Z512" s="57"/>
      <c r="AB512" s="57"/>
      <c r="AC512" s="57"/>
      <c r="AG512" s="67"/>
      <c r="AH512" s="67"/>
      <c r="AI512" s="59"/>
      <c r="AJ512" s="67"/>
      <c r="AK512" s="67"/>
      <c r="AM512" s="57"/>
      <c r="AN512" s="60"/>
      <c r="AO512" s="60"/>
      <c r="AP512" s="57"/>
      <c r="AQ512" s="57"/>
    </row>
    <row r="513" spans="4:43" ht="15.75" customHeight="1">
      <c r="D513" s="57"/>
      <c r="E513" s="57"/>
      <c r="F513" s="57"/>
      <c r="G513" s="57"/>
      <c r="I513" s="57"/>
      <c r="J513" s="58"/>
      <c r="K513" s="57"/>
      <c r="L513" s="57"/>
      <c r="M513" s="58"/>
      <c r="P513" s="57"/>
      <c r="Q513" s="57"/>
      <c r="S513" s="57"/>
      <c r="T513" s="57"/>
      <c r="W513" s="57"/>
      <c r="Z513" s="57"/>
      <c r="AB513" s="57"/>
      <c r="AC513" s="57"/>
      <c r="AG513" s="67"/>
      <c r="AH513" s="67"/>
      <c r="AI513" s="59"/>
      <c r="AJ513" s="67"/>
      <c r="AK513" s="67"/>
      <c r="AM513" s="57"/>
      <c r="AN513" s="60"/>
      <c r="AO513" s="60"/>
      <c r="AP513" s="57"/>
      <c r="AQ513" s="57"/>
    </row>
    <row r="514" spans="4:43" ht="15.75" customHeight="1">
      <c r="D514" s="57"/>
      <c r="E514" s="57"/>
      <c r="F514" s="57"/>
      <c r="G514" s="57"/>
      <c r="I514" s="57"/>
      <c r="J514" s="58"/>
      <c r="K514" s="57"/>
      <c r="L514" s="57"/>
      <c r="M514" s="58"/>
      <c r="P514" s="57"/>
      <c r="Q514" s="57"/>
      <c r="S514" s="57"/>
      <c r="T514" s="57"/>
      <c r="W514" s="57"/>
      <c r="Z514" s="57"/>
      <c r="AB514" s="57"/>
      <c r="AC514" s="57"/>
      <c r="AG514" s="67"/>
      <c r="AH514" s="67"/>
      <c r="AI514" s="59"/>
      <c r="AJ514" s="67"/>
      <c r="AK514" s="67"/>
      <c r="AM514" s="57"/>
      <c r="AN514" s="60"/>
      <c r="AO514" s="60"/>
      <c r="AP514" s="57"/>
      <c r="AQ514" s="57"/>
    </row>
    <row r="515" spans="4:43" ht="15.75" customHeight="1">
      <c r="D515" s="57"/>
      <c r="E515" s="57"/>
      <c r="F515" s="57"/>
      <c r="G515" s="57"/>
      <c r="I515" s="57"/>
      <c r="J515" s="58"/>
      <c r="K515" s="57"/>
      <c r="L515" s="57"/>
      <c r="M515" s="58"/>
      <c r="P515" s="57"/>
      <c r="Q515" s="57"/>
      <c r="S515" s="57"/>
      <c r="T515" s="57"/>
      <c r="W515" s="57"/>
      <c r="Z515" s="57"/>
      <c r="AB515" s="57"/>
      <c r="AC515" s="57"/>
      <c r="AG515" s="67"/>
      <c r="AH515" s="67"/>
      <c r="AI515" s="59"/>
      <c r="AJ515" s="67"/>
      <c r="AK515" s="67"/>
      <c r="AM515" s="57"/>
      <c r="AN515" s="60"/>
      <c r="AO515" s="60"/>
      <c r="AP515" s="57"/>
      <c r="AQ515" s="57"/>
    </row>
    <row r="516" spans="4:43" ht="15.75" customHeight="1">
      <c r="D516" s="57"/>
      <c r="E516" s="57"/>
      <c r="F516" s="57"/>
      <c r="G516" s="57"/>
      <c r="I516" s="57"/>
      <c r="J516" s="58"/>
      <c r="K516" s="57"/>
      <c r="L516" s="57"/>
      <c r="M516" s="58"/>
      <c r="P516" s="57"/>
      <c r="Q516" s="57"/>
      <c r="S516" s="57"/>
      <c r="T516" s="57"/>
      <c r="W516" s="57"/>
      <c r="Z516" s="57"/>
      <c r="AB516" s="57"/>
      <c r="AC516" s="57"/>
      <c r="AG516" s="67"/>
      <c r="AH516" s="67"/>
      <c r="AI516" s="59"/>
      <c r="AJ516" s="67"/>
      <c r="AK516" s="67"/>
      <c r="AM516" s="57"/>
      <c r="AN516" s="60"/>
      <c r="AO516" s="60"/>
      <c r="AP516" s="57"/>
      <c r="AQ516" s="57"/>
    </row>
    <row r="517" spans="4:43" ht="15.75" customHeight="1">
      <c r="D517" s="57"/>
      <c r="E517" s="57"/>
      <c r="F517" s="57"/>
      <c r="G517" s="57"/>
      <c r="I517" s="57"/>
      <c r="J517" s="58"/>
      <c r="K517" s="57"/>
      <c r="L517" s="57"/>
      <c r="M517" s="58"/>
      <c r="P517" s="57"/>
      <c r="Q517" s="57"/>
      <c r="S517" s="57"/>
      <c r="T517" s="57"/>
      <c r="W517" s="57"/>
      <c r="Z517" s="57"/>
      <c r="AB517" s="57"/>
      <c r="AC517" s="57"/>
      <c r="AG517" s="67"/>
      <c r="AH517" s="67"/>
      <c r="AI517" s="59"/>
      <c r="AJ517" s="67"/>
      <c r="AK517" s="67"/>
      <c r="AM517" s="57"/>
      <c r="AN517" s="60"/>
      <c r="AO517" s="60"/>
      <c r="AP517" s="57"/>
      <c r="AQ517" s="57"/>
    </row>
    <row r="518" spans="4:43" ht="15.75" customHeight="1">
      <c r="D518" s="57"/>
      <c r="E518" s="57"/>
      <c r="F518" s="57"/>
      <c r="G518" s="57"/>
      <c r="I518" s="57"/>
      <c r="J518" s="58"/>
      <c r="K518" s="57"/>
      <c r="L518" s="57"/>
      <c r="M518" s="58"/>
      <c r="P518" s="57"/>
      <c r="Q518" s="57"/>
      <c r="S518" s="57"/>
      <c r="T518" s="57"/>
      <c r="W518" s="57"/>
      <c r="Z518" s="57"/>
      <c r="AB518" s="57"/>
      <c r="AC518" s="57"/>
      <c r="AG518" s="67"/>
      <c r="AH518" s="67"/>
      <c r="AI518" s="59"/>
      <c r="AJ518" s="67"/>
      <c r="AK518" s="67"/>
      <c r="AM518" s="57"/>
      <c r="AN518" s="60"/>
      <c r="AO518" s="60"/>
      <c r="AP518" s="57"/>
      <c r="AQ518" s="57"/>
    </row>
    <row r="519" spans="4:43" ht="15.75" customHeight="1">
      <c r="D519" s="57"/>
      <c r="E519" s="57"/>
      <c r="F519" s="57"/>
      <c r="G519" s="57"/>
      <c r="I519" s="57"/>
      <c r="J519" s="58"/>
      <c r="K519" s="57"/>
      <c r="L519" s="57"/>
      <c r="M519" s="58"/>
      <c r="P519" s="57"/>
      <c r="Q519" s="57"/>
      <c r="S519" s="57"/>
      <c r="T519" s="57"/>
      <c r="W519" s="57"/>
      <c r="Z519" s="57"/>
      <c r="AB519" s="57"/>
      <c r="AC519" s="57"/>
      <c r="AG519" s="67"/>
      <c r="AH519" s="67"/>
      <c r="AI519" s="59"/>
      <c r="AJ519" s="67"/>
      <c r="AK519" s="67"/>
      <c r="AM519" s="57"/>
      <c r="AN519" s="60"/>
      <c r="AO519" s="60"/>
      <c r="AP519" s="57"/>
      <c r="AQ519" s="57"/>
    </row>
    <row r="520" spans="4:43" ht="15.75" customHeight="1">
      <c r="D520" s="57"/>
      <c r="E520" s="57"/>
      <c r="F520" s="57"/>
      <c r="G520" s="57"/>
      <c r="I520" s="57"/>
      <c r="J520" s="58"/>
      <c r="K520" s="57"/>
      <c r="L520" s="57"/>
      <c r="M520" s="58"/>
      <c r="P520" s="57"/>
      <c r="Q520" s="57"/>
      <c r="S520" s="57"/>
      <c r="T520" s="57"/>
      <c r="W520" s="57"/>
      <c r="Z520" s="57"/>
      <c r="AB520" s="57"/>
      <c r="AC520" s="57"/>
      <c r="AG520" s="67"/>
      <c r="AH520" s="67"/>
      <c r="AI520" s="59"/>
      <c r="AJ520" s="67"/>
      <c r="AK520" s="67"/>
      <c r="AM520" s="57"/>
      <c r="AN520" s="60"/>
      <c r="AO520" s="60"/>
      <c r="AP520" s="57"/>
      <c r="AQ520" s="57"/>
    </row>
    <row r="521" spans="4:43" ht="15.75" customHeight="1">
      <c r="D521" s="57"/>
      <c r="E521" s="57"/>
      <c r="F521" s="57"/>
      <c r="G521" s="57"/>
      <c r="I521" s="57"/>
      <c r="J521" s="58"/>
      <c r="K521" s="57"/>
      <c r="L521" s="57"/>
      <c r="M521" s="58"/>
      <c r="P521" s="57"/>
      <c r="Q521" s="57"/>
      <c r="S521" s="57"/>
      <c r="T521" s="57"/>
      <c r="W521" s="57"/>
      <c r="Z521" s="57"/>
      <c r="AB521" s="57"/>
      <c r="AC521" s="57"/>
      <c r="AG521" s="67"/>
      <c r="AH521" s="67"/>
      <c r="AI521" s="59"/>
      <c r="AJ521" s="67"/>
      <c r="AK521" s="67"/>
      <c r="AM521" s="57"/>
      <c r="AN521" s="60"/>
      <c r="AO521" s="60"/>
      <c r="AP521" s="57"/>
      <c r="AQ521" s="57"/>
    </row>
    <row r="522" spans="4:43" ht="15.75" customHeight="1">
      <c r="D522" s="57"/>
      <c r="E522" s="57"/>
      <c r="F522" s="57"/>
      <c r="G522" s="57"/>
      <c r="I522" s="57"/>
      <c r="J522" s="58"/>
      <c r="K522" s="57"/>
      <c r="L522" s="57"/>
      <c r="M522" s="58"/>
      <c r="P522" s="57"/>
      <c r="Q522" s="57"/>
      <c r="S522" s="57"/>
      <c r="T522" s="57"/>
      <c r="W522" s="57"/>
      <c r="Z522" s="57"/>
      <c r="AB522" s="57"/>
      <c r="AC522" s="57"/>
      <c r="AG522" s="67"/>
      <c r="AH522" s="67"/>
      <c r="AI522" s="59"/>
      <c r="AJ522" s="67"/>
      <c r="AK522" s="67"/>
      <c r="AM522" s="57"/>
      <c r="AN522" s="60"/>
      <c r="AO522" s="60"/>
      <c r="AP522" s="57"/>
      <c r="AQ522" s="57"/>
    </row>
    <row r="523" spans="4:43" ht="15.75" customHeight="1">
      <c r="D523" s="57"/>
      <c r="E523" s="57"/>
      <c r="F523" s="57"/>
      <c r="G523" s="57"/>
      <c r="I523" s="57"/>
      <c r="J523" s="58"/>
      <c r="K523" s="57"/>
      <c r="L523" s="57"/>
      <c r="M523" s="58"/>
      <c r="P523" s="57"/>
      <c r="Q523" s="57"/>
      <c r="S523" s="57"/>
      <c r="T523" s="57"/>
      <c r="W523" s="57"/>
      <c r="Z523" s="57"/>
      <c r="AB523" s="57"/>
      <c r="AC523" s="57"/>
      <c r="AG523" s="67"/>
      <c r="AH523" s="67"/>
      <c r="AI523" s="59"/>
      <c r="AJ523" s="67"/>
      <c r="AK523" s="67"/>
      <c r="AM523" s="57"/>
      <c r="AN523" s="60"/>
      <c r="AO523" s="60"/>
      <c r="AP523" s="57"/>
      <c r="AQ523" s="57"/>
    </row>
    <row r="524" spans="4:43" ht="15.75" customHeight="1">
      <c r="D524" s="57"/>
      <c r="E524" s="57"/>
      <c r="F524" s="57"/>
      <c r="G524" s="57"/>
      <c r="I524" s="57"/>
      <c r="J524" s="58"/>
      <c r="K524" s="57"/>
      <c r="L524" s="57"/>
      <c r="M524" s="58"/>
      <c r="P524" s="57"/>
      <c r="Q524" s="57"/>
      <c r="S524" s="57"/>
      <c r="T524" s="57"/>
      <c r="W524" s="57"/>
      <c r="Z524" s="57"/>
      <c r="AB524" s="57"/>
      <c r="AC524" s="57"/>
      <c r="AG524" s="67"/>
      <c r="AH524" s="67"/>
      <c r="AI524" s="59"/>
      <c r="AJ524" s="67"/>
      <c r="AK524" s="67"/>
      <c r="AM524" s="57"/>
      <c r="AN524" s="60"/>
      <c r="AO524" s="60"/>
      <c r="AP524" s="57"/>
      <c r="AQ524" s="57"/>
    </row>
    <row r="525" spans="4:43" ht="15.75" customHeight="1">
      <c r="D525" s="57"/>
      <c r="E525" s="57"/>
      <c r="F525" s="57"/>
      <c r="G525" s="57"/>
      <c r="I525" s="57"/>
      <c r="J525" s="58"/>
      <c r="K525" s="57"/>
      <c r="L525" s="57"/>
      <c r="M525" s="58"/>
      <c r="P525" s="57"/>
      <c r="Q525" s="57"/>
      <c r="S525" s="57"/>
      <c r="T525" s="57"/>
      <c r="W525" s="57"/>
      <c r="Z525" s="57"/>
      <c r="AB525" s="57"/>
      <c r="AC525" s="57"/>
      <c r="AG525" s="67"/>
      <c r="AH525" s="67"/>
      <c r="AI525" s="59"/>
      <c r="AJ525" s="67"/>
      <c r="AK525" s="67"/>
      <c r="AM525" s="57"/>
      <c r="AN525" s="60"/>
      <c r="AO525" s="60"/>
      <c r="AP525" s="57"/>
      <c r="AQ525" s="57"/>
    </row>
    <row r="526" spans="4:43" ht="15.75" customHeight="1">
      <c r="D526" s="57"/>
      <c r="E526" s="57"/>
      <c r="F526" s="57"/>
      <c r="G526" s="57"/>
      <c r="I526" s="57"/>
      <c r="J526" s="58"/>
      <c r="K526" s="57"/>
      <c r="L526" s="57"/>
      <c r="M526" s="58"/>
      <c r="P526" s="57"/>
      <c r="Q526" s="57"/>
      <c r="S526" s="57"/>
      <c r="T526" s="57"/>
      <c r="W526" s="57"/>
      <c r="Z526" s="57"/>
      <c r="AB526" s="57"/>
      <c r="AC526" s="57"/>
      <c r="AG526" s="67"/>
      <c r="AH526" s="67"/>
      <c r="AI526" s="59"/>
      <c r="AJ526" s="67"/>
      <c r="AK526" s="67"/>
      <c r="AM526" s="57"/>
      <c r="AN526" s="60"/>
      <c r="AO526" s="60"/>
      <c r="AP526" s="57"/>
      <c r="AQ526" s="57"/>
    </row>
    <row r="527" spans="4:43" ht="15.75" customHeight="1">
      <c r="D527" s="57"/>
      <c r="E527" s="57"/>
      <c r="F527" s="57"/>
      <c r="G527" s="57"/>
      <c r="I527" s="57"/>
      <c r="J527" s="58"/>
      <c r="K527" s="57"/>
      <c r="L527" s="57"/>
      <c r="M527" s="58"/>
      <c r="P527" s="57"/>
      <c r="Q527" s="57"/>
      <c r="S527" s="57"/>
      <c r="T527" s="57"/>
      <c r="W527" s="57"/>
      <c r="Z527" s="57"/>
      <c r="AB527" s="57"/>
      <c r="AC527" s="57"/>
      <c r="AG527" s="67"/>
      <c r="AH527" s="67"/>
      <c r="AI527" s="59"/>
      <c r="AJ527" s="67"/>
      <c r="AK527" s="67"/>
      <c r="AM527" s="57"/>
      <c r="AN527" s="60"/>
      <c r="AO527" s="60"/>
      <c r="AP527" s="57"/>
      <c r="AQ527" s="57"/>
    </row>
    <row r="528" spans="4:43" ht="15.75" customHeight="1">
      <c r="D528" s="57"/>
      <c r="E528" s="57"/>
      <c r="F528" s="57"/>
      <c r="G528" s="57"/>
      <c r="I528" s="57"/>
      <c r="J528" s="58"/>
      <c r="K528" s="57"/>
      <c r="L528" s="57"/>
      <c r="M528" s="58"/>
      <c r="P528" s="57"/>
      <c r="Q528" s="57"/>
      <c r="S528" s="57"/>
      <c r="T528" s="57"/>
      <c r="W528" s="57"/>
      <c r="Z528" s="57"/>
      <c r="AB528" s="57"/>
      <c r="AC528" s="57"/>
      <c r="AG528" s="67"/>
      <c r="AH528" s="67"/>
      <c r="AI528" s="59"/>
      <c r="AJ528" s="67"/>
      <c r="AK528" s="67"/>
      <c r="AM528" s="57"/>
      <c r="AN528" s="60"/>
      <c r="AO528" s="60"/>
      <c r="AP528" s="57"/>
      <c r="AQ528" s="57"/>
    </row>
    <row r="529" spans="4:43" ht="15.75" customHeight="1">
      <c r="D529" s="57"/>
      <c r="E529" s="57"/>
      <c r="F529" s="57"/>
      <c r="G529" s="57"/>
      <c r="I529" s="57"/>
      <c r="J529" s="58"/>
      <c r="K529" s="57"/>
      <c r="L529" s="57"/>
      <c r="M529" s="58"/>
      <c r="P529" s="57"/>
      <c r="Q529" s="57"/>
      <c r="S529" s="57"/>
      <c r="T529" s="57"/>
      <c r="W529" s="57"/>
      <c r="Z529" s="57"/>
      <c r="AB529" s="57"/>
      <c r="AC529" s="57"/>
      <c r="AG529" s="67"/>
      <c r="AH529" s="67"/>
      <c r="AI529" s="59"/>
      <c r="AJ529" s="67"/>
      <c r="AK529" s="67"/>
      <c r="AM529" s="57"/>
      <c r="AN529" s="60"/>
      <c r="AO529" s="60"/>
      <c r="AP529" s="57"/>
      <c r="AQ529" s="57"/>
    </row>
    <row r="530" spans="4:43" ht="15.75" customHeight="1">
      <c r="D530" s="57"/>
      <c r="E530" s="57"/>
      <c r="F530" s="57"/>
      <c r="G530" s="57"/>
      <c r="I530" s="57"/>
      <c r="J530" s="58"/>
      <c r="K530" s="57"/>
      <c r="L530" s="57"/>
      <c r="M530" s="58"/>
      <c r="P530" s="57"/>
      <c r="Q530" s="57"/>
      <c r="S530" s="57"/>
      <c r="T530" s="57"/>
      <c r="W530" s="57"/>
      <c r="Z530" s="57"/>
      <c r="AB530" s="57"/>
      <c r="AC530" s="57"/>
      <c r="AG530" s="67"/>
      <c r="AH530" s="67"/>
      <c r="AI530" s="59"/>
      <c r="AJ530" s="67"/>
      <c r="AK530" s="67"/>
      <c r="AM530" s="57"/>
      <c r="AN530" s="60"/>
      <c r="AO530" s="60"/>
      <c r="AP530" s="57"/>
      <c r="AQ530" s="57"/>
    </row>
    <row r="531" spans="4:43" ht="15.75" customHeight="1">
      <c r="D531" s="57"/>
      <c r="E531" s="57"/>
      <c r="F531" s="57"/>
      <c r="G531" s="57"/>
      <c r="I531" s="57"/>
      <c r="J531" s="58"/>
      <c r="K531" s="57"/>
      <c r="L531" s="57"/>
      <c r="M531" s="58"/>
      <c r="P531" s="57"/>
      <c r="Q531" s="57"/>
      <c r="S531" s="57"/>
      <c r="T531" s="57"/>
      <c r="W531" s="57"/>
      <c r="Z531" s="57"/>
      <c r="AB531" s="57"/>
      <c r="AC531" s="57"/>
      <c r="AG531" s="67"/>
      <c r="AH531" s="67"/>
      <c r="AI531" s="59"/>
      <c r="AJ531" s="67"/>
      <c r="AK531" s="67"/>
      <c r="AM531" s="57"/>
      <c r="AN531" s="60"/>
      <c r="AO531" s="60"/>
      <c r="AP531" s="57"/>
      <c r="AQ531" s="57"/>
    </row>
    <row r="532" spans="4:43" ht="15.75" customHeight="1">
      <c r="D532" s="57"/>
      <c r="E532" s="57"/>
      <c r="F532" s="57"/>
      <c r="G532" s="57"/>
      <c r="I532" s="57"/>
      <c r="J532" s="58"/>
      <c r="K532" s="57"/>
      <c r="L532" s="57"/>
      <c r="M532" s="58"/>
      <c r="P532" s="57"/>
      <c r="Q532" s="57"/>
      <c r="S532" s="57"/>
      <c r="T532" s="57"/>
      <c r="W532" s="57"/>
      <c r="Z532" s="57"/>
      <c r="AB532" s="57"/>
      <c r="AC532" s="57"/>
      <c r="AG532" s="67"/>
      <c r="AH532" s="67"/>
      <c r="AI532" s="59"/>
      <c r="AJ532" s="67"/>
      <c r="AK532" s="67"/>
      <c r="AM532" s="57"/>
      <c r="AN532" s="60"/>
      <c r="AO532" s="60"/>
      <c r="AP532" s="57"/>
      <c r="AQ532" s="57"/>
    </row>
    <row r="533" spans="4:43" ht="15.75" customHeight="1">
      <c r="D533" s="57"/>
      <c r="E533" s="57"/>
      <c r="F533" s="57"/>
      <c r="G533" s="57"/>
      <c r="I533" s="57"/>
      <c r="J533" s="58"/>
      <c r="K533" s="57"/>
      <c r="L533" s="57"/>
      <c r="M533" s="58"/>
      <c r="P533" s="57"/>
      <c r="Q533" s="57"/>
      <c r="S533" s="57"/>
      <c r="T533" s="57"/>
      <c r="W533" s="57"/>
      <c r="Z533" s="57"/>
      <c r="AB533" s="57"/>
      <c r="AC533" s="57"/>
      <c r="AG533" s="67"/>
      <c r="AH533" s="67"/>
      <c r="AI533" s="59"/>
      <c r="AJ533" s="67"/>
      <c r="AK533" s="67"/>
      <c r="AM533" s="57"/>
      <c r="AN533" s="60"/>
      <c r="AO533" s="60"/>
      <c r="AP533" s="57"/>
      <c r="AQ533" s="57"/>
    </row>
    <row r="534" spans="4:43" ht="15.75" customHeight="1">
      <c r="D534" s="57"/>
      <c r="E534" s="57"/>
      <c r="F534" s="57"/>
      <c r="G534" s="57"/>
      <c r="I534" s="57"/>
      <c r="J534" s="58"/>
      <c r="K534" s="57"/>
      <c r="L534" s="57"/>
      <c r="M534" s="58"/>
      <c r="P534" s="57"/>
      <c r="Q534" s="57"/>
      <c r="S534" s="57"/>
      <c r="T534" s="57"/>
      <c r="W534" s="57"/>
      <c r="Z534" s="57"/>
      <c r="AB534" s="57"/>
      <c r="AC534" s="57"/>
      <c r="AG534" s="67"/>
      <c r="AH534" s="67"/>
      <c r="AI534" s="59"/>
      <c r="AJ534" s="67"/>
      <c r="AK534" s="67"/>
      <c r="AM534" s="57"/>
      <c r="AN534" s="60"/>
      <c r="AO534" s="60"/>
      <c r="AP534" s="57"/>
      <c r="AQ534" s="57"/>
    </row>
    <row r="535" spans="4:43" ht="15.75" customHeight="1">
      <c r="D535" s="57"/>
      <c r="E535" s="57"/>
      <c r="F535" s="57"/>
      <c r="G535" s="57"/>
      <c r="I535" s="57"/>
      <c r="J535" s="58"/>
      <c r="K535" s="57"/>
      <c r="L535" s="57"/>
      <c r="M535" s="58"/>
      <c r="P535" s="57"/>
      <c r="Q535" s="57"/>
      <c r="S535" s="57"/>
      <c r="T535" s="57"/>
      <c r="W535" s="57"/>
      <c r="Z535" s="57"/>
      <c r="AB535" s="57"/>
      <c r="AC535" s="57"/>
      <c r="AG535" s="67"/>
      <c r="AH535" s="67"/>
      <c r="AI535" s="59"/>
      <c r="AJ535" s="67"/>
      <c r="AK535" s="67"/>
      <c r="AM535" s="57"/>
      <c r="AN535" s="60"/>
      <c r="AO535" s="60"/>
      <c r="AP535" s="57"/>
      <c r="AQ535" s="57"/>
    </row>
    <row r="536" spans="4:43" ht="15.75" customHeight="1">
      <c r="D536" s="57"/>
      <c r="E536" s="57"/>
      <c r="F536" s="57"/>
      <c r="G536" s="57"/>
      <c r="I536" s="57"/>
      <c r="J536" s="58"/>
      <c r="K536" s="57"/>
      <c r="L536" s="57"/>
      <c r="M536" s="58"/>
      <c r="P536" s="57"/>
      <c r="Q536" s="57"/>
      <c r="S536" s="57"/>
      <c r="T536" s="57"/>
      <c r="W536" s="57"/>
      <c r="Z536" s="57"/>
      <c r="AB536" s="57"/>
      <c r="AC536" s="57"/>
      <c r="AG536" s="67"/>
      <c r="AH536" s="67"/>
      <c r="AI536" s="59"/>
      <c r="AJ536" s="67"/>
      <c r="AK536" s="67"/>
      <c r="AM536" s="57"/>
      <c r="AN536" s="60"/>
      <c r="AO536" s="60"/>
      <c r="AP536" s="57"/>
      <c r="AQ536" s="57"/>
    </row>
    <row r="537" spans="4:43" ht="15.75" customHeight="1">
      <c r="D537" s="57"/>
      <c r="E537" s="57"/>
      <c r="F537" s="57"/>
      <c r="G537" s="57"/>
      <c r="I537" s="57"/>
      <c r="J537" s="58"/>
      <c r="K537" s="57"/>
      <c r="L537" s="57"/>
      <c r="M537" s="58"/>
      <c r="P537" s="57"/>
      <c r="Q537" s="57"/>
      <c r="S537" s="57"/>
      <c r="T537" s="57"/>
      <c r="W537" s="57"/>
      <c r="Z537" s="57"/>
      <c r="AB537" s="57"/>
      <c r="AC537" s="57"/>
      <c r="AG537" s="67"/>
      <c r="AH537" s="67"/>
      <c r="AI537" s="59"/>
      <c r="AJ537" s="67"/>
      <c r="AK537" s="67"/>
      <c r="AM537" s="57"/>
      <c r="AN537" s="60"/>
      <c r="AO537" s="60"/>
      <c r="AP537" s="57"/>
      <c r="AQ537" s="57"/>
    </row>
    <row r="538" spans="4:43" ht="15.75" customHeight="1">
      <c r="D538" s="57"/>
      <c r="E538" s="57"/>
      <c r="F538" s="57"/>
      <c r="G538" s="57"/>
      <c r="I538" s="57"/>
      <c r="J538" s="58"/>
      <c r="K538" s="57"/>
      <c r="L538" s="57"/>
      <c r="M538" s="58"/>
      <c r="P538" s="57"/>
      <c r="Q538" s="57"/>
      <c r="S538" s="57"/>
      <c r="T538" s="57"/>
      <c r="W538" s="57"/>
      <c r="Z538" s="57"/>
      <c r="AB538" s="57"/>
      <c r="AC538" s="57"/>
      <c r="AG538" s="67"/>
      <c r="AH538" s="67"/>
      <c r="AI538" s="59"/>
      <c r="AJ538" s="67"/>
      <c r="AK538" s="67"/>
      <c r="AM538" s="57"/>
      <c r="AN538" s="60"/>
      <c r="AO538" s="60"/>
      <c r="AP538" s="57"/>
      <c r="AQ538" s="57"/>
    </row>
    <row r="539" spans="4:43" ht="15.75" customHeight="1">
      <c r="D539" s="57"/>
      <c r="E539" s="57"/>
      <c r="F539" s="57"/>
      <c r="G539" s="57"/>
      <c r="I539" s="57"/>
      <c r="J539" s="58"/>
      <c r="K539" s="57"/>
      <c r="L539" s="57"/>
      <c r="M539" s="58"/>
      <c r="P539" s="57"/>
      <c r="Q539" s="57"/>
      <c r="S539" s="57"/>
      <c r="T539" s="57"/>
      <c r="W539" s="57"/>
      <c r="Z539" s="57"/>
      <c r="AB539" s="57"/>
      <c r="AC539" s="57"/>
      <c r="AG539" s="67"/>
      <c r="AH539" s="67"/>
      <c r="AI539" s="59"/>
      <c r="AJ539" s="67"/>
      <c r="AK539" s="67"/>
      <c r="AM539" s="57"/>
      <c r="AN539" s="60"/>
      <c r="AO539" s="60"/>
      <c r="AP539" s="57"/>
      <c r="AQ539" s="57"/>
    </row>
    <row r="540" spans="4:43" ht="15.75" customHeight="1">
      <c r="D540" s="57"/>
      <c r="E540" s="57"/>
      <c r="F540" s="57"/>
      <c r="G540" s="57"/>
      <c r="I540" s="57"/>
      <c r="J540" s="58"/>
      <c r="K540" s="57"/>
      <c r="L540" s="57"/>
      <c r="M540" s="58"/>
      <c r="P540" s="57"/>
      <c r="Q540" s="57"/>
      <c r="S540" s="57"/>
      <c r="T540" s="57"/>
      <c r="W540" s="57"/>
      <c r="Z540" s="57"/>
      <c r="AB540" s="57"/>
      <c r="AC540" s="57"/>
      <c r="AG540" s="67"/>
      <c r="AH540" s="67"/>
      <c r="AI540" s="59"/>
      <c r="AJ540" s="67"/>
      <c r="AK540" s="67"/>
      <c r="AM540" s="57"/>
      <c r="AN540" s="60"/>
      <c r="AO540" s="60"/>
      <c r="AP540" s="57"/>
      <c r="AQ540" s="57"/>
    </row>
    <row r="541" spans="4:43" ht="15.75" customHeight="1">
      <c r="D541" s="57"/>
      <c r="E541" s="57"/>
      <c r="F541" s="57"/>
      <c r="G541" s="57"/>
      <c r="I541" s="57"/>
      <c r="J541" s="58"/>
      <c r="K541" s="57"/>
      <c r="L541" s="57"/>
      <c r="M541" s="58"/>
      <c r="P541" s="57"/>
      <c r="Q541" s="57"/>
      <c r="S541" s="57"/>
      <c r="T541" s="57"/>
      <c r="W541" s="57"/>
      <c r="Z541" s="57"/>
      <c r="AB541" s="57"/>
      <c r="AC541" s="57"/>
      <c r="AG541" s="67"/>
      <c r="AH541" s="67"/>
      <c r="AI541" s="59"/>
      <c r="AJ541" s="67"/>
      <c r="AK541" s="67"/>
      <c r="AM541" s="57"/>
      <c r="AN541" s="60"/>
      <c r="AO541" s="60"/>
      <c r="AP541" s="57"/>
      <c r="AQ541" s="57"/>
    </row>
    <row r="542" spans="4:43" ht="15.75" customHeight="1">
      <c r="D542" s="57"/>
      <c r="E542" s="57"/>
      <c r="F542" s="57"/>
      <c r="G542" s="57"/>
      <c r="I542" s="57"/>
      <c r="J542" s="58"/>
      <c r="K542" s="57"/>
      <c r="L542" s="57"/>
      <c r="M542" s="58"/>
      <c r="P542" s="57"/>
      <c r="Q542" s="57"/>
      <c r="S542" s="57"/>
      <c r="T542" s="57"/>
      <c r="W542" s="57"/>
      <c r="Z542" s="57"/>
      <c r="AB542" s="57"/>
      <c r="AC542" s="57"/>
      <c r="AG542" s="67"/>
      <c r="AH542" s="67"/>
      <c r="AI542" s="59"/>
      <c r="AJ542" s="67"/>
      <c r="AK542" s="67"/>
      <c r="AM542" s="57"/>
      <c r="AN542" s="60"/>
      <c r="AO542" s="60"/>
      <c r="AP542" s="57"/>
      <c r="AQ542" s="57"/>
    </row>
    <row r="543" spans="4:43" ht="15.75" customHeight="1">
      <c r="D543" s="57"/>
      <c r="E543" s="57"/>
      <c r="F543" s="57"/>
      <c r="G543" s="57"/>
      <c r="I543" s="57"/>
      <c r="J543" s="58"/>
      <c r="K543" s="57"/>
      <c r="L543" s="57"/>
      <c r="M543" s="58"/>
      <c r="P543" s="57"/>
      <c r="Q543" s="57"/>
      <c r="S543" s="57"/>
      <c r="T543" s="57"/>
      <c r="W543" s="57"/>
      <c r="Z543" s="57"/>
      <c r="AB543" s="57"/>
      <c r="AC543" s="57"/>
      <c r="AG543" s="67"/>
      <c r="AH543" s="67"/>
      <c r="AI543" s="59"/>
      <c r="AJ543" s="67"/>
      <c r="AK543" s="67"/>
      <c r="AM543" s="57"/>
      <c r="AN543" s="60"/>
      <c r="AO543" s="60"/>
      <c r="AP543" s="57"/>
      <c r="AQ543" s="57"/>
    </row>
    <row r="544" spans="4:43" ht="15.75" customHeight="1">
      <c r="D544" s="57"/>
      <c r="E544" s="57"/>
      <c r="F544" s="57"/>
      <c r="G544" s="57"/>
      <c r="I544" s="57"/>
      <c r="J544" s="58"/>
      <c r="K544" s="57"/>
      <c r="L544" s="57"/>
      <c r="M544" s="58"/>
      <c r="P544" s="57"/>
      <c r="Q544" s="57"/>
      <c r="S544" s="57"/>
      <c r="T544" s="57"/>
      <c r="W544" s="57"/>
      <c r="Z544" s="57"/>
      <c r="AB544" s="57"/>
      <c r="AC544" s="57"/>
      <c r="AG544" s="67"/>
      <c r="AH544" s="67"/>
      <c r="AI544" s="59"/>
      <c r="AJ544" s="67"/>
      <c r="AK544" s="67"/>
      <c r="AM544" s="57"/>
      <c r="AN544" s="60"/>
      <c r="AO544" s="60"/>
      <c r="AP544" s="57"/>
      <c r="AQ544" s="57"/>
    </row>
    <row r="545" spans="4:43" ht="15.75" customHeight="1">
      <c r="D545" s="57"/>
      <c r="E545" s="57"/>
      <c r="F545" s="57"/>
      <c r="G545" s="57"/>
      <c r="I545" s="57"/>
      <c r="J545" s="58"/>
      <c r="K545" s="57"/>
      <c r="L545" s="57"/>
      <c r="M545" s="58"/>
      <c r="P545" s="57"/>
      <c r="Q545" s="57"/>
      <c r="S545" s="57"/>
      <c r="T545" s="57"/>
      <c r="W545" s="57"/>
      <c r="Z545" s="57"/>
      <c r="AB545" s="57"/>
      <c r="AC545" s="57"/>
      <c r="AG545" s="67"/>
      <c r="AH545" s="67"/>
      <c r="AI545" s="59"/>
      <c r="AJ545" s="67"/>
      <c r="AK545" s="67"/>
      <c r="AM545" s="57"/>
      <c r="AN545" s="60"/>
      <c r="AO545" s="60"/>
      <c r="AP545" s="57"/>
      <c r="AQ545" s="57"/>
    </row>
    <row r="546" spans="4:43" ht="15.75" customHeight="1">
      <c r="D546" s="57"/>
      <c r="E546" s="57"/>
      <c r="F546" s="57"/>
      <c r="G546" s="57"/>
      <c r="I546" s="57"/>
      <c r="J546" s="58"/>
      <c r="K546" s="57"/>
      <c r="L546" s="57"/>
      <c r="M546" s="58"/>
      <c r="P546" s="57"/>
      <c r="Q546" s="57"/>
      <c r="S546" s="57"/>
      <c r="T546" s="57"/>
      <c r="W546" s="57"/>
      <c r="Z546" s="57"/>
      <c r="AB546" s="57"/>
      <c r="AC546" s="57"/>
      <c r="AG546" s="67"/>
      <c r="AH546" s="67"/>
      <c r="AI546" s="59"/>
      <c r="AJ546" s="67"/>
      <c r="AK546" s="67"/>
      <c r="AM546" s="57"/>
      <c r="AN546" s="60"/>
      <c r="AO546" s="60"/>
      <c r="AP546" s="57"/>
      <c r="AQ546" s="57"/>
    </row>
    <row r="547" spans="4:43" ht="15.75" customHeight="1">
      <c r="D547" s="57"/>
      <c r="E547" s="57"/>
      <c r="F547" s="57"/>
      <c r="G547" s="57"/>
      <c r="I547" s="57"/>
      <c r="J547" s="58"/>
      <c r="K547" s="57"/>
      <c r="L547" s="57"/>
      <c r="M547" s="58"/>
      <c r="P547" s="57"/>
      <c r="Q547" s="57"/>
      <c r="S547" s="57"/>
      <c r="T547" s="57"/>
      <c r="W547" s="57"/>
      <c r="Z547" s="57"/>
      <c r="AB547" s="57"/>
      <c r="AC547" s="57"/>
      <c r="AG547" s="67"/>
      <c r="AH547" s="67"/>
      <c r="AI547" s="59"/>
      <c r="AJ547" s="67"/>
      <c r="AK547" s="67"/>
      <c r="AM547" s="57"/>
      <c r="AN547" s="60"/>
      <c r="AO547" s="60"/>
      <c r="AP547" s="57"/>
      <c r="AQ547" s="57"/>
    </row>
    <row r="548" spans="4:43" ht="15.75" customHeight="1">
      <c r="D548" s="57"/>
      <c r="E548" s="57"/>
      <c r="F548" s="57"/>
      <c r="G548" s="57"/>
      <c r="I548" s="57"/>
      <c r="J548" s="58"/>
      <c r="K548" s="57"/>
      <c r="L548" s="57"/>
      <c r="M548" s="58"/>
      <c r="P548" s="57"/>
      <c r="Q548" s="57"/>
      <c r="S548" s="57"/>
      <c r="T548" s="57"/>
      <c r="W548" s="57"/>
      <c r="Z548" s="57"/>
      <c r="AB548" s="57"/>
      <c r="AC548" s="57"/>
      <c r="AG548" s="67"/>
      <c r="AH548" s="67"/>
      <c r="AI548" s="59"/>
      <c r="AJ548" s="67"/>
      <c r="AK548" s="67"/>
      <c r="AM548" s="57"/>
      <c r="AN548" s="60"/>
      <c r="AO548" s="60"/>
      <c r="AP548" s="57"/>
      <c r="AQ548" s="57"/>
    </row>
    <row r="549" spans="4:43" ht="15.75" customHeight="1">
      <c r="D549" s="57"/>
      <c r="E549" s="57"/>
      <c r="F549" s="57"/>
      <c r="G549" s="57"/>
      <c r="I549" s="57"/>
      <c r="J549" s="58"/>
      <c r="K549" s="57"/>
      <c r="L549" s="57"/>
      <c r="M549" s="58"/>
      <c r="P549" s="57"/>
      <c r="Q549" s="57"/>
      <c r="S549" s="57"/>
      <c r="T549" s="57"/>
      <c r="W549" s="57"/>
      <c r="Z549" s="57"/>
      <c r="AB549" s="57"/>
      <c r="AC549" s="57"/>
      <c r="AG549" s="67"/>
      <c r="AH549" s="67"/>
      <c r="AI549" s="59"/>
      <c r="AJ549" s="67"/>
      <c r="AK549" s="67"/>
      <c r="AM549" s="57"/>
      <c r="AN549" s="60"/>
      <c r="AO549" s="60"/>
      <c r="AP549" s="57"/>
      <c r="AQ549" s="57"/>
    </row>
    <row r="550" spans="4:43" ht="15.75" customHeight="1">
      <c r="D550" s="57"/>
      <c r="E550" s="57"/>
      <c r="F550" s="57"/>
      <c r="G550" s="57"/>
      <c r="I550" s="57"/>
      <c r="J550" s="58"/>
      <c r="K550" s="57"/>
      <c r="L550" s="57"/>
      <c r="M550" s="58"/>
      <c r="P550" s="57"/>
      <c r="Q550" s="57"/>
      <c r="S550" s="57"/>
      <c r="T550" s="57"/>
      <c r="W550" s="57"/>
      <c r="Z550" s="57"/>
      <c r="AB550" s="57"/>
      <c r="AC550" s="57"/>
      <c r="AG550" s="67"/>
      <c r="AH550" s="67"/>
      <c r="AI550" s="59"/>
      <c r="AJ550" s="67"/>
      <c r="AK550" s="67"/>
      <c r="AM550" s="57"/>
      <c r="AN550" s="60"/>
      <c r="AO550" s="60"/>
      <c r="AP550" s="57"/>
      <c r="AQ550" s="57"/>
    </row>
    <row r="551" spans="4:43" ht="15.75" customHeight="1">
      <c r="D551" s="57"/>
      <c r="E551" s="57"/>
      <c r="F551" s="57"/>
      <c r="G551" s="57"/>
      <c r="I551" s="57"/>
      <c r="J551" s="58"/>
      <c r="K551" s="57"/>
      <c r="L551" s="57"/>
      <c r="M551" s="58"/>
      <c r="P551" s="57"/>
      <c r="Q551" s="57"/>
      <c r="S551" s="57"/>
      <c r="T551" s="57"/>
      <c r="W551" s="57"/>
      <c r="Z551" s="57"/>
      <c r="AB551" s="57"/>
      <c r="AC551" s="57"/>
      <c r="AG551" s="67"/>
      <c r="AH551" s="67"/>
      <c r="AI551" s="59"/>
      <c r="AJ551" s="67"/>
      <c r="AK551" s="67"/>
      <c r="AM551" s="57"/>
      <c r="AN551" s="60"/>
      <c r="AO551" s="60"/>
      <c r="AP551" s="57"/>
      <c r="AQ551" s="57"/>
    </row>
    <row r="552" spans="4:43" ht="15.75" customHeight="1">
      <c r="D552" s="57"/>
      <c r="E552" s="57"/>
      <c r="F552" s="57"/>
      <c r="G552" s="57"/>
      <c r="I552" s="57"/>
      <c r="J552" s="58"/>
      <c r="K552" s="57"/>
      <c r="L552" s="57"/>
      <c r="M552" s="58"/>
      <c r="P552" s="57"/>
      <c r="Q552" s="57"/>
      <c r="S552" s="57"/>
      <c r="T552" s="57"/>
      <c r="W552" s="57"/>
      <c r="Z552" s="57"/>
      <c r="AB552" s="57"/>
      <c r="AC552" s="57"/>
      <c r="AG552" s="67"/>
      <c r="AH552" s="67"/>
      <c r="AI552" s="59"/>
      <c r="AJ552" s="67"/>
      <c r="AK552" s="67"/>
      <c r="AM552" s="57"/>
      <c r="AN552" s="60"/>
      <c r="AO552" s="60"/>
      <c r="AP552" s="57"/>
      <c r="AQ552" s="57"/>
    </row>
    <row r="553" spans="4:43" ht="15.75" customHeight="1">
      <c r="D553" s="57"/>
      <c r="E553" s="57"/>
      <c r="F553" s="57"/>
      <c r="G553" s="57"/>
      <c r="I553" s="57"/>
      <c r="J553" s="58"/>
      <c r="K553" s="57"/>
      <c r="L553" s="57"/>
      <c r="M553" s="58"/>
      <c r="P553" s="57"/>
      <c r="Q553" s="57"/>
      <c r="S553" s="57"/>
      <c r="T553" s="57"/>
      <c r="W553" s="57"/>
      <c r="Z553" s="57"/>
      <c r="AB553" s="57"/>
      <c r="AC553" s="57"/>
      <c r="AG553" s="67"/>
      <c r="AH553" s="67"/>
      <c r="AI553" s="59"/>
      <c r="AJ553" s="67"/>
      <c r="AK553" s="67"/>
      <c r="AM553" s="57"/>
      <c r="AN553" s="60"/>
      <c r="AO553" s="60"/>
      <c r="AP553" s="57"/>
      <c r="AQ553" s="57"/>
    </row>
    <row r="554" spans="4:43" ht="15.75" customHeight="1">
      <c r="D554" s="57"/>
      <c r="E554" s="57"/>
      <c r="F554" s="57"/>
      <c r="G554" s="57"/>
      <c r="I554" s="57"/>
      <c r="J554" s="58"/>
      <c r="K554" s="57"/>
      <c r="L554" s="57"/>
      <c r="M554" s="58"/>
      <c r="P554" s="57"/>
      <c r="Q554" s="57"/>
      <c r="S554" s="57"/>
      <c r="T554" s="57"/>
      <c r="W554" s="57"/>
      <c r="Z554" s="57"/>
      <c r="AB554" s="57"/>
      <c r="AC554" s="57"/>
      <c r="AG554" s="67"/>
      <c r="AH554" s="67"/>
      <c r="AI554" s="59"/>
      <c r="AJ554" s="67"/>
      <c r="AK554" s="67"/>
      <c r="AM554" s="57"/>
      <c r="AN554" s="60"/>
      <c r="AO554" s="60"/>
      <c r="AP554" s="57"/>
      <c r="AQ554" s="57"/>
    </row>
    <row r="555" spans="4:43" ht="15.75" customHeight="1">
      <c r="D555" s="57"/>
      <c r="E555" s="57"/>
      <c r="F555" s="57"/>
      <c r="G555" s="57"/>
      <c r="I555" s="57"/>
      <c r="J555" s="58"/>
      <c r="K555" s="57"/>
      <c r="L555" s="57"/>
      <c r="M555" s="58"/>
      <c r="P555" s="57"/>
      <c r="Q555" s="57"/>
      <c r="S555" s="57"/>
      <c r="T555" s="57"/>
      <c r="W555" s="57"/>
      <c r="Z555" s="57"/>
      <c r="AB555" s="57"/>
      <c r="AC555" s="57"/>
      <c r="AG555" s="67"/>
      <c r="AH555" s="67"/>
      <c r="AI555" s="59"/>
      <c r="AJ555" s="67"/>
      <c r="AK555" s="67"/>
      <c r="AM555" s="57"/>
      <c r="AN555" s="60"/>
      <c r="AO555" s="60"/>
      <c r="AP555" s="57"/>
      <c r="AQ555" s="57"/>
    </row>
    <row r="556" spans="4:43" ht="15.75" customHeight="1">
      <c r="D556" s="57"/>
      <c r="E556" s="57"/>
      <c r="F556" s="57"/>
      <c r="G556" s="57"/>
      <c r="I556" s="57"/>
      <c r="J556" s="58"/>
      <c r="K556" s="57"/>
      <c r="L556" s="57"/>
      <c r="M556" s="58"/>
      <c r="P556" s="57"/>
      <c r="Q556" s="57"/>
      <c r="S556" s="57"/>
      <c r="T556" s="57"/>
      <c r="W556" s="57"/>
      <c r="Z556" s="57"/>
      <c r="AB556" s="57"/>
      <c r="AC556" s="57"/>
      <c r="AG556" s="67"/>
      <c r="AH556" s="67"/>
      <c r="AI556" s="59"/>
      <c r="AJ556" s="67"/>
      <c r="AK556" s="67"/>
      <c r="AM556" s="57"/>
      <c r="AN556" s="60"/>
      <c r="AO556" s="60"/>
      <c r="AP556" s="57"/>
      <c r="AQ556" s="57"/>
    </row>
    <row r="557" spans="4:43" ht="15.75" customHeight="1">
      <c r="D557" s="57"/>
      <c r="E557" s="57"/>
      <c r="F557" s="57"/>
      <c r="G557" s="57"/>
      <c r="I557" s="57"/>
      <c r="J557" s="58"/>
      <c r="K557" s="57"/>
      <c r="L557" s="57"/>
      <c r="M557" s="58"/>
      <c r="P557" s="57"/>
      <c r="Q557" s="57"/>
      <c r="S557" s="57"/>
      <c r="T557" s="57"/>
      <c r="W557" s="57"/>
      <c r="Z557" s="57"/>
      <c r="AB557" s="57"/>
      <c r="AC557" s="57"/>
      <c r="AG557" s="67"/>
      <c r="AH557" s="67"/>
      <c r="AI557" s="59"/>
      <c r="AJ557" s="67"/>
      <c r="AK557" s="67"/>
      <c r="AM557" s="57"/>
      <c r="AN557" s="60"/>
      <c r="AO557" s="60"/>
      <c r="AP557" s="57"/>
      <c r="AQ557" s="57"/>
    </row>
    <row r="558" spans="4:43" ht="15.75" customHeight="1">
      <c r="D558" s="57"/>
      <c r="E558" s="57"/>
      <c r="F558" s="57"/>
      <c r="G558" s="57"/>
      <c r="I558" s="57"/>
      <c r="J558" s="58"/>
      <c r="K558" s="57"/>
      <c r="L558" s="57"/>
      <c r="M558" s="58"/>
      <c r="P558" s="57"/>
      <c r="Q558" s="57"/>
      <c r="S558" s="57"/>
      <c r="T558" s="57"/>
      <c r="W558" s="57"/>
      <c r="Z558" s="57"/>
      <c r="AB558" s="57"/>
      <c r="AC558" s="57"/>
      <c r="AG558" s="67"/>
      <c r="AH558" s="67"/>
      <c r="AI558" s="59"/>
      <c r="AJ558" s="67"/>
      <c r="AK558" s="67"/>
      <c r="AM558" s="57"/>
      <c r="AN558" s="60"/>
      <c r="AO558" s="60"/>
      <c r="AP558" s="57"/>
      <c r="AQ558" s="57"/>
    </row>
    <row r="559" spans="4:43" ht="15.75" customHeight="1">
      <c r="D559" s="57"/>
      <c r="E559" s="57"/>
      <c r="F559" s="57"/>
      <c r="G559" s="57"/>
      <c r="I559" s="57"/>
      <c r="J559" s="58"/>
      <c r="K559" s="57"/>
      <c r="L559" s="57"/>
      <c r="M559" s="58"/>
      <c r="P559" s="57"/>
      <c r="Q559" s="57"/>
      <c r="S559" s="57"/>
      <c r="T559" s="57"/>
      <c r="W559" s="57"/>
      <c r="Z559" s="57"/>
      <c r="AB559" s="57"/>
      <c r="AC559" s="57"/>
      <c r="AG559" s="67"/>
      <c r="AH559" s="67"/>
      <c r="AI559" s="59"/>
      <c r="AJ559" s="67"/>
      <c r="AK559" s="67"/>
      <c r="AM559" s="57"/>
      <c r="AN559" s="60"/>
      <c r="AO559" s="60"/>
      <c r="AP559" s="57"/>
      <c r="AQ559" s="57"/>
    </row>
    <row r="560" spans="4:43" ht="15.75" customHeight="1">
      <c r="D560" s="57"/>
      <c r="E560" s="57"/>
      <c r="F560" s="57"/>
      <c r="G560" s="57"/>
      <c r="I560" s="57"/>
      <c r="J560" s="58"/>
      <c r="K560" s="57"/>
      <c r="L560" s="57"/>
      <c r="M560" s="58"/>
      <c r="P560" s="57"/>
      <c r="Q560" s="57"/>
      <c r="S560" s="57"/>
      <c r="T560" s="57"/>
      <c r="W560" s="57"/>
      <c r="Z560" s="57"/>
      <c r="AB560" s="57"/>
      <c r="AC560" s="57"/>
      <c r="AG560" s="67"/>
      <c r="AH560" s="67"/>
      <c r="AI560" s="59"/>
      <c r="AJ560" s="67"/>
      <c r="AK560" s="67"/>
      <c r="AM560" s="57"/>
      <c r="AN560" s="60"/>
      <c r="AO560" s="60"/>
      <c r="AP560" s="57"/>
      <c r="AQ560" s="57"/>
    </row>
    <row r="561" spans="4:43" ht="15.75" customHeight="1">
      <c r="D561" s="57"/>
      <c r="E561" s="57"/>
      <c r="F561" s="57"/>
      <c r="G561" s="57"/>
      <c r="I561" s="57"/>
      <c r="J561" s="58"/>
      <c r="K561" s="57"/>
      <c r="L561" s="57"/>
      <c r="M561" s="58"/>
      <c r="P561" s="57"/>
      <c r="Q561" s="57"/>
      <c r="S561" s="57"/>
      <c r="T561" s="57"/>
      <c r="W561" s="57"/>
      <c r="Z561" s="57"/>
      <c r="AB561" s="57"/>
      <c r="AC561" s="57"/>
      <c r="AG561" s="67"/>
      <c r="AH561" s="67"/>
      <c r="AI561" s="59"/>
      <c r="AJ561" s="67"/>
      <c r="AK561" s="67"/>
      <c r="AM561" s="57"/>
      <c r="AN561" s="60"/>
      <c r="AO561" s="60"/>
      <c r="AP561" s="57"/>
      <c r="AQ561" s="57"/>
    </row>
    <row r="562" spans="4:43" ht="15.75" customHeight="1">
      <c r="D562" s="57"/>
      <c r="E562" s="57"/>
      <c r="F562" s="57"/>
      <c r="G562" s="57"/>
      <c r="I562" s="57"/>
      <c r="J562" s="58"/>
      <c r="K562" s="57"/>
      <c r="L562" s="57"/>
      <c r="M562" s="58"/>
      <c r="P562" s="57"/>
      <c r="Q562" s="57"/>
      <c r="S562" s="57"/>
      <c r="T562" s="57"/>
      <c r="W562" s="57"/>
      <c r="Z562" s="57"/>
      <c r="AB562" s="57"/>
      <c r="AC562" s="57"/>
      <c r="AG562" s="67"/>
      <c r="AH562" s="67"/>
      <c r="AI562" s="59"/>
      <c r="AJ562" s="67"/>
      <c r="AK562" s="67"/>
      <c r="AM562" s="57"/>
      <c r="AN562" s="60"/>
      <c r="AO562" s="60"/>
      <c r="AP562" s="57"/>
      <c r="AQ562" s="57"/>
    </row>
    <row r="563" spans="4:43" ht="15.75" customHeight="1">
      <c r="D563" s="57"/>
      <c r="E563" s="57"/>
      <c r="F563" s="57"/>
      <c r="G563" s="57"/>
      <c r="I563" s="57"/>
      <c r="J563" s="58"/>
      <c r="K563" s="57"/>
      <c r="L563" s="57"/>
      <c r="M563" s="58"/>
      <c r="P563" s="57"/>
      <c r="Q563" s="57"/>
      <c r="S563" s="57"/>
      <c r="T563" s="57"/>
      <c r="W563" s="57"/>
      <c r="Z563" s="57"/>
      <c r="AB563" s="57"/>
      <c r="AC563" s="57"/>
      <c r="AG563" s="67"/>
      <c r="AH563" s="67"/>
      <c r="AI563" s="59"/>
      <c r="AJ563" s="67"/>
      <c r="AK563" s="67"/>
      <c r="AM563" s="57"/>
      <c r="AN563" s="60"/>
      <c r="AO563" s="60"/>
      <c r="AP563" s="57"/>
      <c r="AQ563" s="57"/>
    </row>
    <row r="564" spans="4:43" ht="15.75" customHeight="1">
      <c r="D564" s="57"/>
      <c r="E564" s="57"/>
      <c r="F564" s="57"/>
      <c r="G564" s="57"/>
      <c r="I564" s="57"/>
      <c r="J564" s="58"/>
      <c r="K564" s="57"/>
      <c r="L564" s="57"/>
      <c r="M564" s="58"/>
      <c r="P564" s="57"/>
      <c r="Q564" s="57"/>
      <c r="S564" s="57"/>
      <c r="T564" s="57"/>
      <c r="W564" s="57"/>
      <c r="Z564" s="57"/>
      <c r="AB564" s="57"/>
      <c r="AC564" s="57"/>
      <c r="AG564" s="67"/>
      <c r="AH564" s="67"/>
      <c r="AI564" s="59"/>
      <c r="AJ564" s="67"/>
      <c r="AK564" s="67"/>
      <c r="AM564" s="57"/>
      <c r="AN564" s="60"/>
      <c r="AO564" s="60"/>
      <c r="AP564" s="57"/>
      <c r="AQ564" s="57"/>
    </row>
    <row r="565" spans="4:43" ht="15.75" customHeight="1">
      <c r="D565" s="57"/>
      <c r="E565" s="57"/>
      <c r="F565" s="57"/>
      <c r="G565" s="57"/>
      <c r="I565" s="57"/>
      <c r="J565" s="58"/>
      <c r="K565" s="57"/>
      <c r="L565" s="57"/>
      <c r="M565" s="58"/>
      <c r="P565" s="57"/>
      <c r="Q565" s="57"/>
      <c r="S565" s="57"/>
      <c r="T565" s="57"/>
      <c r="W565" s="57"/>
      <c r="Z565" s="57"/>
      <c r="AB565" s="57"/>
      <c r="AC565" s="57"/>
      <c r="AG565" s="67"/>
      <c r="AH565" s="67"/>
      <c r="AI565" s="59"/>
      <c r="AJ565" s="67"/>
      <c r="AK565" s="67"/>
      <c r="AM565" s="57"/>
      <c r="AN565" s="60"/>
      <c r="AO565" s="60"/>
      <c r="AP565" s="57"/>
      <c r="AQ565" s="57"/>
    </row>
    <row r="566" spans="4:43" ht="15.75" customHeight="1">
      <c r="D566" s="57"/>
      <c r="E566" s="57"/>
      <c r="F566" s="57"/>
      <c r="G566" s="57"/>
      <c r="I566" s="57"/>
      <c r="J566" s="58"/>
      <c r="K566" s="57"/>
      <c r="L566" s="57"/>
      <c r="M566" s="58"/>
      <c r="P566" s="57"/>
      <c r="Q566" s="57"/>
      <c r="S566" s="57"/>
      <c r="T566" s="57"/>
      <c r="W566" s="57"/>
      <c r="Z566" s="57"/>
      <c r="AB566" s="57"/>
      <c r="AC566" s="57"/>
      <c r="AG566" s="67"/>
      <c r="AH566" s="67"/>
      <c r="AI566" s="59"/>
      <c r="AJ566" s="67"/>
      <c r="AK566" s="67"/>
      <c r="AM566" s="57"/>
      <c r="AN566" s="60"/>
      <c r="AO566" s="60"/>
      <c r="AP566" s="57"/>
      <c r="AQ566" s="57"/>
    </row>
    <row r="567" spans="4:43" ht="15.75" customHeight="1">
      <c r="D567" s="57"/>
      <c r="E567" s="57"/>
      <c r="F567" s="57"/>
      <c r="G567" s="57"/>
      <c r="I567" s="57"/>
      <c r="J567" s="58"/>
      <c r="K567" s="57"/>
      <c r="L567" s="57"/>
      <c r="M567" s="58"/>
      <c r="P567" s="57"/>
      <c r="Q567" s="57"/>
      <c r="S567" s="57"/>
      <c r="T567" s="57"/>
      <c r="W567" s="57"/>
      <c r="Z567" s="57"/>
      <c r="AB567" s="57"/>
      <c r="AC567" s="57"/>
      <c r="AG567" s="67"/>
      <c r="AH567" s="67"/>
      <c r="AI567" s="59"/>
      <c r="AJ567" s="67"/>
      <c r="AK567" s="67"/>
      <c r="AM567" s="57"/>
      <c r="AN567" s="60"/>
      <c r="AO567" s="60"/>
      <c r="AP567" s="57"/>
      <c r="AQ567" s="57"/>
    </row>
    <row r="568" spans="4:43" ht="15.75" customHeight="1">
      <c r="D568" s="57"/>
      <c r="E568" s="57"/>
      <c r="F568" s="57"/>
      <c r="G568" s="57"/>
      <c r="I568" s="57"/>
      <c r="J568" s="58"/>
      <c r="K568" s="57"/>
      <c r="L568" s="57"/>
      <c r="M568" s="58"/>
      <c r="P568" s="57"/>
      <c r="Q568" s="57"/>
      <c r="S568" s="57"/>
      <c r="T568" s="57"/>
      <c r="W568" s="57"/>
      <c r="Z568" s="57"/>
      <c r="AB568" s="57"/>
      <c r="AC568" s="57"/>
      <c r="AG568" s="67"/>
      <c r="AH568" s="67"/>
      <c r="AI568" s="59"/>
      <c r="AJ568" s="67"/>
      <c r="AK568" s="67"/>
      <c r="AM568" s="57"/>
      <c r="AN568" s="60"/>
      <c r="AO568" s="60"/>
      <c r="AP568" s="57"/>
      <c r="AQ568" s="57"/>
    </row>
    <row r="569" spans="4:43" ht="15.75" customHeight="1">
      <c r="D569" s="57"/>
      <c r="E569" s="57"/>
      <c r="F569" s="57"/>
      <c r="G569" s="57"/>
      <c r="I569" s="57"/>
      <c r="J569" s="58"/>
      <c r="K569" s="57"/>
      <c r="L569" s="57"/>
      <c r="M569" s="58"/>
      <c r="P569" s="57"/>
      <c r="Q569" s="57"/>
      <c r="S569" s="57"/>
      <c r="T569" s="57"/>
      <c r="W569" s="57"/>
      <c r="Z569" s="57"/>
      <c r="AB569" s="57"/>
      <c r="AC569" s="57"/>
      <c r="AG569" s="67"/>
      <c r="AH569" s="67"/>
      <c r="AI569" s="59"/>
      <c r="AJ569" s="67"/>
      <c r="AK569" s="67"/>
      <c r="AM569" s="57"/>
      <c r="AN569" s="60"/>
      <c r="AO569" s="60"/>
      <c r="AP569" s="57"/>
      <c r="AQ569" s="57"/>
    </row>
    <row r="570" spans="4:43" ht="15.75" customHeight="1">
      <c r="D570" s="57"/>
      <c r="E570" s="57"/>
      <c r="F570" s="57"/>
      <c r="G570" s="57"/>
      <c r="I570" s="57"/>
      <c r="J570" s="58"/>
      <c r="K570" s="57"/>
      <c r="L570" s="57"/>
      <c r="M570" s="58"/>
      <c r="P570" s="57"/>
      <c r="Q570" s="57"/>
      <c r="S570" s="57"/>
      <c r="T570" s="57"/>
      <c r="W570" s="57"/>
      <c r="Z570" s="57"/>
      <c r="AB570" s="57"/>
      <c r="AC570" s="57"/>
      <c r="AG570" s="67"/>
      <c r="AH570" s="67"/>
      <c r="AI570" s="59"/>
      <c r="AJ570" s="67"/>
      <c r="AK570" s="67"/>
      <c r="AM570" s="57"/>
      <c r="AN570" s="60"/>
      <c r="AO570" s="60"/>
      <c r="AP570" s="57"/>
      <c r="AQ570" s="57"/>
    </row>
    <row r="571" spans="4:43" ht="15.75" customHeight="1">
      <c r="D571" s="57"/>
      <c r="E571" s="57"/>
      <c r="F571" s="57"/>
      <c r="G571" s="57"/>
      <c r="I571" s="57"/>
      <c r="J571" s="58"/>
      <c r="K571" s="57"/>
      <c r="L571" s="57"/>
      <c r="M571" s="58"/>
      <c r="P571" s="57"/>
      <c r="Q571" s="57"/>
      <c r="S571" s="57"/>
      <c r="T571" s="57"/>
      <c r="W571" s="57"/>
      <c r="Z571" s="57"/>
      <c r="AB571" s="57"/>
      <c r="AC571" s="57"/>
      <c r="AG571" s="67"/>
      <c r="AH571" s="67"/>
      <c r="AI571" s="59"/>
      <c r="AJ571" s="67"/>
      <c r="AK571" s="67"/>
      <c r="AM571" s="57"/>
      <c r="AN571" s="60"/>
      <c r="AO571" s="60"/>
      <c r="AP571" s="57"/>
      <c r="AQ571" s="57"/>
    </row>
    <row r="572" spans="4:43" ht="15.75" customHeight="1">
      <c r="D572" s="57"/>
      <c r="E572" s="57"/>
      <c r="F572" s="57"/>
      <c r="G572" s="57"/>
      <c r="I572" s="57"/>
      <c r="J572" s="58"/>
      <c r="K572" s="57"/>
      <c r="L572" s="57"/>
      <c r="M572" s="58"/>
      <c r="P572" s="57"/>
      <c r="Q572" s="57"/>
      <c r="S572" s="57"/>
      <c r="T572" s="57"/>
      <c r="W572" s="57"/>
      <c r="Z572" s="57"/>
      <c r="AB572" s="57"/>
      <c r="AC572" s="57"/>
      <c r="AG572" s="67"/>
      <c r="AH572" s="67"/>
      <c r="AI572" s="59"/>
      <c r="AJ572" s="67"/>
      <c r="AK572" s="67"/>
      <c r="AM572" s="57"/>
      <c r="AN572" s="60"/>
      <c r="AO572" s="60"/>
      <c r="AP572" s="57"/>
      <c r="AQ572" s="57"/>
    </row>
    <row r="573" spans="4:43" ht="15.75" customHeight="1">
      <c r="D573" s="57"/>
      <c r="E573" s="57"/>
      <c r="F573" s="57"/>
      <c r="G573" s="57"/>
      <c r="I573" s="57"/>
      <c r="J573" s="58"/>
      <c r="K573" s="57"/>
      <c r="L573" s="57"/>
      <c r="M573" s="58"/>
      <c r="P573" s="57"/>
      <c r="Q573" s="57"/>
      <c r="S573" s="57"/>
      <c r="T573" s="57"/>
      <c r="W573" s="57"/>
      <c r="Z573" s="57"/>
      <c r="AB573" s="57"/>
      <c r="AC573" s="57"/>
      <c r="AG573" s="67"/>
      <c r="AH573" s="67"/>
      <c r="AI573" s="59"/>
      <c r="AJ573" s="67"/>
      <c r="AK573" s="67"/>
      <c r="AM573" s="57"/>
      <c r="AN573" s="60"/>
      <c r="AO573" s="60"/>
      <c r="AP573" s="57"/>
      <c r="AQ573" s="57"/>
    </row>
    <row r="574" spans="4:43" ht="15.75" customHeight="1">
      <c r="D574" s="57"/>
      <c r="E574" s="57"/>
      <c r="F574" s="57"/>
      <c r="G574" s="57"/>
      <c r="I574" s="57"/>
      <c r="J574" s="58"/>
      <c r="K574" s="57"/>
      <c r="L574" s="57"/>
      <c r="M574" s="58"/>
      <c r="P574" s="57"/>
      <c r="Q574" s="57"/>
      <c r="S574" s="57"/>
      <c r="T574" s="57"/>
      <c r="W574" s="57"/>
      <c r="Z574" s="57"/>
      <c r="AB574" s="57"/>
      <c r="AC574" s="57"/>
      <c r="AG574" s="67"/>
      <c r="AH574" s="67"/>
      <c r="AI574" s="59"/>
      <c r="AJ574" s="67"/>
      <c r="AK574" s="67"/>
      <c r="AM574" s="57"/>
      <c r="AN574" s="60"/>
      <c r="AO574" s="60"/>
      <c r="AP574" s="57"/>
      <c r="AQ574" s="57"/>
    </row>
    <row r="575" spans="4:43" ht="15.75" customHeight="1">
      <c r="D575" s="57"/>
      <c r="E575" s="57"/>
      <c r="F575" s="57"/>
      <c r="G575" s="57"/>
      <c r="I575" s="57"/>
      <c r="J575" s="58"/>
      <c r="K575" s="57"/>
      <c r="L575" s="57"/>
      <c r="M575" s="58"/>
      <c r="P575" s="57"/>
      <c r="Q575" s="57"/>
      <c r="S575" s="57"/>
      <c r="T575" s="57"/>
      <c r="W575" s="57"/>
      <c r="Z575" s="57"/>
      <c r="AB575" s="57"/>
      <c r="AC575" s="57"/>
      <c r="AG575" s="67"/>
      <c r="AH575" s="67"/>
      <c r="AI575" s="59"/>
      <c r="AJ575" s="67"/>
      <c r="AK575" s="67"/>
      <c r="AM575" s="57"/>
      <c r="AN575" s="60"/>
      <c r="AO575" s="60"/>
      <c r="AP575" s="57"/>
      <c r="AQ575" s="57"/>
    </row>
    <row r="576" spans="4:43" ht="15.75" customHeight="1">
      <c r="D576" s="57"/>
      <c r="E576" s="57"/>
      <c r="F576" s="57"/>
      <c r="G576" s="57"/>
      <c r="I576" s="57"/>
      <c r="J576" s="58"/>
      <c r="K576" s="57"/>
      <c r="L576" s="57"/>
      <c r="M576" s="58"/>
      <c r="P576" s="57"/>
      <c r="Q576" s="57"/>
      <c r="S576" s="57"/>
      <c r="T576" s="57"/>
      <c r="W576" s="57"/>
      <c r="Z576" s="57"/>
      <c r="AB576" s="57"/>
      <c r="AC576" s="57"/>
      <c r="AG576" s="67"/>
      <c r="AH576" s="67"/>
      <c r="AI576" s="59"/>
      <c r="AJ576" s="67"/>
      <c r="AK576" s="67"/>
      <c r="AM576" s="57"/>
      <c r="AN576" s="60"/>
      <c r="AO576" s="60"/>
      <c r="AP576" s="57"/>
      <c r="AQ576" s="57"/>
    </row>
    <row r="577" spans="4:43" ht="15.75" customHeight="1">
      <c r="D577" s="57"/>
      <c r="E577" s="57"/>
      <c r="F577" s="57"/>
      <c r="G577" s="57"/>
      <c r="I577" s="57"/>
      <c r="J577" s="58"/>
      <c r="K577" s="57"/>
      <c r="L577" s="57"/>
      <c r="M577" s="58"/>
      <c r="P577" s="57"/>
      <c r="Q577" s="57"/>
      <c r="S577" s="57"/>
      <c r="T577" s="57"/>
      <c r="W577" s="57"/>
      <c r="Z577" s="57"/>
      <c r="AB577" s="57"/>
      <c r="AC577" s="57"/>
      <c r="AG577" s="67"/>
      <c r="AH577" s="67"/>
      <c r="AI577" s="59"/>
      <c r="AJ577" s="67"/>
      <c r="AK577" s="67"/>
      <c r="AM577" s="57"/>
      <c r="AN577" s="60"/>
      <c r="AO577" s="60"/>
      <c r="AP577" s="57"/>
      <c r="AQ577" s="57"/>
    </row>
    <row r="578" spans="4:43" ht="15.75" customHeight="1">
      <c r="D578" s="57"/>
      <c r="E578" s="57"/>
      <c r="F578" s="57"/>
      <c r="G578" s="57"/>
      <c r="I578" s="57"/>
      <c r="J578" s="58"/>
      <c r="K578" s="57"/>
      <c r="L578" s="57"/>
      <c r="M578" s="58"/>
      <c r="P578" s="57"/>
      <c r="Q578" s="57"/>
      <c r="S578" s="57"/>
      <c r="T578" s="57"/>
      <c r="W578" s="57"/>
      <c r="Z578" s="57"/>
      <c r="AB578" s="57"/>
      <c r="AC578" s="57"/>
      <c r="AG578" s="67"/>
      <c r="AH578" s="67"/>
      <c r="AI578" s="59"/>
      <c r="AJ578" s="67"/>
      <c r="AK578" s="67"/>
      <c r="AM578" s="57"/>
      <c r="AN578" s="60"/>
      <c r="AO578" s="60"/>
      <c r="AP578" s="57"/>
      <c r="AQ578" s="57"/>
    </row>
    <row r="579" spans="4:43" ht="15.75" customHeight="1">
      <c r="D579" s="57"/>
      <c r="E579" s="57"/>
      <c r="F579" s="57"/>
      <c r="G579" s="57"/>
      <c r="I579" s="57"/>
      <c r="J579" s="58"/>
      <c r="K579" s="57"/>
      <c r="L579" s="57"/>
      <c r="M579" s="58"/>
      <c r="P579" s="57"/>
      <c r="Q579" s="57"/>
      <c r="S579" s="57"/>
      <c r="T579" s="57"/>
      <c r="W579" s="57"/>
      <c r="Z579" s="57"/>
      <c r="AB579" s="57"/>
      <c r="AC579" s="57"/>
      <c r="AG579" s="67"/>
      <c r="AH579" s="67"/>
      <c r="AI579" s="59"/>
      <c r="AJ579" s="67"/>
      <c r="AK579" s="67"/>
      <c r="AM579" s="57"/>
      <c r="AN579" s="60"/>
      <c r="AO579" s="60"/>
      <c r="AP579" s="57"/>
      <c r="AQ579" s="57"/>
    </row>
    <row r="580" spans="4:43" ht="15.75" customHeight="1">
      <c r="D580" s="57"/>
      <c r="E580" s="57"/>
      <c r="F580" s="57"/>
      <c r="G580" s="57"/>
      <c r="I580" s="57"/>
      <c r="J580" s="58"/>
      <c r="K580" s="57"/>
      <c r="L580" s="57"/>
      <c r="M580" s="58"/>
      <c r="P580" s="57"/>
      <c r="Q580" s="57"/>
      <c r="S580" s="57"/>
      <c r="T580" s="57"/>
      <c r="W580" s="57"/>
      <c r="Z580" s="57"/>
      <c r="AB580" s="57"/>
      <c r="AC580" s="57"/>
      <c r="AG580" s="67"/>
      <c r="AH580" s="67"/>
      <c r="AI580" s="59"/>
      <c r="AJ580" s="67"/>
      <c r="AK580" s="67"/>
      <c r="AM580" s="57"/>
      <c r="AN580" s="60"/>
      <c r="AO580" s="60"/>
      <c r="AP580" s="57"/>
      <c r="AQ580" s="57"/>
    </row>
    <row r="581" spans="4:43" ht="15.75" customHeight="1">
      <c r="D581" s="57"/>
      <c r="E581" s="57"/>
      <c r="F581" s="57"/>
      <c r="G581" s="57"/>
      <c r="I581" s="57"/>
      <c r="J581" s="58"/>
      <c r="K581" s="57"/>
      <c r="L581" s="57"/>
      <c r="M581" s="58"/>
      <c r="P581" s="57"/>
      <c r="Q581" s="57"/>
      <c r="S581" s="57"/>
      <c r="T581" s="57"/>
      <c r="W581" s="57"/>
      <c r="Z581" s="57"/>
      <c r="AB581" s="57"/>
      <c r="AC581" s="57"/>
      <c r="AG581" s="67"/>
      <c r="AH581" s="67"/>
      <c r="AI581" s="59"/>
      <c r="AJ581" s="67"/>
      <c r="AK581" s="67"/>
      <c r="AM581" s="57"/>
      <c r="AN581" s="60"/>
      <c r="AO581" s="60"/>
      <c r="AP581" s="57"/>
      <c r="AQ581" s="57"/>
    </row>
    <row r="582" spans="4:43" ht="15.75" customHeight="1">
      <c r="D582" s="57"/>
      <c r="E582" s="57"/>
      <c r="F582" s="57"/>
      <c r="G582" s="57"/>
      <c r="I582" s="57"/>
      <c r="J582" s="58"/>
      <c r="K582" s="57"/>
      <c r="L582" s="57"/>
      <c r="M582" s="58"/>
      <c r="P582" s="57"/>
      <c r="Q582" s="57"/>
      <c r="S582" s="57"/>
      <c r="T582" s="57"/>
      <c r="W582" s="57"/>
      <c r="Z582" s="57"/>
      <c r="AB582" s="57"/>
      <c r="AC582" s="57"/>
      <c r="AG582" s="67"/>
      <c r="AH582" s="67"/>
      <c r="AI582" s="59"/>
      <c r="AJ582" s="67"/>
      <c r="AK582" s="67"/>
      <c r="AM582" s="57"/>
      <c r="AN582" s="60"/>
      <c r="AO582" s="60"/>
      <c r="AP582" s="57"/>
      <c r="AQ582" s="57"/>
    </row>
    <row r="583" spans="4:43" ht="15.75" customHeight="1">
      <c r="D583" s="57"/>
      <c r="E583" s="57"/>
      <c r="F583" s="57"/>
      <c r="G583" s="57"/>
      <c r="I583" s="57"/>
      <c r="J583" s="58"/>
      <c r="K583" s="57"/>
      <c r="L583" s="57"/>
      <c r="M583" s="58"/>
      <c r="P583" s="57"/>
      <c r="Q583" s="57"/>
      <c r="S583" s="57"/>
      <c r="T583" s="57"/>
      <c r="W583" s="57"/>
      <c r="Z583" s="57"/>
      <c r="AB583" s="57"/>
      <c r="AC583" s="57"/>
      <c r="AG583" s="67"/>
      <c r="AH583" s="67"/>
      <c r="AI583" s="59"/>
      <c r="AJ583" s="67"/>
      <c r="AK583" s="67"/>
      <c r="AM583" s="57"/>
      <c r="AN583" s="60"/>
      <c r="AO583" s="60"/>
      <c r="AP583" s="57"/>
      <c r="AQ583" s="57"/>
    </row>
    <row r="584" spans="4:43" ht="15.75" customHeight="1">
      <c r="D584" s="57"/>
      <c r="E584" s="57"/>
      <c r="F584" s="57"/>
      <c r="G584" s="57"/>
      <c r="I584" s="57"/>
      <c r="J584" s="58"/>
      <c r="K584" s="57"/>
      <c r="L584" s="57"/>
      <c r="M584" s="58"/>
      <c r="P584" s="57"/>
      <c r="Q584" s="57"/>
      <c r="S584" s="57"/>
      <c r="T584" s="57"/>
      <c r="W584" s="57"/>
      <c r="Z584" s="57"/>
      <c r="AB584" s="57"/>
      <c r="AC584" s="57"/>
      <c r="AG584" s="67"/>
      <c r="AH584" s="67"/>
      <c r="AI584" s="59"/>
      <c r="AJ584" s="67"/>
      <c r="AK584" s="67"/>
      <c r="AM584" s="57"/>
      <c r="AN584" s="60"/>
      <c r="AO584" s="60"/>
      <c r="AP584" s="57"/>
      <c r="AQ584" s="57"/>
    </row>
    <row r="585" spans="4:43" ht="15.75" customHeight="1">
      <c r="D585" s="57"/>
      <c r="E585" s="57"/>
      <c r="F585" s="57"/>
      <c r="G585" s="57"/>
      <c r="I585" s="57"/>
      <c r="J585" s="58"/>
      <c r="K585" s="57"/>
      <c r="L585" s="57"/>
      <c r="M585" s="58"/>
      <c r="P585" s="57"/>
      <c r="Q585" s="57"/>
      <c r="S585" s="57"/>
      <c r="T585" s="57"/>
      <c r="W585" s="57"/>
      <c r="Z585" s="57"/>
      <c r="AB585" s="57"/>
      <c r="AC585" s="57"/>
      <c r="AG585" s="67"/>
      <c r="AH585" s="67"/>
      <c r="AI585" s="59"/>
      <c r="AJ585" s="67"/>
      <c r="AK585" s="67"/>
      <c r="AM585" s="57"/>
      <c r="AN585" s="60"/>
      <c r="AO585" s="60"/>
      <c r="AP585" s="57"/>
      <c r="AQ585" s="57"/>
    </row>
    <row r="586" spans="4:43" ht="15.75" customHeight="1">
      <c r="D586" s="57"/>
      <c r="E586" s="57"/>
      <c r="F586" s="57"/>
      <c r="G586" s="57"/>
      <c r="I586" s="57"/>
      <c r="J586" s="58"/>
      <c r="K586" s="57"/>
      <c r="L586" s="57"/>
      <c r="M586" s="58"/>
      <c r="P586" s="57"/>
      <c r="Q586" s="57"/>
      <c r="S586" s="57"/>
      <c r="T586" s="57"/>
      <c r="W586" s="57"/>
      <c r="Z586" s="57"/>
      <c r="AB586" s="57"/>
      <c r="AC586" s="57"/>
      <c r="AG586" s="67"/>
      <c r="AH586" s="67"/>
      <c r="AI586" s="59"/>
      <c r="AJ586" s="67"/>
      <c r="AK586" s="67"/>
      <c r="AM586" s="57"/>
      <c r="AN586" s="60"/>
      <c r="AO586" s="60"/>
      <c r="AP586" s="57"/>
      <c r="AQ586" s="57"/>
    </row>
    <row r="587" spans="4:43" ht="15.75" customHeight="1">
      <c r="D587" s="57"/>
      <c r="E587" s="57"/>
      <c r="F587" s="57"/>
      <c r="G587" s="57"/>
      <c r="I587" s="57"/>
      <c r="J587" s="58"/>
      <c r="K587" s="57"/>
      <c r="L587" s="57"/>
      <c r="M587" s="58"/>
      <c r="P587" s="57"/>
      <c r="Q587" s="57"/>
      <c r="S587" s="57"/>
      <c r="T587" s="57"/>
      <c r="W587" s="57"/>
      <c r="Z587" s="57"/>
      <c r="AB587" s="57"/>
      <c r="AC587" s="57"/>
      <c r="AG587" s="67"/>
      <c r="AH587" s="67"/>
      <c r="AI587" s="59"/>
      <c r="AJ587" s="67"/>
      <c r="AK587" s="67"/>
      <c r="AM587" s="57"/>
      <c r="AN587" s="60"/>
      <c r="AO587" s="60"/>
      <c r="AP587" s="57"/>
      <c r="AQ587" s="57"/>
    </row>
    <row r="588" spans="4:43" ht="15.75" customHeight="1">
      <c r="D588" s="57"/>
      <c r="E588" s="57"/>
      <c r="F588" s="57"/>
      <c r="G588" s="57"/>
      <c r="I588" s="57"/>
      <c r="J588" s="58"/>
      <c r="K588" s="57"/>
      <c r="L588" s="57"/>
      <c r="M588" s="58"/>
      <c r="P588" s="57"/>
      <c r="Q588" s="57"/>
      <c r="S588" s="57"/>
      <c r="T588" s="57"/>
      <c r="W588" s="57"/>
      <c r="Z588" s="57"/>
      <c r="AB588" s="57"/>
      <c r="AC588" s="57"/>
      <c r="AG588" s="67"/>
      <c r="AH588" s="67"/>
      <c r="AI588" s="59"/>
      <c r="AJ588" s="67"/>
      <c r="AK588" s="67"/>
      <c r="AM588" s="57"/>
      <c r="AN588" s="60"/>
      <c r="AO588" s="60"/>
      <c r="AP588" s="57"/>
      <c r="AQ588" s="57"/>
    </row>
    <row r="589" spans="4:43" ht="15.75" customHeight="1">
      <c r="D589" s="57"/>
      <c r="E589" s="57"/>
      <c r="F589" s="57"/>
      <c r="G589" s="57"/>
      <c r="I589" s="57"/>
      <c r="J589" s="58"/>
      <c r="K589" s="57"/>
      <c r="L589" s="57"/>
      <c r="M589" s="58"/>
      <c r="P589" s="57"/>
      <c r="Q589" s="57"/>
      <c r="S589" s="57"/>
      <c r="T589" s="57"/>
      <c r="W589" s="57"/>
      <c r="Z589" s="57"/>
      <c r="AB589" s="57"/>
      <c r="AC589" s="57"/>
      <c r="AG589" s="67"/>
      <c r="AH589" s="67"/>
      <c r="AI589" s="59"/>
      <c r="AJ589" s="67"/>
      <c r="AK589" s="67"/>
      <c r="AM589" s="57"/>
      <c r="AN589" s="60"/>
      <c r="AO589" s="60"/>
      <c r="AP589" s="57"/>
      <c r="AQ589" s="57"/>
    </row>
    <row r="590" spans="4:43" ht="15.75" customHeight="1">
      <c r="D590" s="57"/>
      <c r="E590" s="57"/>
      <c r="F590" s="57"/>
      <c r="G590" s="57"/>
      <c r="I590" s="57"/>
      <c r="J590" s="58"/>
      <c r="K590" s="57"/>
      <c r="L590" s="57"/>
      <c r="M590" s="58"/>
      <c r="P590" s="57"/>
      <c r="Q590" s="57"/>
      <c r="S590" s="57"/>
      <c r="T590" s="57"/>
      <c r="W590" s="57"/>
      <c r="Z590" s="57"/>
      <c r="AB590" s="57"/>
      <c r="AC590" s="57"/>
      <c r="AG590" s="67"/>
      <c r="AH590" s="67"/>
      <c r="AI590" s="59"/>
      <c r="AJ590" s="67"/>
      <c r="AK590" s="67"/>
      <c r="AM590" s="57"/>
      <c r="AN590" s="60"/>
      <c r="AO590" s="60"/>
      <c r="AP590" s="57"/>
      <c r="AQ590" s="57"/>
    </row>
    <row r="591" spans="4:43" ht="15.75" customHeight="1">
      <c r="D591" s="57"/>
      <c r="E591" s="57"/>
      <c r="F591" s="57"/>
      <c r="G591" s="57"/>
      <c r="I591" s="57"/>
      <c r="J591" s="58"/>
      <c r="K591" s="57"/>
      <c r="L591" s="57"/>
      <c r="M591" s="58"/>
      <c r="P591" s="57"/>
      <c r="Q591" s="57"/>
      <c r="S591" s="57"/>
      <c r="T591" s="57"/>
      <c r="W591" s="57"/>
      <c r="Z591" s="57"/>
      <c r="AB591" s="57"/>
      <c r="AC591" s="57"/>
      <c r="AG591" s="67"/>
      <c r="AH591" s="67"/>
      <c r="AI591" s="59"/>
      <c r="AJ591" s="67"/>
      <c r="AK591" s="67"/>
      <c r="AM591" s="57"/>
      <c r="AN591" s="60"/>
      <c r="AO591" s="60"/>
      <c r="AP591" s="57"/>
      <c r="AQ591" s="57"/>
    </row>
    <row r="592" spans="4:43" ht="15.75" customHeight="1">
      <c r="D592" s="57"/>
      <c r="E592" s="57"/>
      <c r="F592" s="57"/>
      <c r="G592" s="57"/>
      <c r="I592" s="57"/>
      <c r="J592" s="58"/>
      <c r="K592" s="57"/>
      <c r="L592" s="57"/>
      <c r="M592" s="58"/>
      <c r="P592" s="57"/>
      <c r="Q592" s="57"/>
      <c r="S592" s="57"/>
      <c r="T592" s="57"/>
      <c r="W592" s="57"/>
      <c r="Z592" s="57"/>
      <c r="AB592" s="57"/>
      <c r="AC592" s="57"/>
      <c r="AG592" s="67"/>
      <c r="AH592" s="67"/>
      <c r="AI592" s="59"/>
      <c r="AJ592" s="67"/>
      <c r="AK592" s="67"/>
      <c r="AM592" s="57"/>
      <c r="AN592" s="60"/>
      <c r="AO592" s="60"/>
      <c r="AP592" s="57"/>
      <c r="AQ592" s="57"/>
    </row>
    <row r="593" spans="4:43" ht="15.75" customHeight="1">
      <c r="D593" s="57"/>
      <c r="E593" s="57"/>
      <c r="F593" s="57"/>
      <c r="G593" s="57"/>
      <c r="I593" s="57"/>
      <c r="J593" s="58"/>
      <c r="K593" s="57"/>
      <c r="L593" s="57"/>
      <c r="M593" s="58"/>
      <c r="P593" s="57"/>
      <c r="Q593" s="57"/>
      <c r="S593" s="57"/>
      <c r="T593" s="57"/>
      <c r="W593" s="57"/>
      <c r="Z593" s="57"/>
      <c r="AB593" s="57"/>
      <c r="AC593" s="57"/>
      <c r="AG593" s="67"/>
      <c r="AH593" s="67"/>
      <c r="AI593" s="59"/>
      <c r="AJ593" s="67"/>
      <c r="AK593" s="67"/>
      <c r="AM593" s="57"/>
      <c r="AN593" s="60"/>
      <c r="AO593" s="60"/>
      <c r="AP593" s="57"/>
      <c r="AQ593" s="57"/>
    </row>
    <row r="594" spans="4:43" ht="15.75" customHeight="1">
      <c r="D594" s="57"/>
      <c r="E594" s="57"/>
      <c r="F594" s="57"/>
      <c r="G594" s="57"/>
      <c r="I594" s="57"/>
      <c r="J594" s="58"/>
      <c r="K594" s="57"/>
      <c r="L594" s="57"/>
      <c r="M594" s="58"/>
      <c r="P594" s="57"/>
      <c r="Q594" s="57"/>
      <c r="S594" s="57"/>
      <c r="T594" s="57"/>
      <c r="W594" s="57"/>
      <c r="Z594" s="57"/>
      <c r="AB594" s="57"/>
      <c r="AC594" s="57"/>
      <c r="AG594" s="67"/>
      <c r="AH594" s="67"/>
      <c r="AI594" s="59"/>
      <c r="AJ594" s="67"/>
      <c r="AK594" s="67"/>
      <c r="AM594" s="57"/>
      <c r="AN594" s="60"/>
      <c r="AO594" s="60"/>
      <c r="AP594" s="57"/>
      <c r="AQ594" s="57"/>
    </row>
    <row r="595" spans="4:43" ht="15.75" customHeight="1">
      <c r="D595" s="57"/>
      <c r="E595" s="57"/>
      <c r="F595" s="57"/>
      <c r="G595" s="57"/>
      <c r="I595" s="57"/>
      <c r="J595" s="58"/>
      <c r="K595" s="57"/>
      <c r="L595" s="57"/>
      <c r="M595" s="58"/>
      <c r="P595" s="57"/>
      <c r="Q595" s="57"/>
      <c r="S595" s="57"/>
      <c r="T595" s="57"/>
      <c r="W595" s="57"/>
      <c r="Z595" s="57"/>
      <c r="AB595" s="57"/>
      <c r="AC595" s="57"/>
      <c r="AG595" s="67"/>
      <c r="AH595" s="67"/>
      <c r="AI595" s="59"/>
      <c r="AJ595" s="67"/>
      <c r="AK595" s="67"/>
      <c r="AM595" s="57"/>
      <c r="AN595" s="60"/>
      <c r="AO595" s="60"/>
      <c r="AP595" s="57"/>
      <c r="AQ595" s="57"/>
    </row>
    <row r="596" spans="4:43" ht="15.75" customHeight="1">
      <c r="D596" s="57"/>
      <c r="E596" s="57"/>
      <c r="F596" s="57"/>
      <c r="G596" s="57"/>
      <c r="I596" s="57"/>
      <c r="J596" s="58"/>
      <c r="K596" s="57"/>
      <c r="L596" s="57"/>
      <c r="M596" s="58"/>
      <c r="P596" s="57"/>
      <c r="Q596" s="57"/>
      <c r="S596" s="57"/>
      <c r="T596" s="57"/>
      <c r="W596" s="57"/>
      <c r="Z596" s="57"/>
      <c r="AB596" s="57"/>
      <c r="AC596" s="57"/>
      <c r="AG596" s="67"/>
      <c r="AH596" s="67"/>
      <c r="AI596" s="59"/>
      <c r="AJ596" s="67"/>
      <c r="AK596" s="67"/>
      <c r="AM596" s="57"/>
      <c r="AN596" s="60"/>
      <c r="AO596" s="60"/>
      <c r="AP596" s="57"/>
      <c r="AQ596" s="57"/>
    </row>
    <row r="597" spans="4:43" ht="15.75" customHeight="1">
      <c r="D597" s="57"/>
      <c r="E597" s="57"/>
      <c r="F597" s="57"/>
      <c r="G597" s="57"/>
      <c r="I597" s="57"/>
      <c r="J597" s="58"/>
      <c r="K597" s="57"/>
      <c r="L597" s="57"/>
      <c r="M597" s="58"/>
      <c r="P597" s="57"/>
      <c r="Q597" s="57"/>
      <c r="S597" s="57"/>
      <c r="T597" s="57"/>
      <c r="W597" s="57"/>
      <c r="Z597" s="57"/>
      <c r="AB597" s="57"/>
      <c r="AC597" s="57"/>
      <c r="AG597" s="67"/>
      <c r="AH597" s="67"/>
      <c r="AI597" s="59"/>
      <c r="AJ597" s="67"/>
      <c r="AK597" s="67"/>
      <c r="AM597" s="57"/>
      <c r="AN597" s="60"/>
      <c r="AO597" s="60"/>
      <c r="AP597" s="57"/>
      <c r="AQ597" s="57"/>
    </row>
    <row r="598" spans="4:43" ht="15.75" customHeight="1">
      <c r="D598" s="57"/>
      <c r="E598" s="57"/>
      <c r="F598" s="57"/>
      <c r="G598" s="57"/>
      <c r="I598" s="57"/>
      <c r="J598" s="58"/>
      <c r="K598" s="57"/>
      <c r="L598" s="57"/>
      <c r="M598" s="58"/>
      <c r="P598" s="57"/>
      <c r="Q598" s="57"/>
      <c r="S598" s="57"/>
      <c r="T598" s="57"/>
      <c r="W598" s="57"/>
      <c r="Z598" s="57"/>
      <c r="AB598" s="57"/>
      <c r="AC598" s="57"/>
      <c r="AG598" s="67"/>
      <c r="AH598" s="67"/>
      <c r="AI598" s="59"/>
      <c r="AJ598" s="67"/>
      <c r="AK598" s="67"/>
      <c r="AM598" s="57"/>
      <c r="AN598" s="60"/>
      <c r="AO598" s="60"/>
      <c r="AP598" s="57"/>
      <c r="AQ598" s="57"/>
    </row>
    <row r="599" spans="4:43" ht="15.75" customHeight="1">
      <c r="D599" s="57"/>
      <c r="E599" s="57"/>
      <c r="F599" s="57"/>
      <c r="G599" s="57"/>
      <c r="I599" s="57"/>
      <c r="J599" s="58"/>
      <c r="K599" s="57"/>
      <c r="L599" s="57"/>
      <c r="M599" s="58"/>
      <c r="P599" s="57"/>
      <c r="Q599" s="57"/>
      <c r="S599" s="57"/>
      <c r="T599" s="57"/>
      <c r="W599" s="57"/>
      <c r="Z599" s="57"/>
      <c r="AB599" s="57"/>
      <c r="AC599" s="57"/>
      <c r="AG599" s="67"/>
      <c r="AH599" s="67"/>
      <c r="AI599" s="59"/>
      <c r="AJ599" s="67"/>
      <c r="AK599" s="67"/>
      <c r="AM599" s="57"/>
      <c r="AN599" s="60"/>
      <c r="AO599" s="60"/>
      <c r="AP599" s="57"/>
      <c r="AQ599" s="57"/>
    </row>
    <row r="600" spans="4:43" ht="15.75" customHeight="1">
      <c r="D600" s="57"/>
      <c r="E600" s="57"/>
      <c r="F600" s="57"/>
      <c r="G600" s="57"/>
      <c r="I600" s="57"/>
      <c r="J600" s="58"/>
      <c r="K600" s="57"/>
      <c r="L600" s="57"/>
      <c r="M600" s="58"/>
      <c r="P600" s="57"/>
      <c r="Q600" s="57"/>
      <c r="S600" s="57"/>
      <c r="T600" s="57"/>
      <c r="W600" s="57"/>
      <c r="Z600" s="57"/>
      <c r="AB600" s="57"/>
      <c r="AC600" s="57"/>
      <c r="AG600" s="67"/>
      <c r="AH600" s="67"/>
      <c r="AI600" s="59"/>
      <c r="AJ600" s="67"/>
      <c r="AK600" s="67"/>
      <c r="AM600" s="57"/>
      <c r="AN600" s="60"/>
      <c r="AO600" s="60"/>
      <c r="AP600" s="57"/>
      <c r="AQ600" s="57"/>
    </row>
    <row r="601" spans="4:43" ht="15.75" customHeight="1">
      <c r="D601" s="57"/>
      <c r="E601" s="57"/>
      <c r="F601" s="57"/>
      <c r="G601" s="57"/>
      <c r="I601" s="57"/>
      <c r="J601" s="58"/>
      <c r="K601" s="57"/>
      <c r="L601" s="57"/>
      <c r="M601" s="58"/>
      <c r="P601" s="57"/>
      <c r="Q601" s="57"/>
      <c r="S601" s="57"/>
      <c r="T601" s="57"/>
      <c r="W601" s="57"/>
      <c r="Z601" s="57"/>
      <c r="AB601" s="57"/>
      <c r="AC601" s="57"/>
      <c r="AG601" s="67"/>
      <c r="AH601" s="67"/>
      <c r="AI601" s="59"/>
      <c r="AJ601" s="67"/>
      <c r="AK601" s="67"/>
      <c r="AM601" s="57"/>
      <c r="AN601" s="60"/>
      <c r="AO601" s="60"/>
      <c r="AP601" s="57"/>
      <c r="AQ601" s="57"/>
    </row>
    <row r="602" spans="4:43" ht="15.75" customHeight="1">
      <c r="D602" s="57"/>
      <c r="E602" s="57"/>
      <c r="F602" s="57"/>
      <c r="G602" s="57"/>
      <c r="I602" s="57"/>
      <c r="J602" s="58"/>
      <c r="K602" s="57"/>
      <c r="L602" s="57"/>
      <c r="M602" s="58"/>
      <c r="P602" s="57"/>
      <c r="Q602" s="57"/>
      <c r="S602" s="57"/>
      <c r="T602" s="57"/>
      <c r="W602" s="57"/>
      <c r="Z602" s="57"/>
      <c r="AB602" s="57"/>
      <c r="AC602" s="57"/>
      <c r="AG602" s="67"/>
      <c r="AH602" s="67"/>
      <c r="AI602" s="59"/>
      <c r="AJ602" s="67"/>
      <c r="AK602" s="67"/>
      <c r="AM602" s="57"/>
      <c r="AN602" s="60"/>
      <c r="AO602" s="60"/>
      <c r="AP602" s="57"/>
      <c r="AQ602" s="57"/>
    </row>
    <row r="603" spans="4:43" ht="15.75" customHeight="1">
      <c r="D603" s="57"/>
      <c r="E603" s="57"/>
      <c r="F603" s="57"/>
      <c r="G603" s="57"/>
      <c r="I603" s="57"/>
      <c r="J603" s="58"/>
      <c r="K603" s="57"/>
      <c r="L603" s="57"/>
      <c r="M603" s="58"/>
      <c r="P603" s="57"/>
      <c r="Q603" s="57"/>
      <c r="S603" s="57"/>
      <c r="T603" s="57"/>
      <c r="W603" s="57"/>
      <c r="Z603" s="57"/>
      <c r="AB603" s="57"/>
      <c r="AC603" s="57"/>
      <c r="AG603" s="67"/>
      <c r="AH603" s="67"/>
      <c r="AI603" s="59"/>
      <c r="AJ603" s="67"/>
      <c r="AK603" s="67"/>
      <c r="AM603" s="57"/>
      <c r="AN603" s="60"/>
      <c r="AO603" s="60"/>
      <c r="AP603" s="57"/>
      <c r="AQ603" s="57"/>
    </row>
    <row r="604" spans="4:43" ht="15.75" customHeight="1">
      <c r="D604" s="57"/>
      <c r="E604" s="57"/>
      <c r="F604" s="57"/>
      <c r="G604" s="57"/>
      <c r="I604" s="57"/>
      <c r="J604" s="58"/>
      <c r="K604" s="57"/>
      <c r="L604" s="57"/>
      <c r="M604" s="58"/>
      <c r="P604" s="57"/>
      <c r="Q604" s="57"/>
      <c r="S604" s="57"/>
      <c r="T604" s="57"/>
      <c r="W604" s="57"/>
      <c r="Z604" s="57"/>
      <c r="AB604" s="57"/>
      <c r="AC604" s="57"/>
      <c r="AG604" s="67"/>
      <c r="AH604" s="67"/>
      <c r="AI604" s="59"/>
      <c r="AJ604" s="67"/>
      <c r="AK604" s="67"/>
      <c r="AM604" s="57"/>
      <c r="AN604" s="60"/>
      <c r="AO604" s="60"/>
      <c r="AP604" s="57"/>
      <c r="AQ604" s="57"/>
    </row>
    <row r="605" spans="4:43" ht="15.75" customHeight="1">
      <c r="D605" s="57"/>
      <c r="E605" s="57"/>
      <c r="F605" s="57"/>
      <c r="G605" s="57"/>
      <c r="I605" s="57"/>
      <c r="J605" s="58"/>
      <c r="K605" s="57"/>
      <c r="L605" s="57"/>
      <c r="M605" s="58"/>
      <c r="P605" s="57"/>
      <c r="Q605" s="57"/>
      <c r="S605" s="57"/>
      <c r="T605" s="57"/>
      <c r="W605" s="57"/>
      <c r="Z605" s="57"/>
      <c r="AB605" s="57"/>
      <c r="AC605" s="57"/>
      <c r="AG605" s="67"/>
      <c r="AH605" s="67"/>
      <c r="AI605" s="59"/>
      <c r="AJ605" s="67"/>
      <c r="AK605" s="67"/>
      <c r="AM605" s="57"/>
      <c r="AN605" s="60"/>
      <c r="AO605" s="60"/>
      <c r="AP605" s="57"/>
      <c r="AQ605" s="57"/>
    </row>
    <row r="606" spans="4:43" ht="15.75" customHeight="1">
      <c r="D606" s="57"/>
      <c r="E606" s="57"/>
      <c r="F606" s="57"/>
      <c r="G606" s="57"/>
      <c r="I606" s="57"/>
      <c r="J606" s="58"/>
      <c r="K606" s="57"/>
      <c r="L606" s="57"/>
      <c r="M606" s="58"/>
      <c r="P606" s="57"/>
      <c r="Q606" s="57"/>
      <c r="S606" s="57"/>
      <c r="T606" s="57"/>
      <c r="W606" s="57"/>
      <c r="Z606" s="57"/>
      <c r="AB606" s="57"/>
      <c r="AC606" s="57"/>
      <c r="AG606" s="67"/>
      <c r="AH606" s="67"/>
      <c r="AI606" s="59"/>
      <c r="AJ606" s="67"/>
      <c r="AK606" s="67"/>
      <c r="AM606" s="57"/>
      <c r="AN606" s="60"/>
      <c r="AO606" s="60"/>
      <c r="AP606" s="57"/>
      <c r="AQ606" s="57"/>
    </row>
    <row r="607" spans="4:43" ht="15.75" customHeight="1">
      <c r="D607" s="57"/>
      <c r="E607" s="57"/>
      <c r="F607" s="57"/>
      <c r="G607" s="57"/>
      <c r="I607" s="57"/>
      <c r="J607" s="58"/>
      <c r="K607" s="57"/>
      <c r="L607" s="57"/>
      <c r="M607" s="58"/>
      <c r="P607" s="57"/>
      <c r="Q607" s="57"/>
      <c r="S607" s="57"/>
      <c r="T607" s="57"/>
      <c r="W607" s="57"/>
      <c r="Z607" s="57"/>
      <c r="AB607" s="57"/>
      <c r="AC607" s="57"/>
      <c r="AG607" s="67"/>
      <c r="AH607" s="67"/>
      <c r="AI607" s="59"/>
      <c r="AJ607" s="67"/>
      <c r="AK607" s="67"/>
      <c r="AM607" s="57"/>
      <c r="AN607" s="60"/>
      <c r="AO607" s="60"/>
      <c r="AP607" s="57"/>
      <c r="AQ607" s="57"/>
    </row>
    <row r="608" spans="4:43" ht="15.75" customHeight="1">
      <c r="D608" s="57"/>
      <c r="E608" s="57"/>
      <c r="F608" s="57"/>
      <c r="G608" s="57"/>
      <c r="I608" s="57"/>
      <c r="J608" s="58"/>
      <c r="K608" s="57"/>
      <c r="L608" s="57"/>
      <c r="M608" s="58"/>
      <c r="P608" s="57"/>
      <c r="Q608" s="57"/>
      <c r="S608" s="57"/>
      <c r="T608" s="57"/>
      <c r="W608" s="57"/>
      <c r="Z608" s="57"/>
      <c r="AB608" s="57"/>
      <c r="AC608" s="57"/>
      <c r="AG608" s="67"/>
      <c r="AH608" s="67"/>
      <c r="AI608" s="59"/>
      <c r="AJ608" s="67"/>
      <c r="AK608" s="67"/>
      <c r="AM608" s="57"/>
      <c r="AN608" s="60"/>
      <c r="AO608" s="60"/>
      <c r="AP608" s="57"/>
      <c r="AQ608" s="57"/>
    </row>
    <row r="609" spans="4:43" ht="15.75" customHeight="1">
      <c r="D609" s="57"/>
      <c r="E609" s="57"/>
      <c r="F609" s="57"/>
      <c r="G609" s="57"/>
      <c r="I609" s="57"/>
      <c r="J609" s="58"/>
      <c r="K609" s="57"/>
      <c r="L609" s="57"/>
      <c r="M609" s="58"/>
      <c r="P609" s="57"/>
      <c r="Q609" s="57"/>
      <c r="S609" s="57"/>
      <c r="T609" s="57"/>
      <c r="W609" s="57"/>
      <c r="Z609" s="57"/>
      <c r="AB609" s="57"/>
      <c r="AC609" s="57"/>
      <c r="AG609" s="67"/>
      <c r="AH609" s="67"/>
      <c r="AI609" s="59"/>
      <c r="AJ609" s="67"/>
      <c r="AK609" s="67"/>
      <c r="AM609" s="57"/>
      <c r="AN609" s="60"/>
      <c r="AO609" s="60"/>
      <c r="AP609" s="57"/>
      <c r="AQ609" s="57"/>
    </row>
    <row r="610" spans="4:43" ht="15.75" customHeight="1">
      <c r="D610" s="57"/>
      <c r="E610" s="57"/>
      <c r="F610" s="57"/>
      <c r="G610" s="57"/>
      <c r="I610" s="57"/>
      <c r="J610" s="58"/>
      <c r="K610" s="57"/>
      <c r="L610" s="57"/>
      <c r="M610" s="58"/>
      <c r="P610" s="57"/>
      <c r="Q610" s="57"/>
      <c r="S610" s="57"/>
      <c r="T610" s="57"/>
      <c r="W610" s="57"/>
      <c r="Z610" s="57"/>
      <c r="AB610" s="57"/>
      <c r="AC610" s="57"/>
      <c r="AG610" s="67"/>
      <c r="AH610" s="67"/>
      <c r="AI610" s="59"/>
      <c r="AJ610" s="67"/>
      <c r="AK610" s="67"/>
      <c r="AM610" s="57"/>
      <c r="AN610" s="60"/>
      <c r="AO610" s="60"/>
      <c r="AP610" s="57"/>
      <c r="AQ610" s="57"/>
    </row>
    <row r="611" spans="4:43" ht="15.75" customHeight="1">
      <c r="D611" s="57"/>
      <c r="E611" s="57"/>
      <c r="F611" s="57"/>
      <c r="G611" s="57"/>
      <c r="I611" s="57"/>
      <c r="J611" s="58"/>
      <c r="K611" s="57"/>
      <c r="L611" s="57"/>
      <c r="M611" s="58"/>
      <c r="P611" s="57"/>
      <c r="Q611" s="57"/>
      <c r="S611" s="57"/>
      <c r="T611" s="57"/>
      <c r="W611" s="57"/>
      <c r="Z611" s="57"/>
      <c r="AB611" s="57"/>
      <c r="AC611" s="57"/>
      <c r="AG611" s="67"/>
      <c r="AH611" s="67"/>
      <c r="AI611" s="59"/>
      <c r="AJ611" s="67"/>
      <c r="AK611" s="67"/>
      <c r="AM611" s="57"/>
      <c r="AN611" s="60"/>
      <c r="AO611" s="60"/>
      <c r="AP611" s="57"/>
      <c r="AQ611" s="57"/>
    </row>
    <row r="612" spans="4:43" ht="15.75" customHeight="1">
      <c r="D612" s="57"/>
      <c r="E612" s="57"/>
      <c r="F612" s="57"/>
      <c r="G612" s="57"/>
      <c r="I612" s="57"/>
      <c r="J612" s="58"/>
      <c r="K612" s="57"/>
      <c r="L612" s="57"/>
      <c r="M612" s="58"/>
      <c r="P612" s="57"/>
      <c r="Q612" s="57"/>
      <c r="S612" s="57"/>
      <c r="T612" s="57"/>
      <c r="W612" s="57"/>
      <c r="Z612" s="57"/>
      <c r="AB612" s="57"/>
      <c r="AC612" s="57"/>
      <c r="AG612" s="67"/>
      <c r="AH612" s="67"/>
      <c r="AI612" s="59"/>
      <c r="AJ612" s="67"/>
      <c r="AK612" s="67"/>
      <c r="AM612" s="57"/>
      <c r="AN612" s="60"/>
      <c r="AO612" s="60"/>
      <c r="AP612" s="57"/>
      <c r="AQ612" s="57"/>
    </row>
    <row r="613" spans="4:43" ht="15.75" customHeight="1">
      <c r="D613" s="57"/>
      <c r="E613" s="57"/>
      <c r="F613" s="57"/>
      <c r="G613" s="57"/>
      <c r="I613" s="57"/>
      <c r="J613" s="58"/>
      <c r="K613" s="57"/>
      <c r="L613" s="57"/>
      <c r="M613" s="58"/>
      <c r="P613" s="57"/>
      <c r="Q613" s="57"/>
      <c r="S613" s="57"/>
      <c r="T613" s="57"/>
      <c r="W613" s="57"/>
      <c r="Z613" s="57"/>
      <c r="AB613" s="57"/>
      <c r="AC613" s="57"/>
      <c r="AG613" s="67"/>
      <c r="AH613" s="67"/>
      <c r="AI613" s="59"/>
      <c r="AJ613" s="67"/>
      <c r="AK613" s="67"/>
      <c r="AM613" s="57"/>
      <c r="AN613" s="60"/>
      <c r="AO613" s="60"/>
      <c r="AP613" s="57"/>
      <c r="AQ613" s="57"/>
    </row>
    <row r="614" spans="4:43" ht="15.75" customHeight="1">
      <c r="D614" s="57"/>
      <c r="E614" s="57"/>
      <c r="F614" s="57"/>
      <c r="G614" s="57"/>
      <c r="I614" s="57"/>
      <c r="J614" s="58"/>
      <c r="K614" s="57"/>
      <c r="L614" s="57"/>
      <c r="M614" s="58"/>
      <c r="P614" s="57"/>
      <c r="Q614" s="57"/>
      <c r="S614" s="57"/>
      <c r="T614" s="57"/>
      <c r="W614" s="57"/>
      <c r="Z614" s="57"/>
      <c r="AB614" s="57"/>
      <c r="AC614" s="57"/>
      <c r="AG614" s="67"/>
      <c r="AH614" s="67"/>
      <c r="AI614" s="59"/>
      <c r="AJ614" s="67"/>
      <c r="AK614" s="67"/>
      <c r="AM614" s="57"/>
      <c r="AN614" s="60"/>
      <c r="AO614" s="60"/>
      <c r="AP614" s="57"/>
      <c r="AQ614" s="57"/>
    </row>
    <row r="615" spans="4:43" ht="15.75" customHeight="1">
      <c r="D615" s="57"/>
      <c r="E615" s="57"/>
      <c r="F615" s="57"/>
      <c r="G615" s="57"/>
      <c r="I615" s="57"/>
      <c r="J615" s="58"/>
      <c r="K615" s="57"/>
      <c r="L615" s="57"/>
      <c r="M615" s="58"/>
      <c r="P615" s="57"/>
      <c r="Q615" s="57"/>
      <c r="S615" s="57"/>
      <c r="T615" s="57"/>
      <c r="W615" s="57"/>
      <c r="Z615" s="57"/>
      <c r="AB615" s="57"/>
      <c r="AC615" s="57"/>
      <c r="AG615" s="67"/>
      <c r="AH615" s="67"/>
      <c r="AI615" s="59"/>
      <c r="AJ615" s="67"/>
      <c r="AK615" s="67"/>
      <c r="AM615" s="57"/>
      <c r="AN615" s="60"/>
      <c r="AO615" s="60"/>
      <c r="AP615" s="57"/>
      <c r="AQ615" s="57"/>
    </row>
    <row r="616" spans="4:43" ht="15.75" customHeight="1">
      <c r="D616" s="57"/>
      <c r="E616" s="57"/>
      <c r="F616" s="57"/>
      <c r="G616" s="57"/>
      <c r="I616" s="57"/>
      <c r="J616" s="58"/>
      <c r="K616" s="57"/>
      <c r="L616" s="57"/>
      <c r="M616" s="58"/>
      <c r="P616" s="57"/>
      <c r="Q616" s="57"/>
      <c r="S616" s="57"/>
      <c r="T616" s="57"/>
      <c r="W616" s="57"/>
      <c r="Z616" s="57"/>
      <c r="AB616" s="57"/>
      <c r="AC616" s="57"/>
      <c r="AG616" s="67"/>
      <c r="AH616" s="67"/>
      <c r="AI616" s="59"/>
      <c r="AJ616" s="67"/>
      <c r="AK616" s="67"/>
      <c r="AM616" s="57"/>
      <c r="AN616" s="60"/>
      <c r="AO616" s="60"/>
      <c r="AP616" s="57"/>
      <c r="AQ616" s="57"/>
    </row>
    <row r="617" spans="4:43" ht="15.75" customHeight="1">
      <c r="D617" s="57"/>
      <c r="E617" s="57"/>
      <c r="F617" s="57"/>
      <c r="G617" s="57"/>
      <c r="I617" s="57"/>
      <c r="J617" s="58"/>
      <c r="K617" s="57"/>
      <c r="L617" s="57"/>
      <c r="M617" s="58"/>
      <c r="P617" s="57"/>
      <c r="Q617" s="57"/>
      <c r="S617" s="57"/>
      <c r="T617" s="57"/>
      <c r="W617" s="57"/>
      <c r="Z617" s="57"/>
      <c r="AB617" s="57"/>
      <c r="AC617" s="57"/>
      <c r="AG617" s="67"/>
      <c r="AH617" s="67"/>
      <c r="AI617" s="59"/>
      <c r="AJ617" s="67"/>
      <c r="AK617" s="67"/>
      <c r="AM617" s="57"/>
      <c r="AN617" s="60"/>
      <c r="AO617" s="60"/>
      <c r="AP617" s="57"/>
      <c r="AQ617" s="57"/>
    </row>
    <row r="618" spans="4:43" ht="15.75" customHeight="1">
      <c r="D618" s="57"/>
      <c r="E618" s="57"/>
      <c r="F618" s="57"/>
      <c r="G618" s="57"/>
      <c r="I618" s="57"/>
      <c r="J618" s="58"/>
      <c r="K618" s="57"/>
      <c r="L618" s="57"/>
      <c r="M618" s="58"/>
      <c r="P618" s="57"/>
      <c r="Q618" s="57"/>
      <c r="S618" s="57"/>
      <c r="T618" s="57"/>
      <c r="W618" s="57"/>
      <c r="Z618" s="57"/>
      <c r="AB618" s="57"/>
      <c r="AC618" s="57"/>
      <c r="AG618" s="67"/>
      <c r="AH618" s="67"/>
      <c r="AI618" s="59"/>
      <c r="AJ618" s="67"/>
      <c r="AK618" s="67"/>
      <c r="AM618" s="57"/>
      <c r="AN618" s="60"/>
      <c r="AO618" s="60"/>
      <c r="AP618" s="57"/>
      <c r="AQ618" s="57"/>
    </row>
    <row r="619" spans="4:43" ht="15.75" customHeight="1">
      <c r="D619" s="57"/>
      <c r="E619" s="57"/>
      <c r="F619" s="57"/>
      <c r="G619" s="57"/>
      <c r="I619" s="57"/>
      <c r="J619" s="58"/>
      <c r="K619" s="57"/>
      <c r="L619" s="57"/>
      <c r="M619" s="58"/>
      <c r="P619" s="57"/>
      <c r="Q619" s="57"/>
      <c r="S619" s="57"/>
      <c r="T619" s="57"/>
      <c r="W619" s="57"/>
      <c r="Z619" s="57"/>
      <c r="AB619" s="57"/>
      <c r="AC619" s="57"/>
      <c r="AG619" s="67"/>
      <c r="AH619" s="67"/>
      <c r="AI619" s="59"/>
      <c r="AJ619" s="67"/>
      <c r="AK619" s="67"/>
      <c r="AM619" s="57"/>
      <c r="AN619" s="60"/>
      <c r="AO619" s="60"/>
      <c r="AP619" s="57"/>
      <c r="AQ619" s="57"/>
    </row>
    <row r="620" spans="4:43" ht="15.75" customHeight="1">
      <c r="D620" s="57"/>
      <c r="E620" s="57"/>
      <c r="F620" s="57"/>
      <c r="G620" s="57"/>
      <c r="I620" s="57"/>
      <c r="J620" s="58"/>
      <c r="K620" s="57"/>
      <c r="L620" s="57"/>
      <c r="M620" s="58"/>
      <c r="P620" s="57"/>
      <c r="Q620" s="57"/>
      <c r="S620" s="57"/>
      <c r="T620" s="57"/>
      <c r="W620" s="57"/>
      <c r="Z620" s="57"/>
      <c r="AB620" s="57"/>
      <c r="AC620" s="57"/>
      <c r="AG620" s="67"/>
      <c r="AH620" s="67"/>
      <c r="AI620" s="59"/>
      <c r="AJ620" s="67"/>
      <c r="AK620" s="67"/>
      <c r="AM620" s="57"/>
      <c r="AN620" s="60"/>
      <c r="AO620" s="60"/>
      <c r="AP620" s="57"/>
      <c r="AQ620" s="57"/>
    </row>
    <row r="621" spans="4:43" ht="15.75" customHeight="1">
      <c r="D621" s="57"/>
      <c r="E621" s="57"/>
      <c r="F621" s="57"/>
      <c r="G621" s="57"/>
      <c r="I621" s="57"/>
      <c r="J621" s="58"/>
      <c r="K621" s="57"/>
      <c r="L621" s="57"/>
      <c r="M621" s="58"/>
      <c r="P621" s="57"/>
      <c r="Q621" s="57"/>
      <c r="S621" s="57"/>
      <c r="T621" s="57"/>
      <c r="W621" s="57"/>
      <c r="Z621" s="57"/>
      <c r="AB621" s="57"/>
      <c r="AC621" s="57"/>
      <c r="AG621" s="67"/>
      <c r="AH621" s="67"/>
      <c r="AI621" s="59"/>
      <c r="AJ621" s="67"/>
      <c r="AK621" s="67"/>
      <c r="AM621" s="57"/>
      <c r="AN621" s="60"/>
      <c r="AO621" s="60"/>
      <c r="AP621" s="57"/>
      <c r="AQ621" s="57"/>
    </row>
    <row r="622" spans="4:43" ht="15.75" customHeight="1">
      <c r="D622" s="57"/>
      <c r="E622" s="57"/>
      <c r="F622" s="57"/>
      <c r="G622" s="57"/>
      <c r="I622" s="57"/>
      <c r="J622" s="58"/>
      <c r="K622" s="57"/>
      <c r="L622" s="57"/>
      <c r="M622" s="58"/>
      <c r="P622" s="57"/>
      <c r="Q622" s="57"/>
      <c r="S622" s="57"/>
      <c r="T622" s="57"/>
      <c r="W622" s="57"/>
      <c r="Z622" s="57"/>
      <c r="AB622" s="57"/>
      <c r="AC622" s="57"/>
      <c r="AG622" s="67"/>
      <c r="AH622" s="67"/>
      <c r="AI622" s="59"/>
      <c r="AJ622" s="67"/>
      <c r="AK622" s="67"/>
      <c r="AM622" s="57"/>
      <c r="AN622" s="60"/>
      <c r="AO622" s="60"/>
      <c r="AP622" s="57"/>
      <c r="AQ622" s="57"/>
    </row>
    <row r="623" spans="4:43" ht="15.75" customHeight="1">
      <c r="D623" s="57"/>
      <c r="E623" s="57"/>
      <c r="F623" s="57"/>
      <c r="G623" s="57"/>
      <c r="I623" s="57"/>
      <c r="J623" s="58"/>
      <c r="K623" s="57"/>
      <c r="L623" s="57"/>
      <c r="M623" s="58"/>
      <c r="P623" s="57"/>
      <c r="Q623" s="57"/>
      <c r="S623" s="57"/>
      <c r="T623" s="57"/>
      <c r="W623" s="57"/>
      <c r="Z623" s="57"/>
      <c r="AB623" s="57"/>
      <c r="AC623" s="57"/>
      <c r="AG623" s="67"/>
      <c r="AH623" s="67"/>
      <c r="AI623" s="59"/>
      <c r="AJ623" s="67"/>
      <c r="AK623" s="67"/>
      <c r="AM623" s="57"/>
      <c r="AN623" s="60"/>
      <c r="AO623" s="60"/>
      <c r="AP623" s="57"/>
      <c r="AQ623" s="57"/>
    </row>
    <row r="624" spans="4:43" ht="15.75" customHeight="1">
      <c r="D624" s="57"/>
      <c r="E624" s="57"/>
      <c r="F624" s="57"/>
      <c r="G624" s="57"/>
      <c r="I624" s="57"/>
      <c r="J624" s="58"/>
      <c r="K624" s="57"/>
      <c r="L624" s="57"/>
      <c r="M624" s="58"/>
      <c r="P624" s="57"/>
      <c r="Q624" s="57"/>
      <c r="S624" s="57"/>
      <c r="T624" s="57"/>
      <c r="W624" s="57"/>
      <c r="Z624" s="57"/>
      <c r="AB624" s="57"/>
      <c r="AC624" s="57"/>
      <c r="AG624" s="67"/>
      <c r="AH624" s="67"/>
      <c r="AI624" s="59"/>
      <c r="AJ624" s="67"/>
      <c r="AK624" s="67"/>
      <c r="AM624" s="57"/>
      <c r="AN624" s="60"/>
      <c r="AO624" s="60"/>
      <c r="AP624" s="57"/>
      <c r="AQ624" s="57"/>
    </row>
    <row r="625" spans="4:43" ht="15.75" customHeight="1">
      <c r="D625" s="57"/>
      <c r="E625" s="57"/>
      <c r="F625" s="57"/>
      <c r="G625" s="57"/>
      <c r="I625" s="57"/>
      <c r="J625" s="58"/>
      <c r="K625" s="57"/>
      <c r="L625" s="57"/>
      <c r="M625" s="58"/>
      <c r="P625" s="57"/>
      <c r="Q625" s="57"/>
      <c r="S625" s="57"/>
      <c r="T625" s="57"/>
      <c r="W625" s="57"/>
      <c r="Z625" s="57"/>
      <c r="AB625" s="57"/>
      <c r="AC625" s="57"/>
      <c r="AG625" s="67"/>
      <c r="AH625" s="67"/>
      <c r="AI625" s="59"/>
      <c r="AJ625" s="67"/>
      <c r="AK625" s="67"/>
      <c r="AM625" s="57"/>
      <c r="AN625" s="60"/>
      <c r="AO625" s="60"/>
      <c r="AP625" s="57"/>
      <c r="AQ625" s="57"/>
    </row>
    <row r="626" spans="4:43" ht="15.75" customHeight="1">
      <c r="D626" s="57"/>
      <c r="E626" s="57"/>
      <c r="F626" s="57"/>
      <c r="G626" s="57"/>
      <c r="I626" s="57"/>
      <c r="J626" s="58"/>
      <c r="K626" s="57"/>
      <c r="L626" s="57"/>
      <c r="M626" s="58"/>
      <c r="P626" s="57"/>
      <c r="Q626" s="57"/>
      <c r="S626" s="57"/>
      <c r="T626" s="57"/>
      <c r="W626" s="57"/>
      <c r="Z626" s="57"/>
      <c r="AB626" s="57"/>
      <c r="AC626" s="57"/>
      <c r="AG626" s="67"/>
      <c r="AH626" s="67"/>
      <c r="AI626" s="59"/>
      <c r="AJ626" s="67"/>
      <c r="AK626" s="67"/>
      <c r="AM626" s="57"/>
      <c r="AN626" s="60"/>
      <c r="AO626" s="60"/>
      <c r="AP626" s="57"/>
      <c r="AQ626" s="57"/>
    </row>
    <row r="627" spans="4:43" ht="15.75" customHeight="1">
      <c r="D627" s="57"/>
      <c r="E627" s="57"/>
      <c r="F627" s="57"/>
      <c r="G627" s="57"/>
      <c r="I627" s="57"/>
      <c r="J627" s="58"/>
      <c r="K627" s="57"/>
      <c r="L627" s="57"/>
      <c r="M627" s="58"/>
      <c r="P627" s="57"/>
      <c r="Q627" s="57"/>
      <c r="S627" s="57"/>
      <c r="T627" s="57"/>
      <c r="W627" s="57"/>
      <c r="Z627" s="57"/>
      <c r="AB627" s="57"/>
      <c r="AC627" s="57"/>
      <c r="AG627" s="67"/>
      <c r="AH627" s="67"/>
      <c r="AI627" s="59"/>
      <c r="AJ627" s="67"/>
      <c r="AK627" s="67"/>
      <c r="AM627" s="57"/>
      <c r="AN627" s="60"/>
      <c r="AO627" s="60"/>
      <c r="AP627" s="57"/>
      <c r="AQ627" s="57"/>
    </row>
    <row r="628" spans="4:43" ht="15.75" customHeight="1">
      <c r="D628" s="57"/>
      <c r="E628" s="57"/>
      <c r="F628" s="57"/>
      <c r="G628" s="57"/>
      <c r="I628" s="57"/>
      <c r="J628" s="58"/>
      <c r="K628" s="57"/>
      <c r="L628" s="57"/>
      <c r="M628" s="58"/>
      <c r="P628" s="57"/>
      <c r="Q628" s="57"/>
      <c r="S628" s="57"/>
      <c r="T628" s="57"/>
      <c r="W628" s="57"/>
      <c r="Z628" s="57"/>
      <c r="AB628" s="57"/>
      <c r="AC628" s="57"/>
      <c r="AG628" s="67"/>
      <c r="AH628" s="67"/>
      <c r="AI628" s="59"/>
      <c r="AJ628" s="67"/>
      <c r="AK628" s="67"/>
      <c r="AM628" s="57"/>
      <c r="AN628" s="60"/>
      <c r="AO628" s="60"/>
      <c r="AP628" s="57"/>
      <c r="AQ628" s="57"/>
    </row>
    <row r="629" spans="4:43" ht="15.75" customHeight="1">
      <c r="D629" s="57"/>
      <c r="E629" s="57"/>
      <c r="F629" s="57"/>
      <c r="G629" s="57"/>
      <c r="I629" s="57"/>
      <c r="J629" s="58"/>
      <c r="K629" s="57"/>
      <c r="L629" s="57"/>
      <c r="M629" s="58"/>
      <c r="P629" s="57"/>
      <c r="Q629" s="57"/>
      <c r="S629" s="57"/>
      <c r="T629" s="57"/>
      <c r="W629" s="57"/>
      <c r="Z629" s="57"/>
      <c r="AB629" s="57"/>
      <c r="AC629" s="57"/>
      <c r="AG629" s="67"/>
      <c r="AH629" s="67"/>
      <c r="AI629" s="59"/>
      <c r="AJ629" s="67"/>
      <c r="AK629" s="67"/>
      <c r="AM629" s="57"/>
      <c r="AN629" s="60"/>
      <c r="AO629" s="60"/>
      <c r="AP629" s="57"/>
      <c r="AQ629" s="57"/>
    </row>
    <row r="630" spans="4:43" ht="15.75" customHeight="1">
      <c r="D630" s="57"/>
      <c r="E630" s="57"/>
      <c r="F630" s="57"/>
      <c r="G630" s="57"/>
      <c r="I630" s="57"/>
      <c r="J630" s="58"/>
      <c r="K630" s="57"/>
      <c r="L630" s="57"/>
      <c r="M630" s="58"/>
      <c r="P630" s="57"/>
      <c r="Q630" s="57"/>
      <c r="S630" s="57"/>
      <c r="T630" s="57"/>
      <c r="W630" s="57"/>
      <c r="Z630" s="57"/>
      <c r="AB630" s="57"/>
      <c r="AC630" s="57"/>
      <c r="AG630" s="67"/>
      <c r="AH630" s="67"/>
      <c r="AI630" s="59"/>
      <c r="AJ630" s="67"/>
      <c r="AK630" s="67"/>
      <c r="AM630" s="57"/>
      <c r="AN630" s="60"/>
      <c r="AO630" s="60"/>
      <c r="AP630" s="57"/>
      <c r="AQ630" s="57"/>
    </row>
    <row r="631" spans="4:43" ht="15.75" customHeight="1">
      <c r="D631" s="57"/>
      <c r="E631" s="57"/>
      <c r="F631" s="57"/>
      <c r="G631" s="57"/>
      <c r="I631" s="57"/>
      <c r="J631" s="58"/>
      <c r="K631" s="57"/>
      <c r="L631" s="57"/>
      <c r="M631" s="58"/>
      <c r="P631" s="57"/>
      <c r="Q631" s="57"/>
      <c r="S631" s="57"/>
      <c r="T631" s="57"/>
      <c r="W631" s="57"/>
      <c r="Z631" s="57"/>
      <c r="AB631" s="57"/>
      <c r="AC631" s="57"/>
      <c r="AG631" s="67"/>
      <c r="AH631" s="67"/>
      <c r="AI631" s="59"/>
      <c r="AJ631" s="67"/>
      <c r="AK631" s="67"/>
      <c r="AM631" s="57"/>
      <c r="AN631" s="60"/>
      <c r="AO631" s="60"/>
      <c r="AP631" s="57"/>
      <c r="AQ631" s="57"/>
    </row>
    <row r="632" spans="4:43" ht="15.75" customHeight="1">
      <c r="D632" s="57"/>
      <c r="E632" s="57"/>
      <c r="F632" s="57"/>
      <c r="G632" s="57"/>
      <c r="I632" s="57"/>
      <c r="J632" s="58"/>
      <c r="K632" s="57"/>
      <c r="L632" s="57"/>
      <c r="M632" s="58"/>
      <c r="P632" s="57"/>
      <c r="Q632" s="57"/>
      <c r="S632" s="57"/>
      <c r="T632" s="57"/>
      <c r="W632" s="57"/>
      <c r="Z632" s="57"/>
      <c r="AB632" s="57"/>
      <c r="AC632" s="57"/>
      <c r="AG632" s="67"/>
      <c r="AH632" s="67"/>
      <c r="AI632" s="59"/>
      <c r="AJ632" s="67"/>
      <c r="AK632" s="67"/>
      <c r="AM632" s="57"/>
      <c r="AN632" s="60"/>
      <c r="AO632" s="60"/>
      <c r="AP632" s="57"/>
      <c r="AQ632" s="57"/>
    </row>
    <row r="633" spans="4:43" ht="15.75" customHeight="1">
      <c r="D633" s="57"/>
      <c r="E633" s="57"/>
      <c r="F633" s="57"/>
      <c r="G633" s="57"/>
      <c r="I633" s="57"/>
      <c r="J633" s="58"/>
      <c r="K633" s="57"/>
      <c r="L633" s="57"/>
      <c r="M633" s="58"/>
      <c r="P633" s="57"/>
      <c r="Q633" s="57"/>
      <c r="S633" s="57"/>
      <c r="T633" s="57"/>
      <c r="W633" s="57"/>
      <c r="Z633" s="57"/>
      <c r="AB633" s="57"/>
      <c r="AC633" s="57"/>
      <c r="AG633" s="67"/>
      <c r="AH633" s="67"/>
      <c r="AI633" s="59"/>
      <c r="AJ633" s="67"/>
      <c r="AK633" s="67"/>
      <c r="AM633" s="57"/>
      <c r="AN633" s="60"/>
      <c r="AO633" s="60"/>
      <c r="AP633" s="57"/>
      <c r="AQ633" s="57"/>
    </row>
    <row r="634" spans="4:43" ht="15.75" customHeight="1">
      <c r="D634" s="57"/>
      <c r="E634" s="57"/>
      <c r="F634" s="57"/>
      <c r="G634" s="57"/>
      <c r="I634" s="57"/>
      <c r="J634" s="58"/>
      <c r="K634" s="57"/>
      <c r="L634" s="57"/>
      <c r="M634" s="58"/>
      <c r="P634" s="57"/>
      <c r="Q634" s="57"/>
      <c r="S634" s="57"/>
      <c r="T634" s="57"/>
      <c r="W634" s="57"/>
      <c r="Z634" s="57"/>
      <c r="AB634" s="57"/>
      <c r="AC634" s="57"/>
      <c r="AG634" s="67"/>
      <c r="AH634" s="67"/>
      <c r="AI634" s="59"/>
      <c r="AJ634" s="67"/>
      <c r="AK634" s="67"/>
      <c r="AM634" s="57"/>
      <c r="AN634" s="60"/>
      <c r="AO634" s="60"/>
      <c r="AP634" s="57"/>
      <c r="AQ634" s="57"/>
    </row>
    <row r="635" spans="4:43" ht="15.75" customHeight="1">
      <c r="D635" s="57"/>
      <c r="E635" s="57"/>
      <c r="F635" s="57"/>
      <c r="G635" s="57"/>
      <c r="I635" s="57"/>
      <c r="J635" s="58"/>
      <c r="K635" s="57"/>
      <c r="L635" s="57"/>
      <c r="M635" s="58"/>
      <c r="P635" s="57"/>
      <c r="Q635" s="57"/>
      <c r="S635" s="57"/>
      <c r="T635" s="57"/>
      <c r="W635" s="57"/>
      <c r="Z635" s="57"/>
      <c r="AB635" s="57"/>
      <c r="AC635" s="57"/>
      <c r="AG635" s="67"/>
      <c r="AH635" s="67"/>
      <c r="AI635" s="59"/>
      <c r="AJ635" s="67"/>
      <c r="AK635" s="67"/>
      <c r="AM635" s="57"/>
      <c r="AN635" s="60"/>
      <c r="AO635" s="60"/>
      <c r="AP635" s="57"/>
      <c r="AQ635" s="57"/>
    </row>
    <row r="636" spans="4:43" ht="15.75" customHeight="1">
      <c r="D636" s="57"/>
      <c r="E636" s="57"/>
      <c r="F636" s="57"/>
      <c r="G636" s="57"/>
      <c r="I636" s="57"/>
      <c r="J636" s="58"/>
      <c r="K636" s="57"/>
      <c r="L636" s="57"/>
      <c r="M636" s="58"/>
      <c r="P636" s="57"/>
      <c r="Q636" s="57"/>
      <c r="S636" s="57"/>
      <c r="T636" s="57"/>
      <c r="W636" s="57"/>
      <c r="Z636" s="57"/>
      <c r="AB636" s="57"/>
      <c r="AC636" s="57"/>
      <c r="AG636" s="67"/>
      <c r="AH636" s="67"/>
      <c r="AI636" s="59"/>
      <c r="AJ636" s="67"/>
      <c r="AK636" s="67"/>
      <c r="AM636" s="57"/>
      <c r="AN636" s="60"/>
      <c r="AO636" s="60"/>
      <c r="AP636" s="57"/>
      <c r="AQ636" s="57"/>
    </row>
    <row r="637" spans="4:43" ht="15.75" customHeight="1">
      <c r="D637" s="57"/>
      <c r="E637" s="57"/>
      <c r="F637" s="57"/>
      <c r="G637" s="57"/>
      <c r="I637" s="57"/>
      <c r="J637" s="58"/>
      <c r="K637" s="57"/>
      <c r="L637" s="57"/>
      <c r="M637" s="58"/>
      <c r="P637" s="57"/>
      <c r="Q637" s="57"/>
      <c r="S637" s="57"/>
      <c r="T637" s="57"/>
      <c r="W637" s="57"/>
      <c r="Z637" s="57"/>
      <c r="AB637" s="57"/>
      <c r="AC637" s="57"/>
      <c r="AG637" s="67"/>
      <c r="AH637" s="67"/>
      <c r="AI637" s="59"/>
      <c r="AJ637" s="67"/>
      <c r="AK637" s="67"/>
      <c r="AM637" s="57"/>
      <c r="AN637" s="60"/>
      <c r="AO637" s="60"/>
      <c r="AP637" s="57"/>
      <c r="AQ637" s="57"/>
    </row>
    <row r="638" spans="4:43" ht="15.75" customHeight="1">
      <c r="D638" s="57"/>
      <c r="E638" s="57"/>
      <c r="F638" s="57"/>
      <c r="G638" s="57"/>
      <c r="I638" s="57"/>
      <c r="J638" s="58"/>
      <c r="K638" s="57"/>
      <c r="L638" s="57"/>
      <c r="M638" s="58"/>
      <c r="P638" s="57"/>
      <c r="Q638" s="57"/>
      <c r="S638" s="57"/>
      <c r="T638" s="57"/>
      <c r="W638" s="57"/>
      <c r="Z638" s="57"/>
      <c r="AB638" s="57"/>
      <c r="AC638" s="57"/>
      <c r="AG638" s="67"/>
      <c r="AH638" s="67"/>
      <c r="AI638" s="59"/>
      <c r="AJ638" s="67"/>
      <c r="AK638" s="67"/>
      <c r="AM638" s="57"/>
      <c r="AN638" s="60"/>
      <c r="AO638" s="60"/>
      <c r="AP638" s="57"/>
      <c r="AQ638" s="57"/>
    </row>
    <row r="639" spans="4:43" ht="15.75" customHeight="1">
      <c r="D639" s="57"/>
      <c r="E639" s="57"/>
      <c r="F639" s="57"/>
      <c r="G639" s="57"/>
      <c r="I639" s="57"/>
      <c r="J639" s="58"/>
      <c r="K639" s="57"/>
      <c r="L639" s="57"/>
      <c r="M639" s="58"/>
      <c r="P639" s="57"/>
      <c r="Q639" s="57"/>
      <c r="S639" s="57"/>
      <c r="T639" s="57"/>
      <c r="W639" s="57"/>
      <c r="Z639" s="57"/>
      <c r="AB639" s="57"/>
      <c r="AC639" s="57"/>
      <c r="AG639" s="67"/>
      <c r="AH639" s="67"/>
      <c r="AI639" s="59"/>
      <c r="AJ639" s="67"/>
      <c r="AK639" s="67"/>
      <c r="AM639" s="57"/>
      <c r="AN639" s="60"/>
      <c r="AO639" s="60"/>
      <c r="AP639" s="57"/>
      <c r="AQ639" s="57"/>
    </row>
    <row r="640" spans="4:43" ht="15.75" customHeight="1">
      <c r="D640" s="57"/>
      <c r="E640" s="57"/>
      <c r="F640" s="57"/>
      <c r="G640" s="57"/>
      <c r="I640" s="57"/>
      <c r="J640" s="58"/>
      <c r="K640" s="57"/>
      <c r="L640" s="57"/>
      <c r="M640" s="58"/>
      <c r="P640" s="57"/>
      <c r="Q640" s="57"/>
      <c r="S640" s="57"/>
      <c r="T640" s="57"/>
      <c r="W640" s="57"/>
      <c r="Z640" s="57"/>
      <c r="AB640" s="57"/>
      <c r="AC640" s="57"/>
      <c r="AG640" s="67"/>
      <c r="AH640" s="67"/>
      <c r="AI640" s="59"/>
      <c r="AJ640" s="67"/>
      <c r="AK640" s="67"/>
      <c r="AM640" s="57"/>
      <c r="AN640" s="60"/>
      <c r="AO640" s="60"/>
      <c r="AP640" s="57"/>
      <c r="AQ640" s="57"/>
    </row>
    <row r="641" spans="4:43" ht="15.75" customHeight="1">
      <c r="D641" s="57"/>
      <c r="E641" s="57"/>
      <c r="F641" s="57"/>
      <c r="G641" s="57"/>
      <c r="I641" s="57"/>
      <c r="J641" s="58"/>
      <c r="K641" s="57"/>
      <c r="L641" s="57"/>
      <c r="M641" s="58"/>
      <c r="P641" s="57"/>
      <c r="Q641" s="57"/>
      <c r="S641" s="57"/>
      <c r="T641" s="57"/>
      <c r="W641" s="57"/>
      <c r="Z641" s="57"/>
      <c r="AB641" s="57"/>
      <c r="AC641" s="57"/>
      <c r="AG641" s="67"/>
      <c r="AH641" s="67"/>
      <c r="AI641" s="59"/>
      <c r="AJ641" s="67"/>
      <c r="AK641" s="67"/>
      <c r="AM641" s="57"/>
      <c r="AN641" s="60"/>
      <c r="AO641" s="60"/>
      <c r="AP641" s="57"/>
      <c r="AQ641" s="57"/>
    </row>
    <row r="642" spans="4:43" ht="15.75" customHeight="1">
      <c r="D642" s="57"/>
      <c r="E642" s="57"/>
      <c r="F642" s="57"/>
      <c r="G642" s="57"/>
      <c r="I642" s="57"/>
      <c r="J642" s="58"/>
      <c r="K642" s="57"/>
      <c r="L642" s="57"/>
      <c r="M642" s="58"/>
      <c r="P642" s="57"/>
      <c r="Q642" s="57"/>
      <c r="S642" s="57"/>
      <c r="T642" s="57"/>
      <c r="W642" s="57"/>
      <c r="Z642" s="57"/>
      <c r="AB642" s="57"/>
      <c r="AC642" s="57"/>
      <c r="AG642" s="67"/>
      <c r="AH642" s="67"/>
      <c r="AI642" s="59"/>
      <c r="AJ642" s="67"/>
      <c r="AK642" s="67"/>
      <c r="AM642" s="57"/>
      <c r="AN642" s="60"/>
      <c r="AO642" s="60"/>
      <c r="AP642" s="57"/>
      <c r="AQ642" s="57"/>
    </row>
    <row r="643" spans="4:43" ht="15.75" customHeight="1">
      <c r="D643" s="57"/>
      <c r="E643" s="57"/>
      <c r="F643" s="57"/>
      <c r="G643" s="57"/>
      <c r="I643" s="57"/>
      <c r="J643" s="58"/>
      <c r="K643" s="57"/>
      <c r="L643" s="57"/>
      <c r="M643" s="58"/>
      <c r="P643" s="57"/>
      <c r="Q643" s="57"/>
      <c r="S643" s="57"/>
      <c r="T643" s="57"/>
      <c r="W643" s="57"/>
      <c r="Z643" s="57"/>
      <c r="AB643" s="57"/>
      <c r="AC643" s="57"/>
      <c r="AG643" s="67"/>
      <c r="AH643" s="67"/>
      <c r="AI643" s="59"/>
      <c r="AJ643" s="67"/>
      <c r="AK643" s="67"/>
      <c r="AM643" s="57"/>
      <c r="AN643" s="60"/>
      <c r="AO643" s="60"/>
      <c r="AP643" s="57"/>
      <c r="AQ643" s="57"/>
    </row>
    <row r="644" spans="4:43" ht="15.75" customHeight="1">
      <c r="D644" s="57"/>
      <c r="E644" s="57"/>
      <c r="F644" s="57"/>
      <c r="G644" s="57"/>
      <c r="I644" s="57"/>
      <c r="J644" s="58"/>
      <c r="K644" s="57"/>
      <c r="L644" s="57"/>
      <c r="M644" s="58"/>
      <c r="P644" s="57"/>
      <c r="Q644" s="57"/>
      <c r="S644" s="57"/>
      <c r="T644" s="57"/>
      <c r="W644" s="57"/>
      <c r="Z644" s="57"/>
      <c r="AB644" s="57"/>
      <c r="AC644" s="57"/>
      <c r="AG644" s="67"/>
      <c r="AH644" s="67"/>
      <c r="AI644" s="59"/>
      <c r="AJ644" s="67"/>
      <c r="AK644" s="67"/>
      <c r="AM644" s="57"/>
      <c r="AN644" s="60"/>
      <c r="AO644" s="60"/>
      <c r="AP644" s="57"/>
      <c r="AQ644" s="57"/>
    </row>
    <row r="645" spans="4:43" ht="15.75" customHeight="1">
      <c r="D645" s="57"/>
      <c r="E645" s="57"/>
      <c r="F645" s="57"/>
      <c r="G645" s="57"/>
      <c r="I645" s="57"/>
      <c r="J645" s="58"/>
      <c r="K645" s="57"/>
      <c r="L645" s="57"/>
      <c r="M645" s="58"/>
      <c r="P645" s="57"/>
      <c r="Q645" s="57"/>
      <c r="S645" s="57"/>
      <c r="T645" s="57"/>
      <c r="W645" s="57"/>
      <c r="Z645" s="57"/>
      <c r="AB645" s="57"/>
      <c r="AC645" s="57"/>
      <c r="AG645" s="67"/>
      <c r="AH645" s="67"/>
      <c r="AI645" s="59"/>
      <c r="AJ645" s="67"/>
      <c r="AK645" s="67"/>
      <c r="AM645" s="57"/>
      <c r="AN645" s="60"/>
      <c r="AO645" s="60"/>
      <c r="AP645" s="57"/>
      <c r="AQ645" s="57"/>
    </row>
    <row r="646" spans="4:43" ht="15.75" customHeight="1">
      <c r="D646" s="57"/>
      <c r="E646" s="57"/>
      <c r="F646" s="57"/>
      <c r="G646" s="57"/>
      <c r="I646" s="57"/>
      <c r="J646" s="58"/>
      <c r="K646" s="57"/>
      <c r="L646" s="57"/>
      <c r="M646" s="58"/>
      <c r="P646" s="57"/>
      <c r="Q646" s="57"/>
      <c r="S646" s="57"/>
      <c r="T646" s="57"/>
      <c r="W646" s="57"/>
      <c r="Z646" s="57"/>
      <c r="AB646" s="57"/>
      <c r="AC646" s="57"/>
      <c r="AG646" s="67"/>
      <c r="AH646" s="67"/>
      <c r="AI646" s="59"/>
      <c r="AJ646" s="67"/>
      <c r="AK646" s="67"/>
      <c r="AM646" s="57"/>
      <c r="AN646" s="60"/>
      <c r="AO646" s="60"/>
      <c r="AP646" s="57"/>
      <c r="AQ646" s="57"/>
    </row>
    <row r="647" spans="4:43" ht="15.75" customHeight="1">
      <c r="D647" s="57"/>
      <c r="E647" s="57"/>
      <c r="F647" s="57"/>
      <c r="G647" s="57"/>
      <c r="I647" s="57"/>
      <c r="J647" s="58"/>
      <c r="K647" s="57"/>
      <c r="L647" s="57"/>
      <c r="M647" s="58"/>
      <c r="P647" s="57"/>
      <c r="Q647" s="57"/>
      <c r="S647" s="57"/>
      <c r="T647" s="57"/>
      <c r="W647" s="57"/>
      <c r="Z647" s="57"/>
      <c r="AB647" s="57"/>
      <c r="AC647" s="57"/>
      <c r="AG647" s="67"/>
      <c r="AH647" s="67"/>
      <c r="AI647" s="59"/>
      <c r="AJ647" s="67"/>
      <c r="AK647" s="67"/>
      <c r="AM647" s="57"/>
      <c r="AN647" s="60"/>
      <c r="AO647" s="60"/>
      <c r="AP647" s="57"/>
      <c r="AQ647" s="57"/>
    </row>
    <row r="648" spans="4:43" ht="15.75" customHeight="1">
      <c r="D648" s="57"/>
      <c r="E648" s="57"/>
      <c r="F648" s="57"/>
      <c r="G648" s="57"/>
      <c r="I648" s="57"/>
      <c r="J648" s="58"/>
      <c r="K648" s="57"/>
      <c r="L648" s="57"/>
      <c r="M648" s="58"/>
      <c r="P648" s="57"/>
      <c r="Q648" s="57"/>
      <c r="S648" s="57"/>
      <c r="T648" s="57"/>
      <c r="W648" s="57"/>
      <c r="Z648" s="57"/>
      <c r="AB648" s="57"/>
      <c r="AC648" s="57"/>
      <c r="AG648" s="67"/>
      <c r="AH648" s="67"/>
      <c r="AI648" s="59"/>
      <c r="AJ648" s="67"/>
      <c r="AK648" s="67"/>
      <c r="AM648" s="57"/>
      <c r="AN648" s="60"/>
      <c r="AO648" s="60"/>
      <c r="AP648" s="57"/>
      <c r="AQ648" s="57"/>
    </row>
    <row r="649" spans="4:43" ht="15.75" customHeight="1">
      <c r="D649" s="57"/>
      <c r="E649" s="57"/>
      <c r="F649" s="57"/>
      <c r="G649" s="57"/>
      <c r="I649" s="57"/>
      <c r="J649" s="58"/>
      <c r="K649" s="57"/>
      <c r="L649" s="57"/>
      <c r="M649" s="58"/>
      <c r="P649" s="57"/>
      <c r="Q649" s="57"/>
      <c r="S649" s="57"/>
      <c r="T649" s="57"/>
      <c r="W649" s="57"/>
      <c r="Z649" s="57"/>
      <c r="AB649" s="57"/>
      <c r="AC649" s="57"/>
      <c r="AG649" s="67"/>
      <c r="AH649" s="67"/>
      <c r="AI649" s="59"/>
      <c r="AJ649" s="67"/>
      <c r="AK649" s="67"/>
      <c r="AM649" s="57"/>
      <c r="AN649" s="60"/>
      <c r="AO649" s="60"/>
      <c r="AP649" s="57"/>
      <c r="AQ649" s="57"/>
    </row>
    <row r="650" spans="4:43" ht="15.75" customHeight="1">
      <c r="D650" s="57"/>
      <c r="E650" s="57"/>
      <c r="F650" s="57"/>
      <c r="G650" s="57"/>
      <c r="I650" s="57"/>
      <c r="J650" s="58"/>
      <c r="K650" s="57"/>
      <c r="L650" s="57"/>
      <c r="M650" s="58"/>
      <c r="P650" s="57"/>
      <c r="Q650" s="57"/>
      <c r="S650" s="57"/>
      <c r="T650" s="57"/>
      <c r="W650" s="57"/>
      <c r="Z650" s="57"/>
      <c r="AB650" s="57"/>
      <c r="AC650" s="57"/>
      <c r="AG650" s="67"/>
      <c r="AH650" s="67"/>
      <c r="AI650" s="59"/>
      <c r="AJ650" s="67"/>
      <c r="AK650" s="67"/>
      <c r="AM650" s="57"/>
      <c r="AN650" s="60"/>
      <c r="AO650" s="60"/>
      <c r="AP650" s="57"/>
      <c r="AQ650" s="57"/>
    </row>
    <row r="651" spans="4:43" ht="15.75" customHeight="1">
      <c r="D651" s="57"/>
      <c r="E651" s="57"/>
      <c r="F651" s="57"/>
      <c r="G651" s="57"/>
      <c r="I651" s="57"/>
      <c r="J651" s="58"/>
      <c r="K651" s="57"/>
      <c r="L651" s="57"/>
      <c r="M651" s="58"/>
      <c r="P651" s="57"/>
      <c r="Q651" s="57"/>
      <c r="S651" s="57"/>
      <c r="T651" s="57"/>
      <c r="W651" s="57"/>
      <c r="Z651" s="57"/>
      <c r="AB651" s="57"/>
      <c r="AC651" s="57"/>
      <c r="AG651" s="67"/>
      <c r="AH651" s="67"/>
      <c r="AI651" s="59"/>
      <c r="AJ651" s="67"/>
      <c r="AK651" s="67"/>
      <c r="AM651" s="57"/>
      <c r="AN651" s="60"/>
      <c r="AO651" s="60"/>
      <c r="AP651" s="57"/>
      <c r="AQ651" s="57"/>
    </row>
    <row r="652" spans="4:43" ht="15.75" customHeight="1">
      <c r="D652" s="57"/>
      <c r="E652" s="57"/>
      <c r="F652" s="57"/>
      <c r="G652" s="57"/>
      <c r="I652" s="57"/>
      <c r="J652" s="58"/>
      <c r="K652" s="57"/>
      <c r="L652" s="57"/>
      <c r="M652" s="58"/>
      <c r="P652" s="57"/>
      <c r="Q652" s="57"/>
      <c r="S652" s="57"/>
      <c r="T652" s="57"/>
      <c r="W652" s="57"/>
      <c r="Z652" s="57"/>
      <c r="AB652" s="57"/>
      <c r="AC652" s="57"/>
      <c r="AG652" s="67"/>
      <c r="AH652" s="67"/>
      <c r="AI652" s="59"/>
      <c r="AJ652" s="67"/>
      <c r="AK652" s="67"/>
      <c r="AM652" s="57"/>
      <c r="AN652" s="60"/>
      <c r="AO652" s="60"/>
      <c r="AP652" s="57"/>
      <c r="AQ652" s="57"/>
    </row>
    <row r="653" spans="4:43" ht="15.75" customHeight="1">
      <c r="D653" s="57"/>
      <c r="E653" s="57"/>
      <c r="F653" s="57"/>
      <c r="G653" s="57"/>
      <c r="I653" s="57"/>
      <c r="J653" s="58"/>
      <c r="K653" s="57"/>
      <c r="L653" s="57"/>
      <c r="M653" s="58"/>
      <c r="P653" s="57"/>
      <c r="Q653" s="57"/>
      <c r="S653" s="57"/>
      <c r="T653" s="57"/>
      <c r="W653" s="57"/>
      <c r="Z653" s="57"/>
      <c r="AB653" s="57"/>
      <c r="AC653" s="57"/>
      <c r="AG653" s="67"/>
      <c r="AH653" s="67"/>
      <c r="AI653" s="59"/>
      <c r="AJ653" s="67"/>
      <c r="AK653" s="67"/>
      <c r="AM653" s="57"/>
      <c r="AN653" s="60"/>
      <c r="AO653" s="60"/>
      <c r="AP653" s="57"/>
      <c r="AQ653" s="57"/>
    </row>
    <row r="654" spans="4:43" ht="15.75" customHeight="1">
      <c r="D654" s="57"/>
      <c r="E654" s="57"/>
      <c r="F654" s="57"/>
      <c r="G654" s="57"/>
      <c r="I654" s="57"/>
      <c r="J654" s="58"/>
      <c r="K654" s="57"/>
      <c r="L654" s="57"/>
      <c r="M654" s="58"/>
      <c r="P654" s="57"/>
      <c r="Q654" s="57"/>
      <c r="S654" s="57"/>
      <c r="T654" s="57"/>
      <c r="W654" s="57"/>
      <c r="Z654" s="57"/>
      <c r="AB654" s="57"/>
      <c r="AC654" s="57"/>
      <c r="AG654" s="67"/>
      <c r="AH654" s="67"/>
      <c r="AI654" s="59"/>
      <c r="AJ654" s="67"/>
      <c r="AK654" s="67"/>
      <c r="AM654" s="57"/>
      <c r="AN654" s="60"/>
      <c r="AO654" s="60"/>
      <c r="AP654" s="57"/>
      <c r="AQ654" s="57"/>
    </row>
    <row r="655" spans="4:43" ht="15.75" customHeight="1">
      <c r="D655" s="57"/>
      <c r="E655" s="57"/>
      <c r="F655" s="57"/>
      <c r="G655" s="57"/>
      <c r="I655" s="57"/>
      <c r="J655" s="58"/>
      <c r="K655" s="57"/>
      <c r="L655" s="57"/>
      <c r="M655" s="58"/>
      <c r="P655" s="57"/>
      <c r="Q655" s="57"/>
      <c r="S655" s="57"/>
      <c r="T655" s="57"/>
      <c r="W655" s="57"/>
      <c r="Z655" s="57"/>
      <c r="AB655" s="57"/>
      <c r="AC655" s="57"/>
      <c r="AG655" s="67"/>
      <c r="AH655" s="67"/>
      <c r="AI655" s="59"/>
      <c r="AJ655" s="67"/>
      <c r="AK655" s="67"/>
      <c r="AM655" s="57"/>
      <c r="AN655" s="60"/>
      <c r="AO655" s="60"/>
      <c r="AP655" s="57"/>
      <c r="AQ655" s="57"/>
    </row>
    <row r="656" spans="4:43" ht="15.75" customHeight="1">
      <c r="D656" s="57"/>
      <c r="E656" s="57"/>
      <c r="F656" s="57"/>
      <c r="G656" s="57"/>
      <c r="I656" s="57"/>
      <c r="J656" s="58"/>
      <c r="K656" s="57"/>
      <c r="L656" s="57"/>
      <c r="M656" s="58"/>
      <c r="P656" s="57"/>
      <c r="Q656" s="57"/>
      <c r="S656" s="57"/>
      <c r="T656" s="57"/>
      <c r="W656" s="57"/>
      <c r="Z656" s="57"/>
      <c r="AB656" s="57"/>
      <c r="AC656" s="57"/>
      <c r="AG656" s="67"/>
      <c r="AH656" s="67"/>
      <c r="AI656" s="59"/>
      <c r="AJ656" s="67"/>
      <c r="AK656" s="67"/>
      <c r="AM656" s="57"/>
      <c r="AN656" s="60"/>
      <c r="AO656" s="60"/>
      <c r="AP656" s="57"/>
      <c r="AQ656" s="57"/>
    </row>
    <row r="657" spans="4:43" ht="15.75" customHeight="1">
      <c r="D657" s="57"/>
      <c r="E657" s="57"/>
      <c r="F657" s="57"/>
      <c r="G657" s="57"/>
      <c r="I657" s="57"/>
      <c r="J657" s="58"/>
      <c r="K657" s="57"/>
      <c r="L657" s="57"/>
      <c r="M657" s="58"/>
      <c r="P657" s="57"/>
      <c r="Q657" s="57"/>
      <c r="S657" s="57"/>
      <c r="T657" s="57"/>
      <c r="W657" s="57"/>
      <c r="Z657" s="57"/>
      <c r="AB657" s="57"/>
      <c r="AC657" s="57"/>
      <c r="AG657" s="67"/>
      <c r="AH657" s="67"/>
      <c r="AI657" s="59"/>
      <c r="AJ657" s="67"/>
      <c r="AK657" s="67"/>
      <c r="AM657" s="57"/>
      <c r="AN657" s="60"/>
      <c r="AO657" s="60"/>
      <c r="AP657" s="57"/>
      <c r="AQ657" s="57"/>
    </row>
    <row r="658" spans="4:43" ht="15.75" customHeight="1">
      <c r="D658" s="57"/>
      <c r="E658" s="57"/>
      <c r="F658" s="57"/>
      <c r="G658" s="57"/>
      <c r="I658" s="57"/>
      <c r="J658" s="58"/>
      <c r="K658" s="57"/>
      <c r="L658" s="57"/>
      <c r="M658" s="58"/>
      <c r="P658" s="57"/>
      <c r="Q658" s="57"/>
      <c r="S658" s="57"/>
      <c r="T658" s="57"/>
      <c r="W658" s="57"/>
      <c r="Z658" s="57"/>
      <c r="AB658" s="57"/>
      <c r="AC658" s="57"/>
      <c r="AG658" s="67"/>
      <c r="AH658" s="67"/>
      <c r="AI658" s="59"/>
      <c r="AJ658" s="67"/>
      <c r="AK658" s="67"/>
      <c r="AM658" s="57"/>
      <c r="AN658" s="60"/>
      <c r="AO658" s="60"/>
      <c r="AP658" s="57"/>
      <c r="AQ658" s="57"/>
    </row>
    <row r="659" spans="4:43" ht="15.75" customHeight="1">
      <c r="D659" s="57"/>
      <c r="E659" s="57"/>
      <c r="F659" s="57"/>
      <c r="G659" s="57"/>
      <c r="I659" s="57"/>
      <c r="J659" s="58"/>
      <c r="K659" s="57"/>
      <c r="L659" s="57"/>
      <c r="M659" s="58"/>
      <c r="P659" s="57"/>
      <c r="Q659" s="57"/>
      <c r="S659" s="57"/>
      <c r="T659" s="57"/>
      <c r="W659" s="57"/>
      <c r="Z659" s="57"/>
      <c r="AB659" s="57"/>
      <c r="AC659" s="57"/>
      <c r="AG659" s="67"/>
      <c r="AH659" s="67"/>
      <c r="AI659" s="59"/>
      <c r="AJ659" s="67"/>
      <c r="AK659" s="67"/>
      <c r="AM659" s="57"/>
      <c r="AN659" s="60"/>
      <c r="AO659" s="60"/>
      <c r="AP659" s="57"/>
      <c r="AQ659" s="57"/>
    </row>
    <row r="660" spans="4:43" ht="15.75" customHeight="1">
      <c r="D660" s="57"/>
      <c r="E660" s="57"/>
      <c r="F660" s="57"/>
      <c r="G660" s="57"/>
      <c r="I660" s="57"/>
      <c r="J660" s="58"/>
      <c r="K660" s="57"/>
      <c r="L660" s="57"/>
      <c r="M660" s="58"/>
      <c r="P660" s="57"/>
      <c r="Q660" s="57"/>
      <c r="S660" s="57"/>
      <c r="T660" s="57"/>
      <c r="W660" s="57"/>
      <c r="Z660" s="57"/>
      <c r="AB660" s="57"/>
      <c r="AC660" s="57"/>
      <c r="AG660" s="67"/>
      <c r="AH660" s="67"/>
      <c r="AI660" s="59"/>
      <c r="AJ660" s="67"/>
      <c r="AK660" s="67"/>
      <c r="AM660" s="57"/>
      <c r="AN660" s="60"/>
      <c r="AO660" s="60"/>
      <c r="AP660" s="57"/>
      <c r="AQ660" s="57"/>
    </row>
    <row r="661" spans="4:43" ht="15.75" customHeight="1">
      <c r="D661" s="57"/>
      <c r="E661" s="57"/>
      <c r="F661" s="57"/>
      <c r="G661" s="57"/>
      <c r="I661" s="57"/>
      <c r="J661" s="58"/>
      <c r="K661" s="57"/>
      <c r="L661" s="57"/>
      <c r="M661" s="58"/>
      <c r="P661" s="57"/>
      <c r="Q661" s="57"/>
      <c r="S661" s="57"/>
      <c r="T661" s="57"/>
      <c r="W661" s="57"/>
      <c r="Z661" s="57"/>
      <c r="AB661" s="57"/>
      <c r="AC661" s="57"/>
      <c r="AG661" s="67"/>
      <c r="AH661" s="67"/>
      <c r="AI661" s="59"/>
      <c r="AJ661" s="67"/>
      <c r="AK661" s="67"/>
      <c r="AM661" s="57"/>
      <c r="AN661" s="60"/>
      <c r="AO661" s="60"/>
      <c r="AP661" s="57"/>
      <c r="AQ661" s="57"/>
    </row>
    <row r="662" spans="4:43" ht="15.75" customHeight="1">
      <c r="D662" s="57"/>
      <c r="E662" s="57"/>
      <c r="F662" s="57"/>
      <c r="G662" s="57"/>
      <c r="I662" s="57"/>
      <c r="J662" s="58"/>
      <c r="K662" s="57"/>
      <c r="L662" s="57"/>
      <c r="M662" s="58"/>
      <c r="P662" s="57"/>
      <c r="Q662" s="57"/>
      <c r="S662" s="57"/>
      <c r="T662" s="57"/>
      <c r="W662" s="57"/>
      <c r="Z662" s="57"/>
      <c r="AB662" s="57"/>
      <c r="AC662" s="57"/>
      <c r="AG662" s="67"/>
      <c r="AH662" s="67"/>
      <c r="AI662" s="59"/>
      <c r="AJ662" s="67"/>
      <c r="AK662" s="67"/>
      <c r="AM662" s="57"/>
      <c r="AN662" s="60"/>
      <c r="AO662" s="60"/>
      <c r="AP662" s="57"/>
      <c r="AQ662" s="57"/>
    </row>
    <row r="663" spans="4:43" ht="15.75" customHeight="1">
      <c r="D663" s="57"/>
      <c r="E663" s="57"/>
      <c r="F663" s="57"/>
      <c r="G663" s="57"/>
      <c r="I663" s="57"/>
      <c r="J663" s="58"/>
      <c r="K663" s="57"/>
      <c r="L663" s="57"/>
      <c r="M663" s="58"/>
      <c r="P663" s="57"/>
      <c r="Q663" s="57"/>
      <c r="S663" s="57"/>
      <c r="T663" s="57"/>
      <c r="W663" s="57"/>
      <c r="Z663" s="57"/>
      <c r="AB663" s="57"/>
      <c r="AC663" s="57"/>
      <c r="AG663" s="67"/>
      <c r="AH663" s="67"/>
      <c r="AI663" s="59"/>
      <c r="AJ663" s="67"/>
      <c r="AK663" s="67"/>
      <c r="AM663" s="57"/>
      <c r="AN663" s="60"/>
      <c r="AO663" s="60"/>
      <c r="AP663" s="57"/>
      <c r="AQ663" s="57"/>
    </row>
    <row r="664" spans="4:43" ht="15.75" customHeight="1">
      <c r="D664" s="57"/>
      <c r="E664" s="57"/>
      <c r="F664" s="57"/>
      <c r="G664" s="57"/>
      <c r="I664" s="57"/>
      <c r="J664" s="58"/>
      <c r="K664" s="57"/>
      <c r="L664" s="57"/>
      <c r="M664" s="58"/>
      <c r="P664" s="57"/>
      <c r="Q664" s="57"/>
      <c r="S664" s="57"/>
      <c r="T664" s="57"/>
      <c r="W664" s="57"/>
      <c r="Z664" s="57"/>
      <c r="AB664" s="57"/>
      <c r="AC664" s="57"/>
      <c r="AG664" s="67"/>
      <c r="AH664" s="67"/>
      <c r="AI664" s="59"/>
      <c r="AJ664" s="67"/>
      <c r="AK664" s="67"/>
      <c r="AM664" s="57"/>
      <c r="AN664" s="60"/>
      <c r="AO664" s="60"/>
      <c r="AP664" s="57"/>
      <c r="AQ664" s="57"/>
    </row>
    <row r="665" spans="4:43" ht="15.75" customHeight="1">
      <c r="D665" s="57"/>
      <c r="E665" s="57"/>
      <c r="F665" s="57"/>
      <c r="G665" s="57"/>
      <c r="I665" s="57"/>
      <c r="J665" s="58"/>
      <c r="K665" s="57"/>
      <c r="L665" s="57"/>
      <c r="M665" s="58"/>
      <c r="P665" s="57"/>
      <c r="Q665" s="57"/>
      <c r="S665" s="57"/>
      <c r="T665" s="57"/>
      <c r="W665" s="57"/>
      <c r="Z665" s="57"/>
      <c r="AB665" s="57"/>
      <c r="AC665" s="57"/>
      <c r="AG665" s="67"/>
      <c r="AH665" s="67"/>
      <c r="AI665" s="59"/>
      <c r="AJ665" s="67"/>
      <c r="AK665" s="67"/>
      <c r="AM665" s="57"/>
      <c r="AN665" s="60"/>
      <c r="AO665" s="60"/>
      <c r="AP665" s="57"/>
      <c r="AQ665" s="57"/>
    </row>
    <row r="666" spans="4:43" ht="15.75" customHeight="1">
      <c r="D666" s="57"/>
      <c r="E666" s="57"/>
      <c r="F666" s="57"/>
      <c r="G666" s="57"/>
      <c r="I666" s="57"/>
      <c r="J666" s="58"/>
      <c r="K666" s="57"/>
      <c r="L666" s="57"/>
      <c r="M666" s="58"/>
      <c r="P666" s="57"/>
      <c r="Q666" s="57"/>
      <c r="S666" s="57"/>
      <c r="T666" s="57"/>
      <c r="W666" s="57"/>
      <c r="Z666" s="57"/>
      <c r="AB666" s="57"/>
      <c r="AC666" s="57"/>
      <c r="AG666" s="67"/>
      <c r="AH666" s="67"/>
      <c r="AI666" s="59"/>
      <c r="AJ666" s="67"/>
      <c r="AK666" s="67"/>
      <c r="AM666" s="57"/>
      <c r="AN666" s="60"/>
      <c r="AO666" s="60"/>
      <c r="AP666" s="57"/>
      <c r="AQ666" s="57"/>
    </row>
    <row r="667" spans="4:43" ht="15.75" customHeight="1">
      <c r="D667" s="57"/>
      <c r="E667" s="57"/>
      <c r="F667" s="57"/>
      <c r="G667" s="57"/>
      <c r="I667" s="57"/>
      <c r="J667" s="58"/>
      <c r="K667" s="57"/>
      <c r="L667" s="57"/>
      <c r="M667" s="58"/>
      <c r="P667" s="57"/>
      <c r="Q667" s="57"/>
      <c r="S667" s="57"/>
      <c r="T667" s="57"/>
      <c r="W667" s="57"/>
      <c r="Z667" s="57"/>
      <c r="AB667" s="57"/>
      <c r="AC667" s="57"/>
      <c r="AG667" s="67"/>
      <c r="AH667" s="67"/>
      <c r="AI667" s="59"/>
      <c r="AJ667" s="67"/>
      <c r="AK667" s="67"/>
      <c r="AM667" s="57"/>
      <c r="AN667" s="60"/>
      <c r="AO667" s="60"/>
      <c r="AP667" s="57"/>
      <c r="AQ667" s="57"/>
    </row>
    <row r="668" spans="4:43" ht="15.75" customHeight="1">
      <c r="D668" s="57"/>
      <c r="E668" s="57"/>
      <c r="F668" s="57"/>
      <c r="G668" s="57"/>
      <c r="I668" s="57"/>
      <c r="J668" s="58"/>
      <c r="K668" s="57"/>
      <c r="L668" s="57"/>
      <c r="M668" s="58"/>
      <c r="P668" s="57"/>
      <c r="Q668" s="57"/>
      <c r="S668" s="57"/>
      <c r="T668" s="57"/>
      <c r="W668" s="57"/>
      <c r="Z668" s="57"/>
      <c r="AB668" s="57"/>
      <c r="AC668" s="57"/>
      <c r="AG668" s="67"/>
      <c r="AH668" s="67"/>
      <c r="AI668" s="59"/>
      <c r="AJ668" s="67"/>
      <c r="AK668" s="67"/>
      <c r="AM668" s="57"/>
      <c r="AN668" s="60"/>
      <c r="AO668" s="60"/>
      <c r="AP668" s="57"/>
      <c r="AQ668" s="57"/>
    </row>
    <row r="669" spans="4:43" ht="15.75" customHeight="1">
      <c r="D669" s="57"/>
      <c r="E669" s="57"/>
      <c r="F669" s="57"/>
      <c r="G669" s="57"/>
      <c r="I669" s="57"/>
      <c r="J669" s="58"/>
      <c r="K669" s="57"/>
      <c r="L669" s="57"/>
      <c r="M669" s="58"/>
      <c r="P669" s="57"/>
      <c r="Q669" s="57"/>
      <c r="S669" s="57"/>
      <c r="T669" s="57"/>
      <c r="W669" s="57"/>
      <c r="Z669" s="57"/>
      <c r="AB669" s="57"/>
      <c r="AC669" s="57"/>
      <c r="AG669" s="67"/>
      <c r="AH669" s="67"/>
      <c r="AI669" s="59"/>
      <c r="AJ669" s="67"/>
      <c r="AK669" s="67"/>
      <c r="AM669" s="57"/>
      <c r="AN669" s="60"/>
      <c r="AO669" s="60"/>
      <c r="AP669" s="57"/>
      <c r="AQ669" s="57"/>
    </row>
    <row r="670" spans="4:43" ht="15.75" customHeight="1">
      <c r="D670" s="57"/>
      <c r="E670" s="57"/>
      <c r="F670" s="57"/>
      <c r="G670" s="57"/>
      <c r="I670" s="57"/>
      <c r="J670" s="58"/>
      <c r="K670" s="57"/>
      <c r="L670" s="57"/>
      <c r="M670" s="58"/>
      <c r="P670" s="57"/>
      <c r="Q670" s="57"/>
      <c r="S670" s="57"/>
      <c r="T670" s="57"/>
      <c r="W670" s="57"/>
      <c r="Z670" s="57"/>
      <c r="AB670" s="57"/>
      <c r="AC670" s="57"/>
      <c r="AG670" s="67"/>
      <c r="AH670" s="67"/>
      <c r="AI670" s="59"/>
      <c r="AJ670" s="67"/>
      <c r="AK670" s="67"/>
      <c r="AM670" s="57"/>
      <c r="AN670" s="60"/>
      <c r="AO670" s="60"/>
      <c r="AP670" s="57"/>
      <c r="AQ670" s="57"/>
    </row>
    <row r="671" spans="4:43" ht="15.75" customHeight="1">
      <c r="D671" s="57"/>
      <c r="E671" s="57"/>
      <c r="F671" s="57"/>
      <c r="G671" s="57"/>
      <c r="I671" s="57"/>
      <c r="J671" s="58"/>
      <c r="K671" s="57"/>
      <c r="L671" s="57"/>
      <c r="M671" s="58"/>
      <c r="P671" s="57"/>
      <c r="Q671" s="57"/>
      <c r="S671" s="57"/>
      <c r="T671" s="57"/>
      <c r="W671" s="57"/>
      <c r="Z671" s="57"/>
      <c r="AB671" s="57"/>
      <c r="AC671" s="57"/>
      <c r="AG671" s="67"/>
      <c r="AH671" s="67"/>
      <c r="AI671" s="59"/>
      <c r="AJ671" s="67"/>
      <c r="AK671" s="67"/>
      <c r="AM671" s="57"/>
      <c r="AN671" s="60"/>
      <c r="AO671" s="60"/>
      <c r="AP671" s="57"/>
      <c r="AQ671" s="57"/>
    </row>
    <row r="672" spans="4:43" ht="15.75" customHeight="1">
      <c r="D672" s="57"/>
      <c r="E672" s="57"/>
      <c r="F672" s="57"/>
      <c r="G672" s="57"/>
      <c r="I672" s="57"/>
      <c r="J672" s="58"/>
      <c r="K672" s="57"/>
      <c r="L672" s="57"/>
      <c r="M672" s="58"/>
      <c r="P672" s="57"/>
      <c r="Q672" s="57"/>
      <c r="S672" s="57"/>
      <c r="T672" s="57"/>
      <c r="W672" s="57"/>
      <c r="Z672" s="57"/>
      <c r="AB672" s="57"/>
      <c r="AC672" s="57"/>
      <c r="AG672" s="67"/>
      <c r="AH672" s="67"/>
      <c r="AI672" s="59"/>
      <c r="AJ672" s="67"/>
      <c r="AK672" s="67"/>
      <c r="AM672" s="57"/>
      <c r="AN672" s="60"/>
      <c r="AO672" s="60"/>
      <c r="AP672" s="57"/>
      <c r="AQ672" s="57"/>
    </row>
    <row r="673" spans="4:43" ht="15.75" customHeight="1">
      <c r="D673" s="57"/>
      <c r="E673" s="57"/>
      <c r="F673" s="57"/>
      <c r="G673" s="57"/>
      <c r="I673" s="57"/>
      <c r="J673" s="58"/>
      <c r="K673" s="57"/>
      <c r="L673" s="57"/>
      <c r="M673" s="58"/>
      <c r="P673" s="57"/>
      <c r="Q673" s="57"/>
      <c r="S673" s="57"/>
      <c r="T673" s="57"/>
      <c r="W673" s="57"/>
      <c r="Z673" s="57"/>
      <c r="AB673" s="57"/>
      <c r="AC673" s="57"/>
      <c r="AG673" s="67"/>
      <c r="AH673" s="67"/>
      <c r="AI673" s="59"/>
      <c r="AJ673" s="67"/>
      <c r="AK673" s="67"/>
      <c r="AM673" s="57"/>
      <c r="AN673" s="60"/>
      <c r="AO673" s="60"/>
      <c r="AP673" s="57"/>
      <c r="AQ673" s="57"/>
    </row>
    <row r="674" spans="4:43" ht="15.75" customHeight="1">
      <c r="D674" s="57"/>
      <c r="E674" s="57"/>
      <c r="F674" s="57"/>
      <c r="G674" s="57"/>
      <c r="I674" s="57"/>
      <c r="J674" s="58"/>
      <c r="K674" s="57"/>
      <c r="L674" s="57"/>
      <c r="M674" s="58"/>
      <c r="P674" s="57"/>
      <c r="Q674" s="57"/>
      <c r="S674" s="57"/>
      <c r="T674" s="57"/>
      <c r="W674" s="57"/>
      <c r="Z674" s="57"/>
      <c r="AB674" s="57"/>
      <c r="AC674" s="57"/>
      <c r="AG674" s="67"/>
      <c r="AH674" s="67"/>
      <c r="AI674" s="59"/>
      <c r="AJ674" s="67"/>
      <c r="AK674" s="67"/>
      <c r="AM674" s="57"/>
      <c r="AN674" s="60"/>
      <c r="AO674" s="60"/>
      <c r="AP674" s="57"/>
      <c r="AQ674" s="57"/>
    </row>
    <row r="675" spans="4:43" ht="15.75" customHeight="1">
      <c r="D675" s="57"/>
      <c r="E675" s="57"/>
      <c r="F675" s="57"/>
      <c r="G675" s="57"/>
      <c r="I675" s="57"/>
      <c r="J675" s="58"/>
      <c r="K675" s="57"/>
      <c r="L675" s="57"/>
      <c r="M675" s="58"/>
      <c r="P675" s="57"/>
      <c r="Q675" s="57"/>
      <c r="S675" s="57"/>
      <c r="T675" s="57"/>
      <c r="W675" s="57"/>
      <c r="Z675" s="57"/>
      <c r="AB675" s="57"/>
      <c r="AC675" s="57"/>
      <c r="AG675" s="67"/>
      <c r="AH675" s="67"/>
      <c r="AI675" s="59"/>
      <c r="AJ675" s="67"/>
      <c r="AK675" s="67"/>
      <c r="AM675" s="57"/>
      <c r="AN675" s="60"/>
      <c r="AO675" s="60"/>
      <c r="AP675" s="57"/>
      <c r="AQ675" s="57"/>
    </row>
    <row r="676" spans="4:43" ht="15.75" customHeight="1">
      <c r="D676" s="57"/>
      <c r="E676" s="57"/>
      <c r="F676" s="57"/>
      <c r="G676" s="57"/>
      <c r="I676" s="57"/>
      <c r="J676" s="58"/>
      <c r="K676" s="57"/>
      <c r="L676" s="57"/>
      <c r="M676" s="58"/>
      <c r="P676" s="57"/>
      <c r="Q676" s="57"/>
      <c r="S676" s="57"/>
      <c r="T676" s="57"/>
      <c r="W676" s="57"/>
      <c r="Z676" s="57"/>
      <c r="AB676" s="57"/>
      <c r="AC676" s="57"/>
      <c r="AG676" s="67"/>
      <c r="AH676" s="67"/>
      <c r="AI676" s="59"/>
      <c r="AJ676" s="67"/>
      <c r="AK676" s="67"/>
      <c r="AM676" s="57"/>
      <c r="AN676" s="60"/>
      <c r="AO676" s="60"/>
      <c r="AP676" s="57"/>
      <c r="AQ676" s="57"/>
    </row>
    <row r="677" spans="4:43" ht="15.75" customHeight="1">
      <c r="D677" s="57"/>
      <c r="E677" s="57"/>
      <c r="F677" s="57"/>
      <c r="G677" s="57"/>
      <c r="I677" s="57"/>
      <c r="J677" s="58"/>
      <c r="K677" s="57"/>
      <c r="L677" s="57"/>
      <c r="M677" s="58"/>
      <c r="P677" s="57"/>
      <c r="Q677" s="57"/>
      <c r="S677" s="57"/>
      <c r="T677" s="57"/>
      <c r="W677" s="57"/>
      <c r="Z677" s="57"/>
      <c r="AB677" s="57"/>
      <c r="AC677" s="57"/>
      <c r="AG677" s="67"/>
      <c r="AH677" s="67"/>
      <c r="AI677" s="59"/>
      <c r="AJ677" s="67"/>
      <c r="AK677" s="67"/>
      <c r="AM677" s="57"/>
      <c r="AN677" s="60"/>
      <c r="AO677" s="60"/>
      <c r="AP677" s="57"/>
      <c r="AQ677" s="57"/>
    </row>
    <row r="678" spans="4:43" ht="15.75" customHeight="1">
      <c r="D678" s="57"/>
      <c r="E678" s="57"/>
      <c r="F678" s="57"/>
      <c r="G678" s="57"/>
      <c r="I678" s="57"/>
      <c r="J678" s="58"/>
      <c r="K678" s="57"/>
      <c r="L678" s="57"/>
      <c r="M678" s="58"/>
      <c r="P678" s="57"/>
      <c r="Q678" s="57"/>
      <c r="S678" s="57"/>
      <c r="T678" s="57"/>
      <c r="W678" s="57"/>
      <c r="Z678" s="57"/>
      <c r="AB678" s="57"/>
      <c r="AC678" s="57"/>
      <c r="AG678" s="67"/>
      <c r="AH678" s="67"/>
      <c r="AI678" s="59"/>
      <c r="AJ678" s="67"/>
      <c r="AK678" s="67"/>
      <c r="AM678" s="57"/>
      <c r="AN678" s="60"/>
      <c r="AO678" s="60"/>
      <c r="AP678" s="57"/>
      <c r="AQ678" s="57"/>
    </row>
    <row r="679" spans="4:43" ht="15.75" customHeight="1">
      <c r="D679" s="57"/>
      <c r="E679" s="57"/>
      <c r="F679" s="57"/>
      <c r="G679" s="57"/>
      <c r="I679" s="57"/>
      <c r="J679" s="58"/>
      <c r="K679" s="57"/>
      <c r="L679" s="57"/>
      <c r="M679" s="58"/>
      <c r="P679" s="57"/>
      <c r="Q679" s="57"/>
      <c r="S679" s="57"/>
      <c r="T679" s="57"/>
      <c r="W679" s="57"/>
      <c r="Z679" s="57"/>
      <c r="AB679" s="57"/>
      <c r="AC679" s="57"/>
      <c r="AG679" s="67"/>
      <c r="AH679" s="67"/>
      <c r="AI679" s="59"/>
      <c r="AJ679" s="67"/>
      <c r="AK679" s="67"/>
      <c r="AM679" s="57"/>
      <c r="AN679" s="60"/>
      <c r="AO679" s="60"/>
      <c r="AP679" s="57"/>
      <c r="AQ679" s="57"/>
    </row>
    <row r="680" spans="4:43" ht="15.75" customHeight="1">
      <c r="D680" s="57"/>
      <c r="E680" s="57"/>
      <c r="F680" s="57"/>
      <c r="G680" s="57"/>
      <c r="I680" s="57"/>
      <c r="J680" s="58"/>
      <c r="K680" s="57"/>
      <c r="L680" s="57"/>
      <c r="M680" s="58"/>
      <c r="P680" s="57"/>
      <c r="Q680" s="57"/>
      <c r="S680" s="57"/>
      <c r="T680" s="57"/>
      <c r="W680" s="57"/>
      <c r="Z680" s="57"/>
      <c r="AB680" s="57"/>
      <c r="AC680" s="57"/>
      <c r="AG680" s="67"/>
      <c r="AH680" s="67"/>
      <c r="AI680" s="59"/>
      <c r="AJ680" s="67"/>
      <c r="AK680" s="67"/>
      <c r="AM680" s="57"/>
      <c r="AN680" s="60"/>
      <c r="AO680" s="60"/>
      <c r="AP680" s="57"/>
      <c r="AQ680" s="57"/>
    </row>
    <row r="681" spans="4:43" ht="15.75" customHeight="1">
      <c r="D681" s="57"/>
      <c r="E681" s="57"/>
      <c r="F681" s="57"/>
      <c r="G681" s="57"/>
      <c r="I681" s="57"/>
      <c r="J681" s="58"/>
      <c r="K681" s="57"/>
      <c r="L681" s="57"/>
      <c r="M681" s="58"/>
      <c r="P681" s="57"/>
      <c r="Q681" s="57"/>
      <c r="S681" s="57"/>
      <c r="T681" s="57"/>
      <c r="W681" s="57"/>
      <c r="Z681" s="57"/>
      <c r="AB681" s="57"/>
      <c r="AC681" s="57"/>
      <c r="AG681" s="67"/>
      <c r="AH681" s="67"/>
      <c r="AI681" s="59"/>
      <c r="AJ681" s="67"/>
      <c r="AK681" s="67"/>
      <c r="AM681" s="57"/>
      <c r="AN681" s="60"/>
      <c r="AO681" s="60"/>
      <c r="AP681" s="57"/>
      <c r="AQ681" s="57"/>
    </row>
    <row r="682" spans="4:43" ht="15.75" customHeight="1">
      <c r="D682" s="57"/>
      <c r="E682" s="57"/>
      <c r="F682" s="57"/>
      <c r="G682" s="57"/>
      <c r="I682" s="57"/>
      <c r="J682" s="58"/>
      <c r="K682" s="57"/>
      <c r="L682" s="57"/>
      <c r="M682" s="58"/>
      <c r="P682" s="57"/>
      <c r="Q682" s="57"/>
      <c r="S682" s="57"/>
      <c r="T682" s="57"/>
      <c r="W682" s="57"/>
      <c r="Z682" s="57"/>
      <c r="AB682" s="57"/>
      <c r="AC682" s="57"/>
      <c r="AG682" s="67"/>
      <c r="AH682" s="67"/>
      <c r="AI682" s="59"/>
      <c r="AJ682" s="67"/>
      <c r="AK682" s="67"/>
      <c r="AM682" s="57"/>
      <c r="AN682" s="60"/>
      <c r="AO682" s="60"/>
      <c r="AP682" s="57"/>
      <c r="AQ682" s="57"/>
    </row>
    <row r="683" spans="4:43" ht="15.75" customHeight="1">
      <c r="D683" s="57"/>
      <c r="E683" s="57"/>
      <c r="F683" s="57"/>
      <c r="G683" s="57"/>
      <c r="I683" s="57"/>
      <c r="J683" s="58"/>
      <c r="K683" s="57"/>
      <c r="L683" s="57"/>
      <c r="M683" s="58"/>
      <c r="P683" s="57"/>
      <c r="Q683" s="57"/>
      <c r="S683" s="57"/>
      <c r="T683" s="57"/>
      <c r="W683" s="57"/>
      <c r="Z683" s="57"/>
      <c r="AB683" s="57"/>
      <c r="AC683" s="57"/>
      <c r="AG683" s="67"/>
      <c r="AH683" s="67"/>
      <c r="AI683" s="59"/>
      <c r="AJ683" s="67"/>
      <c r="AK683" s="67"/>
      <c r="AM683" s="57"/>
      <c r="AN683" s="60"/>
      <c r="AO683" s="60"/>
      <c r="AP683" s="57"/>
      <c r="AQ683" s="57"/>
    </row>
    <row r="684" spans="4:43" ht="15.75" customHeight="1">
      <c r="D684" s="57"/>
      <c r="E684" s="57"/>
      <c r="F684" s="57"/>
      <c r="G684" s="57"/>
      <c r="I684" s="57"/>
      <c r="J684" s="58"/>
      <c r="K684" s="57"/>
      <c r="L684" s="57"/>
      <c r="M684" s="58"/>
      <c r="P684" s="57"/>
      <c r="Q684" s="57"/>
      <c r="S684" s="57"/>
      <c r="T684" s="57"/>
      <c r="W684" s="57"/>
      <c r="Z684" s="57"/>
      <c r="AB684" s="57"/>
      <c r="AC684" s="57"/>
      <c r="AG684" s="67"/>
      <c r="AH684" s="67"/>
      <c r="AI684" s="59"/>
      <c r="AJ684" s="67"/>
      <c r="AK684" s="67"/>
      <c r="AM684" s="57"/>
      <c r="AN684" s="60"/>
      <c r="AO684" s="60"/>
      <c r="AP684" s="57"/>
      <c r="AQ684" s="57"/>
    </row>
    <row r="685" spans="4:43" ht="15.75" customHeight="1">
      <c r="D685" s="57"/>
      <c r="E685" s="57"/>
      <c r="F685" s="57"/>
      <c r="G685" s="57"/>
      <c r="I685" s="57"/>
      <c r="J685" s="58"/>
      <c r="K685" s="57"/>
      <c r="L685" s="57"/>
      <c r="M685" s="58"/>
      <c r="P685" s="57"/>
      <c r="Q685" s="57"/>
      <c r="S685" s="57"/>
      <c r="T685" s="57"/>
      <c r="W685" s="57"/>
      <c r="Z685" s="57"/>
      <c r="AB685" s="57"/>
      <c r="AC685" s="57"/>
      <c r="AG685" s="67"/>
      <c r="AH685" s="67"/>
      <c r="AI685" s="59"/>
      <c r="AJ685" s="67"/>
      <c r="AK685" s="67"/>
      <c r="AM685" s="57"/>
      <c r="AN685" s="60"/>
      <c r="AO685" s="60"/>
      <c r="AP685" s="57"/>
      <c r="AQ685" s="57"/>
    </row>
    <row r="686" spans="4:43" ht="15.75" customHeight="1">
      <c r="D686" s="57"/>
      <c r="E686" s="57"/>
      <c r="F686" s="57"/>
      <c r="G686" s="57"/>
      <c r="I686" s="57"/>
      <c r="J686" s="58"/>
      <c r="K686" s="57"/>
      <c r="L686" s="57"/>
      <c r="M686" s="58"/>
      <c r="P686" s="57"/>
      <c r="Q686" s="57"/>
      <c r="S686" s="57"/>
      <c r="T686" s="57"/>
      <c r="W686" s="57"/>
      <c r="Z686" s="57"/>
      <c r="AB686" s="57"/>
      <c r="AC686" s="57"/>
      <c r="AG686" s="67"/>
      <c r="AH686" s="67"/>
      <c r="AI686" s="59"/>
      <c r="AJ686" s="67"/>
      <c r="AK686" s="67"/>
      <c r="AM686" s="57"/>
      <c r="AN686" s="60"/>
      <c r="AO686" s="60"/>
      <c r="AP686" s="57"/>
      <c r="AQ686" s="57"/>
    </row>
    <row r="687" spans="4:43" ht="15.75" customHeight="1">
      <c r="D687" s="57"/>
      <c r="E687" s="57"/>
      <c r="F687" s="57"/>
      <c r="G687" s="57"/>
      <c r="I687" s="57"/>
      <c r="J687" s="58"/>
      <c r="K687" s="57"/>
      <c r="L687" s="57"/>
      <c r="M687" s="58"/>
      <c r="P687" s="57"/>
      <c r="Q687" s="57"/>
      <c r="S687" s="57"/>
      <c r="T687" s="57"/>
      <c r="W687" s="57"/>
      <c r="Z687" s="57"/>
      <c r="AB687" s="57"/>
      <c r="AC687" s="57"/>
      <c r="AG687" s="67"/>
      <c r="AH687" s="67"/>
      <c r="AI687" s="59"/>
      <c r="AJ687" s="67"/>
      <c r="AK687" s="67"/>
      <c r="AM687" s="57"/>
      <c r="AN687" s="60"/>
      <c r="AO687" s="60"/>
      <c r="AP687" s="57"/>
      <c r="AQ687" s="57"/>
    </row>
    <row r="688" spans="4:43" ht="15.75" customHeight="1">
      <c r="D688" s="57"/>
      <c r="E688" s="57"/>
      <c r="F688" s="57"/>
      <c r="G688" s="57"/>
      <c r="I688" s="57"/>
      <c r="J688" s="58"/>
      <c r="K688" s="57"/>
      <c r="L688" s="57"/>
      <c r="M688" s="58"/>
      <c r="P688" s="57"/>
      <c r="Q688" s="57"/>
      <c r="S688" s="57"/>
      <c r="T688" s="57"/>
      <c r="W688" s="57"/>
      <c r="Z688" s="57"/>
      <c r="AB688" s="57"/>
      <c r="AC688" s="57"/>
      <c r="AG688" s="67"/>
      <c r="AH688" s="67"/>
      <c r="AI688" s="59"/>
      <c r="AJ688" s="67"/>
      <c r="AK688" s="67"/>
      <c r="AM688" s="57"/>
      <c r="AN688" s="60"/>
      <c r="AO688" s="60"/>
      <c r="AP688" s="57"/>
      <c r="AQ688" s="57"/>
    </row>
    <row r="689" spans="4:43" ht="15.75" customHeight="1">
      <c r="D689" s="57"/>
      <c r="E689" s="57"/>
      <c r="F689" s="57"/>
      <c r="G689" s="57"/>
      <c r="I689" s="57"/>
      <c r="J689" s="58"/>
      <c r="K689" s="57"/>
      <c r="L689" s="57"/>
      <c r="M689" s="58"/>
      <c r="P689" s="57"/>
      <c r="Q689" s="57"/>
      <c r="S689" s="57"/>
      <c r="T689" s="57"/>
      <c r="W689" s="57"/>
      <c r="Z689" s="57"/>
      <c r="AB689" s="57"/>
      <c r="AC689" s="57"/>
      <c r="AG689" s="67"/>
      <c r="AH689" s="67"/>
      <c r="AI689" s="59"/>
      <c r="AJ689" s="67"/>
      <c r="AK689" s="67"/>
      <c r="AM689" s="57"/>
      <c r="AN689" s="60"/>
      <c r="AO689" s="60"/>
      <c r="AP689" s="57"/>
      <c r="AQ689" s="57"/>
    </row>
    <row r="690" spans="4:43" ht="15.75" customHeight="1">
      <c r="D690" s="57"/>
      <c r="E690" s="57"/>
      <c r="F690" s="57"/>
      <c r="G690" s="57"/>
      <c r="I690" s="57"/>
      <c r="J690" s="58"/>
      <c r="K690" s="57"/>
      <c r="L690" s="57"/>
      <c r="M690" s="58"/>
      <c r="P690" s="57"/>
      <c r="Q690" s="57"/>
      <c r="S690" s="57"/>
      <c r="T690" s="57"/>
      <c r="W690" s="57"/>
      <c r="Z690" s="57"/>
      <c r="AB690" s="57"/>
      <c r="AC690" s="57"/>
      <c r="AG690" s="67"/>
      <c r="AH690" s="67"/>
      <c r="AI690" s="59"/>
      <c r="AJ690" s="67"/>
      <c r="AK690" s="67"/>
      <c r="AM690" s="57"/>
      <c r="AN690" s="60"/>
      <c r="AO690" s="60"/>
      <c r="AP690" s="57"/>
      <c r="AQ690" s="57"/>
    </row>
    <row r="691" spans="4:43" ht="15.75" customHeight="1">
      <c r="D691" s="57"/>
      <c r="E691" s="57"/>
      <c r="F691" s="57"/>
      <c r="G691" s="57"/>
      <c r="I691" s="57"/>
      <c r="J691" s="58"/>
      <c r="K691" s="57"/>
      <c r="L691" s="57"/>
      <c r="M691" s="58"/>
      <c r="P691" s="57"/>
      <c r="Q691" s="57"/>
      <c r="S691" s="57"/>
      <c r="T691" s="57"/>
      <c r="W691" s="57"/>
      <c r="Z691" s="57"/>
      <c r="AB691" s="57"/>
      <c r="AC691" s="57"/>
      <c r="AG691" s="67"/>
      <c r="AH691" s="67"/>
      <c r="AI691" s="59"/>
      <c r="AJ691" s="67"/>
      <c r="AK691" s="67"/>
      <c r="AM691" s="57"/>
      <c r="AN691" s="60"/>
      <c r="AO691" s="60"/>
      <c r="AP691" s="57"/>
      <c r="AQ691" s="57"/>
    </row>
    <row r="692" spans="4:43" ht="15.75" customHeight="1">
      <c r="D692" s="57"/>
      <c r="E692" s="57"/>
      <c r="F692" s="57"/>
      <c r="G692" s="57"/>
      <c r="I692" s="57"/>
      <c r="J692" s="58"/>
      <c r="K692" s="57"/>
      <c r="L692" s="57"/>
      <c r="M692" s="58"/>
      <c r="P692" s="57"/>
      <c r="Q692" s="57"/>
      <c r="S692" s="57"/>
      <c r="T692" s="57"/>
      <c r="W692" s="57"/>
      <c r="Z692" s="57"/>
      <c r="AB692" s="57"/>
      <c r="AC692" s="57"/>
      <c r="AG692" s="67"/>
      <c r="AH692" s="67"/>
      <c r="AI692" s="59"/>
      <c r="AJ692" s="67"/>
      <c r="AK692" s="67"/>
      <c r="AM692" s="57"/>
      <c r="AN692" s="60"/>
      <c r="AO692" s="60"/>
      <c r="AP692" s="57"/>
      <c r="AQ692" s="57"/>
    </row>
    <row r="693" spans="4:43" ht="15.75" customHeight="1">
      <c r="D693" s="57"/>
      <c r="E693" s="57"/>
      <c r="F693" s="57"/>
      <c r="G693" s="57"/>
      <c r="I693" s="57"/>
      <c r="J693" s="58"/>
      <c r="K693" s="57"/>
      <c r="L693" s="57"/>
      <c r="M693" s="58"/>
      <c r="P693" s="57"/>
      <c r="Q693" s="57"/>
      <c r="S693" s="57"/>
      <c r="T693" s="57"/>
      <c r="W693" s="57"/>
      <c r="Z693" s="57"/>
      <c r="AB693" s="57"/>
      <c r="AC693" s="57"/>
      <c r="AG693" s="67"/>
      <c r="AH693" s="67"/>
      <c r="AI693" s="59"/>
      <c r="AJ693" s="67"/>
      <c r="AK693" s="67"/>
      <c r="AM693" s="57"/>
      <c r="AN693" s="60"/>
      <c r="AO693" s="60"/>
      <c r="AP693" s="57"/>
      <c r="AQ693" s="57"/>
    </row>
    <row r="694" spans="4:43" ht="15.75" customHeight="1">
      <c r="D694" s="57"/>
      <c r="E694" s="57"/>
      <c r="F694" s="57"/>
      <c r="G694" s="57"/>
      <c r="I694" s="57"/>
      <c r="J694" s="58"/>
      <c r="K694" s="57"/>
      <c r="L694" s="57"/>
      <c r="M694" s="58"/>
      <c r="P694" s="57"/>
      <c r="Q694" s="57"/>
      <c r="S694" s="57"/>
      <c r="T694" s="57"/>
      <c r="W694" s="57"/>
      <c r="Z694" s="57"/>
      <c r="AB694" s="57"/>
      <c r="AC694" s="57"/>
      <c r="AG694" s="67"/>
      <c r="AH694" s="67"/>
      <c r="AI694" s="59"/>
      <c r="AJ694" s="67"/>
      <c r="AK694" s="67"/>
      <c r="AM694" s="57"/>
      <c r="AN694" s="60"/>
      <c r="AO694" s="60"/>
      <c r="AP694" s="57"/>
      <c r="AQ694" s="57"/>
    </row>
    <row r="695" spans="4:43" ht="15.75" customHeight="1">
      <c r="D695" s="57"/>
      <c r="E695" s="57"/>
      <c r="F695" s="57"/>
      <c r="G695" s="57"/>
      <c r="I695" s="57"/>
      <c r="J695" s="58"/>
      <c r="K695" s="57"/>
      <c r="L695" s="57"/>
      <c r="M695" s="58"/>
      <c r="P695" s="57"/>
      <c r="Q695" s="57"/>
      <c r="S695" s="57"/>
      <c r="T695" s="57"/>
      <c r="W695" s="57"/>
      <c r="Z695" s="57"/>
      <c r="AB695" s="57"/>
      <c r="AC695" s="57"/>
      <c r="AG695" s="67"/>
      <c r="AH695" s="67"/>
      <c r="AI695" s="59"/>
      <c r="AJ695" s="67"/>
      <c r="AK695" s="67"/>
      <c r="AM695" s="57"/>
      <c r="AN695" s="60"/>
      <c r="AO695" s="60"/>
      <c r="AP695" s="57"/>
      <c r="AQ695" s="57"/>
    </row>
    <row r="696" spans="4:43" ht="15.75" customHeight="1">
      <c r="D696" s="57"/>
      <c r="E696" s="57"/>
      <c r="F696" s="57"/>
      <c r="G696" s="57"/>
      <c r="I696" s="57"/>
      <c r="J696" s="58"/>
      <c r="K696" s="57"/>
      <c r="L696" s="57"/>
      <c r="M696" s="58"/>
      <c r="P696" s="57"/>
      <c r="Q696" s="57"/>
      <c r="S696" s="57"/>
      <c r="T696" s="57"/>
      <c r="W696" s="57"/>
      <c r="Z696" s="57"/>
      <c r="AB696" s="57"/>
      <c r="AC696" s="57"/>
      <c r="AG696" s="67"/>
      <c r="AH696" s="67"/>
      <c r="AI696" s="59"/>
      <c r="AJ696" s="67"/>
      <c r="AK696" s="67"/>
      <c r="AM696" s="57"/>
      <c r="AN696" s="60"/>
      <c r="AO696" s="60"/>
      <c r="AP696" s="57"/>
      <c r="AQ696" s="57"/>
    </row>
    <row r="697" spans="4:43" ht="15.75" customHeight="1">
      <c r="D697" s="57"/>
      <c r="E697" s="57"/>
      <c r="F697" s="57"/>
      <c r="G697" s="57"/>
      <c r="I697" s="57"/>
      <c r="J697" s="58"/>
      <c r="K697" s="57"/>
      <c r="L697" s="57"/>
      <c r="M697" s="58"/>
      <c r="P697" s="57"/>
      <c r="Q697" s="57"/>
      <c r="S697" s="57"/>
      <c r="T697" s="57"/>
      <c r="W697" s="57"/>
      <c r="Z697" s="57"/>
      <c r="AB697" s="57"/>
      <c r="AC697" s="57"/>
      <c r="AG697" s="67"/>
      <c r="AH697" s="67"/>
      <c r="AI697" s="59"/>
      <c r="AJ697" s="67"/>
      <c r="AK697" s="67"/>
      <c r="AM697" s="57"/>
      <c r="AN697" s="60"/>
      <c r="AO697" s="60"/>
      <c r="AP697" s="57"/>
      <c r="AQ697" s="57"/>
    </row>
    <row r="698" spans="4:43" ht="15.75" customHeight="1">
      <c r="D698" s="57"/>
      <c r="E698" s="57"/>
      <c r="F698" s="57"/>
      <c r="G698" s="57"/>
      <c r="I698" s="57"/>
      <c r="J698" s="58"/>
      <c r="K698" s="57"/>
      <c r="L698" s="57"/>
      <c r="M698" s="58"/>
      <c r="P698" s="57"/>
      <c r="Q698" s="57"/>
      <c r="S698" s="57"/>
      <c r="T698" s="57"/>
      <c r="W698" s="57"/>
      <c r="Z698" s="57"/>
      <c r="AB698" s="57"/>
      <c r="AC698" s="57"/>
      <c r="AG698" s="67"/>
      <c r="AH698" s="67"/>
      <c r="AI698" s="59"/>
      <c r="AJ698" s="67"/>
      <c r="AK698" s="67"/>
      <c r="AM698" s="57"/>
      <c r="AN698" s="60"/>
      <c r="AO698" s="60"/>
      <c r="AP698" s="57"/>
      <c r="AQ698" s="57"/>
    </row>
    <row r="699" spans="4:43" ht="15.75" customHeight="1">
      <c r="D699" s="57"/>
      <c r="E699" s="57"/>
      <c r="F699" s="57"/>
      <c r="G699" s="57"/>
      <c r="I699" s="57"/>
      <c r="J699" s="58"/>
      <c r="K699" s="57"/>
      <c r="L699" s="57"/>
      <c r="M699" s="58"/>
      <c r="P699" s="57"/>
      <c r="Q699" s="57"/>
      <c r="S699" s="57"/>
      <c r="T699" s="57"/>
      <c r="W699" s="57"/>
      <c r="Z699" s="57"/>
      <c r="AB699" s="57"/>
      <c r="AC699" s="57"/>
      <c r="AG699" s="67"/>
      <c r="AH699" s="67"/>
      <c r="AI699" s="59"/>
      <c r="AJ699" s="67"/>
      <c r="AK699" s="67"/>
      <c r="AM699" s="57"/>
      <c r="AN699" s="60"/>
      <c r="AO699" s="60"/>
      <c r="AP699" s="57"/>
      <c r="AQ699" s="57"/>
    </row>
    <row r="700" spans="4:43" ht="15.75" customHeight="1">
      <c r="D700" s="57"/>
      <c r="E700" s="57"/>
      <c r="F700" s="57"/>
      <c r="G700" s="57"/>
      <c r="I700" s="57"/>
      <c r="J700" s="58"/>
      <c r="K700" s="57"/>
      <c r="L700" s="57"/>
      <c r="M700" s="58"/>
      <c r="P700" s="57"/>
      <c r="Q700" s="57"/>
      <c r="S700" s="57"/>
      <c r="T700" s="57"/>
      <c r="W700" s="57"/>
      <c r="Z700" s="57"/>
      <c r="AB700" s="57"/>
      <c r="AC700" s="57"/>
      <c r="AG700" s="67"/>
      <c r="AH700" s="67"/>
      <c r="AI700" s="59"/>
      <c r="AJ700" s="67"/>
      <c r="AK700" s="67"/>
      <c r="AM700" s="57"/>
      <c r="AN700" s="60"/>
      <c r="AO700" s="60"/>
      <c r="AP700" s="57"/>
      <c r="AQ700" s="57"/>
    </row>
    <row r="701" spans="4:43" ht="15.75" customHeight="1">
      <c r="D701" s="57"/>
      <c r="E701" s="57"/>
      <c r="F701" s="57"/>
      <c r="G701" s="57"/>
      <c r="I701" s="57"/>
      <c r="J701" s="58"/>
      <c r="K701" s="57"/>
      <c r="L701" s="57"/>
      <c r="M701" s="58"/>
      <c r="P701" s="57"/>
      <c r="Q701" s="57"/>
      <c r="S701" s="57"/>
      <c r="T701" s="57"/>
      <c r="W701" s="57"/>
      <c r="Z701" s="57"/>
      <c r="AB701" s="57"/>
      <c r="AC701" s="57"/>
      <c r="AG701" s="67"/>
      <c r="AH701" s="67"/>
      <c r="AI701" s="59"/>
      <c r="AJ701" s="67"/>
      <c r="AK701" s="67"/>
      <c r="AM701" s="57"/>
      <c r="AN701" s="60"/>
      <c r="AO701" s="60"/>
      <c r="AP701" s="57"/>
      <c r="AQ701" s="57"/>
    </row>
    <row r="702" spans="4:43" ht="15.75" customHeight="1">
      <c r="D702" s="57"/>
      <c r="E702" s="57"/>
      <c r="F702" s="57"/>
      <c r="G702" s="57"/>
      <c r="I702" s="57"/>
      <c r="J702" s="58"/>
      <c r="K702" s="57"/>
      <c r="L702" s="57"/>
      <c r="M702" s="58"/>
      <c r="P702" s="57"/>
      <c r="Q702" s="57"/>
      <c r="S702" s="57"/>
      <c r="T702" s="57"/>
      <c r="W702" s="57"/>
      <c r="Z702" s="57"/>
      <c r="AB702" s="57"/>
      <c r="AC702" s="57"/>
      <c r="AG702" s="67"/>
      <c r="AH702" s="67"/>
      <c r="AI702" s="59"/>
      <c r="AJ702" s="67"/>
      <c r="AK702" s="67"/>
      <c r="AM702" s="57"/>
      <c r="AN702" s="60"/>
      <c r="AO702" s="60"/>
      <c r="AP702" s="57"/>
      <c r="AQ702" s="57"/>
    </row>
    <row r="703" spans="4:43" ht="15.75" customHeight="1">
      <c r="D703" s="57"/>
      <c r="E703" s="57"/>
      <c r="F703" s="57"/>
      <c r="G703" s="57"/>
      <c r="I703" s="57"/>
      <c r="J703" s="58"/>
      <c r="K703" s="57"/>
      <c r="L703" s="57"/>
      <c r="M703" s="58"/>
      <c r="P703" s="57"/>
      <c r="Q703" s="57"/>
      <c r="S703" s="57"/>
      <c r="T703" s="57"/>
      <c r="W703" s="57"/>
      <c r="Z703" s="57"/>
      <c r="AB703" s="57"/>
      <c r="AC703" s="57"/>
      <c r="AG703" s="67"/>
      <c r="AH703" s="67"/>
      <c r="AI703" s="59"/>
      <c r="AJ703" s="67"/>
      <c r="AK703" s="67"/>
      <c r="AM703" s="57"/>
      <c r="AN703" s="60"/>
      <c r="AO703" s="60"/>
      <c r="AP703" s="57"/>
      <c r="AQ703" s="57"/>
    </row>
    <row r="704" spans="4:43" ht="15.75" customHeight="1">
      <c r="D704" s="57"/>
      <c r="E704" s="57"/>
      <c r="F704" s="57"/>
      <c r="G704" s="57"/>
      <c r="I704" s="57"/>
      <c r="J704" s="58"/>
      <c r="K704" s="57"/>
      <c r="L704" s="57"/>
      <c r="M704" s="58"/>
      <c r="P704" s="57"/>
      <c r="Q704" s="57"/>
      <c r="S704" s="57"/>
      <c r="T704" s="57"/>
      <c r="W704" s="57"/>
      <c r="Z704" s="57"/>
      <c r="AB704" s="57"/>
      <c r="AC704" s="57"/>
      <c r="AG704" s="67"/>
      <c r="AH704" s="67"/>
      <c r="AI704" s="59"/>
      <c r="AJ704" s="67"/>
      <c r="AK704" s="67"/>
      <c r="AM704" s="57"/>
      <c r="AN704" s="60"/>
      <c r="AO704" s="60"/>
      <c r="AP704" s="57"/>
      <c r="AQ704" s="57"/>
    </row>
    <row r="705" spans="4:43" ht="15.75" customHeight="1">
      <c r="D705" s="57"/>
      <c r="E705" s="57"/>
      <c r="F705" s="57"/>
      <c r="G705" s="57"/>
      <c r="I705" s="57"/>
      <c r="J705" s="58"/>
      <c r="K705" s="57"/>
      <c r="L705" s="57"/>
      <c r="M705" s="58"/>
      <c r="P705" s="57"/>
      <c r="Q705" s="57"/>
      <c r="S705" s="57"/>
      <c r="T705" s="57"/>
      <c r="W705" s="57"/>
      <c r="Z705" s="57"/>
      <c r="AB705" s="57"/>
      <c r="AC705" s="57"/>
      <c r="AG705" s="67"/>
      <c r="AH705" s="67"/>
      <c r="AI705" s="59"/>
      <c r="AJ705" s="67"/>
      <c r="AK705" s="67"/>
      <c r="AM705" s="57"/>
      <c r="AN705" s="60"/>
      <c r="AO705" s="60"/>
      <c r="AP705" s="57"/>
      <c r="AQ705" s="57"/>
    </row>
    <row r="706" spans="4:43" ht="15.75" customHeight="1">
      <c r="D706" s="57"/>
      <c r="E706" s="57"/>
      <c r="F706" s="57"/>
      <c r="G706" s="57"/>
      <c r="I706" s="57"/>
      <c r="J706" s="58"/>
      <c r="K706" s="57"/>
      <c r="L706" s="57"/>
      <c r="M706" s="58"/>
      <c r="P706" s="57"/>
      <c r="Q706" s="57"/>
      <c r="S706" s="57"/>
      <c r="T706" s="57"/>
      <c r="W706" s="57"/>
      <c r="Z706" s="57"/>
      <c r="AB706" s="57"/>
      <c r="AC706" s="57"/>
      <c r="AG706" s="67"/>
      <c r="AH706" s="67"/>
      <c r="AI706" s="59"/>
      <c r="AJ706" s="67"/>
      <c r="AK706" s="67"/>
      <c r="AM706" s="57"/>
      <c r="AN706" s="60"/>
      <c r="AO706" s="60"/>
      <c r="AP706" s="57"/>
      <c r="AQ706" s="57"/>
    </row>
    <row r="707" spans="4:43" ht="15.75" customHeight="1">
      <c r="D707" s="57"/>
      <c r="E707" s="57"/>
      <c r="F707" s="57"/>
      <c r="G707" s="57"/>
      <c r="I707" s="57"/>
      <c r="J707" s="58"/>
      <c r="K707" s="57"/>
      <c r="L707" s="57"/>
      <c r="M707" s="58"/>
      <c r="P707" s="57"/>
      <c r="Q707" s="57"/>
      <c r="S707" s="57"/>
      <c r="T707" s="57"/>
      <c r="W707" s="57"/>
      <c r="Z707" s="57"/>
      <c r="AB707" s="57"/>
      <c r="AC707" s="57"/>
      <c r="AG707" s="67"/>
      <c r="AH707" s="67"/>
      <c r="AI707" s="59"/>
      <c r="AJ707" s="67"/>
      <c r="AK707" s="67"/>
      <c r="AM707" s="57"/>
      <c r="AN707" s="60"/>
      <c r="AO707" s="60"/>
      <c r="AP707" s="57"/>
      <c r="AQ707" s="57"/>
    </row>
    <row r="708" spans="4:43" ht="15.75" customHeight="1">
      <c r="D708" s="57"/>
      <c r="E708" s="57"/>
      <c r="F708" s="57"/>
      <c r="G708" s="57"/>
      <c r="I708" s="57"/>
      <c r="J708" s="58"/>
      <c r="K708" s="57"/>
      <c r="L708" s="57"/>
      <c r="M708" s="58"/>
      <c r="P708" s="57"/>
      <c r="Q708" s="57"/>
      <c r="S708" s="57"/>
      <c r="T708" s="57"/>
      <c r="W708" s="57"/>
      <c r="Z708" s="57"/>
      <c r="AB708" s="57"/>
      <c r="AC708" s="57"/>
      <c r="AG708" s="67"/>
      <c r="AH708" s="67"/>
      <c r="AI708" s="59"/>
      <c r="AJ708" s="67"/>
      <c r="AK708" s="67"/>
      <c r="AM708" s="57"/>
      <c r="AN708" s="60"/>
      <c r="AO708" s="60"/>
      <c r="AP708" s="57"/>
      <c r="AQ708" s="57"/>
    </row>
    <row r="709" spans="4:43" ht="15.75" customHeight="1">
      <c r="D709" s="57"/>
      <c r="E709" s="57"/>
      <c r="F709" s="57"/>
      <c r="G709" s="57"/>
      <c r="I709" s="57"/>
      <c r="J709" s="58"/>
      <c r="K709" s="57"/>
      <c r="L709" s="57"/>
      <c r="M709" s="58"/>
      <c r="P709" s="57"/>
      <c r="Q709" s="57"/>
      <c r="S709" s="57"/>
      <c r="T709" s="57"/>
      <c r="W709" s="57"/>
      <c r="Z709" s="57"/>
      <c r="AB709" s="57"/>
      <c r="AC709" s="57"/>
      <c r="AG709" s="67"/>
      <c r="AH709" s="67"/>
      <c r="AI709" s="59"/>
      <c r="AJ709" s="67"/>
      <c r="AK709" s="67"/>
      <c r="AM709" s="57"/>
      <c r="AN709" s="60"/>
      <c r="AO709" s="60"/>
      <c r="AP709" s="57"/>
      <c r="AQ709" s="57"/>
    </row>
    <row r="710" spans="4:43" ht="15.75" customHeight="1">
      <c r="D710" s="57"/>
      <c r="E710" s="57"/>
      <c r="F710" s="57"/>
      <c r="G710" s="57"/>
      <c r="I710" s="57"/>
      <c r="J710" s="58"/>
      <c r="K710" s="57"/>
      <c r="L710" s="57"/>
      <c r="M710" s="58"/>
      <c r="P710" s="57"/>
      <c r="Q710" s="57"/>
      <c r="S710" s="57"/>
      <c r="T710" s="57"/>
      <c r="W710" s="57"/>
      <c r="Z710" s="57"/>
      <c r="AB710" s="57"/>
      <c r="AC710" s="57"/>
      <c r="AG710" s="67"/>
      <c r="AH710" s="67"/>
      <c r="AI710" s="59"/>
      <c r="AJ710" s="67"/>
      <c r="AK710" s="67"/>
      <c r="AM710" s="57"/>
      <c r="AN710" s="60"/>
      <c r="AO710" s="60"/>
      <c r="AP710" s="57"/>
      <c r="AQ710" s="57"/>
    </row>
    <row r="711" spans="4:43" ht="15.75" customHeight="1">
      <c r="D711" s="57"/>
      <c r="E711" s="57"/>
      <c r="F711" s="57"/>
      <c r="G711" s="57"/>
      <c r="I711" s="57"/>
      <c r="J711" s="58"/>
      <c r="K711" s="57"/>
      <c r="L711" s="57"/>
      <c r="M711" s="58"/>
      <c r="P711" s="57"/>
      <c r="Q711" s="57"/>
      <c r="S711" s="57"/>
      <c r="T711" s="57"/>
      <c r="W711" s="57"/>
      <c r="Z711" s="57"/>
      <c r="AB711" s="57"/>
      <c r="AC711" s="57"/>
      <c r="AG711" s="67"/>
      <c r="AH711" s="67"/>
      <c r="AI711" s="59"/>
      <c r="AJ711" s="67"/>
      <c r="AK711" s="67"/>
      <c r="AM711" s="57"/>
      <c r="AN711" s="60"/>
      <c r="AO711" s="60"/>
      <c r="AP711" s="57"/>
      <c r="AQ711" s="57"/>
    </row>
    <row r="712" spans="4:43" ht="15.75" customHeight="1">
      <c r="D712" s="57"/>
      <c r="E712" s="57"/>
      <c r="F712" s="57"/>
      <c r="G712" s="57"/>
      <c r="I712" s="57"/>
      <c r="J712" s="58"/>
      <c r="K712" s="57"/>
      <c r="L712" s="57"/>
      <c r="M712" s="58"/>
      <c r="P712" s="57"/>
      <c r="Q712" s="57"/>
      <c r="S712" s="57"/>
      <c r="T712" s="57"/>
      <c r="W712" s="57"/>
      <c r="Z712" s="57"/>
      <c r="AB712" s="57"/>
      <c r="AC712" s="57"/>
      <c r="AG712" s="67"/>
      <c r="AH712" s="67"/>
      <c r="AI712" s="59"/>
      <c r="AJ712" s="67"/>
      <c r="AK712" s="67"/>
      <c r="AM712" s="57"/>
      <c r="AN712" s="60"/>
      <c r="AO712" s="60"/>
      <c r="AP712" s="57"/>
      <c r="AQ712" s="57"/>
    </row>
    <row r="713" spans="4:43" ht="15.75" customHeight="1">
      <c r="D713" s="57"/>
      <c r="E713" s="57"/>
      <c r="F713" s="57"/>
      <c r="G713" s="57"/>
      <c r="I713" s="57"/>
      <c r="J713" s="58"/>
      <c r="K713" s="57"/>
      <c r="L713" s="57"/>
      <c r="M713" s="58"/>
      <c r="P713" s="57"/>
      <c r="Q713" s="57"/>
      <c r="S713" s="57"/>
      <c r="T713" s="57"/>
      <c r="W713" s="57"/>
      <c r="Z713" s="57"/>
      <c r="AB713" s="57"/>
      <c r="AC713" s="57"/>
      <c r="AG713" s="67"/>
      <c r="AH713" s="67"/>
      <c r="AI713" s="59"/>
      <c r="AJ713" s="67"/>
      <c r="AK713" s="67"/>
      <c r="AM713" s="57"/>
      <c r="AN713" s="60"/>
      <c r="AO713" s="60"/>
      <c r="AP713" s="57"/>
      <c r="AQ713" s="57"/>
    </row>
    <row r="714" spans="4:43" ht="15.75" customHeight="1">
      <c r="D714" s="57"/>
      <c r="E714" s="57"/>
      <c r="F714" s="57"/>
      <c r="G714" s="57"/>
      <c r="I714" s="57"/>
      <c r="J714" s="58"/>
      <c r="K714" s="57"/>
      <c r="L714" s="57"/>
      <c r="M714" s="58"/>
      <c r="P714" s="57"/>
      <c r="Q714" s="57"/>
      <c r="S714" s="57"/>
      <c r="T714" s="57"/>
      <c r="W714" s="57"/>
      <c r="Z714" s="57"/>
      <c r="AB714" s="57"/>
      <c r="AC714" s="57"/>
      <c r="AG714" s="67"/>
      <c r="AH714" s="67"/>
      <c r="AI714" s="59"/>
      <c r="AJ714" s="67"/>
      <c r="AK714" s="67"/>
      <c r="AM714" s="57"/>
      <c r="AN714" s="60"/>
      <c r="AO714" s="60"/>
      <c r="AP714" s="57"/>
      <c r="AQ714" s="57"/>
    </row>
    <row r="715" spans="4:43" ht="15.75" customHeight="1">
      <c r="D715" s="57"/>
      <c r="E715" s="57"/>
      <c r="F715" s="57"/>
      <c r="G715" s="57"/>
      <c r="I715" s="57"/>
      <c r="J715" s="58"/>
      <c r="K715" s="57"/>
      <c r="L715" s="57"/>
      <c r="M715" s="58"/>
      <c r="P715" s="57"/>
      <c r="Q715" s="57"/>
      <c r="S715" s="57"/>
      <c r="T715" s="57"/>
      <c r="W715" s="57"/>
      <c r="Z715" s="57"/>
      <c r="AB715" s="57"/>
      <c r="AC715" s="57"/>
      <c r="AG715" s="67"/>
      <c r="AH715" s="67"/>
      <c r="AI715" s="59"/>
      <c r="AJ715" s="67"/>
      <c r="AK715" s="67"/>
      <c r="AM715" s="57"/>
      <c r="AN715" s="60"/>
      <c r="AO715" s="60"/>
      <c r="AP715" s="57"/>
      <c r="AQ715" s="57"/>
    </row>
    <row r="716" spans="4:43" ht="15.75" customHeight="1">
      <c r="D716" s="57"/>
      <c r="E716" s="57"/>
      <c r="F716" s="57"/>
      <c r="G716" s="57"/>
      <c r="I716" s="57"/>
      <c r="J716" s="58"/>
      <c r="K716" s="57"/>
      <c r="L716" s="57"/>
      <c r="M716" s="58"/>
      <c r="P716" s="57"/>
      <c r="Q716" s="57"/>
      <c r="S716" s="57"/>
      <c r="T716" s="57"/>
      <c r="W716" s="57"/>
      <c r="Z716" s="57"/>
      <c r="AB716" s="57"/>
      <c r="AC716" s="57"/>
      <c r="AG716" s="67"/>
      <c r="AH716" s="67"/>
      <c r="AI716" s="59"/>
      <c r="AJ716" s="67"/>
      <c r="AK716" s="67"/>
      <c r="AM716" s="57"/>
      <c r="AN716" s="60"/>
      <c r="AO716" s="60"/>
      <c r="AP716" s="57"/>
      <c r="AQ716" s="57"/>
    </row>
    <row r="717" spans="4:43" ht="15.75" customHeight="1">
      <c r="D717" s="57"/>
      <c r="E717" s="57"/>
      <c r="F717" s="57"/>
      <c r="G717" s="57"/>
      <c r="I717" s="57"/>
      <c r="J717" s="58"/>
      <c r="K717" s="57"/>
      <c r="L717" s="57"/>
      <c r="M717" s="58"/>
      <c r="P717" s="57"/>
      <c r="Q717" s="57"/>
      <c r="S717" s="57"/>
      <c r="T717" s="57"/>
      <c r="W717" s="57"/>
      <c r="Z717" s="57"/>
      <c r="AB717" s="57"/>
      <c r="AC717" s="57"/>
      <c r="AG717" s="67"/>
      <c r="AH717" s="67"/>
      <c r="AI717" s="59"/>
      <c r="AJ717" s="67"/>
      <c r="AK717" s="67"/>
      <c r="AM717" s="57"/>
      <c r="AN717" s="60"/>
      <c r="AO717" s="60"/>
      <c r="AP717" s="57"/>
      <c r="AQ717" s="57"/>
    </row>
    <row r="718" spans="4:43" ht="15.75" customHeight="1">
      <c r="D718" s="57"/>
      <c r="E718" s="57"/>
      <c r="F718" s="57"/>
      <c r="G718" s="57"/>
      <c r="I718" s="57"/>
      <c r="J718" s="58"/>
      <c r="K718" s="57"/>
      <c r="L718" s="57"/>
      <c r="M718" s="58"/>
      <c r="P718" s="57"/>
      <c r="Q718" s="57"/>
      <c r="S718" s="57"/>
      <c r="T718" s="57"/>
      <c r="W718" s="57"/>
      <c r="Z718" s="57"/>
      <c r="AB718" s="57"/>
      <c r="AC718" s="57"/>
      <c r="AG718" s="67"/>
      <c r="AH718" s="67"/>
      <c r="AI718" s="59"/>
      <c r="AJ718" s="67"/>
      <c r="AK718" s="67"/>
      <c r="AM718" s="57"/>
      <c r="AN718" s="60"/>
      <c r="AO718" s="60"/>
      <c r="AP718" s="57"/>
      <c r="AQ718" s="57"/>
    </row>
    <row r="719" spans="4:43" ht="15.75" customHeight="1">
      <c r="D719" s="57"/>
      <c r="E719" s="57"/>
      <c r="F719" s="57"/>
      <c r="G719" s="57"/>
      <c r="I719" s="57"/>
      <c r="J719" s="58"/>
      <c r="K719" s="57"/>
      <c r="L719" s="57"/>
      <c r="M719" s="58"/>
      <c r="P719" s="57"/>
      <c r="Q719" s="57"/>
      <c r="S719" s="57"/>
      <c r="T719" s="57"/>
      <c r="W719" s="57"/>
      <c r="Z719" s="57"/>
      <c r="AB719" s="57"/>
      <c r="AC719" s="57"/>
      <c r="AG719" s="67"/>
      <c r="AH719" s="67"/>
      <c r="AI719" s="59"/>
      <c r="AJ719" s="67"/>
      <c r="AK719" s="67"/>
      <c r="AM719" s="57"/>
      <c r="AN719" s="60"/>
      <c r="AO719" s="60"/>
      <c r="AP719" s="57"/>
      <c r="AQ719" s="57"/>
    </row>
    <row r="720" spans="4:43" ht="15.75" customHeight="1">
      <c r="D720" s="57"/>
      <c r="E720" s="57"/>
      <c r="F720" s="57"/>
      <c r="G720" s="57"/>
      <c r="I720" s="57"/>
      <c r="J720" s="58"/>
      <c r="K720" s="57"/>
      <c r="L720" s="57"/>
      <c r="M720" s="58"/>
      <c r="P720" s="57"/>
      <c r="Q720" s="57"/>
      <c r="S720" s="57"/>
      <c r="T720" s="57"/>
      <c r="W720" s="57"/>
      <c r="Z720" s="57"/>
      <c r="AB720" s="57"/>
      <c r="AC720" s="57"/>
      <c r="AG720" s="67"/>
      <c r="AH720" s="67"/>
      <c r="AI720" s="59"/>
      <c r="AJ720" s="67"/>
      <c r="AK720" s="67"/>
      <c r="AM720" s="57"/>
      <c r="AN720" s="60"/>
      <c r="AO720" s="60"/>
      <c r="AP720" s="57"/>
      <c r="AQ720" s="57"/>
    </row>
    <row r="721" spans="4:43" ht="15.75" customHeight="1">
      <c r="D721" s="57"/>
      <c r="E721" s="57"/>
      <c r="F721" s="57"/>
      <c r="G721" s="57"/>
      <c r="I721" s="57"/>
      <c r="J721" s="58"/>
      <c r="K721" s="57"/>
      <c r="L721" s="57"/>
      <c r="M721" s="58"/>
      <c r="P721" s="57"/>
      <c r="Q721" s="57"/>
      <c r="S721" s="57"/>
      <c r="T721" s="57"/>
      <c r="W721" s="57"/>
      <c r="Z721" s="57"/>
      <c r="AB721" s="57"/>
      <c r="AC721" s="57"/>
      <c r="AG721" s="67"/>
      <c r="AH721" s="67"/>
      <c r="AI721" s="59"/>
      <c r="AJ721" s="67"/>
      <c r="AK721" s="67"/>
      <c r="AM721" s="57"/>
      <c r="AN721" s="60"/>
      <c r="AO721" s="60"/>
      <c r="AP721" s="57"/>
      <c r="AQ721" s="57"/>
    </row>
    <row r="722" spans="4:43" ht="15.75" customHeight="1">
      <c r="D722" s="57"/>
      <c r="E722" s="57"/>
      <c r="F722" s="57"/>
      <c r="G722" s="57"/>
      <c r="I722" s="57"/>
      <c r="J722" s="58"/>
      <c r="K722" s="57"/>
      <c r="L722" s="57"/>
      <c r="M722" s="58"/>
      <c r="P722" s="57"/>
      <c r="Q722" s="57"/>
      <c r="S722" s="57"/>
      <c r="T722" s="57"/>
      <c r="W722" s="57"/>
      <c r="Z722" s="57"/>
      <c r="AB722" s="57"/>
      <c r="AC722" s="57"/>
      <c r="AG722" s="67"/>
      <c r="AH722" s="67"/>
      <c r="AI722" s="59"/>
      <c r="AJ722" s="67"/>
      <c r="AK722" s="67"/>
      <c r="AM722" s="57"/>
      <c r="AN722" s="60"/>
      <c r="AO722" s="60"/>
      <c r="AP722" s="57"/>
      <c r="AQ722" s="57"/>
    </row>
    <row r="723" spans="4:43" ht="15.75" customHeight="1">
      <c r="D723" s="57"/>
      <c r="E723" s="57"/>
      <c r="F723" s="57"/>
      <c r="G723" s="57"/>
      <c r="I723" s="57"/>
      <c r="J723" s="58"/>
      <c r="K723" s="57"/>
      <c r="L723" s="57"/>
      <c r="M723" s="58"/>
      <c r="P723" s="57"/>
      <c r="Q723" s="57"/>
      <c r="S723" s="57"/>
      <c r="T723" s="57"/>
      <c r="W723" s="57"/>
      <c r="Z723" s="57"/>
      <c r="AB723" s="57"/>
      <c r="AC723" s="57"/>
      <c r="AG723" s="67"/>
      <c r="AH723" s="67"/>
      <c r="AI723" s="59"/>
      <c r="AJ723" s="67"/>
      <c r="AK723" s="67"/>
      <c r="AM723" s="57"/>
      <c r="AN723" s="60"/>
      <c r="AO723" s="60"/>
      <c r="AP723" s="57"/>
      <c r="AQ723" s="57"/>
    </row>
    <row r="724" spans="4:43" ht="15.75" customHeight="1">
      <c r="D724" s="57"/>
      <c r="E724" s="57"/>
      <c r="F724" s="57"/>
      <c r="G724" s="57"/>
      <c r="I724" s="57"/>
      <c r="J724" s="58"/>
      <c r="K724" s="57"/>
      <c r="L724" s="57"/>
      <c r="M724" s="58"/>
      <c r="P724" s="57"/>
      <c r="Q724" s="57"/>
      <c r="S724" s="57"/>
      <c r="T724" s="57"/>
      <c r="W724" s="57"/>
      <c r="Z724" s="57"/>
      <c r="AB724" s="57"/>
      <c r="AC724" s="57"/>
      <c r="AG724" s="67"/>
      <c r="AH724" s="67"/>
      <c r="AI724" s="59"/>
      <c r="AJ724" s="67"/>
      <c r="AK724" s="67"/>
      <c r="AM724" s="57"/>
      <c r="AN724" s="60"/>
      <c r="AO724" s="60"/>
      <c r="AP724" s="57"/>
      <c r="AQ724" s="57"/>
    </row>
    <row r="725" spans="4:43" ht="15.75" customHeight="1">
      <c r="D725" s="57"/>
      <c r="E725" s="57"/>
      <c r="F725" s="57"/>
      <c r="G725" s="57"/>
      <c r="I725" s="57"/>
      <c r="J725" s="58"/>
      <c r="K725" s="57"/>
      <c r="L725" s="57"/>
      <c r="M725" s="58"/>
      <c r="P725" s="57"/>
      <c r="Q725" s="57"/>
      <c r="S725" s="57"/>
      <c r="T725" s="57"/>
      <c r="W725" s="57"/>
      <c r="Z725" s="57"/>
      <c r="AB725" s="57"/>
      <c r="AC725" s="57"/>
      <c r="AG725" s="67"/>
      <c r="AH725" s="67"/>
      <c r="AI725" s="59"/>
      <c r="AJ725" s="67"/>
      <c r="AK725" s="67"/>
      <c r="AM725" s="57"/>
      <c r="AN725" s="60"/>
      <c r="AO725" s="60"/>
      <c r="AP725" s="57"/>
      <c r="AQ725" s="57"/>
    </row>
    <row r="726" spans="4:43" ht="15.75" customHeight="1">
      <c r="D726" s="57"/>
      <c r="E726" s="57"/>
      <c r="F726" s="57"/>
      <c r="G726" s="57"/>
      <c r="I726" s="57"/>
      <c r="J726" s="58"/>
      <c r="K726" s="57"/>
      <c r="L726" s="57"/>
      <c r="M726" s="58"/>
      <c r="P726" s="57"/>
      <c r="Q726" s="57"/>
      <c r="S726" s="57"/>
      <c r="T726" s="57"/>
      <c r="W726" s="57"/>
      <c r="Z726" s="57"/>
      <c r="AB726" s="57"/>
      <c r="AC726" s="57"/>
      <c r="AG726" s="67"/>
      <c r="AH726" s="67"/>
      <c r="AI726" s="59"/>
      <c r="AJ726" s="67"/>
      <c r="AK726" s="67"/>
      <c r="AM726" s="57"/>
      <c r="AN726" s="60"/>
      <c r="AO726" s="60"/>
      <c r="AP726" s="57"/>
      <c r="AQ726" s="57"/>
    </row>
    <row r="727" spans="4:43" ht="15.75" customHeight="1">
      <c r="D727" s="57"/>
      <c r="E727" s="57"/>
      <c r="F727" s="57"/>
      <c r="G727" s="57"/>
      <c r="I727" s="57"/>
      <c r="J727" s="58"/>
      <c r="K727" s="57"/>
      <c r="L727" s="57"/>
      <c r="M727" s="58"/>
      <c r="P727" s="57"/>
      <c r="Q727" s="57"/>
      <c r="S727" s="57"/>
      <c r="T727" s="57"/>
      <c r="W727" s="57"/>
      <c r="Z727" s="57"/>
      <c r="AB727" s="57"/>
      <c r="AC727" s="57"/>
      <c r="AG727" s="67"/>
      <c r="AH727" s="67"/>
      <c r="AI727" s="59"/>
      <c r="AJ727" s="67"/>
      <c r="AK727" s="67"/>
      <c r="AM727" s="57"/>
      <c r="AN727" s="60"/>
      <c r="AO727" s="60"/>
      <c r="AP727" s="57"/>
      <c r="AQ727" s="57"/>
    </row>
    <row r="728" spans="4:43" ht="15.75" customHeight="1">
      <c r="D728" s="57"/>
      <c r="E728" s="57"/>
      <c r="F728" s="57"/>
      <c r="G728" s="57"/>
      <c r="I728" s="57"/>
      <c r="J728" s="58"/>
      <c r="K728" s="57"/>
      <c r="L728" s="57"/>
      <c r="M728" s="58"/>
      <c r="P728" s="57"/>
      <c r="Q728" s="57"/>
      <c r="S728" s="57"/>
      <c r="T728" s="57"/>
      <c r="W728" s="57"/>
      <c r="Z728" s="57"/>
      <c r="AB728" s="57"/>
      <c r="AC728" s="57"/>
      <c r="AG728" s="67"/>
      <c r="AH728" s="67"/>
      <c r="AI728" s="59"/>
      <c r="AJ728" s="67"/>
      <c r="AK728" s="67"/>
      <c r="AM728" s="57"/>
      <c r="AN728" s="60"/>
      <c r="AO728" s="60"/>
      <c r="AP728" s="57"/>
      <c r="AQ728" s="57"/>
    </row>
    <row r="729" spans="4:43" ht="15.75" customHeight="1">
      <c r="D729" s="57"/>
      <c r="E729" s="57"/>
      <c r="F729" s="57"/>
      <c r="G729" s="57"/>
      <c r="I729" s="57"/>
      <c r="J729" s="58"/>
      <c r="K729" s="57"/>
      <c r="L729" s="57"/>
      <c r="M729" s="58"/>
      <c r="P729" s="57"/>
      <c r="Q729" s="57"/>
      <c r="S729" s="57"/>
      <c r="T729" s="57"/>
      <c r="W729" s="57"/>
      <c r="Z729" s="57"/>
      <c r="AB729" s="57"/>
      <c r="AC729" s="57"/>
      <c r="AG729" s="67"/>
      <c r="AH729" s="67"/>
      <c r="AI729" s="59"/>
      <c r="AJ729" s="67"/>
      <c r="AK729" s="67"/>
      <c r="AM729" s="57"/>
      <c r="AN729" s="60"/>
      <c r="AO729" s="60"/>
      <c r="AP729" s="57"/>
      <c r="AQ729" s="57"/>
    </row>
    <row r="730" spans="4:43" ht="15.75" customHeight="1">
      <c r="D730" s="57"/>
      <c r="E730" s="57"/>
      <c r="F730" s="57"/>
      <c r="G730" s="57"/>
      <c r="I730" s="57"/>
      <c r="J730" s="58"/>
      <c r="K730" s="57"/>
      <c r="L730" s="57"/>
      <c r="M730" s="58"/>
      <c r="P730" s="57"/>
      <c r="Q730" s="57"/>
      <c r="S730" s="57"/>
      <c r="T730" s="57"/>
      <c r="W730" s="57"/>
      <c r="Z730" s="57"/>
      <c r="AB730" s="57"/>
      <c r="AC730" s="57"/>
      <c r="AG730" s="67"/>
      <c r="AH730" s="67"/>
      <c r="AI730" s="59"/>
      <c r="AJ730" s="67"/>
      <c r="AK730" s="67"/>
      <c r="AM730" s="57"/>
      <c r="AN730" s="60"/>
      <c r="AO730" s="60"/>
      <c r="AP730" s="57"/>
      <c r="AQ730" s="57"/>
    </row>
    <row r="731" spans="4:43" ht="15.75" customHeight="1">
      <c r="D731" s="57"/>
      <c r="E731" s="57"/>
      <c r="F731" s="57"/>
      <c r="G731" s="57"/>
      <c r="I731" s="57"/>
      <c r="J731" s="58"/>
      <c r="K731" s="57"/>
      <c r="L731" s="57"/>
      <c r="M731" s="58"/>
      <c r="P731" s="57"/>
      <c r="Q731" s="57"/>
      <c r="S731" s="57"/>
      <c r="T731" s="57"/>
      <c r="W731" s="57"/>
      <c r="Z731" s="57"/>
      <c r="AB731" s="57"/>
      <c r="AC731" s="57"/>
      <c r="AG731" s="67"/>
      <c r="AH731" s="67"/>
      <c r="AI731" s="59"/>
      <c r="AJ731" s="67"/>
      <c r="AK731" s="67"/>
      <c r="AM731" s="57"/>
      <c r="AN731" s="60"/>
      <c r="AO731" s="60"/>
      <c r="AP731" s="57"/>
      <c r="AQ731" s="57"/>
    </row>
    <row r="732" spans="4:43" ht="15.75" customHeight="1">
      <c r="D732" s="57"/>
      <c r="E732" s="57"/>
      <c r="F732" s="57"/>
      <c r="G732" s="57"/>
      <c r="I732" s="57"/>
      <c r="J732" s="58"/>
      <c r="K732" s="57"/>
      <c r="L732" s="57"/>
      <c r="M732" s="58"/>
      <c r="P732" s="57"/>
      <c r="Q732" s="57"/>
      <c r="S732" s="57"/>
      <c r="T732" s="57"/>
      <c r="W732" s="57"/>
      <c r="Z732" s="57"/>
      <c r="AB732" s="57"/>
      <c r="AC732" s="57"/>
      <c r="AG732" s="67"/>
      <c r="AH732" s="67"/>
      <c r="AI732" s="59"/>
      <c r="AJ732" s="67"/>
      <c r="AK732" s="67"/>
      <c r="AM732" s="57"/>
      <c r="AN732" s="60"/>
      <c r="AO732" s="60"/>
      <c r="AP732" s="57"/>
      <c r="AQ732" s="57"/>
    </row>
    <row r="733" spans="4:43" ht="15.75" customHeight="1">
      <c r="D733" s="57"/>
      <c r="E733" s="57"/>
      <c r="F733" s="57"/>
      <c r="G733" s="57"/>
      <c r="I733" s="57"/>
      <c r="J733" s="58"/>
      <c r="K733" s="57"/>
      <c r="L733" s="57"/>
      <c r="M733" s="58"/>
      <c r="P733" s="57"/>
      <c r="Q733" s="57"/>
      <c r="S733" s="57"/>
      <c r="T733" s="57"/>
      <c r="W733" s="57"/>
      <c r="Z733" s="57"/>
      <c r="AB733" s="57"/>
      <c r="AC733" s="57"/>
      <c r="AG733" s="67"/>
      <c r="AH733" s="67"/>
      <c r="AI733" s="59"/>
      <c r="AJ733" s="67"/>
      <c r="AK733" s="67"/>
      <c r="AM733" s="57"/>
      <c r="AN733" s="60"/>
      <c r="AO733" s="60"/>
      <c r="AP733" s="57"/>
      <c r="AQ733" s="57"/>
    </row>
    <row r="734" spans="4:43" ht="15.75" customHeight="1">
      <c r="D734" s="57"/>
      <c r="E734" s="57"/>
      <c r="F734" s="57"/>
      <c r="G734" s="57"/>
      <c r="I734" s="57"/>
      <c r="J734" s="58"/>
      <c r="K734" s="57"/>
      <c r="L734" s="57"/>
      <c r="M734" s="58"/>
      <c r="P734" s="57"/>
      <c r="Q734" s="57"/>
      <c r="S734" s="57"/>
      <c r="T734" s="57"/>
      <c r="W734" s="57"/>
      <c r="Z734" s="57"/>
      <c r="AB734" s="57"/>
      <c r="AC734" s="57"/>
      <c r="AG734" s="67"/>
      <c r="AH734" s="67"/>
      <c r="AI734" s="59"/>
      <c r="AJ734" s="67"/>
      <c r="AK734" s="67"/>
      <c r="AM734" s="57"/>
      <c r="AN734" s="60"/>
      <c r="AO734" s="60"/>
      <c r="AP734" s="57"/>
      <c r="AQ734" s="57"/>
    </row>
    <row r="735" spans="4:43" ht="15.75" customHeight="1">
      <c r="D735" s="57"/>
      <c r="E735" s="57"/>
      <c r="F735" s="57"/>
      <c r="G735" s="57"/>
      <c r="I735" s="57"/>
      <c r="J735" s="58"/>
      <c r="K735" s="57"/>
      <c r="L735" s="57"/>
      <c r="M735" s="58"/>
      <c r="P735" s="57"/>
      <c r="Q735" s="57"/>
      <c r="S735" s="57"/>
      <c r="T735" s="57"/>
      <c r="W735" s="57"/>
      <c r="Z735" s="57"/>
      <c r="AB735" s="57"/>
      <c r="AC735" s="57"/>
      <c r="AG735" s="67"/>
      <c r="AH735" s="67"/>
      <c r="AI735" s="59"/>
      <c r="AJ735" s="67"/>
      <c r="AK735" s="67"/>
      <c r="AM735" s="57"/>
      <c r="AN735" s="60"/>
      <c r="AO735" s="60"/>
      <c r="AP735" s="57"/>
      <c r="AQ735" s="57"/>
    </row>
    <row r="736" spans="4:43" ht="15.75" customHeight="1">
      <c r="D736" s="57"/>
      <c r="E736" s="57"/>
      <c r="F736" s="57"/>
      <c r="G736" s="57"/>
      <c r="I736" s="57"/>
      <c r="J736" s="58"/>
      <c r="K736" s="57"/>
      <c r="L736" s="57"/>
      <c r="M736" s="58"/>
      <c r="P736" s="57"/>
      <c r="Q736" s="57"/>
      <c r="S736" s="57"/>
      <c r="T736" s="57"/>
      <c r="W736" s="57"/>
      <c r="Z736" s="57"/>
      <c r="AB736" s="57"/>
      <c r="AC736" s="57"/>
      <c r="AG736" s="67"/>
      <c r="AH736" s="67"/>
      <c r="AI736" s="59"/>
      <c r="AJ736" s="67"/>
      <c r="AK736" s="67"/>
      <c r="AM736" s="57"/>
      <c r="AN736" s="60"/>
      <c r="AO736" s="60"/>
      <c r="AP736" s="57"/>
      <c r="AQ736" s="57"/>
    </row>
    <row r="737" spans="4:43" ht="15.75" customHeight="1">
      <c r="D737" s="57"/>
      <c r="E737" s="57"/>
      <c r="F737" s="57"/>
      <c r="G737" s="57"/>
      <c r="I737" s="57"/>
      <c r="J737" s="58"/>
      <c r="K737" s="57"/>
      <c r="L737" s="57"/>
      <c r="M737" s="58"/>
      <c r="P737" s="57"/>
      <c r="Q737" s="57"/>
      <c r="S737" s="57"/>
      <c r="T737" s="57"/>
      <c r="W737" s="57"/>
      <c r="Z737" s="57"/>
      <c r="AB737" s="57"/>
      <c r="AC737" s="57"/>
      <c r="AG737" s="67"/>
      <c r="AH737" s="67"/>
      <c r="AI737" s="59"/>
      <c r="AJ737" s="67"/>
      <c r="AK737" s="67"/>
      <c r="AM737" s="57"/>
      <c r="AN737" s="60"/>
      <c r="AO737" s="60"/>
      <c r="AP737" s="57"/>
      <c r="AQ737" s="57"/>
    </row>
    <row r="738" spans="4:43" ht="15.75" customHeight="1">
      <c r="D738" s="57"/>
      <c r="E738" s="57"/>
      <c r="F738" s="57"/>
      <c r="G738" s="57"/>
      <c r="I738" s="57"/>
      <c r="J738" s="58"/>
      <c r="K738" s="57"/>
      <c r="L738" s="57"/>
      <c r="M738" s="58"/>
      <c r="P738" s="57"/>
      <c r="Q738" s="57"/>
      <c r="S738" s="57"/>
      <c r="T738" s="57"/>
      <c r="W738" s="57"/>
      <c r="Z738" s="57"/>
      <c r="AB738" s="57"/>
      <c r="AC738" s="57"/>
      <c r="AG738" s="67"/>
      <c r="AH738" s="67"/>
      <c r="AI738" s="59"/>
      <c r="AJ738" s="67"/>
      <c r="AK738" s="67"/>
      <c r="AM738" s="57"/>
      <c r="AN738" s="60"/>
      <c r="AO738" s="60"/>
      <c r="AP738" s="57"/>
      <c r="AQ738" s="57"/>
    </row>
    <row r="739" spans="4:43" ht="15.75" customHeight="1">
      <c r="D739" s="57"/>
      <c r="E739" s="57"/>
      <c r="F739" s="57"/>
      <c r="G739" s="57"/>
      <c r="I739" s="57"/>
      <c r="J739" s="58"/>
      <c r="K739" s="57"/>
      <c r="L739" s="57"/>
      <c r="M739" s="58"/>
      <c r="P739" s="57"/>
      <c r="Q739" s="57"/>
      <c r="S739" s="57"/>
      <c r="T739" s="57"/>
      <c r="W739" s="57"/>
      <c r="Z739" s="57"/>
      <c r="AB739" s="57"/>
      <c r="AC739" s="57"/>
      <c r="AG739" s="67"/>
      <c r="AH739" s="67"/>
      <c r="AI739" s="59"/>
      <c r="AJ739" s="67"/>
      <c r="AK739" s="67"/>
      <c r="AM739" s="57"/>
      <c r="AN739" s="60"/>
      <c r="AO739" s="60"/>
      <c r="AP739" s="57"/>
      <c r="AQ739" s="57"/>
    </row>
    <row r="740" spans="4:43" ht="15.75" customHeight="1">
      <c r="D740" s="57"/>
      <c r="E740" s="57"/>
      <c r="F740" s="57"/>
      <c r="G740" s="57"/>
      <c r="I740" s="57"/>
      <c r="J740" s="58"/>
      <c r="K740" s="57"/>
      <c r="L740" s="57"/>
      <c r="M740" s="58"/>
      <c r="P740" s="57"/>
      <c r="Q740" s="57"/>
      <c r="S740" s="57"/>
      <c r="T740" s="57"/>
      <c r="W740" s="57"/>
      <c r="Z740" s="57"/>
      <c r="AB740" s="57"/>
      <c r="AC740" s="57"/>
      <c r="AG740" s="67"/>
      <c r="AH740" s="67"/>
      <c r="AI740" s="59"/>
      <c r="AJ740" s="67"/>
      <c r="AK740" s="67"/>
      <c r="AM740" s="57"/>
      <c r="AN740" s="60"/>
      <c r="AO740" s="60"/>
      <c r="AP740" s="57"/>
      <c r="AQ740" s="57"/>
    </row>
    <row r="741" spans="4:43" ht="15.75" customHeight="1">
      <c r="D741" s="57"/>
      <c r="E741" s="57"/>
      <c r="F741" s="57"/>
      <c r="G741" s="57"/>
      <c r="I741" s="57"/>
      <c r="J741" s="58"/>
      <c r="K741" s="57"/>
      <c r="L741" s="57"/>
      <c r="M741" s="58"/>
      <c r="P741" s="57"/>
      <c r="Q741" s="57"/>
      <c r="S741" s="57"/>
      <c r="T741" s="57"/>
      <c r="W741" s="57"/>
      <c r="Z741" s="57"/>
      <c r="AB741" s="57"/>
      <c r="AC741" s="57"/>
      <c r="AG741" s="67"/>
      <c r="AH741" s="67"/>
      <c r="AI741" s="59"/>
      <c r="AJ741" s="67"/>
      <c r="AK741" s="67"/>
      <c r="AM741" s="57"/>
      <c r="AN741" s="60"/>
      <c r="AO741" s="60"/>
      <c r="AP741" s="57"/>
      <c r="AQ741" s="57"/>
    </row>
    <row r="742" spans="4:43" ht="15.75" customHeight="1">
      <c r="D742" s="57"/>
      <c r="E742" s="57"/>
      <c r="F742" s="57"/>
      <c r="G742" s="57"/>
      <c r="I742" s="57"/>
      <c r="J742" s="58"/>
      <c r="K742" s="57"/>
      <c r="L742" s="57"/>
      <c r="M742" s="58"/>
      <c r="P742" s="57"/>
      <c r="Q742" s="57"/>
      <c r="S742" s="57"/>
      <c r="T742" s="57"/>
      <c r="W742" s="57"/>
      <c r="Z742" s="57"/>
      <c r="AB742" s="57"/>
      <c r="AC742" s="57"/>
      <c r="AG742" s="67"/>
      <c r="AH742" s="67"/>
      <c r="AI742" s="59"/>
      <c r="AJ742" s="67"/>
      <c r="AK742" s="67"/>
      <c r="AM742" s="57"/>
      <c r="AN742" s="60"/>
      <c r="AO742" s="60"/>
      <c r="AP742" s="57"/>
      <c r="AQ742" s="57"/>
    </row>
    <row r="743" spans="4:43" ht="15.75" customHeight="1">
      <c r="D743" s="57"/>
      <c r="E743" s="57"/>
      <c r="F743" s="57"/>
      <c r="G743" s="57"/>
      <c r="I743" s="57"/>
      <c r="J743" s="58"/>
      <c r="K743" s="57"/>
      <c r="L743" s="57"/>
      <c r="M743" s="58"/>
      <c r="P743" s="57"/>
      <c r="Q743" s="57"/>
      <c r="S743" s="57"/>
      <c r="T743" s="57"/>
      <c r="W743" s="57"/>
      <c r="Z743" s="57"/>
      <c r="AB743" s="57"/>
      <c r="AC743" s="57"/>
      <c r="AG743" s="67"/>
      <c r="AH743" s="67"/>
      <c r="AI743" s="59"/>
      <c r="AJ743" s="67"/>
      <c r="AK743" s="67"/>
      <c r="AM743" s="57"/>
      <c r="AN743" s="60"/>
      <c r="AO743" s="60"/>
      <c r="AP743" s="57"/>
      <c r="AQ743" s="57"/>
    </row>
    <row r="744" spans="4:43" ht="15.75" customHeight="1">
      <c r="D744" s="57"/>
      <c r="E744" s="57"/>
      <c r="F744" s="57"/>
      <c r="G744" s="57"/>
      <c r="I744" s="57"/>
      <c r="J744" s="58"/>
      <c r="K744" s="57"/>
      <c r="L744" s="57"/>
      <c r="M744" s="58"/>
      <c r="P744" s="57"/>
      <c r="Q744" s="57"/>
      <c r="S744" s="57"/>
      <c r="T744" s="57"/>
      <c r="W744" s="57"/>
      <c r="Z744" s="57"/>
      <c r="AB744" s="57"/>
      <c r="AC744" s="57"/>
      <c r="AG744" s="67"/>
      <c r="AH744" s="67"/>
      <c r="AI744" s="59"/>
      <c r="AJ744" s="67"/>
      <c r="AK744" s="67"/>
      <c r="AM744" s="57"/>
      <c r="AN744" s="60"/>
      <c r="AO744" s="60"/>
      <c r="AP744" s="57"/>
      <c r="AQ744" s="57"/>
    </row>
    <row r="745" spans="4:43" ht="15.75" customHeight="1">
      <c r="D745" s="57"/>
      <c r="E745" s="57"/>
      <c r="F745" s="57"/>
      <c r="G745" s="57"/>
      <c r="I745" s="57"/>
      <c r="J745" s="58"/>
      <c r="K745" s="57"/>
      <c r="L745" s="57"/>
      <c r="M745" s="58"/>
      <c r="P745" s="57"/>
      <c r="Q745" s="57"/>
      <c r="S745" s="57"/>
      <c r="T745" s="57"/>
      <c r="W745" s="57"/>
      <c r="Z745" s="57"/>
      <c r="AB745" s="57"/>
      <c r="AC745" s="57"/>
      <c r="AG745" s="67"/>
      <c r="AH745" s="67"/>
      <c r="AI745" s="59"/>
      <c r="AJ745" s="67"/>
      <c r="AK745" s="67"/>
      <c r="AM745" s="57"/>
      <c r="AN745" s="60"/>
      <c r="AO745" s="60"/>
      <c r="AP745" s="57"/>
      <c r="AQ745" s="57"/>
    </row>
    <row r="746" spans="4:43" ht="15.75" customHeight="1">
      <c r="D746" s="57"/>
      <c r="E746" s="57"/>
      <c r="F746" s="57"/>
      <c r="G746" s="57"/>
      <c r="I746" s="57"/>
      <c r="J746" s="58"/>
      <c r="K746" s="57"/>
      <c r="L746" s="57"/>
      <c r="M746" s="58"/>
      <c r="P746" s="57"/>
      <c r="Q746" s="57"/>
      <c r="S746" s="57"/>
      <c r="T746" s="57"/>
      <c r="W746" s="57"/>
      <c r="Z746" s="57"/>
      <c r="AB746" s="57"/>
      <c r="AC746" s="57"/>
      <c r="AG746" s="67"/>
      <c r="AH746" s="67"/>
      <c r="AI746" s="59"/>
      <c r="AJ746" s="67"/>
      <c r="AK746" s="67"/>
      <c r="AM746" s="57"/>
      <c r="AN746" s="60"/>
      <c r="AO746" s="60"/>
      <c r="AP746" s="57"/>
      <c r="AQ746" s="57"/>
    </row>
    <row r="747" spans="4:43" ht="15.75" customHeight="1">
      <c r="D747" s="57"/>
      <c r="E747" s="57"/>
      <c r="F747" s="57"/>
      <c r="G747" s="57"/>
      <c r="I747" s="57"/>
      <c r="J747" s="58"/>
      <c r="K747" s="57"/>
      <c r="L747" s="57"/>
      <c r="M747" s="58"/>
      <c r="P747" s="57"/>
      <c r="Q747" s="57"/>
      <c r="S747" s="57"/>
      <c r="T747" s="57"/>
      <c r="W747" s="57"/>
      <c r="Z747" s="57"/>
      <c r="AB747" s="57"/>
      <c r="AC747" s="57"/>
      <c r="AG747" s="67"/>
      <c r="AH747" s="67"/>
      <c r="AI747" s="59"/>
      <c r="AJ747" s="67"/>
      <c r="AK747" s="67"/>
      <c r="AM747" s="57"/>
      <c r="AN747" s="60"/>
      <c r="AO747" s="60"/>
      <c r="AP747" s="57"/>
      <c r="AQ747" s="57"/>
    </row>
    <row r="748" spans="4:43" ht="15.75" customHeight="1">
      <c r="D748" s="57"/>
      <c r="E748" s="57"/>
      <c r="F748" s="57"/>
      <c r="G748" s="57"/>
      <c r="I748" s="57"/>
      <c r="J748" s="58"/>
      <c r="K748" s="57"/>
      <c r="L748" s="57"/>
      <c r="M748" s="58"/>
      <c r="P748" s="57"/>
      <c r="Q748" s="57"/>
      <c r="S748" s="57"/>
      <c r="T748" s="57"/>
      <c r="W748" s="57"/>
      <c r="Z748" s="57"/>
      <c r="AB748" s="57"/>
      <c r="AC748" s="57"/>
      <c r="AG748" s="67"/>
      <c r="AH748" s="67"/>
      <c r="AI748" s="59"/>
      <c r="AJ748" s="67"/>
      <c r="AK748" s="67"/>
      <c r="AM748" s="57"/>
      <c r="AN748" s="60"/>
      <c r="AO748" s="60"/>
      <c r="AP748" s="57"/>
      <c r="AQ748" s="57"/>
    </row>
    <row r="749" spans="4:43" ht="15.75" customHeight="1">
      <c r="D749" s="57"/>
      <c r="E749" s="57"/>
      <c r="F749" s="57"/>
      <c r="G749" s="57"/>
      <c r="I749" s="57"/>
      <c r="J749" s="58"/>
      <c r="K749" s="57"/>
      <c r="L749" s="57"/>
      <c r="M749" s="58"/>
      <c r="P749" s="57"/>
      <c r="Q749" s="57"/>
      <c r="S749" s="57"/>
      <c r="T749" s="57"/>
      <c r="W749" s="57"/>
      <c r="Z749" s="57"/>
      <c r="AB749" s="57"/>
      <c r="AC749" s="57"/>
      <c r="AG749" s="67"/>
      <c r="AH749" s="67"/>
      <c r="AI749" s="59"/>
      <c r="AJ749" s="67"/>
      <c r="AK749" s="67"/>
      <c r="AM749" s="57"/>
      <c r="AN749" s="60"/>
      <c r="AO749" s="60"/>
      <c r="AP749" s="57"/>
      <c r="AQ749" s="57"/>
    </row>
    <row r="750" spans="4:43" ht="15.75" customHeight="1">
      <c r="D750" s="57"/>
      <c r="E750" s="57"/>
      <c r="F750" s="57"/>
      <c r="G750" s="57"/>
      <c r="I750" s="57"/>
      <c r="J750" s="58"/>
      <c r="K750" s="57"/>
      <c r="L750" s="57"/>
      <c r="M750" s="58"/>
      <c r="P750" s="57"/>
      <c r="Q750" s="57"/>
      <c r="S750" s="57"/>
      <c r="T750" s="57"/>
      <c r="W750" s="57"/>
      <c r="Z750" s="57"/>
      <c r="AB750" s="57"/>
      <c r="AC750" s="57"/>
      <c r="AG750" s="67"/>
      <c r="AH750" s="67"/>
      <c r="AI750" s="59"/>
      <c r="AJ750" s="67"/>
      <c r="AK750" s="67"/>
      <c r="AM750" s="57"/>
      <c r="AN750" s="60"/>
      <c r="AO750" s="60"/>
      <c r="AP750" s="57"/>
      <c r="AQ750" s="57"/>
    </row>
    <row r="751" spans="4:43" ht="15.75" customHeight="1">
      <c r="D751" s="57"/>
      <c r="E751" s="57"/>
      <c r="F751" s="57"/>
      <c r="G751" s="57"/>
      <c r="I751" s="57"/>
      <c r="J751" s="58"/>
      <c r="K751" s="57"/>
      <c r="L751" s="57"/>
      <c r="M751" s="58"/>
      <c r="P751" s="57"/>
      <c r="Q751" s="57"/>
      <c r="S751" s="57"/>
      <c r="T751" s="57"/>
      <c r="W751" s="57"/>
      <c r="Z751" s="57"/>
      <c r="AB751" s="57"/>
      <c r="AC751" s="57"/>
      <c r="AG751" s="67"/>
      <c r="AH751" s="67"/>
      <c r="AI751" s="59"/>
      <c r="AJ751" s="67"/>
      <c r="AK751" s="67"/>
      <c r="AM751" s="57"/>
      <c r="AN751" s="60"/>
      <c r="AO751" s="60"/>
      <c r="AP751" s="57"/>
      <c r="AQ751" s="57"/>
    </row>
    <row r="752" spans="4:43" ht="15.75" customHeight="1">
      <c r="D752" s="57"/>
      <c r="E752" s="57"/>
      <c r="F752" s="57"/>
      <c r="G752" s="57"/>
      <c r="I752" s="57"/>
      <c r="J752" s="58"/>
      <c r="K752" s="57"/>
      <c r="L752" s="57"/>
      <c r="M752" s="58"/>
      <c r="P752" s="57"/>
      <c r="Q752" s="57"/>
      <c r="S752" s="57"/>
      <c r="T752" s="57"/>
      <c r="W752" s="57"/>
      <c r="Z752" s="57"/>
      <c r="AB752" s="57"/>
      <c r="AC752" s="57"/>
      <c r="AG752" s="67"/>
      <c r="AH752" s="67"/>
      <c r="AI752" s="59"/>
      <c r="AJ752" s="67"/>
      <c r="AK752" s="67"/>
      <c r="AM752" s="57"/>
      <c r="AN752" s="60"/>
      <c r="AO752" s="60"/>
      <c r="AP752" s="57"/>
      <c r="AQ752" s="57"/>
    </row>
    <row r="753" spans="4:43" ht="15.75" customHeight="1">
      <c r="D753" s="57"/>
      <c r="E753" s="57"/>
      <c r="F753" s="57"/>
      <c r="G753" s="57"/>
      <c r="I753" s="57"/>
      <c r="J753" s="58"/>
      <c r="K753" s="57"/>
      <c r="L753" s="57"/>
      <c r="M753" s="58"/>
      <c r="P753" s="57"/>
      <c r="Q753" s="57"/>
      <c r="S753" s="57"/>
      <c r="T753" s="57"/>
      <c r="W753" s="57"/>
      <c r="Z753" s="57"/>
      <c r="AB753" s="57"/>
      <c r="AC753" s="57"/>
      <c r="AG753" s="67"/>
      <c r="AH753" s="67"/>
      <c r="AI753" s="59"/>
      <c r="AJ753" s="67"/>
      <c r="AK753" s="67"/>
      <c r="AM753" s="57"/>
      <c r="AN753" s="60"/>
      <c r="AO753" s="60"/>
      <c r="AP753" s="57"/>
      <c r="AQ753" s="57"/>
    </row>
    <row r="754" spans="4:43" ht="15.75" customHeight="1">
      <c r="D754" s="57"/>
      <c r="E754" s="57"/>
      <c r="F754" s="57"/>
      <c r="G754" s="57"/>
      <c r="I754" s="57"/>
      <c r="J754" s="58"/>
      <c r="K754" s="57"/>
      <c r="L754" s="57"/>
      <c r="M754" s="58"/>
      <c r="P754" s="57"/>
      <c r="Q754" s="57"/>
      <c r="S754" s="57"/>
      <c r="T754" s="57"/>
      <c r="W754" s="57"/>
      <c r="Z754" s="57"/>
      <c r="AB754" s="57"/>
      <c r="AC754" s="57"/>
      <c r="AG754" s="67"/>
      <c r="AH754" s="67"/>
      <c r="AI754" s="59"/>
      <c r="AJ754" s="67"/>
      <c r="AK754" s="67"/>
      <c r="AM754" s="57"/>
      <c r="AN754" s="60"/>
      <c r="AO754" s="60"/>
      <c r="AP754" s="57"/>
      <c r="AQ754" s="57"/>
    </row>
    <row r="755" spans="4:43" ht="15.75" customHeight="1">
      <c r="D755" s="57"/>
      <c r="E755" s="57"/>
      <c r="F755" s="57"/>
      <c r="G755" s="57"/>
      <c r="I755" s="57"/>
      <c r="J755" s="58"/>
      <c r="K755" s="57"/>
      <c r="L755" s="57"/>
      <c r="M755" s="58"/>
      <c r="P755" s="57"/>
      <c r="Q755" s="57"/>
      <c r="S755" s="57"/>
      <c r="T755" s="57"/>
      <c r="W755" s="57"/>
      <c r="Z755" s="57"/>
      <c r="AB755" s="57"/>
      <c r="AC755" s="57"/>
      <c r="AG755" s="67"/>
      <c r="AH755" s="67"/>
      <c r="AI755" s="59"/>
      <c r="AJ755" s="67"/>
      <c r="AK755" s="67"/>
      <c r="AM755" s="57"/>
      <c r="AN755" s="60"/>
      <c r="AO755" s="60"/>
      <c r="AP755" s="57"/>
      <c r="AQ755" s="57"/>
    </row>
    <row r="756" spans="4:43" ht="15.75" customHeight="1">
      <c r="D756" s="57"/>
      <c r="E756" s="57"/>
      <c r="F756" s="57"/>
      <c r="G756" s="57"/>
      <c r="I756" s="57"/>
      <c r="J756" s="58"/>
      <c r="K756" s="57"/>
      <c r="L756" s="57"/>
      <c r="M756" s="58"/>
      <c r="P756" s="57"/>
      <c r="Q756" s="57"/>
      <c r="S756" s="57"/>
      <c r="T756" s="57"/>
      <c r="W756" s="57"/>
      <c r="Z756" s="57"/>
      <c r="AB756" s="57"/>
      <c r="AC756" s="57"/>
      <c r="AG756" s="67"/>
      <c r="AH756" s="67"/>
      <c r="AI756" s="59"/>
      <c r="AJ756" s="67"/>
      <c r="AK756" s="67"/>
      <c r="AM756" s="57"/>
      <c r="AN756" s="60"/>
      <c r="AO756" s="60"/>
      <c r="AP756" s="57"/>
      <c r="AQ756" s="57"/>
    </row>
    <row r="757" spans="4:43" ht="15.75" customHeight="1">
      <c r="D757" s="57"/>
      <c r="E757" s="57"/>
      <c r="F757" s="57"/>
      <c r="G757" s="57"/>
      <c r="I757" s="57"/>
      <c r="J757" s="58"/>
      <c r="K757" s="57"/>
      <c r="L757" s="57"/>
      <c r="M757" s="58"/>
      <c r="P757" s="57"/>
      <c r="Q757" s="57"/>
      <c r="S757" s="57"/>
      <c r="T757" s="57"/>
      <c r="W757" s="57"/>
      <c r="Z757" s="57"/>
      <c r="AB757" s="57"/>
      <c r="AC757" s="57"/>
      <c r="AG757" s="67"/>
      <c r="AH757" s="67"/>
      <c r="AI757" s="59"/>
      <c r="AJ757" s="67"/>
      <c r="AK757" s="67"/>
      <c r="AM757" s="57"/>
      <c r="AN757" s="60"/>
      <c r="AO757" s="60"/>
      <c r="AP757" s="57"/>
      <c r="AQ757" s="57"/>
    </row>
    <row r="758" spans="4:43" ht="15.75" customHeight="1">
      <c r="D758" s="57"/>
      <c r="E758" s="57"/>
      <c r="F758" s="57"/>
      <c r="G758" s="57"/>
      <c r="I758" s="57"/>
      <c r="J758" s="58"/>
      <c r="K758" s="57"/>
      <c r="L758" s="57"/>
      <c r="M758" s="58"/>
      <c r="P758" s="57"/>
      <c r="Q758" s="57"/>
      <c r="S758" s="57"/>
      <c r="T758" s="57"/>
      <c r="W758" s="57"/>
      <c r="Z758" s="57"/>
      <c r="AB758" s="57"/>
      <c r="AC758" s="57"/>
      <c r="AG758" s="67"/>
      <c r="AH758" s="67"/>
      <c r="AI758" s="59"/>
      <c r="AJ758" s="67"/>
      <c r="AK758" s="67"/>
      <c r="AM758" s="57"/>
      <c r="AN758" s="60"/>
      <c r="AO758" s="60"/>
      <c r="AP758" s="57"/>
      <c r="AQ758" s="57"/>
    </row>
    <row r="759" spans="4:43" ht="15.75" customHeight="1">
      <c r="D759" s="57"/>
      <c r="E759" s="57"/>
      <c r="F759" s="57"/>
      <c r="G759" s="57"/>
      <c r="I759" s="57"/>
      <c r="J759" s="58"/>
      <c r="K759" s="57"/>
      <c r="L759" s="57"/>
      <c r="M759" s="58"/>
      <c r="P759" s="57"/>
      <c r="Q759" s="57"/>
      <c r="S759" s="57"/>
      <c r="T759" s="57"/>
      <c r="W759" s="57"/>
      <c r="Z759" s="57"/>
      <c r="AB759" s="57"/>
      <c r="AC759" s="57"/>
      <c r="AG759" s="67"/>
      <c r="AH759" s="67"/>
      <c r="AI759" s="59"/>
      <c r="AJ759" s="67"/>
      <c r="AK759" s="67"/>
      <c r="AM759" s="57"/>
      <c r="AN759" s="60"/>
      <c r="AO759" s="60"/>
      <c r="AP759" s="57"/>
      <c r="AQ759" s="57"/>
    </row>
    <row r="760" spans="4:43" ht="15.75" customHeight="1">
      <c r="D760" s="57"/>
      <c r="E760" s="57"/>
      <c r="F760" s="57"/>
      <c r="G760" s="57"/>
      <c r="I760" s="57"/>
      <c r="J760" s="58"/>
      <c r="K760" s="57"/>
      <c r="L760" s="57"/>
      <c r="M760" s="58"/>
      <c r="P760" s="57"/>
      <c r="Q760" s="57"/>
      <c r="S760" s="57"/>
      <c r="T760" s="57"/>
      <c r="W760" s="57"/>
      <c r="Z760" s="57"/>
      <c r="AB760" s="57"/>
      <c r="AC760" s="57"/>
      <c r="AG760" s="67"/>
      <c r="AH760" s="67"/>
      <c r="AI760" s="59"/>
      <c r="AJ760" s="67"/>
      <c r="AK760" s="67"/>
      <c r="AM760" s="57"/>
      <c r="AN760" s="60"/>
      <c r="AO760" s="60"/>
      <c r="AP760" s="57"/>
      <c r="AQ760" s="57"/>
    </row>
    <row r="761" spans="4:43" ht="15.75" customHeight="1">
      <c r="D761" s="57"/>
      <c r="E761" s="57"/>
      <c r="F761" s="57"/>
      <c r="G761" s="57"/>
      <c r="I761" s="57"/>
      <c r="J761" s="58"/>
      <c r="K761" s="57"/>
      <c r="L761" s="57"/>
      <c r="M761" s="58"/>
      <c r="P761" s="57"/>
      <c r="Q761" s="57"/>
      <c r="S761" s="57"/>
      <c r="T761" s="57"/>
      <c r="W761" s="57"/>
      <c r="Z761" s="57"/>
      <c r="AB761" s="57"/>
      <c r="AC761" s="57"/>
      <c r="AG761" s="67"/>
      <c r="AH761" s="67"/>
      <c r="AI761" s="59"/>
      <c r="AJ761" s="67"/>
      <c r="AK761" s="67"/>
      <c r="AM761" s="57"/>
      <c r="AN761" s="60"/>
      <c r="AO761" s="60"/>
      <c r="AP761" s="57"/>
      <c r="AQ761" s="57"/>
    </row>
    <row r="762" spans="4:43" ht="15.75" customHeight="1">
      <c r="D762" s="57"/>
      <c r="E762" s="57"/>
      <c r="F762" s="57"/>
      <c r="G762" s="57"/>
      <c r="I762" s="57"/>
      <c r="J762" s="58"/>
      <c r="K762" s="57"/>
      <c r="L762" s="57"/>
      <c r="M762" s="58"/>
      <c r="P762" s="57"/>
      <c r="Q762" s="57"/>
      <c r="S762" s="57"/>
      <c r="T762" s="57"/>
      <c r="W762" s="57"/>
      <c r="Z762" s="57"/>
      <c r="AB762" s="57"/>
      <c r="AC762" s="57"/>
      <c r="AG762" s="67"/>
      <c r="AH762" s="67"/>
      <c r="AI762" s="59"/>
      <c r="AJ762" s="67"/>
      <c r="AK762" s="67"/>
      <c r="AM762" s="57"/>
      <c r="AN762" s="60"/>
      <c r="AO762" s="60"/>
      <c r="AP762" s="57"/>
      <c r="AQ762" s="57"/>
    </row>
    <row r="763" spans="4:43" ht="15.75" customHeight="1">
      <c r="D763" s="57"/>
      <c r="E763" s="57"/>
      <c r="F763" s="57"/>
      <c r="G763" s="57"/>
      <c r="I763" s="57"/>
      <c r="J763" s="58"/>
      <c r="K763" s="57"/>
      <c r="L763" s="57"/>
      <c r="M763" s="58"/>
      <c r="P763" s="57"/>
      <c r="Q763" s="57"/>
      <c r="S763" s="57"/>
      <c r="T763" s="57"/>
      <c r="W763" s="57"/>
      <c r="Z763" s="57"/>
      <c r="AB763" s="57"/>
      <c r="AC763" s="57"/>
      <c r="AG763" s="67"/>
      <c r="AH763" s="67"/>
      <c r="AI763" s="59"/>
      <c r="AJ763" s="67"/>
      <c r="AK763" s="67"/>
      <c r="AM763" s="57"/>
      <c r="AN763" s="60"/>
      <c r="AO763" s="60"/>
      <c r="AP763" s="57"/>
      <c r="AQ763" s="57"/>
    </row>
    <row r="764" spans="4:43" ht="15.75" customHeight="1">
      <c r="D764" s="57"/>
      <c r="E764" s="57"/>
      <c r="F764" s="57"/>
      <c r="G764" s="57"/>
      <c r="I764" s="57"/>
      <c r="J764" s="58"/>
      <c r="K764" s="57"/>
      <c r="L764" s="57"/>
      <c r="M764" s="58"/>
      <c r="P764" s="57"/>
      <c r="Q764" s="57"/>
      <c r="S764" s="57"/>
      <c r="T764" s="57"/>
      <c r="W764" s="57"/>
      <c r="Z764" s="57"/>
      <c r="AB764" s="57"/>
      <c r="AC764" s="57"/>
      <c r="AG764" s="67"/>
      <c r="AH764" s="67"/>
      <c r="AI764" s="59"/>
      <c r="AJ764" s="67"/>
      <c r="AK764" s="67"/>
      <c r="AM764" s="57"/>
      <c r="AN764" s="60"/>
      <c r="AO764" s="60"/>
      <c r="AP764" s="57"/>
      <c r="AQ764" s="57"/>
    </row>
    <row r="765" spans="4:43" ht="15.75" customHeight="1">
      <c r="D765" s="57"/>
      <c r="E765" s="57"/>
      <c r="F765" s="57"/>
      <c r="G765" s="57"/>
      <c r="I765" s="57"/>
      <c r="J765" s="58"/>
      <c r="K765" s="57"/>
      <c r="L765" s="57"/>
      <c r="M765" s="58"/>
      <c r="P765" s="57"/>
      <c r="Q765" s="57"/>
      <c r="S765" s="57"/>
      <c r="T765" s="57"/>
      <c r="W765" s="57"/>
      <c r="Z765" s="57"/>
      <c r="AB765" s="57"/>
      <c r="AC765" s="57"/>
      <c r="AG765" s="67"/>
      <c r="AH765" s="67"/>
      <c r="AI765" s="59"/>
      <c r="AJ765" s="67"/>
      <c r="AK765" s="67"/>
      <c r="AM765" s="57"/>
      <c r="AN765" s="60"/>
      <c r="AO765" s="60"/>
      <c r="AP765" s="57"/>
      <c r="AQ765" s="57"/>
    </row>
    <row r="766" spans="4:43" ht="15.75" customHeight="1">
      <c r="D766" s="57"/>
      <c r="E766" s="57"/>
      <c r="F766" s="57"/>
      <c r="G766" s="57"/>
      <c r="I766" s="57"/>
      <c r="J766" s="58"/>
      <c r="K766" s="57"/>
      <c r="L766" s="57"/>
      <c r="M766" s="58"/>
      <c r="P766" s="57"/>
      <c r="Q766" s="57"/>
      <c r="S766" s="57"/>
      <c r="T766" s="57"/>
      <c r="W766" s="57"/>
      <c r="Z766" s="57"/>
      <c r="AB766" s="57"/>
      <c r="AC766" s="57"/>
      <c r="AG766" s="67"/>
      <c r="AH766" s="67"/>
      <c r="AI766" s="59"/>
      <c r="AJ766" s="67"/>
      <c r="AK766" s="67"/>
      <c r="AM766" s="57"/>
      <c r="AN766" s="60"/>
      <c r="AO766" s="60"/>
      <c r="AP766" s="57"/>
      <c r="AQ766" s="57"/>
    </row>
    <row r="767" spans="4:43" ht="15.75" customHeight="1">
      <c r="D767" s="57"/>
      <c r="E767" s="57"/>
      <c r="F767" s="57"/>
      <c r="G767" s="57"/>
      <c r="I767" s="57"/>
      <c r="J767" s="58"/>
      <c r="K767" s="57"/>
      <c r="L767" s="57"/>
      <c r="M767" s="58"/>
      <c r="P767" s="57"/>
      <c r="Q767" s="57"/>
      <c r="S767" s="57"/>
      <c r="T767" s="57"/>
      <c r="W767" s="57"/>
      <c r="Z767" s="57"/>
      <c r="AB767" s="57"/>
      <c r="AC767" s="57"/>
      <c r="AG767" s="67"/>
      <c r="AH767" s="67"/>
      <c r="AI767" s="59"/>
      <c r="AJ767" s="67"/>
      <c r="AK767" s="67"/>
      <c r="AM767" s="57"/>
      <c r="AN767" s="60"/>
      <c r="AO767" s="60"/>
      <c r="AP767" s="57"/>
      <c r="AQ767" s="57"/>
    </row>
    <row r="768" spans="4:43" ht="15.75" customHeight="1">
      <c r="D768" s="57"/>
      <c r="E768" s="57"/>
      <c r="F768" s="57"/>
      <c r="G768" s="57"/>
      <c r="I768" s="57"/>
      <c r="J768" s="58"/>
      <c r="K768" s="57"/>
      <c r="L768" s="57"/>
      <c r="M768" s="58"/>
      <c r="P768" s="57"/>
      <c r="Q768" s="57"/>
      <c r="S768" s="57"/>
      <c r="T768" s="57"/>
      <c r="W768" s="57"/>
      <c r="Z768" s="57"/>
      <c r="AB768" s="57"/>
      <c r="AC768" s="57"/>
      <c r="AG768" s="67"/>
      <c r="AH768" s="67"/>
      <c r="AI768" s="59"/>
      <c r="AJ768" s="67"/>
      <c r="AK768" s="67"/>
      <c r="AM768" s="57"/>
      <c r="AN768" s="60"/>
      <c r="AO768" s="60"/>
      <c r="AP768" s="57"/>
      <c r="AQ768" s="57"/>
    </row>
    <row r="769" spans="4:43" ht="15.75" customHeight="1">
      <c r="D769" s="57"/>
      <c r="E769" s="57"/>
      <c r="F769" s="57"/>
      <c r="G769" s="57"/>
      <c r="I769" s="57"/>
      <c r="J769" s="58"/>
      <c r="K769" s="57"/>
      <c r="L769" s="57"/>
      <c r="M769" s="58"/>
      <c r="P769" s="57"/>
      <c r="Q769" s="57"/>
      <c r="S769" s="57"/>
      <c r="T769" s="57"/>
      <c r="W769" s="57"/>
      <c r="Z769" s="57"/>
      <c r="AB769" s="57"/>
      <c r="AC769" s="57"/>
      <c r="AG769" s="67"/>
      <c r="AH769" s="67"/>
      <c r="AI769" s="59"/>
      <c r="AJ769" s="67"/>
      <c r="AK769" s="67"/>
      <c r="AM769" s="57"/>
      <c r="AN769" s="60"/>
      <c r="AO769" s="60"/>
      <c r="AP769" s="57"/>
      <c r="AQ769" s="57"/>
    </row>
    <row r="770" spans="4:43" ht="15.75" customHeight="1">
      <c r="D770" s="57"/>
      <c r="E770" s="57"/>
      <c r="F770" s="57"/>
      <c r="G770" s="57"/>
      <c r="I770" s="57"/>
      <c r="J770" s="58"/>
      <c r="K770" s="57"/>
      <c r="L770" s="57"/>
      <c r="M770" s="58"/>
      <c r="P770" s="57"/>
      <c r="Q770" s="57"/>
      <c r="S770" s="57"/>
      <c r="T770" s="57"/>
      <c r="W770" s="57"/>
      <c r="Z770" s="57"/>
      <c r="AB770" s="57"/>
      <c r="AC770" s="57"/>
      <c r="AG770" s="67"/>
      <c r="AH770" s="67"/>
      <c r="AI770" s="59"/>
      <c r="AJ770" s="67"/>
      <c r="AK770" s="67"/>
      <c r="AM770" s="57"/>
      <c r="AN770" s="60"/>
      <c r="AO770" s="60"/>
      <c r="AP770" s="57"/>
      <c r="AQ770" s="57"/>
    </row>
    <row r="771" spans="4:43" ht="15.75" customHeight="1">
      <c r="D771" s="57"/>
      <c r="E771" s="57"/>
      <c r="F771" s="57"/>
      <c r="G771" s="57"/>
      <c r="I771" s="57"/>
      <c r="J771" s="58"/>
      <c r="K771" s="57"/>
      <c r="L771" s="57"/>
      <c r="M771" s="58"/>
      <c r="P771" s="57"/>
      <c r="Q771" s="57"/>
      <c r="S771" s="57"/>
      <c r="T771" s="57"/>
      <c r="W771" s="57"/>
      <c r="Z771" s="57"/>
      <c r="AB771" s="57"/>
      <c r="AC771" s="57"/>
      <c r="AG771" s="67"/>
      <c r="AH771" s="67"/>
      <c r="AI771" s="59"/>
      <c r="AJ771" s="67"/>
      <c r="AK771" s="67"/>
      <c r="AM771" s="57"/>
      <c r="AN771" s="60"/>
      <c r="AO771" s="60"/>
      <c r="AP771" s="57"/>
      <c r="AQ771" s="57"/>
    </row>
    <row r="772" spans="4:43" ht="15.75" customHeight="1">
      <c r="D772" s="57"/>
      <c r="E772" s="57"/>
      <c r="F772" s="57"/>
      <c r="G772" s="57"/>
      <c r="I772" s="57"/>
      <c r="J772" s="58"/>
      <c r="K772" s="57"/>
      <c r="L772" s="57"/>
      <c r="M772" s="58"/>
      <c r="P772" s="57"/>
      <c r="Q772" s="57"/>
      <c r="S772" s="57"/>
      <c r="T772" s="57"/>
      <c r="W772" s="57"/>
      <c r="Z772" s="57"/>
      <c r="AB772" s="57"/>
      <c r="AC772" s="57"/>
      <c r="AG772" s="67"/>
      <c r="AH772" s="67"/>
      <c r="AI772" s="59"/>
      <c r="AJ772" s="67"/>
      <c r="AK772" s="67"/>
      <c r="AM772" s="57"/>
      <c r="AN772" s="60"/>
      <c r="AO772" s="60"/>
      <c r="AP772" s="57"/>
      <c r="AQ772" s="57"/>
    </row>
    <row r="773" spans="4:43" ht="15.75" customHeight="1">
      <c r="D773" s="57"/>
      <c r="E773" s="57"/>
      <c r="F773" s="57"/>
      <c r="G773" s="57"/>
      <c r="I773" s="57"/>
      <c r="J773" s="58"/>
      <c r="K773" s="57"/>
      <c r="L773" s="57"/>
      <c r="M773" s="58"/>
      <c r="P773" s="57"/>
      <c r="Q773" s="57"/>
      <c r="S773" s="57"/>
      <c r="T773" s="57"/>
      <c r="W773" s="57"/>
      <c r="Z773" s="57"/>
      <c r="AB773" s="57"/>
      <c r="AC773" s="57"/>
      <c r="AG773" s="67"/>
      <c r="AH773" s="67"/>
      <c r="AI773" s="59"/>
      <c r="AJ773" s="67"/>
      <c r="AK773" s="67"/>
      <c r="AM773" s="57"/>
      <c r="AN773" s="60"/>
      <c r="AO773" s="60"/>
      <c r="AP773" s="57"/>
      <c r="AQ773" s="57"/>
    </row>
    <row r="774" spans="4:43" ht="15.75" customHeight="1">
      <c r="D774" s="57"/>
      <c r="E774" s="57"/>
      <c r="F774" s="57"/>
      <c r="G774" s="57"/>
      <c r="I774" s="57"/>
      <c r="J774" s="58"/>
      <c r="K774" s="57"/>
      <c r="L774" s="57"/>
      <c r="M774" s="58"/>
      <c r="P774" s="57"/>
      <c r="Q774" s="57"/>
      <c r="S774" s="57"/>
      <c r="T774" s="57"/>
      <c r="W774" s="57"/>
      <c r="Z774" s="57"/>
      <c r="AB774" s="57"/>
      <c r="AC774" s="57"/>
      <c r="AG774" s="67"/>
      <c r="AH774" s="67"/>
      <c r="AI774" s="59"/>
      <c r="AJ774" s="67"/>
      <c r="AK774" s="67"/>
      <c r="AM774" s="57"/>
      <c r="AN774" s="60"/>
      <c r="AO774" s="60"/>
      <c r="AP774" s="57"/>
      <c r="AQ774" s="57"/>
    </row>
    <row r="775" spans="4:43" ht="15.75" customHeight="1">
      <c r="D775" s="57"/>
      <c r="E775" s="57"/>
      <c r="F775" s="57"/>
      <c r="G775" s="57"/>
      <c r="I775" s="57"/>
      <c r="J775" s="58"/>
      <c r="K775" s="57"/>
      <c r="L775" s="57"/>
      <c r="M775" s="58"/>
      <c r="P775" s="57"/>
      <c r="Q775" s="57"/>
      <c r="S775" s="57"/>
      <c r="T775" s="57"/>
      <c r="W775" s="57"/>
      <c r="Z775" s="57"/>
      <c r="AB775" s="57"/>
      <c r="AC775" s="57"/>
      <c r="AG775" s="67"/>
      <c r="AH775" s="67"/>
      <c r="AI775" s="59"/>
      <c r="AJ775" s="67"/>
      <c r="AK775" s="67"/>
      <c r="AM775" s="57"/>
      <c r="AN775" s="60"/>
      <c r="AO775" s="60"/>
      <c r="AP775" s="57"/>
      <c r="AQ775" s="57"/>
    </row>
    <row r="776" spans="4:43" ht="15.75" customHeight="1">
      <c r="D776" s="57"/>
      <c r="E776" s="57"/>
      <c r="F776" s="57"/>
      <c r="G776" s="57"/>
      <c r="I776" s="57"/>
      <c r="J776" s="58"/>
      <c r="K776" s="57"/>
      <c r="L776" s="57"/>
      <c r="M776" s="58"/>
      <c r="P776" s="57"/>
      <c r="Q776" s="57"/>
      <c r="S776" s="57"/>
      <c r="T776" s="57"/>
      <c r="W776" s="57"/>
      <c r="Z776" s="57"/>
      <c r="AB776" s="57"/>
      <c r="AC776" s="57"/>
      <c r="AG776" s="67"/>
      <c r="AH776" s="67"/>
      <c r="AI776" s="59"/>
      <c r="AJ776" s="67"/>
      <c r="AK776" s="67"/>
      <c r="AM776" s="57"/>
      <c r="AN776" s="60"/>
      <c r="AO776" s="60"/>
      <c r="AP776" s="57"/>
      <c r="AQ776" s="57"/>
    </row>
    <row r="777" spans="4:43" ht="15.75" customHeight="1">
      <c r="D777" s="57"/>
      <c r="E777" s="57"/>
      <c r="F777" s="57"/>
      <c r="G777" s="57"/>
      <c r="I777" s="57"/>
      <c r="J777" s="58"/>
      <c r="K777" s="57"/>
      <c r="L777" s="57"/>
      <c r="M777" s="58"/>
      <c r="P777" s="57"/>
      <c r="Q777" s="57"/>
      <c r="S777" s="57"/>
      <c r="T777" s="57"/>
      <c r="W777" s="57"/>
      <c r="Z777" s="57"/>
      <c r="AB777" s="57"/>
      <c r="AC777" s="57"/>
      <c r="AG777" s="67"/>
      <c r="AH777" s="67"/>
      <c r="AI777" s="59"/>
      <c r="AJ777" s="67"/>
      <c r="AK777" s="67"/>
      <c r="AM777" s="57"/>
      <c r="AN777" s="60"/>
      <c r="AO777" s="60"/>
      <c r="AP777" s="57"/>
      <c r="AQ777" s="57"/>
    </row>
    <row r="778" spans="4:43" ht="15.75" customHeight="1">
      <c r="D778" s="57"/>
      <c r="E778" s="57"/>
      <c r="F778" s="57"/>
      <c r="G778" s="57"/>
      <c r="I778" s="57"/>
      <c r="J778" s="58"/>
      <c r="K778" s="57"/>
      <c r="L778" s="57"/>
      <c r="M778" s="58"/>
      <c r="P778" s="57"/>
      <c r="Q778" s="57"/>
      <c r="S778" s="57"/>
      <c r="T778" s="57"/>
      <c r="W778" s="57"/>
      <c r="Z778" s="57"/>
      <c r="AB778" s="57"/>
      <c r="AC778" s="57"/>
      <c r="AG778" s="67"/>
      <c r="AH778" s="67"/>
      <c r="AI778" s="59"/>
      <c r="AJ778" s="67"/>
      <c r="AK778" s="67"/>
      <c r="AM778" s="57"/>
      <c r="AN778" s="60"/>
      <c r="AO778" s="60"/>
      <c r="AP778" s="57"/>
      <c r="AQ778" s="57"/>
    </row>
    <row r="779" spans="4:43" ht="15.75" customHeight="1">
      <c r="D779" s="57"/>
      <c r="E779" s="57"/>
      <c r="F779" s="57"/>
      <c r="G779" s="57"/>
      <c r="I779" s="57"/>
      <c r="J779" s="58"/>
      <c r="K779" s="57"/>
      <c r="L779" s="57"/>
      <c r="M779" s="58"/>
      <c r="P779" s="57"/>
      <c r="Q779" s="57"/>
      <c r="S779" s="57"/>
      <c r="T779" s="57"/>
      <c r="W779" s="57"/>
      <c r="Z779" s="57"/>
      <c r="AB779" s="57"/>
      <c r="AC779" s="57"/>
      <c r="AG779" s="67"/>
      <c r="AH779" s="67"/>
      <c r="AI779" s="59"/>
      <c r="AJ779" s="67"/>
      <c r="AK779" s="67"/>
      <c r="AM779" s="57"/>
      <c r="AN779" s="60"/>
      <c r="AO779" s="60"/>
      <c r="AP779" s="57"/>
      <c r="AQ779" s="57"/>
    </row>
    <row r="780" spans="4:43" ht="15.75" customHeight="1">
      <c r="D780" s="57"/>
      <c r="E780" s="57"/>
      <c r="F780" s="57"/>
      <c r="G780" s="57"/>
      <c r="I780" s="57"/>
      <c r="J780" s="58"/>
      <c r="K780" s="57"/>
      <c r="L780" s="57"/>
      <c r="M780" s="58"/>
      <c r="P780" s="57"/>
      <c r="Q780" s="57"/>
      <c r="S780" s="57"/>
      <c r="T780" s="57"/>
      <c r="W780" s="57"/>
      <c r="Z780" s="57"/>
      <c r="AB780" s="57"/>
      <c r="AC780" s="57"/>
      <c r="AG780" s="67"/>
      <c r="AH780" s="67"/>
      <c r="AI780" s="59"/>
      <c r="AJ780" s="67"/>
      <c r="AK780" s="67"/>
      <c r="AM780" s="57"/>
      <c r="AN780" s="60"/>
      <c r="AO780" s="60"/>
      <c r="AP780" s="57"/>
      <c r="AQ780" s="57"/>
    </row>
    <row r="781" spans="4:43" ht="15.75" customHeight="1">
      <c r="D781" s="57"/>
      <c r="E781" s="57"/>
      <c r="F781" s="57"/>
      <c r="G781" s="57"/>
      <c r="I781" s="57"/>
      <c r="J781" s="58"/>
      <c r="K781" s="57"/>
      <c r="L781" s="57"/>
      <c r="M781" s="58"/>
      <c r="P781" s="57"/>
      <c r="Q781" s="57"/>
      <c r="S781" s="57"/>
      <c r="T781" s="57"/>
      <c r="W781" s="57"/>
      <c r="Z781" s="57"/>
      <c r="AB781" s="57"/>
      <c r="AC781" s="57"/>
      <c r="AG781" s="67"/>
      <c r="AH781" s="67"/>
      <c r="AI781" s="59"/>
      <c r="AJ781" s="67"/>
      <c r="AK781" s="67"/>
      <c r="AM781" s="57"/>
      <c r="AN781" s="60"/>
      <c r="AO781" s="60"/>
      <c r="AP781" s="57"/>
      <c r="AQ781" s="57"/>
    </row>
    <row r="782" spans="4:43" ht="15.75" customHeight="1">
      <c r="D782" s="57"/>
      <c r="E782" s="57"/>
      <c r="F782" s="57"/>
      <c r="G782" s="57"/>
      <c r="I782" s="57"/>
      <c r="J782" s="58"/>
      <c r="K782" s="57"/>
      <c r="L782" s="57"/>
      <c r="M782" s="58"/>
      <c r="P782" s="57"/>
      <c r="Q782" s="57"/>
      <c r="S782" s="57"/>
      <c r="T782" s="57"/>
      <c r="W782" s="57"/>
      <c r="Z782" s="57"/>
      <c r="AB782" s="57"/>
      <c r="AC782" s="57"/>
      <c r="AG782" s="67"/>
      <c r="AH782" s="67"/>
      <c r="AI782" s="59"/>
      <c r="AJ782" s="67"/>
      <c r="AK782" s="67"/>
      <c r="AM782" s="57"/>
      <c r="AN782" s="60"/>
      <c r="AO782" s="60"/>
      <c r="AP782" s="57"/>
      <c r="AQ782" s="57"/>
    </row>
    <row r="783" spans="4:43" ht="15.75" customHeight="1">
      <c r="D783" s="57"/>
      <c r="E783" s="57"/>
      <c r="F783" s="57"/>
      <c r="G783" s="57"/>
      <c r="I783" s="57"/>
      <c r="J783" s="58"/>
      <c r="K783" s="57"/>
      <c r="L783" s="57"/>
      <c r="M783" s="58"/>
      <c r="P783" s="57"/>
      <c r="Q783" s="57"/>
      <c r="S783" s="57"/>
      <c r="T783" s="57"/>
      <c r="W783" s="57"/>
      <c r="Z783" s="57"/>
      <c r="AB783" s="57"/>
      <c r="AC783" s="57"/>
      <c r="AG783" s="67"/>
      <c r="AH783" s="67"/>
      <c r="AI783" s="59"/>
      <c r="AJ783" s="67"/>
      <c r="AK783" s="67"/>
      <c r="AM783" s="57"/>
      <c r="AN783" s="60"/>
      <c r="AO783" s="60"/>
      <c r="AP783" s="57"/>
      <c r="AQ783" s="57"/>
    </row>
    <row r="784" spans="4:43" ht="15.75" customHeight="1">
      <c r="D784" s="57"/>
      <c r="E784" s="57"/>
      <c r="F784" s="57"/>
      <c r="G784" s="57"/>
      <c r="I784" s="57"/>
      <c r="J784" s="58"/>
      <c r="K784" s="57"/>
      <c r="L784" s="57"/>
      <c r="M784" s="58"/>
      <c r="P784" s="57"/>
      <c r="Q784" s="57"/>
      <c r="S784" s="57"/>
      <c r="T784" s="57"/>
      <c r="W784" s="57"/>
      <c r="Z784" s="57"/>
      <c r="AB784" s="57"/>
      <c r="AC784" s="57"/>
      <c r="AG784" s="67"/>
      <c r="AH784" s="67"/>
      <c r="AI784" s="59"/>
      <c r="AJ784" s="67"/>
      <c r="AK784" s="67"/>
      <c r="AM784" s="57"/>
      <c r="AN784" s="60"/>
      <c r="AO784" s="60"/>
      <c r="AP784" s="57"/>
      <c r="AQ784" s="57"/>
    </row>
    <row r="785" spans="4:43" ht="15.75" customHeight="1">
      <c r="D785" s="57"/>
      <c r="E785" s="57"/>
      <c r="F785" s="57"/>
      <c r="G785" s="57"/>
      <c r="I785" s="57"/>
      <c r="J785" s="58"/>
      <c r="K785" s="57"/>
      <c r="L785" s="57"/>
      <c r="M785" s="58"/>
      <c r="P785" s="57"/>
      <c r="Q785" s="57"/>
      <c r="S785" s="57"/>
      <c r="T785" s="57"/>
      <c r="W785" s="57"/>
      <c r="Z785" s="57"/>
      <c r="AB785" s="57"/>
      <c r="AC785" s="57"/>
      <c r="AG785" s="67"/>
      <c r="AH785" s="67"/>
      <c r="AI785" s="59"/>
      <c r="AJ785" s="67"/>
      <c r="AK785" s="67"/>
      <c r="AM785" s="57"/>
      <c r="AN785" s="60"/>
      <c r="AO785" s="60"/>
      <c r="AP785" s="57"/>
      <c r="AQ785" s="57"/>
    </row>
    <row r="786" spans="4:43" ht="15.75" customHeight="1">
      <c r="D786" s="57"/>
      <c r="E786" s="57"/>
      <c r="F786" s="57"/>
      <c r="G786" s="57"/>
      <c r="I786" s="57"/>
      <c r="J786" s="58"/>
      <c r="K786" s="57"/>
      <c r="L786" s="57"/>
      <c r="M786" s="58"/>
      <c r="P786" s="57"/>
      <c r="Q786" s="57"/>
      <c r="S786" s="57"/>
      <c r="T786" s="57"/>
      <c r="W786" s="57"/>
      <c r="Z786" s="57"/>
      <c r="AB786" s="57"/>
      <c r="AC786" s="57"/>
      <c r="AG786" s="67"/>
      <c r="AH786" s="67"/>
      <c r="AI786" s="59"/>
      <c r="AJ786" s="67"/>
      <c r="AK786" s="67"/>
      <c r="AM786" s="57"/>
      <c r="AN786" s="60"/>
      <c r="AO786" s="60"/>
      <c r="AP786" s="57"/>
      <c r="AQ786" s="57"/>
    </row>
    <row r="787" spans="4:43" ht="15.75" customHeight="1">
      <c r="D787" s="57"/>
      <c r="E787" s="57"/>
      <c r="F787" s="57"/>
      <c r="G787" s="57"/>
      <c r="I787" s="57"/>
      <c r="J787" s="58"/>
      <c r="K787" s="57"/>
      <c r="L787" s="57"/>
      <c r="M787" s="58"/>
      <c r="P787" s="57"/>
      <c r="Q787" s="57"/>
      <c r="S787" s="57"/>
      <c r="T787" s="57"/>
      <c r="W787" s="57"/>
      <c r="Z787" s="57"/>
      <c r="AB787" s="57"/>
      <c r="AC787" s="57"/>
      <c r="AG787" s="67"/>
      <c r="AH787" s="67"/>
      <c r="AI787" s="59"/>
      <c r="AJ787" s="67"/>
      <c r="AK787" s="67"/>
      <c r="AM787" s="57"/>
      <c r="AN787" s="60"/>
      <c r="AO787" s="60"/>
      <c r="AP787" s="57"/>
      <c r="AQ787" s="57"/>
    </row>
    <row r="788" spans="4:43" ht="15.75" customHeight="1">
      <c r="D788" s="57"/>
      <c r="E788" s="57"/>
      <c r="F788" s="57"/>
      <c r="G788" s="57"/>
      <c r="I788" s="57"/>
      <c r="J788" s="58"/>
      <c r="K788" s="57"/>
      <c r="L788" s="57"/>
      <c r="M788" s="58"/>
      <c r="P788" s="57"/>
      <c r="Q788" s="57"/>
      <c r="S788" s="57"/>
      <c r="T788" s="57"/>
      <c r="W788" s="57"/>
      <c r="Z788" s="57"/>
      <c r="AB788" s="57"/>
      <c r="AC788" s="57"/>
      <c r="AG788" s="67"/>
      <c r="AH788" s="67"/>
      <c r="AI788" s="59"/>
      <c r="AJ788" s="67"/>
      <c r="AK788" s="67"/>
      <c r="AM788" s="57"/>
      <c r="AN788" s="60"/>
      <c r="AO788" s="60"/>
      <c r="AP788" s="57"/>
      <c r="AQ788" s="57"/>
    </row>
    <row r="789" spans="4:43" ht="15.75" customHeight="1">
      <c r="D789" s="57"/>
      <c r="E789" s="57"/>
      <c r="F789" s="57"/>
      <c r="G789" s="57"/>
      <c r="I789" s="57"/>
      <c r="J789" s="58"/>
      <c r="K789" s="57"/>
      <c r="L789" s="57"/>
      <c r="M789" s="58"/>
      <c r="P789" s="57"/>
      <c r="Q789" s="57"/>
      <c r="S789" s="57"/>
      <c r="T789" s="57"/>
      <c r="W789" s="57"/>
      <c r="Z789" s="57"/>
      <c r="AB789" s="57"/>
      <c r="AC789" s="57"/>
      <c r="AG789" s="67"/>
      <c r="AH789" s="67"/>
      <c r="AI789" s="59"/>
      <c r="AJ789" s="67"/>
      <c r="AK789" s="67"/>
      <c r="AM789" s="57"/>
      <c r="AN789" s="60"/>
      <c r="AO789" s="60"/>
      <c r="AP789" s="57"/>
      <c r="AQ789" s="57"/>
    </row>
    <row r="790" spans="4:43" ht="15.75" customHeight="1">
      <c r="D790" s="57"/>
      <c r="E790" s="57"/>
      <c r="F790" s="57"/>
      <c r="G790" s="57"/>
      <c r="I790" s="57"/>
      <c r="J790" s="58"/>
      <c r="K790" s="57"/>
      <c r="L790" s="57"/>
      <c r="M790" s="58"/>
      <c r="P790" s="57"/>
      <c r="Q790" s="57"/>
      <c r="S790" s="57"/>
      <c r="T790" s="57"/>
      <c r="W790" s="57"/>
      <c r="Z790" s="57"/>
      <c r="AB790" s="57"/>
      <c r="AC790" s="57"/>
      <c r="AG790" s="67"/>
      <c r="AH790" s="67"/>
      <c r="AI790" s="59"/>
      <c r="AJ790" s="67"/>
      <c r="AK790" s="67"/>
      <c r="AM790" s="57"/>
      <c r="AN790" s="60"/>
      <c r="AO790" s="60"/>
      <c r="AP790" s="57"/>
      <c r="AQ790" s="57"/>
    </row>
    <row r="791" spans="4:43" ht="15.75" customHeight="1">
      <c r="D791" s="57"/>
      <c r="E791" s="57"/>
      <c r="F791" s="57"/>
      <c r="G791" s="57"/>
      <c r="I791" s="57"/>
      <c r="J791" s="58"/>
      <c r="K791" s="57"/>
      <c r="L791" s="57"/>
      <c r="M791" s="58"/>
      <c r="P791" s="57"/>
      <c r="Q791" s="57"/>
      <c r="S791" s="57"/>
      <c r="T791" s="57"/>
      <c r="W791" s="57"/>
      <c r="Z791" s="57"/>
      <c r="AB791" s="57"/>
      <c r="AC791" s="57"/>
      <c r="AG791" s="67"/>
      <c r="AH791" s="67"/>
      <c r="AI791" s="59"/>
      <c r="AJ791" s="67"/>
      <c r="AK791" s="67"/>
      <c r="AM791" s="57"/>
      <c r="AN791" s="60"/>
      <c r="AO791" s="60"/>
      <c r="AP791" s="57"/>
      <c r="AQ791" s="57"/>
    </row>
    <row r="792" spans="4:43" ht="15.75" customHeight="1">
      <c r="D792" s="57"/>
      <c r="E792" s="57"/>
      <c r="F792" s="57"/>
      <c r="G792" s="57"/>
      <c r="I792" s="57"/>
      <c r="J792" s="58"/>
      <c r="K792" s="57"/>
      <c r="L792" s="57"/>
      <c r="M792" s="58"/>
      <c r="P792" s="57"/>
      <c r="Q792" s="57"/>
      <c r="S792" s="57"/>
      <c r="T792" s="57"/>
      <c r="W792" s="57"/>
      <c r="Z792" s="57"/>
      <c r="AB792" s="57"/>
      <c r="AC792" s="57"/>
      <c r="AG792" s="67"/>
      <c r="AH792" s="67"/>
      <c r="AI792" s="59"/>
      <c r="AJ792" s="67"/>
      <c r="AK792" s="67"/>
      <c r="AM792" s="57"/>
      <c r="AN792" s="60"/>
      <c r="AO792" s="60"/>
      <c r="AP792" s="57"/>
      <c r="AQ792" s="57"/>
    </row>
    <row r="793" spans="4:43" ht="15.75" customHeight="1">
      <c r="D793" s="57"/>
      <c r="E793" s="57"/>
      <c r="F793" s="57"/>
      <c r="G793" s="57"/>
      <c r="I793" s="57"/>
      <c r="J793" s="58"/>
      <c r="K793" s="57"/>
      <c r="L793" s="57"/>
      <c r="M793" s="58"/>
      <c r="P793" s="57"/>
      <c r="Q793" s="57"/>
      <c r="S793" s="57"/>
      <c r="T793" s="57"/>
      <c r="W793" s="57"/>
      <c r="Z793" s="57"/>
      <c r="AB793" s="57"/>
      <c r="AC793" s="57"/>
      <c r="AG793" s="67"/>
      <c r="AH793" s="67"/>
      <c r="AI793" s="59"/>
      <c r="AJ793" s="67"/>
      <c r="AK793" s="67"/>
      <c r="AM793" s="57"/>
      <c r="AN793" s="60"/>
      <c r="AO793" s="60"/>
      <c r="AP793" s="57"/>
      <c r="AQ793" s="57"/>
    </row>
    <row r="794" spans="4:43" ht="15.75" customHeight="1">
      <c r="D794" s="57"/>
      <c r="E794" s="57"/>
      <c r="F794" s="57"/>
      <c r="G794" s="57"/>
      <c r="I794" s="57"/>
      <c r="J794" s="58"/>
      <c r="K794" s="57"/>
      <c r="L794" s="57"/>
      <c r="M794" s="58"/>
      <c r="P794" s="57"/>
      <c r="Q794" s="57"/>
      <c r="S794" s="57"/>
      <c r="T794" s="57"/>
      <c r="W794" s="57"/>
      <c r="Z794" s="57"/>
      <c r="AB794" s="57"/>
      <c r="AC794" s="57"/>
      <c r="AG794" s="67"/>
      <c r="AH794" s="67"/>
      <c r="AI794" s="59"/>
      <c r="AJ794" s="67"/>
      <c r="AK794" s="67"/>
      <c r="AM794" s="57"/>
      <c r="AN794" s="60"/>
      <c r="AO794" s="60"/>
      <c r="AP794" s="57"/>
      <c r="AQ794" s="57"/>
    </row>
    <row r="795" spans="4:43" ht="15.75" customHeight="1">
      <c r="D795" s="57"/>
      <c r="E795" s="57"/>
      <c r="F795" s="57"/>
      <c r="G795" s="57"/>
      <c r="I795" s="57"/>
      <c r="J795" s="58"/>
      <c r="K795" s="57"/>
      <c r="L795" s="57"/>
      <c r="M795" s="58"/>
      <c r="P795" s="57"/>
      <c r="Q795" s="57"/>
      <c r="S795" s="57"/>
      <c r="T795" s="57"/>
      <c r="W795" s="57"/>
      <c r="Z795" s="57"/>
      <c r="AB795" s="57"/>
      <c r="AC795" s="57"/>
      <c r="AG795" s="67"/>
      <c r="AH795" s="67"/>
      <c r="AI795" s="59"/>
      <c r="AJ795" s="67"/>
      <c r="AK795" s="67"/>
      <c r="AM795" s="57"/>
      <c r="AN795" s="60"/>
      <c r="AO795" s="60"/>
      <c r="AP795" s="57"/>
      <c r="AQ795" s="57"/>
    </row>
    <row r="796" spans="4:43" ht="15.75" customHeight="1">
      <c r="D796" s="57"/>
      <c r="E796" s="57"/>
      <c r="F796" s="57"/>
      <c r="G796" s="57"/>
      <c r="I796" s="57"/>
      <c r="J796" s="58"/>
      <c r="K796" s="57"/>
      <c r="L796" s="57"/>
      <c r="M796" s="58"/>
      <c r="P796" s="57"/>
      <c r="Q796" s="57"/>
      <c r="S796" s="57"/>
      <c r="T796" s="57"/>
      <c r="W796" s="57"/>
      <c r="Z796" s="57"/>
      <c r="AB796" s="57"/>
      <c r="AC796" s="57"/>
      <c r="AG796" s="67"/>
      <c r="AH796" s="67"/>
      <c r="AI796" s="59"/>
      <c r="AJ796" s="67"/>
      <c r="AK796" s="67"/>
      <c r="AM796" s="57"/>
      <c r="AN796" s="60"/>
      <c r="AO796" s="60"/>
      <c r="AP796" s="57"/>
      <c r="AQ796" s="57"/>
    </row>
    <row r="797" spans="4:43" ht="15.75" customHeight="1">
      <c r="D797" s="57"/>
      <c r="E797" s="57"/>
      <c r="F797" s="57"/>
      <c r="G797" s="57"/>
      <c r="I797" s="57"/>
      <c r="J797" s="58"/>
      <c r="K797" s="57"/>
      <c r="L797" s="57"/>
      <c r="M797" s="58"/>
      <c r="P797" s="57"/>
      <c r="Q797" s="57"/>
      <c r="S797" s="57"/>
      <c r="T797" s="57"/>
      <c r="W797" s="57"/>
      <c r="Z797" s="57"/>
      <c r="AB797" s="57"/>
      <c r="AC797" s="57"/>
      <c r="AG797" s="67"/>
      <c r="AH797" s="67"/>
      <c r="AI797" s="59"/>
      <c r="AJ797" s="67"/>
      <c r="AK797" s="67"/>
      <c r="AM797" s="57"/>
      <c r="AN797" s="60"/>
      <c r="AO797" s="60"/>
      <c r="AP797" s="57"/>
      <c r="AQ797" s="57"/>
    </row>
    <row r="798" spans="4:43" ht="15.75" customHeight="1">
      <c r="D798" s="57"/>
      <c r="E798" s="57"/>
      <c r="F798" s="57"/>
      <c r="G798" s="57"/>
      <c r="I798" s="57"/>
      <c r="J798" s="58"/>
      <c r="K798" s="57"/>
      <c r="L798" s="57"/>
      <c r="M798" s="58"/>
      <c r="P798" s="57"/>
      <c r="Q798" s="57"/>
      <c r="S798" s="57"/>
      <c r="T798" s="57"/>
      <c r="W798" s="57"/>
      <c r="Z798" s="57"/>
      <c r="AB798" s="57"/>
      <c r="AC798" s="57"/>
      <c r="AG798" s="67"/>
      <c r="AH798" s="67"/>
      <c r="AI798" s="59"/>
      <c r="AJ798" s="67"/>
      <c r="AK798" s="67"/>
      <c r="AM798" s="57"/>
      <c r="AN798" s="60"/>
      <c r="AO798" s="60"/>
      <c r="AP798" s="57"/>
      <c r="AQ798" s="57"/>
    </row>
    <row r="799" spans="4:43" ht="15.75" customHeight="1">
      <c r="D799" s="57"/>
      <c r="E799" s="57"/>
      <c r="F799" s="57"/>
      <c r="G799" s="57"/>
      <c r="I799" s="57"/>
      <c r="J799" s="58"/>
      <c r="K799" s="57"/>
      <c r="L799" s="57"/>
      <c r="M799" s="58"/>
      <c r="P799" s="57"/>
      <c r="Q799" s="57"/>
      <c r="S799" s="57"/>
      <c r="T799" s="57"/>
      <c r="W799" s="57"/>
      <c r="Z799" s="57"/>
      <c r="AB799" s="57"/>
      <c r="AC799" s="57"/>
      <c r="AG799" s="67"/>
      <c r="AH799" s="67"/>
      <c r="AI799" s="59"/>
      <c r="AJ799" s="67"/>
      <c r="AK799" s="67"/>
      <c r="AM799" s="57"/>
      <c r="AN799" s="60"/>
      <c r="AO799" s="60"/>
      <c r="AP799" s="57"/>
      <c r="AQ799" s="57"/>
    </row>
    <row r="800" spans="4:43" ht="15.75" customHeight="1">
      <c r="D800" s="57"/>
      <c r="E800" s="57"/>
      <c r="F800" s="57"/>
      <c r="G800" s="57"/>
      <c r="I800" s="57"/>
      <c r="J800" s="58"/>
      <c r="K800" s="57"/>
      <c r="L800" s="57"/>
      <c r="M800" s="58"/>
      <c r="P800" s="57"/>
      <c r="Q800" s="57"/>
      <c r="S800" s="57"/>
      <c r="T800" s="57"/>
      <c r="W800" s="57"/>
      <c r="Z800" s="57"/>
      <c r="AB800" s="57"/>
      <c r="AC800" s="57"/>
      <c r="AG800" s="67"/>
      <c r="AH800" s="67"/>
      <c r="AI800" s="59"/>
      <c r="AJ800" s="67"/>
      <c r="AK800" s="67"/>
      <c r="AM800" s="57"/>
      <c r="AN800" s="60"/>
      <c r="AO800" s="60"/>
      <c r="AP800" s="57"/>
      <c r="AQ800" s="57"/>
    </row>
    <row r="801" spans="4:43" ht="15.75" customHeight="1">
      <c r="D801" s="57"/>
      <c r="E801" s="57"/>
      <c r="F801" s="57"/>
      <c r="G801" s="57"/>
      <c r="I801" s="57"/>
      <c r="J801" s="58"/>
      <c r="K801" s="57"/>
      <c r="L801" s="57"/>
      <c r="M801" s="58"/>
      <c r="P801" s="57"/>
      <c r="Q801" s="57"/>
      <c r="S801" s="57"/>
      <c r="T801" s="57"/>
      <c r="W801" s="57"/>
      <c r="Z801" s="57"/>
      <c r="AB801" s="57"/>
      <c r="AC801" s="57"/>
      <c r="AG801" s="67"/>
      <c r="AH801" s="67"/>
      <c r="AI801" s="59"/>
      <c r="AJ801" s="67"/>
      <c r="AK801" s="67"/>
      <c r="AM801" s="57"/>
      <c r="AN801" s="60"/>
      <c r="AO801" s="60"/>
      <c r="AP801" s="57"/>
      <c r="AQ801" s="57"/>
    </row>
    <row r="802" spans="4:43" ht="15.75" customHeight="1">
      <c r="D802" s="57"/>
      <c r="E802" s="57"/>
      <c r="F802" s="57"/>
      <c r="G802" s="57"/>
      <c r="I802" s="57"/>
      <c r="J802" s="58"/>
      <c r="K802" s="57"/>
      <c r="L802" s="57"/>
      <c r="M802" s="58"/>
      <c r="P802" s="57"/>
      <c r="Q802" s="57"/>
      <c r="S802" s="57"/>
      <c r="T802" s="57"/>
      <c r="W802" s="57"/>
      <c r="Z802" s="57"/>
      <c r="AB802" s="57"/>
      <c r="AC802" s="57"/>
      <c r="AG802" s="67"/>
      <c r="AH802" s="67"/>
      <c r="AI802" s="59"/>
      <c r="AJ802" s="67"/>
      <c r="AK802" s="67"/>
      <c r="AM802" s="57"/>
      <c r="AN802" s="60"/>
      <c r="AO802" s="60"/>
      <c r="AP802" s="57"/>
      <c r="AQ802" s="57"/>
    </row>
    <row r="803" spans="4:43" ht="15.75" customHeight="1">
      <c r="D803" s="57"/>
      <c r="E803" s="57"/>
      <c r="F803" s="57"/>
      <c r="G803" s="57"/>
      <c r="I803" s="57"/>
      <c r="J803" s="58"/>
      <c r="K803" s="57"/>
      <c r="L803" s="57"/>
      <c r="M803" s="58"/>
      <c r="P803" s="57"/>
      <c r="Q803" s="57"/>
      <c r="S803" s="57"/>
      <c r="T803" s="57"/>
      <c r="W803" s="57"/>
      <c r="Z803" s="57"/>
      <c r="AB803" s="57"/>
      <c r="AC803" s="57"/>
      <c r="AG803" s="67"/>
      <c r="AH803" s="67"/>
      <c r="AI803" s="59"/>
      <c r="AJ803" s="67"/>
      <c r="AK803" s="67"/>
      <c r="AM803" s="57"/>
      <c r="AN803" s="60"/>
      <c r="AO803" s="60"/>
      <c r="AP803" s="57"/>
      <c r="AQ803" s="57"/>
    </row>
    <row r="804" spans="4:43" ht="15.75" customHeight="1">
      <c r="D804" s="57"/>
      <c r="E804" s="57"/>
      <c r="F804" s="57"/>
      <c r="G804" s="57"/>
      <c r="I804" s="57"/>
      <c r="J804" s="58"/>
      <c r="K804" s="57"/>
      <c r="L804" s="57"/>
      <c r="M804" s="58"/>
      <c r="P804" s="57"/>
      <c r="Q804" s="57"/>
      <c r="S804" s="57"/>
      <c r="T804" s="57"/>
      <c r="W804" s="57"/>
      <c r="Z804" s="57"/>
      <c r="AB804" s="57"/>
      <c r="AC804" s="57"/>
      <c r="AG804" s="67"/>
      <c r="AH804" s="67"/>
      <c r="AI804" s="59"/>
      <c r="AJ804" s="67"/>
      <c r="AK804" s="67"/>
      <c r="AM804" s="57"/>
      <c r="AN804" s="60"/>
      <c r="AO804" s="60"/>
      <c r="AP804" s="57"/>
      <c r="AQ804" s="57"/>
    </row>
    <row r="805" spans="4:43" ht="15.75" customHeight="1">
      <c r="D805" s="57"/>
      <c r="E805" s="57"/>
      <c r="F805" s="57"/>
      <c r="G805" s="57"/>
      <c r="I805" s="57"/>
      <c r="J805" s="58"/>
      <c r="K805" s="57"/>
      <c r="L805" s="57"/>
      <c r="M805" s="58"/>
      <c r="P805" s="57"/>
      <c r="Q805" s="57"/>
      <c r="S805" s="57"/>
      <c r="T805" s="57"/>
      <c r="W805" s="57"/>
      <c r="Z805" s="57"/>
      <c r="AB805" s="57"/>
      <c r="AC805" s="57"/>
      <c r="AG805" s="67"/>
      <c r="AH805" s="67"/>
      <c r="AI805" s="59"/>
      <c r="AJ805" s="67"/>
      <c r="AK805" s="67"/>
      <c r="AM805" s="57"/>
      <c r="AN805" s="60"/>
      <c r="AO805" s="60"/>
      <c r="AP805" s="57"/>
      <c r="AQ805" s="57"/>
    </row>
    <row r="806" spans="4:43" ht="15.75" customHeight="1">
      <c r="D806" s="57"/>
      <c r="E806" s="57"/>
      <c r="F806" s="57"/>
      <c r="G806" s="57"/>
      <c r="I806" s="57"/>
      <c r="J806" s="58"/>
      <c r="K806" s="57"/>
      <c r="L806" s="57"/>
      <c r="M806" s="58"/>
      <c r="P806" s="57"/>
      <c r="Q806" s="57"/>
      <c r="S806" s="57"/>
      <c r="T806" s="57"/>
      <c r="W806" s="57"/>
      <c r="Z806" s="57"/>
      <c r="AB806" s="57"/>
      <c r="AC806" s="57"/>
      <c r="AG806" s="67"/>
      <c r="AH806" s="67"/>
      <c r="AI806" s="59"/>
      <c r="AJ806" s="67"/>
      <c r="AK806" s="67"/>
      <c r="AM806" s="57"/>
      <c r="AN806" s="60"/>
      <c r="AO806" s="60"/>
      <c r="AP806" s="57"/>
      <c r="AQ806" s="57"/>
    </row>
    <row r="807" spans="4:43" ht="15.75" customHeight="1">
      <c r="D807" s="57"/>
      <c r="E807" s="57"/>
      <c r="F807" s="57"/>
      <c r="G807" s="57"/>
      <c r="I807" s="57"/>
      <c r="J807" s="58"/>
      <c r="K807" s="57"/>
      <c r="L807" s="57"/>
      <c r="M807" s="58"/>
      <c r="P807" s="57"/>
      <c r="Q807" s="57"/>
      <c r="S807" s="57"/>
      <c r="T807" s="57"/>
      <c r="W807" s="57"/>
      <c r="Z807" s="57"/>
      <c r="AB807" s="57"/>
      <c r="AC807" s="57"/>
      <c r="AG807" s="67"/>
      <c r="AH807" s="67"/>
      <c r="AI807" s="59"/>
      <c r="AJ807" s="67"/>
      <c r="AK807" s="67"/>
      <c r="AM807" s="57"/>
      <c r="AN807" s="60"/>
      <c r="AO807" s="60"/>
      <c r="AP807" s="57"/>
      <c r="AQ807" s="57"/>
    </row>
    <row r="808" spans="4:43" ht="15.75" customHeight="1">
      <c r="D808" s="57"/>
      <c r="E808" s="57"/>
      <c r="F808" s="57"/>
      <c r="G808" s="57"/>
      <c r="I808" s="57"/>
      <c r="J808" s="58"/>
      <c r="K808" s="57"/>
      <c r="L808" s="57"/>
      <c r="M808" s="58"/>
      <c r="P808" s="57"/>
      <c r="Q808" s="57"/>
      <c r="S808" s="57"/>
      <c r="T808" s="57"/>
      <c r="W808" s="57"/>
      <c r="Z808" s="57"/>
      <c r="AB808" s="57"/>
      <c r="AC808" s="57"/>
      <c r="AG808" s="67"/>
      <c r="AH808" s="67"/>
      <c r="AI808" s="59"/>
      <c r="AJ808" s="67"/>
      <c r="AK808" s="67"/>
      <c r="AM808" s="57"/>
      <c r="AN808" s="60"/>
      <c r="AO808" s="60"/>
      <c r="AP808" s="57"/>
      <c r="AQ808" s="57"/>
    </row>
    <row r="809" spans="4:43" ht="15.75" customHeight="1">
      <c r="D809" s="57"/>
      <c r="E809" s="57"/>
      <c r="F809" s="57"/>
      <c r="G809" s="57"/>
      <c r="I809" s="57"/>
      <c r="J809" s="58"/>
      <c r="K809" s="57"/>
      <c r="L809" s="57"/>
      <c r="M809" s="58"/>
      <c r="P809" s="57"/>
      <c r="Q809" s="57"/>
      <c r="S809" s="57"/>
      <c r="T809" s="57"/>
      <c r="W809" s="57"/>
      <c r="Z809" s="57"/>
      <c r="AB809" s="57"/>
      <c r="AC809" s="57"/>
      <c r="AG809" s="67"/>
      <c r="AH809" s="67"/>
      <c r="AI809" s="59"/>
      <c r="AJ809" s="67"/>
      <c r="AK809" s="67"/>
      <c r="AM809" s="57"/>
      <c r="AN809" s="60"/>
      <c r="AO809" s="60"/>
      <c r="AP809" s="57"/>
      <c r="AQ809" s="57"/>
    </row>
    <row r="810" spans="4:43" ht="15.75" customHeight="1">
      <c r="D810" s="57"/>
      <c r="E810" s="57"/>
      <c r="F810" s="57"/>
      <c r="G810" s="57"/>
      <c r="I810" s="57"/>
      <c r="J810" s="58"/>
      <c r="K810" s="57"/>
      <c r="L810" s="57"/>
      <c r="M810" s="58"/>
      <c r="P810" s="57"/>
      <c r="Q810" s="57"/>
      <c r="S810" s="57"/>
      <c r="T810" s="57"/>
      <c r="W810" s="57"/>
      <c r="Z810" s="57"/>
      <c r="AB810" s="57"/>
      <c r="AC810" s="57"/>
      <c r="AG810" s="67"/>
      <c r="AH810" s="67"/>
      <c r="AI810" s="59"/>
      <c r="AJ810" s="67"/>
      <c r="AK810" s="67"/>
      <c r="AM810" s="57"/>
      <c r="AN810" s="60"/>
      <c r="AO810" s="60"/>
      <c r="AP810" s="57"/>
      <c r="AQ810" s="57"/>
    </row>
    <row r="811" spans="4:43" ht="15.75" customHeight="1">
      <c r="D811" s="57"/>
      <c r="E811" s="57"/>
      <c r="F811" s="57"/>
      <c r="G811" s="57"/>
      <c r="I811" s="57"/>
      <c r="J811" s="58"/>
      <c r="K811" s="57"/>
      <c r="L811" s="57"/>
      <c r="M811" s="58"/>
      <c r="P811" s="57"/>
      <c r="Q811" s="57"/>
      <c r="S811" s="57"/>
      <c r="T811" s="57"/>
      <c r="W811" s="57"/>
      <c r="Z811" s="57"/>
      <c r="AB811" s="57"/>
      <c r="AC811" s="57"/>
      <c r="AG811" s="67"/>
      <c r="AH811" s="67"/>
      <c r="AI811" s="59"/>
      <c r="AJ811" s="67"/>
      <c r="AK811" s="67"/>
      <c r="AM811" s="57"/>
      <c r="AN811" s="60"/>
      <c r="AO811" s="60"/>
      <c r="AP811" s="57"/>
      <c r="AQ811" s="57"/>
    </row>
    <row r="812" spans="4:43" ht="15.75" customHeight="1">
      <c r="D812" s="57"/>
      <c r="E812" s="57"/>
      <c r="F812" s="57"/>
      <c r="G812" s="57"/>
      <c r="I812" s="57"/>
      <c r="J812" s="58"/>
      <c r="K812" s="57"/>
      <c r="L812" s="57"/>
      <c r="M812" s="58"/>
      <c r="P812" s="57"/>
      <c r="Q812" s="57"/>
      <c r="S812" s="57"/>
      <c r="T812" s="57"/>
      <c r="W812" s="57"/>
      <c r="Z812" s="57"/>
      <c r="AB812" s="57"/>
      <c r="AC812" s="57"/>
      <c r="AG812" s="67"/>
      <c r="AH812" s="67"/>
      <c r="AI812" s="59"/>
      <c r="AJ812" s="67"/>
      <c r="AK812" s="67"/>
      <c r="AM812" s="57"/>
      <c r="AN812" s="60"/>
      <c r="AO812" s="60"/>
      <c r="AP812" s="57"/>
      <c r="AQ812" s="57"/>
    </row>
    <row r="813" spans="4:43" ht="15.75" customHeight="1">
      <c r="D813" s="57"/>
      <c r="E813" s="57"/>
      <c r="F813" s="57"/>
      <c r="G813" s="57"/>
      <c r="I813" s="57"/>
      <c r="J813" s="58"/>
      <c r="K813" s="57"/>
      <c r="L813" s="57"/>
      <c r="M813" s="58"/>
      <c r="P813" s="57"/>
      <c r="Q813" s="57"/>
      <c r="S813" s="57"/>
      <c r="T813" s="57"/>
      <c r="W813" s="57"/>
      <c r="Z813" s="57"/>
      <c r="AB813" s="57"/>
      <c r="AC813" s="57"/>
      <c r="AG813" s="67"/>
      <c r="AH813" s="67"/>
      <c r="AI813" s="59"/>
      <c r="AJ813" s="67"/>
      <c r="AK813" s="67"/>
      <c r="AM813" s="57"/>
      <c r="AN813" s="60"/>
      <c r="AO813" s="60"/>
      <c r="AP813" s="57"/>
      <c r="AQ813" s="57"/>
    </row>
    <row r="814" spans="4:43" ht="15.75" customHeight="1">
      <c r="D814" s="57"/>
      <c r="E814" s="57"/>
      <c r="F814" s="57"/>
      <c r="G814" s="57"/>
      <c r="I814" s="57"/>
      <c r="J814" s="58"/>
      <c r="K814" s="57"/>
      <c r="L814" s="57"/>
      <c r="M814" s="58"/>
      <c r="P814" s="57"/>
      <c r="Q814" s="57"/>
      <c r="S814" s="57"/>
      <c r="T814" s="57"/>
      <c r="W814" s="57"/>
      <c r="Z814" s="57"/>
      <c r="AB814" s="57"/>
      <c r="AC814" s="57"/>
      <c r="AG814" s="67"/>
      <c r="AH814" s="67"/>
      <c r="AI814" s="59"/>
      <c r="AJ814" s="67"/>
      <c r="AK814" s="67"/>
      <c r="AM814" s="57"/>
      <c r="AN814" s="60"/>
      <c r="AO814" s="60"/>
      <c r="AP814" s="57"/>
      <c r="AQ814" s="57"/>
    </row>
    <row r="815" spans="4:43" ht="15.75" customHeight="1">
      <c r="D815" s="57"/>
      <c r="E815" s="57"/>
      <c r="F815" s="57"/>
      <c r="G815" s="57"/>
      <c r="I815" s="57"/>
      <c r="J815" s="58"/>
      <c r="K815" s="57"/>
      <c r="L815" s="57"/>
      <c r="M815" s="58"/>
      <c r="P815" s="57"/>
      <c r="Q815" s="57"/>
      <c r="S815" s="57"/>
      <c r="T815" s="57"/>
      <c r="W815" s="57"/>
      <c r="Z815" s="57"/>
      <c r="AB815" s="57"/>
      <c r="AC815" s="57"/>
      <c r="AG815" s="67"/>
      <c r="AH815" s="67"/>
      <c r="AI815" s="59"/>
      <c r="AJ815" s="67"/>
      <c r="AK815" s="67"/>
      <c r="AM815" s="57"/>
      <c r="AN815" s="60"/>
      <c r="AO815" s="60"/>
      <c r="AP815" s="57"/>
      <c r="AQ815" s="57"/>
    </row>
    <row r="816" spans="4:43" ht="15.75" customHeight="1">
      <c r="D816" s="57"/>
      <c r="E816" s="57"/>
      <c r="F816" s="57"/>
      <c r="G816" s="57"/>
      <c r="I816" s="57"/>
      <c r="J816" s="58"/>
      <c r="K816" s="57"/>
      <c r="L816" s="57"/>
      <c r="M816" s="58"/>
      <c r="P816" s="57"/>
      <c r="Q816" s="57"/>
      <c r="S816" s="57"/>
      <c r="T816" s="57"/>
      <c r="W816" s="57"/>
      <c r="Z816" s="57"/>
      <c r="AB816" s="57"/>
      <c r="AC816" s="57"/>
      <c r="AG816" s="67"/>
      <c r="AH816" s="67"/>
      <c r="AI816" s="59"/>
      <c r="AJ816" s="67"/>
      <c r="AK816" s="67"/>
      <c r="AM816" s="57"/>
      <c r="AN816" s="60"/>
      <c r="AO816" s="60"/>
      <c r="AP816" s="57"/>
      <c r="AQ816" s="57"/>
    </row>
    <row r="817" spans="4:43" ht="15.75" customHeight="1">
      <c r="D817" s="57"/>
      <c r="E817" s="57"/>
      <c r="F817" s="57"/>
      <c r="G817" s="57"/>
      <c r="I817" s="57"/>
      <c r="J817" s="58"/>
      <c r="K817" s="57"/>
      <c r="L817" s="57"/>
      <c r="M817" s="58"/>
      <c r="P817" s="57"/>
      <c r="Q817" s="57"/>
      <c r="S817" s="57"/>
      <c r="T817" s="57"/>
      <c r="W817" s="57"/>
      <c r="Z817" s="57"/>
      <c r="AB817" s="57"/>
      <c r="AC817" s="57"/>
      <c r="AG817" s="67"/>
      <c r="AH817" s="67"/>
      <c r="AI817" s="59"/>
      <c r="AJ817" s="67"/>
      <c r="AK817" s="67"/>
      <c r="AM817" s="57"/>
      <c r="AN817" s="60"/>
      <c r="AO817" s="60"/>
      <c r="AP817" s="57"/>
      <c r="AQ817" s="57"/>
    </row>
    <row r="818" spans="4:43" ht="15.75" customHeight="1">
      <c r="D818" s="57"/>
      <c r="E818" s="57"/>
      <c r="F818" s="57"/>
      <c r="G818" s="57"/>
      <c r="I818" s="57"/>
      <c r="J818" s="58"/>
      <c r="K818" s="57"/>
      <c r="L818" s="57"/>
      <c r="M818" s="58"/>
      <c r="P818" s="57"/>
      <c r="Q818" s="57"/>
      <c r="S818" s="57"/>
      <c r="T818" s="57"/>
      <c r="W818" s="57"/>
      <c r="Z818" s="57"/>
      <c r="AB818" s="57"/>
      <c r="AC818" s="57"/>
      <c r="AG818" s="67"/>
      <c r="AH818" s="67"/>
      <c r="AI818" s="59"/>
      <c r="AJ818" s="67"/>
      <c r="AK818" s="67"/>
      <c r="AM818" s="57"/>
      <c r="AN818" s="60"/>
      <c r="AO818" s="60"/>
      <c r="AP818" s="57"/>
      <c r="AQ818" s="57"/>
    </row>
    <row r="819" spans="4:43" ht="15.75" customHeight="1">
      <c r="D819" s="57"/>
      <c r="E819" s="57"/>
      <c r="F819" s="57"/>
      <c r="G819" s="57"/>
      <c r="I819" s="57"/>
      <c r="J819" s="58"/>
      <c r="K819" s="57"/>
      <c r="L819" s="57"/>
      <c r="M819" s="58"/>
      <c r="P819" s="57"/>
      <c r="Q819" s="57"/>
      <c r="S819" s="57"/>
      <c r="T819" s="57"/>
      <c r="W819" s="57"/>
      <c r="Z819" s="57"/>
      <c r="AB819" s="57"/>
      <c r="AC819" s="57"/>
      <c r="AG819" s="67"/>
      <c r="AH819" s="67"/>
      <c r="AI819" s="59"/>
      <c r="AJ819" s="67"/>
      <c r="AK819" s="67"/>
      <c r="AM819" s="57"/>
      <c r="AN819" s="60"/>
      <c r="AO819" s="60"/>
      <c r="AP819" s="57"/>
      <c r="AQ819" s="57"/>
    </row>
    <row r="820" spans="4:43" ht="15.75" customHeight="1">
      <c r="D820" s="57"/>
      <c r="E820" s="57"/>
      <c r="F820" s="57"/>
      <c r="G820" s="57"/>
      <c r="I820" s="57"/>
      <c r="J820" s="58"/>
      <c r="K820" s="57"/>
      <c r="L820" s="57"/>
      <c r="M820" s="58"/>
      <c r="P820" s="57"/>
      <c r="Q820" s="57"/>
      <c r="S820" s="57"/>
      <c r="T820" s="57"/>
      <c r="W820" s="57"/>
      <c r="Z820" s="57"/>
      <c r="AB820" s="57"/>
      <c r="AC820" s="57"/>
      <c r="AG820" s="67"/>
      <c r="AH820" s="67"/>
      <c r="AI820" s="59"/>
      <c r="AJ820" s="67"/>
      <c r="AK820" s="67"/>
      <c r="AM820" s="57"/>
      <c r="AN820" s="60"/>
      <c r="AO820" s="60"/>
      <c r="AP820" s="57"/>
      <c r="AQ820" s="57"/>
    </row>
    <row r="821" spans="4:43" ht="15.75" customHeight="1">
      <c r="D821" s="57"/>
      <c r="E821" s="57"/>
      <c r="F821" s="57"/>
      <c r="G821" s="57"/>
      <c r="I821" s="57"/>
      <c r="J821" s="58"/>
      <c r="K821" s="57"/>
      <c r="L821" s="57"/>
      <c r="M821" s="58"/>
      <c r="P821" s="57"/>
      <c r="Q821" s="57"/>
      <c r="S821" s="57"/>
      <c r="T821" s="57"/>
      <c r="W821" s="57"/>
      <c r="Z821" s="57"/>
      <c r="AB821" s="57"/>
      <c r="AC821" s="57"/>
      <c r="AG821" s="67"/>
      <c r="AH821" s="67"/>
      <c r="AI821" s="59"/>
      <c r="AJ821" s="67"/>
      <c r="AK821" s="67"/>
      <c r="AM821" s="57"/>
      <c r="AN821" s="60"/>
      <c r="AO821" s="60"/>
      <c r="AP821" s="57"/>
      <c r="AQ821" s="57"/>
    </row>
    <row r="822" spans="4:43" ht="15.75" customHeight="1">
      <c r="D822" s="57"/>
      <c r="E822" s="57"/>
      <c r="F822" s="57"/>
      <c r="G822" s="57"/>
      <c r="I822" s="57"/>
      <c r="J822" s="58"/>
      <c r="K822" s="57"/>
      <c r="L822" s="57"/>
      <c r="M822" s="58"/>
      <c r="P822" s="57"/>
      <c r="Q822" s="57"/>
      <c r="S822" s="57"/>
      <c r="T822" s="57"/>
      <c r="W822" s="57"/>
      <c r="Z822" s="57"/>
      <c r="AB822" s="57"/>
      <c r="AC822" s="57"/>
      <c r="AG822" s="67"/>
      <c r="AH822" s="67"/>
      <c r="AI822" s="59"/>
      <c r="AJ822" s="67"/>
      <c r="AK822" s="67"/>
      <c r="AM822" s="57"/>
      <c r="AN822" s="60"/>
      <c r="AO822" s="60"/>
      <c r="AP822" s="57"/>
      <c r="AQ822" s="57"/>
    </row>
    <row r="823" spans="4:43" ht="15.75" customHeight="1">
      <c r="D823" s="57"/>
      <c r="E823" s="57"/>
      <c r="F823" s="57"/>
      <c r="G823" s="57"/>
      <c r="I823" s="57"/>
      <c r="J823" s="58"/>
      <c r="K823" s="57"/>
      <c r="L823" s="57"/>
      <c r="M823" s="58"/>
      <c r="P823" s="57"/>
      <c r="Q823" s="57"/>
      <c r="S823" s="57"/>
      <c r="T823" s="57"/>
      <c r="W823" s="57"/>
      <c r="Z823" s="57"/>
      <c r="AB823" s="57"/>
      <c r="AC823" s="57"/>
      <c r="AG823" s="67"/>
      <c r="AH823" s="67"/>
      <c r="AI823" s="59"/>
      <c r="AJ823" s="67"/>
      <c r="AK823" s="67"/>
      <c r="AM823" s="57"/>
      <c r="AN823" s="60"/>
      <c r="AO823" s="60"/>
      <c r="AP823" s="57"/>
      <c r="AQ823" s="57"/>
    </row>
    <row r="824" spans="4:43" ht="15.75" customHeight="1">
      <c r="D824" s="57"/>
      <c r="E824" s="57"/>
      <c r="F824" s="57"/>
      <c r="G824" s="57"/>
      <c r="I824" s="57"/>
      <c r="J824" s="58"/>
      <c r="K824" s="57"/>
      <c r="L824" s="57"/>
      <c r="M824" s="58"/>
      <c r="P824" s="57"/>
      <c r="Q824" s="57"/>
      <c r="S824" s="57"/>
      <c r="T824" s="57"/>
      <c r="W824" s="57"/>
      <c r="Z824" s="57"/>
      <c r="AB824" s="57"/>
      <c r="AC824" s="57"/>
      <c r="AG824" s="67"/>
      <c r="AH824" s="67"/>
      <c r="AI824" s="59"/>
      <c r="AJ824" s="67"/>
      <c r="AK824" s="67"/>
      <c r="AM824" s="57"/>
      <c r="AN824" s="60"/>
      <c r="AO824" s="60"/>
      <c r="AP824" s="57"/>
      <c r="AQ824" s="57"/>
    </row>
    <row r="825" spans="4:43" ht="15.75" customHeight="1">
      <c r="D825" s="57"/>
      <c r="E825" s="57"/>
      <c r="F825" s="57"/>
      <c r="G825" s="57"/>
      <c r="I825" s="57"/>
      <c r="J825" s="58"/>
      <c r="K825" s="57"/>
      <c r="L825" s="57"/>
      <c r="M825" s="58"/>
      <c r="P825" s="57"/>
      <c r="Q825" s="57"/>
      <c r="S825" s="57"/>
      <c r="T825" s="57"/>
      <c r="W825" s="57"/>
      <c r="Z825" s="57"/>
      <c r="AB825" s="57"/>
      <c r="AC825" s="57"/>
      <c r="AG825" s="67"/>
      <c r="AH825" s="67"/>
      <c r="AI825" s="59"/>
      <c r="AJ825" s="67"/>
      <c r="AK825" s="67"/>
      <c r="AM825" s="57"/>
      <c r="AN825" s="60"/>
      <c r="AO825" s="60"/>
      <c r="AP825" s="57"/>
      <c r="AQ825" s="57"/>
    </row>
    <row r="826" spans="4:43" ht="15.75" customHeight="1">
      <c r="D826" s="57"/>
      <c r="E826" s="57"/>
      <c r="F826" s="57"/>
      <c r="G826" s="57"/>
      <c r="I826" s="57"/>
      <c r="J826" s="58"/>
      <c r="K826" s="57"/>
      <c r="L826" s="57"/>
      <c r="M826" s="58"/>
      <c r="P826" s="57"/>
      <c r="Q826" s="57"/>
      <c r="S826" s="57"/>
      <c r="T826" s="57"/>
      <c r="W826" s="57"/>
      <c r="Z826" s="57"/>
      <c r="AB826" s="57"/>
      <c r="AC826" s="57"/>
      <c r="AG826" s="67"/>
      <c r="AH826" s="67"/>
      <c r="AI826" s="59"/>
      <c r="AJ826" s="67"/>
      <c r="AK826" s="67"/>
      <c r="AM826" s="57"/>
      <c r="AN826" s="60"/>
      <c r="AO826" s="60"/>
      <c r="AP826" s="57"/>
      <c r="AQ826" s="57"/>
    </row>
    <row r="827" spans="4:43" ht="15.75" customHeight="1">
      <c r="D827" s="57"/>
      <c r="E827" s="57"/>
      <c r="F827" s="57"/>
      <c r="G827" s="57"/>
      <c r="I827" s="57"/>
      <c r="J827" s="58"/>
      <c r="K827" s="57"/>
      <c r="L827" s="57"/>
      <c r="M827" s="58"/>
      <c r="P827" s="57"/>
      <c r="Q827" s="57"/>
      <c r="S827" s="57"/>
      <c r="T827" s="57"/>
      <c r="W827" s="57"/>
      <c r="Z827" s="57"/>
      <c r="AB827" s="57"/>
      <c r="AC827" s="57"/>
      <c r="AG827" s="67"/>
      <c r="AH827" s="67"/>
      <c r="AI827" s="59"/>
      <c r="AJ827" s="67"/>
      <c r="AK827" s="67"/>
      <c r="AM827" s="57"/>
      <c r="AN827" s="60"/>
      <c r="AO827" s="60"/>
      <c r="AP827" s="57"/>
      <c r="AQ827" s="57"/>
    </row>
    <row r="828" spans="4:43" ht="15.75" customHeight="1">
      <c r="D828" s="57"/>
      <c r="E828" s="57"/>
      <c r="F828" s="57"/>
      <c r="G828" s="57"/>
      <c r="I828" s="57"/>
      <c r="J828" s="58"/>
      <c r="K828" s="57"/>
      <c r="L828" s="57"/>
      <c r="M828" s="58"/>
      <c r="P828" s="57"/>
      <c r="Q828" s="57"/>
      <c r="S828" s="57"/>
      <c r="T828" s="57"/>
      <c r="W828" s="57"/>
      <c r="Z828" s="57"/>
      <c r="AB828" s="57"/>
      <c r="AC828" s="57"/>
      <c r="AG828" s="67"/>
      <c r="AH828" s="67"/>
      <c r="AI828" s="59"/>
      <c r="AJ828" s="67"/>
      <c r="AK828" s="67"/>
      <c r="AM828" s="57"/>
      <c r="AN828" s="60"/>
      <c r="AO828" s="60"/>
      <c r="AP828" s="57"/>
      <c r="AQ828" s="57"/>
    </row>
    <row r="829" spans="4:43" ht="15.75" customHeight="1">
      <c r="D829" s="57"/>
      <c r="E829" s="57"/>
      <c r="F829" s="57"/>
      <c r="G829" s="57"/>
      <c r="I829" s="57"/>
      <c r="J829" s="58"/>
      <c r="K829" s="57"/>
      <c r="L829" s="57"/>
      <c r="M829" s="58"/>
      <c r="P829" s="57"/>
      <c r="Q829" s="57"/>
      <c r="S829" s="57"/>
      <c r="T829" s="57"/>
      <c r="W829" s="57"/>
      <c r="Z829" s="57"/>
      <c r="AB829" s="57"/>
      <c r="AC829" s="57"/>
      <c r="AG829" s="67"/>
      <c r="AH829" s="67"/>
      <c r="AI829" s="59"/>
      <c r="AJ829" s="67"/>
      <c r="AK829" s="67"/>
      <c r="AM829" s="57"/>
      <c r="AN829" s="60"/>
      <c r="AO829" s="60"/>
      <c r="AP829" s="57"/>
      <c r="AQ829" s="57"/>
    </row>
    <row r="830" spans="4:43" ht="15.75" customHeight="1">
      <c r="D830" s="57"/>
      <c r="E830" s="57"/>
      <c r="F830" s="57"/>
      <c r="G830" s="57"/>
      <c r="I830" s="57"/>
      <c r="J830" s="58"/>
      <c r="K830" s="57"/>
      <c r="L830" s="57"/>
      <c r="M830" s="58"/>
      <c r="P830" s="57"/>
      <c r="Q830" s="57"/>
      <c r="S830" s="57"/>
      <c r="T830" s="57"/>
      <c r="W830" s="57"/>
      <c r="Z830" s="57"/>
      <c r="AB830" s="57"/>
      <c r="AC830" s="57"/>
      <c r="AG830" s="67"/>
      <c r="AH830" s="67"/>
      <c r="AI830" s="59"/>
      <c r="AJ830" s="67"/>
      <c r="AK830" s="67"/>
      <c r="AM830" s="57"/>
      <c r="AN830" s="60"/>
      <c r="AO830" s="60"/>
      <c r="AP830" s="57"/>
      <c r="AQ830" s="57"/>
    </row>
    <row r="831" spans="4:43" ht="15.75" customHeight="1">
      <c r="D831" s="57"/>
      <c r="E831" s="57"/>
      <c r="F831" s="57"/>
      <c r="G831" s="57"/>
      <c r="I831" s="57"/>
      <c r="J831" s="58"/>
      <c r="K831" s="57"/>
      <c r="L831" s="57"/>
      <c r="M831" s="58"/>
      <c r="P831" s="57"/>
      <c r="Q831" s="57"/>
      <c r="S831" s="57"/>
      <c r="T831" s="57"/>
      <c r="W831" s="57"/>
      <c r="Z831" s="57"/>
      <c r="AB831" s="57"/>
      <c r="AC831" s="57"/>
      <c r="AG831" s="67"/>
      <c r="AH831" s="67"/>
      <c r="AI831" s="59"/>
      <c r="AJ831" s="67"/>
      <c r="AK831" s="67"/>
      <c r="AM831" s="57"/>
      <c r="AN831" s="60"/>
      <c r="AO831" s="60"/>
      <c r="AP831" s="57"/>
      <c r="AQ831" s="57"/>
    </row>
    <row r="832" spans="4:43" ht="15.75" customHeight="1">
      <c r="D832" s="57"/>
      <c r="E832" s="57"/>
      <c r="F832" s="57"/>
      <c r="G832" s="57"/>
      <c r="I832" s="57"/>
      <c r="J832" s="58"/>
      <c r="K832" s="57"/>
      <c r="L832" s="57"/>
      <c r="M832" s="58"/>
      <c r="P832" s="57"/>
      <c r="Q832" s="57"/>
      <c r="S832" s="57"/>
      <c r="T832" s="57"/>
      <c r="W832" s="57"/>
      <c r="Z832" s="57"/>
      <c r="AB832" s="57"/>
      <c r="AC832" s="57"/>
      <c r="AG832" s="67"/>
      <c r="AH832" s="67"/>
      <c r="AI832" s="59"/>
      <c r="AJ832" s="67"/>
      <c r="AK832" s="67"/>
      <c r="AM832" s="57"/>
      <c r="AN832" s="60"/>
      <c r="AO832" s="60"/>
      <c r="AP832" s="57"/>
      <c r="AQ832" s="57"/>
    </row>
    <row r="833" spans="4:43" ht="15.75" customHeight="1">
      <c r="D833" s="57"/>
      <c r="E833" s="57"/>
      <c r="F833" s="57"/>
      <c r="G833" s="57"/>
      <c r="I833" s="57"/>
      <c r="J833" s="58"/>
      <c r="K833" s="57"/>
      <c r="L833" s="57"/>
      <c r="M833" s="58"/>
      <c r="P833" s="57"/>
      <c r="Q833" s="57"/>
      <c r="S833" s="57"/>
      <c r="T833" s="57"/>
      <c r="W833" s="57"/>
      <c r="Z833" s="57"/>
      <c r="AB833" s="57"/>
      <c r="AC833" s="57"/>
      <c r="AG833" s="67"/>
      <c r="AH833" s="67"/>
      <c r="AI833" s="59"/>
      <c r="AJ833" s="67"/>
      <c r="AK833" s="67"/>
      <c r="AM833" s="57"/>
      <c r="AN833" s="60"/>
      <c r="AO833" s="60"/>
      <c r="AP833" s="57"/>
      <c r="AQ833" s="57"/>
    </row>
    <row r="834" spans="4:43" ht="15.75" customHeight="1">
      <c r="D834" s="57"/>
      <c r="E834" s="57"/>
      <c r="F834" s="57"/>
      <c r="G834" s="57"/>
      <c r="I834" s="57"/>
      <c r="J834" s="58"/>
      <c r="K834" s="57"/>
      <c r="L834" s="57"/>
      <c r="M834" s="58"/>
      <c r="P834" s="57"/>
      <c r="Q834" s="57"/>
      <c r="S834" s="57"/>
      <c r="T834" s="57"/>
      <c r="W834" s="57"/>
      <c r="Z834" s="57"/>
      <c r="AB834" s="57"/>
      <c r="AC834" s="57"/>
      <c r="AG834" s="67"/>
      <c r="AH834" s="67"/>
      <c r="AI834" s="59"/>
      <c r="AJ834" s="67"/>
      <c r="AK834" s="67"/>
      <c r="AM834" s="57"/>
      <c r="AN834" s="60"/>
      <c r="AO834" s="60"/>
      <c r="AP834" s="57"/>
      <c r="AQ834" s="57"/>
    </row>
    <row r="835" spans="4:43" ht="15.75" customHeight="1">
      <c r="D835" s="57"/>
      <c r="E835" s="57"/>
      <c r="F835" s="57"/>
      <c r="G835" s="57"/>
      <c r="I835" s="57"/>
      <c r="J835" s="58"/>
      <c r="K835" s="57"/>
      <c r="L835" s="57"/>
      <c r="M835" s="58"/>
      <c r="P835" s="57"/>
      <c r="Q835" s="57"/>
      <c r="S835" s="57"/>
      <c r="T835" s="57"/>
      <c r="W835" s="57"/>
      <c r="Z835" s="57"/>
      <c r="AB835" s="57"/>
      <c r="AC835" s="57"/>
      <c r="AG835" s="67"/>
      <c r="AH835" s="67"/>
      <c r="AI835" s="59"/>
      <c r="AJ835" s="67"/>
      <c r="AK835" s="67"/>
      <c r="AM835" s="57"/>
      <c r="AN835" s="60"/>
      <c r="AO835" s="60"/>
      <c r="AP835" s="57"/>
      <c r="AQ835" s="57"/>
    </row>
    <row r="836" spans="4:43" ht="15.75" customHeight="1">
      <c r="D836" s="57"/>
      <c r="E836" s="57"/>
      <c r="F836" s="57"/>
      <c r="G836" s="57"/>
      <c r="I836" s="57"/>
      <c r="J836" s="58"/>
      <c r="K836" s="57"/>
      <c r="L836" s="57"/>
      <c r="M836" s="58"/>
      <c r="P836" s="57"/>
      <c r="Q836" s="57"/>
      <c r="S836" s="57"/>
      <c r="T836" s="57"/>
      <c r="W836" s="57"/>
      <c r="Z836" s="57"/>
      <c r="AB836" s="57"/>
      <c r="AC836" s="57"/>
      <c r="AG836" s="67"/>
      <c r="AH836" s="67"/>
      <c r="AI836" s="59"/>
      <c r="AJ836" s="67"/>
      <c r="AK836" s="67"/>
      <c r="AM836" s="57"/>
      <c r="AN836" s="60"/>
      <c r="AO836" s="60"/>
      <c r="AP836" s="57"/>
      <c r="AQ836" s="57"/>
    </row>
    <row r="837" spans="4:43" ht="15.75" customHeight="1">
      <c r="D837" s="57"/>
      <c r="E837" s="57"/>
      <c r="F837" s="57"/>
      <c r="G837" s="57"/>
      <c r="I837" s="57"/>
      <c r="J837" s="58"/>
      <c r="K837" s="57"/>
      <c r="L837" s="57"/>
      <c r="M837" s="58"/>
      <c r="P837" s="57"/>
      <c r="Q837" s="57"/>
      <c r="S837" s="57"/>
      <c r="T837" s="57"/>
      <c r="W837" s="57"/>
      <c r="Z837" s="57"/>
      <c r="AB837" s="57"/>
      <c r="AC837" s="57"/>
      <c r="AG837" s="67"/>
      <c r="AH837" s="67"/>
      <c r="AI837" s="59"/>
      <c r="AJ837" s="67"/>
      <c r="AK837" s="67"/>
      <c r="AM837" s="57"/>
      <c r="AN837" s="60"/>
      <c r="AO837" s="60"/>
      <c r="AP837" s="57"/>
      <c r="AQ837" s="57"/>
    </row>
    <row r="838" spans="4:43" ht="15.75" customHeight="1">
      <c r="D838" s="57"/>
      <c r="E838" s="57"/>
      <c r="F838" s="57"/>
      <c r="G838" s="57"/>
      <c r="I838" s="57"/>
      <c r="J838" s="58"/>
      <c r="K838" s="57"/>
      <c r="L838" s="57"/>
      <c r="M838" s="58"/>
      <c r="P838" s="57"/>
      <c r="Q838" s="57"/>
      <c r="S838" s="57"/>
      <c r="T838" s="57"/>
      <c r="W838" s="57"/>
      <c r="Z838" s="57"/>
      <c r="AB838" s="57"/>
      <c r="AC838" s="57"/>
      <c r="AG838" s="67"/>
      <c r="AH838" s="67"/>
      <c r="AI838" s="59"/>
      <c r="AJ838" s="67"/>
      <c r="AK838" s="67"/>
      <c r="AM838" s="57"/>
      <c r="AN838" s="60"/>
      <c r="AO838" s="60"/>
      <c r="AP838" s="57"/>
      <c r="AQ838" s="57"/>
    </row>
    <row r="839" spans="4:43" ht="15.75" customHeight="1">
      <c r="D839" s="57"/>
      <c r="E839" s="57"/>
      <c r="F839" s="57"/>
      <c r="G839" s="57"/>
      <c r="I839" s="57"/>
      <c r="J839" s="58"/>
      <c r="K839" s="57"/>
      <c r="L839" s="57"/>
      <c r="M839" s="58"/>
      <c r="P839" s="57"/>
      <c r="Q839" s="57"/>
      <c r="S839" s="57"/>
      <c r="T839" s="57"/>
      <c r="W839" s="57"/>
      <c r="Z839" s="57"/>
      <c r="AB839" s="57"/>
      <c r="AC839" s="57"/>
      <c r="AG839" s="67"/>
      <c r="AH839" s="67"/>
      <c r="AI839" s="59"/>
      <c r="AJ839" s="67"/>
      <c r="AK839" s="67"/>
      <c r="AM839" s="57"/>
      <c r="AN839" s="60"/>
      <c r="AO839" s="60"/>
      <c r="AP839" s="57"/>
      <c r="AQ839" s="57"/>
    </row>
    <row r="840" spans="4:43" ht="15.75" customHeight="1">
      <c r="D840" s="57"/>
      <c r="E840" s="57"/>
      <c r="F840" s="57"/>
      <c r="G840" s="57"/>
      <c r="I840" s="57"/>
      <c r="J840" s="58"/>
      <c r="K840" s="57"/>
      <c r="L840" s="57"/>
      <c r="M840" s="58"/>
      <c r="P840" s="57"/>
      <c r="Q840" s="57"/>
      <c r="S840" s="57"/>
      <c r="T840" s="57"/>
      <c r="W840" s="57"/>
      <c r="Z840" s="57"/>
      <c r="AB840" s="57"/>
      <c r="AC840" s="57"/>
      <c r="AG840" s="67"/>
      <c r="AH840" s="67"/>
      <c r="AI840" s="59"/>
      <c r="AJ840" s="67"/>
      <c r="AK840" s="67"/>
      <c r="AM840" s="57"/>
      <c r="AN840" s="60"/>
      <c r="AO840" s="60"/>
      <c r="AP840" s="57"/>
      <c r="AQ840" s="57"/>
    </row>
    <row r="841" spans="4:43" ht="15.75" customHeight="1">
      <c r="D841" s="57"/>
      <c r="E841" s="57"/>
      <c r="F841" s="57"/>
      <c r="G841" s="57"/>
      <c r="I841" s="57"/>
      <c r="J841" s="58"/>
      <c r="K841" s="57"/>
      <c r="L841" s="57"/>
      <c r="M841" s="58"/>
      <c r="P841" s="57"/>
      <c r="Q841" s="57"/>
      <c r="S841" s="57"/>
      <c r="T841" s="57"/>
      <c r="W841" s="57"/>
      <c r="Z841" s="57"/>
      <c r="AB841" s="57"/>
      <c r="AC841" s="57"/>
      <c r="AG841" s="67"/>
      <c r="AH841" s="67"/>
      <c r="AI841" s="59"/>
      <c r="AJ841" s="67"/>
      <c r="AK841" s="67"/>
      <c r="AM841" s="57"/>
      <c r="AN841" s="60"/>
      <c r="AO841" s="60"/>
      <c r="AP841" s="57"/>
      <c r="AQ841" s="57"/>
    </row>
    <row r="842" spans="4:43" ht="15.75" customHeight="1">
      <c r="D842" s="57"/>
      <c r="E842" s="57"/>
      <c r="F842" s="57"/>
      <c r="G842" s="57"/>
      <c r="I842" s="57"/>
      <c r="J842" s="58"/>
      <c r="K842" s="57"/>
      <c r="L842" s="57"/>
      <c r="M842" s="58"/>
      <c r="P842" s="57"/>
      <c r="Q842" s="57"/>
      <c r="S842" s="57"/>
      <c r="T842" s="57"/>
      <c r="W842" s="57"/>
      <c r="Z842" s="57"/>
      <c r="AB842" s="57"/>
      <c r="AC842" s="57"/>
      <c r="AG842" s="67"/>
      <c r="AH842" s="67"/>
      <c r="AI842" s="59"/>
      <c r="AJ842" s="67"/>
      <c r="AK842" s="67"/>
      <c r="AM842" s="57"/>
      <c r="AN842" s="60"/>
      <c r="AO842" s="60"/>
      <c r="AP842" s="57"/>
      <c r="AQ842" s="57"/>
    </row>
    <row r="843" spans="4:43" ht="15.75" customHeight="1">
      <c r="D843" s="57"/>
      <c r="E843" s="57"/>
      <c r="F843" s="57"/>
      <c r="G843" s="57"/>
      <c r="I843" s="57"/>
      <c r="J843" s="58"/>
      <c r="K843" s="57"/>
      <c r="L843" s="57"/>
      <c r="M843" s="58"/>
      <c r="P843" s="57"/>
      <c r="Q843" s="57"/>
      <c r="S843" s="57"/>
      <c r="T843" s="57"/>
      <c r="W843" s="57"/>
      <c r="Z843" s="57"/>
      <c r="AB843" s="57"/>
      <c r="AC843" s="57"/>
      <c r="AG843" s="67"/>
      <c r="AH843" s="67"/>
      <c r="AI843" s="59"/>
      <c r="AJ843" s="67"/>
      <c r="AK843" s="67"/>
      <c r="AM843" s="57"/>
      <c r="AN843" s="60"/>
      <c r="AO843" s="60"/>
      <c r="AP843" s="57"/>
      <c r="AQ843" s="57"/>
    </row>
    <row r="844" spans="4:43" ht="15.75" customHeight="1">
      <c r="D844" s="57"/>
      <c r="E844" s="57"/>
      <c r="F844" s="57"/>
      <c r="G844" s="57"/>
      <c r="I844" s="57"/>
      <c r="J844" s="58"/>
      <c r="K844" s="57"/>
      <c r="L844" s="57"/>
      <c r="M844" s="58"/>
      <c r="P844" s="57"/>
      <c r="Q844" s="57"/>
      <c r="S844" s="57"/>
      <c r="T844" s="57"/>
      <c r="W844" s="57"/>
      <c r="Z844" s="57"/>
      <c r="AB844" s="57"/>
      <c r="AC844" s="57"/>
      <c r="AG844" s="67"/>
      <c r="AH844" s="67"/>
      <c r="AI844" s="59"/>
      <c r="AJ844" s="67"/>
      <c r="AK844" s="67"/>
      <c r="AM844" s="57"/>
      <c r="AN844" s="60"/>
      <c r="AO844" s="60"/>
      <c r="AP844" s="57"/>
      <c r="AQ844" s="57"/>
    </row>
    <row r="845" spans="4:43" ht="15.75" customHeight="1">
      <c r="D845" s="57"/>
      <c r="E845" s="57"/>
      <c r="F845" s="57"/>
      <c r="G845" s="57"/>
      <c r="I845" s="57"/>
      <c r="J845" s="58"/>
      <c r="K845" s="57"/>
      <c r="L845" s="57"/>
      <c r="M845" s="58"/>
      <c r="P845" s="57"/>
      <c r="Q845" s="57"/>
      <c r="S845" s="57"/>
      <c r="T845" s="57"/>
      <c r="W845" s="57"/>
      <c r="Z845" s="57"/>
      <c r="AB845" s="57"/>
      <c r="AC845" s="57"/>
      <c r="AG845" s="67"/>
      <c r="AH845" s="67"/>
      <c r="AI845" s="59"/>
      <c r="AJ845" s="67"/>
      <c r="AK845" s="67"/>
      <c r="AM845" s="57"/>
      <c r="AN845" s="60"/>
      <c r="AO845" s="60"/>
      <c r="AP845" s="57"/>
      <c r="AQ845" s="57"/>
    </row>
    <row r="846" spans="4:43" ht="15.75" customHeight="1">
      <c r="D846" s="57"/>
      <c r="E846" s="57"/>
      <c r="F846" s="57"/>
      <c r="G846" s="57"/>
      <c r="I846" s="57"/>
      <c r="J846" s="58"/>
      <c r="K846" s="57"/>
      <c r="L846" s="57"/>
      <c r="M846" s="58"/>
      <c r="P846" s="57"/>
      <c r="Q846" s="57"/>
      <c r="S846" s="57"/>
      <c r="T846" s="57"/>
      <c r="W846" s="57"/>
      <c r="Z846" s="57"/>
      <c r="AB846" s="57"/>
      <c r="AC846" s="57"/>
      <c r="AG846" s="67"/>
      <c r="AH846" s="67"/>
      <c r="AI846" s="59"/>
      <c r="AJ846" s="67"/>
      <c r="AK846" s="67"/>
      <c r="AM846" s="57"/>
      <c r="AN846" s="60"/>
      <c r="AO846" s="60"/>
      <c r="AP846" s="57"/>
      <c r="AQ846" s="57"/>
    </row>
    <row r="847" spans="4:43" ht="15.75" customHeight="1">
      <c r="D847" s="57"/>
      <c r="E847" s="57"/>
      <c r="F847" s="57"/>
      <c r="G847" s="57"/>
      <c r="I847" s="57"/>
      <c r="J847" s="58"/>
      <c r="K847" s="57"/>
      <c r="L847" s="57"/>
      <c r="M847" s="58"/>
      <c r="P847" s="57"/>
      <c r="Q847" s="57"/>
      <c r="S847" s="57"/>
      <c r="T847" s="57"/>
      <c r="W847" s="57"/>
      <c r="Z847" s="57"/>
      <c r="AB847" s="57"/>
      <c r="AC847" s="57"/>
      <c r="AG847" s="67"/>
      <c r="AH847" s="67"/>
      <c r="AI847" s="59"/>
      <c r="AJ847" s="67"/>
      <c r="AK847" s="67"/>
      <c r="AM847" s="57"/>
      <c r="AN847" s="60"/>
      <c r="AO847" s="60"/>
      <c r="AP847" s="57"/>
      <c r="AQ847" s="57"/>
    </row>
    <row r="848" spans="4:43" ht="15.75" customHeight="1">
      <c r="D848" s="57"/>
      <c r="E848" s="57"/>
      <c r="F848" s="57"/>
      <c r="G848" s="57"/>
      <c r="I848" s="57"/>
      <c r="J848" s="58"/>
      <c r="K848" s="57"/>
      <c r="L848" s="57"/>
      <c r="M848" s="58"/>
      <c r="P848" s="57"/>
      <c r="Q848" s="57"/>
      <c r="S848" s="57"/>
      <c r="T848" s="57"/>
      <c r="W848" s="57"/>
      <c r="Z848" s="57"/>
      <c r="AB848" s="57"/>
      <c r="AC848" s="57"/>
      <c r="AG848" s="67"/>
      <c r="AH848" s="67"/>
      <c r="AI848" s="59"/>
      <c r="AJ848" s="67"/>
      <c r="AK848" s="67"/>
      <c r="AM848" s="57"/>
      <c r="AN848" s="60"/>
      <c r="AO848" s="60"/>
      <c r="AP848" s="57"/>
      <c r="AQ848" s="57"/>
    </row>
    <row r="849" spans="4:43" ht="15.75" customHeight="1">
      <c r="D849" s="57"/>
      <c r="E849" s="57"/>
      <c r="F849" s="57"/>
      <c r="G849" s="57"/>
      <c r="I849" s="57"/>
      <c r="J849" s="58"/>
      <c r="K849" s="57"/>
      <c r="L849" s="57"/>
      <c r="M849" s="58"/>
      <c r="P849" s="57"/>
      <c r="Q849" s="57"/>
      <c r="S849" s="57"/>
      <c r="T849" s="57"/>
      <c r="W849" s="57"/>
      <c r="Z849" s="57"/>
      <c r="AB849" s="57"/>
      <c r="AC849" s="57"/>
      <c r="AG849" s="67"/>
      <c r="AH849" s="67"/>
      <c r="AI849" s="59"/>
      <c r="AJ849" s="67"/>
      <c r="AK849" s="67"/>
      <c r="AM849" s="57"/>
      <c r="AN849" s="60"/>
      <c r="AO849" s="60"/>
      <c r="AP849" s="57"/>
      <c r="AQ849" s="57"/>
    </row>
    <row r="850" spans="4:43" ht="15.75" customHeight="1">
      <c r="D850" s="57"/>
      <c r="E850" s="57"/>
      <c r="F850" s="57"/>
      <c r="G850" s="57"/>
      <c r="I850" s="57"/>
      <c r="J850" s="58"/>
      <c r="K850" s="57"/>
      <c r="L850" s="57"/>
      <c r="M850" s="58"/>
      <c r="P850" s="57"/>
      <c r="Q850" s="57"/>
      <c r="S850" s="57"/>
      <c r="T850" s="57"/>
      <c r="W850" s="57"/>
      <c r="Z850" s="57"/>
      <c r="AB850" s="57"/>
      <c r="AC850" s="57"/>
      <c r="AG850" s="67"/>
      <c r="AH850" s="67"/>
      <c r="AI850" s="59"/>
      <c r="AJ850" s="67"/>
      <c r="AK850" s="67"/>
      <c r="AM850" s="57"/>
      <c r="AN850" s="60"/>
      <c r="AO850" s="60"/>
      <c r="AP850" s="57"/>
      <c r="AQ850" s="57"/>
    </row>
    <row r="851" spans="4:43" ht="15.75" customHeight="1">
      <c r="D851" s="57"/>
      <c r="E851" s="57"/>
      <c r="F851" s="57"/>
      <c r="G851" s="57"/>
      <c r="I851" s="57"/>
      <c r="J851" s="58"/>
      <c r="K851" s="57"/>
      <c r="L851" s="57"/>
      <c r="M851" s="58"/>
      <c r="P851" s="57"/>
      <c r="Q851" s="57"/>
      <c r="S851" s="57"/>
      <c r="T851" s="57"/>
      <c r="W851" s="57"/>
      <c r="Z851" s="57"/>
      <c r="AB851" s="57"/>
      <c r="AC851" s="57"/>
      <c r="AG851" s="67"/>
      <c r="AH851" s="67"/>
      <c r="AI851" s="59"/>
      <c r="AJ851" s="67"/>
      <c r="AK851" s="67"/>
      <c r="AM851" s="57"/>
      <c r="AN851" s="60"/>
      <c r="AO851" s="60"/>
      <c r="AP851" s="57"/>
      <c r="AQ851" s="57"/>
    </row>
    <row r="852" spans="4:43" ht="15.75" customHeight="1">
      <c r="D852" s="57"/>
      <c r="E852" s="57"/>
      <c r="F852" s="57"/>
      <c r="G852" s="57"/>
      <c r="I852" s="57"/>
      <c r="J852" s="58"/>
      <c r="K852" s="57"/>
      <c r="L852" s="57"/>
      <c r="M852" s="58"/>
      <c r="P852" s="57"/>
      <c r="Q852" s="57"/>
      <c r="S852" s="57"/>
      <c r="T852" s="57"/>
      <c r="W852" s="57"/>
      <c r="Z852" s="57"/>
      <c r="AB852" s="57"/>
      <c r="AC852" s="57"/>
      <c r="AG852" s="67"/>
      <c r="AH852" s="67"/>
      <c r="AI852" s="59"/>
      <c r="AJ852" s="67"/>
      <c r="AK852" s="67"/>
      <c r="AM852" s="57"/>
      <c r="AN852" s="60"/>
      <c r="AO852" s="60"/>
      <c r="AP852" s="57"/>
      <c r="AQ852" s="57"/>
    </row>
    <row r="853" spans="4:43" ht="15.75" customHeight="1">
      <c r="D853" s="57"/>
      <c r="E853" s="57"/>
      <c r="F853" s="57"/>
      <c r="G853" s="57"/>
      <c r="I853" s="57"/>
      <c r="J853" s="58"/>
      <c r="K853" s="57"/>
      <c r="L853" s="57"/>
      <c r="M853" s="58"/>
      <c r="P853" s="57"/>
      <c r="Q853" s="57"/>
      <c r="S853" s="57"/>
      <c r="T853" s="57"/>
      <c r="W853" s="57"/>
      <c r="Z853" s="57"/>
      <c r="AB853" s="57"/>
      <c r="AC853" s="57"/>
      <c r="AG853" s="67"/>
      <c r="AH853" s="67"/>
      <c r="AI853" s="59"/>
      <c r="AJ853" s="67"/>
      <c r="AK853" s="67"/>
      <c r="AM853" s="57"/>
      <c r="AN853" s="60"/>
      <c r="AO853" s="60"/>
      <c r="AP853" s="57"/>
      <c r="AQ853" s="57"/>
    </row>
    <row r="854" spans="4:43" ht="15.75" customHeight="1">
      <c r="D854" s="57"/>
      <c r="E854" s="57"/>
      <c r="F854" s="57"/>
      <c r="G854" s="57"/>
      <c r="I854" s="57"/>
      <c r="J854" s="58"/>
      <c r="K854" s="57"/>
      <c r="L854" s="57"/>
      <c r="M854" s="58"/>
      <c r="P854" s="57"/>
      <c r="Q854" s="57"/>
      <c r="S854" s="57"/>
      <c r="T854" s="57"/>
      <c r="W854" s="57"/>
      <c r="Z854" s="57"/>
      <c r="AB854" s="57"/>
      <c r="AC854" s="57"/>
      <c r="AG854" s="67"/>
      <c r="AH854" s="67"/>
      <c r="AI854" s="59"/>
      <c r="AJ854" s="67"/>
      <c r="AK854" s="67"/>
      <c r="AM854" s="57"/>
      <c r="AN854" s="60"/>
      <c r="AO854" s="60"/>
      <c r="AP854" s="57"/>
      <c r="AQ854" s="57"/>
    </row>
    <row r="855" spans="4:43" ht="15.75" customHeight="1">
      <c r="D855" s="57"/>
      <c r="E855" s="57"/>
      <c r="F855" s="57"/>
      <c r="G855" s="57"/>
      <c r="I855" s="57"/>
      <c r="J855" s="58"/>
      <c r="K855" s="57"/>
      <c r="L855" s="57"/>
      <c r="M855" s="58"/>
      <c r="P855" s="57"/>
      <c r="Q855" s="57"/>
      <c r="S855" s="57"/>
      <c r="T855" s="57"/>
      <c r="W855" s="57"/>
      <c r="Z855" s="57"/>
      <c r="AB855" s="57"/>
      <c r="AC855" s="57"/>
      <c r="AG855" s="67"/>
      <c r="AH855" s="67"/>
      <c r="AI855" s="59"/>
      <c r="AJ855" s="67"/>
      <c r="AK855" s="67"/>
      <c r="AM855" s="57"/>
      <c r="AN855" s="60"/>
      <c r="AO855" s="60"/>
      <c r="AP855" s="57"/>
      <c r="AQ855" s="57"/>
    </row>
    <row r="856" spans="4:43" ht="15.75" customHeight="1">
      <c r="D856" s="57"/>
      <c r="E856" s="57"/>
      <c r="F856" s="57"/>
      <c r="G856" s="57"/>
      <c r="I856" s="57"/>
      <c r="J856" s="58"/>
      <c r="K856" s="57"/>
      <c r="L856" s="57"/>
      <c r="M856" s="58"/>
      <c r="P856" s="57"/>
      <c r="Q856" s="57"/>
      <c r="S856" s="57"/>
      <c r="T856" s="57"/>
      <c r="W856" s="57"/>
      <c r="Z856" s="57"/>
      <c r="AB856" s="57"/>
      <c r="AC856" s="57"/>
      <c r="AG856" s="67"/>
      <c r="AH856" s="67"/>
      <c r="AI856" s="59"/>
      <c r="AJ856" s="67"/>
      <c r="AK856" s="67"/>
      <c r="AM856" s="57"/>
      <c r="AN856" s="60"/>
      <c r="AO856" s="60"/>
      <c r="AP856" s="57"/>
      <c r="AQ856" s="57"/>
    </row>
    <row r="857" spans="4:43" ht="15.75" customHeight="1">
      <c r="D857" s="57"/>
      <c r="E857" s="57"/>
      <c r="F857" s="57"/>
      <c r="G857" s="57"/>
      <c r="I857" s="57"/>
      <c r="J857" s="58"/>
      <c r="K857" s="57"/>
      <c r="L857" s="57"/>
      <c r="M857" s="58"/>
      <c r="P857" s="57"/>
      <c r="Q857" s="57"/>
      <c r="S857" s="57"/>
      <c r="T857" s="57"/>
      <c r="W857" s="57"/>
      <c r="Z857" s="57"/>
      <c r="AB857" s="57"/>
      <c r="AC857" s="57"/>
      <c r="AG857" s="67"/>
      <c r="AH857" s="67"/>
      <c r="AI857" s="59"/>
      <c r="AJ857" s="67"/>
      <c r="AK857" s="67"/>
      <c r="AM857" s="57"/>
      <c r="AN857" s="60"/>
      <c r="AO857" s="60"/>
      <c r="AP857" s="57"/>
      <c r="AQ857" s="57"/>
    </row>
    <row r="858" spans="4:43" ht="15.75" customHeight="1">
      <c r="D858" s="57"/>
      <c r="E858" s="57"/>
      <c r="F858" s="57"/>
      <c r="G858" s="57"/>
      <c r="I858" s="57"/>
      <c r="J858" s="58"/>
      <c r="K858" s="57"/>
      <c r="L858" s="57"/>
      <c r="M858" s="58"/>
      <c r="P858" s="57"/>
      <c r="Q858" s="57"/>
      <c r="S858" s="57"/>
      <c r="T858" s="57"/>
      <c r="W858" s="57"/>
      <c r="Z858" s="57"/>
      <c r="AB858" s="57"/>
      <c r="AC858" s="57"/>
      <c r="AG858" s="67"/>
      <c r="AH858" s="67"/>
      <c r="AI858" s="59"/>
      <c r="AJ858" s="67"/>
      <c r="AK858" s="67"/>
      <c r="AM858" s="57"/>
      <c r="AN858" s="60"/>
      <c r="AO858" s="60"/>
      <c r="AP858" s="57"/>
      <c r="AQ858" s="57"/>
    </row>
    <row r="859" spans="4:43" ht="15.75" customHeight="1">
      <c r="D859" s="57"/>
      <c r="E859" s="57"/>
      <c r="F859" s="57"/>
      <c r="G859" s="57"/>
      <c r="I859" s="57"/>
      <c r="J859" s="58"/>
      <c r="K859" s="57"/>
      <c r="L859" s="57"/>
      <c r="M859" s="58"/>
      <c r="P859" s="57"/>
      <c r="Q859" s="57"/>
      <c r="S859" s="57"/>
      <c r="T859" s="57"/>
      <c r="W859" s="57"/>
      <c r="Z859" s="57"/>
      <c r="AB859" s="57"/>
      <c r="AC859" s="57"/>
      <c r="AG859" s="67"/>
      <c r="AH859" s="67"/>
      <c r="AI859" s="59"/>
      <c r="AJ859" s="67"/>
      <c r="AK859" s="67"/>
      <c r="AM859" s="57"/>
      <c r="AN859" s="60"/>
      <c r="AO859" s="60"/>
      <c r="AP859" s="57"/>
      <c r="AQ859" s="57"/>
    </row>
    <row r="860" spans="4:43" ht="15.75" customHeight="1">
      <c r="D860" s="57"/>
      <c r="E860" s="57"/>
      <c r="F860" s="57"/>
      <c r="G860" s="57"/>
      <c r="I860" s="57"/>
      <c r="J860" s="58"/>
      <c r="K860" s="57"/>
      <c r="L860" s="57"/>
      <c r="M860" s="58"/>
      <c r="P860" s="57"/>
      <c r="Q860" s="57"/>
      <c r="S860" s="57"/>
      <c r="T860" s="57"/>
      <c r="W860" s="57"/>
      <c r="Z860" s="57"/>
      <c r="AB860" s="57"/>
      <c r="AC860" s="57"/>
      <c r="AG860" s="67"/>
      <c r="AH860" s="67"/>
      <c r="AI860" s="59"/>
      <c r="AJ860" s="67"/>
      <c r="AK860" s="67"/>
      <c r="AM860" s="57"/>
      <c r="AN860" s="60"/>
      <c r="AO860" s="60"/>
      <c r="AP860" s="57"/>
      <c r="AQ860" s="57"/>
    </row>
    <row r="861" spans="4:43" ht="15.75" customHeight="1">
      <c r="D861" s="57"/>
      <c r="E861" s="57"/>
      <c r="F861" s="57"/>
      <c r="G861" s="57"/>
      <c r="I861" s="57"/>
      <c r="J861" s="58"/>
      <c r="K861" s="57"/>
      <c r="L861" s="57"/>
      <c r="M861" s="58"/>
      <c r="P861" s="57"/>
      <c r="Q861" s="57"/>
      <c r="S861" s="57"/>
      <c r="T861" s="57"/>
      <c r="W861" s="57"/>
      <c r="Z861" s="57"/>
      <c r="AB861" s="57"/>
      <c r="AC861" s="57"/>
      <c r="AG861" s="67"/>
      <c r="AH861" s="67"/>
      <c r="AI861" s="59"/>
      <c r="AJ861" s="67"/>
      <c r="AK861" s="67"/>
      <c r="AM861" s="57"/>
      <c r="AN861" s="60"/>
      <c r="AO861" s="60"/>
      <c r="AP861" s="57"/>
      <c r="AQ861" s="57"/>
    </row>
    <row r="862" spans="4:43" ht="15.75" customHeight="1">
      <c r="D862" s="57"/>
      <c r="E862" s="57"/>
      <c r="F862" s="57"/>
      <c r="G862" s="57"/>
      <c r="I862" s="57"/>
      <c r="J862" s="58"/>
      <c r="K862" s="57"/>
      <c r="L862" s="57"/>
      <c r="M862" s="58"/>
      <c r="P862" s="57"/>
      <c r="Q862" s="57"/>
      <c r="S862" s="57"/>
      <c r="T862" s="57"/>
      <c r="W862" s="57"/>
      <c r="Z862" s="57"/>
      <c r="AB862" s="57"/>
      <c r="AC862" s="57"/>
      <c r="AG862" s="67"/>
      <c r="AH862" s="67"/>
      <c r="AI862" s="59"/>
      <c r="AJ862" s="67"/>
      <c r="AK862" s="67"/>
      <c r="AM862" s="57"/>
      <c r="AN862" s="60"/>
      <c r="AO862" s="60"/>
      <c r="AP862" s="57"/>
      <c r="AQ862" s="57"/>
    </row>
    <row r="863" spans="4:43" ht="15.75" customHeight="1">
      <c r="D863" s="57"/>
      <c r="E863" s="57"/>
      <c r="F863" s="57"/>
      <c r="G863" s="57"/>
      <c r="I863" s="57"/>
      <c r="J863" s="58"/>
      <c r="K863" s="57"/>
      <c r="L863" s="57"/>
      <c r="M863" s="58"/>
      <c r="P863" s="57"/>
      <c r="Q863" s="57"/>
      <c r="S863" s="57"/>
      <c r="T863" s="57"/>
      <c r="W863" s="57"/>
      <c r="Z863" s="57"/>
      <c r="AB863" s="57"/>
      <c r="AC863" s="57"/>
      <c r="AG863" s="67"/>
      <c r="AH863" s="67"/>
      <c r="AI863" s="59"/>
      <c r="AJ863" s="67"/>
      <c r="AK863" s="67"/>
      <c r="AM863" s="57"/>
      <c r="AN863" s="60"/>
      <c r="AO863" s="60"/>
      <c r="AP863" s="57"/>
      <c r="AQ863" s="57"/>
    </row>
    <row r="864" spans="4:43" ht="15.75" customHeight="1">
      <c r="D864" s="57"/>
      <c r="E864" s="57"/>
      <c r="F864" s="57"/>
      <c r="G864" s="57"/>
      <c r="I864" s="57"/>
      <c r="J864" s="58"/>
      <c r="K864" s="57"/>
      <c r="L864" s="57"/>
      <c r="M864" s="58"/>
      <c r="P864" s="57"/>
      <c r="Q864" s="57"/>
      <c r="S864" s="57"/>
      <c r="T864" s="57"/>
      <c r="W864" s="57"/>
      <c r="Z864" s="57"/>
      <c r="AB864" s="57"/>
      <c r="AC864" s="57"/>
      <c r="AG864" s="67"/>
      <c r="AH864" s="67"/>
      <c r="AI864" s="59"/>
      <c r="AJ864" s="67"/>
      <c r="AK864" s="67"/>
      <c r="AM864" s="57"/>
      <c r="AN864" s="60"/>
      <c r="AO864" s="60"/>
      <c r="AP864" s="57"/>
      <c r="AQ864" s="57"/>
    </row>
    <row r="865" spans="4:43" ht="15.75" customHeight="1">
      <c r="D865" s="57"/>
      <c r="E865" s="57"/>
      <c r="F865" s="57"/>
      <c r="G865" s="57"/>
      <c r="I865" s="57"/>
      <c r="J865" s="58"/>
      <c r="K865" s="57"/>
      <c r="L865" s="57"/>
      <c r="M865" s="58"/>
      <c r="P865" s="57"/>
      <c r="Q865" s="57"/>
      <c r="S865" s="57"/>
      <c r="T865" s="57"/>
      <c r="W865" s="57"/>
      <c r="Z865" s="57"/>
      <c r="AB865" s="57"/>
      <c r="AC865" s="57"/>
      <c r="AG865" s="67"/>
      <c r="AH865" s="67"/>
      <c r="AI865" s="59"/>
      <c r="AJ865" s="67"/>
      <c r="AK865" s="67"/>
      <c r="AM865" s="57"/>
      <c r="AN865" s="60"/>
      <c r="AO865" s="60"/>
      <c r="AP865" s="57"/>
      <c r="AQ865" s="57"/>
    </row>
    <row r="866" spans="4:43" ht="15.75" customHeight="1">
      <c r="D866" s="57"/>
      <c r="E866" s="57"/>
      <c r="F866" s="57"/>
      <c r="G866" s="57"/>
      <c r="I866" s="57"/>
      <c r="J866" s="58"/>
      <c r="K866" s="57"/>
      <c r="L866" s="57"/>
      <c r="M866" s="58"/>
      <c r="P866" s="57"/>
      <c r="Q866" s="57"/>
      <c r="S866" s="57"/>
      <c r="T866" s="57"/>
      <c r="W866" s="57"/>
      <c r="Z866" s="57"/>
      <c r="AB866" s="57"/>
      <c r="AC866" s="57"/>
      <c r="AG866" s="67"/>
      <c r="AH866" s="67"/>
      <c r="AI866" s="59"/>
      <c r="AJ866" s="67"/>
      <c r="AK866" s="67"/>
      <c r="AM866" s="57"/>
      <c r="AN866" s="60"/>
      <c r="AO866" s="60"/>
      <c r="AP866" s="57"/>
      <c r="AQ866" s="57"/>
    </row>
    <row r="867" spans="4:43" ht="15.75" customHeight="1">
      <c r="D867" s="57"/>
      <c r="E867" s="57"/>
      <c r="F867" s="57"/>
      <c r="G867" s="57"/>
      <c r="I867" s="57"/>
      <c r="J867" s="58"/>
      <c r="K867" s="57"/>
      <c r="L867" s="57"/>
      <c r="M867" s="58"/>
      <c r="P867" s="57"/>
      <c r="Q867" s="57"/>
      <c r="S867" s="57"/>
      <c r="T867" s="57"/>
      <c r="W867" s="57"/>
      <c r="Z867" s="57"/>
      <c r="AB867" s="57"/>
      <c r="AC867" s="57"/>
      <c r="AG867" s="67"/>
      <c r="AH867" s="67"/>
      <c r="AI867" s="59"/>
      <c r="AJ867" s="67"/>
      <c r="AK867" s="67"/>
      <c r="AM867" s="57"/>
      <c r="AN867" s="60"/>
      <c r="AO867" s="60"/>
      <c r="AP867" s="57"/>
      <c r="AQ867" s="57"/>
    </row>
    <row r="868" spans="4:43" ht="15.75" customHeight="1">
      <c r="D868" s="57"/>
      <c r="E868" s="57"/>
      <c r="F868" s="57"/>
      <c r="G868" s="57"/>
      <c r="I868" s="57"/>
      <c r="J868" s="58"/>
      <c r="K868" s="57"/>
      <c r="L868" s="57"/>
      <c r="M868" s="58"/>
      <c r="P868" s="57"/>
      <c r="Q868" s="57"/>
      <c r="S868" s="57"/>
      <c r="T868" s="57"/>
      <c r="W868" s="57"/>
      <c r="Z868" s="57"/>
      <c r="AB868" s="57"/>
      <c r="AC868" s="57"/>
      <c r="AG868" s="67"/>
      <c r="AH868" s="67"/>
      <c r="AI868" s="59"/>
      <c r="AJ868" s="67"/>
      <c r="AK868" s="67"/>
      <c r="AM868" s="57"/>
      <c r="AN868" s="60"/>
      <c r="AO868" s="60"/>
      <c r="AP868" s="57"/>
      <c r="AQ868" s="57"/>
    </row>
    <row r="869" spans="4:43" ht="15.75" customHeight="1">
      <c r="D869" s="57"/>
      <c r="E869" s="57"/>
      <c r="F869" s="57"/>
      <c r="G869" s="57"/>
      <c r="I869" s="57"/>
      <c r="J869" s="58"/>
      <c r="K869" s="57"/>
      <c r="L869" s="57"/>
      <c r="M869" s="58"/>
      <c r="P869" s="57"/>
      <c r="Q869" s="57"/>
      <c r="S869" s="57"/>
      <c r="T869" s="57"/>
      <c r="W869" s="57"/>
      <c r="Z869" s="57"/>
      <c r="AB869" s="57"/>
      <c r="AC869" s="57"/>
      <c r="AG869" s="67"/>
      <c r="AH869" s="67"/>
      <c r="AI869" s="59"/>
      <c r="AJ869" s="67"/>
      <c r="AK869" s="67"/>
      <c r="AM869" s="57"/>
      <c r="AN869" s="60"/>
      <c r="AO869" s="60"/>
      <c r="AP869" s="57"/>
      <c r="AQ869" s="57"/>
    </row>
    <row r="870" spans="4:43" ht="15.75" customHeight="1">
      <c r="D870" s="57"/>
      <c r="E870" s="57"/>
      <c r="F870" s="57"/>
      <c r="G870" s="57"/>
      <c r="I870" s="57"/>
      <c r="J870" s="58"/>
      <c r="K870" s="57"/>
      <c r="L870" s="57"/>
      <c r="M870" s="58"/>
      <c r="P870" s="57"/>
      <c r="Q870" s="57"/>
      <c r="S870" s="57"/>
      <c r="T870" s="57"/>
      <c r="W870" s="57"/>
      <c r="Z870" s="57"/>
      <c r="AB870" s="57"/>
      <c r="AC870" s="57"/>
      <c r="AG870" s="67"/>
      <c r="AH870" s="67"/>
      <c r="AI870" s="59"/>
      <c r="AJ870" s="67"/>
      <c r="AK870" s="67"/>
      <c r="AM870" s="57"/>
      <c r="AN870" s="60"/>
      <c r="AO870" s="60"/>
      <c r="AP870" s="57"/>
      <c r="AQ870" s="57"/>
    </row>
    <row r="871" spans="4:43" ht="15.75" customHeight="1">
      <c r="D871" s="57"/>
      <c r="E871" s="57"/>
      <c r="F871" s="57"/>
      <c r="G871" s="57"/>
      <c r="I871" s="57"/>
      <c r="J871" s="58"/>
      <c r="K871" s="57"/>
      <c r="L871" s="57"/>
      <c r="M871" s="58"/>
      <c r="P871" s="57"/>
      <c r="Q871" s="57"/>
      <c r="S871" s="57"/>
      <c r="T871" s="57"/>
      <c r="W871" s="57"/>
      <c r="Z871" s="57"/>
      <c r="AB871" s="57"/>
      <c r="AC871" s="57"/>
      <c r="AG871" s="67"/>
      <c r="AH871" s="67"/>
      <c r="AI871" s="59"/>
      <c r="AJ871" s="67"/>
      <c r="AK871" s="67"/>
      <c r="AM871" s="57"/>
      <c r="AN871" s="60"/>
      <c r="AO871" s="60"/>
      <c r="AP871" s="57"/>
      <c r="AQ871" s="57"/>
    </row>
    <row r="872" spans="4:43" ht="15.75" customHeight="1">
      <c r="D872" s="57"/>
      <c r="E872" s="57"/>
      <c r="F872" s="57"/>
      <c r="G872" s="57"/>
      <c r="I872" s="57"/>
      <c r="J872" s="58"/>
      <c r="K872" s="57"/>
      <c r="L872" s="57"/>
      <c r="M872" s="58"/>
      <c r="P872" s="57"/>
      <c r="Q872" s="57"/>
      <c r="S872" s="57"/>
      <c r="T872" s="57"/>
      <c r="W872" s="57"/>
      <c r="Z872" s="57"/>
      <c r="AB872" s="57"/>
      <c r="AC872" s="57"/>
      <c r="AG872" s="67"/>
      <c r="AH872" s="67"/>
      <c r="AI872" s="59"/>
      <c r="AJ872" s="67"/>
      <c r="AK872" s="67"/>
      <c r="AM872" s="57"/>
      <c r="AN872" s="60"/>
      <c r="AO872" s="60"/>
      <c r="AP872" s="57"/>
      <c r="AQ872" s="57"/>
    </row>
    <row r="873" spans="4:43" ht="15.75" customHeight="1">
      <c r="D873" s="57"/>
      <c r="E873" s="57"/>
      <c r="F873" s="57"/>
      <c r="G873" s="57"/>
      <c r="I873" s="57"/>
      <c r="J873" s="58"/>
      <c r="K873" s="57"/>
      <c r="L873" s="57"/>
      <c r="M873" s="58"/>
      <c r="P873" s="57"/>
      <c r="Q873" s="57"/>
      <c r="S873" s="57"/>
      <c r="T873" s="57"/>
      <c r="W873" s="57"/>
      <c r="Z873" s="57"/>
      <c r="AB873" s="57"/>
      <c r="AC873" s="57"/>
      <c r="AG873" s="67"/>
      <c r="AH873" s="67"/>
      <c r="AI873" s="59"/>
      <c r="AJ873" s="67"/>
      <c r="AK873" s="67"/>
      <c r="AM873" s="57"/>
      <c r="AN873" s="60"/>
      <c r="AO873" s="60"/>
      <c r="AP873" s="57"/>
      <c r="AQ873" s="57"/>
    </row>
    <row r="874" spans="4:43" ht="15.75" customHeight="1">
      <c r="D874" s="57"/>
      <c r="E874" s="57"/>
      <c r="F874" s="57"/>
      <c r="G874" s="57"/>
      <c r="I874" s="57"/>
      <c r="J874" s="58"/>
      <c r="K874" s="57"/>
      <c r="L874" s="57"/>
      <c r="M874" s="58"/>
      <c r="P874" s="57"/>
      <c r="Q874" s="57"/>
      <c r="S874" s="57"/>
      <c r="T874" s="57"/>
      <c r="W874" s="57"/>
      <c r="Z874" s="57"/>
      <c r="AB874" s="57"/>
      <c r="AC874" s="57"/>
      <c r="AG874" s="67"/>
      <c r="AH874" s="67"/>
      <c r="AI874" s="59"/>
      <c r="AJ874" s="67"/>
      <c r="AK874" s="67"/>
      <c r="AM874" s="57"/>
      <c r="AN874" s="60"/>
      <c r="AO874" s="60"/>
      <c r="AP874" s="57"/>
      <c r="AQ874" s="57"/>
    </row>
    <row r="875" spans="4:43" ht="15.75" customHeight="1">
      <c r="D875" s="57"/>
      <c r="E875" s="57"/>
      <c r="F875" s="57"/>
      <c r="G875" s="57"/>
      <c r="I875" s="57"/>
      <c r="J875" s="58"/>
      <c r="K875" s="57"/>
      <c r="L875" s="57"/>
      <c r="M875" s="58"/>
      <c r="P875" s="57"/>
      <c r="Q875" s="57"/>
      <c r="S875" s="57"/>
      <c r="T875" s="57"/>
      <c r="W875" s="57"/>
      <c r="Z875" s="57"/>
      <c r="AB875" s="57"/>
      <c r="AC875" s="57"/>
      <c r="AG875" s="67"/>
      <c r="AH875" s="67"/>
      <c r="AI875" s="59"/>
      <c r="AJ875" s="67"/>
      <c r="AK875" s="67"/>
      <c r="AM875" s="57"/>
      <c r="AN875" s="60"/>
      <c r="AO875" s="60"/>
      <c r="AP875" s="57"/>
      <c r="AQ875" s="57"/>
    </row>
    <row r="876" spans="4:43" ht="15.75" customHeight="1">
      <c r="D876" s="57"/>
      <c r="E876" s="57"/>
      <c r="F876" s="57"/>
      <c r="G876" s="57"/>
      <c r="I876" s="57"/>
      <c r="J876" s="58"/>
      <c r="K876" s="57"/>
      <c r="L876" s="57"/>
      <c r="M876" s="58"/>
      <c r="P876" s="57"/>
      <c r="Q876" s="57"/>
      <c r="S876" s="57"/>
      <c r="T876" s="57"/>
      <c r="W876" s="57"/>
      <c r="Z876" s="57"/>
      <c r="AB876" s="57"/>
      <c r="AC876" s="57"/>
      <c r="AG876" s="67"/>
      <c r="AH876" s="67"/>
      <c r="AI876" s="59"/>
      <c r="AJ876" s="67"/>
      <c r="AK876" s="67"/>
      <c r="AM876" s="57"/>
      <c r="AN876" s="60"/>
      <c r="AO876" s="60"/>
      <c r="AP876" s="57"/>
      <c r="AQ876" s="57"/>
    </row>
    <row r="877" spans="4:43" ht="15.75" customHeight="1">
      <c r="D877" s="57"/>
      <c r="E877" s="57"/>
      <c r="F877" s="57"/>
      <c r="G877" s="57"/>
      <c r="I877" s="57"/>
      <c r="J877" s="58"/>
      <c r="K877" s="57"/>
      <c r="L877" s="57"/>
      <c r="M877" s="58"/>
      <c r="P877" s="57"/>
      <c r="Q877" s="57"/>
      <c r="S877" s="57"/>
      <c r="T877" s="57"/>
      <c r="W877" s="57"/>
      <c r="Z877" s="57"/>
      <c r="AB877" s="57"/>
      <c r="AC877" s="57"/>
      <c r="AG877" s="67"/>
      <c r="AH877" s="67"/>
      <c r="AI877" s="59"/>
      <c r="AJ877" s="67"/>
      <c r="AK877" s="67"/>
      <c r="AM877" s="57"/>
      <c r="AN877" s="60"/>
      <c r="AO877" s="60"/>
      <c r="AP877" s="57"/>
      <c r="AQ877" s="57"/>
    </row>
    <row r="878" spans="4:43" ht="15.75" customHeight="1">
      <c r="D878" s="57"/>
      <c r="E878" s="57"/>
      <c r="F878" s="57"/>
      <c r="G878" s="57"/>
      <c r="I878" s="57"/>
      <c r="J878" s="58"/>
      <c r="K878" s="57"/>
      <c r="L878" s="57"/>
      <c r="M878" s="58"/>
      <c r="P878" s="57"/>
      <c r="Q878" s="57"/>
      <c r="S878" s="57"/>
      <c r="T878" s="57"/>
      <c r="W878" s="57"/>
      <c r="Z878" s="57"/>
      <c r="AB878" s="57"/>
      <c r="AC878" s="57"/>
      <c r="AG878" s="67"/>
      <c r="AH878" s="67"/>
      <c r="AI878" s="59"/>
      <c r="AJ878" s="67"/>
      <c r="AK878" s="67"/>
      <c r="AM878" s="57"/>
      <c r="AN878" s="60"/>
      <c r="AO878" s="60"/>
      <c r="AP878" s="57"/>
      <c r="AQ878" s="57"/>
    </row>
    <row r="879" spans="4:43" ht="15.75" customHeight="1">
      <c r="D879" s="57"/>
      <c r="E879" s="57"/>
      <c r="F879" s="57"/>
      <c r="G879" s="57"/>
      <c r="I879" s="57"/>
      <c r="J879" s="58"/>
      <c r="K879" s="57"/>
      <c r="L879" s="57"/>
      <c r="M879" s="58"/>
      <c r="P879" s="57"/>
      <c r="Q879" s="57"/>
      <c r="S879" s="57"/>
      <c r="T879" s="57"/>
      <c r="W879" s="57"/>
      <c r="Z879" s="57"/>
      <c r="AB879" s="57"/>
      <c r="AC879" s="57"/>
      <c r="AG879" s="67"/>
      <c r="AH879" s="67"/>
      <c r="AI879" s="59"/>
      <c r="AJ879" s="67"/>
      <c r="AK879" s="67"/>
      <c r="AM879" s="57"/>
      <c r="AN879" s="60"/>
      <c r="AO879" s="60"/>
      <c r="AP879" s="57"/>
      <c r="AQ879" s="57"/>
    </row>
    <row r="880" spans="4:43" ht="15.75" customHeight="1">
      <c r="D880" s="57"/>
      <c r="E880" s="57"/>
      <c r="F880" s="57"/>
      <c r="G880" s="57"/>
      <c r="I880" s="57"/>
      <c r="J880" s="58"/>
      <c r="K880" s="57"/>
      <c r="L880" s="57"/>
      <c r="M880" s="58"/>
      <c r="P880" s="57"/>
      <c r="Q880" s="57"/>
      <c r="S880" s="57"/>
      <c r="T880" s="57"/>
      <c r="W880" s="57"/>
      <c r="Z880" s="57"/>
      <c r="AB880" s="57"/>
      <c r="AC880" s="57"/>
      <c r="AG880" s="67"/>
      <c r="AH880" s="67"/>
      <c r="AI880" s="59"/>
      <c r="AJ880" s="67"/>
      <c r="AK880" s="67"/>
      <c r="AM880" s="57"/>
      <c r="AN880" s="60"/>
      <c r="AO880" s="60"/>
      <c r="AP880" s="57"/>
      <c r="AQ880" s="57"/>
    </row>
    <row r="881" spans="4:43" ht="15.75" customHeight="1">
      <c r="D881" s="57"/>
      <c r="E881" s="57"/>
      <c r="F881" s="57"/>
      <c r="G881" s="57"/>
      <c r="I881" s="57"/>
      <c r="J881" s="58"/>
      <c r="K881" s="57"/>
      <c r="L881" s="57"/>
      <c r="M881" s="58"/>
      <c r="P881" s="57"/>
      <c r="Q881" s="57"/>
      <c r="S881" s="57"/>
      <c r="T881" s="57"/>
      <c r="W881" s="57"/>
      <c r="Z881" s="57"/>
      <c r="AB881" s="57"/>
      <c r="AC881" s="57"/>
      <c r="AG881" s="67"/>
      <c r="AH881" s="67"/>
      <c r="AI881" s="59"/>
      <c r="AJ881" s="67"/>
      <c r="AK881" s="67"/>
      <c r="AM881" s="57"/>
      <c r="AN881" s="60"/>
      <c r="AO881" s="60"/>
      <c r="AP881" s="57"/>
      <c r="AQ881" s="57"/>
    </row>
    <row r="882" spans="4:43" ht="15.75" customHeight="1">
      <c r="D882" s="57"/>
      <c r="E882" s="57"/>
      <c r="F882" s="57"/>
      <c r="G882" s="57"/>
      <c r="I882" s="57"/>
      <c r="J882" s="58"/>
      <c r="K882" s="57"/>
      <c r="L882" s="57"/>
      <c r="M882" s="58"/>
      <c r="P882" s="57"/>
      <c r="Q882" s="57"/>
      <c r="S882" s="57"/>
      <c r="T882" s="57"/>
      <c r="W882" s="57"/>
      <c r="Z882" s="57"/>
      <c r="AB882" s="57"/>
      <c r="AC882" s="57"/>
      <c r="AG882" s="67"/>
      <c r="AH882" s="67"/>
      <c r="AI882" s="59"/>
      <c r="AJ882" s="67"/>
      <c r="AK882" s="67"/>
      <c r="AM882" s="57"/>
      <c r="AN882" s="60"/>
      <c r="AO882" s="60"/>
      <c r="AP882" s="57"/>
      <c r="AQ882" s="57"/>
    </row>
    <row r="883" spans="4:43" ht="15.75" customHeight="1">
      <c r="D883" s="57"/>
      <c r="E883" s="57"/>
      <c r="F883" s="57"/>
      <c r="G883" s="57"/>
      <c r="I883" s="57"/>
      <c r="J883" s="58"/>
      <c r="K883" s="57"/>
      <c r="L883" s="57"/>
      <c r="M883" s="58"/>
      <c r="P883" s="57"/>
      <c r="Q883" s="57"/>
      <c r="S883" s="57"/>
      <c r="T883" s="57"/>
      <c r="W883" s="57"/>
      <c r="Z883" s="57"/>
      <c r="AB883" s="57"/>
      <c r="AC883" s="57"/>
      <c r="AG883" s="67"/>
      <c r="AH883" s="67"/>
      <c r="AI883" s="59"/>
      <c r="AJ883" s="67"/>
      <c r="AK883" s="67"/>
      <c r="AM883" s="57"/>
      <c r="AN883" s="60"/>
      <c r="AO883" s="60"/>
      <c r="AP883" s="57"/>
      <c r="AQ883" s="57"/>
    </row>
    <row r="884" spans="4:43" ht="15.75" customHeight="1">
      <c r="D884" s="57"/>
      <c r="E884" s="57"/>
      <c r="F884" s="57"/>
      <c r="G884" s="57"/>
      <c r="I884" s="57"/>
      <c r="J884" s="58"/>
      <c r="K884" s="57"/>
      <c r="L884" s="57"/>
      <c r="M884" s="58"/>
      <c r="P884" s="57"/>
      <c r="Q884" s="57"/>
      <c r="S884" s="57"/>
      <c r="T884" s="57"/>
      <c r="W884" s="57"/>
      <c r="Z884" s="57"/>
      <c r="AB884" s="57"/>
      <c r="AC884" s="57"/>
      <c r="AG884" s="67"/>
      <c r="AH884" s="67"/>
      <c r="AI884" s="59"/>
      <c r="AJ884" s="67"/>
      <c r="AK884" s="67"/>
      <c r="AM884" s="57"/>
      <c r="AN884" s="60"/>
      <c r="AO884" s="60"/>
      <c r="AP884" s="57"/>
      <c r="AQ884" s="57"/>
    </row>
    <row r="885" spans="4:43" ht="15.75" customHeight="1">
      <c r="D885" s="57"/>
      <c r="E885" s="57"/>
      <c r="F885" s="57"/>
      <c r="G885" s="57"/>
      <c r="I885" s="57"/>
      <c r="J885" s="58"/>
      <c r="K885" s="57"/>
      <c r="L885" s="57"/>
      <c r="M885" s="58"/>
      <c r="P885" s="57"/>
      <c r="Q885" s="57"/>
      <c r="S885" s="57"/>
      <c r="T885" s="57"/>
      <c r="W885" s="57"/>
      <c r="Z885" s="57"/>
      <c r="AB885" s="57"/>
      <c r="AC885" s="57"/>
      <c r="AG885" s="67"/>
      <c r="AH885" s="67"/>
      <c r="AI885" s="59"/>
      <c r="AJ885" s="67"/>
      <c r="AK885" s="67"/>
      <c r="AM885" s="57"/>
      <c r="AN885" s="60"/>
      <c r="AO885" s="60"/>
      <c r="AP885" s="57"/>
      <c r="AQ885" s="57"/>
    </row>
    <row r="886" spans="4:43" ht="15.75" customHeight="1">
      <c r="D886" s="57"/>
      <c r="E886" s="57"/>
      <c r="F886" s="57"/>
      <c r="G886" s="57"/>
      <c r="I886" s="57"/>
      <c r="J886" s="58"/>
      <c r="K886" s="57"/>
      <c r="L886" s="57"/>
      <c r="M886" s="58"/>
      <c r="P886" s="57"/>
      <c r="Q886" s="57"/>
      <c r="S886" s="57"/>
      <c r="T886" s="57"/>
      <c r="W886" s="57"/>
      <c r="Z886" s="57"/>
      <c r="AB886" s="57"/>
      <c r="AC886" s="57"/>
      <c r="AG886" s="67"/>
      <c r="AH886" s="67"/>
      <c r="AI886" s="59"/>
      <c r="AJ886" s="67"/>
      <c r="AK886" s="67"/>
      <c r="AM886" s="57"/>
      <c r="AN886" s="60"/>
      <c r="AO886" s="60"/>
      <c r="AP886" s="57"/>
      <c r="AQ886" s="57"/>
    </row>
    <row r="887" spans="4:43" ht="15.75" customHeight="1">
      <c r="D887" s="57"/>
      <c r="E887" s="57"/>
      <c r="F887" s="57"/>
      <c r="G887" s="57"/>
      <c r="I887" s="57"/>
      <c r="J887" s="58"/>
      <c r="K887" s="57"/>
      <c r="L887" s="57"/>
      <c r="M887" s="58"/>
      <c r="P887" s="57"/>
      <c r="Q887" s="57"/>
      <c r="S887" s="57"/>
      <c r="T887" s="57"/>
      <c r="W887" s="57"/>
      <c r="Z887" s="57"/>
      <c r="AB887" s="57"/>
      <c r="AC887" s="57"/>
      <c r="AG887" s="67"/>
      <c r="AH887" s="67"/>
      <c r="AI887" s="59"/>
      <c r="AJ887" s="67"/>
      <c r="AK887" s="67"/>
      <c r="AM887" s="57"/>
      <c r="AN887" s="60"/>
      <c r="AO887" s="60"/>
      <c r="AP887" s="57"/>
      <c r="AQ887" s="57"/>
    </row>
    <row r="888" spans="4:43" ht="15.75" customHeight="1">
      <c r="D888" s="57"/>
      <c r="E888" s="57"/>
      <c r="F888" s="57"/>
      <c r="G888" s="57"/>
      <c r="I888" s="57"/>
      <c r="J888" s="58"/>
      <c r="K888" s="57"/>
      <c r="L888" s="57"/>
      <c r="M888" s="58"/>
      <c r="P888" s="57"/>
      <c r="Q888" s="57"/>
      <c r="S888" s="57"/>
      <c r="T888" s="57"/>
      <c r="W888" s="57"/>
      <c r="Z888" s="57"/>
      <c r="AB888" s="57"/>
      <c r="AC888" s="57"/>
      <c r="AG888" s="67"/>
      <c r="AH888" s="67"/>
      <c r="AI888" s="59"/>
      <c r="AJ888" s="67"/>
      <c r="AK888" s="67"/>
      <c r="AM888" s="57"/>
      <c r="AN888" s="60"/>
      <c r="AO888" s="60"/>
      <c r="AP888" s="57"/>
      <c r="AQ888" s="57"/>
    </row>
    <row r="889" spans="4:43" ht="15.75" customHeight="1">
      <c r="D889" s="57"/>
      <c r="E889" s="57"/>
      <c r="F889" s="57"/>
      <c r="G889" s="57"/>
      <c r="I889" s="57"/>
      <c r="J889" s="58"/>
      <c r="K889" s="57"/>
      <c r="L889" s="57"/>
      <c r="M889" s="58"/>
      <c r="P889" s="57"/>
      <c r="Q889" s="57"/>
      <c r="S889" s="57"/>
      <c r="T889" s="57"/>
      <c r="W889" s="57"/>
      <c r="Z889" s="57"/>
      <c r="AB889" s="57"/>
      <c r="AC889" s="57"/>
      <c r="AG889" s="67"/>
      <c r="AH889" s="67"/>
      <c r="AI889" s="59"/>
      <c r="AJ889" s="67"/>
      <c r="AK889" s="67"/>
      <c r="AM889" s="57"/>
      <c r="AN889" s="60"/>
      <c r="AO889" s="60"/>
      <c r="AP889" s="57"/>
      <c r="AQ889" s="57"/>
    </row>
    <row r="890" spans="4:43" ht="15.75" customHeight="1">
      <c r="D890" s="57"/>
      <c r="E890" s="57"/>
      <c r="F890" s="57"/>
      <c r="G890" s="57"/>
      <c r="I890" s="57"/>
      <c r="J890" s="58"/>
      <c r="K890" s="57"/>
      <c r="L890" s="57"/>
      <c r="M890" s="58"/>
      <c r="P890" s="57"/>
      <c r="Q890" s="57"/>
      <c r="S890" s="57"/>
      <c r="T890" s="57"/>
      <c r="W890" s="57"/>
      <c r="Z890" s="57"/>
      <c r="AB890" s="57"/>
      <c r="AC890" s="57"/>
      <c r="AG890" s="67"/>
      <c r="AH890" s="67"/>
      <c r="AI890" s="59"/>
      <c r="AJ890" s="67"/>
      <c r="AK890" s="67"/>
      <c r="AM890" s="57"/>
      <c r="AN890" s="60"/>
      <c r="AO890" s="60"/>
      <c r="AP890" s="57"/>
      <c r="AQ890" s="57"/>
    </row>
    <row r="891" spans="4:43" ht="15.75" customHeight="1">
      <c r="D891" s="57"/>
      <c r="E891" s="57"/>
      <c r="F891" s="57"/>
      <c r="G891" s="57"/>
      <c r="I891" s="57"/>
      <c r="J891" s="58"/>
      <c r="K891" s="57"/>
      <c r="L891" s="57"/>
      <c r="M891" s="58"/>
      <c r="P891" s="57"/>
      <c r="Q891" s="57"/>
      <c r="S891" s="57"/>
      <c r="T891" s="57"/>
      <c r="W891" s="57"/>
      <c r="Z891" s="57"/>
      <c r="AB891" s="57"/>
      <c r="AC891" s="57"/>
      <c r="AG891" s="67"/>
      <c r="AH891" s="67"/>
      <c r="AI891" s="59"/>
      <c r="AJ891" s="67"/>
      <c r="AK891" s="67"/>
      <c r="AM891" s="57"/>
      <c r="AN891" s="60"/>
      <c r="AO891" s="60"/>
      <c r="AP891" s="57"/>
      <c r="AQ891" s="57"/>
    </row>
    <row r="892" spans="4:43" ht="15.75" customHeight="1">
      <c r="D892" s="57"/>
      <c r="E892" s="57"/>
      <c r="F892" s="57"/>
      <c r="G892" s="57"/>
      <c r="I892" s="57"/>
      <c r="J892" s="58"/>
      <c r="K892" s="57"/>
      <c r="L892" s="57"/>
      <c r="M892" s="58"/>
      <c r="P892" s="57"/>
      <c r="Q892" s="57"/>
      <c r="S892" s="57"/>
      <c r="T892" s="57"/>
      <c r="W892" s="57"/>
      <c r="Z892" s="57"/>
      <c r="AB892" s="57"/>
      <c r="AC892" s="57"/>
      <c r="AG892" s="67"/>
      <c r="AH892" s="67"/>
      <c r="AI892" s="59"/>
      <c r="AJ892" s="67"/>
      <c r="AK892" s="67"/>
      <c r="AM892" s="57"/>
      <c r="AN892" s="60"/>
      <c r="AO892" s="60"/>
      <c r="AP892" s="57"/>
      <c r="AQ892" s="57"/>
    </row>
    <row r="893" spans="4:43" ht="15.75" customHeight="1">
      <c r="D893" s="57"/>
      <c r="E893" s="57"/>
      <c r="F893" s="57"/>
      <c r="G893" s="57"/>
      <c r="I893" s="57"/>
      <c r="J893" s="58"/>
      <c r="K893" s="57"/>
      <c r="L893" s="57"/>
      <c r="M893" s="58"/>
      <c r="P893" s="57"/>
      <c r="Q893" s="57"/>
      <c r="S893" s="57"/>
      <c r="T893" s="57"/>
      <c r="W893" s="57"/>
      <c r="Z893" s="57"/>
      <c r="AB893" s="57"/>
      <c r="AC893" s="57"/>
      <c r="AG893" s="67"/>
      <c r="AH893" s="67"/>
      <c r="AI893" s="59"/>
      <c r="AJ893" s="67"/>
      <c r="AK893" s="67"/>
      <c r="AM893" s="57"/>
      <c r="AN893" s="60"/>
      <c r="AO893" s="60"/>
      <c r="AP893" s="57"/>
      <c r="AQ893" s="57"/>
    </row>
    <row r="894" spans="4:43" ht="15.75" customHeight="1">
      <c r="D894" s="57"/>
      <c r="E894" s="57"/>
      <c r="F894" s="57"/>
      <c r="G894" s="57"/>
      <c r="I894" s="57"/>
      <c r="J894" s="58"/>
      <c r="K894" s="57"/>
      <c r="L894" s="57"/>
      <c r="M894" s="58"/>
      <c r="P894" s="57"/>
      <c r="Q894" s="57"/>
      <c r="S894" s="57"/>
      <c r="T894" s="57"/>
      <c r="W894" s="57"/>
      <c r="Z894" s="57"/>
      <c r="AB894" s="57"/>
      <c r="AC894" s="57"/>
      <c r="AG894" s="67"/>
      <c r="AH894" s="67"/>
      <c r="AI894" s="59"/>
      <c r="AJ894" s="67"/>
      <c r="AK894" s="67"/>
      <c r="AM894" s="57"/>
      <c r="AN894" s="60"/>
      <c r="AO894" s="60"/>
      <c r="AP894" s="57"/>
      <c r="AQ894" s="57"/>
    </row>
    <row r="895" spans="4:43" ht="15.75" customHeight="1">
      <c r="D895" s="57"/>
      <c r="E895" s="57"/>
      <c r="F895" s="57"/>
      <c r="G895" s="57"/>
      <c r="I895" s="57"/>
      <c r="J895" s="58"/>
      <c r="K895" s="57"/>
      <c r="L895" s="57"/>
      <c r="M895" s="58"/>
      <c r="P895" s="57"/>
      <c r="Q895" s="57"/>
      <c r="S895" s="57"/>
      <c r="T895" s="57"/>
      <c r="W895" s="57"/>
      <c r="Z895" s="57"/>
      <c r="AB895" s="57"/>
      <c r="AC895" s="57"/>
      <c r="AG895" s="67"/>
      <c r="AH895" s="67"/>
      <c r="AI895" s="59"/>
      <c r="AJ895" s="67"/>
      <c r="AK895" s="67"/>
      <c r="AM895" s="57"/>
      <c r="AN895" s="60"/>
      <c r="AO895" s="60"/>
      <c r="AP895" s="57"/>
      <c r="AQ895" s="57"/>
    </row>
    <row r="896" spans="4:43" ht="15.75" customHeight="1">
      <c r="D896" s="57"/>
      <c r="E896" s="57"/>
      <c r="F896" s="57"/>
      <c r="G896" s="57"/>
      <c r="I896" s="57"/>
      <c r="J896" s="58"/>
      <c r="K896" s="57"/>
      <c r="L896" s="57"/>
      <c r="M896" s="58"/>
      <c r="P896" s="57"/>
      <c r="Q896" s="57"/>
      <c r="S896" s="57"/>
      <c r="T896" s="57"/>
      <c r="W896" s="57"/>
      <c r="Z896" s="57"/>
      <c r="AB896" s="57"/>
      <c r="AC896" s="57"/>
      <c r="AG896" s="67"/>
      <c r="AH896" s="67"/>
      <c r="AI896" s="59"/>
      <c r="AJ896" s="67"/>
      <c r="AK896" s="67"/>
      <c r="AM896" s="57"/>
      <c r="AN896" s="60"/>
      <c r="AO896" s="60"/>
      <c r="AP896" s="57"/>
      <c r="AQ896" s="57"/>
    </row>
    <row r="897" spans="4:43" ht="15.75" customHeight="1">
      <c r="D897" s="57"/>
      <c r="E897" s="57"/>
      <c r="F897" s="57"/>
      <c r="G897" s="57"/>
      <c r="I897" s="57"/>
      <c r="J897" s="58"/>
      <c r="K897" s="57"/>
      <c r="L897" s="57"/>
      <c r="M897" s="58"/>
      <c r="P897" s="57"/>
      <c r="Q897" s="57"/>
      <c r="S897" s="57"/>
      <c r="T897" s="57"/>
      <c r="W897" s="57"/>
      <c r="Z897" s="57"/>
      <c r="AB897" s="57"/>
      <c r="AC897" s="57"/>
      <c r="AG897" s="67"/>
      <c r="AH897" s="67"/>
      <c r="AI897" s="59"/>
      <c r="AJ897" s="67"/>
      <c r="AK897" s="67"/>
      <c r="AM897" s="57"/>
      <c r="AN897" s="60"/>
      <c r="AO897" s="60"/>
      <c r="AP897" s="57"/>
      <c r="AQ897" s="57"/>
    </row>
    <row r="898" spans="4:43" ht="15.75" customHeight="1">
      <c r="D898" s="57"/>
      <c r="E898" s="57"/>
      <c r="F898" s="57"/>
      <c r="G898" s="57"/>
      <c r="I898" s="57"/>
      <c r="J898" s="58"/>
      <c r="K898" s="57"/>
      <c r="L898" s="57"/>
      <c r="M898" s="58"/>
      <c r="P898" s="57"/>
      <c r="Q898" s="57"/>
      <c r="S898" s="57"/>
      <c r="T898" s="57"/>
      <c r="W898" s="57"/>
      <c r="Z898" s="57"/>
      <c r="AB898" s="57"/>
      <c r="AC898" s="57"/>
      <c r="AG898" s="67"/>
      <c r="AH898" s="67"/>
      <c r="AI898" s="59"/>
      <c r="AJ898" s="67"/>
      <c r="AK898" s="67"/>
      <c r="AM898" s="57"/>
      <c r="AN898" s="60"/>
      <c r="AO898" s="60"/>
      <c r="AP898" s="57"/>
      <c r="AQ898" s="57"/>
    </row>
    <row r="899" spans="4:43" ht="15.75" customHeight="1">
      <c r="D899" s="57"/>
      <c r="E899" s="57"/>
      <c r="F899" s="57"/>
      <c r="G899" s="57"/>
      <c r="I899" s="57"/>
      <c r="J899" s="58"/>
      <c r="K899" s="57"/>
      <c r="L899" s="57"/>
      <c r="M899" s="58"/>
      <c r="P899" s="57"/>
      <c r="Q899" s="57"/>
      <c r="S899" s="57"/>
      <c r="T899" s="57"/>
      <c r="W899" s="57"/>
      <c r="Z899" s="57"/>
      <c r="AB899" s="57"/>
      <c r="AC899" s="57"/>
      <c r="AG899" s="67"/>
      <c r="AH899" s="67"/>
      <c r="AI899" s="59"/>
      <c r="AJ899" s="67"/>
      <c r="AK899" s="67"/>
      <c r="AM899" s="57"/>
      <c r="AN899" s="60"/>
      <c r="AO899" s="60"/>
      <c r="AP899" s="57"/>
      <c r="AQ899" s="57"/>
    </row>
    <row r="900" spans="4:43" ht="15.75" customHeight="1">
      <c r="D900" s="57"/>
      <c r="E900" s="57"/>
      <c r="F900" s="57"/>
      <c r="G900" s="57"/>
      <c r="I900" s="57"/>
      <c r="J900" s="58"/>
      <c r="K900" s="57"/>
      <c r="L900" s="57"/>
      <c r="M900" s="58"/>
      <c r="P900" s="57"/>
      <c r="Q900" s="57"/>
      <c r="S900" s="57"/>
      <c r="T900" s="57"/>
      <c r="W900" s="57"/>
      <c r="Z900" s="57"/>
      <c r="AB900" s="57"/>
      <c r="AC900" s="57"/>
      <c r="AG900" s="67"/>
      <c r="AH900" s="67"/>
      <c r="AI900" s="59"/>
      <c r="AJ900" s="67"/>
      <c r="AK900" s="67"/>
      <c r="AM900" s="57"/>
      <c r="AN900" s="60"/>
      <c r="AO900" s="60"/>
      <c r="AP900" s="57"/>
      <c r="AQ900" s="57"/>
    </row>
    <row r="901" spans="4:43" ht="15.75" customHeight="1">
      <c r="D901" s="57"/>
      <c r="E901" s="57"/>
      <c r="F901" s="57"/>
      <c r="G901" s="57"/>
      <c r="I901" s="57"/>
      <c r="J901" s="58"/>
      <c r="K901" s="57"/>
      <c r="L901" s="57"/>
      <c r="M901" s="58"/>
      <c r="P901" s="57"/>
      <c r="Q901" s="57"/>
      <c r="S901" s="57"/>
      <c r="T901" s="57"/>
      <c r="W901" s="57"/>
      <c r="Z901" s="57"/>
      <c r="AB901" s="57"/>
      <c r="AC901" s="57"/>
      <c r="AG901" s="67"/>
      <c r="AH901" s="67"/>
      <c r="AI901" s="59"/>
      <c r="AJ901" s="67"/>
      <c r="AK901" s="67"/>
      <c r="AM901" s="57"/>
      <c r="AN901" s="60"/>
      <c r="AO901" s="60"/>
      <c r="AP901" s="57"/>
      <c r="AQ901" s="57"/>
    </row>
    <row r="902" spans="4:43" ht="15.75" customHeight="1">
      <c r="D902" s="57"/>
      <c r="E902" s="57"/>
      <c r="F902" s="57"/>
      <c r="G902" s="57"/>
      <c r="I902" s="57"/>
      <c r="J902" s="58"/>
      <c r="K902" s="57"/>
      <c r="L902" s="57"/>
      <c r="M902" s="58"/>
      <c r="P902" s="57"/>
      <c r="Q902" s="57"/>
      <c r="S902" s="57"/>
      <c r="T902" s="57"/>
      <c r="W902" s="57"/>
      <c r="Z902" s="57"/>
      <c r="AB902" s="57"/>
      <c r="AC902" s="57"/>
      <c r="AG902" s="67"/>
      <c r="AH902" s="67"/>
      <c r="AI902" s="59"/>
      <c r="AJ902" s="67"/>
      <c r="AK902" s="67"/>
      <c r="AM902" s="57"/>
      <c r="AN902" s="60"/>
      <c r="AO902" s="60"/>
      <c r="AP902" s="57"/>
      <c r="AQ902" s="57"/>
    </row>
    <row r="903" spans="4:43" ht="15.75" customHeight="1">
      <c r="D903" s="57"/>
      <c r="E903" s="57"/>
      <c r="F903" s="57"/>
      <c r="G903" s="57"/>
      <c r="I903" s="57"/>
      <c r="J903" s="58"/>
      <c r="K903" s="57"/>
      <c r="L903" s="57"/>
      <c r="M903" s="58"/>
      <c r="P903" s="57"/>
      <c r="Q903" s="57"/>
      <c r="S903" s="57"/>
      <c r="T903" s="57"/>
      <c r="W903" s="57"/>
      <c r="Z903" s="57"/>
      <c r="AB903" s="57"/>
      <c r="AC903" s="57"/>
      <c r="AG903" s="67"/>
      <c r="AH903" s="67"/>
      <c r="AI903" s="59"/>
      <c r="AJ903" s="67"/>
      <c r="AK903" s="67"/>
      <c r="AM903" s="57"/>
      <c r="AN903" s="60"/>
      <c r="AO903" s="60"/>
      <c r="AP903" s="57"/>
      <c r="AQ903" s="57"/>
    </row>
    <row r="904" spans="4:43" ht="15.75" customHeight="1">
      <c r="D904" s="57"/>
      <c r="E904" s="57"/>
      <c r="F904" s="57"/>
      <c r="G904" s="57"/>
      <c r="I904" s="57"/>
      <c r="J904" s="58"/>
      <c r="K904" s="57"/>
      <c r="L904" s="57"/>
      <c r="M904" s="58"/>
      <c r="P904" s="57"/>
      <c r="Q904" s="57"/>
      <c r="S904" s="57"/>
      <c r="T904" s="57"/>
      <c r="W904" s="57"/>
      <c r="Z904" s="57"/>
      <c r="AB904" s="57"/>
      <c r="AC904" s="57"/>
      <c r="AG904" s="67"/>
      <c r="AH904" s="67"/>
      <c r="AI904" s="59"/>
      <c r="AJ904" s="67"/>
      <c r="AK904" s="67"/>
      <c r="AM904" s="57"/>
      <c r="AN904" s="60"/>
      <c r="AO904" s="60"/>
      <c r="AP904" s="57"/>
      <c r="AQ904" s="57"/>
    </row>
    <row r="905" spans="4:43" ht="15.75" customHeight="1">
      <c r="D905" s="57"/>
      <c r="E905" s="57"/>
      <c r="F905" s="57"/>
      <c r="G905" s="57"/>
      <c r="I905" s="57"/>
      <c r="J905" s="58"/>
      <c r="K905" s="57"/>
      <c r="L905" s="57"/>
      <c r="M905" s="58"/>
      <c r="P905" s="57"/>
      <c r="Q905" s="57"/>
      <c r="S905" s="57"/>
      <c r="T905" s="57"/>
      <c r="W905" s="57"/>
      <c r="Z905" s="57"/>
      <c r="AB905" s="57"/>
      <c r="AC905" s="57"/>
      <c r="AG905" s="67"/>
      <c r="AH905" s="67"/>
      <c r="AI905" s="59"/>
      <c r="AJ905" s="67"/>
      <c r="AK905" s="67"/>
      <c r="AM905" s="57"/>
      <c r="AN905" s="60"/>
      <c r="AO905" s="60"/>
      <c r="AP905" s="57"/>
      <c r="AQ905" s="57"/>
    </row>
    <row r="906" spans="4:43" ht="15.75" customHeight="1">
      <c r="D906" s="57"/>
      <c r="E906" s="57"/>
      <c r="F906" s="57"/>
      <c r="G906" s="57"/>
      <c r="I906" s="57"/>
      <c r="J906" s="58"/>
      <c r="K906" s="57"/>
      <c r="L906" s="57"/>
      <c r="M906" s="58"/>
      <c r="P906" s="57"/>
      <c r="Q906" s="57"/>
      <c r="S906" s="57"/>
      <c r="T906" s="57"/>
      <c r="W906" s="57"/>
      <c r="Z906" s="57"/>
      <c r="AB906" s="57"/>
      <c r="AC906" s="57"/>
      <c r="AG906" s="67"/>
      <c r="AH906" s="67"/>
      <c r="AI906" s="59"/>
      <c r="AJ906" s="67"/>
      <c r="AK906" s="67"/>
      <c r="AM906" s="57"/>
      <c r="AN906" s="60"/>
      <c r="AO906" s="60"/>
      <c r="AP906" s="57"/>
      <c r="AQ906" s="57"/>
    </row>
    <row r="907" spans="4:43" ht="15.75" customHeight="1">
      <c r="D907" s="57"/>
      <c r="E907" s="57"/>
      <c r="F907" s="57"/>
      <c r="G907" s="57"/>
      <c r="I907" s="57"/>
      <c r="J907" s="58"/>
      <c r="K907" s="57"/>
      <c r="L907" s="57"/>
      <c r="M907" s="58"/>
      <c r="P907" s="57"/>
      <c r="Q907" s="57"/>
      <c r="S907" s="57"/>
      <c r="T907" s="57"/>
      <c r="W907" s="57"/>
      <c r="Z907" s="57"/>
      <c r="AB907" s="57"/>
      <c r="AC907" s="57"/>
      <c r="AG907" s="67"/>
      <c r="AH907" s="67"/>
      <c r="AI907" s="59"/>
      <c r="AJ907" s="67"/>
      <c r="AK907" s="67"/>
      <c r="AM907" s="57"/>
      <c r="AN907" s="60"/>
      <c r="AO907" s="60"/>
      <c r="AP907" s="57"/>
      <c r="AQ907" s="57"/>
    </row>
    <row r="908" spans="4:43" ht="15.75" customHeight="1">
      <c r="D908" s="57"/>
      <c r="E908" s="57"/>
      <c r="F908" s="57"/>
      <c r="G908" s="57"/>
      <c r="I908" s="57"/>
      <c r="J908" s="58"/>
      <c r="K908" s="57"/>
      <c r="L908" s="57"/>
      <c r="M908" s="58"/>
      <c r="P908" s="57"/>
      <c r="Q908" s="57"/>
      <c r="S908" s="57"/>
      <c r="T908" s="57"/>
      <c r="W908" s="57"/>
      <c r="Z908" s="57"/>
      <c r="AB908" s="57"/>
      <c r="AC908" s="57"/>
      <c r="AG908" s="67"/>
      <c r="AH908" s="67"/>
      <c r="AI908" s="59"/>
      <c r="AJ908" s="67"/>
      <c r="AK908" s="67"/>
      <c r="AM908" s="57"/>
      <c r="AN908" s="60"/>
      <c r="AO908" s="60"/>
      <c r="AP908" s="57"/>
      <c r="AQ908" s="57"/>
    </row>
    <row r="909" spans="4:43" ht="15.75" customHeight="1">
      <c r="D909" s="57"/>
      <c r="E909" s="57"/>
      <c r="F909" s="57"/>
      <c r="G909" s="57"/>
      <c r="I909" s="57"/>
      <c r="J909" s="58"/>
      <c r="K909" s="57"/>
      <c r="L909" s="57"/>
      <c r="M909" s="58"/>
      <c r="P909" s="57"/>
      <c r="Q909" s="57"/>
      <c r="S909" s="57"/>
      <c r="T909" s="57"/>
      <c r="W909" s="57"/>
      <c r="Z909" s="57"/>
      <c r="AB909" s="57"/>
      <c r="AC909" s="57"/>
      <c r="AG909" s="67"/>
      <c r="AH909" s="67"/>
      <c r="AI909" s="59"/>
      <c r="AJ909" s="67"/>
      <c r="AK909" s="67"/>
      <c r="AM909" s="57"/>
      <c r="AN909" s="60"/>
      <c r="AO909" s="60"/>
      <c r="AP909" s="57"/>
      <c r="AQ909" s="57"/>
    </row>
    <row r="910" spans="4:43" ht="15.75" customHeight="1">
      <c r="D910" s="57"/>
      <c r="E910" s="57"/>
      <c r="F910" s="57"/>
      <c r="G910" s="57"/>
      <c r="I910" s="57"/>
      <c r="J910" s="58"/>
      <c r="K910" s="57"/>
      <c r="L910" s="57"/>
      <c r="M910" s="58"/>
      <c r="P910" s="57"/>
      <c r="Q910" s="57"/>
      <c r="S910" s="57"/>
      <c r="T910" s="57"/>
      <c r="W910" s="57"/>
      <c r="Z910" s="57"/>
      <c r="AB910" s="57"/>
      <c r="AC910" s="57"/>
      <c r="AG910" s="67"/>
      <c r="AH910" s="67"/>
      <c r="AI910" s="59"/>
      <c r="AJ910" s="67"/>
      <c r="AK910" s="67"/>
      <c r="AM910" s="57"/>
      <c r="AN910" s="60"/>
      <c r="AO910" s="60"/>
      <c r="AP910" s="57"/>
      <c r="AQ910" s="57"/>
    </row>
    <row r="911" spans="4:43" ht="15.75" customHeight="1">
      <c r="D911" s="57"/>
      <c r="E911" s="57"/>
      <c r="F911" s="57"/>
      <c r="G911" s="57"/>
      <c r="I911" s="57"/>
      <c r="J911" s="58"/>
      <c r="K911" s="57"/>
      <c r="L911" s="57"/>
      <c r="M911" s="58"/>
      <c r="P911" s="57"/>
      <c r="Q911" s="57"/>
      <c r="S911" s="57"/>
      <c r="T911" s="57"/>
      <c r="W911" s="57"/>
      <c r="Z911" s="57"/>
      <c r="AB911" s="57"/>
      <c r="AC911" s="57"/>
      <c r="AG911" s="67"/>
      <c r="AH911" s="67"/>
      <c r="AI911" s="59"/>
      <c r="AJ911" s="67"/>
      <c r="AK911" s="67"/>
      <c r="AM911" s="57"/>
      <c r="AN911" s="60"/>
      <c r="AO911" s="60"/>
      <c r="AP911" s="57"/>
      <c r="AQ911" s="57"/>
    </row>
    <row r="912" spans="4:43" ht="15.75" customHeight="1">
      <c r="D912" s="57"/>
      <c r="E912" s="57"/>
      <c r="F912" s="57"/>
      <c r="G912" s="57"/>
      <c r="I912" s="57"/>
      <c r="J912" s="58"/>
      <c r="K912" s="57"/>
      <c r="L912" s="57"/>
      <c r="M912" s="58"/>
      <c r="P912" s="57"/>
      <c r="Q912" s="57"/>
      <c r="S912" s="57"/>
      <c r="T912" s="57"/>
      <c r="W912" s="57"/>
      <c r="Z912" s="57"/>
      <c r="AB912" s="57"/>
      <c r="AC912" s="57"/>
      <c r="AG912" s="67"/>
      <c r="AH912" s="67"/>
      <c r="AI912" s="59"/>
      <c r="AJ912" s="67"/>
      <c r="AK912" s="67"/>
      <c r="AM912" s="57"/>
      <c r="AN912" s="60"/>
      <c r="AO912" s="60"/>
      <c r="AP912" s="57"/>
      <c r="AQ912" s="57"/>
    </row>
    <row r="913" spans="4:43" ht="15.75" customHeight="1">
      <c r="D913" s="57"/>
      <c r="E913" s="57"/>
      <c r="F913" s="57"/>
      <c r="G913" s="57"/>
      <c r="I913" s="57"/>
      <c r="J913" s="58"/>
      <c r="K913" s="57"/>
      <c r="L913" s="57"/>
      <c r="M913" s="58"/>
      <c r="P913" s="57"/>
      <c r="Q913" s="57"/>
      <c r="S913" s="57"/>
      <c r="T913" s="57"/>
      <c r="W913" s="57"/>
      <c r="Z913" s="57"/>
      <c r="AB913" s="57"/>
      <c r="AC913" s="57"/>
      <c r="AG913" s="67"/>
      <c r="AH913" s="67"/>
      <c r="AI913" s="59"/>
      <c r="AJ913" s="67"/>
      <c r="AK913" s="67"/>
      <c r="AM913" s="57"/>
      <c r="AN913" s="60"/>
      <c r="AO913" s="60"/>
      <c r="AP913" s="57"/>
      <c r="AQ913" s="57"/>
    </row>
    <row r="914" spans="4:43" ht="15.75" customHeight="1">
      <c r="D914" s="57"/>
      <c r="E914" s="57"/>
      <c r="F914" s="57"/>
      <c r="G914" s="57"/>
      <c r="I914" s="57"/>
      <c r="J914" s="58"/>
      <c r="K914" s="57"/>
      <c r="L914" s="57"/>
      <c r="M914" s="58"/>
      <c r="P914" s="57"/>
      <c r="Q914" s="57"/>
      <c r="S914" s="57"/>
      <c r="T914" s="57"/>
      <c r="W914" s="57"/>
      <c r="Z914" s="57"/>
      <c r="AB914" s="57"/>
      <c r="AC914" s="57"/>
      <c r="AG914" s="67"/>
      <c r="AH914" s="67"/>
      <c r="AI914" s="59"/>
      <c r="AJ914" s="67"/>
      <c r="AK914" s="67"/>
      <c r="AM914" s="57"/>
      <c r="AN914" s="60"/>
      <c r="AO914" s="60"/>
      <c r="AP914" s="57"/>
      <c r="AQ914" s="57"/>
    </row>
    <row r="915" spans="4:43" ht="15.75" customHeight="1">
      <c r="D915" s="57"/>
      <c r="E915" s="57"/>
      <c r="F915" s="57"/>
      <c r="G915" s="57"/>
      <c r="I915" s="57"/>
      <c r="J915" s="58"/>
      <c r="K915" s="57"/>
      <c r="L915" s="57"/>
      <c r="M915" s="58"/>
      <c r="P915" s="57"/>
      <c r="Q915" s="57"/>
      <c r="S915" s="57"/>
      <c r="T915" s="57"/>
      <c r="W915" s="57"/>
      <c r="Z915" s="57"/>
      <c r="AB915" s="57"/>
      <c r="AC915" s="57"/>
      <c r="AG915" s="67"/>
      <c r="AH915" s="67"/>
      <c r="AI915" s="59"/>
      <c r="AJ915" s="67"/>
      <c r="AK915" s="67"/>
      <c r="AM915" s="57"/>
      <c r="AN915" s="60"/>
      <c r="AO915" s="60"/>
      <c r="AP915" s="57"/>
      <c r="AQ915" s="57"/>
    </row>
    <row r="916" spans="4:43" ht="15.75" customHeight="1">
      <c r="D916" s="57"/>
      <c r="E916" s="57"/>
      <c r="F916" s="57"/>
      <c r="G916" s="57"/>
      <c r="I916" s="57"/>
      <c r="J916" s="58"/>
      <c r="K916" s="57"/>
      <c r="L916" s="57"/>
      <c r="M916" s="58"/>
      <c r="P916" s="57"/>
      <c r="Q916" s="57"/>
      <c r="S916" s="57"/>
      <c r="T916" s="57"/>
      <c r="W916" s="57"/>
      <c r="Z916" s="57"/>
      <c r="AB916" s="57"/>
      <c r="AC916" s="57"/>
      <c r="AG916" s="67"/>
      <c r="AH916" s="67"/>
      <c r="AI916" s="59"/>
      <c r="AJ916" s="67"/>
      <c r="AK916" s="67"/>
      <c r="AM916" s="57"/>
      <c r="AN916" s="60"/>
      <c r="AO916" s="60"/>
      <c r="AP916" s="57"/>
      <c r="AQ916" s="57"/>
    </row>
    <row r="917" spans="4:43" ht="15.75" customHeight="1">
      <c r="D917" s="57"/>
      <c r="E917" s="57"/>
      <c r="F917" s="57"/>
      <c r="G917" s="57"/>
      <c r="I917" s="57"/>
      <c r="J917" s="58"/>
      <c r="K917" s="57"/>
      <c r="L917" s="57"/>
      <c r="M917" s="58"/>
      <c r="P917" s="57"/>
      <c r="Q917" s="57"/>
      <c r="S917" s="57"/>
      <c r="T917" s="57"/>
      <c r="W917" s="57"/>
      <c r="Z917" s="57"/>
      <c r="AB917" s="57"/>
      <c r="AC917" s="57"/>
      <c r="AG917" s="67"/>
      <c r="AH917" s="67"/>
      <c r="AI917" s="59"/>
      <c r="AJ917" s="67"/>
      <c r="AK917" s="67"/>
      <c r="AM917" s="57"/>
      <c r="AN917" s="60"/>
      <c r="AO917" s="60"/>
      <c r="AP917" s="57"/>
      <c r="AQ917" s="57"/>
    </row>
    <row r="918" spans="4:43" ht="15.75" customHeight="1">
      <c r="D918" s="57"/>
      <c r="E918" s="57"/>
      <c r="F918" s="57"/>
      <c r="G918" s="57"/>
      <c r="I918" s="57"/>
      <c r="J918" s="58"/>
      <c r="K918" s="57"/>
      <c r="L918" s="57"/>
      <c r="M918" s="58"/>
      <c r="P918" s="57"/>
      <c r="Q918" s="57"/>
      <c r="S918" s="57"/>
      <c r="T918" s="57"/>
      <c r="W918" s="57"/>
      <c r="Z918" s="57"/>
      <c r="AB918" s="57"/>
      <c r="AC918" s="57"/>
      <c r="AG918" s="67"/>
      <c r="AH918" s="67"/>
      <c r="AI918" s="59"/>
      <c r="AJ918" s="67"/>
      <c r="AK918" s="67"/>
      <c r="AM918" s="57"/>
      <c r="AN918" s="60"/>
      <c r="AO918" s="60"/>
      <c r="AP918" s="57"/>
      <c r="AQ918" s="57"/>
    </row>
    <row r="919" spans="4:43" ht="15.75" customHeight="1">
      <c r="D919" s="57"/>
      <c r="E919" s="57"/>
      <c r="F919" s="57"/>
      <c r="G919" s="57"/>
      <c r="I919" s="57"/>
      <c r="J919" s="58"/>
      <c r="K919" s="57"/>
      <c r="L919" s="57"/>
      <c r="M919" s="58"/>
      <c r="P919" s="57"/>
      <c r="Q919" s="57"/>
      <c r="S919" s="57"/>
      <c r="T919" s="57"/>
      <c r="W919" s="57"/>
      <c r="Z919" s="57"/>
      <c r="AB919" s="57"/>
      <c r="AC919" s="57"/>
      <c r="AG919" s="67"/>
      <c r="AH919" s="67"/>
      <c r="AI919" s="59"/>
      <c r="AJ919" s="67"/>
      <c r="AK919" s="67"/>
      <c r="AM919" s="57"/>
      <c r="AN919" s="60"/>
      <c r="AO919" s="60"/>
      <c r="AP919" s="57"/>
      <c r="AQ919" s="57"/>
    </row>
    <row r="920" spans="4:43" ht="15.75" customHeight="1">
      <c r="D920" s="57"/>
      <c r="E920" s="57"/>
      <c r="F920" s="57"/>
      <c r="G920" s="57"/>
      <c r="I920" s="57"/>
      <c r="J920" s="58"/>
      <c r="K920" s="57"/>
      <c r="L920" s="57"/>
      <c r="M920" s="58"/>
      <c r="P920" s="57"/>
      <c r="Q920" s="57"/>
      <c r="S920" s="57"/>
      <c r="T920" s="57"/>
      <c r="W920" s="57"/>
      <c r="Z920" s="57"/>
      <c r="AB920" s="57"/>
      <c r="AC920" s="57"/>
      <c r="AG920" s="67"/>
      <c r="AH920" s="67"/>
      <c r="AI920" s="59"/>
      <c r="AJ920" s="67"/>
      <c r="AK920" s="67"/>
      <c r="AM920" s="57"/>
      <c r="AN920" s="60"/>
      <c r="AO920" s="60"/>
      <c r="AP920" s="57"/>
      <c r="AQ920" s="57"/>
    </row>
    <row r="921" spans="4:43" ht="15.75" customHeight="1">
      <c r="D921" s="57"/>
      <c r="E921" s="57"/>
      <c r="F921" s="57"/>
      <c r="G921" s="57"/>
      <c r="I921" s="57"/>
      <c r="J921" s="58"/>
      <c r="K921" s="57"/>
      <c r="L921" s="57"/>
      <c r="M921" s="58"/>
      <c r="P921" s="57"/>
      <c r="Q921" s="57"/>
      <c r="S921" s="57"/>
      <c r="T921" s="57"/>
      <c r="W921" s="57"/>
      <c r="Z921" s="57"/>
      <c r="AB921" s="57"/>
      <c r="AC921" s="57"/>
      <c r="AG921" s="67"/>
      <c r="AH921" s="67"/>
      <c r="AI921" s="59"/>
      <c r="AJ921" s="67"/>
      <c r="AK921" s="67"/>
      <c r="AM921" s="57"/>
      <c r="AN921" s="60"/>
      <c r="AO921" s="60"/>
      <c r="AP921" s="57"/>
      <c r="AQ921" s="57"/>
    </row>
    <row r="922" spans="4:43" ht="15.75" customHeight="1">
      <c r="D922" s="57"/>
      <c r="E922" s="57"/>
      <c r="F922" s="57"/>
      <c r="G922" s="57"/>
      <c r="I922" s="57"/>
      <c r="J922" s="58"/>
      <c r="K922" s="57"/>
      <c r="L922" s="57"/>
      <c r="M922" s="58"/>
      <c r="P922" s="57"/>
      <c r="Q922" s="57"/>
      <c r="S922" s="57"/>
      <c r="T922" s="57"/>
      <c r="W922" s="57"/>
      <c r="Z922" s="57"/>
      <c r="AB922" s="57"/>
      <c r="AC922" s="57"/>
      <c r="AG922" s="67"/>
      <c r="AH922" s="67"/>
      <c r="AI922" s="59"/>
      <c r="AJ922" s="67"/>
      <c r="AK922" s="67"/>
      <c r="AM922" s="57"/>
      <c r="AN922" s="60"/>
      <c r="AO922" s="60"/>
      <c r="AP922" s="57"/>
      <c r="AQ922" s="57"/>
    </row>
    <row r="923" spans="4:43" ht="15.75" customHeight="1">
      <c r="D923" s="57"/>
      <c r="E923" s="57"/>
      <c r="F923" s="57"/>
      <c r="G923" s="57"/>
      <c r="I923" s="57"/>
      <c r="J923" s="58"/>
      <c r="K923" s="57"/>
      <c r="L923" s="57"/>
      <c r="M923" s="58"/>
      <c r="P923" s="57"/>
      <c r="Q923" s="57"/>
      <c r="S923" s="57"/>
      <c r="T923" s="57"/>
      <c r="W923" s="57"/>
      <c r="Z923" s="57"/>
      <c r="AB923" s="57"/>
      <c r="AC923" s="57"/>
      <c r="AG923" s="67"/>
      <c r="AH923" s="67"/>
      <c r="AI923" s="59"/>
      <c r="AJ923" s="67"/>
      <c r="AK923" s="67"/>
      <c r="AM923" s="57"/>
      <c r="AN923" s="60"/>
      <c r="AO923" s="60"/>
      <c r="AP923" s="57"/>
      <c r="AQ923" s="57"/>
    </row>
    <row r="924" spans="4:43" ht="15.75" customHeight="1">
      <c r="D924" s="57"/>
      <c r="E924" s="57"/>
      <c r="F924" s="57"/>
      <c r="G924" s="57"/>
      <c r="I924" s="57"/>
      <c r="J924" s="58"/>
      <c r="K924" s="57"/>
      <c r="L924" s="57"/>
      <c r="M924" s="58"/>
      <c r="P924" s="57"/>
      <c r="Q924" s="57"/>
      <c r="S924" s="57"/>
      <c r="T924" s="57"/>
      <c r="W924" s="57"/>
      <c r="Z924" s="57"/>
      <c r="AB924" s="57"/>
      <c r="AC924" s="57"/>
      <c r="AG924" s="67"/>
      <c r="AH924" s="67"/>
      <c r="AI924" s="59"/>
      <c r="AJ924" s="67"/>
      <c r="AK924" s="67"/>
      <c r="AM924" s="57"/>
      <c r="AN924" s="60"/>
      <c r="AO924" s="60"/>
      <c r="AP924" s="57"/>
      <c r="AQ924" s="57"/>
    </row>
    <row r="925" spans="4:43" ht="15.75" customHeight="1">
      <c r="D925" s="57"/>
      <c r="E925" s="57"/>
      <c r="F925" s="57"/>
      <c r="G925" s="57"/>
      <c r="I925" s="57"/>
      <c r="J925" s="58"/>
      <c r="K925" s="57"/>
      <c r="L925" s="57"/>
      <c r="M925" s="58"/>
      <c r="P925" s="57"/>
      <c r="Q925" s="57"/>
      <c r="S925" s="57"/>
      <c r="T925" s="57"/>
      <c r="W925" s="57"/>
      <c r="Z925" s="57"/>
      <c r="AB925" s="57"/>
      <c r="AC925" s="57"/>
      <c r="AG925" s="67"/>
      <c r="AH925" s="67"/>
      <c r="AI925" s="59"/>
      <c r="AJ925" s="67"/>
      <c r="AK925" s="67"/>
      <c r="AM925" s="57"/>
      <c r="AN925" s="60"/>
      <c r="AO925" s="60"/>
      <c r="AP925" s="57"/>
      <c r="AQ925" s="57"/>
    </row>
    <row r="926" spans="4:43" ht="15.75" customHeight="1">
      <c r="D926" s="57"/>
      <c r="E926" s="57"/>
      <c r="F926" s="57"/>
      <c r="G926" s="57"/>
      <c r="I926" s="57"/>
      <c r="J926" s="58"/>
      <c r="K926" s="57"/>
      <c r="L926" s="57"/>
      <c r="M926" s="58"/>
      <c r="P926" s="57"/>
      <c r="Q926" s="57"/>
      <c r="S926" s="57"/>
      <c r="T926" s="57"/>
      <c r="W926" s="57"/>
      <c r="Z926" s="57"/>
      <c r="AB926" s="57"/>
      <c r="AC926" s="57"/>
      <c r="AG926" s="67"/>
      <c r="AH926" s="67"/>
      <c r="AI926" s="59"/>
      <c r="AJ926" s="67"/>
      <c r="AK926" s="67"/>
      <c r="AM926" s="57"/>
      <c r="AN926" s="60"/>
      <c r="AO926" s="60"/>
      <c r="AP926" s="57"/>
      <c r="AQ926" s="57"/>
    </row>
    <row r="927" spans="4:43" ht="15.75" customHeight="1">
      <c r="D927" s="57"/>
      <c r="E927" s="57"/>
      <c r="F927" s="57"/>
      <c r="G927" s="57"/>
      <c r="I927" s="57"/>
      <c r="J927" s="58"/>
      <c r="K927" s="57"/>
      <c r="L927" s="57"/>
      <c r="M927" s="58"/>
      <c r="P927" s="57"/>
      <c r="Q927" s="57"/>
      <c r="S927" s="57"/>
      <c r="T927" s="57"/>
      <c r="W927" s="57"/>
      <c r="Z927" s="57"/>
      <c r="AB927" s="57"/>
      <c r="AC927" s="57"/>
      <c r="AG927" s="67"/>
      <c r="AH927" s="67"/>
      <c r="AI927" s="59"/>
      <c r="AJ927" s="67"/>
      <c r="AK927" s="67"/>
      <c r="AM927" s="57"/>
      <c r="AN927" s="60"/>
      <c r="AO927" s="60"/>
      <c r="AP927" s="57"/>
      <c r="AQ927" s="57"/>
    </row>
    <row r="928" spans="4:43" ht="15.75" customHeight="1">
      <c r="D928" s="57"/>
      <c r="E928" s="57"/>
      <c r="F928" s="57"/>
      <c r="G928" s="57"/>
      <c r="I928" s="57"/>
      <c r="J928" s="58"/>
      <c r="K928" s="57"/>
      <c r="L928" s="57"/>
      <c r="M928" s="58"/>
      <c r="P928" s="57"/>
      <c r="Q928" s="57"/>
      <c r="S928" s="57"/>
      <c r="T928" s="57"/>
      <c r="W928" s="57"/>
      <c r="Z928" s="57"/>
      <c r="AB928" s="57"/>
      <c r="AC928" s="57"/>
      <c r="AG928" s="67"/>
      <c r="AH928" s="67"/>
      <c r="AI928" s="59"/>
      <c r="AJ928" s="67"/>
      <c r="AK928" s="67"/>
      <c r="AM928" s="57"/>
      <c r="AN928" s="60"/>
      <c r="AO928" s="60"/>
      <c r="AP928" s="57"/>
      <c r="AQ928" s="57"/>
    </row>
    <row r="929" spans="4:43" ht="15.75" customHeight="1">
      <c r="D929" s="57"/>
      <c r="E929" s="57"/>
      <c r="F929" s="57"/>
      <c r="G929" s="57"/>
      <c r="I929" s="57"/>
      <c r="J929" s="58"/>
      <c r="K929" s="57"/>
      <c r="L929" s="57"/>
      <c r="M929" s="58"/>
      <c r="P929" s="57"/>
      <c r="Q929" s="57"/>
      <c r="S929" s="57"/>
      <c r="T929" s="57"/>
      <c r="W929" s="57"/>
      <c r="Z929" s="57"/>
      <c r="AB929" s="57"/>
      <c r="AC929" s="57"/>
      <c r="AG929" s="67"/>
      <c r="AH929" s="67"/>
      <c r="AI929" s="59"/>
      <c r="AJ929" s="67"/>
      <c r="AK929" s="67"/>
      <c r="AM929" s="57"/>
      <c r="AN929" s="60"/>
      <c r="AO929" s="60"/>
      <c r="AP929" s="57"/>
      <c r="AQ929" s="57"/>
    </row>
    <row r="930" spans="4:43" ht="15.75" customHeight="1">
      <c r="D930" s="57"/>
      <c r="E930" s="57"/>
      <c r="F930" s="57"/>
      <c r="G930" s="57"/>
      <c r="I930" s="57"/>
      <c r="J930" s="58"/>
      <c r="K930" s="57"/>
      <c r="L930" s="57"/>
      <c r="M930" s="58"/>
      <c r="P930" s="57"/>
      <c r="Q930" s="57"/>
      <c r="S930" s="57"/>
      <c r="T930" s="57"/>
      <c r="W930" s="57"/>
      <c r="Z930" s="57"/>
      <c r="AB930" s="57"/>
      <c r="AC930" s="57"/>
      <c r="AG930" s="67"/>
      <c r="AH930" s="67"/>
      <c r="AI930" s="59"/>
      <c r="AJ930" s="67"/>
      <c r="AK930" s="67"/>
      <c r="AM930" s="57"/>
      <c r="AN930" s="60"/>
      <c r="AO930" s="60"/>
      <c r="AP930" s="57"/>
      <c r="AQ930" s="57"/>
    </row>
    <row r="931" spans="4:43" ht="15.75" customHeight="1">
      <c r="D931" s="57"/>
      <c r="E931" s="57"/>
      <c r="F931" s="57"/>
      <c r="G931" s="57"/>
      <c r="I931" s="57"/>
      <c r="J931" s="58"/>
      <c r="K931" s="57"/>
      <c r="L931" s="57"/>
      <c r="M931" s="58"/>
      <c r="P931" s="57"/>
      <c r="Q931" s="57"/>
      <c r="S931" s="57"/>
      <c r="T931" s="57"/>
      <c r="W931" s="57"/>
      <c r="Z931" s="57"/>
      <c r="AB931" s="57"/>
      <c r="AC931" s="57"/>
      <c r="AG931" s="67"/>
      <c r="AH931" s="67"/>
      <c r="AI931" s="59"/>
      <c r="AJ931" s="67"/>
      <c r="AK931" s="67"/>
      <c r="AM931" s="57"/>
      <c r="AN931" s="60"/>
      <c r="AO931" s="60"/>
      <c r="AP931" s="57"/>
      <c r="AQ931" s="57"/>
    </row>
    <row r="932" spans="4:43" ht="15.75" customHeight="1">
      <c r="D932" s="57"/>
      <c r="E932" s="57"/>
      <c r="F932" s="57"/>
      <c r="G932" s="57"/>
      <c r="I932" s="57"/>
      <c r="J932" s="58"/>
      <c r="K932" s="57"/>
      <c r="L932" s="57"/>
      <c r="M932" s="58"/>
      <c r="P932" s="57"/>
      <c r="Q932" s="57"/>
      <c r="S932" s="57"/>
      <c r="T932" s="57"/>
      <c r="W932" s="57"/>
      <c r="Z932" s="57"/>
      <c r="AB932" s="57"/>
      <c r="AC932" s="57"/>
      <c r="AG932" s="67"/>
      <c r="AH932" s="67"/>
      <c r="AI932" s="59"/>
      <c r="AJ932" s="67"/>
      <c r="AK932" s="67"/>
      <c r="AM932" s="57"/>
      <c r="AN932" s="60"/>
      <c r="AO932" s="60"/>
      <c r="AP932" s="57"/>
      <c r="AQ932" s="57"/>
    </row>
    <row r="933" spans="4:43" ht="15.75" customHeight="1">
      <c r="D933" s="57"/>
      <c r="E933" s="57"/>
      <c r="F933" s="57"/>
      <c r="G933" s="57"/>
      <c r="I933" s="57"/>
      <c r="J933" s="58"/>
      <c r="K933" s="57"/>
      <c r="L933" s="57"/>
      <c r="M933" s="58"/>
      <c r="P933" s="57"/>
      <c r="Q933" s="57"/>
      <c r="S933" s="57"/>
      <c r="T933" s="57"/>
      <c r="W933" s="57"/>
      <c r="Z933" s="57"/>
      <c r="AB933" s="57"/>
      <c r="AC933" s="57"/>
      <c r="AG933" s="67"/>
      <c r="AH933" s="67"/>
      <c r="AI933" s="59"/>
      <c r="AJ933" s="67"/>
      <c r="AK933" s="67"/>
      <c r="AM933" s="57"/>
      <c r="AN933" s="60"/>
      <c r="AO933" s="60"/>
      <c r="AP933" s="57"/>
      <c r="AQ933" s="57"/>
    </row>
    <row r="934" spans="4:43" ht="15.75" customHeight="1">
      <c r="D934" s="57"/>
      <c r="E934" s="57"/>
      <c r="F934" s="57"/>
      <c r="G934" s="57"/>
      <c r="I934" s="57"/>
      <c r="J934" s="58"/>
      <c r="K934" s="57"/>
      <c r="L934" s="57"/>
      <c r="M934" s="58"/>
      <c r="P934" s="57"/>
      <c r="Q934" s="57"/>
      <c r="S934" s="57"/>
      <c r="T934" s="57"/>
      <c r="W934" s="57"/>
      <c r="Z934" s="57"/>
      <c r="AB934" s="57"/>
      <c r="AC934" s="57"/>
      <c r="AG934" s="67"/>
      <c r="AH934" s="67"/>
      <c r="AI934" s="59"/>
      <c r="AJ934" s="67"/>
      <c r="AK934" s="67"/>
      <c r="AM934" s="57"/>
      <c r="AN934" s="60"/>
      <c r="AO934" s="60"/>
      <c r="AP934" s="57"/>
      <c r="AQ934" s="57"/>
    </row>
    <row r="935" spans="4:43" ht="15.75" customHeight="1">
      <c r="D935" s="57"/>
      <c r="E935" s="57"/>
      <c r="F935" s="57"/>
      <c r="G935" s="57"/>
      <c r="I935" s="57"/>
      <c r="J935" s="58"/>
      <c r="K935" s="57"/>
      <c r="L935" s="57"/>
      <c r="M935" s="58"/>
      <c r="P935" s="57"/>
      <c r="Q935" s="57"/>
      <c r="S935" s="57"/>
      <c r="T935" s="57"/>
      <c r="W935" s="57"/>
      <c r="Z935" s="57"/>
      <c r="AB935" s="57"/>
      <c r="AC935" s="57"/>
      <c r="AG935" s="67"/>
      <c r="AH935" s="67"/>
      <c r="AI935" s="59"/>
      <c r="AJ935" s="67"/>
      <c r="AK935" s="67"/>
      <c r="AM935" s="57"/>
      <c r="AN935" s="60"/>
      <c r="AO935" s="60"/>
      <c r="AP935" s="57"/>
      <c r="AQ935" s="57"/>
    </row>
    <row r="936" spans="4:43" ht="15.75" customHeight="1">
      <c r="D936" s="57"/>
      <c r="E936" s="57"/>
      <c r="F936" s="57"/>
      <c r="G936" s="57"/>
      <c r="I936" s="57"/>
      <c r="J936" s="58"/>
      <c r="K936" s="57"/>
      <c r="L936" s="57"/>
      <c r="M936" s="58"/>
      <c r="P936" s="57"/>
      <c r="Q936" s="57"/>
      <c r="S936" s="57"/>
      <c r="T936" s="57"/>
      <c r="W936" s="57"/>
      <c r="Z936" s="57"/>
      <c r="AB936" s="57"/>
      <c r="AC936" s="57"/>
      <c r="AG936" s="67"/>
      <c r="AH936" s="67"/>
      <c r="AI936" s="59"/>
      <c r="AJ936" s="67"/>
      <c r="AK936" s="67"/>
      <c r="AM936" s="57"/>
      <c r="AN936" s="60"/>
      <c r="AO936" s="60"/>
      <c r="AP936" s="57"/>
      <c r="AQ936" s="57"/>
    </row>
    <row r="937" spans="4:43" ht="15.75" customHeight="1">
      <c r="D937" s="57"/>
      <c r="E937" s="57"/>
      <c r="F937" s="57"/>
      <c r="G937" s="57"/>
      <c r="I937" s="57"/>
      <c r="J937" s="58"/>
      <c r="K937" s="57"/>
      <c r="L937" s="57"/>
      <c r="M937" s="58"/>
      <c r="P937" s="57"/>
      <c r="Q937" s="57"/>
      <c r="S937" s="57"/>
      <c r="T937" s="57"/>
      <c r="W937" s="57"/>
      <c r="Z937" s="57"/>
      <c r="AB937" s="57"/>
      <c r="AC937" s="57"/>
      <c r="AG937" s="67"/>
      <c r="AH937" s="67"/>
      <c r="AI937" s="59"/>
      <c r="AJ937" s="67"/>
      <c r="AK937" s="67"/>
      <c r="AM937" s="57"/>
      <c r="AN937" s="60"/>
      <c r="AO937" s="60"/>
      <c r="AP937" s="57"/>
      <c r="AQ937" s="57"/>
    </row>
    <row r="938" spans="4:43" ht="15.75" customHeight="1">
      <c r="D938" s="57"/>
      <c r="E938" s="57"/>
      <c r="F938" s="57"/>
      <c r="G938" s="57"/>
      <c r="I938" s="57"/>
      <c r="J938" s="58"/>
      <c r="K938" s="57"/>
      <c r="L938" s="57"/>
      <c r="M938" s="58"/>
      <c r="P938" s="57"/>
      <c r="Q938" s="57"/>
      <c r="S938" s="57"/>
      <c r="T938" s="57"/>
      <c r="W938" s="57"/>
      <c r="Z938" s="57"/>
      <c r="AB938" s="57"/>
      <c r="AC938" s="57"/>
      <c r="AG938" s="67"/>
      <c r="AH938" s="67"/>
      <c r="AI938" s="59"/>
      <c r="AJ938" s="67"/>
      <c r="AK938" s="67"/>
      <c r="AM938" s="57"/>
      <c r="AN938" s="60"/>
      <c r="AO938" s="60"/>
      <c r="AP938" s="57"/>
      <c r="AQ938" s="57"/>
    </row>
    <row r="939" spans="4:43" ht="15.75" customHeight="1">
      <c r="D939" s="57"/>
      <c r="E939" s="57"/>
      <c r="F939" s="57"/>
      <c r="G939" s="57"/>
      <c r="I939" s="57"/>
      <c r="J939" s="58"/>
      <c r="K939" s="57"/>
      <c r="L939" s="57"/>
      <c r="M939" s="58"/>
      <c r="P939" s="57"/>
      <c r="Q939" s="57"/>
      <c r="S939" s="57"/>
      <c r="T939" s="57"/>
      <c r="W939" s="57"/>
      <c r="Z939" s="57"/>
      <c r="AB939" s="57"/>
      <c r="AC939" s="57"/>
      <c r="AG939" s="67"/>
      <c r="AH939" s="67"/>
      <c r="AI939" s="59"/>
      <c r="AJ939" s="67"/>
      <c r="AK939" s="67"/>
      <c r="AM939" s="57"/>
      <c r="AN939" s="60"/>
      <c r="AO939" s="60"/>
      <c r="AP939" s="57"/>
      <c r="AQ939" s="57"/>
    </row>
    <row r="940" spans="4:43" ht="15.75" customHeight="1">
      <c r="D940" s="57"/>
      <c r="E940" s="57"/>
      <c r="F940" s="57"/>
      <c r="G940" s="57"/>
      <c r="I940" s="57"/>
      <c r="J940" s="58"/>
      <c r="K940" s="57"/>
      <c r="L940" s="57"/>
      <c r="M940" s="58"/>
      <c r="P940" s="57"/>
      <c r="Q940" s="57"/>
      <c r="S940" s="57"/>
      <c r="T940" s="57"/>
      <c r="W940" s="57"/>
      <c r="Z940" s="57"/>
      <c r="AB940" s="57"/>
      <c r="AC940" s="57"/>
      <c r="AG940" s="67"/>
      <c r="AH940" s="67"/>
      <c r="AI940" s="59"/>
      <c r="AJ940" s="67"/>
      <c r="AK940" s="67"/>
      <c r="AM940" s="57"/>
      <c r="AN940" s="60"/>
      <c r="AO940" s="60"/>
      <c r="AP940" s="57"/>
      <c r="AQ940" s="57"/>
    </row>
    <row r="941" spans="4:43" ht="15.75" customHeight="1">
      <c r="D941" s="57"/>
      <c r="E941" s="57"/>
      <c r="F941" s="57"/>
      <c r="G941" s="57"/>
      <c r="I941" s="57"/>
      <c r="J941" s="58"/>
      <c r="K941" s="57"/>
      <c r="L941" s="57"/>
      <c r="M941" s="58"/>
      <c r="P941" s="57"/>
      <c r="Q941" s="57"/>
      <c r="S941" s="57"/>
      <c r="T941" s="57"/>
      <c r="W941" s="57"/>
      <c r="Z941" s="57"/>
      <c r="AB941" s="57"/>
      <c r="AC941" s="57"/>
      <c r="AG941" s="67"/>
      <c r="AH941" s="67"/>
      <c r="AI941" s="59"/>
      <c r="AJ941" s="67"/>
      <c r="AK941" s="67"/>
      <c r="AM941" s="57"/>
      <c r="AN941" s="60"/>
      <c r="AO941" s="60"/>
      <c r="AP941" s="57"/>
      <c r="AQ941" s="57"/>
    </row>
    <row r="942" spans="4:43" ht="15.75" customHeight="1">
      <c r="D942" s="57"/>
      <c r="E942" s="57"/>
      <c r="F942" s="57"/>
      <c r="G942" s="57"/>
      <c r="I942" s="57"/>
      <c r="J942" s="58"/>
      <c r="K942" s="57"/>
      <c r="L942" s="57"/>
      <c r="M942" s="58"/>
      <c r="P942" s="57"/>
      <c r="Q942" s="57"/>
      <c r="S942" s="57"/>
      <c r="T942" s="57"/>
      <c r="W942" s="57"/>
      <c r="Z942" s="57"/>
      <c r="AB942" s="57"/>
      <c r="AC942" s="57"/>
      <c r="AG942" s="67"/>
      <c r="AH942" s="67"/>
      <c r="AI942" s="59"/>
      <c r="AJ942" s="67"/>
      <c r="AK942" s="67"/>
      <c r="AM942" s="57"/>
      <c r="AN942" s="60"/>
      <c r="AO942" s="60"/>
      <c r="AP942" s="57"/>
      <c r="AQ942" s="57"/>
    </row>
    <row r="943" spans="4:43" ht="15.75" customHeight="1">
      <c r="D943" s="57"/>
      <c r="E943" s="57"/>
      <c r="F943" s="57"/>
      <c r="G943" s="57"/>
      <c r="I943" s="57"/>
      <c r="J943" s="58"/>
      <c r="K943" s="57"/>
      <c r="L943" s="57"/>
      <c r="M943" s="58"/>
      <c r="P943" s="57"/>
      <c r="Q943" s="57"/>
      <c r="S943" s="57"/>
      <c r="T943" s="57"/>
      <c r="W943" s="57"/>
      <c r="Z943" s="57"/>
      <c r="AB943" s="57"/>
      <c r="AC943" s="57"/>
      <c r="AG943" s="67"/>
      <c r="AH943" s="67"/>
      <c r="AI943" s="59"/>
      <c r="AJ943" s="67"/>
      <c r="AK943" s="67"/>
      <c r="AM943" s="57"/>
      <c r="AN943" s="60"/>
      <c r="AO943" s="60"/>
      <c r="AP943" s="57"/>
      <c r="AQ943" s="57"/>
    </row>
    <row r="944" spans="4:43" ht="15.75" customHeight="1">
      <c r="D944" s="57"/>
      <c r="E944" s="57"/>
      <c r="F944" s="57"/>
      <c r="G944" s="57"/>
      <c r="I944" s="57"/>
      <c r="J944" s="58"/>
      <c r="K944" s="57"/>
      <c r="L944" s="57"/>
      <c r="M944" s="58"/>
      <c r="P944" s="57"/>
      <c r="Q944" s="57"/>
      <c r="S944" s="57"/>
      <c r="T944" s="57"/>
      <c r="W944" s="57"/>
      <c r="Z944" s="57"/>
      <c r="AB944" s="57"/>
      <c r="AC944" s="57"/>
      <c r="AG944" s="67"/>
      <c r="AH944" s="67"/>
      <c r="AI944" s="59"/>
      <c r="AJ944" s="67"/>
      <c r="AK944" s="67"/>
      <c r="AM944" s="57"/>
      <c r="AN944" s="60"/>
      <c r="AO944" s="60"/>
      <c r="AP944" s="57"/>
      <c r="AQ944" s="57"/>
    </row>
    <row r="945" spans="4:43" ht="15.75" customHeight="1">
      <c r="D945" s="57"/>
      <c r="E945" s="57"/>
      <c r="F945" s="57"/>
      <c r="G945" s="57"/>
      <c r="I945" s="57"/>
      <c r="J945" s="58"/>
      <c r="K945" s="57"/>
      <c r="L945" s="57"/>
      <c r="M945" s="58"/>
      <c r="P945" s="57"/>
      <c r="Q945" s="57"/>
      <c r="S945" s="57"/>
      <c r="T945" s="57"/>
      <c r="W945" s="57"/>
      <c r="Z945" s="57"/>
      <c r="AB945" s="57"/>
      <c r="AC945" s="57"/>
      <c r="AG945" s="67"/>
      <c r="AH945" s="67"/>
      <c r="AI945" s="59"/>
      <c r="AJ945" s="67"/>
      <c r="AK945" s="67"/>
      <c r="AM945" s="57"/>
      <c r="AN945" s="60"/>
      <c r="AO945" s="60"/>
      <c r="AP945" s="57"/>
      <c r="AQ945" s="57"/>
    </row>
    <row r="946" spans="4:43" ht="15.75" customHeight="1">
      <c r="D946" s="57"/>
      <c r="E946" s="57"/>
      <c r="F946" s="57"/>
      <c r="G946" s="57"/>
      <c r="I946" s="57"/>
      <c r="J946" s="58"/>
      <c r="K946" s="57"/>
      <c r="L946" s="57"/>
      <c r="M946" s="58"/>
      <c r="P946" s="57"/>
      <c r="Q946" s="57"/>
      <c r="S946" s="57"/>
      <c r="T946" s="57"/>
      <c r="W946" s="57"/>
      <c r="Z946" s="57"/>
      <c r="AB946" s="57"/>
      <c r="AC946" s="57"/>
      <c r="AG946" s="67"/>
      <c r="AH946" s="67"/>
      <c r="AI946" s="59"/>
      <c r="AJ946" s="67"/>
      <c r="AK946" s="67"/>
      <c r="AM946" s="57"/>
      <c r="AN946" s="60"/>
      <c r="AO946" s="60"/>
      <c r="AP946" s="57"/>
      <c r="AQ946" s="57"/>
    </row>
    <row r="947" spans="4:43" ht="15.75" customHeight="1">
      <c r="D947" s="57"/>
      <c r="E947" s="57"/>
      <c r="F947" s="57"/>
      <c r="G947" s="57"/>
      <c r="I947" s="57"/>
      <c r="J947" s="58"/>
      <c r="K947" s="57"/>
      <c r="L947" s="57"/>
      <c r="M947" s="58"/>
      <c r="P947" s="57"/>
      <c r="Q947" s="57"/>
      <c r="S947" s="57"/>
      <c r="T947" s="57"/>
      <c r="W947" s="57"/>
      <c r="Z947" s="57"/>
      <c r="AB947" s="57"/>
      <c r="AC947" s="57"/>
      <c r="AG947" s="67"/>
      <c r="AH947" s="67"/>
      <c r="AI947" s="59"/>
      <c r="AJ947" s="67"/>
      <c r="AK947" s="67"/>
      <c r="AM947" s="57"/>
      <c r="AN947" s="60"/>
      <c r="AO947" s="60"/>
      <c r="AP947" s="57"/>
      <c r="AQ947" s="57"/>
    </row>
    <row r="948" spans="4:43" ht="15.75" customHeight="1">
      <c r="D948" s="57"/>
      <c r="E948" s="57"/>
      <c r="F948" s="57"/>
      <c r="G948" s="57"/>
      <c r="I948" s="57"/>
      <c r="J948" s="58"/>
      <c r="K948" s="57"/>
      <c r="L948" s="57"/>
      <c r="M948" s="58"/>
      <c r="P948" s="57"/>
      <c r="Q948" s="57"/>
      <c r="S948" s="57"/>
      <c r="T948" s="57"/>
      <c r="W948" s="57"/>
      <c r="Z948" s="57"/>
      <c r="AB948" s="57"/>
      <c r="AC948" s="57"/>
      <c r="AG948" s="67"/>
      <c r="AH948" s="67"/>
      <c r="AI948" s="59"/>
      <c r="AJ948" s="67"/>
      <c r="AK948" s="67"/>
      <c r="AM948" s="57"/>
      <c r="AN948" s="60"/>
      <c r="AO948" s="60"/>
      <c r="AP948" s="57"/>
      <c r="AQ948" s="57"/>
    </row>
    <row r="949" spans="4:43" ht="15.75" customHeight="1">
      <c r="D949" s="57"/>
      <c r="E949" s="57"/>
      <c r="F949" s="57"/>
      <c r="G949" s="57"/>
      <c r="I949" s="57"/>
      <c r="J949" s="58"/>
      <c r="K949" s="57"/>
      <c r="L949" s="57"/>
      <c r="M949" s="58"/>
      <c r="P949" s="57"/>
      <c r="Q949" s="57"/>
      <c r="S949" s="57"/>
      <c r="T949" s="57"/>
      <c r="W949" s="57"/>
      <c r="Z949" s="57"/>
      <c r="AB949" s="57"/>
      <c r="AC949" s="57"/>
      <c r="AG949" s="67"/>
      <c r="AH949" s="67"/>
      <c r="AI949" s="59"/>
      <c r="AJ949" s="67"/>
      <c r="AK949" s="67"/>
      <c r="AM949" s="57"/>
      <c r="AN949" s="60"/>
      <c r="AO949" s="60"/>
      <c r="AP949" s="57"/>
      <c r="AQ949" s="57"/>
    </row>
    <row r="950" spans="4:43" ht="15.75" customHeight="1">
      <c r="D950" s="57"/>
      <c r="E950" s="57"/>
      <c r="F950" s="57"/>
      <c r="G950" s="57"/>
      <c r="I950" s="57"/>
      <c r="J950" s="58"/>
      <c r="K950" s="57"/>
      <c r="L950" s="57"/>
      <c r="M950" s="58"/>
      <c r="P950" s="57"/>
      <c r="Q950" s="57"/>
      <c r="S950" s="57"/>
      <c r="T950" s="57"/>
      <c r="W950" s="57"/>
      <c r="Z950" s="57"/>
      <c r="AB950" s="57"/>
      <c r="AC950" s="57"/>
      <c r="AG950" s="67"/>
      <c r="AH950" s="67"/>
      <c r="AI950" s="59"/>
      <c r="AJ950" s="67"/>
      <c r="AK950" s="67"/>
      <c r="AM950" s="57"/>
      <c r="AN950" s="60"/>
      <c r="AO950" s="60"/>
      <c r="AP950" s="57"/>
      <c r="AQ950" s="57"/>
    </row>
    <row r="951" spans="4:43" ht="15.75" customHeight="1">
      <c r="D951" s="57"/>
      <c r="E951" s="57"/>
      <c r="F951" s="57"/>
      <c r="G951" s="57"/>
      <c r="I951" s="57"/>
      <c r="J951" s="58"/>
      <c r="K951" s="57"/>
      <c r="L951" s="57"/>
      <c r="M951" s="58"/>
      <c r="P951" s="57"/>
      <c r="Q951" s="57"/>
      <c r="S951" s="57"/>
      <c r="T951" s="57"/>
      <c r="W951" s="57"/>
      <c r="Z951" s="57"/>
      <c r="AB951" s="57"/>
      <c r="AC951" s="57"/>
      <c r="AG951" s="67"/>
      <c r="AH951" s="67"/>
      <c r="AI951" s="59"/>
      <c r="AJ951" s="67"/>
      <c r="AK951" s="67"/>
      <c r="AM951" s="57"/>
      <c r="AN951" s="60"/>
      <c r="AO951" s="60"/>
      <c r="AP951" s="57"/>
      <c r="AQ951" s="57"/>
    </row>
    <row r="952" spans="4:43" ht="15.75" customHeight="1">
      <c r="D952" s="57"/>
      <c r="E952" s="57"/>
      <c r="F952" s="57"/>
      <c r="G952" s="57"/>
      <c r="I952" s="57"/>
      <c r="J952" s="58"/>
      <c r="K952" s="57"/>
      <c r="L952" s="57"/>
      <c r="M952" s="58"/>
      <c r="P952" s="57"/>
      <c r="Q952" s="57"/>
      <c r="S952" s="57"/>
      <c r="T952" s="57"/>
      <c r="W952" s="57"/>
      <c r="Z952" s="57"/>
      <c r="AB952" s="57"/>
      <c r="AC952" s="57"/>
      <c r="AG952" s="67"/>
      <c r="AH952" s="67"/>
      <c r="AI952" s="59"/>
      <c r="AJ952" s="67"/>
      <c r="AK952" s="67"/>
      <c r="AM952" s="57"/>
      <c r="AN952" s="60"/>
      <c r="AO952" s="60"/>
      <c r="AP952" s="57"/>
      <c r="AQ952" s="57"/>
    </row>
    <row r="953" spans="4:43" ht="15.75" customHeight="1">
      <c r="D953" s="57"/>
      <c r="E953" s="57"/>
      <c r="F953" s="57"/>
      <c r="G953" s="57"/>
      <c r="I953" s="57"/>
      <c r="J953" s="58"/>
      <c r="K953" s="57"/>
      <c r="L953" s="57"/>
      <c r="M953" s="58"/>
      <c r="P953" s="57"/>
      <c r="Q953" s="57"/>
      <c r="S953" s="57"/>
      <c r="T953" s="57"/>
      <c r="W953" s="57"/>
      <c r="Z953" s="57"/>
      <c r="AB953" s="57"/>
      <c r="AC953" s="57"/>
      <c r="AG953" s="67"/>
      <c r="AH953" s="67"/>
      <c r="AI953" s="59"/>
      <c r="AJ953" s="67"/>
      <c r="AK953" s="67"/>
      <c r="AM953" s="57"/>
      <c r="AN953" s="60"/>
      <c r="AO953" s="60"/>
      <c r="AP953" s="57"/>
      <c r="AQ953" s="57"/>
    </row>
    <row r="954" spans="4:43" ht="15.75" customHeight="1">
      <c r="D954" s="57"/>
      <c r="E954" s="57"/>
      <c r="F954" s="57"/>
      <c r="G954" s="57"/>
      <c r="I954" s="57"/>
      <c r="J954" s="58"/>
      <c r="K954" s="57"/>
      <c r="L954" s="57"/>
      <c r="M954" s="58"/>
      <c r="P954" s="57"/>
      <c r="Q954" s="57"/>
      <c r="S954" s="57"/>
      <c r="T954" s="57"/>
      <c r="W954" s="57"/>
      <c r="Z954" s="57"/>
      <c r="AB954" s="57"/>
      <c r="AC954" s="57"/>
      <c r="AG954" s="67"/>
      <c r="AH954" s="67"/>
      <c r="AI954" s="59"/>
      <c r="AJ954" s="67"/>
      <c r="AK954" s="67"/>
      <c r="AM954" s="57"/>
      <c r="AN954" s="60"/>
      <c r="AO954" s="60"/>
      <c r="AP954" s="57"/>
      <c r="AQ954" s="57"/>
    </row>
    <row r="955" spans="4:43" ht="15.75" customHeight="1">
      <c r="D955" s="57"/>
      <c r="E955" s="57"/>
      <c r="F955" s="57"/>
      <c r="G955" s="57"/>
      <c r="I955" s="57"/>
      <c r="J955" s="58"/>
      <c r="K955" s="57"/>
      <c r="L955" s="57"/>
      <c r="M955" s="58"/>
      <c r="P955" s="57"/>
      <c r="Q955" s="57"/>
      <c r="S955" s="57"/>
      <c r="T955" s="57"/>
      <c r="W955" s="57"/>
      <c r="Z955" s="57"/>
      <c r="AB955" s="57"/>
      <c r="AC955" s="57"/>
      <c r="AG955" s="67"/>
      <c r="AH955" s="67"/>
      <c r="AI955" s="59"/>
      <c r="AJ955" s="67"/>
      <c r="AK955" s="67"/>
      <c r="AM955" s="57"/>
      <c r="AN955" s="60"/>
      <c r="AO955" s="60"/>
      <c r="AP955" s="57"/>
      <c r="AQ955" s="57"/>
    </row>
    <row r="956" spans="4:43" ht="15.75" customHeight="1">
      <c r="D956" s="57"/>
      <c r="E956" s="57"/>
      <c r="F956" s="57"/>
      <c r="G956" s="57"/>
      <c r="I956" s="57"/>
      <c r="J956" s="58"/>
      <c r="K956" s="57"/>
      <c r="L956" s="57"/>
      <c r="M956" s="58"/>
      <c r="P956" s="57"/>
      <c r="Q956" s="57"/>
      <c r="S956" s="57"/>
      <c r="T956" s="57"/>
      <c r="W956" s="57"/>
      <c r="Z956" s="57"/>
      <c r="AB956" s="57"/>
      <c r="AC956" s="57"/>
      <c r="AG956" s="67"/>
      <c r="AH956" s="67"/>
      <c r="AI956" s="59"/>
      <c r="AJ956" s="67"/>
      <c r="AK956" s="67"/>
      <c r="AM956" s="57"/>
      <c r="AN956" s="60"/>
      <c r="AO956" s="60"/>
      <c r="AP956" s="57"/>
      <c r="AQ956" s="57"/>
    </row>
    <row r="957" spans="4:43" ht="15.75" customHeight="1">
      <c r="D957" s="57"/>
      <c r="E957" s="57"/>
      <c r="F957" s="57"/>
      <c r="G957" s="57"/>
      <c r="I957" s="57"/>
      <c r="J957" s="58"/>
      <c r="K957" s="57"/>
      <c r="L957" s="57"/>
      <c r="M957" s="58"/>
      <c r="P957" s="57"/>
      <c r="Q957" s="57"/>
      <c r="S957" s="57"/>
      <c r="T957" s="57"/>
      <c r="W957" s="57"/>
      <c r="Z957" s="57"/>
      <c r="AB957" s="57"/>
      <c r="AC957" s="57"/>
      <c r="AG957" s="67"/>
      <c r="AH957" s="67"/>
      <c r="AI957" s="59"/>
      <c r="AJ957" s="67"/>
      <c r="AK957" s="67"/>
      <c r="AM957" s="57"/>
      <c r="AN957" s="60"/>
      <c r="AO957" s="60"/>
      <c r="AP957" s="57"/>
      <c r="AQ957" s="57"/>
    </row>
    <row r="958" spans="4:43" ht="15.75" customHeight="1">
      <c r="D958" s="57"/>
      <c r="E958" s="57"/>
      <c r="F958" s="57"/>
      <c r="G958" s="57"/>
      <c r="I958" s="57"/>
      <c r="J958" s="58"/>
      <c r="K958" s="57"/>
      <c r="L958" s="57"/>
      <c r="M958" s="58"/>
      <c r="P958" s="57"/>
      <c r="Q958" s="57"/>
      <c r="S958" s="57"/>
      <c r="T958" s="57"/>
      <c r="W958" s="57"/>
      <c r="Z958" s="57"/>
      <c r="AB958" s="57"/>
      <c r="AC958" s="57"/>
      <c r="AG958" s="67"/>
      <c r="AH958" s="67"/>
      <c r="AI958" s="59"/>
      <c r="AJ958" s="67"/>
      <c r="AK958" s="67"/>
      <c r="AM958" s="57"/>
      <c r="AN958" s="60"/>
      <c r="AO958" s="60"/>
      <c r="AP958" s="57"/>
      <c r="AQ958" s="57"/>
    </row>
    <row r="959" spans="4:43" ht="15.75" customHeight="1">
      <c r="D959" s="57"/>
      <c r="E959" s="57"/>
      <c r="F959" s="57"/>
      <c r="G959" s="57"/>
      <c r="I959" s="57"/>
      <c r="J959" s="58"/>
      <c r="K959" s="57"/>
      <c r="L959" s="57"/>
      <c r="M959" s="58"/>
      <c r="P959" s="57"/>
      <c r="Q959" s="57"/>
      <c r="S959" s="57"/>
      <c r="T959" s="57"/>
      <c r="W959" s="57"/>
      <c r="Z959" s="57"/>
      <c r="AB959" s="57"/>
      <c r="AC959" s="57"/>
      <c r="AG959" s="67"/>
      <c r="AH959" s="67"/>
      <c r="AI959" s="59"/>
      <c r="AJ959" s="67"/>
      <c r="AK959" s="67"/>
      <c r="AM959" s="57"/>
      <c r="AN959" s="60"/>
      <c r="AO959" s="60"/>
      <c r="AP959" s="57"/>
      <c r="AQ959" s="57"/>
    </row>
    <row r="960" spans="4:43" ht="15.75" customHeight="1">
      <c r="D960" s="57"/>
      <c r="E960" s="57"/>
      <c r="F960" s="57"/>
      <c r="G960" s="57"/>
      <c r="I960" s="57"/>
      <c r="J960" s="58"/>
      <c r="K960" s="57"/>
      <c r="L960" s="57"/>
      <c r="M960" s="58"/>
      <c r="P960" s="57"/>
      <c r="Q960" s="57"/>
      <c r="S960" s="57"/>
      <c r="T960" s="57"/>
      <c r="W960" s="57"/>
      <c r="Z960" s="57"/>
      <c r="AB960" s="57"/>
      <c r="AC960" s="57"/>
      <c r="AG960" s="67"/>
      <c r="AH960" s="67"/>
      <c r="AI960" s="59"/>
      <c r="AJ960" s="67"/>
      <c r="AK960" s="67"/>
      <c r="AM960" s="57"/>
      <c r="AN960" s="60"/>
      <c r="AO960" s="60"/>
      <c r="AP960" s="57"/>
      <c r="AQ960" s="57"/>
    </row>
    <row r="961" spans="4:43" ht="15.75" customHeight="1">
      <c r="D961" s="57"/>
      <c r="E961" s="57"/>
      <c r="F961" s="57"/>
      <c r="G961" s="57"/>
      <c r="I961" s="57"/>
      <c r="J961" s="58"/>
      <c r="K961" s="57"/>
      <c r="L961" s="57"/>
      <c r="M961" s="58"/>
      <c r="P961" s="57"/>
      <c r="Q961" s="57"/>
      <c r="S961" s="57"/>
      <c r="T961" s="57"/>
      <c r="W961" s="57"/>
      <c r="Z961" s="57"/>
      <c r="AB961" s="57"/>
      <c r="AC961" s="57"/>
      <c r="AG961" s="67"/>
      <c r="AH961" s="67"/>
      <c r="AI961" s="59"/>
      <c r="AJ961" s="67"/>
      <c r="AK961" s="67"/>
      <c r="AM961" s="57"/>
      <c r="AN961" s="60"/>
      <c r="AO961" s="60"/>
      <c r="AP961" s="57"/>
      <c r="AQ961" s="57"/>
    </row>
    <row r="962" spans="4:43" ht="15.75" customHeight="1">
      <c r="D962" s="57"/>
      <c r="E962" s="57"/>
      <c r="F962" s="57"/>
      <c r="G962" s="57"/>
      <c r="I962" s="57"/>
      <c r="J962" s="58"/>
      <c r="K962" s="57"/>
      <c r="L962" s="57"/>
      <c r="M962" s="58"/>
      <c r="P962" s="57"/>
      <c r="Q962" s="57"/>
      <c r="S962" s="57"/>
      <c r="T962" s="57"/>
      <c r="W962" s="57"/>
      <c r="Z962" s="57"/>
      <c r="AB962" s="57"/>
      <c r="AC962" s="57"/>
      <c r="AG962" s="67"/>
      <c r="AH962" s="67"/>
      <c r="AI962" s="59"/>
      <c r="AJ962" s="67"/>
      <c r="AK962" s="67"/>
      <c r="AM962" s="57"/>
      <c r="AN962" s="60"/>
      <c r="AO962" s="60"/>
      <c r="AP962" s="57"/>
      <c r="AQ962" s="57"/>
    </row>
    <row r="963" spans="4:43" ht="15.75" customHeight="1">
      <c r="D963" s="57"/>
      <c r="E963" s="57"/>
      <c r="F963" s="57"/>
      <c r="G963" s="57"/>
      <c r="I963" s="57"/>
      <c r="J963" s="58"/>
      <c r="K963" s="57"/>
      <c r="L963" s="57"/>
      <c r="M963" s="58"/>
      <c r="P963" s="57"/>
      <c r="Q963" s="57"/>
      <c r="S963" s="57"/>
      <c r="T963" s="57"/>
      <c r="W963" s="57"/>
      <c r="Z963" s="57"/>
      <c r="AB963" s="57"/>
      <c r="AC963" s="57"/>
      <c r="AG963" s="67"/>
      <c r="AH963" s="67"/>
      <c r="AI963" s="59"/>
      <c r="AJ963" s="67"/>
      <c r="AK963" s="67"/>
      <c r="AM963" s="57"/>
      <c r="AN963" s="60"/>
      <c r="AO963" s="60"/>
      <c r="AP963" s="57"/>
      <c r="AQ963" s="57"/>
    </row>
    <row r="964" spans="4:43" ht="15.75" customHeight="1">
      <c r="D964" s="57"/>
      <c r="E964" s="57"/>
      <c r="F964" s="57"/>
      <c r="G964" s="57"/>
      <c r="I964" s="57"/>
      <c r="J964" s="58"/>
      <c r="K964" s="57"/>
      <c r="L964" s="57"/>
      <c r="M964" s="58"/>
      <c r="P964" s="57"/>
      <c r="Q964" s="57"/>
      <c r="S964" s="57"/>
      <c r="T964" s="57"/>
      <c r="W964" s="57"/>
      <c r="Z964" s="57"/>
      <c r="AB964" s="57"/>
      <c r="AC964" s="57"/>
      <c r="AG964" s="67"/>
      <c r="AH964" s="67"/>
      <c r="AI964" s="59"/>
      <c r="AJ964" s="67"/>
      <c r="AK964" s="67"/>
      <c r="AM964" s="57"/>
      <c r="AN964" s="60"/>
      <c r="AO964" s="60"/>
      <c r="AP964" s="57"/>
      <c r="AQ964" s="57"/>
    </row>
    <row r="965" spans="4:43" ht="15.75" customHeight="1">
      <c r="D965" s="57"/>
      <c r="E965" s="57"/>
      <c r="F965" s="57"/>
      <c r="G965" s="57"/>
      <c r="I965" s="57"/>
      <c r="J965" s="58"/>
      <c r="K965" s="57"/>
      <c r="L965" s="57"/>
      <c r="M965" s="58"/>
      <c r="P965" s="57"/>
      <c r="Q965" s="57"/>
      <c r="S965" s="57"/>
      <c r="T965" s="57"/>
      <c r="W965" s="57"/>
      <c r="Z965" s="57"/>
      <c r="AB965" s="57"/>
      <c r="AC965" s="57"/>
      <c r="AG965" s="67"/>
      <c r="AH965" s="67"/>
      <c r="AI965" s="59"/>
      <c r="AJ965" s="67"/>
      <c r="AK965" s="67"/>
      <c r="AM965" s="57"/>
      <c r="AN965" s="60"/>
      <c r="AO965" s="60"/>
      <c r="AP965" s="57"/>
      <c r="AQ965" s="57"/>
    </row>
    <row r="966" spans="4:43" ht="15.75" customHeight="1">
      <c r="D966" s="57"/>
      <c r="E966" s="57"/>
      <c r="F966" s="57"/>
      <c r="G966" s="57"/>
      <c r="I966" s="57"/>
      <c r="J966" s="58"/>
      <c r="K966" s="57"/>
      <c r="L966" s="57"/>
      <c r="M966" s="58"/>
      <c r="P966" s="57"/>
      <c r="Q966" s="57"/>
      <c r="S966" s="57"/>
      <c r="T966" s="57"/>
      <c r="W966" s="57"/>
      <c r="Z966" s="57"/>
      <c r="AB966" s="57"/>
      <c r="AC966" s="57"/>
      <c r="AG966" s="67"/>
      <c r="AH966" s="67"/>
      <c r="AI966" s="59"/>
      <c r="AJ966" s="67"/>
      <c r="AK966" s="67"/>
      <c r="AM966" s="57"/>
      <c r="AN966" s="60"/>
      <c r="AO966" s="60"/>
      <c r="AP966" s="57"/>
      <c r="AQ966" s="57"/>
    </row>
    <row r="967" spans="4:43" ht="15.75" customHeight="1">
      <c r="D967" s="57"/>
      <c r="E967" s="57"/>
      <c r="F967" s="57"/>
      <c r="G967" s="57"/>
      <c r="I967" s="57"/>
      <c r="J967" s="58"/>
      <c r="K967" s="57"/>
      <c r="L967" s="57"/>
      <c r="M967" s="58"/>
      <c r="P967" s="57"/>
      <c r="Q967" s="57"/>
      <c r="S967" s="57"/>
      <c r="T967" s="57"/>
      <c r="W967" s="57"/>
      <c r="Z967" s="57"/>
      <c r="AB967" s="57"/>
      <c r="AC967" s="57"/>
      <c r="AG967" s="67"/>
      <c r="AH967" s="67"/>
      <c r="AI967" s="59"/>
      <c r="AJ967" s="67"/>
      <c r="AK967" s="67"/>
      <c r="AM967" s="57"/>
      <c r="AN967" s="60"/>
      <c r="AO967" s="60"/>
      <c r="AP967" s="57"/>
      <c r="AQ967" s="57"/>
    </row>
    <row r="968" spans="4:43" ht="15.75" customHeight="1">
      <c r="D968" s="57"/>
      <c r="E968" s="57"/>
      <c r="F968" s="57"/>
      <c r="G968" s="57"/>
      <c r="I968" s="57"/>
      <c r="J968" s="58"/>
      <c r="K968" s="57"/>
      <c r="L968" s="57"/>
      <c r="M968" s="58"/>
      <c r="P968" s="57"/>
      <c r="Q968" s="57"/>
      <c r="S968" s="57"/>
      <c r="T968" s="57"/>
      <c r="W968" s="57"/>
      <c r="Z968" s="57"/>
      <c r="AB968" s="57"/>
      <c r="AC968" s="57"/>
      <c r="AG968" s="67"/>
      <c r="AH968" s="67"/>
      <c r="AI968" s="59"/>
      <c r="AJ968" s="67"/>
      <c r="AK968" s="67"/>
      <c r="AM968" s="57"/>
      <c r="AN968" s="60"/>
      <c r="AO968" s="60"/>
      <c r="AP968" s="57"/>
      <c r="AQ968" s="57"/>
    </row>
    <row r="969" spans="4:43" ht="15.75" customHeight="1">
      <c r="D969" s="57"/>
      <c r="E969" s="57"/>
      <c r="F969" s="57"/>
      <c r="G969" s="57"/>
      <c r="I969" s="57"/>
      <c r="J969" s="58"/>
      <c r="K969" s="57"/>
      <c r="L969" s="57"/>
      <c r="M969" s="58"/>
      <c r="P969" s="57"/>
      <c r="Q969" s="57"/>
      <c r="S969" s="57"/>
      <c r="T969" s="57"/>
      <c r="W969" s="57"/>
      <c r="Z969" s="57"/>
      <c r="AB969" s="57"/>
      <c r="AC969" s="57"/>
      <c r="AG969" s="67"/>
      <c r="AH969" s="67"/>
      <c r="AI969" s="59"/>
      <c r="AJ969" s="67"/>
      <c r="AK969" s="67"/>
      <c r="AM969" s="57"/>
      <c r="AN969" s="60"/>
      <c r="AO969" s="60"/>
      <c r="AP969" s="57"/>
      <c r="AQ969" s="57"/>
    </row>
    <row r="970" spans="4:43" ht="15.75" customHeight="1">
      <c r="D970" s="57"/>
      <c r="E970" s="57"/>
      <c r="F970" s="57"/>
      <c r="G970" s="57"/>
      <c r="I970" s="57"/>
      <c r="J970" s="58"/>
      <c r="K970" s="57"/>
      <c r="L970" s="57"/>
      <c r="M970" s="58"/>
      <c r="P970" s="57"/>
      <c r="Q970" s="57"/>
      <c r="S970" s="57"/>
      <c r="T970" s="57"/>
      <c r="W970" s="57"/>
      <c r="Z970" s="57"/>
      <c r="AB970" s="57"/>
      <c r="AC970" s="57"/>
      <c r="AG970" s="67"/>
      <c r="AH970" s="67"/>
      <c r="AI970" s="59"/>
      <c r="AJ970" s="67"/>
      <c r="AK970" s="67"/>
      <c r="AM970" s="57"/>
      <c r="AN970" s="60"/>
      <c r="AO970" s="60"/>
      <c r="AP970" s="57"/>
      <c r="AQ970" s="57"/>
    </row>
    <row r="971" spans="4:43" ht="15.75" customHeight="1">
      <c r="D971" s="57"/>
      <c r="E971" s="57"/>
      <c r="F971" s="57"/>
      <c r="G971" s="57"/>
      <c r="I971" s="57"/>
      <c r="J971" s="58"/>
      <c r="K971" s="57"/>
      <c r="L971" s="57"/>
      <c r="M971" s="58"/>
      <c r="P971" s="57"/>
      <c r="Q971" s="57"/>
      <c r="S971" s="57"/>
      <c r="T971" s="57"/>
      <c r="W971" s="57"/>
      <c r="Z971" s="57"/>
      <c r="AB971" s="57"/>
      <c r="AC971" s="57"/>
      <c r="AG971" s="67"/>
      <c r="AH971" s="67"/>
      <c r="AI971" s="59"/>
      <c r="AJ971" s="67"/>
      <c r="AK971" s="67"/>
      <c r="AM971" s="57"/>
      <c r="AN971" s="60"/>
      <c r="AO971" s="60"/>
      <c r="AP971" s="57"/>
      <c r="AQ971" s="57"/>
    </row>
    <row r="972" spans="4:43" ht="15.75" customHeight="1">
      <c r="D972" s="57"/>
      <c r="E972" s="57"/>
      <c r="F972" s="57"/>
      <c r="G972" s="57"/>
      <c r="I972" s="57"/>
      <c r="J972" s="58"/>
      <c r="K972" s="57"/>
      <c r="L972" s="57"/>
      <c r="M972" s="58"/>
      <c r="P972" s="57"/>
      <c r="Q972" s="57"/>
      <c r="S972" s="57"/>
      <c r="T972" s="57"/>
      <c r="W972" s="57"/>
      <c r="Z972" s="57"/>
      <c r="AB972" s="57"/>
      <c r="AC972" s="57"/>
      <c r="AG972" s="67"/>
      <c r="AH972" s="67"/>
      <c r="AI972" s="59"/>
      <c r="AJ972" s="67"/>
      <c r="AK972" s="67"/>
      <c r="AM972" s="57"/>
      <c r="AN972" s="60"/>
      <c r="AO972" s="60"/>
      <c r="AP972" s="57"/>
      <c r="AQ972" s="57"/>
    </row>
    <row r="973" spans="4:43" ht="15.75" customHeight="1">
      <c r="D973" s="57"/>
      <c r="E973" s="57"/>
      <c r="F973" s="57"/>
      <c r="G973" s="57"/>
      <c r="I973" s="57"/>
      <c r="J973" s="58"/>
      <c r="K973" s="57"/>
      <c r="L973" s="57"/>
      <c r="M973" s="58"/>
      <c r="P973" s="57"/>
      <c r="Q973" s="57"/>
      <c r="S973" s="57"/>
      <c r="T973" s="57"/>
      <c r="W973" s="57"/>
      <c r="Z973" s="57"/>
      <c r="AB973" s="57"/>
      <c r="AC973" s="57"/>
      <c r="AG973" s="67"/>
      <c r="AH973" s="67"/>
      <c r="AI973" s="59"/>
      <c r="AJ973" s="67"/>
      <c r="AK973" s="67"/>
      <c r="AM973" s="57"/>
      <c r="AN973" s="60"/>
      <c r="AO973" s="60"/>
      <c r="AP973" s="57"/>
      <c r="AQ973" s="57"/>
    </row>
    <row r="974" spans="4:43" ht="15.75" customHeight="1">
      <c r="D974" s="57"/>
      <c r="E974" s="57"/>
      <c r="F974" s="57"/>
      <c r="G974" s="57"/>
      <c r="I974" s="57"/>
      <c r="J974" s="58"/>
      <c r="K974" s="57"/>
      <c r="L974" s="57"/>
      <c r="M974" s="58"/>
      <c r="P974" s="57"/>
      <c r="Q974" s="57"/>
      <c r="S974" s="57"/>
      <c r="T974" s="57"/>
      <c r="W974" s="57"/>
      <c r="Z974" s="57"/>
      <c r="AB974" s="57"/>
      <c r="AC974" s="57"/>
      <c r="AG974" s="67"/>
      <c r="AH974" s="67"/>
      <c r="AI974" s="59"/>
      <c r="AJ974" s="67"/>
      <c r="AK974" s="67"/>
      <c r="AM974" s="57"/>
      <c r="AN974" s="60"/>
      <c r="AO974" s="60"/>
      <c r="AP974" s="57"/>
      <c r="AQ974" s="57"/>
    </row>
    <row r="975" spans="4:43" ht="15.75" customHeight="1">
      <c r="D975" s="57"/>
      <c r="E975" s="57"/>
      <c r="F975" s="57"/>
      <c r="G975" s="57"/>
      <c r="I975" s="57"/>
      <c r="J975" s="58"/>
      <c r="K975" s="57"/>
      <c r="L975" s="57"/>
      <c r="M975" s="58"/>
      <c r="P975" s="57"/>
      <c r="Q975" s="57"/>
      <c r="S975" s="57"/>
      <c r="T975" s="57"/>
      <c r="W975" s="57"/>
      <c r="Z975" s="57"/>
      <c r="AB975" s="57"/>
      <c r="AC975" s="57"/>
      <c r="AG975" s="67"/>
      <c r="AH975" s="67"/>
      <c r="AI975" s="59"/>
      <c r="AJ975" s="67"/>
      <c r="AK975" s="67"/>
      <c r="AM975" s="57"/>
      <c r="AN975" s="60"/>
      <c r="AO975" s="60"/>
      <c r="AP975" s="57"/>
      <c r="AQ975" s="57"/>
    </row>
    <row r="976" spans="4:43" ht="15.75" customHeight="1">
      <c r="D976" s="57"/>
      <c r="E976" s="57"/>
      <c r="F976" s="57"/>
      <c r="G976" s="57"/>
      <c r="I976" s="57"/>
      <c r="J976" s="58"/>
      <c r="K976" s="57"/>
      <c r="L976" s="57"/>
      <c r="M976" s="58"/>
      <c r="P976" s="57"/>
      <c r="Q976" s="57"/>
      <c r="S976" s="57"/>
      <c r="T976" s="57"/>
      <c r="W976" s="57"/>
      <c r="Z976" s="57"/>
      <c r="AB976" s="57"/>
      <c r="AC976" s="57"/>
      <c r="AG976" s="67"/>
      <c r="AH976" s="67"/>
      <c r="AI976" s="59"/>
      <c r="AJ976" s="67"/>
      <c r="AK976" s="67"/>
      <c r="AM976" s="57"/>
      <c r="AN976" s="60"/>
      <c r="AO976" s="60"/>
      <c r="AP976" s="57"/>
      <c r="AQ976" s="57"/>
    </row>
    <row r="977" spans="4:43" ht="15.75" customHeight="1">
      <c r="D977" s="57"/>
      <c r="E977" s="57"/>
      <c r="F977" s="57"/>
      <c r="G977" s="57"/>
      <c r="I977" s="57"/>
      <c r="J977" s="58"/>
      <c r="K977" s="57"/>
      <c r="L977" s="57"/>
      <c r="M977" s="58"/>
      <c r="P977" s="57"/>
      <c r="Q977" s="57"/>
      <c r="S977" s="57"/>
      <c r="T977" s="57"/>
      <c r="W977" s="57"/>
      <c r="Z977" s="57"/>
      <c r="AB977" s="57"/>
      <c r="AC977" s="57"/>
      <c r="AG977" s="67"/>
      <c r="AH977" s="67"/>
      <c r="AI977" s="59"/>
      <c r="AJ977" s="67"/>
      <c r="AK977" s="67"/>
      <c r="AM977" s="57"/>
      <c r="AN977" s="60"/>
      <c r="AO977" s="60"/>
      <c r="AP977" s="57"/>
      <c r="AQ977" s="57"/>
    </row>
    <row r="978" spans="4:43" ht="15.75" customHeight="1">
      <c r="D978" s="57"/>
      <c r="E978" s="57"/>
      <c r="F978" s="57"/>
      <c r="G978" s="57"/>
      <c r="I978" s="57"/>
      <c r="J978" s="58"/>
      <c r="K978" s="57"/>
      <c r="L978" s="57"/>
      <c r="M978" s="58"/>
      <c r="P978" s="57"/>
      <c r="Q978" s="57"/>
      <c r="S978" s="57"/>
      <c r="T978" s="57"/>
      <c r="W978" s="57"/>
      <c r="Z978" s="57"/>
      <c r="AB978" s="57"/>
      <c r="AC978" s="57"/>
      <c r="AG978" s="67"/>
      <c r="AH978" s="67"/>
      <c r="AI978" s="59"/>
      <c r="AJ978" s="67"/>
      <c r="AK978" s="67"/>
      <c r="AM978" s="57"/>
      <c r="AN978" s="60"/>
      <c r="AO978" s="60"/>
      <c r="AP978" s="57"/>
      <c r="AQ978" s="57"/>
    </row>
    <row r="979" spans="4:43" ht="15.75" customHeight="1">
      <c r="D979" s="57"/>
      <c r="E979" s="57"/>
      <c r="F979" s="57"/>
      <c r="G979" s="57"/>
      <c r="I979" s="57"/>
      <c r="J979" s="58"/>
      <c r="K979" s="57"/>
      <c r="L979" s="57"/>
      <c r="M979" s="58"/>
      <c r="P979" s="57"/>
      <c r="Q979" s="57"/>
      <c r="S979" s="57"/>
      <c r="T979" s="57"/>
      <c r="W979" s="57"/>
      <c r="Z979" s="57"/>
      <c r="AB979" s="57"/>
      <c r="AC979" s="57"/>
      <c r="AG979" s="67"/>
      <c r="AH979" s="67"/>
      <c r="AI979" s="59"/>
      <c r="AJ979" s="67"/>
      <c r="AK979" s="67"/>
      <c r="AM979" s="57"/>
      <c r="AN979" s="60"/>
      <c r="AO979" s="60"/>
      <c r="AP979" s="57"/>
      <c r="AQ979" s="57"/>
    </row>
    <row r="980" spans="4:43" ht="15.75" customHeight="1">
      <c r="D980" s="57"/>
      <c r="E980" s="57"/>
      <c r="F980" s="57"/>
      <c r="G980" s="57"/>
      <c r="I980" s="57"/>
      <c r="J980" s="58"/>
      <c r="K980" s="57"/>
      <c r="L980" s="57"/>
      <c r="M980" s="58"/>
      <c r="P980" s="57"/>
      <c r="Q980" s="57"/>
      <c r="S980" s="57"/>
      <c r="T980" s="57"/>
      <c r="W980" s="57"/>
      <c r="Z980" s="57"/>
      <c r="AB980" s="57"/>
      <c r="AC980" s="57"/>
      <c r="AG980" s="67"/>
      <c r="AH980" s="67"/>
      <c r="AI980" s="59"/>
      <c r="AJ980" s="67"/>
      <c r="AK980" s="67"/>
      <c r="AM980" s="57"/>
      <c r="AN980" s="60"/>
      <c r="AO980" s="60"/>
      <c r="AP980" s="57"/>
      <c r="AQ980" s="57"/>
    </row>
    <row r="981" spans="4:43" ht="15.75" customHeight="1">
      <c r="D981" s="57"/>
      <c r="E981" s="57"/>
      <c r="F981" s="57"/>
      <c r="G981" s="57"/>
      <c r="I981" s="57"/>
      <c r="J981" s="58"/>
      <c r="K981" s="57"/>
      <c r="L981" s="57"/>
      <c r="M981" s="58"/>
      <c r="P981" s="57"/>
      <c r="Q981" s="57"/>
      <c r="S981" s="57"/>
      <c r="T981" s="57"/>
      <c r="W981" s="57"/>
      <c r="Z981" s="57"/>
      <c r="AB981" s="57"/>
      <c r="AC981" s="57"/>
      <c r="AG981" s="67"/>
      <c r="AH981" s="67"/>
      <c r="AI981" s="59"/>
      <c r="AJ981" s="67"/>
      <c r="AK981" s="67"/>
      <c r="AM981" s="57"/>
      <c r="AN981" s="60"/>
      <c r="AO981" s="60"/>
      <c r="AP981" s="57"/>
      <c r="AQ981" s="57"/>
    </row>
    <row r="982" spans="4:43" ht="15.75" customHeight="1">
      <c r="D982" s="57"/>
      <c r="E982" s="57"/>
      <c r="F982" s="57"/>
      <c r="G982" s="57"/>
      <c r="I982" s="57"/>
      <c r="J982" s="58"/>
      <c r="K982" s="57"/>
      <c r="L982" s="57"/>
      <c r="M982" s="58"/>
      <c r="P982" s="57"/>
      <c r="Q982" s="57"/>
      <c r="S982" s="57"/>
      <c r="T982" s="57"/>
      <c r="W982" s="57"/>
      <c r="Z982" s="57"/>
      <c r="AB982" s="57"/>
      <c r="AC982" s="57"/>
      <c r="AG982" s="67"/>
      <c r="AH982" s="67"/>
      <c r="AI982" s="59"/>
      <c r="AJ982" s="67"/>
      <c r="AK982" s="67"/>
      <c r="AM982" s="57"/>
      <c r="AN982" s="60"/>
      <c r="AO982" s="60"/>
      <c r="AP982" s="57"/>
      <c r="AQ982" s="57"/>
    </row>
    <row r="983" spans="4:43" ht="15.75" customHeight="1">
      <c r="D983" s="57"/>
      <c r="E983" s="57"/>
      <c r="F983" s="57"/>
      <c r="G983" s="57"/>
      <c r="I983" s="57"/>
      <c r="J983" s="58"/>
      <c r="K983" s="57"/>
      <c r="L983" s="57"/>
      <c r="M983" s="58"/>
      <c r="P983" s="57"/>
      <c r="Q983" s="57"/>
      <c r="S983" s="57"/>
      <c r="T983" s="57"/>
      <c r="W983" s="57"/>
      <c r="Z983" s="57"/>
      <c r="AB983" s="57"/>
      <c r="AC983" s="57"/>
      <c r="AG983" s="67"/>
      <c r="AH983" s="67"/>
      <c r="AI983" s="59"/>
      <c r="AJ983" s="67"/>
      <c r="AK983" s="67"/>
      <c r="AM983" s="57"/>
      <c r="AN983" s="60"/>
      <c r="AO983" s="60"/>
      <c r="AP983" s="57"/>
      <c r="AQ983" s="57"/>
    </row>
    <row r="984" spans="4:43" ht="15.75" customHeight="1">
      <c r="D984" s="57"/>
      <c r="E984" s="57"/>
      <c r="F984" s="57"/>
      <c r="G984" s="57"/>
      <c r="I984" s="57"/>
      <c r="J984" s="58"/>
      <c r="K984" s="57"/>
      <c r="L984" s="57"/>
      <c r="M984" s="58"/>
      <c r="P984" s="57"/>
      <c r="Q984" s="57"/>
      <c r="S984" s="57"/>
      <c r="T984" s="57"/>
      <c r="W984" s="57"/>
      <c r="Z984" s="57"/>
      <c r="AB984" s="57"/>
      <c r="AC984" s="57"/>
      <c r="AG984" s="67"/>
      <c r="AH984" s="67"/>
      <c r="AI984" s="59"/>
      <c r="AJ984" s="67"/>
      <c r="AK984" s="67"/>
      <c r="AM984" s="57"/>
      <c r="AN984" s="60"/>
      <c r="AO984" s="60"/>
      <c r="AP984" s="57"/>
      <c r="AQ984" s="57"/>
    </row>
    <row r="985" spans="4:43" ht="15.75" customHeight="1">
      <c r="D985" s="57"/>
      <c r="E985" s="57"/>
      <c r="F985" s="57"/>
      <c r="G985" s="57"/>
      <c r="I985" s="57"/>
      <c r="J985" s="58"/>
      <c r="K985" s="57"/>
      <c r="L985" s="57"/>
      <c r="M985" s="58"/>
      <c r="P985" s="57"/>
      <c r="Q985" s="57"/>
      <c r="S985" s="57"/>
      <c r="T985" s="57"/>
      <c r="W985" s="57"/>
      <c r="Z985" s="57"/>
      <c r="AB985" s="57"/>
      <c r="AC985" s="57"/>
      <c r="AG985" s="67"/>
      <c r="AH985" s="67"/>
      <c r="AI985" s="59"/>
      <c r="AJ985" s="67"/>
      <c r="AK985" s="67"/>
      <c r="AM985" s="57"/>
      <c r="AN985" s="60"/>
      <c r="AO985" s="60"/>
      <c r="AP985" s="57"/>
      <c r="AQ985" s="57"/>
    </row>
    <row r="986" spans="4:43" ht="15.75" customHeight="1">
      <c r="D986" s="57"/>
      <c r="E986" s="57"/>
      <c r="F986" s="57"/>
      <c r="G986" s="57"/>
      <c r="I986" s="57"/>
      <c r="J986" s="58"/>
      <c r="K986" s="57"/>
      <c r="L986" s="57"/>
      <c r="M986" s="58"/>
      <c r="P986" s="57"/>
      <c r="Q986" s="57"/>
      <c r="S986" s="57"/>
      <c r="T986" s="57"/>
      <c r="W986" s="57"/>
      <c r="Z986" s="57"/>
      <c r="AB986" s="57"/>
      <c r="AC986" s="57"/>
      <c r="AG986" s="67"/>
      <c r="AH986" s="67"/>
      <c r="AI986" s="59"/>
      <c r="AJ986" s="67"/>
      <c r="AK986" s="67"/>
      <c r="AM986" s="57"/>
      <c r="AN986" s="60"/>
      <c r="AO986" s="60"/>
      <c r="AP986" s="57"/>
      <c r="AQ986" s="57"/>
    </row>
    <row r="987" spans="4:43" ht="15.75" customHeight="1">
      <c r="D987" s="57"/>
      <c r="E987" s="57"/>
      <c r="F987" s="57"/>
      <c r="G987" s="57"/>
      <c r="I987" s="57"/>
      <c r="J987" s="58"/>
      <c r="K987" s="57"/>
      <c r="L987" s="57"/>
      <c r="M987" s="58"/>
      <c r="P987" s="57"/>
      <c r="Q987" s="57"/>
      <c r="S987" s="57"/>
      <c r="T987" s="57"/>
      <c r="W987" s="57"/>
      <c r="Z987" s="57"/>
      <c r="AB987" s="57"/>
      <c r="AC987" s="57"/>
      <c r="AG987" s="67"/>
      <c r="AH987" s="67"/>
      <c r="AI987" s="59"/>
      <c r="AJ987" s="67"/>
      <c r="AK987" s="67"/>
      <c r="AM987" s="57"/>
      <c r="AN987" s="60"/>
      <c r="AO987" s="60"/>
      <c r="AP987" s="57"/>
      <c r="AQ987" s="57"/>
    </row>
    <row r="988" spans="4:43" ht="15.75" customHeight="1">
      <c r="D988" s="57"/>
      <c r="E988" s="57"/>
      <c r="F988" s="57"/>
      <c r="G988" s="57"/>
      <c r="I988" s="57"/>
      <c r="J988" s="58"/>
      <c r="K988" s="57"/>
      <c r="L988" s="57"/>
      <c r="M988" s="58"/>
      <c r="P988" s="57"/>
      <c r="Q988" s="57"/>
      <c r="S988" s="57"/>
      <c r="T988" s="57"/>
      <c r="W988" s="57"/>
      <c r="Z988" s="57"/>
      <c r="AB988" s="57"/>
      <c r="AC988" s="57"/>
      <c r="AG988" s="67"/>
      <c r="AH988" s="67"/>
      <c r="AI988" s="59"/>
      <c r="AJ988" s="67"/>
      <c r="AK988" s="67"/>
      <c r="AM988" s="57"/>
      <c r="AN988" s="60"/>
      <c r="AO988" s="60"/>
      <c r="AP988" s="57"/>
      <c r="AQ988" s="57"/>
    </row>
    <row r="989" spans="4:43" ht="15.75" customHeight="1">
      <c r="D989" s="57"/>
      <c r="E989" s="57"/>
      <c r="F989" s="57"/>
      <c r="G989" s="57"/>
      <c r="I989" s="57"/>
      <c r="J989" s="58"/>
      <c r="K989" s="57"/>
      <c r="L989" s="57"/>
      <c r="M989" s="58"/>
      <c r="P989" s="57"/>
      <c r="Q989" s="57"/>
      <c r="S989" s="57"/>
      <c r="T989" s="57"/>
      <c r="W989" s="57"/>
      <c r="Z989" s="57"/>
      <c r="AB989" s="57"/>
      <c r="AC989" s="57"/>
      <c r="AG989" s="67"/>
      <c r="AH989" s="67"/>
      <c r="AI989" s="59"/>
      <c r="AJ989" s="67"/>
      <c r="AK989" s="67"/>
      <c r="AM989" s="57"/>
      <c r="AN989" s="60"/>
      <c r="AO989" s="60"/>
      <c r="AP989" s="57"/>
      <c r="AQ989" s="57"/>
    </row>
    <row r="990" spans="4:43" ht="15.75" customHeight="1">
      <c r="D990" s="57"/>
      <c r="E990" s="57"/>
      <c r="F990" s="57"/>
      <c r="G990" s="57"/>
      <c r="I990" s="57"/>
      <c r="J990" s="58"/>
      <c r="K990" s="57"/>
      <c r="L990" s="57"/>
      <c r="M990" s="58"/>
      <c r="P990" s="57"/>
      <c r="Q990" s="57"/>
      <c r="S990" s="57"/>
      <c r="T990" s="57"/>
      <c r="W990" s="57"/>
      <c r="Z990" s="57"/>
      <c r="AB990" s="57"/>
      <c r="AC990" s="57"/>
      <c r="AG990" s="67"/>
      <c r="AH990" s="67"/>
      <c r="AI990" s="59"/>
      <c r="AJ990" s="67"/>
      <c r="AK990" s="67"/>
      <c r="AM990" s="57"/>
      <c r="AN990" s="60"/>
      <c r="AO990" s="60"/>
      <c r="AP990" s="57"/>
      <c r="AQ990" s="57"/>
    </row>
    <row r="991" spans="4:43" ht="15.75" customHeight="1">
      <c r="D991" s="57"/>
      <c r="E991" s="57"/>
      <c r="F991" s="57"/>
      <c r="G991" s="57"/>
      <c r="I991" s="57"/>
      <c r="J991" s="58"/>
      <c r="K991" s="57"/>
      <c r="L991" s="57"/>
      <c r="M991" s="58"/>
      <c r="P991" s="57"/>
      <c r="Q991" s="57"/>
      <c r="S991" s="57"/>
      <c r="T991" s="57"/>
      <c r="W991" s="57"/>
      <c r="Z991" s="57"/>
      <c r="AB991" s="57"/>
      <c r="AC991" s="57"/>
      <c r="AG991" s="67"/>
      <c r="AH991" s="67"/>
      <c r="AI991" s="59"/>
      <c r="AJ991" s="67"/>
      <c r="AK991" s="67"/>
      <c r="AM991" s="57"/>
      <c r="AN991" s="60"/>
      <c r="AO991" s="60"/>
      <c r="AP991" s="57"/>
      <c r="AQ991" s="57"/>
    </row>
    <row r="992" spans="4:43" ht="15.75" customHeight="1">
      <c r="D992" s="57"/>
      <c r="E992" s="57"/>
      <c r="F992" s="57"/>
      <c r="G992" s="57"/>
      <c r="I992" s="57"/>
      <c r="J992" s="58"/>
      <c r="K992" s="57"/>
      <c r="L992" s="57"/>
      <c r="M992" s="58"/>
      <c r="P992" s="57"/>
      <c r="Q992" s="57"/>
      <c r="S992" s="57"/>
      <c r="T992" s="57"/>
      <c r="W992" s="57"/>
      <c r="Z992" s="57"/>
      <c r="AB992" s="57"/>
      <c r="AC992" s="57"/>
      <c r="AG992" s="67"/>
      <c r="AH992" s="67"/>
      <c r="AI992" s="59"/>
      <c r="AJ992" s="67"/>
      <c r="AK992" s="67"/>
      <c r="AM992" s="57"/>
      <c r="AN992" s="60"/>
      <c r="AO992" s="60"/>
      <c r="AP992" s="57"/>
      <c r="AQ992" s="57"/>
    </row>
    <row r="993" spans="4:43" ht="15.75" customHeight="1">
      <c r="D993" s="57"/>
      <c r="E993" s="57"/>
      <c r="F993" s="57"/>
      <c r="G993" s="57"/>
      <c r="I993" s="57"/>
      <c r="J993" s="58"/>
      <c r="K993" s="57"/>
      <c r="L993" s="57"/>
      <c r="M993" s="58"/>
      <c r="P993" s="57"/>
      <c r="Q993" s="57"/>
      <c r="S993" s="57"/>
      <c r="T993" s="57"/>
      <c r="W993" s="57"/>
      <c r="Z993" s="57"/>
      <c r="AB993" s="57"/>
      <c r="AC993" s="57"/>
      <c r="AG993" s="67"/>
      <c r="AH993" s="67"/>
      <c r="AI993" s="59"/>
      <c r="AJ993" s="67"/>
      <c r="AK993" s="67"/>
      <c r="AM993" s="57"/>
      <c r="AN993" s="60"/>
      <c r="AO993" s="60"/>
      <c r="AP993" s="57"/>
      <c r="AQ993" s="57"/>
    </row>
    <row r="994" spans="4:43" ht="15.75" customHeight="1">
      <c r="D994" s="57"/>
      <c r="E994" s="57"/>
      <c r="F994" s="57"/>
      <c r="G994" s="57"/>
      <c r="I994" s="57"/>
      <c r="J994" s="58"/>
      <c r="K994" s="57"/>
      <c r="L994" s="57"/>
      <c r="M994" s="58"/>
      <c r="P994" s="57"/>
      <c r="Q994" s="57"/>
      <c r="S994" s="57"/>
      <c r="T994" s="57"/>
      <c r="W994" s="57"/>
      <c r="Z994" s="57"/>
      <c r="AB994" s="57"/>
      <c r="AC994" s="57"/>
      <c r="AG994" s="67"/>
      <c r="AH994" s="67"/>
      <c r="AI994" s="59"/>
      <c r="AJ994" s="67"/>
      <c r="AK994" s="67"/>
      <c r="AM994" s="57"/>
      <c r="AN994" s="60"/>
      <c r="AO994" s="60"/>
      <c r="AP994" s="57"/>
      <c r="AQ994" s="57"/>
    </row>
    <row r="995" spans="4:43" ht="15.75" customHeight="1">
      <c r="D995" s="57"/>
      <c r="E995" s="57"/>
      <c r="F995" s="57"/>
      <c r="G995" s="57"/>
      <c r="I995" s="57"/>
      <c r="J995" s="58"/>
      <c r="K995" s="57"/>
      <c r="L995" s="57"/>
      <c r="M995" s="58"/>
      <c r="P995" s="57"/>
      <c r="Q995" s="57"/>
      <c r="S995" s="57"/>
      <c r="T995" s="57"/>
      <c r="W995" s="57"/>
      <c r="Z995" s="57"/>
      <c r="AB995" s="57"/>
      <c r="AC995" s="57"/>
      <c r="AG995" s="67"/>
      <c r="AH995" s="67"/>
      <c r="AI995" s="59"/>
      <c r="AJ995" s="67"/>
      <c r="AK995" s="67"/>
      <c r="AM995" s="57"/>
      <c r="AN995" s="60"/>
      <c r="AO995" s="60"/>
      <c r="AP995" s="57"/>
      <c r="AQ995" s="57"/>
    </row>
    <row r="996" spans="4:43" ht="15.75" customHeight="1">
      <c r="D996" s="57"/>
      <c r="E996" s="57"/>
      <c r="F996" s="57"/>
      <c r="G996" s="57"/>
      <c r="I996" s="57"/>
      <c r="J996" s="58"/>
      <c r="K996" s="57"/>
      <c r="L996" s="57"/>
      <c r="M996" s="58"/>
      <c r="P996" s="57"/>
      <c r="Q996" s="57"/>
      <c r="S996" s="57"/>
      <c r="T996" s="57"/>
      <c r="W996" s="57"/>
      <c r="Z996" s="57"/>
      <c r="AB996" s="57"/>
      <c r="AC996" s="57"/>
      <c r="AG996" s="67"/>
      <c r="AH996" s="67"/>
      <c r="AI996" s="59"/>
      <c r="AJ996" s="67"/>
      <c r="AK996" s="67"/>
      <c r="AM996" s="57"/>
      <c r="AN996" s="60"/>
      <c r="AO996" s="60"/>
      <c r="AP996" s="57"/>
      <c r="AQ996" s="57"/>
    </row>
  </sheetData>
  <autoFilter ref="A1:AQ2" xr:uid="{47E22756-FD56-4FF0-A2D6-E072A637D780}"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sortState xmlns:xlrd2="http://schemas.microsoft.com/office/spreadsheetml/2017/richdata2" ref="A4:AQ54">
      <sortCondition ref="B1:B2"/>
    </sortState>
  </autoFilter>
  <mergeCells count="12">
    <mergeCell ref="J2:L2"/>
    <mergeCell ref="M2:O2"/>
    <mergeCell ref="AB2:AD2"/>
    <mergeCell ref="P2:R2"/>
    <mergeCell ref="S2:U2"/>
    <mergeCell ref="V2:X2"/>
    <mergeCell ref="Y2:AA2"/>
    <mergeCell ref="A1:A2"/>
    <mergeCell ref="B1:B2"/>
    <mergeCell ref="C1:C2"/>
    <mergeCell ref="D2:F2"/>
    <mergeCell ref="G2:I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1593C-E954-46AF-8C58-1E583C784EF4}">
  <dimension ref="A1:J54"/>
  <sheetViews>
    <sheetView topLeftCell="H1" workbookViewId="0">
      <selection activeCell="C9" sqref="C9"/>
    </sheetView>
  </sheetViews>
  <sheetFormatPr defaultRowHeight="15"/>
  <cols>
    <col min="1" max="1" width="3" bestFit="1" customWidth="1"/>
    <col min="2" max="2" width="49.85546875" customWidth="1"/>
    <col min="4" max="4" width="17.7109375" bestFit="1" customWidth="1"/>
    <col min="8" max="8" width="49.85546875" bestFit="1" customWidth="1"/>
    <col min="9" max="9" width="17.7109375" bestFit="1" customWidth="1"/>
  </cols>
  <sheetData>
    <row r="1" spans="1:10" s="323" customFormat="1">
      <c r="A1" s="323" t="s">
        <v>0</v>
      </c>
      <c r="B1" s="323" t="s">
        <v>328</v>
      </c>
      <c r="C1" s="323" t="s">
        <v>21</v>
      </c>
      <c r="G1" s="383" t="s">
        <v>0</v>
      </c>
      <c r="H1" s="385" t="s">
        <v>1</v>
      </c>
      <c r="I1" s="386" t="s">
        <v>18</v>
      </c>
    </row>
    <row r="2" spans="1:10" ht="15" customHeight="1">
      <c r="A2" s="12">
        <v>1</v>
      </c>
      <c r="B2" s="13" t="s">
        <v>23</v>
      </c>
      <c r="C2" s="35">
        <v>15.5</v>
      </c>
      <c r="D2" s="13" t="s">
        <v>331</v>
      </c>
      <c r="G2" s="384"/>
      <c r="H2" s="356"/>
      <c r="I2" s="387"/>
    </row>
    <row r="3" spans="1:10" ht="15" customHeight="1">
      <c r="A3" s="12">
        <v>3</v>
      </c>
      <c r="B3" s="41" t="s">
        <v>27</v>
      </c>
      <c r="C3" s="44">
        <v>14.666666666666666</v>
      </c>
      <c r="D3" s="41" t="s">
        <v>331</v>
      </c>
      <c r="G3" s="12">
        <v>5</v>
      </c>
      <c r="H3" s="13" t="s">
        <v>29</v>
      </c>
      <c r="I3" s="13" t="s">
        <v>333</v>
      </c>
      <c r="J3">
        <v>1</v>
      </c>
    </row>
    <row r="4" spans="1:10" ht="15" customHeight="1">
      <c r="A4" s="12">
        <v>4</v>
      </c>
      <c r="B4" s="46" t="s">
        <v>28</v>
      </c>
      <c r="C4" s="44">
        <v>6</v>
      </c>
      <c r="D4" s="46" t="s">
        <v>332</v>
      </c>
      <c r="G4" s="12">
        <v>7</v>
      </c>
      <c r="H4" s="41" t="s">
        <v>32</v>
      </c>
      <c r="I4" s="41" t="s">
        <v>333</v>
      </c>
      <c r="J4">
        <v>2</v>
      </c>
    </row>
    <row r="5" spans="1:10" ht="15" customHeight="1">
      <c r="A5" s="12">
        <v>5</v>
      </c>
      <c r="B5" s="13" t="s">
        <v>29</v>
      </c>
      <c r="C5" s="35">
        <v>25</v>
      </c>
      <c r="D5" s="13" t="s">
        <v>333</v>
      </c>
      <c r="G5" s="12">
        <v>9</v>
      </c>
      <c r="H5" s="13" t="s">
        <v>34</v>
      </c>
      <c r="I5" s="13" t="s">
        <v>333</v>
      </c>
      <c r="J5" s="323">
        <v>3</v>
      </c>
    </row>
    <row r="6" spans="1:10" ht="15" customHeight="1">
      <c r="A6" s="12">
        <v>6</v>
      </c>
      <c r="B6" s="13" t="s">
        <v>30</v>
      </c>
      <c r="C6" s="35">
        <v>27</v>
      </c>
      <c r="D6" s="13" t="s">
        <v>334</v>
      </c>
      <c r="G6" s="50">
        <v>17</v>
      </c>
      <c r="H6" s="51" t="s">
        <v>42</v>
      </c>
      <c r="I6" s="51" t="s">
        <v>333</v>
      </c>
      <c r="J6" s="323">
        <v>4</v>
      </c>
    </row>
    <row r="7" spans="1:10" ht="15" customHeight="1">
      <c r="A7" s="12">
        <v>7</v>
      </c>
      <c r="B7" s="41" t="s">
        <v>32</v>
      </c>
      <c r="C7" s="44">
        <v>16.666666666666664</v>
      </c>
      <c r="D7" s="41" t="s">
        <v>333</v>
      </c>
      <c r="G7" s="12">
        <v>18</v>
      </c>
      <c r="H7" s="13" t="s">
        <v>43</v>
      </c>
      <c r="I7" s="13" t="s">
        <v>333</v>
      </c>
      <c r="J7" s="323">
        <v>5</v>
      </c>
    </row>
    <row r="8" spans="1:10" ht="15" customHeight="1">
      <c r="A8" s="12">
        <v>8</v>
      </c>
      <c r="B8" s="46" t="s">
        <v>33</v>
      </c>
      <c r="C8" s="44">
        <v>16.7</v>
      </c>
      <c r="D8" s="46" t="s">
        <v>332</v>
      </c>
      <c r="G8" s="50">
        <v>19</v>
      </c>
      <c r="H8" s="51" t="s">
        <v>44</v>
      </c>
      <c r="I8" s="51" t="s">
        <v>333</v>
      </c>
      <c r="J8" s="323">
        <v>6</v>
      </c>
    </row>
    <row r="9" spans="1:10" ht="15" customHeight="1">
      <c r="A9" s="12">
        <v>9</v>
      </c>
      <c r="B9" s="13" t="s">
        <v>34</v>
      </c>
      <c r="C9" s="35">
        <v>16</v>
      </c>
      <c r="D9" s="13" t="s">
        <v>333</v>
      </c>
      <c r="G9" s="50">
        <v>22</v>
      </c>
      <c r="H9" s="51" t="s">
        <v>47</v>
      </c>
      <c r="I9" s="51" t="s">
        <v>333</v>
      </c>
      <c r="J9" s="323">
        <v>7</v>
      </c>
    </row>
    <row r="10" spans="1:10" ht="15" customHeight="1">
      <c r="A10" s="12">
        <v>12</v>
      </c>
      <c r="B10" s="46" t="s">
        <v>37</v>
      </c>
      <c r="C10" s="44">
        <v>16.666666666666664</v>
      </c>
      <c r="D10" s="13" t="s">
        <v>332</v>
      </c>
      <c r="G10" s="50">
        <v>23</v>
      </c>
      <c r="H10" s="51" t="s">
        <v>48</v>
      </c>
      <c r="I10" s="51" t="s">
        <v>333</v>
      </c>
      <c r="J10" s="323">
        <v>8</v>
      </c>
    </row>
    <row r="11" spans="1:10" ht="15" customHeight="1">
      <c r="A11" s="12">
        <v>13</v>
      </c>
      <c r="B11" s="13" t="s">
        <v>38</v>
      </c>
      <c r="C11" s="35">
        <v>17</v>
      </c>
      <c r="D11" s="46" t="s">
        <v>332</v>
      </c>
      <c r="G11" s="12">
        <v>24</v>
      </c>
      <c r="H11" s="13" t="s">
        <v>49</v>
      </c>
      <c r="I11" s="13" t="s">
        <v>333</v>
      </c>
      <c r="J11" s="323">
        <v>9</v>
      </c>
    </row>
    <row r="12" spans="1:10" ht="15" customHeight="1">
      <c r="A12" s="48">
        <v>14</v>
      </c>
      <c r="B12" s="49" t="s">
        <v>39</v>
      </c>
      <c r="C12" s="35">
        <v>14.5</v>
      </c>
      <c r="D12" s="13" t="s">
        <v>334</v>
      </c>
      <c r="G12" s="12">
        <v>28</v>
      </c>
      <c r="H12" s="13" t="s">
        <v>53</v>
      </c>
      <c r="I12" s="13" t="s">
        <v>333</v>
      </c>
      <c r="J12" s="323">
        <v>10</v>
      </c>
    </row>
    <row r="13" spans="1:10" ht="15" customHeight="1">
      <c r="A13" s="50">
        <v>15</v>
      </c>
      <c r="B13" s="51" t="s">
        <v>40</v>
      </c>
      <c r="C13" s="35">
        <v>15</v>
      </c>
      <c r="D13" s="49" t="s">
        <v>332</v>
      </c>
      <c r="G13" s="12">
        <v>34</v>
      </c>
      <c r="H13" s="13" t="s">
        <v>59</v>
      </c>
      <c r="I13" s="13" t="s">
        <v>333</v>
      </c>
      <c r="J13" s="323">
        <v>11</v>
      </c>
    </row>
    <row r="14" spans="1:10" ht="15" customHeight="1">
      <c r="A14" s="12">
        <v>16</v>
      </c>
      <c r="B14" s="13" t="s">
        <v>41</v>
      </c>
      <c r="C14" s="35">
        <v>16</v>
      </c>
      <c r="D14" s="51" t="s">
        <v>332</v>
      </c>
      <c r="G14" s="50">
        <v>35</v>
      </c>
      <c r="H14" s="51" t="s">
        <v>60</v>
      </c>
      <c r="I14" s="51" t="s">
        <v>333</v>
      </c>
      <c r="J14" s="323">
        <v>12</v>
      </c>
    </row>
    <row r="15" spans="1:10" ht="15" customHeight="1">
      <c r="A15" s="50">
        <v>17</v>
      </c>
      <c r="B15" s="51" t="s">
        <v>42</v>
      </c>
      <c r="C15" s="35">
        <v>13</v>
      </c>
      <c r="D15" s="13" t="s">
        <v>332</v>
      </c>
      <c r="G15" s="12">
        <v>39</v>
      </c>
      <c r="H15" s="13" t="s">
        <v>64</v>
      </c>
      <c r="I15" s="13" t="s">
        <v>333</v>
      </c>
      <c r="J15" s="323">
        <v>13</v>
      </c>
    </row>
    <row r="16" spans="1:10" ht="15" customHeight="1">
      <c r="A16" s="12">
        <v>18</v>
      </c>
      <c r="B16" s="13" t="s">
        <v>43</v>
      </c>
      <c r="C16" s="35">
        <v>18.5</v>
      </c>
      <c r="D16" s="51" t="s">
        <v>333</v>
      </c>
      <c r="G16" s="50">
        <v>44</v>
      </c>
      <c r="H16" s="51" t="s">
        <v>69</v>
      </c>
      <c r="I16" s="51" t="s">
        <v>333</v>
      </c>
      <c r="J16" s="323">
        <v>14</v>
      </c>
    </row>
    <row r="17" spans="1:10" ht="15" customHeight="1">
      <c r="A17" s="50">
        <v>19</v>
      </c>
      <c r="B17" s="51" t="s">
        <v>44</v>
      </c>
      <c r="C17" s="35">
        <v>24</v>
      </c>
      <c r="D17" s="13" t="s">
        <v>333</v>
      </c>
      <c r="G17" s="12">
        <v>45</v>
      </c>
      <c r="H17" s="13" t="s">
        <v>70</v>
      </c>
      <c r="I17" s="13" t="s">
        <v>333</v>
      </c>
      <c r="J17" s="323">
        <v>15</v>
      </c>
    </row>
    <row r="18" spans="1:10" ht="15" customHeight="1">
      <c r="A18" s="12">
        <v>20</v>
      </c>
      <c r="B18" s="46" t="s">
        <v>45</v>
      </c>
      <c r="C18" s="44">
        <v>15</v>
      </c>
      <c r="D18" s="51" t="s">
        <v>333</v>
      </c>
      <c r="G18" s="12">
        <v>48</v>
      </c>
      <c r="H18" s="13" t="s">
        <v>73</v>
      </c>
      <c r="I18" s="13" t="s">
        <v>333</v>
      </c>
      <c r="J18" s="323">
        <v>16</v>
      </c>
    </row>
    <row r="19" spans="1:10" ht="15" customHeight="1">
      <c r="A19" s="50">
        <v>21</v>
      </c>
      <c r="B19" s="51" t="s">
        <v>46</v>
      </c>
      <c r="C19" s="35">
        <v>19</v>
      </c>
      <c r="D19" s="46" t="s">
        <v>332</v>
      </c>
      <c r="G19" s="12">
        <v>49</v>
      </c>
      <c r="H19" s="53" t="s">
        <v>74</v>
      </c>
      <c r="I19" s="53" t="s">
        <v>333</v>
      </c>
      <c r="J19" s="323">
        <v>17</v>
      </c>
    </row>
    <row r="20" spans="1:10" ht="15" customHeight="1">
      <c r="A20" s="50">
        <v>22</v>
      </c>
      <c r="B20" s="51" t="s">
        <v>47</v>
      </c>
      <c r="C20" s="35">
        <v>17</v>
      </c>
      <c r="D20" s="51" t="s">
        <v>332</v>
      </c>
      <c r="G20" s="12">
        <v>4</v>
      </c>
      <c r="H20" s="46" t="s">
        <v>28</v>
      </c>
      <c r="I20" s="46" t="s">
        <v>332</v>
      </c>
      <c r="J20" s="323">
        <v>1</v>
      </c>
    </row>
    <row r="21" spans="1:10" ht="15" customHeight="1">
      <c r="A21" s="50">
        <v>23</v>
      </c>
      <c r="B21" s="51" t="s">
        <v>48</v>
      </c>
      <c r="C21" s="35">
        <v>10</v>
      </c>
      <c r="D21" s="51" t="s">
        <v>333</v>
      </c>
      <c r="G21" s="12">
        <v>8</v>
      </c>
      <c r="H21" s="46" t="s">
        <v>33</v>
      </c>
      <c r="I21" s="46" t="s">
        <v>332</v>
      </c>
      <c r="J21" s="323">
        <v>2</v>
      </c>
    </row>
    <row r="22" spans="1:10" ht="15" customHeight="1">
      <c r="A22" s="12">
        <v>24</v>
      </c>
      <c r="B22" s="13" t="s">
        <v>49</v>
      </c>
      <c r="C22" s="35">
        <v>16.5</v>
      </c>
      <c r="D22" s="51" t="s">
        <v>333</v>
      </c>
      <c r="G22" s="12">
        <v>11</v>
      </c>
      <c r="H22" s="13" t="s">
        <v>36</v>
      </c>
      <c r="I22" s="13" t="s">
        <v>332</v>
      </c>
      <c r="J22" s="323">
        <v>3</v>
      </c>
    </row>
    <row r="23" spans="1:10" ht="15" customHeight="1">
      <c r="A23" s="12">
        <v>25</v>
      </c>
      <c r="B23" s="13" t="s">
        <v>50</v>
      </c>
      <c r="C23" s="35">
        <v>14.5</v>
      </c>
      <c r="D23" s="13" t="s">
        <v>333</v>
      </c>
      <c r="G23" s="12">
        <v>12</v>
      </c>
      <c r="H23" s="46" t="s">
        <v>37</v>
      </c>
      <c r="I23" s="46" t="s">
        <v>332</v>
      </c>
      <c r="J23" s="323">
        <v>4</v>
      </c>
    </row>
    <row r="24" spans="1:10" ht="15" customHeight="1">
      <c r="A24" s="50">
        <v>26</v>
      </c>
      <c r="B24" s="51" t="s">
        <v>51</v>
      </c>
      <c r="C24" s="35">
        <v>15</v>
      </c>
      <c r="D24" s="13" t="s">
        <v>332</v>
      </c>
      <c r="G24" s="48">
        <v>14</v>
      </c>
      <c r="H24" s="49" t="s">
        <v>39</v>
      </c>
      <c r="I24" s="49" t="s">
        <v>332</v>
      </c>
      <c r="J24" s="323">
        <v>5</v>
      </c>
    </row>
    <row r="25" spans="1:10" ht="15" customHeight="1">
      <c r="A25" s="12">
        <v>27</v>
      </c>
      <c r="B25" s="13" t="s">
        <v>52</v>
      </c>
      <c r="C25" s="35">
        <v>0</v>
      </c>
      <c r="D25" s="51" t="s">
        <v>332</v>
      </c>
      <c r="G25" s="50">
        <v>15</v>
      </c>
      <c r="H25" s="51" t="s">
        <v>40</v>
      </c>
      <c r="I25" s="51" t="s">
        <v>332</v>
      </c>
      <c r="J25" s="323">
        <v>6</v>
      </c>
    </row>
    <row r="26" spans="1:10" ht="15" customHeight="1">
      <c r="A26" s="12">
        <v>28</v>
      </c>
      <c r="B26" s="13" t="s">
        <v>53</v>
      </c>
      <c r="C26" s="35">
        <v>15</v>
      </c>
      <c r="D26" s="13" t="s">
        <v>334</v>
      </c>
      <c r="G26" s="12">
        <v>16</v>
      </c>
      <c r="H26" s="13" t="s">
        <v>41</v>
      </c>
      <c r="I26" s="13" t="s">
        <v>332</v>
      </c>
      <c r="J26" s="323">
        <v>7</v>
      </c>
    </row>
    <row r="27" spans="1:10" ht="15" customHeight="1">
      <c r="A27" s="12">
        <v>29</v>
      </c>
      <c r="B27" s="46" t="s">
        <v>54</v>
      </c>
      <c r="C27" s="44">
        <v>12</v>
      </c>
      <c r="D27" s="13" t="s">
        <v>333</v>
      </c>
      <c r="G27" s="12">
        <v>20</v>
      </c>
      <c r="H27" s="46" t="s">
        <v>45</v>
      </c>
      <c r="I27" s="46" t="s">
        <v>332</v>
      </c>
      <c r="J27" s="323">
        <v>8</v>
      </c>
    </row>
    <row r="28" spans="1:10" ht="15" customHeight="1">
      <c r="A28" s="12">
        <v>30</v>
      </c>
      <c r="B28" s="52" t="s">
        <v>55</v>
      </c>
      <c r="C28" s="35">
        <v>20</v>
      </c>
      <c r="D28" s="46" t="s">
        <v>334</v>
      </c>
      <c r="G28" s="50">
        <v>21</v>
      </c>
      <c r="H28" s="51" t="s">
        <v>46</v>
      </c>
      <c r="I28" s="51" t="s">
        <v>332</v>
      </c>
      <c r="J28" s="323">
        <v>9</v>
      </c>
    </row>
    <row r="29" spans="1:10" ht="15" customHeight="1">
      <c r="A29" s="12">
        <v>31</v>
      </c>
      <c r="B29" s="13" t="s">
        <v>56</v>
      </c>
      <c r="C29" s="35">
        <v>19</v>
      </c>
      <c r="D29" s="52" t="s">
        <v>334</v>
      </c>
      <c r="G29" s="12">
        <v>25</v>
      </c>
      <c r="H29" s="13" t="s">
        <v>50</v>
      </c>
      <c r="I29" s="13" t="s">
        <v>332</v>
      </c>
      <c r="J29" s="323">
        <v>10</v>
      </c>
    </row>
    <row r="30" spans="1:10" ht="15" customHeight="1">
      <c r="A30" s="12">
        <v>32</v>
      </c>
      <c r="B30" s="13" t="s">
        <v>57</v>
      </c>
      <c r="C30" s="35">
        <v>11</v>
      </c>
      <c r="D30" s="13" t="s">
        <v>334</v>
      </c>
      <c r="G30" s="50">
        <v>26</v>
      </c>
      <c r="H30" s="51" t="s">
        <v>51</v>
      </c>
      <c r="I30" s="51" t="s">
        <v>332</v>
      </c>
      <c r="J30" s="323">
        <v>11</v>
      </c>
    </row>
    <row r="31" spans="1:10" ht="15" customHeight="1">
      <c r="A31" s="12">
        <v>33</v>
      </c>
      <c r="B31" s="13" t="s">
        <v>58</v>
      </c>
      <c r="C31" s="35">
        <v>15.5</v>
      </c>
      <c r="D31" s="13" t="s">
        <v>334</v>
      </c>
      <c r="G31" s="12">
        <v>33</v>
      </c>
      <c r="H31" s="13" t="s">
        <v>58</v>
      </c>
      <c r="I31" s="13" t="s">
        <v>332</v>
      </c>
      <c r="J31" s="323">
        <v>12</v>
      </c>
    </row>
    <row r="32" spans="1:10" ht="15" customHeight="1">
      <c r="A32" s="56">
        <v>50</v>
      </c>
      <c r="B32" s="54" t="s">
        <v>75</v>
      </c>
      <c r="C32" s="35">
        <v>22.5</v>
      </c>
      <c r="D32" s="13" t="s">
        <v>332</v>
      </c>
      <c r="G32" s="12">
        <v>38</v>
      </c>
      <c r="H32" s="13" t="s">
        <v>63</v>
      </c>
      <c r="I32" s="13" t="s">
        <v>332</v>
      </c>
      <c r="J32" s="323">
        <v>13</v>
      </c>
    </row>
    <row r="33" spans="1:10" ht="15" customHeight="1">
      <c r="A33" s="12">
        <v>34</v>
      </c>
      <c r="B33" s="13" t="s">
        <v>59</v>
      </c>
      <c r="C33" s="35">
        <v>21</v>
      </c>
      <c r="D33" s="54" t="s">
        <v>334</v>
      </c>
      <c r="G33" s="50">
        <v>43</v>
      </c>
      <c r="H33" s="51" t="s">
        <v>68</v>
      </c>
      <c r="I33" s="51" t="s">
        <v>332</v>
      </c>
      <c r="J33" s="323">
        <v>14</v>
      </c>
    </row>
    <row r="34" spans="1:10" ht="15" customHeight="1">
      <c r="A34" s="50">
        <v>35</v>
      </c>
      <c r="B34" s="51" t="s">
        <v>60</v>
      </c>
      <c r="C34" s="35">
        <v>18.5</v>
      </c>
      <c r="D34" s="13" t="s">
        <v>333</v>
      </c>
      <c r="G34" s="50">
        <v>46</v>
      </c>
      <c r="H34" s="51" t="s">
        <v>71</v>
      </c>
      <c r="I34" s="51" t="s">
        <v>332</v>
      </c>
      <c r="J34" s="323">
        <v>15</v>
      </c>
    </row>
    <row r="35" spans="1:10" ht="15" customHeight="1">
      <c r="A35" s="12">
        <v>36</v>
      </c>
      <c r="B35" s="13" t="s">
        <v>61</v>
      </c>
      <c r="C35" s="35">
        <v>16</v>
      </c>
      <c r="D35" s="51" t="s">
        <v>333</v>
      </c>
      <c r="G35" s="12">
        <v>47</v>
      </c>
      <c r="H35" s="41" t="s">
        <v>72</v>
      </c>
      <c r="I35" s="41" t="s">
        <v>332</v>
      </c>
      <c r="J35" s="323">
        <v>16</v>
      </c>
    </row>
    <row r="36" spans="1:10" ht="15" customHeight="1">
      <c r="A36" s="50">
        <v>37</v>
      </c>
      <c r="B36" s="51" t="s">
        <v>62</v>
      </c>
      <c r="C36" s="35">
        <v>19</v>
      </c>
      <c r="D36" s="13" t="s">
        <v>331</v>
      </c>
      <c r="G36" s="12">
        <v>1</v>
      </c>
      <c r="H36" s="13" t="s">
        <v>23</v>
      </c>
      <c r="I36" s="13" t="s">
        <v>331</v>
      </c>
      <c r="J36" s="323">
        <v>1</v>
      </c>
    </row>
    <row r="37" spans="1:10" ht="15" customHeight="1">
      <c r="A37" s="12">
        <v>38</v>
      </c>
      <c r="B37" s="13" t="s">
        <v>63</v>
      </c>
      <c r="C37" s="35">
        <v>15.5</v>
      </c>
      <c r="D37" s="51" t="s">
        <v>334</v>
      </c>
      <c r="G37" s="12">
        <v>3</v>
      </c>
      <c r="H37" s="41" t="s">
        <v>27</v>
      </c>
      <c r="I37" s="41" t="s">
        <v>331</v>
      </c>
      <c r="J37" s="323">
        <v>2</v>
      </c>
    </row>
    <row r="38" spans="1:10" ht="15" customHeight="1">
      <c r="A38" s="56">
        <v>53</v>
      </c>
      <c r="B38" s="56" t="s">
        <v>78</v>
      </c>
      <c r="C38" s="35">
        <v>11.5</v>
      </c>
      <c r="D38" s="13" t="s">
        <v>332</v>
      </c>
      <c r="G38" s="12">
        <v>36</v>
      </c>
      <c r="H38" s="13" t="s">
        <v>61</v>
      </c>
      <c r="I38" s="13" t="s">
        <v>331</v>
      </c>
      <c r="J38" s="323">
        <v>3</v>
      </c>
    </row>
    <row r="39" spans="1:10" ht="15" customHeight="1">
      <c r="A39" s="56">
        <v>51</v>
      </c>
      <c r="B39" s="56" t="s">
        <v>76</v>
      </c>
      <c r="C39" s="35">
        <v>7</v>
      </c>
      <c r="D39" s="56" t="s">
        <v>334</v>
      </c>
      <c r="G39" s="12">
        <v>42</v>
      </c>
      <c r="H39" s="41" t="s">
        <v>67</v>
      </c>
      <c r="I39" s="41" t="s">
        <v>331</v>
      </c>
      <c r="J39" s="323">
        <v>4</v>
      </c>
    </row>
    <row r="40" spans="1:10" ht="15" customHeight="1">
      <c r="A40" s="56">
        <v>52</v>
      </c>
      <c r="B40" s="55" t="s">
        <v>77</v>
      </c>
      <c r="C40" s="35">
        <v>19</v>
      </c>
      <c r="D40" s="56" t="s">
        <v>334</v>
      </c>
      <c r="G40" s="12">
        <v>6</v>
      </c>
      <c r="H40" s="13" t="s">
        <v>30</v>
      </c>
      <c r="I40" s="13" t="s">
        <v>334</v>
      </c>
      <c r="J40" s="323">
        <v>1</v>
      </c>
    </row>
    <row r="41" spans="1:10" ht="15" customHeight="1">
      <c r="A41" s="12">
        <v>39</v>
      </c>
      <c r="B41" s="13" t="s">
        <v>64</v>
      </c>
      <c r="C41" s="35">
        <v>15.5</v>
      </c>
      <c r="D41" s="55" t="s">
        <v>334</v>
      </c>
      <c r="G41" s="12">
        <v>13</v>
      </c>
      <c r="H41" s="13" t="s">
        <v>38</v>
      </c>
      <c r="I41" s="13" t="s">
        <v>334</v>
      </c>
      <c r="J41" s="323">
        <v>2</v>
      </c>
    </row>
    <row r="42" spans="1:10" ht="15" customHeight="1">
      <c r="A42" s="12">
        <v>40</v>
      </c>
      <c r="B42" s="13" t="s">
        <v>65</v>
      </c>
      <c r="C42" s="35">
        <v>0</v>
      </c>
      <c r="D42" s="13" t="s">
        <v>333</v>
      </c>
      <c r="G42" s="12">
        <v>27</v>
      </c>
      <c r="H42" s="13" t="s">
        <v>52</v>
      </c>
      <c r="I42" s="13" t="s">
        <v>334</v>
      </c>
      <c r="J42" s="323">
        <v>3</v>
      </c>
    </row>
    <row r="43" spans="1:10" ht="15" customHeight="1">
      <c r="A43" s="12">
        <v>42</v>
      </c>
      <c r="B43" s="41" t="s">
        <v>67</v>
      </c>
      <c r="C43" s="44">
        <v>13</v>
      </c>
      <c r="D43" s="13" t="s">
        <v>334</v>
      </c>
      <c r="G43" s="12">
        <v>29</v>
      </c>
      <c r="H43" s="46" t="s">
        <v>54</v>
      </c>
      <c r="I43" s="46" t="s">
        <v>334</v>
      </c>
      <c r="J43" s="323">
        <v>4</v>
      </c>
    </row>
    <row r="44" spans="1:10" ht="15" customHeight="1">
      <c r="A44" s="50">
        <v>43</v>
      </c>
      <c r="B44" s="51" t="s">
        <v>68</v>
      </c>
      <c r="C44" s="35">
        <v>16.5</v>
      </c>
      <c r="D44" s="41" t="s">
        <v>331</v>
      </c>
      <c r="G44" s="12">
        <v>30</v>
      </c>
      <c r="H44" s="52" t="s">
        <v>55</v>
      </c>
      <c r="I44" s="52" t="s">
        <v>334</v>
      </c>
      <c r="J44" s="323">
        <v>5</v>
      </c>
    </row>
    <row r="45" spans="1:10" ht="15" customHeight="1">
      <c r="A45" s="50">
        <v>44</v>
      </c>
      <c r="B45" s="51" t="s">
        <v>69</v>
      </c>
      <c r="C45" s="35">
        <v>17</v>
      </c>
      <c r="D45" s="51" t="s">
        <v>332</v>
      </c>
      <c r="G45" s="12">
        <v>31</v>
      </c>
      <c r="H45" s="13" t="s">
        <v>56</v>
      </c>
      <c r="I45" s="13" t="s">
        <v>334</v>
      </c>
      <c r="J45" s="323">
        <v>6</v>
      </c>
    </row>
    <row r="46" spans="1:10" ht="15" customHeight="1">
      <c r="A46" s="12">
        <v>45</v>
      </c>
      <c r="B46" s="13" t="s">
        <v>70</v>
      </c>
      <c r="C46" s="35">
        <v>17</v>
      </c>
      <c r="D46" s="51" t="s">
        <v>333</v>
      </c>
      <c r="G46" s="12">
        <v>32</v>
      </c>
      <c r="H46" s="13" t="s">
        <v>57</v>
      </c>
      <c r="I46" s="13" t="s">
        <v>334</v>
      </c>
      <c r="J46" s="323">
        <v>7</v>
      </c>
    </row>
    <row r="47" spans="1:10" ht="15" customHeight="1">
      <c r="A47" s="56">
        <v>55</v>
      </c>
      <c r="B47" s="56" t="s">
        <v>80</v>
      </c>
      <c r="C47" s="35">
        <v>12.5</v>
      </c>
      <c r="D47" s="13" t="s">
        <v>333</v>
      </c>
      <c r="G47" s="50">
        <v>37</v>
      </c>
      <c r="H47" s="51" t="s">
        <v>62</v>
      </c>
      <c r="I47" s="51" t="s">
        <v>334</v>
      </c>
      <c r="J47" s="323">
        <v>8</v>
      </c>
    </row>
    <row r="48" spans="1:10" ht="15" customHeight="1">
      <c r="A48" s="12">
        <v>49</v>
      </c>
      <c r="B48" s="53" t="s">
        <v>74</v>
      </c>
      <c r="C48" s="44">
        <v>12</v>
      </c>
      <c r="D48" s="56" t="s">
        <v>334</v>
      </c>
      <c r="G48" s="12">
        <v>41</v>
      </c>
      <c r="H48" s="13" t="s">
        <v>66</v>
      </c>
      <c r="I48" s="13" t="s">
        <v>334</v>
      </c>
      <c r="J48" s="323">
        <v>9</v>
      </c>
    </row>
    <row r="49" spans="1:10" ht="15" customHeight="1">
      <c r="A49" s="50">
        <v>46</v>
      </c>
      <c r="B49" s="51" t="s">
        <v>71</v>
      </c>
      <c r="C49" s="35">
        <v>7</v>
      </c>
      <c r="D49" s="53" t="s">
        <v>333</v>
      </c>
      <c r="G49" s="56">
        <v>50</v>
      </c>
      <c r="H49" s="54" t="s">
        <v>75</v>
      </c>
      <c r="I49" s="54" t="s">
        <v>334</v>
      </c>
      <c r="J49" s="323">
        <v>10</v>
      </c>
    </row>
    <row r="50" spans="1:10" ht="15" customHeight="1">
      <c r="A50" s="12">
        <v>47</v>
      </c>
      <c r="B50" s="41" t="s">
        <v>72</v>
      </c>
      <c r="C50" s="44">
        <v>19.5</v>
      </c>
      <c r="D50" s="51" t="s">
        <v>332</v>
      </c>
      <c r="G50" s="56">
        <v>51</v>
      </c>
      <c r="H50" s="56" t="s">
        <v>76</v>
      </c>
      <c r="I50" s="56" t="s">
        <v>334</v>
      </c>
      <c r="J50" s="323">
        <v>11</v>
      </c>
    </row>
    <row r="51" spans="1:10" ht="15" customHeight="1">
      <c r="A51" s="12">
        <v>48</v>
      </c>
      <c r="B51" s="13" t="s">
        <v>73</v>
      </c>
      <c r="C51" s="35">
        <v>27</v>
      </c>
      <c r="D51" s="41" t="s">
        <v>332</v>
      </c>
      <c r="G51" s="56">
        <v>52</v>
      </c>
      <c r="H51" s="55" t="s">
        <v>77</v>
      </c>
      <c r="I51" s="55" t="s">
        <v>334</v>
      </c>
      <c r="J51" s="323">
        <v>12</v>
      </c>
    </row>
    <row r="52" spans="1:10">
      <c r="D52" s="13" t="s">
        <v>333</v>
      </c>
      <c r="G52" s="56">
        <v>53</v>
      </c>
      <c r="H52" s="56" t="s">
        <v>78</v>
      </c>
      <c r="I52" s="56" t="s">
        <v>334</v>
      </c>
      <c r="J52" s="323">
        <v>13</v>
      </c>
    </row>
    <row r="53" spans="1:10" ht="15.75">
      <c r="G53" s="56">
        <v>54</v>
      </c>
      <c r="H53" s="54" t="s">
        <v>79</v>
      </c>
      <c r="I53" s="54" t="s">
        <v>334</v>
      </c>
      <c r="J53" s="323">
        <v>14</v>
      </c>
    </row>
    <row r="54" spans="1:10">
      <c r="G54" s="56">
        <v>55</v>
      </c>
      <c r="H54" s="56" t="s">
        <v>80</v>
      </c>
      <c r="I54" s="56" t="s">
        <v>334</v>
      </c>
      <c r="J54" s="323">
        <v>15</v>
      </c>
    </row>
  </sheetData>
  <autoFilter ref="A1:C51" xr:uid="{B3D4D541-7A31-48E1-841F-AB9684189580}">
    <sortState xmlns:xlrd2="http://schemas.microsoft.com/office/spreadsheetml/2017/richdata2" ref="A2:C51">
      <sortCondition ref="B1:B51"/>
    </sortState>
  </autoFilter>
  <mergeCells count="3">
    <mergeCell ref="G1:G2"/>
    <mergeCell ref="H1:H2"/>
    <mergeCell ref="I1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8263-39FE-4110-AACF-A10A9619CF15}">
  <dimension ref="A1:D54"/>
  <sheetViews>
    <sheetView topLeftCell="A17" workbookViewId="0">
      <selection activeCell="P38" sqref="P38"/>
    </sheetView>
  </sheetViews>
  <sheetFormatPr defaultRowHeight="15"/>
  <cols>
    <col min="2" max="2" width="9.140625" style="324"/>
    <col min="3" max="3" width="49.85546875" customWidth="1"/>
    <col min="4" max="4" width="17.7109375" customWidth="1"/>
    <col min="5" max="5" width="12" bestFit="1" customWidth="1"/>
  </cols>
  <sheetData>
    <row r="1" spans="1:4" ht="15" customHeight="1">
      <c r="A1" s="383" t="s">
        <v>0</v>
      </c>
      <c r="B1" s="397" t="s">
        <v>336</v>
      </c>
      <c r="C1" s="385" t="s">
        <v>1</v>
      </c>
      <c r="D1" s="386" t="s">
        <v>18</v>
      </c>
    </row>
    <row r="2" spans="1:4" ht="15" customHeight="1">
      <c r="A2" s="384"/>
      <c r="B2" s="398"/>
      <c r="C2" s="356"/>
      <c r="D2" s="387"/>
    </row>
    <row r="3" spans="1:4" ht="15" customHeight="1">
      <c r="A3" s="12">
        <v>1</v>
      </c>
      <c r="B3" s="35">
        <v>16.399999999999999</v>
      </c>
      <c r="C3" s="13" t="s">
        <v>29</v>
      </c>
      <c r="D3" s="13" t="s">
        <v>333</v>
      </c>
    </row>
    <row r="4" spans="1:4" ht="15" customHeight="1">
      <c r="A4" s="12">
        <v>2</v>
      </c>
      <c r="B4" s="44">
        <v>27</v>
      </c>
      <c r="C4" s="41" t="s">
        <v>32</v>
      </c>
      <c r="D4" s="41" t="s">
        <v>333</v>
      </c>
    </row>
    <row r="5" spans="1:4" ht="15" customHeight="1">
      <c r="A5" s="12">
        <v>3</v>
      </c>
      <c r="B5" s="35">
        <v>17</v>
      </c>
      <c r="C5" s="13" t="s">
        <v>34</v>
      </c>
      <c r="D5" s="13" t="s">
        <v>333</v>
      </c>
    </row>
    <row r="6" spans="1:4" ht="15" customHeight="1">
      <c r="A6" s="12">
        <v>4</v>
      </c>
      <c r="B6" s="35">
        <v>16</v>
      </c>
      <c r="C6" s="51" t="s">
        <v>42</v>
      </c>
      <c r="D6" s="51" t="s">
        <v>333</v>
      </c>
    </row>
    <row r="7" spans="1:4" ht="15" customHeight="1">
      <c r="A7" s="12">
        <v>5</v>
      </c>
      <c r="B7" s="35">
        <v>13</v>
      </c>
      <c r="C7" s="13" t="s">
        <v>43</v>
      </c>
      <c r="D7" s="13" t="s">
        <v>333</v>
      </c>
    </row>
    <row r="8" spans="1:4" ht="15" customHeight="1">
      <c r="A8" s="12">
        <v>6</v>
      </c>
      <c r="B8" s="35">
        <v>18.5</v>
      </c>
      <c r="C8" s="51" t="s">
        <v>44</v>
      </c>
      <c r="D8" s="51" t="s">
        <v>333</v>
      </c>
    </row>
    <row r="9" spans="1:4" ht="15" customHeight="1">
      <c r="A9" s="12">
        <v>7</v>
      </c>
      <c r="B9" s="35">
        <v>19</v>
      </c>
      <c r="C9" s="51" t="s">
        <v>47</v>
      </c>
      <c r="D9" s="51" t="s">
        <v>333</v>
      </c>
    </row>
    <row r="10" spans="1:4" ht="15" customHeight="1">
      <c r="A10" s="12">
        <v>8</v>
      </c>
      <c r="B10" s="35">
        <v>17</v>
      </c>
      <c r="C10" s="51" t="s">
        <v>48</v>
      </c>
      <c r="D10" s="51" t="s">
        <v>333</v>
      </c>
    </row>
    <row r="11" spans="1:4" ht="15" customHeight="1">
      <c r="A11" s="12">
        <v>9</v>
      </c>
      <c r="B11" s="35">
        <v>9</v>
      </c>
      <c r="C11" s="13" t="s">
        <v>49</v>
      </c>
      <c r="D11" s="13" t="s">
        <v>333</v>
      </c>
    </row>
    <row r="12" spans="1:4" ht="15" customHeight="1">
      <c r="A12" s="12">
        <v>10</v>
      </c>
      <c r="B12" s="35">
        <v>0</v>
      </c>
      <c r="C12" s="13" t="s">
        <v>53</v>
      </c>
      <c r="D12" s="13" t="s">
        <v>333</v>
      </c>
    </row>
    <row r="13" spans="1:4" ht="15" customHeight="1">
      <c r="A13" s="12">
        <v>11</v>
      </c>
      <c r="B13" s="35">
        <v>15.5</v>
      </c>
      <c r="C13" s="13" t="s">
        <v>59</v>
      </c>
      <c r="D13" s="13" t="s">
        <v>333</v>
      </c>
    </row>
    <row r="14" spans="1:4" ht="15" customHeight="1">
      <c r="A14" s="12">
        <v>12</v>
      </c>
      <c r="B14" s="35">
        <v>22.5</v>
      </c>
      <c r="C14" s="51" t="s">
        <v>60</v>
      </c>
      <c r="D14" s="51" t="s">
        <v>333</v>
      </c>
    </row>
    <row r="15" spans="1:4" ht="15" customHeight="1">
      <c r="A15" s="12">
        <v>13</v>
      </c>
      <c r="B15" s="35">
        <v>19</v>
      </c>
      <c r="C15" s="13" t="s">
        <v>64</v>
      </c>
      <c r="D15" s="13" t="s">
        <v>333</v>
      </c>
    </row>
    <row r="16" spans="1:4" ht="15" customHeight="1">
      <c r="A16" s="12">
        <v>14</v>
      </c>
      <c r="B16" s="35">
        <v>19</v>
      </c>
      <c r="C16" s="51" t="s">
        <v>69</v>
      </c>
      <c r="D16" s="51" t="s">
        <v>333</v>
      </c>
    </row>
    <row r="17" spans="1:4" ht="15" customHeight="1">
      <c r="A17" s="12">
        <v>15</v>
      </c>
      <c r="B17" s="35">
        <v>15.5</v>
      </c>
      <c r="C17" s="13" t="s">
        <v>70</v>
      </c>
      <c r="D17" s="13" t="s">
        <v>333</v>
      </c>
    </row>
    <row r="18" spans="1:4" ht="15" customHeight="1">
      <c r="A18" s="12">
        <v>16</v>
      </c>
      <c r="B18" s="44">
        <v>17</v>
      </c>
      <c r="C18" s="53" t="s">
        <v>74</v>
      </c>
      <c r="D18" s="53" t="s">
        <v>333</v>
      </c>
    </row>
    <row r="19" spans="1:4" ht="15" customHeight="1">
      <c r="A19" s="12">
        <v>17</v>
      </c>
      <c r="B19" s="35">
        <v>16.5</v>
      </c>
      <c r="C19" s="13" t="s">
        <v>73</v>
      </c>
      <c r="D19" s="13" t="s">
        <v>333</v>
      </c>
    </row>
    <row r="20" spans="1:4" ht="15" customHeight="1">
      <c r="A20" s="12">
        <v>1</v>
      </c>
      <c r="B20" s="44">
        <v>6</v>
      </c>
      <c r="C20" s="46" t="s">
        <v>28</v>
      </c>
      <c r="D20" s="46" t="s">
        <v>332</v>
      </c>
    </row>
    <row r="21" spans="1:4" ht="15" customHeight="1">
      <c r="A21" s="12">
        <v>2</v>
      </c>
      <c r="B21" s="44">
        <v>16.7</v>
      </c>
      <c r="C21" s="46" t="s">
        <v>33</v>
      </c>
      <c r="D21" s="46" t="s">
        <v>332</v>
      </c>
    </row>
    <row r="22" spans="1:4" ht="15" customHeight="1">
      <c r="A22" s="12">
        <v>3</v>
      </c>
      <c r="B22" s="35">
        <v>16</v>
      </c>
      <c r="C22" s="13" t="s">
        <v>36</v>
      </c>
      <c r="D22" s="13" t="s">
        <v>332</v>
      </c>
    </row>
    <row r="23" spans="1:4" ht="15" customHeight="1">
      <c r="A23" s="12">
        <v>4</v>
      </c>
      <c r="B23" s="44">
        <v>16</v>
      </c>
      <c r="C23" s="46" t="s">
        <v>37</v>
      </c>
      <c r="D23" s="46" t="s">
        <v>332</v>
      </c>
    </row>
    <row r="24" spans="1:4" ht="15" customHeight="1">
      <c r="A24" s="12">
        <v>5</v>
      </c>
      <c r="B24" s="35">
        <v>17</v>
      </c>
      <c r="C24" s="49" t="s">
        <v>39</v>
      </c>
      <c r="D24" s="49" t="s">
        <v>332</v>
      </c>
    </row>
    <row r="25" spans="1:4" ht="15" customHeight="1">
      <c r="A25" s="12">
        <v>6</v>
      </c>
      <c r="B25" s="35">
        <v>14.5</v>
      </c>
      <c r="C25" s="51" t="s">
        <v>40</v>
      </c>
      <c r="D25" s="51" t="s">
        <v>332</v>
      </c>
    </row>
    <row r="26" spans="1:4" ht="15" customHeight="1">
      <c r="A26" s="12">
        <v>7</v>
      </c>
      <c r="B26" s="35">
        <v>15</v>
      </c>
      <c r="C26" s="13" t="s">
        <v>41</v>
      </c>
      <c r="D26" s="13" t="s">
        <v>332</v>
      </c>
    </row>
    <row r="27" spans="1:4" ht="15" customHeight="1">
      <c r="A27" s="12">
        <v>8</v>
      </c>
      <c r="B27" s="44">
        <v>24</v>
      </c>
      <c r="C27" s="46" t="s">
        <v>45</v>
      </c>
      <c r="D27" s="46" t="s">
        <v>332</v>
      </c>
    </row>
    <row r="28" spans="1:4" ht="15" customHeight="1">
      <c r="A28" s="12">
        <v>9</v>
      </c>
      <c r="B28" s="35">
        <v>15</v>
      </c>
      <c r="C28" s="51" t="s">
        <v>46</v>
      </c>
      <c r="D28" s="51" t="s">
        <v>332</v>
      </c>
    </row>
    <row r="29" spans="1:4" ht="15" customHeight="1">
      <c r="A29" s="12">
        <v>10</v>
      </c>
      <c r="B29" s="35">
        <v>16.5</v>
      </c>
      <c r="C29" s="13" t="s">
        <v>50</v>
      </c>
      <c r="D29" s="13" t="s">
        <v>332</v>
      </c>
    </row>
    <row r="30" spans="1:4" ht="15" customHeight="1">
      <c r="A30" s="12">
        <v>11</v>
      </c>
      <c r="B30" s="35">
        <v>14.5</v>
      </c>
      <c r="C30" s="51" t="s">
        <v>51</v>
      </c>
      <c r="D30" s="51" t="s">
        <v>332</v>
      </c>
    </row>
    <row r="31" spans="1:4" ht="15" customHeight="1">
      <c r="A31" s="12">
        <v>12</v>
      </c>
      <c r="B31" s="35">
        <v>11</v>
      </c>
      <c r="C31" s="13" t="s">
        <v>58</v>
      </c>
      <c r="D31" s="13" t="s">
        <v>332</v>
      </c>
    </row>
    <row r="32" spans="1:4" ht="15" customHeight="1">
      <c r="A32" s="12">
        <v>13</v>
      </c>
      <c r="B32" s="35">
        <v>16</v>
      </c>
      <c r="C32" s="13" t="s">
        <v>63</v>
      </c>
      <c r="D32" s="13" t="s">
        <v>332</v>
      </c>
    </row>
    <row r="33" spans="1:4" ht="15" customHeight="1">
      <c r="A33" s="12">
        <v>14</v>
      </c>
      <c r="B33" s="35">
        <v>7</v>
      </c>
      <c r="C33" s="51" t="s">
        <v>68</v>
      </c>
      <c r="D33" s="51" t="s">
        <v>332</v>
      </c>
    </row>
    <row r="34" spans="1:4" ht="15" customHeight="1">
      <c r="A34" s="12">
        <v>15</v>
      </c>
      <c r="B34" s="35">
        <v>7</v>
      </c>
      <c r="C34" s="51" t="s">
        <v>71</v>
      </c>
      <c r="D34" s="51" t="s">
        <v>332</v>
      </c>
    </row>
    <row r="35" spans="1:4" ht="15" customHeight="1">
      <c r="A35" s="12">
        <v>16</v>
      </c>
      <c r="B35" s="44">
        <v>13</v>
      </c>
      <c r="C35" s="41" t="s">
        <v>72</v>
      </c>
      <c r="D35" s="41" t="s">
        <v>332</v>
      </c>
    </row>
    <row r="36" spans="1:4" ht="15" customHeight="1">
      <c r="A36" s="12">
        <v>1</v>
      </c>
      <c r="B36" s="35">
        <v>15.5</v>
      </c>
      <c r="C36" s="13" t="s">
        <v>23</v>
      </c>
      <c r="D36" s="13" t="s">
        <v>331</v>
      </c>
    </row>
    <row r="37" spans="1:4" ht="15" customHeight="1">
      <c r="A37" s="12">
        <v>2</v>
      </c>
      <c r="B37" s="44">
        <v>14.7</v>
      </c>
      <c r="C37" s="41" t="s">
        <v>27</v>
      </c>
      <c r="D37" s="41" t="s">
        <v>331</v>
      </c>
    </row>
    <row r="38" spans="1:4" ht="15" customHeight="1">
      <c r="A38" s="12">
        <v>3</v>
      </c>
      <c r="B38" s="35">
        <v>21</v>
      </c>
      <c r="C38" s="13" t="s">
        <v>61</v>
      </c>
      <c r="D38" s="13" t="s">
        <v>331</v>
      </c>
    </row>
    <row r="39" spans="1:4" ht="15" customHeight="1">
      <c r="A39" s="12">
        <v>4</v>
      </c>
      <c r="B39" s="44">
        <v>11.5</v>
      </c>
      <c r="C39" s="41" t="s">
        <v>67</v>
      </c>
      <c r="D39" s="41" t="s">
        <v>331</v>
      </c>
    </row>
    <row r="40" spans="1:4" ht="15" customHeight="1">
      <c r="A40" s="56">
        <v>1</v>
      </c>
      <c r="B40" s="35">
        <v>19.5</v>
      </c>
      <c r="C40" s="54" t="s">
        <v>79</v>
      </c>
      <c r="D40" s="54" t="s">
        <v>334</v>
      </c>
    </row>
    <row r="41" spans="1:4" ht="15" customHeight="1">
      <c r="A41" s="12">
        <v>2</v>
      </c>
      <c r="B41" s="35">
        <v>25</v>
      </c>
      <c r="C41" s="13" t="s">
        <v>30</v>
      </c>
      <c r="D41" s="13" t="s">
        <v>334</v>
      </c>
    </row>
    <row r="42" spans="1:4" ht="15" customHeight="1">
      <c r="A42" s="12">
        <v>3</v>
      </c>
      <c r="B42" s="35">
        <v>16.666666670000001</v>
      </c>
      <c r="C42" s="13" t="s">
        <v>38</v>
      </c>
      <c r="D42" s="13" t="s">
        <v>334</v>
      </c>
    </row>
    <row r="43" spans="1:4" ht="15" customHeight="1">
      <c r="A43" s="12">
        <v>4</v>
      </c>
      <c r="B43" s="35">
        <v>15</v>
      </c>
      <c r="C43" s="13" t="s">
        <v>52</v>
      </c>
      <c r="D43" s="13" t="s">
        <v>334</v>
      </c>
    </row>
    <row r="44" spans="1:4" ht="15" customHeight="1">
      <c r="A44" s="12">
        <v>5</v>
      </c>
      <c r="B44" s="44">
        <v>15</v>
      </c>
      <c r="C44" s="46" t="s">
        <v>54</v>
      </c>
      <c r="D44" s="46" t="s">
        <v>334</v>
      </c>
    </row>
    <row r="45" spans="1:4" ht="15" customHeight="1">
      <c r="A45" s="12">
        <v>6</v>
      </c>
      <c r="B45" s="35">
        <v>12</v>
      </c>
      <c r="C45" s="52" t="s">
        <v>55</v>
      </c>
      <c r="D45" s="52" t="s">
        <v>334</v>
      </c>
    </row>
    <row r="46" spans="1:4" ht="15" customHeight="1">
      <c r="A46" s="12">
        <v>7</v>
      </c>
      <c r="B46" s="35">
        <v>20</v>
      </c>
      <c r="C46" s="13" t="s">
        <v>56</v>
      </c>
      <c r="D46" s="13" t="s">
        <v>334</v>
      </c>
    </row>
    <row r="47" spans="1:4" ht="15" customHeight="1">
      <c r="A47" s="12">
        <v>8</v>
      </c>
      <c r="B47" s="35">
        <v>19</v>
      </c>
      <c r="C47" s="13" t="s">
        <v>57</v>
      </c>
      <c r="D47" s="13" t="s">
        <v>334</v>
      </c>
    </row>
    <row r="48" spans="1:4" ht="15" customHeight="1">
      <c r="A48" s="12">
        <v>9</v>
      </c>
      <c r="B48" s="35">
        <v>17</v>
      </c>
      <c r="C48" s="54" t="s">
        <v>75</v>
      </c>
      <c r="D48" s="54" t="s">
        <v>334</v>
      </c>
    </row>
    <row r="49" spans="1:4" ht="15" customHeight="1">
      <c r="A49" s="12">
        <v>10</v>
      </c>
      <c r="B49" s="35">
        <v>18.5</v>
      </c>
      <c r="C49" s="51" t="s">
        <v>62</v>
      </c>
      <c r="D49" s="51" t="s">
        <v>334</v>
      </c>
    </row>
    <row r="50" spans="1:4" ht="15" customHeight="1">
      <c r="A50" s="12">
        <v>11</v>
      </c>
      <c r="B50" s="35">
        <v>7</v>
      </c>
      <c r="C50" s="56" t="s">
        <v>78</v>
      </c>
      <c r="D50" s="56" t="s">
        <v>334</v>
      </c>
    </row>
    <row r="51" spans="1:4" ht="15" customHeight="1">
      <c r="A51" s="12">
        <v>12</v>
      </c>
      <c r="B51" s="35">
        <v>12.5</v>
      </c>
      <c r="C51" s="56" t="s">
        <v>76</v>
      </c>
      <c r="D51" s="56" t="s">
        <v>334</v>
      </c>
    </row>
    <row r="52" spans="1:4" ht="15" customHeight="1">
      <c r="A52" s="12">
        <v>13</v>
      </c>
      <c r="B52" s="35">
        <v>12</v>
      </c>
      <c r="C52" s="55" t="s">
        <v>77</v>
      </c>
      <c r="D52" s="55" t="s">
        <v>334</v>
      </c>
    </row>
    <row r="53" spans="1:4" ht="15" customHeight="1">
      <c r="A53" s="12">
        <v>14</v>
      </c>
      <c r="B53" s="35">
        <v>15.5</v>
      </c>
      <c r="C53" s="13" t="s">
        <v>66</v>
      </c>
      <c r="D53" s="13" t="s">
        <v>334</v>
      </c>
    </row>
    <row r="54" spans="1:4" ht="15" customHeight="1">
      <c r="A54" s="12">
        <v>15</v>
      </c>
      <c r="B54" s="35">
        <v>27</v>
      </c>
      <c r="C54" s="56" t="s">
        <v>80</v>
      </c>
      <c r="D54" s="56" t="s">
        <v>334</v>
      </c>
    </row>
  </sheetData>
  <autoFilter ref="A1:E2" xr:uid="{DB9B8ADF-B26D-4503-9CDD-92581FC9983D}">
    <sortState xmlns:xlrd2="http://schemas.microsoft.com/office/spreadsheetml/2017/richdata2" ref="A4:E54">
      <sortCondition ref="D1:D2"/>
    </sortState>
  </autoFilter>
  <mergeCells count="4">
    <mergeCell ref="B1:B2"/>
    <mergeCell ref="A1:A2"/>
    <mergeCell ref="C1:C2"/>
    <mergeCell ref="D1:D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731-53E0-491B-9368-ED598F5DC286}">
  <dimension ref="A1:C17"/>
  <sheetViews>
    <sheetView workbookViewId="0">
      <selection activeCell="B18" sqref="B18"/>
    </sheetView>
  </sheetViews>
  <sheetFormatPr defaultRowHeight="15"/>
  <cols>
    <col min="1" max="1" width="3" bestFit="1" customWidth="1"/>
    <col min="2" max="2" width="49.85546875" customWidth="1"/>
  </cols>
  <sheetData>
    <row r="1" spans="1:3" s="323" customFormat="1">
      <c r="A1" s="323" t="s">
        <v>0</v>
      </c>
      <c r="C1" s="323" t="s">
        <v>329</v>
      </c>
    </row>
    <row r="2" spans="1:3" ht="15" customHeight="1">
      <c r="A2" s="12">
        <v>6</v>
      </c>
      <c r="B2" s="13" t="s">
        <v>30</v>
      </c>
      <c r="C2" s="35">
        <v>27</v>
      </c>
    </row>
    <row r="3" spans="1:3" ht="15" customHeight="1">
      <c r="A3" s="12">
        <v>13</v>
      </c>
      <c r="B3" s="13" t="s">
        <v>38</v>
      </c>
      <c r="C3" s="35">
        <v>17</v>
      </c>
    </row>
    <row r="4" spans="1:3" ht="15" customHeight="1">
      <c r="A4" s="50">
        <v>17</v>
      </c>
      <c r="B4" s="51" t="s">
        <v>42</v>
      </c>
      <c r="C4" s="35">
        <v>13</v>
      </c>
    </row>
    <row r="5" spans="1:3" ht="15" customHeight="1">
      <c r="A5" s="12">
        <v>30</v>
      </c>
      <c r="B5" s="52" t="s">
        <v>55</v>
      </c>
      <c r="C5" s="35">
        <v>20</v>
      </c>
    </row>
    <row r="6" spans="1:3" ht="15" customHeight="1">
      <c r="A6" s="12">
        <v>31</v>
      </c>
      <c r="B6" s="13" t="s">
        <v>56</v>
      </c>
      <c r="C6" s="35">
        <v>19</v>
      </c>
    </row>
    <row r="7" spans="1:3" ht="15" customHeight="1">
      <c r="A7" s="12">
        <v>32</v>
      </c>
      <c r="B7" s="13" t="s">
        <v>57</v>
      </c>
      <c r="C7" s="35">
        <v>11</v>
      </c>
    </row>
    <row r="8" spans="1:3" ht="14.25" customHeight="1">
      <c r="A8" s="50">
        <v>37</v>
      </c>
      <c r="B8" s="51" t="s">
        <v>62</v>
      </c>
      <c r="C8" s="35">
        <v>19</v>
      </c>
    </row>
    <row r="9" spans="1:3" ht="15" customHeight="1">
      <c r="A9" s="56">
        <v>50</v>
      </c>
      <c r="B9" s="54" t="s">
        <v>75</v>
      </c>
      <c r="C9" s="35">
        <v>22.5</v>
      </c>
    </row>
    <row r="10" spans="1:3" ht="15" customHeight="1">
      <c r="A10" s="56">
        <v>51</v>
      </c>
      <c r="B10" s="56" t="s">
        <v>76</v>
      </c>
      <c r="C10" s="35">
        <v>7</v>
      </c>
    </row>
    <row r="11" spans="1:3" ht="15" customHeight="1">
      <c r="A11" s="56">
        <v>52</v>
      </c>
      <c r="B11" s="55" t="s">
        <v>77</v>
      </c>
      <c r="C11" s="35">
        <v>19</v>
      </c>
    </row>
    <row r="12" spans="1:3" ht="15" customHeight="1">
      <c r="A12" s="56">
        <v>53</v>
      </c>
      <c r="B12" s="56" t="s">
        <v>78</v>
      </c>
      <c r="C12" s="35">
        <v>11.5</v>
      </c>
    </row>
    <row r="13" spans="1:3" ht="15" customHeight="1">
      <c r="A13" s="56">
        <v>55</v>
      </c>
      <c r="B13" s="56" t="s">
        <v>80</v>
      </c>
      <c r="C13" s="35">
        <v>12.5</v>
      </c>
    </row>
    <row r="17" spans="2:2">
      <c r="B17" t="s">
        <v>330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829B-82A4-4192-8E0B-CEA031670F00}">
  <dimension ref="A1:AI22"/>
  <sheetViews>
    <sheetView workbookViewId="0">
      <selection activeCell="AJ23" sqref="AJ23"/>
    </sheetView>
  </sheetViews>
  <sheetFormatPr defaultRowHeight="15"/>
  <cols>
    <col min="1" max="1" width="9.140625" style="324"/>
    <col min="2" max="34" width="0" hidden="1" customWidth="1"/>
    <col min="35" max="35" width="14" bestFit="1" customWidth="1"/>
    <col min="40" max="41" width="11.7109375" bestFit="1" customWidth="1"/>
  </cols>
  <sheetData>
    <row r="1" spans="1:35" s="324" customFormat="1">
      <c r="A1" s="383" t="s">
        <v>0</v>
      </c>
      <c r="B1" s="386" t="s">
        <v>18</v>
      </c>
      <c r="C1" s="1" t="s">
        <v>2</v>
      </c>
      <c r="D1" s="2" t="s">
        <v>3</v>
      </c>
      <c r="E1" s="3" t="s">
        <v>4</v>
      </c>
      <c r="F1" s="1" t="s">
        <v>2</v>
      </c>
      <c r="G1" s="2" t="s">
        <v>3</v>
      </c>
      <c r="H1" s="4" t="s">
        <v>4</v>
      </c>
      <c r="I1" s="1" t="s">
        <v>2</v>
      </c>
      <c r="J1" s="2" t="s">
        <v>3</v>
      </c>
      <c r="K1" s="3" t="s">
        <v>4</v>
      </c>
      <c r="L1" s="1" t="s">
        <v>2</v>
      </c>
      <c r="M1" s="2" t="s">
        <v>3</v>
      </c>
      <c r="N1" s="3" t="s">
        <v>4</v>
      </c>
      <c r="O1" s="1" t="s">
        <v>2</v>
      </c>
      <c r="P1" s="2" t="s">
        <v>3</v>
      </c>
      <c r="Q1" s="3" t="s">
        <v>4</v>
      </c>
      <c r="R1" s="1" t="s">
        <v>2</v>
      </c>
      <c r="S1" s="2" t="s">
        <v>3</v>
      </c>
      <c r="T1" s="3" t="s">
        <v>4</v>
      </c>
      <c r="U1" s="1" t="s">
        <v>2</v>
      </c>
      <c r="V1" s="2" t="s">
        <v>3</v>
      </c>
      <c r="W1" s="3" t="s">
        <v>4</v>
      </c>
      <c r="X1" s="1" t="s">
        <v>2</v>
      </c>
      <c r="Y1" s="2" t="s">
        <v>3</v>
      </c>
      <c r="Z1" s="3" t="s">
        <v>4</v>
      </c>
      <c r="AA1" s="1" t="s">
        <v>2</v>
      </c>
      <c r="AB1" s="2" t="s">
        <v>3</v>
      </c>
      <c r="AC1" s="3" t="s">
        <v>4</v>
      </c>
      <c r="AD1" s="325" t="s">
        <v>5</v>
      </c>
      <c r="AE1" s="326"/>
      <c r="AF1" s="326"/>
      <c r="AG1" s="326"/>
      <c r="AH1" s="326"/>
      <c r="AI1" s="397" t="s">
        <v>335</v>
      </c>
    </row>
    <row r="2" spans="1:35" ht="15" customHeight="1">
      <c r="A2" s="384"/>
      <c r="B2" s="387"/>
      <c r="C2" s="388" t="s">
        <v>6</v>
      </c>
      <c r="D2" s="415"/>
      <c r="E2" s="416"/>
      <c r="F2" s="389" t="s">
        <v>7</v>
      </c>
      <c r="G2" s="413"/>
      <c r="H2" s="414"/>
      <c r="I2" s="390" t="s">
        <v>8</v>
      </c>
      <c r="J2" s="411"/>
      <c r="K2" s="412"/>
      <c r="L2" s="391" t="s">
        <v>9</v>
      </c>
      <c r="M2" s="399"/>
      <c r="N2" s="400"/>
      <c r="O2" s="393" t="s">
        <v>10</v>
      </c>
      <c r="P2" s="401"/>
      <c r="Q2" s="402"/>
      <c r="R2" s="394" t="s">
        <v>11</v>
      </c>
      <c r="S2" s="403"/>
      <c r="T2" s="404"/>
      <c r="U2" s="395" t="s">
        <v>12</v>
      </c>
      <c r="V2" s="405"/>
      <c r="W2" s="406"/>
      <c r="X2" s="396" t="s">
        <v>13</v>
      </c>
      <c r="Y2" s="407"/>
      <c r="Z2" s="408"/>
      <c r="AA2" s="392" t="s">
        <v>14</v>
      </c>
      <c r="AB2" s="409"/>
      <c r="AC2" s="410"/>
      <c r="AD2" s="7" t="s">
        <v>2</v>
      </c>
      <c r="AE2" s="2" t="s">
        <v>3</v>
      </c>
      <c r="AF2" s="7" t="s">
        <v>15</v>
      </c>
      <c r="AG2" s="8" t="s">
        <v>4</v>
      </c>
      <c r="AH2" s="9" t="s">
        <v>16</v>
      </c>
      <c r="AI2" s="398"/>
    </row>
    <row r="3" spans="1:35" ht="15" customHeight="1">
      <c r="A3" s="327">
        <v>1</v>
      </c>
      <c r="B3" s="13" t="s">
        <v>333</v>
      </c>
      <c r="C3" s="14">
        <f>COUNTIF('TKK-MIF-TIF'!$A$13:$L$35,'rekap jam tatap muka'!B6)</f>
        <v>0</v>
      </c>
      <c r="D3" s="15">
        <f ca="1">SUMIF('TKK-MIF-TIF'!$H$4:$H$19,'rekap jam tatap muka'!B6,'TKK-MIF-TIF'!$R$4:$R$19)+SUMIF('TKK-MIF-TIF'!$H$25:$H$30,'rekap jam tatap muka'!B6,'TKK-MIF-TIF'!$R$25:$R$30)+SUMIF('TKK-MIF-TIF'!$I$4:$I$19,'rekap jam tatap muka'!B6,'TKK-MIF-TIF'!$R$4:$R$19)+SUMIF('TKK-MIF-TIF'!$I$25:$I$30,'rekap jam tatap muka'!B6,'TKK-MIF-TIF'!$R$25:$R$30)+SUMIF('TKK-MIF-TIF'!$J$4:$J$19,'rekap jam tatap muka'!B6,'TKK-MIF-TIF'!$R$4:$R$19)+SUMIF('TKK-MIF-TIF'!$J$25:$J$30,'rekap jam tatap muka'!B6,'TKK-MIF-TIF'!$R$25:$R$30)+SUMIF('TKK-MIF-TIF'!$K$4:$K$19,'rekap jam tatap muka'!B6,'TKK-MIF-TIF'!$R$4:$R$19)+SUMIF('TKK-MIF-TIF'!$K$25:$K$30,'rekap jam tatap muka'!B6,'TKK-MIF-TIF'!$R$25:$R$30)+SUMIF('TKK-MIF-TIF'!$L$4:$L$19,'rekap jam tatap muka'!B6,'TKK-MIF-TIF'!$R$4:$R$19)+SUMIF('TKK-MIF-TIF'!$L$25:$L$30,'rekap jam tatap muka'!B6,'TKK-MIF-TIF'!$R$25:$R$30)</f>
        <v>0</v>
      </c>
      <c r="E3" s="16">
        <f>SUMIF('TKK-MIF-TIF'!$H$20:$H$22,'rekap jam tatap muka'!B6,'TKK-MIF-TIF'!$R$20:$R$22)+SUMIF('TKK-MIF-TIF'!$H$31:$H$32,'rekap jam tatap muka'!B6,'TKK-MIF-TIF'!$R$31:$R$32)+SUMIF('TKK-MIF-TIF'!$H$34,'rekap jam tatap muka'!B6,'TKK-MIF-TIF'!$R$34)+SUMIF('TKK-MIF-TIF'!$I$20:$I$22,'rekap jam tatap muka'!B6,'TKK-MIF-TIF'!$R$20:$R$22)+SUMIF('TKK-MIF-TIF'!$I$31:$I$32,'rekap jam tatap muka'!B6,'TKK-MIF-TIF'!$R$31:$R$32)+SUMIF('TKK-MIF-TIF'!$I$34,'rekap jam tatap muka'!B6,'TKK-MIF-TIF'!$R$34)+SUMIF('TKK-MIF-TIF'!$J$20:$J$22,'rekap jam tatap muka'!B6,'TKK-MIF-TIF'!$R$20:$R$22)+SUMIF('TKK-MIF-TIF'!$J$31:$J$32,'rekap jam tatap muka'!B6,'TKK-MIF-TIF'!$R$31:$R$32)+SUMIF('TKK-MIF-TIF'!$J$34,'rekap jam tatap muka'!B6,'TKK-MIF-TIF'!$R$34)+SUMIF('TKK-MIF-TIF'!$K$20:$K$22,'rekap jam tatap muka'!B6,'TKK-MIF-TIF'!$R$20:$R$22)+SUMIF('TKK-MIF-TIF'!$K$31:$K$32,'rekap jam tatap muka'!B6,'TKK-MIF-TIF'!$R$31:$R$32)+SUMIF('TKK-MIF-TIF'!$K$34,'rekap jam tatap muka'!B6,'TKK-MIF-TIF'!$R$34)+SUMIF('TKK-MIF-TIF'!$L$20:$L$22,'rekap jam tatap muka'!B6,'TKK-MIF-TIF'!$R$20:$R$22)+SUMIF('TKK-MIF-TIF'!$L$31:$L$32,'rekap jam tatap muka'!B6,'TKK-MIF-TIF'!$R$31:$R$32)+SUMIF('TKK-MIF-TIF'!$L$34,'rekap jam tatap muka'!B6,'TKK-MIF-TIF'!$R$34)</f>
        <v>0</v>
      </c>
      <c r="F3" s="17">
        <f>COUNTIF('TKK-MIF-TIF'!$A$41:$L$50,'rekap jam tatap muka'!B6)</f>
        <v>0</v>
      </c>
      <c r="G3" s="18">
        <f>SUMIF('TKK-MIF-TIF'!$H$43:$H$47,'rekap jam tatap muka'!B6,'TKK-MIF-TIF'!$R$43:$R$47)+SUMIF('TKK-MIF-TIF'!$I$43:$I$47,'rekap jam tatap muka'!B6,'TKK-MIF-TIF'!$R$43:$R$47)+SUMIF('TKK-MIF-TIF'!$J$43:$J$47,'rekap jam tatap muka'!B6,'TKK-MIF-TIF'!$R$43:$R$47)+SUMIF('TKK-MIF-TIF'!$K$43:$K$47,'rekap jam tatap muka'!B6,'TKK-MIF-TIF'!$R$43:$R$47)+SUMIF('TKK-MIF-TIF'!$L$43:$L$47,'rekap jam tatap muka'!B6,'TKK-MIF-TIF'!$R$43:$R$47)</f>
        <v>0</v>
      </c>
      <c r="H3" s="16">
        <f>SUMIF('TKK-MIF-TIF'!$H$48:$H$50,'rekap jam tatap muka'!B6,'TKK-MIF-TIF'!$R$48:$R$50)+SUMIF('TKK-MIF-TIF'!$I$48:$I$50,'rekap jam tatap muka'!B6,'TKK-MIF-TIF'!$R$48:$R$50)+SUMIF('TKK-MIF-TIF'!$J$48:$J$50,'rekap jam tatap muka'!B6,'TKK-MIF-TIF'!$R$48:$R$50)+SUMIF('TKK-MIF-TIF'!$K$48:$K$50,'rekap jam tatap muka'!B6,'TKK-MIF-TIF'!$R$48:$R$50)+SUMIF('TKK-MIF-TIF'!$L$48:$L$50,'rekap jam tatap muka'!B6,'TKK-MIF-TIF'!$R$48:$R$50)</f>
        <v>0</v>
      </c>
      <c r="I3" s="19">
        <f>COUNTIF('TKK-MIF-TIF'!$A$55:$K$80,'rekap jam tatap muka'!B6)</f>
        <v>0</v>
      </c>
      <c r="J3" s="19">
        <f>SUMIF('TKK-MIF-TIF'!$H$60,'rekap jam tatap muka'!B6,'TKK-MIF-TIF'!$R$60)+SUMIF('TKK-MIF-TIF'!$H$62,'rekap jam tatap muka'!B6,'TKK-MIF-TIF'!$R$62)+SUMIF('TKK-MIF-TIF'!$H$67:$H$72,'rekap jam tatap muka'!B6,'TKK-MIF-TIF'!$R$67:$R$72)+SUMIF('TKK-MIF-TIF'!$H$78:$H$79,'rekap jam tatap muka'!B6,'TKK-MIF-TIF'!$R$78:$R$79)+SUMIF('TKK-MIF-TIF'!$I$60,'rekap jam tatap muka'!B6,'TKK-MIF-TIF'!$R$60)+SUMIF('TKK-MIF-TIF'!$I$62,'rekap jam tatap muka'!B6,'TKK-MIF-TIF'!$R$62)+SUMIF('TKK-MIF-TIF'!$I$67:$I$72,'rekap jam tatap muka'!B6,'TKK-MIF-TIF'!$R$67:$R$72)+SUMIF('TKK-MIF-TIF'!$I$78:$I$79,'rekap jam tatap muka'!B6,'TKK-MIF-TIF'!$R$78:$R$79)+SUMIF('TKK-MIF-TIF'!$J$60,'rekap jam tatap muka'!B6,'TKK-MIF-TIF'!$R$60)+SUMIF('TKK-MIF-TIF'!$J$62,'rekap jam tatap muka'!B6,'TKK-MIF-TIF'!$R$62)+SUMIF('TKK-MIF-TIF'!$J$67:$J$72,'rekap jam tatap muka'!B6,'TKK-MIF-TIF'!$R$67:$R$72)+SUMIF('TKK-MIF-TIF'!$J$78:$J$79,'rekap jam tatap muka'!B6,'TKK-MIF-TIF'!$R$78:$R$79)+SUMIF('TKK-MIF-TIF'!$K$60,'rekap jam tatap muka'!B6,'TKK-MIF-TIF'!$R$60)+SUMIF('TKK-MIF-TIF'!$K$62,'rekap jam tatap muka'!B6,'TKK-MIF-TIF'!$R$62)+SUMIF('TKK-MIF-TIF'!$K$67:$K$72,'rekap jam tatap muka'!B6,'TKK-MIF-TIF'!$R$67:$R$72)+SUMIF('TKK-MIF-TIF'!$K$78:$K$79,'rekap jam tatap muka'!B6,'TKK-MIF-TIF'!$R$78:$R$79)+SUMIF('TKK-MIF-TIF'!$L$60,'rekap jam tatap muka'!B6,'TKK-MIF-TIF'!$R$60)+SUMIF('TKK-MIF-TIF'!$L$62,'rekap jam tatap muka'!B6,'TKK-MIF-TIF'!$R$62)+SUMIF('TKK-MIF-TIF'!$L$67:$L$72,'rekap jam tatap muka'!B6,'TKK-MIF-TIF'!$R$67:$R$72)+SUMIF('TKK-MIF-TIF'!$L$78:$L$79,'rekap jam tatap muka'!B6,'TKK-MIF-TIF'!$R$78:$R$79)</f>
        <v>0</v>
      </c>
      <c r="K3" s="20">
        <f>SUMIF('TKK-MIF-TIF'!$H$61,'rekap jam tatap muka'!B6,'TKK-MIF-TIF'!$R$61)+SUMIF('TKK-MIF-TIF'!$H$63:$H$64,'rekap jam tatap muka'!B6,'TKK-MIF-TIF'!$R$63:$R$64)+SUMIF('TKK-MIF-TIF'!$H$73:$H$74,'rekap jam tatap muka'!B6,'TKK-MIF-TIF'!$R$73:$R$74)+SUMIF('TKK-MIF-TIF'!$H$77,'rekap jam tatap muka'!B6,'TKK-MIF-TIF'!$R$77)+SUMIF('TKK-MIF-TIF'!$I$61,'rekap jam tatap muka'!B6,'TKK-MIF-TIF'!$R$61)+SUMIF('TKK-MIF-TIF'!$I$63:$I$64,'rekap jam tatap muka'!B6,'TKK-MIF-TIF'!$R$63:$R$64)+SUMIF('TKK-MIF-TIF'!$I$73:$I$74,'rekap jam tatap muka'!B6,'TKK-MIF-TIF'!$R$73:$R$74)+SUMIF('TKK-MIF-TIF'!$I$77,'rekap jam tatap muka'!B6,'TKK-MIF-TIF'!$R$77)+SUMIF('TKK-MIF-TIF'!$J$61,'rekap jam tatap muka'!B6,'TKK-MIF-TIF'!$R$61)+SUMIF('TKK-MIF-TIF'!$J$63:$J$64,'rekap jam tatap muka'!B6,'TKK-MIF-TIF'!$R$63:$R$64)+SUMIF('TKK-MIF-TIF'!$J$73:$J$74,'rekap jam tatap muka'!B6,'TKK-MIF-TIF'!$R$73:$R$74)+SUMIF('TKK-MIF-TIF'!$J$77,'rekap jam tatap muka'!B6,'TKK-MIF-TIF'!$R$77)+SUMIF('TKK-MIF-TIF'!$K$61,'rekap jam tatap muka'!B6,'TKK-MIF-TIF'!$R$61)+SUMIF('TKK-MIF-TIF'!$K$63:$K$64,'rekap jam tatap muka'!B6,'TKK-MIF-TIF'!$R$63:$R$64)+SUMIF('TKK-MIF-TIF'!$K$73:$K$74,'rekap jam tatap muka'!B6,'TKK-MIF-TIF'!$R$73:$R$74)+SUMIF('TKK-MIF-TIF'!$K$77,'rekap jam tatap muka'!B6,'TKK-MIF-TIF'!$R$77)+SUMIF('TKK-MIF-TIF'!$L$61,'rekap jam tatap muka'!B6,'TKK-MIF-TIF'!$R$61)+SUMIF('TKK-MIF-TIF'!$L$63:$L$64,'rekap jam tatap muka'!B6,'TKK-MIF-TIF'!$R$63:$R$64)+SUMIF('TKK-MIF-TIF'!$L$73:$L$74,'rekap jam tatap muka'!B6,'TKK-MIF-TIF'!$R$73:$R$74)+SUMIF('TKK-MIF-TIF'!$L$77,'rekap jam tatap muka'!B6,'TKK-MIF-TIF'!$R$77)</f>
        <v>0</v>
      </c>
      <c r="L3" s="21">
        <f>COUNTIF('TKK-MIF-TIF'!$A$84:$K$109,'rekap jam tatap muka'!B6)</f>
        <v>0</v>
      </c>
      <c r="M3" s="21">
        <f>SUMIF('TKK-MIF-TIF'!$H$89,'rekap jam tatap muka'!B6,'TKK-MIF-TIF'!$R$89)+SUMIF('TKK-MIF-TIF'!$H$91,'rekap jam tatap muka'!B6,'TKK-MIF-TIF'!$R$91)+SUMIF('TKK-MIF-TIF'!$H$96:$H$101,'rekap jam tatap muka'!B6,'TKK-MIF-TIF'!$R$96:$R$101)+SUMIF('TKK-MIF-TIF'!$H$107:$H$108,'rekap jam tatap muka'!B6,'TKK-MIF-TIF'!$R$107:$R$108)+SUMIF('TKK-MIF-TIF'!$I$89,'rekap jam tatap muka'!B6,'TKK-MIF-TIF'!$R$89)+SUMIF('TKK-MIF-TIF'!$I$91,'rekap jam tatap muka'!B6,'TKK-MIF-TIF'!$R$91)+SUMIF('TKK-MIF-TIF'!$I$96:$I$101,'rekap jam tatap muka'!B6,'TKK-MIF-TIF'!$R$96:$R$101)+SUMIF('TKK-MIF-TIF'!$I$107:$I$108,'rekap jam tatap muka'!B6,'TKK-MIF-TIF'!$R$107:$R$108)+SUMIF('TKK-MIF-TIF'!$J$89,'rekap jam tatap muka'!B6,'TKK-MIF-TIF'!$R$89)+SUMIF('TKK-MIF-TIF'!$J$91,'rekap jam tatap muka'!B6,'TKK-MIF-TIF'!$R$91)+SUMIF('TKK-MIF-TIF'!$J$96:$J$101,'rekap jam tatap muka'!B6,'TKK-MIF-TIF'!$R$96:$R$101)+SUMIF('TKK-MIF-TIF'!$J$107:$J$108,'rekap jam tatap muka'!B6,'TKK-MIF-TIF'!$R$107:$R$108)+SUMIF('TKK-MIF-TIF'!$K$89,'rekap jam tatap muka'!B6,'TKK-MIF-TIF'!$R$89)+SUMIF('TKK-MIF-TIF'!$K$91,'rekap jam tatap muka'!B6,'TKK-MIF-TIF'!$R$91)+SUMIF('TKK-MIF-TIF'!$K$96:$K$101,'rekap jam tatap muka'!B6,'TKK-MIF-TIF'!$R$96:$R$101)+SUMIF('TKK-MIF-TIF'!$K$107:$K$108,'rekap jam tatap muka'!B6,'TKK-MIF-TIF'!$R$107:$R$108)+SUMIF('TKK-MIF-TIF'!$H$89,'rekap jam tatap muka'!B6,'TKK-MIF-TIF'!$R$89)+SUMIF('TKK-MIF-TIF'!$L$91,'rekap jam tatap muka'!B6,'TKK-MIF-TIF'!$R$91)+SUMIF('TKK-MIF-TIF'!$L$96:$L$101,'rekap jam tatap muka'!B6,'TKK-MIF-TIF'!$R$96:$R$101)+SUMIF('TKK-MIF-TIF'!$L$107:$L$108,'rekap jam tatap muka'!B6,'TKK-MIF-TIF'!$R$107:$R$108)</f>
        <v>0</v>
      </c>
      <c r="N3" s="22">
        <f ca="1">SUMIF('TKK-MIF-TIF'!$H$90,'rekap jam tatap muka'!B6,'TKK-MIF-TIF'!$R$90)+SUMIF('TKK-MIF-TIF'!$H$92:$H$93,'rekap jam tatap muka'!B6,'TKK-MIF-TIF'!$R$92:$R$93)+SUMIF('TKK-MIF-TIF'!$H$102:$H$103,'rekap jam tatap muka'!B6,'TKK-MIF-TIF'!$R$102:$R$103)+SUMIF('TKK-MIF-TIF'!$H$106,'rekap jam tatap muka'!B6,'TKK-MIF-TIF'!$R$106)+SUMIF('TKK-MIF-TIF'!$I$90,'rekap jam tatap muka'!B6,'TKK-MIF-TIF'!$R$90)+SUMIF('TKK-MIF-TIF'!$H$92:$I$93,'rekap jam tatap muka'!B6,'TKK-MIF-TIF'!$R$92:$R$93)+SUMIF('TKK-MIF-TIF'!$I$102:$I$103,'rekap jam tatap muka'!B6,'TKK-MIF-TIF'!$R$102:$R$103)+SUMIF('TKK-MIF-TIF'!$I$106,'rekap jam tatap muka'!B6,'TKK-MIF-TIF'!$R$106)+SUMIF('TKK-MIF-TIF'!$J$90,'rekap jam tatap muka'!B6,'TKK-MIF-TIF'!$R$90)+SUMIF('TKK-MIF-TIF'!$J$92:$J$93,'rekap jam tatap muka'!B6,'TKK-MIF-TIF'!$R$92:$R$93)+SUMIF('TKK-MIF-TIF'!$J$102:$J$103,'rekap jam tatap muka'!B6,'TKK-MIF-TIF'!$R$102:$R$103)+SUMIF('TKK-MIF-TIF'!$J$106,'rekap jam tatap muka'!B6,'TKK-MIF-TIF'!$R$106)+SUMIF('TKK-MIF-TIF'!$K$90,'rekap jam tatap muka'!B6,'TKK-MIF-TIF'!$R$90)+SUMIF('TKK-MIF-TIF'!$K$92:$K$93,'rekap jam tatap muka'!B6,'TKK-MIF-TIF'!$R$92:$R$93)+SUMIF('TKK-MIF-TIF'!$K$102:$K$103,'rekap jam tatap muka'!B6,'TKK-MIF-TIF'!$R$102:$R$103)+SUMIF('TKK-MIF-TIF'!$K$106,'rekap jam tatap muka'!B6,'TKK-MIF-TIF'!$R$106)+SUMIF('TKK-MIF-TIF'!$L$90,'rekap jam tatap muka'!B6,'TKK-MIF-TIF'!$R$90)+SUMIF('TKK-MIF-TIF'!$L$92:$L$93,'rekap jam tatap muka'!B6,'TKK-MIF-TIF'!$R$92:$R$93)+SUMIF('TKK-MIF-TIF'!$L$102:$L$103,'rekap jam tatap muka'!B6,'TKK-MIF-TIF'!$R$102:$R$103)+SUMIF('TKK-MIF-TIF'!$L$106,'rekap jam tatap muka'!B6,'TKK-MIF-TIF'!$R$106)</f>
        <v>0</v>
      </c>
      <c r="O3" s="23">
        <f>COUNTIF('TKK-MIF-TIF'!$A$113:$L$150,'rekap jam tatap muka'!B6)</f>
        <v>1</v>
      </c>
      <c r="P3" s="23">
        <f>SUMIF('TKK-MIF-TIF'!$H$119:$H$121,'rekap jam tatap muka'!B6,'TKK-MIF-TIF'!$R$119:$R$121)+SUMIF('TKK-MIF-TIF'!$H$129:$H$132,'rekap jam tatap muka'!B6,'TKK-MIF-TIF'!$R$129:$R$132)+SUMIF('TKK-MIF-TIF'!$H$139:$H$142,'rekap jam tatap muka'!B6,'TKK-MIF-TIF'!$R$139:$R146)+ SUMIF('TKK-MIF-TIF'!$H$150:$H$151,'rekap jam tatap muka'!B6,'TKK-MIF-TIF'!$R$150:$R155)+SUMIF('TKK-MIF-TIF'!$I$119:$I$121,'rekap jam tatap muka'!B6,'TKK-MIF-TIF'!$R$119:$R$121)+SUMIF('TKK-MIF-TIF'!$I$129:$I$132,'rekap jam tatap muka'!B6,'TKK-MIF-TIF'!$R$129:$R$132)+SUMIF('TKK-MIF-TIF'!$I$139:$I$142,'rekap jam tatap muka'!B6,'TKK-MIF-TIF'!$R$139:$R146)+SUMIF('TKK-MIF-TIF'!$I$150:$I$151,'rekap jam tatap muka'!B6,'TKK-MIF-TIF'!$R$150:$R155)+SUMIF('TKK-MIF-TIF'!$J$119:$J$121,'rekap jam tatap muka'!B6,'TKK-MIF-TIF'!$R$119:$R$121)+SUMIF('TKK-MIF-TIF'!$J$129:$J$132,'rekap jam tatap muka'!B6,'TKK-MIF-TIF'!$R$129:$R$132)+SUMIF('TKK-MIF-TIF'!$J$139:$J$142,'rekap jam tatap muka'!B6,'TKK-MIF-TIF'!$R$139:$R146)+SUMIF('TKK-MIF-TIF'!$J$150:$J$151,'rekap jam tatap muka'!B6,'TKK-MIF-TIF'!$R$150:$R155)+SUMIF('TKK-MIF-TIF'!$K$119:$K$121,'rekap jam tatap muka'!B6,'TKK-MIF-TIF'!$R$119:$R$121)+SUMIF('TKK-MIF-TIF'!$K$129:$K$132,'rekap jam tatap muka'!B6,'TKK-MIF-TIF'!$R$132:$R$1120)+SUMIF('TKK-MIF-TIF'!$K$139:$K$142,'rekap jam tatap muka'!B6,'TKK-MIF-TIF'!$R$139:$R146)+SUMIF('TKK-MIF-TIF'!$K$150:$K$151,'rekap jam tatap muka'!B6,'TKK-MIF-TIF'!$R$150:$R155)+SUMIF('TKK-MIF-TIF'!$L$119:$L$121,'rekap jam tatap muka'!B6,'TKK-MIF-TIF'!$R$119:$R$121)+SUMIF('TKK-MIF-TIF'!$L$129:$L$132,'rekap jam tatap muka'!B6,'TKK-MIF-TIF'!$R$132:$R$1120)+SUMIF('TKK-MIF-TIF'!$L$139:$L$142,'rekap jam tatap muka'!B6,'TKK-MIF-TIF'!$R$139:$R146)+SUMIF('TKK-MIF-TIF'!$L$150:$L$151,'rekap jam tatap muka'!B6,'TKK-MIF-TIF'!$R$150:$R155)</f>
        <v>0</v>
      </c>
      <c r="Q3" s="24">
        <f>SUMIF('TKK-MIF-TIF'!$H$122:$H$123,'rekap jam tatap muka'!B6,'TKK-MIF-TIF'!$R$122:$R$123)+SUMIF('TKK-MIF-TIF'!$H$128,'rekap jam tatap muka'!B6,'TKK-MIF-TIF'!$R$128)+SUMIF('TKK-MIF-TIF'!$H$133:$H$134,'rekap jam tatap muka'!B6,'TKK-MIF-TIF'!$R$133:$R$134)+SUMIF('TKK-MIF-TIF'!$H$143:$H$145,'rekap jam tatap muka'!B6,'TKK-MIF-TIF'!$R$143:$R$145)+SUMIF('TKK-MIF-TIF'!$H$152,'rekap jam tatap muka'!B6,'TKK-MIF-TIF'!$R$152)+SUMIF('TKK-MIF-TIF'!$I$122:$I$123,'rekap jam tatap muka'!B6,'TKK-MIF-TIF'!$R$122:$R$123)+SUMIF('TKK-MIF-TIF'!$I$128,'rekap jam tatap muka'!B6,'TKK-MIF-TIF'!$R$128)+SUMIF('TKK-MIF-TIF'!$I$133:$I$134,'rekap jam tatap muka'!B6,'TKK-MIF-TIF'!$R$133:$R$134)+SUMIF('TKK-MIF-TIF'!$I$143:$I$145,'rekap jam tatap muka'!B6,'TKK-MIF-TIF'!$R$143:$R$145)+SUMIF('TKK-MIF-TIF'!$I$152,'rekap jam tatap muka'!B6,'TKK-MIF-TIF'!$R$152)+SUMIF('TKK-MIF-TIF'!$J$122:$J$123,'rekap jam tatap muka'!B6,'TKK-MIF-TIF'!$R$122:$R$123)+SUMIF('TKK-MIF-TIF'!$J$128,'rekap jam tatap muka'!B6,'TKK-MIF-TIF'!$R$128)+SUMIF('TKK-MIF-TIF'!$J$133:$J$134,'rekap jam tatap muka'!B6,'TKK-MIF-TIF'!$R$133:$R$134)+SUMIF('TKK-MIF-TIF'!$J$143:$J$145,'rekap jam tatap muka'!B6,'TKK-MIF-TIF'!$R$143:$R$145)+SUMIF('TKK-MIF-TIF'!$K$122:$K$123,'rekap jam tatap muka'!B6,'TKK-MIF-TIF'!$R$122:$R$123)+SUMIF('TKK-MIF-TIF'!$J$152,'rekap jam tatap muka'!B6,'TKK-MIF-TIF'!$R$152)+SUMIF('TKK-MIF-TIF'!$K$128,'rekap jam tatap muka'!B6,'TKK-MIF-TIF'!$R$128)+SUMIF('TKK-MIF-TIF'!$K$133:$K$134,'rekap jam tatap muka'!B6,'TKK-MIF-TIF'!$R$133:$R$134)+SUMIF('TKK-MIF-TIF'!$K$143:$K$145,'rekap jam tatap muka'!B6,'TKK-MIF-TIF'!$R$143:$R$145)+SUMIF('TKK-MIF-TIF'!$K$152,'rekap jam tatap muka'!B6,'TKK-MIF-TIF'!$R$152)+SUMIF('TKK-MIF-TIF'!$L$122:$L$123,'rekap jam tatap muka'!B6,'TKK-MIF-TIF'!$R$122:$R$123)+SUMIF('TKK-MIF-TIF'!$L$128,'rekap jam tatap muka'!B6,'TKK-MIF-TIF'!$R$128)+SUMIF('TKK-MIF-TIF'!$L$133:$L$134,'rekap jam tatap muka'!B6,'TKK-MIF-TIF'!$R$133:$R$134)+SUMIF('TKK-MIF-TIF'!$L$143:$L$145,'rekap jam tatap muka'!B6,'TKK-MIF-TIF'!$R$143:$R$145)+SUMIF('TKK-MIF-TIF'!$L$152,'rekap jam tatap muka'!B6,'TKK-MIF-TIF'!$R$152)</f>
        <v>5</v>
      </c>
      <c r="R3" s="25">
        <f>COUNTIF('TKK-MIF-TIF'!$A$189:$L$226,'rekap jam tatap muka'!B6)</f>
        <v>1</v>
      </c>
      <c r="S3" s="25">
        <f>SUMIF('TKK-MIF-TIF'!$H$194:$H$196,'rekap jam tatap muka'!B6,'TKK-MIF-TIF'!$R$194:$R$196)+SUMIF('TKK-MIF-TIF'!$H$205:$H$208,'rekap jam tatap muka'!B6,'TKK-MIF-TIF'!$R$205:$R$208)+SUMIF('TKK-MIF-TIF'!$H$215:$H$218,'rekap jam tatap muka'!B6,'TKK-MIF-TIF'!$R$215:$R222)+SUMIF('TKK-MIF-TIF'!$H$226:$H$227,'rekap jam tatap muka'!B6,'TKK-MIF-TIF'!$R$226:$R231)+ SUMIF('TKK-MIF-TIF'!$I$194:$I$196,'rekap jam tatap muka'!B6,'TKK-MIF-TIF'!$R$194:$R$196)+SUMIF('TKK-MIF-TIF'!$I$205:$I$208,'rekap jam tatap muka'!B6,'TKK-MIF-TIF'!$R$205:$R$208)+SUMIF('TKK-MIF-TIF'!$I$215:$I$218,'rekap jam tatap muka'!B6,'TKK-MIF-TIF'!$R$215:$R222)+SUMIF('TKK-MIF-TIF'!$I$226:$I$227,'rekap jam tatap muka'!B6,'TKK-MIF-TIF'!$R$226:$R231)+SUMIF('TKK-MIF-TIF'!$J$194:$J$196,'rekap jam tatap muka'!B6,'TKK-MIF-TIF'!$R$194:$R$196)+SUMIF('TKK-MIF-TIF'!$J$205:$J$208,'rekap jam tatap muka'!B6,'TKK-MIF-TIF'!$R$205:$R$208)+SUMIF('TKK-MIF-TIF'!$J$215:$J$218,'rekap jam tatap muka'!B6,'TKK-MIF-TIF'!$R$215:$R222)+SUMIF('TKK-MIF-TIF'!$J$226:$J$227,'rekap jam tatap muka'!B6,'TKK-MIF-TIF'!$R$226:$R231)+SUMIF('TKK-MIF-TIF'!$K$194:$K$196,'rekap jam tatap muka'!B6,'TKK-MIF-TIF'!$R$194:$R$196)+SUMIF('TKK-MIF-TIF'!$K$205:$K$208,'rekap jam tatap muka'!B6,'TKK-MIF-TIF'!$R$205:$R$208)+SUMIF('TKK-MIF-TIF'!$K$215:$K$218,'rekap jam tatap muka'!B6,'TKK-MIF-TIF'!$R$215:$R222)+SUMIF('TKK-MIF-TIF'!$K$226:$K$227,'rekap jam tatap muka'!B6,'TKK-MIF-TIF'!$R$226:$R231)+SUMIF('TKK-MIF-TIF'!$L$194:$L$196,'rekap jam tatap muka'!B6,'TKK-MIF-TIF'!$R$194:$R$196)+SUMIF('TKK-MIF-TIF'!$L$205:$L$208,'rekap jam tatap muka'!B6,'TKK-MIF-TIF'!$R$205:$R$208)+SUMIF('TKK-MIF-TIF'!$L$215:$L$218,'rekap jam tatap muka'!B6,'TKK-MIF-TIF'!$R$215:$R222)+SUMIF('TKK-MIF-TIF'!$L$226:$L$227,'rekap jam tatap muka'!B6,'TKK-MIF-TIF'!$R$226:$R231)</f>
        <v>0</v>
      </c>
      <c r="T3" s="26">
        <f>SUMIF('TKK-MIF-TIF'!$H$197:$H$198,'rekap jam tatap muka'!B6,'TKK-MIF-TIF'!$R$197:$R$198)+SUMIF('TKK-MIF-TIF'!$H$204,'rekap jam tatap muka'!B6,'TKK-MIF-TIF'!$R$204)+SUMIF('TKK-MIF-TIF'!$H$209:$H$210,'rekap jam tatap muka'!B6,'TKK-MIF-TIF'!$R$209:$R$210)+SUMIF('TKK-MIF-TIF'!$H$219:$H$221,'rekap jam tatap muka'!B6,'TKK-MIF-TIF'!$R$219:$R$221)+SUMIF('TKK-MIF-TIF'!$H$228,'rekap jam tatap muka'!B6,'TKK-MIF-TIF'!$R$228)+SUMIF('TKK-MIF-TIF'!$I$197:$I$198,'rekap jam tatap muka'!B6,'TKK-MIF-TIF'!$R$197:$R$198)+SUMIF('TKK-MIF-TIF'!$I$204,'rekap jam tatap muka'!B6,'TKK-MIF-TIF'!$R$204)+SUMIF('TKK-MIF-TIF'!$I$209:$I$210,'rekap jam tatap muka'!B6,'TKK-MIF-TIF'!$R$209:$R$210)+SUMIF('TKK-MIF-TIF'!$I$219:$I$221,'rekap jam tatap muka'!B6,'TKK-MIF-TIF'!$R$219:$R$221)+SUMIF('TKK-MIF-TIF'!$I$228,'rekap jam tatap muka'!B6,'TKK-MIF-TIF'!$R$228)+SUMIF('TKK-MIF-TIF'!$J$197:$J$198,'rekap jam tatap muka'!B6,'TKK-MIF-TIF'!$R$197:$R$198)+SUMIF('TKK-MIF-TIF'!$J$204,'rekap jam tatap muka'!B6,'TKK-MIF-TIF'!$R$204)+SUMIF('TKK-MIF-TIF'!$J$209:$J$210,'rekap jam tatap muka'!B6,'TKK-MIF-TIF'!$R$209:$R$210)+SUMIF('TKK-MIF-TIF'!$J$219:$J$221,'rekap jam tatap muka'!B6,'TKK-MIF-TIF'!$R$219:$R$221)+SUMIF('TKK-MIF-TIF'!$J$228,'rekap jam tatap muka'!B6,'TKK-MIF-TIF'!$R$228)+SUMIF('TKK-MIF-TIF'!$K$197:$K$198,'rekap jam tatap muka'!B6,'TKK-MIF-TIF'!$R$197:$R$198)+SUMIF('TKK-MIF-TIF'!$K$204,'rekap jam tatap muka'!B6,'TKK-MIF-TIF'!$R$204)+SUMIF('TKK-MIF-TIF'!$K$209:$K$210,'rekap jam tatap muka'!B6,'TKK-MIF-TIF'!$R$209:$R$210)+SUMIF('TKK-MIF-TIF'!$K$219:$K$221,'rekap jam tatap muka'!B6,'TKK-MIF-TIF'!$R$219:$R$221)+SUMIF('TKK-MIF-TIF'!$K$228,'rekap jam tatap muka'!B6,'TKK-MIF-TIF'!$R$228)+SUMIF('TKK-MIF-TIF'!$L$197:$L$198,'rekap jam tatap muka'!B6,'TKK-MIF-TIF'!$R$197:$R$198)+SUMIF('TKK-MIF-TIF'!$L$204,'rekap jam tatap muka'!B6,'TKK-MIF-TIF'!$R$204)+SUMIF('TKK-MIF-TIF'!$L$209:$L$210,'rekap jam tatap muka'!B6,'TKK-MIF-TIF'!$R$209:$R$210)+SUMIF('TKK-MIF-TIF'!$J$219:$J$221,'rekap jam tatap muka'!B6,'TKK-MIF-TIF'!$R$219:$R$221)++SUMIF('TKK-MIF-TIF'!$L$228,'rekap jam tatap muka'!B6,'TKK-MIF-TIF'!$R$228)</f>
        <v>6</v>
      </c>
      <c r="U3" s="27">
        <f>COUNTIF('TKK-MIF-TIF'!$A$231:$L$242,'rekap jam tatap muka'!B6)</f>
        <v>0</v>
      </c>
      <c r="V3" s="28">
        <f>SUMIF('TKK-MIF-TIF'!$H$251:$H$253,'rekap jam tatap muka'!B6,'TKK-MIF-TIF'!$R$251:$R$253)+SUMIF('TKK-MIF-TIF'!$I$251:$I$253,'rekap jam tatap muka'!B6,'TKK-MIF-TIF'!$R$251:$R$253)+SUMIF('TKK-MIF-TIF'!$J$251:$J$253,'rekap jam tatap muka'!B6,'TKK-MIF-TIF'!$R$251:$R$253)+SUMIF('TKK-MIF-TIF'!$K$251:$K$253,'rekap jam tatap muka'!B6,'TKK-MIF-TIF'!$R$251:$R$253)+SUMIF('TKK-MIF-TIF'!$L$251:$L$253,'rekap jam tatap muka'!B6,'TKK-MIF-TIF'!$R$251:$R$253)</f>
        <v>0</v>
      </c>
      <c r="W3" s="29">
        <f>SUMIF('TKK-MIF-TIF'!$H$254:$H$255,'rekap jam tatap muka'!B6,'TKK-MIF-TIF'!$R$254:$R$255)+SUMIF('TKK-MIF-TIF'!$I$254:$I$255,'rekap jam tatap muka'!B6,'TKK-MIF-TIF'!$R$254:$R$255)+SUMIF('TKK-MIF-TIF'!$J$254:$J$255,'rekap jam tatap muka'!B6,'TKK-MIF-TIF'!$R$254:$R$255)+SUMIF('TKK-MIF-TIF'!$K$254:$K$255,'rekap jam tatap muka'!B6,'TKK-MIF-TIF'!$R$254:$R$255)+SUMIF('TKK-MIF-TIF'!$L$254:$L$255,'rekap jam tatap muka'!B6,'TKK-MIF-TIF'!$R$254:$R$255)</f>
        <v>0</v>
      </c>
      <c r="X3" s="30">
        <f>COUNTIF('TKK-MIF-TIF'!$A$261:$L$272,'rekap jam tatap muka'!B6)</f>
        <v>4</v>
      </c>
      <c r="Y3" s="31">
        <f>SUMIF('TKK-MIF-TIF'!$H$266:$H$268,'rekap jam tatap muka'!B6,'TKK-MIF-TIF'!$R$266:$R$268)+SUMIF('TKK-MIF-TIF'!$I$266:$I$268,'rekap jam tatap muka'!B6,'TKK-MIF-TIF'!$R$266:$R$268)+SUMIF('TKK-MIF-TIF'!$J$266:$J$268,'rekap jam tatap muka'!B6,'TKK-MIF-TIF'!$R$266:$R$268)+SUMIF('TKK-MIF-TIF'!$K$266:$K$268,'rekap jam tatap muka'!B6,'TKK-MIF-TIF'!$R$266:$R$268)+SUMIF('TKK-MIF-TIF'!$L$266:$L$268,'rekap jam tatap muka'!B6,'TKK-MIF-TIF'!$R$266:$R$268)</f>
        <v>1.5</v>
      </c>
      <c r="Z3" s="32" t="e">
        <f>SUMIF('TKK-MIF-TIF'!$H$269:$H$270,'rekap jam tatap muka'!B6,'TKK-MIF-TIF'!$R$269:$R$270)+SUMIF('TKK-MIF-TIF'!$I$269:$I$270,'rekap jam tatap muka'!B6,'TKK-MIF-TIF'!$R$269:$R$270)+SUMIF('TKK-MIF-TIF'!$J$269:$J$270,'rekap jam tatap muka'!B6,'TKK-MIF-TIF'!$R$269:$R$270)+SUMIF('TKK-MIF-TIF'!$K$269:$K$270,'rekap jam tatap muka'!B6,'TKK-MIF-TIF'!$R$269:$R$270)+SUMIF('TKK-MIF-TIF'!$L$269:$L$270,'rekap jam tatap muka'!B6,'TKK-MIF-TIF'!$R$269:$R$270)</f>
        <v>#REF!</v>
      </c>
      <c r="AA3" s="33">
        <f>COUNTIF('TKK-MIF-TIF'!$A$154:$L$184,'rekap jam tatap muka'!B6)</f>
        <v>0</v>
      </c>
      <c r="AB3" s="33">
        <f>SUMIF('TKK-MIF-TIF'!$H$161:$H$163,'rekap jam tatap muka'!B6,'TKK-MIF-TIF'!$R$161:$R$163)+SUMIF('TKK-MIF-TIF'!$H$172:$H$175,'rekap jam tatap muka'!B6,'TKK-MIF-TIF'!$R$172:$R$175)+SUMIF('TKK-MIF-TIF'!$I$161:$I$163,'rekap jam tatap muka'!B6,'TKK-MIF-TIF'!$R$161:$R$163)+SUMIF('TKK-MIF-TIF'!$I$172:$I$175,'rekap jam tatap muka'!B6,'TKK-MIF-TIF'!$R$172:$R$175)+SUMIF('TKK-MIF-TIF'!$J$161:$J$163,'rekap jam tatap muka'!B6,'TKK-MIF-TIF'!$R$161:$R$163)+SUMIF('TKK-MIF-TIF'!$J$172:$J$175,'rekap jam tatap muka'!B6,'TKK-MIF-TIF'!$R$172:$R$175)+SUMIF('TKK-MIF-TIF'!$K$161:$K$163,'rekap jam tatap muka'!B6,'TKK-MIF-TIF'!$R$161:$R$163)+SUMIF('TKK-MIF-TIF'!$K$172:$K$175,'rekap jam tatap muka'!B6,'TKK-MIF-TIF'!$R$172:$R$175)+SUMIF('TKK-MIF-TIF'!$L$161:$L$163,'rekap jam tatap muka'!B6,'TKK-MIF-TIF'!$R$161:$R$163)+SUMIF('TKK-MIF-TIF'!$L$172:$L$175,'rekap jam tatap muka'!B6,'TKK-MIF-TIF'!$R$172:$R$175)</f>
        <v>0</v>
      </c>
      <c r="AC3" s="34">
        <f>SUMIF('TKK-MIF-TIF'!$H$164:$H$165,'rekap jam tatap muka'!B6,'TKK-MIF-TIF'!$R$164:$R$165)+SUMIF('TKK-MIF-TIF'!$H$171,'rekap jam tatap muka'!B6,'TKK-MIF-TIF'!$R$171)+SUMIF('TKK-MIF-TIF'!$H$176:$H$177,'rekap jam tatap muka'!B6,'TKK-MIF-TIF'!$R$176:$R$177)+SUMIF('TKK-MIF-TIF'!$I$164:$I$165,'rekap jam tatap muka'!B6,'TKK-MIF-TIF'!$R$164:$R$165)+SUMIF('TKK-MIF-TIF'!$I$171,'rekap jam tatap muka'!B6,'TKK-MIF-TIF'!$R$171)+SUMIF('TKK-MIF-TIF'!$I$176:$I$177,'rekap jam tatap muka'!B6,'TKK-MIF-TIF'!$R$176:$R$177)+SUMIF('TKK-MIF-TIF'!$J$164:$J$165,'rekap jam tatap muka'!B6,'TKK-MIF-TIF'!$R$164:$R$165)+SUMIF('TKK-MIF-TIF'!$J$171,'rekap jam tatap muka'!B6,'TKK-MIF-TIF'!$R$171)+SUMIF('TKK-MIF-TIF'!$J$176:$J$177,'rekap jam tatap muka'!B6,'TKK-MIF-TIF'!$R$176:$R$177)+SUMIF('TKK-MIF-TIF'!$K$164:$K$165,'rekap jam tatap muka'!B6,'TKK-MIF-TIF'!$R$164:$R$165)+SUMIF('TKK-MIF-TIF'!$K$171,'rekap jam tatap muka'!B6,'TKK-MIF-TIF'!$R$171)+SUMIF('TKK-MIF-TIF'!$K$176:$K$177,'rekap jam tatap muka'!B6,'TKK-MIF-TIF'!$R$176:$R$177)+SUMIF('TKK-MIF-TIF'!$L$164:$L$165,'rekap jam tatap muka'!B6,'TKK-MIF-TIF'!$R$164:$R$165)+SUMIF('TKK-MIF-TIF'!$L$171,'rekap jam tatap muka'!B6,'TKK-MIF-TIF'!$R$171)+SUMIF('TKK-MIF-TIF'!$L$176:$L$177,'rekap jam tatap muka'!B6,'TKK-MIF-TIF'!$R$176:$R$177)</f>
        <v>0</v>
      </c>
      <c r="AD3" s="35">
        <f t="shared" ref="AD3:AD18" si="0">AA3+X3+U3+R3+O3+L3+I3+F3+C3</f>
        <v>6</v>
      </c>
      <c r="AE3" s="15">
        <f t="shared" ref="AE3:AE18" ca="1" si="1">D3+G3+J3+M3+P3+S3+V3+Y3+AB3</f>
        <v>1.5</v>
      </c>
      <c r="AF3" s="35">
        <f t="shared" ref="AF3:AF18" ca="1" si="2">IF(AE3&lt;=4,0,IF(AE3&gt;4,AE3-4,IF(AE3&gt;8,4,4)))</f>
        <v>0</v>
      </c>
      <c r="AG3" s="15" t="e">
        <f t="shared" ref="AG3:AG18" ca="1" si="3">E3+H3+K3+N3+Q3+T3+W3+Z3+AC3</f>
        <v>#REF!</v>
      </c>
      <c r="AH3" s="35" t="e">
        <f t="shared" ref="AH3:AH18" ca="1" si="4">IF(AG3&lt;=8,0,IF(AG3&gt;12,4,IF(AG3&gt;8,AG3-8,4)))</f>
        <v>#REF!</v>
      </c>
      <c r="AI3" s="35">
        <v>12</v>
      </c>
    </row>
    <row r="4" spans="1:35" ht="15" customHeight="1">
      <c r="A4" s="327">
        <v>2</v>
      </c>
      <c r="B4" s="41" t="s">
        <v>333</v>
      </c>
      <c r="C4" s="14">
        <f>COUNTIF('TKK-MIF-TIF'!$A$13:$L$35,'rekap jam tatap muka'!B8)</f>
        <v>0</v>
      </c>
      <c r="D4" s="15">
        <f ca="1">SUMIF('TKK-MIF-TIF'!$H$4:$H$19,'rekap jam tatap muka'!B8,'TKK-MIF-TIF'!$R$4:$R$19)+SUMIF('TKK-MIF-TIF'!$H$25:$H$30,'rekap jam tatap muka'!B8,'TKK-MIF-TIF'!$R$25:$R$30)+SUMIF('TKK-MIF-TIF'!$I$4:$I$19,'rekap jam tatap muka'!B8,'TKK-MIF-TIF'!$R$4:$R$19)+SUMIF('TKK-MIF-TIF'!$I$25:$I$30,'rekap jam tatap muka'!B8,'TKK-MIF-TIF'!$R$25:$R$30)+SUMIF('TKK-MIF-TIF'!$J$4:$J$19,'rekap jam tatap muka'!B8,'TKK-MIF-TIF'!$R$4:$R$19)+SUMIF('TKK-MIF-TIF'!$J$25:$J$30,'rekap jam tatap muka'!B8,'TKK-MIF-TIF'!$R$25:$R$30)+SUMIF('TKK-MIF-TIF'!$K$4:$K$19,'rekap jam tatap muka'!B8,'TKK-MIF-TIF'!$R$4:$R$19)+SUMIF('TKK-MIF-TIF'!$K$25:$K$30,'rekap jam tatap muka'!B8,'TKK-MIF-TIF'!$R$25:$R$30)+SUMIF('TKK-MIF-TIF'!$L$4:$L$19,'rekap jam tatap muka'!B8,'TKK-MIF-TIF'!$R$4:$R$19)+SUMIF('TKK-MIF-TIF'!$L$25:$L$30,'rekap jam tatap muka'!B8,'TKK-MIF-TIF'!$R$25:$R$30)</f>
        <v>0</v>
      </c>
      <c r="E4" s="16">
        <f>SUMIF('TKK-MIF-TIF'!$H$20:$H$22,'rekap jam tatap muka'!B8,'TKK-MIF-TIF'!$R$20:$R$22)+SUMIF('TKK-MIF-TIF'!$H$31:$H$32,'rekap jam tatap muka'!B8,'TKK-MIF-TIF'!$R$31:$R$32)+SUMIF('TKK-MIF-TIF'!$H$34,'rekap jam tatap muka'!B8,'TKK-MIF-TIF'!$R$34)+SUMIF('TKK-MIF-TIF'!$I$20:$I$22,'rekap jam tatap muka'!B8,'TKK-MIF-TIF'!$R$20:$R$22)+SUMIF('TKK-MIF-TIF'!$I$31:$I$32,'rekap jam tatap muka'!B8,'TKK-MIF-TIF'!$R$31:$R$32)+SUMIF('TKK-MIF-TIF'!$I$34,'rekap jam tatap muka'!B8,'TKK-MIF-TIF'!$R$34)+SUMIF('TKK-MIF-TIF'!$J$20:$J$22,'rekap jam tatap muka'!B8,'TKK-MIF-TIF'!$R$20:$R$22)+SUMIF('TKK-MIF-TIF'!$J$31:$J$32,'rekap jam tatap muka'!B8,'TKK-MIF-TIF'!$R$31:$R$32)+SUMIF('TKK-MIF-TIF'!$J$34,'rekap jam tatap muka'!B8,'TKK-MIF-TIF'!$R$34)+SUMIF('TKK-MIF-TIF'!$K$20:$K$22,'rekap jam tatap muka'!B8,'TKK-MIF-TIF'!$R$20:$R$22)+SUMIF('TKK-MIF-TIF'!$K$31:$K$32,'rekap jam tatap muka'!B8,'TKK-MIF-TIF'!$R$31:$R$32)+SUMIF('TKK-MIF-TIF'!$K$34,'rekap jam tatap muka'!B8,'TKK-MIF-TIF'!$R$34)+SUMIF('TKK-MIF-TIF'!$L$20:$L$22,'rekap jam tatap muka'!B8,'TKK-MIF-TIF'!$R$20:$R$22)+SUMIF('TKK-MIF-TIF'!$L$31:$L$32,'rekap jam tatap muka'!B8,'TKK-MIF-TIF'!$R$31:$R$32)+SUMIF('TKK-MIF-TIF'!$L$34,'rekap jam tatap muka'!B8,'TKK-MIF-TIF'!$R$34)</f>
        <v>0</v>
      </c>
      <c r="F4" s="17">
        <f>COUNTIF('TKK-MIF-TIF'!$A$41:$L$50,'rekap jam tatap muka'!B8)</f>
        <v>0</v>
      </c>
      <c r="G4" s="18">
        <f>SUMIF('TKK-MIF-TIF'!$H$43:$H$47,'rekap jam tatap muka'!B8,'TKK-MIF-TIF'!$R$43:$R$47)+SUMIF('TKK-MIF-TIF'!$I$43:$I$47,'rekap jam tatap muka'!B8,'TKK-MIF-TIF'!$R$43:$R$47)+SUMIF('TKK-MIF-TIF'!$J$43:$J$47,'rekap jam tatap muka'!B8,'TKK-MIF-TIF'!$R$43:$R$47)+SUMIF('TKK-MIF-TIF'!$K$43:$K$47,'rekap jam tatap muka'!B8,'TKK-MIF-TIF'!$R$43:$R$47)+SUMIF('TKK-MIF-TIF'!$L$43:$L$47,'rekap jam tatap muka'!B8,'TKK-MIF-TIF'!$R$43:$R$47)</f>
        <v>0</v>
      </c>
      <c r="H4" s="42">
        <f>SUMIF('TKK-MIF-TIF'!$H$48:$H$50,'rekap jam tatap muka'!B8,'TKK-MIF-TIF'!$R$48:$R$50)+SUMIF('TKK-MIF-TIF'!$I$48:$I$50,'rekap jam tatap muka'!B8,'TKK-MIF-TIF'!$R$48:$R$50)+SUMIF('TKK-MIF-TIF'!$J$48:$J$50,'rekap jam tatap muka'!B8,'TKK-MIF-TIF'!$R$48:$R$50)+SUMIF('TKK-MIF-TIF'!$K$48:$K$50,'rekap jam tatap muka'!B8,'TKK-MIF-TIF'!$R$48:$R$50)+SUMIF('TKK-MIF-TIF'!$L$48:$L$50,'rekap jam tatap muka'!B8,'TKK-MIF-TIF'!$R$48:$R$50)</f>
        <v>0</v>
      </c>
      <c r="I4" s="19">
        <f>COUNTIF('TKK-MIF-TIF'!$A$55:$K$80,'rekap jam tatap muka'!B8)</f>
        <v>1</v>
      </c>
      <c r="J4" s="19">
        <f>SUMIF('TKK-MIF-TIF'!$H$60,'rekap jam tatap muka'!B8,'TKK-MIF-TIF'!$R$60)+SUMIF('TKK-MIF-TIF'!$H$62,'rekap jam tatap muka'!B8,'TKK-MIF-TIF'!$R$62)+SUMIF('TKK-MIF-TIF'!$H$67:$H$72,'rekap jam tatap muka'!B8,'TKK-MIF-TIF'!$R$67:$R$72)+SUMIF('TKK-MIF-TIF'!$H$78:$H$79,'rekap jam tatap muka'!B8,'TKK-MIF-TIF'!$R$78:$R$79)+SUMIF('TKK-MIF-TIF'!$I$60,'rekap jam tatap muka'!B8,'TKK-MIF-TIF'!$R$60)+SUMIF('TKK-MIF-TIF'!$I$62,'rekap jam tatap muka'!B8,'TKK-MIF-TIF'!$R$62)+SUMIF('TKK-MIF-TIF'!$I$67:$I$72,'rekap jam tatap muka'!B8,'TKK-MIF-TIF'!$R$67:$R$72)+SUMIF('TKK-MIF-TIF'!$I$78:$I$79,'rekap jam tatap muka'!B8,'TKK-MIF-TIF'!$R$78:$R$79)+SUMIF('TKK-MIF-TIF'!$J$60,'rekap jam tatap muka'!B8,'TKK-MIF-TIF'!$R$60)+SUMIF('TKK-MIF-TIF'!$J$62,'rekap jam tatap muka'!B8,'TKK-MIF-TIF'!$R$62)+SUMIF('TKK-MIF-TIF'!$J$67:$J$72,'rekap jam tatap muka'!B8,'TKK-MIF-TIF'!$R$67:$R$72)+SUMIF('TKK-MIF-TIF'!$J$78:$J$79,'rekap jam tatap muka'!B8,'TKK-MIF-TIF'!$R$78:$R$79)+SUMIF('TKK-MIF-TIF'!$K$60,'rekap jam tatap muka'!B8,'TKK-MIF-TIF'!$R$60)+SUMIF('TKK-MIF-TIF'!$K$62,'rekap jam tatap muka'!B8,'TKK-MIF-TIF'!$R$62)+SUMIF('TKK-MIF-TIF'!$K$67:$K$72,'rekap jam tatap muka'!B8,'TKK-MIF-TIF'!$R$67:$R$72)+SUMIF('TKK-MIF-TIF'!$K$78:$K$79,'rekap jam tatap muka'!B8,'TKK-MIF-TIF'!$R$78:$R$79)+SUMIF('TKK-MIF-TIF'!$L$60,'rekap jam tatap muka'!B8,'TKK-MIF-TIF'!$R$60)+SUMIF('TKK-MIF-TIF'!$L$62,'rekap jam tatap muka'!B8,'TKK-MIF-TIF'!$R$62)+SUMIF('TKK-MIF-TIF'!$L$67:$L$72,'rekap jam tatap muka'!B8,'TKK-MIF-TIF'!$R$67:$R$72)+SUMIF('TKK-MIF-TIF'!$L$78:$L$79,'rekap jam tatap muka'!B8,'TKK-MIF-TIF'!$R$78:$R$79)</f>
        <v>2</v>
      </c>
      <c r="K4" s="20">
        <f>SUMIF('TKK-MIF-TIF'!$H$61,'rekap jam tatap muka'!B8,'TKK-MIF-TIF'!$R$61)+SUMIF('TKK-MIF-TIF'!$H$63:$H$64,'rekap jam tatap muka'!B8,'TKK-MIF-TIF'!$R$63:$R$64)+SUMIF('TKK-MIF-TIF'!$H$73:$H$74,'rekap jam tatap muka'!B8,'TKK-MIF-TIF'!$R$73:$R$74)+SUMIF('TKK-MIF-TIF'!$H$77,'rekap jam tatap muka'!B8,'TKK-MIF-TIF'!$R$77)+SUMIF('TKK-MIF-TIF'!$I$61,'rekap jam tatap muka'!B8,'TKK-MIF-TIF'!$R$61)+SUMIF('TKK-MIF-TIF'!$I$63:$I$64,'rekap jam tatap muka'!B8,'TKK-MIF-TIF'!$R$63:$R$64)+SUMIF('TKK-MIF-TIF'!$I$73:$I$74,'rekap jam tatap muka'!B8,'TKK-MIF-TIF'!$R$73:$R$74)+SUMIF('TKK-MIF-TIF'!$I$77,'rekap jam tatap muka'!B8,'TKK-MIF-TIF'!$R$77)+SUMIF('TKK-MIF-TIF'!$J$61,'rekap jam tatap muka'!B8,'TKK-MIF-TIF'!$R$61)+SUMIF('TKK-MIF-TIF'!$J$63:$J$64,'rekap jam tatap muka'!B8,'TKK-MIF-TIF'!$R$63:$R$64)+SUMIF('TKK-MIF-TIF'!$J$73:$J$74,'rekap jam tatap muka'!B8,'TKK-MIF-TIF'!$R$73:$R$74)+SUMIF('TKK-MIF-TIF'!$J$77,'rekap jam tatap muka'!B8,'TKK-MIF-TIF'!$R$77)+SUMIF('TKK-MIF-TIF'!$K$61,'rekap jam tatap muka'!B8,'TKK-MIF-TIF'!$R$61)+SUMIF('TKK-MIF-TIF'!$K$63:$K$64,'rekap jam tatap muka'!B8,'TKK-MIF-TIF'!$R$63:$R$64)+SUMIF('TKK-MIF-TIF'!$K$73:$K$74,'rekap jam tatap muka'!B8,'TKK-MIF-TIF'!$R$73:$R$74)+SUMIF('TKK-MIF-TIF'!$K$77,'rekap jam tatap muka'!B8,'TKK-MIF-TIF'!$R$77)+SUMIF('TKK-MIF-TIF'!$L$61,'rekap jam tatap muka'!B8,'TKK-MIF-TIF'!$R$61)+SUMIF('TKK-MIF-TIF'!$L$63:$L$64,'rekap jam tatap muka'!B8,'TKK-MIF-TIF'!$R$63:$R$64)+SUMIF('TKK-MIF-TIF'!$L$73:$L$74,'rekap jam tatap muka'!B8,'TKK-MIF-TIF'!$R$73:$R$74)+SUMIF('TKK-MIF-TIF'!$L$77,'rekap jam tatap muka'!B8,'TKK-MIF-TIF'!$R$77)</f>
        <v>0</v>
      </c>
      <c r="L4" s="21">
        <f>COUNTIF('TKK-MIF-TIF'!$A$84:$K$109,'rekap jam tatap muka'!B8)</f>
        <v>1</v>
      </c>
      <c r="M4" s="21">
        <f>SUMIF('TKK-MIF-TIF'!$H$89,'rekap jam tatap muka'!B8,'TKK-MIF-TIF'!$R$89)+SUMIF('TKK-MIF-TIF'!$H$91,'rekap jam tatap muka'!B8,'TKK-MIF-TIF'!$R$91)+SUMIF('TKK-MIF-TIF'!$H$96:$H$101,'rekap jam tatap muka'!B8,'TKK-MIF-TIF'!$R$96:$R$101)+SUMIF('TKK-MIF-TIF'!$H$107:$H$108,'rekap jam tatap muka'!B8,'TKK-MIF-TIF'!$R$107:$R$108)+SUMIF('TKK-MIF-TIF'!$I$89,'rekap jam tatap muka'!B8,'TKK-MIF-TIF'!$R$89)+SUMIF('TKK-MIF-TIF'!$I$91,'rekap jam tatap muka'!B8,'TKK-MIF-TIF'!$R$91)+SUMIF('TKK-MIF-TIF'!$I$96:$I$101,'rekap jam tatap muka'!B8,'TKK-MIF-TIF'!$R$96:$R$101)+SUMIF('TKK-MIF-TIF'!$I$107:$I$108,'rekap jam tatap muka'!B8,'TKK-MIF-TIF'!$R$107:$R$108)+SUMIF('TKK-MIF-TIF'!$J$89,'rekap jam tatap muka'!B8,'TKK-MIF-TIF'!$R$89)+SUMIF('TKK-MIF-TIF'!$J$91,'rekap jam tatap muka'!B8,'TKK-MIF-TIF'!$R$91)+SUMIF('TKK-MIF-TIF'!$J$96:$J$101,'rekap jam tatap muka'!B8,'TKK-MIF-TIF'!$R$96:$R$101)+SUMIF('TKK-MIF-TIF'!$J$107:$J$108,'rekap jam tatap muka'!B8,'TKK-MIF-TIF'!$R$107:$R$108)+SUMIF('TKK-MIF-TIF'!$K$89,'rekap jam tatap muka'!B8,'TKK-MIF-TIF'!$R$89)+SUMIF('TKK-MIF-TIF'!$K$91,'rekap jam tatap muka'!B8,'TKK-MIF-TIF'!$R$91)+SUMIF('TKK-MIF-TIF'!$K$96:$K$101,'rekap jam tatap muka'!B8,'TKK-MIF-TIF'!$R$96:$R$101)+SUMIF('TKK-MIF-TIF'!$K$107:$K$108,'rekap jam tatap muka'!B8,'TKK-MIF-TIF'!$R$107:$R$108)+SUMIF('TKK-MIF-TIF'!$H$89,'rekap jam tatap muka'!B8,'TKK-MIF-TIF'!$R$89)+SUMIF('TKK-MIF-TIF'!$L$91,'rekap jam tatap muka'!B8,'TKK-MIF-TIF'!$R$91)+SUMIF('TKK-MIF-TIF'!$L$96:$L$101,'rekap jam tatap muka'!B8,'TKK-MIF-TIF'!$R$96:$R$101)+SUMIF('TKK-MIF-TIF'!$L$107:$L$108,'rekap jam tatap muka'!B8,'TKK-MIF-TIF'!$R$107:$R$108)</f>
        <v>1</v>
      </c>
      <c r="N4" s="22">
        <f ca="1">SUMIF('TKK-MIF-TIF'!$H$90,'rekap jam tatap muka'!B8,'TKK-MIF-TIF'!$R$90)+SUMIF('TKK-MIF-TIF'!$H$92:$H$93,'rekap jam tatap muka'!B8,'TKK-MIF-TIF'!$R$92:$R$93)+SUMIF('TKK-MIF-TIF'!$H$102:$H$103,'rekap jam tatap muka'!B8,'TKK-MIF-TIF'!$R$102:$R$103)+SUMIF('TKK-MIF-TIF'!$H$106,'rekap jam tatap muka'!B8,'TKK-MIF-TIF'!$R$106)+SUMIF('TKK-MIF-TIF'!$I$90,'rekap jam tatap muka'!B8,'TKK-MIF-TIF'!$R$90)+SUMIF('TKK-MIF-TIF'!$H$92:$I$93,'rekap jam tatap muka'!B8,'TKK-MIF-TIF'!$R$92:$R$93)+SUMIF('TKK-MIF-TIF'!$I$102:$I$103,'rekap jam tatap muka'!B8,'TKK-MIF-TIF'!$R$102:$R$103)+SUMIF('TKK-MIF-TIF'!$I$106,'rekap jam tatap muka'!B8,'TKK-MIF-TIF'!$R$106)+SUMIF('TKK-MIF-TIF'!$J$90,'rekap jam tatap muka'!B8,'TKK-MIF-TIF'!$R$90)+SUMIF('TKK-MIF-TIF'!$J$92:$J$93,'rekap jam tatap muka'!B8,'TKK-MIF-TIF'!$R$92:$R$93)+SUMIF('TKK-MIF-TIF'!$J$102:$J$103,'rekap jam tatap muka'!B8,'TKK-MIF-TIF'!$R$102:$R$103)+SUMIF('TKK-MIF-TIF'!$J$106,'rekap jam tatap muka'!B8,'TKK-MIF-TIF'!$R$106)+SUMIF('TKK-MIF-TIF'!$K$90,'rekap jam tatap muka'!B8,'TKK-MIF-TIF'!$R$90)+SUMIF('TKK-MIF-TIF'!$K$92:$K$93,'rekap jam tatap muka'!B8,'TKK-MIF-TIF'!$R$92:$R$93)+SUMIF('TKK-MIF-TIF'!$K$102:$K$103,'rekap jam tatap muka'!B8,'TKK-MIF-TIF'!$R$102:$R$103)+SUMIF('TKK-MIF-TIF'!$K$106,'rekap jam tatap muka'!B8,'TKK-MIF-TIF'!$R$106)+SUMIF('TKK-MIF-TIF'!$L$90,'rekap jam tatap muka'!B8,'TKK-MIF-TIF'!$R$90)+SUMIF('TKK-MIF-TIF'!$L$92:$L$93,'rekap jam tatap muka'!B8,'TKK-MIF-TIF'!$R$92:$R$93)+SUMIF('TKK-MIF-TIF'!$L$102:$L$103,'rekap jam tatap muka'!B8,'TKK-MIF-TIF'!$R$102:$R$103)+SUMIF('TKK-MIF-TIF'!$L$106,'rekap jam tatap muka'!B8,'TKK-MIF-TIF'!$R$106)</f>
        <v>0</v>
      </c>
      <c r="O4" s="23">
        <f>COUNTIF('TKK-MIF-TIF'!$A$113:$L$150,'rekap jam tatap muka'!B8)</f>
        <v>3</v>
      </c>
      <c r="P4" s="23">
        <f>SUMIF('TKK-MIF-TIF'!$H$119:$H$121,'rekap jam tatap muka'!B8,'TKK-MIF-TIF'!$R$119:$R$121)+SUMIF('TKK-MIF-TIF'!$H$129:$H$132,'rekap jam tatap muka'!B8,'TKK-MIF-TIF'!$R$129:$R$132)+SUMIF('TKK-MIF-TIF'!$H$139:$H$142,'rekap jam tatap muka'!B8,'TKK-MIF-TIF'!$R$139:$R148)+ SUMIF('TKK-MIF-TIF'!$H$150:$H$151,'rekap jam tatap muka'!B8,'TKK-MIF-TIF'!$R$150:$R157)+SUMIF('TKK-MIF-TIF'!$I$119:$I$121,'rekap jam tatap muka'!B8,'TKK-MIF-TIF'!$R$119:$R$121)+SUMIF('TKK-MIF-TIF'!$I$129:$I$132,'rekap jam tatap muka'!B8,'TKK-MIF-TIF'!$R$129:$R$132)+SUMIF('TKK-MIF-TIF'!$I$139:$I$142,'rekap jam tatap muka'!B8,'TKK-MIF-TIF'!$R$139:$R148)+SUMIF('TKK-MIF-TIF'!$I$150:$I$151,'rekap jam tatap muka'!B8,'TKK-MIF-TIF'!$R$150:$R157)+SUMIF('TKK-MIF-TIF'!$J$119:$J$121,'rekap jam tatap muka'!B8,'TKK-MIF-TIF'!$R$119:$R$121)+SUMIF('TKK-MIF-TIF'!$J$129:$J$132,'rekap jam tatap muka'!B8,'TKK-MIF-TIF'!$R$129:$R$132)+SUMIF('TKK-MIF-TIF'!$J$139:$J$142,'rekap jam tatap muka'!B8,'TKK-MIF-TIF'!$R$139:$R148)+SUMIF('TKK-MIF-TIF'!$J$150:$J$151,'rekap jam tatap muka'!B8,'TKK-MIF-TIF'!$R$150:$R157)+SUMIF('TKK-MIF-TIF'!$K$119:$K$121,'rekap jam tatap muka'!B8,'TKK-MIF-TIF'!$R$119:$R$121)+SUMIF('TKK-MIF-TIF'!$K$129:$K$132,'rekap jam tatap muka'!B8,'TKK-MIF-TIF'!$R$132:$R$1120)+SUMIF('TKK-MIF-TIF'!$K$139:$K$142,'rekap jam tatap muka'!B8,'TKK-MIF-TIF'!$R$139:$R148)+SUMIF('TKK-MIF-TIF'!$K$150:$K$151,'rekap jam tatap muka'!B8,'TKK-MIF-TIF'!$R$150:$R157)+SUMIF('TKK-MIF-TIF'!$L$119:$L$121,'rekap jam tatap muka'!B8,'TKK-MIF-TIF'!$R$119:$R$121)+SUMIF('TKK-MIF-TIF'!$L$129:$L$132,'rekap jam tatap muka'!B8,'TKK-MIF-TIF'!$R$132:$R$1120)+SUMIF('TKK-MIF-TIF'!$L$139:$L$142,'rekap jam tatap muka'!B8,'TKK-MIF-TIF'!$R$139:$R148)+SUMIF('TKK-MIF-TIF'!$L$150:$L$151,'rekap jam tatap muka'!B8,'TKK-MIF-TIF'!$R$150:$R157)</f>
        <v>2.5</v>
      </c>
      <c r="Q4" s="24">
        <f>SUMIF('TKK-MIF-TIF'!$H$122:$H$123,'rekap jam tatap muka'!B8,'TKK-MIF-TIF'!$R$122:$R$123)+SUMIF('TKK-MIF-TIF'!$H$128,'rekap jam tatap muka'!B8,'TKK-MIF-TIF'!$R$128)+SUMIF('TKK-MIF-TIF'!$H$133:$H$134,'rekap jam tatap muka'!B8,'TKK-MIF-TIF'!$R$133:$R$134)+SUMIF('TKK-MIF-TIF'!$H$143:$H$145,'rekap jam tatap muka'!B8,'TKK-MIF-TIF'!$R$143:$R$145)+SUMIF('TKK-MIF-TIF'!$H$152,'rekap jam tatap muka'!B8,'TKK-MIF-TIF'!$R$152)+SUMIF('TKK-MIF-TIF'!$I$122:$I$123,'rekap jam tatap muka'!B8,'TKK-MIF-TIF'!$R$122:$R$123)+SUMIF('TKK-MIF-TIF'!$I$128,'rekap jam tatap muka'!B8,'TKK-MIF-TIF'!$R$128)+SUMIF('TKK-MIF-TIF'!$I$133:$I$134,'rekap jam tatap muka'!B8,'TKK-MIF-TIF'!$R$133:$R$134)+SUMIF('TKK-MIF-TIF'!$I$143:$I$145,'rekap jam tatap muka'!B8,'TKK-MIF-TIF'!$R$143:$R$145)+SUMIF('TKK-MIF-TIF'!$I$152,'rekap jam tatap muka'!B8,'TKK-MIF-TIF'!$R$152)+SUMIF('TKK-MIF-TIF'!$J$122:$J$123,'rekap jam tatap muka'!B8,'TKK-MIF-TIF'!$R$122:$R$123)+SUMIF('TKK-MIF-TIF'!$J$128,'rekap jam tatap muka'!B8,'TKK-MIF-TIF'!$R$128)+SUMIF('TKK-MIF-TIF'!$J$133:$J$134,'rekap jam tatap muka'!B8,'TKK-MIF-TIF'!$R$133:$R$134)+SUMIF('TKK-MIF-TIF'!$J$143:$J$145,'rekap jam tatap muka'!B8,'TKK-MIF-TIF'!$R$143:$R$145)+SUMIF('TKK-MIF-TIF'!$K$122:$K$123,'rekap jam tatap muka'!B8,'TKK-MIF-TIF'!$R$122:$R$123)+SUMIF('TKK-MIF-TIF'!$J$152,'rekap jam tatap muka'!B8,'TKK-MIF-TIF'!$R$152)+SUMIF('TKK-MIF-TIF'!$K$128,'rekap jam tatap muka'!B8,'TKK-MIF-TIF'!$R$128)+SUMIF('TKK-MIF-TIF'!$K$133:$K$134,'rekap jam tatap muka'!B8,'TKK-MIF-TIF'!$R$133:$R$134)+SUMIF('TKK-MIF-TIF'!$K$143:$K$145,'rekap jam tatap muka'!B8,'TKK-MIF-TIF'!$R$143:$R$145)+SUMIF('TKK-MIF-TIF'!$K$152,'rekap jam tatap muka'!B8,'TKK-MIF-TIF'!$R$152)+SUMIF('TKK-MIF-TIF'!$L$122:$L$123,'rekap jam tatap muka'!B8,'TKK-MIF-TIF'!$R$122:$R$123)+SUMIF('TKK-MIF-TIF'!$L$128,'rekap jam tatap muka'!B8,'TKK-MIF-TIF'!$R$128)+SUMIF('TKK-MIF-TIF'!$L$133:$L$134,'rekap jam tatap muka'!B8,'TKK-MIF-TIF'!$R$133:$R$134)+SUMIF('TKK-MIF-TIF'!$L$143:$L$145,'rekap jam tatap muka'!B8,'TKK-MIF-TIF'!$R$143:$R$145)+SUMIF('TKK-MIF-TIF'!$L$152,'rekap jam tatap muka'!B8,'TKK-MIF-TIF'!$R$152)</f>
        <v>11</v>
      </c>
      <c r="R4" s="25">
        <f>COUNTIF('TKK-MIF-TIF'!$A$189:$L$226,'rekap jam tatap muka'!B8)</f>
        <v>3</v>
      </c>
      <c r="S4" s="25">
        <f>SUMIF('TKK-MIF-TIF'!$H$194:$H$196,'rekap jam tatap muka'!B8,'TKK-MIF-TIF'!$R$194:$R$196)+SUMIF('TKK-MIF-TIF'!$H$205:$H$208,'rekap jam tatap muka'!B8,'TKK-MIF-TIF'!$R$205:$R$208)+SUMIF('TKK-MIF-TIF'!$H$215:$H$218,'rekap jam tatap muka'!B8,'TKK-MIF-TIF'!$R$215:$R224)+SUMIF('TKK-MIF-TIF'!$H$226:$H$227,'rekap jam tatap muka'!B8,'TKK-MIF-TIF'!$R$226:$R233)+ SUMIF('TKK-MIF-TIF'!$I$194:$I$196,'rekap jam tatap muka'!B8,'TKK-MIF-TIF'!$R$194:$R$196)+SUMIF('TKK-MIF-TIF'!$I$205:$I$208,'rekap jam tatap muka'!B8,'TKK-MIF-TIF'!$R$205:$R$208)+SUMIF('TKK-MIF-TIF'!$I$215:$I$218,'rekap jam tatap muka'!B8,'TKK-MIF-TIF'!$R$215:$R224)+SUMIF('TKK-MIF-TIF'!$I$226:$I$227,'rekap jam tatap muka'!B8,'TKK-MIF-TIF'!$R$226:$R233)+SUMIF('TKK-MIF-TIF'!$J$194:$J$196,'rekap jam tatap muka'!B8,'TKK-MIF-TIF'!$R$194:$R$196)+SUMIF('TKK-MIF-TIF'!$J$205:$J$208,'rekap jam tatap muka'!B8,'TKK-MIF-TIF'!$R$205:$R$208)+SUMIF('TKK-MIF-TIF'!$J$215:$J$218,'rekap jam tatap muka'!B8,'TKK-MIF-TIF'!$R$215:$R224)+SUMIF('TKK-MIF-TIF'!$J$226:$J$227,'rekap jam tatap muka'!B8,'TKK-MIF-TIF'!$R$226:$R233)+SUMIF('TKK-MIF-TIF'!$K$194:$K$196,'rekap jam tatap muka'!B8,'TKK-MIF-TIF'!$R$194:$R$196)+SUMIF('TKK-MIF-TIF'!$K$205:$K$208,'rekap jam tatap muka'!B8,'TKK-MIF-TIF'!$R$205:$R$208)+SUMIF('TKK-MIF-TIF'!$K$215:$K$218,'rekap jam tatap muka'!B8,'TKK-MIF-TIF'!$R$215:$R224)+SUMIF('TKK-MIF-TIF'!$K$226:$K$227,'rekap jam tatap muka'!B8,'TKK-MIF-TIF'!$R$226:$R233)+SUMIF('TKK-MIF-TIF'!$L$194:$L$196,'rekap jam tatap muka'!B8,'TKK-MIF-TIF'!$R$194:$R$196)+SUMIF('TKK-MIF-TIF'!$L$205:$L$208,'rekap jam tatap muka'!B8,'TKK-MIF-TIF'!$R$205:$R$208)+SUMIF('TKK-MIF-TIF'!$L$215:$L$218,'rekap jam tatap muka'!B8,'TKK-MIF-TIF'!$R$215:$R224)+SUMIF('TKK-MIF-TIF'!$L$226:$L$227,'rekap jam tatap muka'!B8,'TKK-MIF-TIF'!$R$226:$R233)</f>
        <v>1.5</v>
      </c>
      <c r="T4" s="26">
        <f>SUMIF('TKK-MIF-TIF'!$H$197:$H$198,'rekap jam tatap muka'!B8,'TKK-MIF-TIF'!$R$197:$R$198)+SUMIF('TKK-MIF-TIF'!$H$204,'rekap jam tatap muka'!B8,'TKK-MIF-TIF'!$R$204)+SUMIF('TKK-MIF-TIF'!$H$209:$H$210,'rekap jam tatap muka'!B8,'TKK-MIF-TIF'!$R$209:$R$210)+SUMIF('TKK-MIF-TIF'!$H$219:$H$221,'rekap jam tatap muka'!B8,'TKK-MIF-TIF'!$R$219:$R$221)+SUMIF('TKK-MIF-TIF'!$H$228,'rekap jam tatap muka'!B8,'TKK-MIF-TIF'!$R$228)+SUMIF('TKK-MIF-TIF'!$I$197:$I$198,'rekap jam tatap muka'!B8,'TKK-MIF-TIF'!$R$197:$R$198)+SUMIF('TKK-MIF-TIF'!$I$204,'rekap jam tatap muka'!B8,'TKK-MIF-TIF'!$R$204)+SUMIF('TKK-MIF-TIF'!$I$209:$I$210,'rekap jam tatap muka'!B8,'TKK-MIF-TIF'!$R$209:$R$210)+SUMIF('TKK-MIF-TIF'!$I$219:$I$221,'rekap jam tatap muka'!B8,'TKK-MIF-TIF'!$R$219:$R$221)+SUMIF('TKK-MIF-TIF'!$I$228,'rekap jam tatap muka'!B8,'TKK-MIF-TIF'!$R$228)+SUMIF('TKK-MIF-TIF'!$J$197:$J$198,'rekap jam tatap muka'!B8,'TKK-MIF-TIF'!$R$197:$R$198)+SUMIF('TKK-MIF-TIF'!$J$204,'rekap jam tatap muka'!B8,'TKK-MIF-TIF'!$R$204)+SUMIF('TKK-MIF-TIF'!$J$209:$J$210,'rekap jam tatap muka'!B8,'TKK-MIF-TIF'!$R$209:$R$210)+SUMIF('TKK-MIF-TIF'!$J$219:$J$221,'rekap jam tatap muka'!B8,'TKK-MIF-TIF'!$R$219:$R$221)+SUMIF('TKK-MIF-TIF'!$J$228,'rekap jam tatap muka'!B8,'TKK-MIF-TIF'!$R$228)+SUMIF('TKK-MIF-TIF'!$K$197:$K$198,'rekap jam tatap muka'!B8,'TKK-MIF-TIF'!$R$197:$R$198)+SUMIF('TKK-MIF-TIF'!$K$204,'rekap jam tatap muka'!B8,'TKK-MIF-TIF'!$R$204)+SUMIF('TKK-MIF-TIF'!$K$209:$K$210,'rekap jam tatap muka'!B8,'TKK-MIF-TIF'!$R$209:$R$210)+SUMIF('TKK-MIF-TIF'!$K$219:$K$221,'rekap jam tatap muka'!B8,'TKK-MIF-TIF'!$R$219:$R$221)+SUMIF('TKK-MIF-TIF'!$K$228,'rekap jam tatap muka'!B8,'TKK-MIF-TIF'!$R$228)+SUMIF('TKK-MIF-TIF'!$L$197:$L$198,'rekap jam tatap muka'!B8,'TKK-MIF-TIF'!$R$197:$R$198)+SUMIF('TKK-MIF-TIF'!$L$204,'rekap jam tatap muka'!B8,'TKK-MIF-TIF'!$R$204)+SUMIF('TKK-MIF-TIF'!$L$209:$L$210,'rekap jam tatap muka'!B8,'TKK-MIF-TIF'!$R$209:$R$210)+SUMIF('TKK-MIF-TIF'!$J$219:$J$221,'rekap jam tatap muka'!B8,'TKK-MIF-TIF'!$R$219:$R$221)++SUMIF('TKK-MIF-TIF'!$L$228,'rekap jam tatap muka'!B8,'TKK-MIF-TIF'!$R$228)</f>
        <v>6</v>
      </c>
      <c r="U4" s="27">
        <f>COUNTIF('TKK-MIF-TIF'!$A$231:$L$242,'rekap jam tatap muka'!B8)</f>
        <v>3</v>
      </c>
      <c r="V4" s="28">
        <f>SUMIF('TKK-MIF-TIF'!$H$251:$H$253,'rekap jam tatap muka'!B8,'TKK-MIF-TIF'!$R$251:$R$253)+SUMIF('TKK-MIF-TIF'!$I$251:$I$253,'rekap jam tatap muka'!B8,'TKK-MIF-TIF'!$R$251:$R$253)+SUMIF('TKK-MIF-TIF'!$J$251:$J$253,'rekap jam tatap muka'!B8,'TKK-MIF-TIF'!$R$251:$R$253)+SUMIF('TKK-MIF-TIF'!$K$251:$K$253,'rekap jam tatap muka'!B8,'TKK-MIF-TIF'!$R$251:$R$253)+SUMIF('TKK-MIF-TIF'!$L$251:$L$253,'rekap jam tatap muka'!B8,'TKK-MIF-TIF'!$R$251:$R$253)</f>
        <v>0</v>
      </c>
      <c r="W4" s="29">
        <f>SUMIF('TKK-MIF-TIF'!$H$254:$H$255,'rekap jam tatap muka'!B8,'TKK-MIF-TIF'!$R$254:$R$255)+SUMIF('TKK-MIF-TIF'!$I$254:$I$255,'rekap jam tatap muka'!B8,'TKK-MIF-TIF'!$R$254:$R$255)+SUMIF('TKK-MIF-TIF'!$J$254:$J$255,'rekap jam tatap muka'!B8,'TKK-MIF-TIF'!$R$254:$R$255)+SUMIF('TKK-MIF-TIF'!$K$254:$K$255,'rekap jam tatap muka'!B8,'TKK-MIF-TIF'!$R$254:$R$255)+SUMIF('TKK-MIF-TIF'!$L$254:$L$255,'rekap jam tatap muka'!B8,'TKK-MIF-TIF'!$R$254:$R$255)</f>
        <v>0</v>
      </c>
      <c r="X4" s="30">
        <f>COUNTIF('TKK-MIF-TIF'!$A$261:$L$272,'rekap jam tatap muka'!B8)</f>
        <v>0</v>
      </c>
      <c r="Y4" s="31">
        <f>SUMIF('TKK-MIF-TIF'!$H$266:$H$268,'rekap jam tatap muka'!B8,'TKK-MIF-TIF'!$R$266:$R$268)+SUMIF('TKK-MIF-TIF'!$I$266:$I$268,'rekap jam tatap muka'!B8,'TKK-MIF-TIF'!$R$266:$R$268)+SUMIF('TKK-MIF-TIF'!$J$266:$J$268,'rekap jam tatap muka'!B8,'TKK-MIF-TIF'!$R$266:$R$268)+SUMIF('TKK-MIF-TIF'!$K$266:$K$268,'rekap jam tatap muka'!B8,'TKK-MIF-TIF'!$R$266:$R$268)+SUMIF('TKK-MIF-TIF'!$L$266:$L$268,'rekap jam tatap muka'!B8,'TKK-MIF-TIF'!$R$266:$R$268)</f>
        <v>0</v>
      </c>
      <c r="Z4" s="32">
        <f>SUMIF('TKK-MIF-TIF'!$H$269:$H$270,'rekap jam tatap muka'!B8,'TKK-MIF-TIF'!$R$269:$R$270)+SUMIF('TKK-MIF-TIF'!$I$269:$I$270,'rekap jam tatap muka'!B8,'TKK-MIF-TIF'!$R$269:$R$270)+SUMIF('TKK-MIF-TIF'!$J$269:$J$270,'rekap jam tatap muka'!B8,'TKK-MIF-TIF'!$R$269:$R$270)+SUMIF('TKK-MIF-TIF'!$K$269:$K$270,'rekap jam tatap muka'!B8,'TKK-MIF-TIF'!$R$269:$R$270)+SUMIF('TKK-MIF-TIF'!$L$269:$L$270,'rekap jam tatap muka'!B8,'TKK-MIF-TIF'!$R$269:$R$270)</f>
        <v>0</v>
      </c>
      <c r="AA4" s="33">
        <f>COUNTIF('TKK-MIF-TIF'!$A$154:$L$184,'rekap jam tatap muka'!B8)</f>
        <v>2</v>
      </c>
      <c r="AB4" s="33">
        <f>SUMIF('TKK-MIF-TIF'!$H$161:$H$163,'rekap jam tatap muka'!B8,'TKK-MIF-TIF'!$R$161:$R$163)+SUMIF('TKK-MIF-TIF'!$H$172:$H$175,'rekap jam tatap muka'!B8,'TKK-MIF-TIF'!$R$172:$R$175)+SUMIF('TKK-MIF-TIF'!$I$161:$I$163,'rekap jam tatap muka'!B8,'TKK-MIF-TIF'!$R$161:$R$163)+SUMIF('TKK-MIF-TIF'!$I$172:$I$175,'rekap jam tatap muka'!B8,'TKK-MIF-TIF'!$R$172:$R$175)+SUMIF('TKK-MIF-TIF'!$J$161:$J$163,'rekap jam tatap muka'!B8,'TKK-MIF-TIF'!$R$161:$R$163)+SUMIF('TKK-MIF-TIF'!$J$172:$J$175,'rekap jam tatap muka'!B8,'TKK-MIF-TIF'!$R$172:$R$175)+SUMIF('TKK-MIF-TIF'!$K$161:$K$163,'rekap jam tatap muka'!B8,'TKK-MIF-TIF'!$R$161:$R$163)+SUMIF('TKK-MIF-TIF'!$K$172:$K$175,'rekap jam tatap muka'!B8,'TKK-MIF-TIF'!$R$172:$R$175)+SUMIF('TKK-MIF-TIF'!$L$161:$L$163,'rekap jam tatap muka'!B8,'TKK-MIF-TIF'!$R$161:$R$163)+SUMIF('TKK-MIF-TIF'!$L$172:$L$175,'rekap jam tatap muka'!B8,'TKK-MIF-TIF'!$R$172:$R$175)</f>
        <v>1</v>
      </c>
      <c r="AC4" s="34">
        <f>SUMIF('TKK-MIF-TIF'!$H$164:$H$165,'rekap jam tatap muka'!B8,'TKK-MIF-TIF'!$R$164:$R$165)+SUMIF('TKK-MIF-TIF'!$H$171,'rekap jam tatap muka'!B8,'TKK-MIF-TIF'!$R$171)+SUMIF('TKK-MIF-TIF'!$H$176:$H$177,'rekap jam tatap muka'!B8,'TKK-MIF-TIF'!$R$176:$R$177)+SUMIF('TKK-MIF-TIF'!$I$164:$I$165,'rekap jam tatap muka'!B8,'TKK-MIF-TIF'!$R$164:$R$165)+SUMIF('TKK-MIF-TIF'!$I$171,'rekap jam tatap muka'!B8,'TKK-MIF-TIF'!$R$171)+SUMIF('TKK-MIF-TIF'!$I$176:$I$177,'rekap jam tatap muka'!B8,'TKK-MIF-TIF'!$R$176:$R$177)+SUMIF('TKK-MIF-TIF'!$J$164:$J$165,'rekap jam tatap muka'!B8,'TKK-MIF-TIF'!$R$164:$R$165)+SUMIF('TKK-MIF-TIF'!$J$171,'rekap jam tatap muka'!B8,'TKK-MIF-TIF'!$R$171)+SUMIF('TKK-MIF-TIF'!$J$176:$J$177,'rekap jam tatap muka'!B8,'TKK-MIF-TIF'!$R$176:$R$177)+SUMIF('TKK-MIF-TIF'!$K$164:$K$165,'rekap jam tatap muka'!B8,'TKK-MIF-TIF'!$R$164:$R$165)+SUMIF('TKK-MIF-TIF'!$K$171,'rekap jam tatap muka'!B8,'TKK-MIF-TIF'!$R$171)+SUMIF('TKK-MIF-TIF'!$K$176:$K$177,'rekap jam tatap muka'!B8,'TKK-MIF-TIF'!$R$176:$R$177)+SUMIF('TKK-MIF-TIF'!$L$164:$L$165,'rekap jam tatap muka'!B8,'TKK-MIF-TIF'!$R$164:$R$165)+SUMIF('TKK-MIF-TIF'!$L$171,'rekap jam tatap muka'!B8,'TKK-MIF-TIF'!$R$171)+SUMIF('TKK-MIF-TIF'!$L$176:$L$177,'rekap jam tatap muka'!B8,'TKK-MIF-TIF'!$R$176:$R$177)</f>
        <v>2</v>
      </c>
      <c r="AD4" s="35">
        <f t="shared" si="0"/>
        <v>13</v>
      </c>
      <c r="AE4" s="15">
        <f t="shared" ca="1" si="1"/>
        <v>8</v>
      </c>
      <c r="AF4" s="35">
        <f t="shared" ca="1" si="2"/>
        <v>4</v>
      </c>
      <c r="AG4" s="43">
        <f t="shared" ca="1" si="3"/>
        <v>19</v>
      </c>
      <c r="AH4" s="35">
        <f t="shared" ca="1" si="4"/>
        <v>4</v>
      </c>
      <c r="AI4" s="44">
        <v>19</v>
      </c>
    </row>
    <row r="5" spans="1:35" ht="15" customHeight="1">
      <c r="A5" s="327">
        <v>3</v>
      </c>
      <c r="B5" s="13" t="s">
        <v>333</v>
      </c>
      <c r="C5" s="14">
        <f>COUNTIF('TKK-MIF-TIF'!$A$13:$L$35,'rekap jam tatap muka'!B10)</f>
        <v>3</v>
      </c>
      <c r="D5" s="15">
        <f ca="1">SUMIF('TKK-MIF-TIF'!$H$4:$H$19,'rekap jam tatap muka'!B10,'TKK-MIF-TIF'!$R$4:$R$19)+SUMIF('TKK-MIF-TIF'!$H$25:$H$30,'rekap jam tatap muka'!B10,'TKK-MIF-TIF'!$R$25:$R$30)+SUMIF('TKK-MIF-TIF'!$I$4:$I$19,'rekap jam tatap muka'!B10,'TKK-MIF-TIF'!$R$4:$R$19)+SUMIF('TKK-MIF-TIF'!$I$25:$I$30,'rekap jam tatap muka'!B10,'TKK-MIF-TIF'!$R$25:$R$30)+SUMIF('TKK-MIF-TIF'!$J$4:$J$19,'rekap jam tatap muka'!B10,'TKK-MIF-TIF'!$R$4:$R$19)+SUMIF('TKK-MIF-TIF'!$J$25:$J$30,'rekap jam tatap muka'!B10,'TKK-MIF-TIF'!$R$25:$R$30)+SUMIF('TKK-MIF-TIF'!$K$4:$K$19,'rekap jam tatap muka'!B10,'TKK-MIF-TIF'!$R$4:$R$19)+SUMIF('TKK-MIF-TIF'!$K$25:$K$30,'rekap jam tatap muka'!B10,'TKK-MIF-TIF'!$R$25:$R$30)+SUMIF('TKK-MIF-TIF'!$L$4:$L$19,'rekap jam tatap muka'!B10,'TKK-MIF-TIF'!$R$4:$R$19)+SUMIF('TKK-MIF-TIF'!$L$25:$L$30,'rekap jam tatap muka'!B10,'TKK-MIF-TIF'!$R$25:$R$30)</f>
        <v>2</v>
      </c>
      <c r="E5" s="16">
        <f>SUMIF('TKK-MIF-TIF'!$H$20:$H$22,'rekap jam tatap muka'!B10,'TKK-MIF-TIF'!$R$20:$R$22)+SUMIF('TKK-MIF-TIF'!$H$31:$H$32,'rekap jam tatap muka'!B10,'TKK-MIF-TIF'!$R$31:$R$32)+SUMIF('TKK-MIF-TIF'!$H$34,'rekap jam tatap muka'!B10,'TKK-MIF-TIF'!$R$34)+SUMIF('TKK-MIF-TIF'!$I$20:$I$22,'rekap jam tatap muka'!B10,'TKK-MIF-TIF'!$R$20:$R$22)+SUMIF('TKK-MIF-TIF'!$I$31:$I$32,'rekap jam tatap muka'!B10,'TKK-MIF-TIF'!$R$31:$R$32)+SUMIF('TKK-MIF-TIF'!$I$34,'rekap jam tatap muka'!B10,'TKK-MIF-TIF'!$R$34)+SUMIF('TKK-MIF-TIF'!$J$20:$J$22,'rekap jam tatap muka'!B10,'TKK-MIF-TIF'!$R$20:$R$22)+SUMIF('TKK-MIF-TIF'!$J$31:$J$32,'rekap jam tatap muka'!B10,'TKK-MIF-TIF'!$R$31:$R$32)+SUMIF('TKK-MIF-TIF'!$J$34,'rekap jam tatap muka'!B10,'TKK-MIF-TIF'!$R$34)+SUMIF('TKK-MIF-TIF'!$K$20:$K$22,'rekap jam tatap muka'!B10,'TKK-MIF-TIF'!$R$20:$R$22)+SUMIF('TKK-MIF-TIF'!$K$31:$K$32,'rekap jam tatap muka'!B10,'TKK-MIF-TIF'!$R$31:$R$32)+SUMIF('TKK-MIF-TIF'!$K$34,'rekap jam tatap muka'!B10,'TKK-MIF-TIF'!$R$34)+SUMIF('TKK-MIF-TIF'!$L$20:$L$22,'rekap jam tatap muka'!B10,'TKK-MIF-TIF'!$R$20:$R$22)+SUMIF('TKK-MIF-TIF'!$L$31:$L$32,'rekap jam tatap muka'!B10,'TKK-MIF-TIF'!$R$31:$R$32)+SUMIF('TKK-MIF-TIF'!$L$34,'rekap jam tatap muka'!B10,'TKK-MIF-TIF'!$R$34)</f>
        <v>10</v>
      </c>
      <c r="F5" s="17">
        <f>COUNTIF('TKK-MIF-TIF'!$A$41:$L$50,'rekap jam tatap muka'!B10)</f>
        <v>2</v>
      </c>
      <c r="G5" s="18">
        <f>SUMIF('TKK-MIF-TIF'!$H$43:$H$47,'rekap jam tatap muka'!B10,'TKK-MIF-TIF'!$R$43:$R$47)+SUMIF('TKK-MIF-TIF'!$I$43:$I$47,'rekap jam tatap muka'!B10,'TKK-MIF-TIF'!$R$43:$R$47)+SUMIF('TKK-MIF-TIF'!$J$43:$J$47,'rekap jam tatap muka'!B10,'TKK-MIF-TIF'!$R$43:$R$47)+SUMIF('TKK-MIF-TIF'!$K$43:$K$47,'rekap jam tatap muka'!B10,'TKK-MIF-TIF'!$R$43:$R$47)+SUMIF('TKK-MIF-TIF'!$L$43:$L$47,'rekap jam tatap muka'!B10,'TKK-MIF-TIF'!$R$43:$R$47)</f>
        <v>1</v>
      </c>
      <c r="H5" s="16">
        <f>SUMIF('TKK-MIF-TIF'!$H$48:$H$50,'rekap jam tatap muka'!B10,'TKK-MIF-TIF'!$R$48:$R$50)+SUMIF('TKK-MIF-TIF'!$I$48:$I$50,'rekap jam tatap muka'!B10,'TKK-MIF-TIF'!$R$48:$R$50)+SUMIF('TKK-MIF-TIF'!$J$48:$J$50,'rekap jam tatap muka'!B10,'TKK-MIF-TIF'!$R$48:$R$50)+SUMIF('TKK-MIF-TIF'!$K$48:$K$50,'rekap jam tatap muka'!B10,'TKK-MIF-TIF'!$R$48:$R$50)+SUMIF('TKK-MIF-TIF'!$L$48:$L$50,'rekap jam tatap muka'!B10,'TKK-MIF-TIF'!$R$48:$R$50)</f>
        <v>4</v>
      </c>
      <c r="I5" s="19">
        <f>COUNTIF('TKK-MIF-TIF'!$A$55:$K$80,'rekap jam tatap muka'!B10)</f>
        <v>0</v>
      </c>
      <c r="J5" s="19">
        <f>SUMIF('TKK-MIF-TIF'!$H$60,'rekap jam tatap muka'!B10,'TKK-MIF-TIF'!$R$60)+SUMIF('TKK-MIF-TIF'!$H$62,'rekap jam tatap muka'!B10,'TKK-MIF-TIF'!$R$62)+SUMIF('TKK-MIF-TIF'!$H$67:$H$72,'rekap jam tatap muka'!B10,'TKK-MIF-TIF'!$R$67:$R$72)+SUMIF('TKK-MIF-TIF'!$H$78:$H$79,'rekap jam tatap muka'!B10,'TKK-MIF-TIF'!$R$78:$R$79)+SUMIF('TKK-MIF-TIF'!$I$60,'rekap jam tatap muka'!B10,'TKK-MIF-TIF'!$R$60)+SUMIF('TKK-MIF-TIF'!$I$62,'rekap jam tatap muka'!B10,'TKK-MIF-TIF'!$R$62)+SUMIF('TKK-MIF-TIF'!$I$67:$I$72,'rekap jam tatap muka'!B10,'TKK-MIF-TIF'!$R$67:$R$72)+SUMIF('TKK-MIF-TIF'!$I$78:$I$79,'rekap jam tatap muka'!B10,'TKK-MIF-TIF'!$R$78:$R$79)+SUMIF('TKK-MIF-TIF'!$J$60,'rekap jam tatap muka'!B10,'TKK-MIF-TIF'!$R$60)+SUMIF('TKK-MIF-TIF'!$J$62,'rekap jam tatap muka'!B10,'TKK-MIF-TIF'!$R$62)+SUMIF('TKK-MIF-TIF'!$J$67:$J$72,'rekap jam tatap muka'!B10,'TKK-MIF-TIF'!$R$67:$R$72)+SUMIF('TKK-MIF-TIF'!$J$78:$J$79,'rekap jam tatap muka'!B10,'TKK-MIF-TIF'!$R$78:$R$79)+SUMIF('TKK-MIF-TIF'!$K$60,'rekap jam tatap muka'!B10,'TKK-MIF-TIF'!$R$60)+SUMIF('TKK-MIF-TIF'!$K$62,'rekap jam tatap muka'!B10,'TKK-MIF-TIF'!$R$62)+SUMIF('TKK-MIF-TIF'!$K$67:$K$72,'rekap jam tatap muka'!B10,'TKK-MIF-TIF'!$R$67:$R$72)+SUMIF('TKK-MIF-TIF'!$K$78:$K$79,'rekap jam tatap muka'!B10,'TKK-MIF-TIF'!$R$78:$R$79)+SUMIF('TKK-MIF-TIF'!$L$60,'rekap jam tatap muka'!B10,'TKK-MIF-TIF'!$R$60)+SUMIF('TKK-MIF-TIF'!$L$62,'rekap jam tatap muka'!B10,'TKK-MIF-TIF'!$R$62)+SUMIF('TKK-MIF-TIF'!$L$67:$L$72,'rekap jam tatap muka'!B10,'TKK-MIF-TIF'!$R$67:$R$72)+SUMIF('TKK-MIF-TIF'!$L$78:$L$79,'rekap jam tatap muka'!B10,'TKK-MIF-TIF'!$R$78:$R$79)</f>
        <v>0</v>
      </c>
      <c r="K5" s="20">
        <f>SUMIF('TKK-MIF-TIF'!$H$61,'rekap jam tatap muka'!B10,'TKK-MIF-TIF'!$R$61)+SUMIF('TKK-MIF-TIF'!$H$63:$H$64,'rekap jam tatap muka'!B10,'TKK-MIF-TIF'!$R$63:$R$64)+SUMIF('TKK-MIF-TIF'!$H$73:$H$74,'rekap jam tatap muka'!B10,'TKK-MIF-TIF'!$R$73:$R$74)+SUMIF('TKK-MIF-TIF'!$H$77,'rekap jam tatap muka'!B10,'TKK-MIF-TIF'!$R$77)+SUMIF('TKK-MIF-TIF'!$I$61,'rekap jam tatap muka'!B10,'TKK-MIF-TIF'!$R$61)+SUMIF('TKK-MIF-TIF'!$I$63:$I$64,'rekap jam tatap muka'!B10,'TKK-MIF-TIF'!$R$63:$R$64)+SUMIF('TKK-MIF-TIF'!$I$73:$I$74,'rekap jam tatap muka'!B10,'TKK-MIF-TIF'!$R$73:$R$74)+SUMIF('TKK-MIF-TIF'!$I$77,'rekap jam tatap muka'!B10,'TKK-MIF-TIF'!$R$77)+SUMIF('TKK-MIF-TIF'!$J$61,'rekap jam tatap muka'!B10,'TKK-MIF-TIF'!$R$61)+SUMIF('TKK-MIF-TIF'!$J$63:$J$64,'rekap jam tatap muka'!B10,'TKK-MIF-TIF'!$R$63:$R$64)+SUMIF('TKK-MIF-TIF'!$J$73:$J$74,'rekap jam tatap muka'!B10,'TKK-MIF-TIF'!$R$73:$R$74)+SUMIF('TKK-MIF-TIF'!$J$77,'rekap jam tatap muka'!B10,'TKK-MIF-TIF'!$R$77)+SUMIF('TKK-MIF-TIF'!$K$61,'rekap jam tatap muka'!B10,'TKK-MIF-TIF'!$R$61)+SUMIF('TKK-MIF-TIF'!$K$63:$K$64,'rekap jam tatap muka'!B10,'TKK-MIF-TIF'!$R$63:$R$64)+SUMIF('TKK-MIF-TIF'!$K$73:$K$74,'rekap jam tatap muka'!B10,'TKK-MIF-TIF'!$R$73:$R$74)+SUMIF('TKK-MIF-TIF'!$K$77,'rekap jam tatap muka'!B10,'TKK-MIF-TIF'!$R$77)+SUMIF('TKK-MIF-TIF'!$L$61,'rekap jam tatap muka'!B10,'TKK-MIF-TIF'!$R$61)+SUMIF('TKK-MIF-TIF'!$L$63:$L$64,'rekap jam tatap muka'!B10,'TKK-MIF-TIF'!$R$63:$R$64)+SUMIF('TKK-MIF-TIF'!$L$73:$L$74,'rekap jam tatap muka'!B10,'TKK-MIF-TIF'!$R$73:$R$74)+SUMIF('TKK-MIF-TIF'!$L$77,'rekap jam tatap muka'!B10,'TKK-MIF-TIF'!$R$77)</f>
        <v>0</v>
      </c>
      <c r="L5" s="21">
        <f>COUNTIF('TKK-MIF-TIF'!$A$84:$K$109,'rekap jam tatap muka'!B10)</f>
        <v>0</v>
      </c>
      <c r="M5" s="21">
        <f>SUMIF('TKK-MIF-TIF'!$H$89,'rekap jam tatap muka'!B10,'TKK-MIF-TIF'!$R$89)+SUMIF('TKK-MIF-TIF'!$H$91,'rekap jam tatap muka'!B10,'TKK-MIF-TIF'!$R$91)+SUMIF('TKK-MIF-TIF'!$H$96:$H$101,'rekap jam tatap muka'!B10,'TKK-MIF-TIF'!$R$96:$R$101)+SUMIF('TKK-MIF-TIF'!$H$107:$H$108,'rekap jam tatap muka'!B10,'TKK-MIF-TIF'!$R$107:$R$108)+SUMIF('TKK-MIF-TIF'!$I$89,'rekap jam tatap muka'!B10,'TKK-MIF-TIF'!$R$89)+SUMIF('TKK-MIF-TIF'!$I$91,'rekap jam tatap muka'!B10,'TKK-MIF-TIF'!$R$91)+SUMIF('TKK-MIF-TIF'!$I$96:$I$101,'rekap jam tatap muka'!B10,'TKK-MIF-TIF'!$R$96:$R$101)+SUMIF('TKK-MIF-TIF'!$I$107:$I$108,'rekap jam tatap muka'!B10,'TKK-MIF-TIF'!$R$107:$R$108)+SUMIF('TKK-MIF-TIF'!$J$89,'rekap jam tatap muka'!B10,'TKK-MIF-TIF'!$R$89)+SUMIF('TKK-MIF-TIF'!$J$91,'rekap jam tatap muka'!B10,'TKK-MIF-TIF'!$R$91)+SUMIF('TKK-MIF-TIF'!$J$96:$J$101,'rekap jam tatap muka'!B10,'TKK-MIF-TIF'!$R$96:$R$101)+SUMIF('TKK-MIF-TIF'!$J$107:$J$108,'rekap jam tatap muka'!B10,'TKK-MIF-TIF'!$R$107:$R$108)+SUMIF('TKK-MIF-TIF'!$K$89,'rekap jam tatap muka'!B10,'TKK-MIF-TIF'!$R$89)+SUMIF('TKK-MIF-TIF'!$K$91,'rekap jam tatap muka'!B10,'TKK-MIF-TIF'!$R$91)+SUMIF('TKK-MIF-TIF'!$K$96:$K$101,'rekap jam tatap muka'!B10,'TKK-MIF-TIF'!$R$96:$R$101)+SUMIF('TKK-MIF-TIF'!$K$107:$K$108,'rekap jam tatap muka'!B10,'TKK-MIF-TIF'!$R$107:$R$108)+SUMIF('TKK-MIF-TIF'!$H$89,'rekap jam tatap muka'!B10,'TKK-MIF-TIF'!$R$89)+SUMIF('TKK-MIF-TIF'!$L$91,'rekap jam tatap muka'!B10,'TKK-MIF-TIF'!$R$91)+SUMIF('TKK-MIF-TIF'!$L$96:$L$101,'rekap jam tatap muka'!B10,'TKK-MIF-TIF'!$R$96:$R$101)+SUMIF('TKK-MIF-TIF'!$L$107:$L$108,'rekap jam tatap muka'!B10,'TKK-MIF-TIF'!$R$107:$R$108)</f>
        <v>0</v>
      </c>
      <c r="N5" s="22">
        <f ca="1">SUMIF('TKK-MIF-TIF'!$H$90,'rekap jam tatap muka'!B10,'TKK-MIF-TIF'!$R$90)+SUMIF('TKK-MIF-TIF'!$H$92:$H$93,'rekap jam tatap muka'!B10,'TKK-MIF-TIF'!$R$92:$R$93)+SUMIF('TKK-MIF-TIF'!$H$102:$H$103,'rekap jam tatap muka'!B10,'TKK-MIF-TIF'!$R$102:$R$103)+SUMIF('TKK-MIF-TIF'!$H$106,'rekap jam tatap muka'!B10,'TKK-MIF-TIF'!$R$106)+SUMIF('TKK-MIF-TIF'!$I$90,'rekap jam tatap muka'!B10,'TKK-MIF-TIF'!$R$90)+SUMIF('TKK-MIF-TIF'!$H$92:$I$93,'rekap jam tatap muka'!B10,'TKK-MIF-TIF'!$R$92:$R$93)+SUMIF('TKK-MIF-TIF'!$I$102:$I$103,'rekap jam tatap muka'!B10,'TKK-MIF-TIF'!$R$102:$R$103)+SUMIF('TKK-MIF-TIF'!$I$106,'rekap jam tatap muka'!B10,'TKK-MIF-TIF'!$R$106)+SUMIF('TKK-MIF-TIF'!$J$90,'rekap jam tatap muka'!B10,'TKK-MIF-TIF'!$R$90)+SUMIF('TKK-MIF-TIF'!$J$92:$J$93,'rekap jam tatap muka'!B10,'TKK-MIF-TIF'!$R$92:$R$93)+SUMIF('TKK-MIF-TIF'!$J$102:$J$103,'rekap jam tatap muka'!B10,'TKK-MIF-TIF'!$R$102:$R$103)+SUMIF('TKK-MIF-TIF'!$J$106,'rekap jam tatap muka'!B10,'TKK-MIF-TIF'!$R$106)+SUMIF('TKK-MIF-TIF'!$K$90,'rekap jam tatap muka'!B10,'TKK-MIF-TIF'!$R$90)+SUMIF('TKK-MIF-TIF'!$K$92:$K$93,'rekap jam tatap muka'!B10,'TKK-MIF-TIF'!$R$92:$R$93)+SUMIF('TKK-MIF-TIF'!$K$102:$K$103,'rekap jam tatap muka'!B10,'TKK-MIF-TIF'!$R$102:$R$103)+SUMIF('TKK-MIF-TIF'!$K$106,'rekap jam tatap muka'!B10,'TKK-MIF-TIF'!$R$106)+SUMIF('TKK-MIF-TIF'!$L$90,'rekap jam tatap muka'!B10,'TKK-MIF-TIF'!$R$90)+SUMIF('TKK-MIF-TIF'!$L$92:$L$93,'rekap jam tatap muka'!B10,'TKK-MIF-TIF'!$R$92:$R$93)+SUMIF('TKK-MIF-TIF'!$L$102:$L$103,'rekap jam tatap muka'!B10,'TKK-MIF-TIF'!$R$102:$R$103)+SUMIF('TKK-MIF-TIF'!$L$106,'rekap jam tatap muka'!B10,'TKK-MIF-TIF'!$R$106)</f>
        <v>0</v>
      </c>
      <c r="O5" s="23">
        <f>COUNTIF('TKK-MIF-TIF'!$A$113:$L$150,'rekap jam tatap muka'!B10)</f>
        <v>0</v>
      </c>
      <c r="P5" s="23">
        <f>SUMIF('TKK-MIF-TIF'!$H$119:$H$121,'rekap jam tatap muka'!B10,'TKK-MIF-TIF'!$R$119:$R$121)+SUMIF('TKK-MIF-TIF'!$H$129:$H$132,'rekap jam tatap muka'!B10,'TKK-MIF-TIF'!$R$129:$R$132)+SUMIF('TKK-MIF-TIF'!$H$139:$H$142,'rekap jam tatap muka'!B10,'TKK-MIF-TIF'!$R$139:$R150)+ SUMIF('TKK-MIF-TIF'!$H$150:$H$151,'rekap jam tatap muka'!B10,'TKK-MIF-TIF'!$R$150:$R159)+SUMIF('TKK-MIF-TIF'!$I$119:$I$121,'rekap jam tatap muka'!B10,'TKK-MIF-TIF'!$R$119:$R$121)+SUMIF('TKK-MIF-TIF'!$I$129:$I$132,'rekap jam tatap muka'!B10,'TKK-MIF-TIF'!$R$129:$R$132)+SUMIF('TKK-MIF-TIF'!$I$139:$I$142,'rekap jam tatap muka'!B10,'TKK-MIF-TIF'!$R$139:$R150)+SUMIF('TKK-MIF-TIF'!$I$150:$I$151,'rekap jam tatap muka'!B10,'TKK-MIF-TIF'!$R$150:$R159)+SUMIF('TKK-MIF-TIF'!$J$119:$J$121,'rekap jam tatap muka'!B10,'TKK-MIF-TIF'!$R$119:$R$121)+SUMIF('TKK-MIF-TIF'!$J$129:$J$132,'rekap jam tatap muka'!B10,'TKK-MIF-TIF'!$R$129:$R$132)+SUMIF('TKK-MIF-TIF'!$J$139:$J$142,'rekap jam tatap muka'!B10,'TKK-MIF-TIF'!$R$139:$R150)+SUMIF('TKK-MIF-TIF'!$J$150:$J$151,'rekap jam tatap muka'!B10,'TKK-MIF-TIF'!$R$150:$R159)+SUMIF('TKK-MIF-TIF'!$K$119:$K$121,'rekap jam tatap muka'!B10,'TKK-MIF-TIF'!$R$119:$R$121)+SUMIF('TKK-MIF-TIF'!$K$129:$K$132,'rekap jam tatap muka'!B10,'TKK-MIF-TIF'!$R$132:$R$1120)+SUMIF('TKK-MIF-TIF'!$K$139:$K$142,'rekap jam tatap muka'!B10,'TKK-MIF-TIF'!$R$139:$R150)+SUMIF('TKK-MIF-TIF'!$K$150:$K$151,'rekap jam tatap muka'!B10,'TKK-MIF-TIF'!$R$150:$R159)+SUMIF('TKK-MIF-TIF'!$L$119:$L$121,'rekap jam tatap muka'!B10,'TKK-MIF-TIF'!$R$119:$R$121)+SUMIF('TKK-MIF-TIF'!$L$129:$L$132,'rekap jam tatap muka'!B10,'TKK-MIF-TIF'!$R$132:$R$1120)+SUMIF('TKK-MIF-TIF'!$L$139:$L$142,'rekap jam tatap muka'!B10,'TKK-MIF-TIF'!$R$139:$R150)+SUMIF('TKK-MIF-TIF'!$L$150:$L$151,'rekap jam tatap muka'!B10,'TKK-MIF-TIF'!$R$150:$R159)</f>
        <v>0</v>
      </c>
      <c r="Q5" s="24">
        <f>SUMIF('TKK-MIF-TIF'!$H$122:$H$123,'rekap jam tatap muka'!B10,'TKK-MIF-TIF'!$R$122:$R$123)+SUMIF('TKK-MIF-TIF'!$H$128,'rekap jam tatap muka'!B10,'TKK-MIF-TIF'!$R$128)+SUMIF('TKK-MIF-TIF'!$H$133:$H$134,'rekap jam tatap muka'!B10,'TKK-MIF-TIF'!$R$133:$R$134)+SUMIF('TKK-MIF-TIF'!$H$143:$H$145,'rekap jam tatap muka'!B10,'TKK-MIF-TIF'!$R$143:$R$145)+SUMIF('TKK-MIF-TIF'!$H$152,'rekap jam tatap muka'!B10,'TKK-MIF-TIF'!$R$152)+SUMIF('TKK-MIF-TIF'!$I$122:$I$123,'rekap jam tatap muka'!B10,'TKK-MIF-TIF'!$R$122:$R$123)+SUMIF('TKK-MIF-TIF'!$I$128,'rekap jam tatap muka'!B10,'TKK-MIF-TIF'!$R$128)+SUMIF('TKK-MIF-TIF'!$I$133:$I$134,'rekap jam tatap muka'!B10,'TKK-MIF-TIF'!$R$133:$R$134)+SUMIF('TKK-MIF-TIF'!$I$143:$I$145,'rekap jam tatap muka'!B10,'TKK-MIF-TIF'!$R$143:$R$145)+SUMIF('TKK-MIF-TIF'!$I$152,'rekap jam tatap muka'!B10,'TKK-MIF-TIF'!$R$152)+SUMIF('TKK-MIF-TIF'!$J$122:$J$123,'rekap jam tatap muka'!B10,'TKK-MIF-TIF'!$R$122:$R$123)+SUMIF('TKK-MIF-TIF'!$J$128,'rekap jam tatap muka'!B10,'TKK-MIF-TIF'!$R$128)+SUMIF('TKK-MIF-TIF'!$J$133:$J$134,'rekap jam tatap muka'!B10,'TKK-MIF-TIF'!$R$133:$R$134)+SUMIF('TKK-MIF-TIF'!$J$143:$J$145,'rekap jam tatap muka'!B10,'TKK-MIF-TIF'!$R$143:$R$145)+SUMIF('TKK-MIF-TIF'!$K$122:$K$123,'rekap jam tatap muka'!B10,'TKK-MIF-TIF'!$R$122:$R$123)+SUMIF('TKK-MIF-TIF'!$J$152,'rekap jam tatap muka'!B10,'TKK-MIF-TIF'!$R$152)+SUMIF('TKK-MIF-TIF'!$K$128,'rekap jam tatap muka'!B10,'TKK-MIF-TIF'!$R$128)+SUMIF('TKK-MIF-TIF'!$K$133:$K$134,'rekap jam tatap muka'!B10,'TKK-MIF-TIF'!$R$133:$R$134)+SUMIF('TKK-MIF-TIF'!$K$143:$K$145,'rekap jam tatap muka'!B10,'TKK-MIF-TIF'!$R$143:$R$145)+SUMIF('TKK-MIF-TIF'!$K$152,'rekap jam tatap muka'!B10,'TKK-MIF-TIF'!$R$152)+SUMIF('TKK-MIF-TIF'!$L$122:$L$123,'rekap jam tatap muka'!B10,'TKK-MIF-TIF'!$R$122:$R$123)+SUMIF('TKK-MIF-TIF'!$L$128,'rekap jam tatap muka'!B10,'TKK-MIF-TIF'!$R$128)+SUMIF('TKK-MIF-TIF'!$L$133:$L$134,'rekap jam tatap muka'!B10,'TKK-MIF-TIF'!$R$133:$R$134)+SUMIF('TKK-MIF-TIF'!$L$143:$L$145,'rekap jam tatap muka'!B10,'TKK-MIF-TIF'!$R$143:$R$145)+SUMIF('TKK-MIF-TIF'!$L$152,'rekap jam tatap muka'!B10,'TKK-MIF-TIF'!$R$152)</f>
        <v>0</v>
      </c>
      <c r="R5" s="25">
        <f>COUNTIF('TKK-MIF-TIF'!$A$189:$L$226,'rekap jam tatap muka'!B10)</f>
        <v>0</v>
      </c>
      <c r="S5" s="25">
        <f>SUMIF('TKK-MIF-TIF'!$H$194:$H$196,'rekap jam tatap muka'!B10,'TKK-MIF-TIF'!$R$194:$R$196)+SUMIF('TKK-MIF-TIF'!$H$205:$H$208,'rekap jam tatap muka'!B10,'TKK-MIF-TIF'!$R$205:$R$208)+SUMIF('TKK-MIF-TIF'!$H$215:$H$218,'rekap jam tatap muka'!B10,'TKK-MIF-TIF'!$R$215:$R226)+SUMIF('TKK-MIF-TIF'!$H$226:$H$227,'rekap jam tatap muka'!B10,'TKK-MIF-TIF'!$R$226:$R235)+ SUMIF('TKK-MIF-TIF'!$I$194:$I$196,'rekap jam tatap muka'!B10,'TKK-MIF-TIF'!$R$194:$R$196)+SUMIF('TKK-MIF-TIF'!$I$205:$I$208,'rekap jam tatap muka'!B10,'TKK-MIF-TIF'!$R$205:$R$208)+SUMIF('TKK-MIF-TIF'!$I$215:$I$218,'rekap jam tatap muka'!B10,'TKK-MIF-TIF'!$R$215:$R226)+SUMIF('TKK-MIF-TIF'!$I$226:$I$227,'rekap jam tatap muka'!B10,'TKK-MIF-TIF'!$R$226:$R235)+SUMIF('TKK-MIF-TIF'!$J$194:$J$196,'rekap jam tatap muka'!B10,'TKK-MIF-TIF'!$R$194:$R$196)+SUMIF('TKK-MIF-TIF'!$J$205:$J$208,'rekap jam tatap muka'!B10,'TKK-MIF-TIF'!$R$205:$R$208)+SUMIF('TKK-MIF-TIF'!$J$215:$J$218,'rekap jam tatap muka'!B10,'TKK-MIF-TIF'!$R$215:$R226)+SUMIF('TKK-MIF-TIF'!$J$226:$J$227,'rekap jam tatap muka'!B10,'TKK-MIF-TIF'!$R$226:$R235)+SUMIF('TKK-MIF-TIF'!$K$194:$K$196,'rekap jam tatap muka'!B10,'TKK-MIF-TIF'!$R$194:$R$196)+SUMIF('TKK-MIF-TIF'!$K$205:$K$208,'rekap jam tatap muka'!B10,'TKK-MIF-TIF'!$R$205:$R$208)+SUMIF('TKK-MIF-TIF'!$K$215:$K$218,'rekap jam tatap muka'!B10,'TKK-MIF-TIF'!$R$215:$R226)+SUMIF('TKK-MIF-TIF'!$K$226:$K$227,'rekap jam tatap muka'!B10,'TKK-MIF-TIF'!$R$226:$R235)+SUMIF('TKK-MIF-TIF'!$L$194:$L$196,'rekap jam tatap muka'!B10,'TKK-MIF-TIF'!$R$194:$R$196)+SUMIF('TKK-MIF-TIF'!$L$205:$L$208,'rekap jam tatap muka'!B10,'TKK-MIF-TIF'!$R$205:$R$208)+SUMIF('TKK-MIF-TIF'!$L$215:$L$218,'rekap jam tatap muka'!B10,'TKK-MIF-TIF'!$R$215:$R226)+SUMIF('TKK-MIF-TIF'!$L$226:$L$227,'rekap jam tatap muka'!B10,'TKK-MIF-TIF'!$R$226:$R235)</f>
        <v>0</v>
      </c>
      <c r="T5" s="26">
        <f>SUMIF('TKK-MIF-TIF'!$H$197:$H$198,'rekap jam tatap muka'!B10,'TKK-MIF-TIF'!$R$197:$R$198)+SUMIF('TKK-MIF-TIF'!$H$204,'rekap jam tatap muka'!B10,'TKK-MIF-TIF'!$R$204)+SUMIF('TKK-MIF-TIF'!$H$209:$H$210,'rekap jam tatap muka'!B10,'TKK-MIF-TIF'!$R$209:$R$210)+SUMIF('TKK-MIF-TIF'!$H$219:$H$221,'rekap jam tatap muka'!B10,'TKK-MIF-TIF'!$R$219:$R$221)+SUMIF('TKK-MIF-TIF'!$H$228,'rekap jam tatap muka'!B10,'TKK-MIF-TIF'!$R$228)+SUMIF('TKK-MIF-TIF'!$I$197:$I$198,'rekap jam tatap muka'!B10,'TKK-MIF-TIF'!$R$197:$R$198)+SUMIF('TKK-MIF-TIF'!$I$204,'rekap jam tatap muka'!B10,'TKK-MIF-TIF'!$R$204)+SUMIF('TKK-MIF-TIF'!$I$209:$I$210,'rekap jam tatap muka'!B10,'TKK-MIF-TIF'!$R$209:$R$210)+SUMIF('TKK-MIF-TIF'!$I$219:$I$221,'rekap jam tatap muka'!B10,'TKK-MIF-TIF'!$R$219:$R$221)+SUMIF('TKK-MIF-TIF'!$I$228,'rekap jam tatap muka'!B10,'TKK-MIF-TIF'!$R$228)+SUMIF('TKK-MIF-TIF'!$J$197:$J$198,'rekap jam tatap muka'!B10,'TKK-MIF-TIF'!$R$197:$R$198)+SUMIF('TKK-MIF-TIF'!$J$204,'rekap jam tatap muka'!B10,'TKK-MIF-TIF'!$R$204)+SUMIF('TKK-MIF-TIF'!$J$209:$J$210,'rekap jam tatap muka'!B10,'TKK-MIF-TIF'!$R$209:$R$210)+SUMIF('TKK-MIF-TIF'!$J$219:$J$221,'rekap jam tatap muka'!B10,'TKK-MIF-TIF'!$R$219:$R$221)+SUMIF('TKK-MIF-TIF'!$J$228,'rekap jam tatap muka'!B10,'TKK-MIF-TIF'!$R$228)+SUMIF('TKK-MIF-TIF'!$K$197:$K$198,'rekap jam tatap muka'!B10,'TKK-MIF-TIF'!$R$197:$R$198)+SUMIF('TKK-MIF-TIF'!$K$204,'rekap jam tatap muka'!B10,'TKK-MIF-TIF'!$R$204)+SUMIF('TKK-MIF-TIF'!$K$209:$K$210,'rekap jam tatap muka'!B10,'TKK-MIF-TIF'!$R$209:$R$210)+SUMIF('TKK-MIF-TIF'!$K$219:$K$221,'rekap jam tatap muka'!B10,'TKK-MIF-TIF'!$R$219:$R$221)+SUMIF('TKK-MIF-TIF'!$K$228,'rekap jam tatap muka'!B10,'TKK-MIF-TIF'!$R$228)+SUMIF('TKK-MIF-TIF'!$L$197:$L$198,'rekap jam tatap muka'!B10,'TKK-MIF-TIF'!$R$197:$R$198)+SUMIF('TKK-MIF-TIF'!$L$204,'rekap jam tatap muka'!B10,'TKK-MIF-TIF'!$R$204)+SUMIF('TKK-MIF-TIF'!$L$209:$L$210,'rekap jam tatap muka'!B10,'TKK-MIF-TIF'!$R$209:$R$210)+SUMIF('TKK-MIF-TIF'!$J$219:$J$221,'rekap jam tatap muka'!B10,'TKK-MIF-TIF'!$R$219:$R$221)++SUMIF('TKK-MIF-TIF'!$L$228,'rekap jam tatap muka'!B10,'TKK-MIF-TIF'!$R$228)</f>
        <v>0</v>
      </c>
      <c r="U5" s="27">
        <f>COUNTIF('TKK-MIF-TIF'!$A$231:$L$242,'rekap jam tatap muka'!B10)</f>
        <v>0</v>
      </c>
      <c r="V5" s="28">
        <f>SUMIF('TKK-MIF-TIF'!$H$251:$H$253,'rekap jam tatap muka'!B10,'TKK-MIF-TIF'!$R$251:$R$253)+SUMIF('TKK-MIF-TIF'!$I$251:$I$253,'rekap jam tatap muka'!B10,'TKK-MIF-TIF'!$R$251:$R$253)+SUMIF('TKK-MIF-TIF'!$J$251:$J$253,'rekap jam tatap muka'!B10,'TKK-MIF-TIF'!$R$251:$R$253)+SUMIF('TKK-MIF-TIF'!$K$251:$K$253,'rekap jam tatap muka'!B10,'TKK-MIF-TIF'!$R$251:$R$253)+SUMIF('TKK-MIF-TIF'!$L$251:$L$253,'rekap jam tatap muka'!B10,'TKK-MIF-TIF'!$R$251:$R$253)</f>
        <v>0</v>
      </c>
      <c r="W5" s="29">
        <f>SUMIF('TKK-MIF-TIF'!$H$254:$H$255,'rekap jam tatap muka'!B10,'TKK-MIF-TIF'!$R$254:$R$255)+SUMIF('TKK-MIF-TIF'!$I$254:$I$255,'rekap jam tatap muka'!B10,'TKK-MIF-TIF'!$R$254:$R$255)+SUMIF('TKK-MIF-TIF'!$J$254:$J$255,'rekap jam tatap muka'!B10,'TKK-MIF-TIF'!$R$254:$R$255)+SUMIF('TKK-MIF-TIF'!$K$254:$K$255,'rekap jam tatap muka'!B10,'TKK-MIF-TIF'!$R$254:$R$255)+SUMIF('TKK-MIF-TIF'!$L$254:$L$255,'rekap jam tatap muka'!B10,'TKK-MIF-TIF'!$R$254:$R$255)</f>
        <v>0</v>
      </c>
      <c r="X5" s="30">
        <f>COUNTIF('TKK-MIF-TIF'!$A$261:$L$272,'rekap jam tatap muka'!B10)</f>
        <v>0</v>
      </c>
      <c r="Y5" s="31">
        <f>SUMIF('TKK-MIF-TIF'!$H$266:$H$268,'rekap jam tatap muka'!B10,'TKK-MIF-TIF'!$R$266:$R$268)+SUMIF('TKK-MIF-TIF'!$I$266:$I$268,'rekap jam tatap muka'!B10,'TKK-MIF-TIF'!$R$266:$R$268)+SUMIF('TKK-MIF-TIF'!$J$266:$J$268,'rekap jam tatap muka'!B10,'TKK-MIF-TIF'!$R$266:$R$268)+SUMIF('TKK-MIF-TIF'!$K$266:$K$268,'rekap jam tatap muka'!B10,'TKK-MIF-TIF'!$R$266:$R$268)+SUMIF('TKK-MIF-TIF'!$L$266:$L$268,'rekap jam tatap muka'!B10,'TKK-MIF-TIF'!$R$266:$R$268)</f>
        <v>0</v>
      </c>
      <c r="Z5" s="32">
        <f>SUMIF('TKK-MIF-TIF'!$H$269:$H$270,'rekap jam tatap muka'!B10,'TKK-MIF-TIF'!$R$269:$R$270)+SUMIF('TKK-MIF-TIF'!$I$269:$I$270,'rekap jam tatap muka'!B10,'TKK-MIF-TIF'!$R$269:$R$270)+SUMIF('TKK-MIF-TIF'!$J$269:$J$270,'rekap jam tatap muka'!B10,'TKK-MIF-TIF'!$R$269:$R$270)+SUMIF('TKK-MIF-TIF'!$K$269:$K$270,'rekap jam tatap muka'!B10,'TKK-MIF-TIF'!$R$269:$R$270)+SUMIF('TKK-MIF-TIF'!$L$269:$L$270,'rekap jam tatap muka'!B10,'TKK-MIF-TIF'!$R$269:$R$270)</f>
        <v>0</v>
      </c>
      <c r="AA5" s="33">
        <f>COUNTIF('TKK-MIF-TIF'!$A$154:$L$184,'rekap jam tatap muka'!B10)</f>
        <v>0</v>
      </c>
      <c r="AB5" s="33">
        <f>SUMIF('TKK-MIF-TIF'!$H$161:$H$163,'rekap jam tatap muka'!B10,'TKK-MIF-TIF'!$R$161:$R$163)+SUMIF('TKK-MIF-TIF'!$H$172:$H$175,'rekap jam tatap muka'!B10,'TKK-MIF-TIF'!$R$172:$R$175)+SUMIF('TKK-MIF-TIF'!$I$161:$I$163,'rekap jam tatap muka'!B10,'TKK-MIF-TIF'!$R$161:$R$163)+SUMIF('TKK-MIF-TIF'!$I$172:$I$175,'rekap jam tatap muka'!B10,'TKK-MIF-TIF'!$R$172:$R$175)+SUMIF('TKK-MIF-TIF'!$J$161:$J$163,'rekap jam tatap muka'!B10,'TKK-MIF-TIF'!$R$161:$R$163)+SUMIF('TKK-MIF-TIF'!$J$172:$J$175,'rekap jam tatap muka'!B10,'TKK-MIF-TIF'!$R$172:$R$175)+SUMIF('TKK-MIF-TIF'!$K$161:$K$163,'rekap jam tatap muka'!B10,'TKK-MIF-TIF'!$R$161:$R$163)+SUMIF('TKK-MIF-TIF'!$K$172:$K$175,'rekap jam tatap muka'!B10,'TKK-MIF-TIF'!$R$172:$R$175)+SUMIF('TKK-MIF-TIF'!$L$161:$L$163,'rekap jam tatap muka'!B10,'TKK-MIF-TIF'!$R$161:$R$163)+SUMIF('TKK-MIF-TIF'!$L$172:$L$175,'rekap jam tatap muka'!B10,'TKK-MIF-TIF'!$R$172:$R$175)</f>
        <v>0</v>
      </c>
      <c r="AC5" s="34">
        <f>SUMIF('TKK-MIF-TIF'!$H$164:$H$165,'rekap jam tatap muka'!B10,'TKK-MIF-TIF'!$R$164:$R$165)+SUMIF('TKK-MIF-TIF'!$H$171,'rekap jam tatap muka'!B10,'TKK-MIF-TIF'!$R$171)+SUMIF('TKK-MIF-TIF'!$H$176:$H$177,'rekap jam tatap muka'!B10,'TKK-MIF-TIF'!$R$176:$R$177)+SUMIF('TKK-MIF-TIF'!$I$164:$I$165,'rekap jam tatap muka'!B10,'TKK-MIF-TIF'!$R$164:$R$165)+SUMIF('TKK-MIF-TIF'!$I$171,'rekap jam tatap muka'!B10,'TKK-MIF-TIF'!$R$171)+SUMIF('TKK-MIF-TIF'!$I$176:$I$177,'rekap jam tatap muka'!B10,'TKK-MIF-TIF'!$R$176:$R$177)+SUMIF('TKK-MIF-TIF'!$J$164:$J$165,'rekap jam tatap muka'!B10,'TKK-MIF-TIF'!$R$164:$R$165)+SUMIF('TKK-MIF-TIF'!$J$171,'rekap jam tatap muka'!B10,'TKK-MIF-TIF'!$R$171)+SUMIF('TKK-MIF-TIF'!$J$176:$J$177,'rekap jam tatap muka'!B10,'TKK-MIF-TIF'!$R$176:$R$177)+SUMIF('TKK-MIF-TIF'!$K$164:$K$165,'rekap jam tatap muka'!B10,'TKK-MIF-TIF'!$R$164:$R$165)+SUMIF('TKK-MIF-TIF'!$K$171,'rekap jam tatap muka'!B10,'TKK-MIF-TIF'!$R$171)+SUMIF('TKK-MIF-TIF'!$K$176:$K$177,'rekap jam tatap muka'!B10,'TKK-MIF-TIF'!$R$176:$R$177)+SUMIF('TKK-MIF-TIF'!$L$164:$L$165,'rekap jam tatap muka'!B10,'TKK-MIF-TIF'!$R$164:$R$165)+SUMIF('TKK-MIF-TIF'!$L$171,'rekap jam tatap muka'!B10,'TKK-MIF-TIF'!$R$171)+SUMIF('TKK-MIF-TIF'!$L$176:$L$177,'rekap jam tatap muka'!B10,'TKK-MIF-TIF'!$R$176:$R$177)</f>
        <v>0</v>
      </c>
      <c r="AD5" s="35">
        <f t="shared" si="0"/>
        <v>5</v>
      </c>
      <c r="AE5" s="15">
        <f t="shared" ca="1" si="1"/>
        <v>3</v>
      </c>
      <c r="AF5" s="35">
        <f t="shared" ca="1" si="2"/>
        <v>0</v>
      </c>
      <c r="AG5" s="15">
        <f t="shared" ca="1" si="3"/>
        <v>14</v>
      </c>
      <c r="AH5" s="35">
        <f t="shared" ca="1" si="4"/>
        <v>4</v>
      </c>
      <c r="AI5" s="35">
        <v>19</v>
      </c>
    </row>
    <row r="6" spans="1:35" ht="15" customHeight="1">
      <c r="A6" s="327">
        <v>4</v>
      </c>
      <c r="B6" s="51" t="s">
        <v>333</v>
      </c>
      <c r="C6" s="14">
        <f>COUNTIF('TKK-MIF-TIF'!$A$13:$L$35,'rekap jam tatap muka'!B17)</f>
        <v>0</v>
      </c>
      <c r="D6" s="15">
        <f ca="1">SUMIF('TKK-MIF-TIF'!$H$4:$H$19,'rekap jam tatap muka'!B17,'TKK-MIF-TIF'!$R$4:$R$19)+SUMIF('TKK-MIF-TIF'!$H$25:$H$30,'rekap jam tatap muka'!B17,'TKK-MIF-TIF'!$R$25:$R$30)+SUMIF('TKK-MIF-TIF'!$I$4:$I$19,'rekap jam tatap muka'!B17,'TKK-MIF-TIF'!$R$4:$R$19)+SUMIF('TKK-MIF-TIF'!$I$25:$I$30,'rekap jam tatap muka'!B17,'TKK-MIF-TIF'!$R$25:$R$30)+SUMIF('TKK-MIF-TIF'!$J$4:$J$19,'rekap jam tatap muka'!B17,'TKK-MIF-TIF'!$R$4:$R$19)+SUMIF('TKK-MIF-TIF'!$J$25:$J$30,'rekap jam tatap muka'!B17,'TKK-MIF-TIF'!$R$25:$R$30)+SUMIF('TKK-MIF-TIF'!$K$4:$K$19,'rekap jam tatap muka'!B17,'TKK-MIF-TIF'!$R$4:$R$19)+SUMIF('TKK-MIF-TIF'!$K$25:$K$30,'rekap jam tatap muka'!B17,'TKK-MIF-TIF'!$R$25:$R$30)+SUMIF('TKK-MIF-TIF'!$L$4:$L$19,'rekap jam tatap muka'!B17,'TKK-MIF-TIF'!$R$4:$R$19)+SUMIF('TKK-MIF-TIF'!$L$25:$L$30,'rekap jam tatap muka'!B17,'TKK-MIF-TIF'!$R$25:$R$30)</f>
        <v>0</v>
      </c>
      <c r="E6" s="16">
        <f>SUMIF('TKK-MIF-TIF'!$H$20:$H$22,'rekap jam tatap muka'!B17,'TKK-MIF-TIF'!$R$20:$R$22)+SUMIF('TKK-MIF-TIF'!$H$31:$H$32,'rekap jam tatap muka'!B17,'TKK-MIF-TIF'!$R$31:$R$32)+SUMIF('TKK-MIF-TIF'!$H$34,'rekap jam tatap muka'!B17,'TKK-MIF-TIF'!$R$34)+SUMIF('TKK-MIF-TIF'!$I$20:$I$22,'rekap jam tatap muka'!B17,'TKK-MIF-TIF'!$R$20:$R$22)+SUMIF('TKK-MIF-TIF'!$I$31:$I$32,'rekap jam tatap muka'!B17,'TKK-MIF-TIF'!$R$31:$R$32)+SUMIF('TKK-MIF-TIF'!$I$34,'rekap jam tatap muka'!B17,'TKK-MIF-TIF'!$R$34)+SUMIF('TKK-MIF-TIF'!$J$20:$J$22,'rekap jam tatap muka'!B17,'TKK-MIF-TIF'!$R$20:$R$22)+SUMIF('TKK-MIF-TIF'!$J$31:$J$32,'rekap jam tatap muka'!B17,'TKK-MIF-TIF'!$R$31:$R$32)+SUMIF('TKK-MIF-TIF'!$J$34,'rekap jam tatap muka'!B17,'TKK-MIF-TIF'!$R$34)+SUMIF('TKK-MIF-TIF'!$K$20:$K$22,'rekap jam tatap muka'!B17,'TKK-MIF-TIF'!$R$20:$R$22)+SUMIF('TKK-MIF-TIF'!$K$31:$K$32,'rekap jam tatap muka'!B17,'TKK-MIF-TIF'!$R$31:$R$32)+SUMIF('TKK-MIF-TIF'!$K$34,'rekap jam tatap muka'!B17,'TKK-MIF-TIF'!$R$34)+SUMIF('TKK-MIF-TIF'!$L$20:$L$22,'rekap jam tatap muka'!B17,'TKK-MIF-TIF'!$R$20:$R$22)+SUMIF('TKK-MIF-TIF'!$L$31:$L$32,'rekap jam tatap muka'!B17,'TKK-MIF-TIF'!$R$31:$R$32)+SUMIF('TKK-MIF-TIF'!$L$34,'rekap jam tatap muka'!B17,'TKK-MIF-TIF'!$R$34)</f>
        <v>0</v>
      </c>
      <c r="F6" s="17">
        <f>COUNTIF('TKK-MIF-TIF'!$A$41:$L$50,'rekap jam tatap muka'!B17)</f>
        <v>0</v>
      </c>
      <c r="G6" s="18">
        <f>SUMIF('TKK-MIF-TIF'!$H$43:$H$47,'rekap jam tatap muka'!B17,'TKK-MIF-TIF'!$R$43:$R$47)+SUMIF('TKK-MIF-TIF'!$I$43:$I$47,'rekap jam tatap muka'!B17,'TKK-MIF-TIF'!$R$43:$R$47)+SUMIF('TKK-MIF-TIF'!$J$43:$J$47,'rekap jam tatap muka'!B17,'TKK-MIF-TIF'!$R$43:$R$47)+SUMIF('TKK-MIF-TIF'!$K$43:$K$47,'rekap jam tatap muka'!B17,'TKK-MIF-TIF'!$R$43:$R$47)+SUMIF('TKK-MIF-TIF'!$L$43:$L$47,'rekap jam tatap muka'!B17,'TKK-MIF-TIF'!$R$43:$R$47)</f>
        <v>0</v>
      </c>
      <c r="H6" s="16">
        <f>SUMIF('TKK-MIF-TIF'!$H$48:$H$50,'rekap jam tatap muka'!B17,'TKK-MIF-TIF'!$R$48:$R$50)+SUMIF('TKK-MIF-TIF'!$I$48:$I$50,'rekap jam tatap muka'!B17,'TKK-MIF-TIF'!$R$48:$R$50)+SUMIF('TKK-MIF-TIF'!$J$48:$J$50,'rekap jam tatap muka'!B17,'TKK-MIF-TIF'!$R$48:$R$50)+SUMIF('TKK-MIF-TIF'!$K$48:$K$50,'rekap jam tatap muka'!B17,'TKK-MIF-TIF'!$R$48:$R$50)+SUMIF('TKK-MIF-TIF'!$L$48:$L$50,'rekap jam tatap muka'!B17,'TKK-MIF-TIF'!$R$48:$R$50)</f>
        <v>0</v>
      </c>
      <c r="I6" s="19">
        <f>COUNTIF('TKK-MIF-TIF'!$A$55:$K$80,'rekap jam tatap muka'!B17)</f>
        <v>0</v>
      </c>
      <c r="J6" s="19">
        <f>SUMIF('TKK-MIF-TIF'!$H$60,'rekap jam tatap muka'!B17,'TKK-MIF-TIF'!$R$60)+SUMIF('TKK-MIF-TIF'!$H$62,'rekap jam tatap muka'!B17,'TKK-MIF-TIF'!$R$62)+SUMIF('TKK-MIF-TIF'!$H$67:$H$72,'rekap jam tatap muka'!B17,'TKK-MIF-TIF'!$R$67:$R$72)+SUMIF('TKK-MIF-TIF'!$H$78:$H$79,'rekap jam tatap muka'!B17,'TKK-MIF-TIF'!$R$78:$R$79)+SUMIF('TKK-MIF-TIF'!$I$60,'rekap jam tatap muka'!B17,'TKK-MIF-TIF'!$R$60)+SUMIF('TKK-MIF-TIF'!$I$62,'rekap jam tatap muka'!B17,'TKK-MIF-TIF'!$R$62)+SUMIF('TKK-MIF-TIF'!$I$67:$I$72,'rekap jam tatap muka'!B17,'TKK-MIF-TIF'!$R$67:$R$72)+SUMIF('TKK-MIF-TIF'!$I$78:$I$79,'rekap jam tatap muka'!B17,'TKK-MIF-TIF'!$R$78:$R$79)+SUMIF('TKK-MIF-TIF'!$J$60,'rekap jam tatap muka'!B17,'TKK-MIF-TIF'!$R$60)+SUMIF('TKK-MIF-TIF'!$J$62,'rekap jam tatap muka'!B17,'TKK-MIF-TIF'!$R$62)+SUMIF('TKK-MIF-TIF'!$J$67:$J$72,'rekap jam tatap muka'!B17,'TKK-MIF-TIF'!$R$67:$R$72)+SUMIF('TKK-MIF-TIF'!$J$78:$J$79,'rekap jam tatap muka'!B17,'TKK-MIF-TIF'!$R$78:$R$79)+SUMIF('TKK-MIF-TIF'!$K$60,'rekap jam tatap muka'!B17,'TKK-MIF-TIF'!$R$60)+SUMIF('TKK-MIF-TIF'!$K$62,'rekap jam tatap muka'!B17,'TKK-MIF-TIF'!$R$62)+SUMIF('TKK-MIF-TIF'!$K$67:$K$72,'rekap jam tatap muka'!B17,'TKK-MIF-TIF'!$R$67:$R$72)+SUMIF('TKK-MIF-TIF'!$K$78:$K$79,'rekap jam tatap muka'!B17,'TKK-MIF-TIF'!$R$78:$R$79)+SUMIF('TKK-MIF-TIF'!$L$60,'rekap jam tatap muka'!B17,'TKK-MIF-TIF'!$R$60)+SUMIF('TKK-MIF-TIF'!$L$62,'rekap jam tatap muka'!B17,'TKK-MIF-TIF'!$R$62)+SUMIF('TKK-MIF-TIF'!$L$67:$L$72,'rekap jam tatap muka'!B17,'TKK-MIF-TIF'!$R$67:$R$72)+SUMIF('TKK-MIF-TIF'!$L$78:$L$79,'rekap jam tatap muka'!B17,'TKK-MIF-TIF'!$R$78:$R$79)</f>
        <v>0</v>
      </c>
      <c r="K6" s="20">
        <f>SUMIF('TKK-MIF-TIF'!$H$61,'rekap jam tatap muka'!B17,'TKK-MIF-TIF'!$R$61)+SUMIF('TKK-MIF-TIF'!$H$63:$H$64,'rekap jam tatap muka'!B17,'TKK-MIF-TIF'!$R$63:$R$64)+SUMIF('TKK-MIF-TIF'!$H$73:$H$74,'rekap jam tatap muka'!B17,'TKK-MIF-TIF'!$R$73:$R$74)+SUMIF('TKK-MIF-TIF'!$H$77,'rekap jam tatap muka'!B17,'TKK-MIF-TIF'!$R$77)+SUMIF('TKK-MIF-TIF'!$I$61,'rekap jam tatap muka'!B17,'TKK-MIF-TIF'!$R$61)+SUMIF('TKK-MIF-TIF'!$I$63:$I$64,'rekap jam tatap muka'!B17,'TKK-MIF-TIF'!$R$63:$R$64)+SUMIF('TKK-MIF-TIF'!$I$73:$I$74,'rekap jam tatap muka'!B17,'TKK-MIF-TIF'!$R$73:$R$74)+SUMIF('TKK-MIF-TIF'!$I$77,'rekap jam tatap muka'!B17,'TKK-MIF-TIF'!$R$77)+SUMIF('TKK-MIF-TIF'!$J$61,'rekap jam tatap muka'!B17,'TKK-MIF-TIF'!$R$61)+SUMIF('TKK-MIF-TIF'!$J$63:$J$64,'rekap jam tatap muka'!B17,'TKK-MIF-TIF'!$R$63:$R$64)+SUMIF('TKK-MIF-TIF'!$J$73:$J$74,'rekap jam tatap muka'!B17,'TKK-MIF-TIF'!$R$73:$R$74)+SUMIF('TKK-MIF-TIF'!$J$77,'rekap jam tatap muka'!B17,'TKK-MIF-TIF'!$R$77)+SUMIF('TKK-MIF-TIF'!$K$61,'rekap jam tatap muka'!B17,'TKK-MIF-TIF'!$R$61)+SUMIF('TKK-MIF-TIF'!$K$63:$K$64,'rekap jam tatap muka'!B17,'TKK-MIF-TIF'!$R$63:$R$64)+SUMIF('TKK-MIF-TIF'!$K$73:$K$74,'rekap jam tatap muka'!B17,'TKK-MIF-TIF'!$R$73:$R$74)+SUMIF('TKK-MIF-TIF'!$K$77,'rekap jam tatap muka'!B17,'TKK-MIF-TIF'!$R$77)+SUMIF('TKK-MIF-TIF'!$L$61,'rekap jam tatap muka'!B17,'TKK-MIF-TIF'!$R$61)+SUMIF('TKK-MIF-TIF'!$L$63:$L$64,'rekap jam tatap muka'!B17,'TKK-MIF-TIF'!$R$63:$R$64)+SUMIF('TKK-MIF-TIF'!$L$73:$L$74,'rekap jam tatap muka'!B17,'TKK-MIF-TIF'!$R$73:$R$74)+SUMIF('TKK-MIF-TIF'!$L$77,'rekap jam tatap muka'!B17,'TKK-MIF-TIF'!$R$77)</f>
        <v>0</v>
      </c>
      <c r="L6" s="21">
        <f>COUNTIF('TKK-MIF-TIF'!$A$84:$K$109,'rekap jam tatap muka'!B17)</f>
        <v>0</v>
      </c>
      <c r="M6" s="21">
        <f>SUMIF('TKK-MIF-TIF'!$H$89,'rekap jam tatap muka'!B17,'TKK-MIF-TIF'!$R$89)+SUMIF('TKK-MIF-TIF'!$H$91,'rekap jam tatap muka'!B17,'TKK-MIF-TIF'!$R$91)+SUMIF('TKK-MIF-TIF'!$H$96:$H$101,'rekap jam tatap muka'!B17,'TKK-MIF-TIF'!$R$96:$R$101)+SUMIF('TKK-MIF-TIF'!$H$107:$H$108,'rekap jam tatap muka'!B17,'TKK-MIF-TIF'!$R$107:$R$108)+SUMIF('TKK-MIF-TIF'!$I$89,'rekap jam tatap muka'!B17,'TKK-MIF-TIF'!$R$89)+SUMIF('TKK-MIF-TIF'!$I$91,'rekap jam tatap muka'!B17,'TKK-MIF-TIF'!$R$91)+SUMIF('TKK-MIF-TIF'!$I$96:$I$101,'rekap jam tatap muka'!B17,'TKK-MIF-TIF'!$R$96:$R$101)+SUMIF('TKK-MIF-TIF'!$I$107:$I$108,'rekap jam tatap muka'!B17,'TKK-MIF-TIF'!$R$107:$R$108)+SUMIF('TKK-MIF-TIF'!$J$89,'rekap jam tatap muka'!B17,'TKK-MIF-TIF'!$R$89)+SUMIF('TKK-MIF-TIF'!$J$91,'rekap jam tatap muka'!B17,'TKK-MIF-TIF'!$R$91)+SUMIF('TKK-MIF-TIF'!$J$96:$J$101,'rekap jam tatap muka'!B17,'TKK-MIF-TIF'!$R$96:$R$101)+SUMIF('TKK-MIF-TIF'!$J$107:$J$108,'rekap jam tatap muka'!B17,'TKK-MIF-TIF'!$R$107:$R$108)+SUMIF('TKK-MIF-TIF'!$K$89,'rekap jam tatap muka'!B17,'TKK-MIF-TIF'!$R$89)+SUMIF('TKK-MIF-TIF'!$K$91,'rekap jam tatap muka'!B17,'TKK-MIF-TIF'!$R$91)+SUMIF('TKK-MIF-TIF'!$K$96:$K$101,'rekap jam tatap muka'!B17,'TKK-MIF-TIF'!$R$96:$R$101)+SUMIF('TKK-MIF-TIF'!$K$107:$K$108,'rekap jam tatap muka'!B17,'TKK-MIF-TIF'!$R$107:$R$108)+SUMIF('TKK-MIF-TIF'!$H$89,'rekap jam tatap muka'!B17,'TKK-MIF-TIF'!$R$89)+SUMIF('TKK-MIF-TIF'!$L$91,'rekap jam tatap muka'!B17,'TKK-MIF-TIF'!$R$91)+SUMIF('TKK-MIF-TIF'!$L$96:$L$101,'rekap jam tatap muka'!B17,'TKK-MIF-TIF'!$R$96:$R$101)+SUMIF('TKK-MIF-TIF'!$L$107:$L$108,'rekap jam tatap muka'!B17,'TKK-MIF-TIF'!$R$107:$R$108)</f>
        <v>0</v>
      </c>
      <c r="N6" s="22">
        <f ca="1">SUMIF('TKK-MIF-TIF'!$H$90,'rekap jam tatap muka'!B17,'TKK-MIF-TIF'!$R$90)+SUMIF('TKK-MIF-TIF'!$H$92:$H$93,'rekap jam tatap muka'!B17,'TKK-MIF-TIF'!$R$92:$R$93)+SUMIF('TKK-MIF-TIF'!$H$102:$H$103,'rekap jam tatap muka'!B17,'TKK-MIF-TIF'!$R$102:$R$103)+SUMIF('TKK-MIF-TIF'!$H$106,'rekap jam tatap muka'!B17,'TKK-MIF-TIF'!$R$106)+SUMIF('TKK-MIF-TIF'!$I$90,'rekap jam tatap muka'!B17,'TKK-MIF-TIF'!$R$90)+SUMIF('TKK-MIF-TIF'!$H$92:$I$93,'rekap jam tatap muka'!B17,'TKK-MIF-TIF'!$R$92:$R$93)+SUMIF('TKK-MIF-TIF'!$I$102:$I$103,'rekap jam tatap muka'!B17,'TKK-MIF-TIF'!$R$102:$R$103)+SUMIF('TKK-MIF-TIF'!$I$106,'rekap jam tatap muka'!B17,'TKK-MIF-TIF'!$R$106)+SUMIF('TKK-MIF-TIF'!$J$90,'rekap jam tatap muka'!B17,'TKK-MIF-TIF'!$R$90)+SUMIF('TKK-MIF-TIF'!$J$92:$J$93,'rekap jam tatap muka'!B17,'TKK-MIF-TIF'!$R$92:$R$93)+SUMIF('TKK-MIF-TIF'!$J$102:$J$103,'rekap jam tatap muka'!B17,'TKK-MIF-TIF'!$R$102:$R$103)+SUMIF('TKK-MIF-TIF'!$J$106,'rekap jam tatap muka'!B17,'TKK-MIF-TIF'!$R$106)+SUMIF('TKK-MIF-TIF'!$K$90,'rekap jam tatap muka'!B17,'TKK-MIF-TIF'!$R$90)+SUMIF('TKK-MIF-TIF'!$K$92:$K$93,'rekap jam tatap muka'!B17,'TKK-MIF-TIF'!$R$92:$R$93)+SUMIF('TKK-MIF-TIF'!$K$102:$K$103,'rekap jam tatap muka'!B17,'TKK-MIF-TIF'!$R$102:$R$103)+SUMIF('TKK-MIF-TIF'!$K$106,'rekap jam tatap muka'!B17,'TKK-MIF-TIF'!$R$106)+SUMIF('TKK-MIF-TIF'!$L$90,'rekap jam tatap muka'!B17,'TKK-MIF-TIF'!$R$90)+SUMIF('TKK-MIF-TIF'!$L$92:$L$93,'rekap jam tatap muka'!B17,'TKK-MIF-TIF'!$R$92:$R$93)+SUMIF('TKK-MIF-TIF'!$L$102:$L$103,'rekap jam tatap muka'!B17,'TKK-MIF-TIF'!$R$102:$R$103)+SUMIF('TKK-MIF-TIF'!$L$106,'rekap jam tatap muka'!B17,'TKK-MIF-TIF'!$R$106)</f>
        <v>0</v>
      </c>
      <c r="O6" s="23">
        <f>COUNTIF('TKK-MIF-TIF'!$A$113:$L$150,'rekap jam tatap muka'!B17)</f>
        <v>2</v>
      </c>
      <c r="P6" s="23">
        <f>SUMIF('TKK-MIF-TIF'!$H$119:$H$121,'rekap jam tatap muka'!B17,'TKK-MIF-TIF'!$R$119:$R$121)+SUMIF('TKK-MIF-TIF'!$H$129:$H$132,'rekap jam tatap muka'!B17,'TKK-MIF-TIF'!$R$129:$R$132)+SUMIF('TKK-MIF-TIF'!$H$139:$H$142,'rekap jam tatap muka'!B17,'TKK-MIF-TIF'!$R$139:$R158)+ SUMIF('TKK-MIF-TIF'!$H$150:$H$151,'rekap jam tatap muka'!B17,'TKK-MIF-TIF'!$R$150:$R167)+SUMIF('TKK-MIF-TIF'!$I$119:$I$121,'rekap jam tatap muka'!B17,'TKK-MIF-TIF'!$R$119:$R$121)+SUMIF('TKK-MIF-TIF'!$I$129:$I$132,'rekap jam tatap muka'!B17,'TKK-MIF-TIF'!$R$129:$R$132)+SUMIF('TKK-MIF-TIF'!$I$139:$I$142,'rekap jam tatap muka'!B17,'TKK-MIF-TIF'!$R$139:$R158)+SUMIF('TKK-MIF-TIF'!$I$150:$I$151,'rekap jam tatap muka'!B17,'TKK-MIF-TIF'!$R$150:$R167)+SUMIF('TKK-MIF-TIF'!$J$119:$J$121,'rekap jam tatap muka'!B17,'TKK-MIF-TIF'!$R$119:$R$121)+SUMIF('TKK-MIF-TIF'!$J$129:$J$132,'rekap jam tatap muka'!B17,'TKK-MIF-TIF'!$R$129:$R$132)+SUMIF('TKK-MIF-TIF'!$J$139:$J$142,'rekap jam tatap muka'!B17,'TKK-MIF-TIF'!$R$139:$R158)+SUMIF('TKK-MIF-TIF'!$J$150:$J$151,'rekap jam tatap muka'!B17,'TKK-MIF-TIF'!$R$150:$R167)+SUMIF('TKK-MIF-TIF'!$K$119:$K$121,'rekap jam tatap muka'!B17,'TKK-MIF-TIF'!$R$119:$R$121)+SUMIF('TKK-MIF-TIF'!$K$129:$K$132,'rekap jam tatap muka'!B17,'TKK-MIF-TIF'!$R$132:$R$1120)+SUMIF('TKK-MIF-TIF'!$K$139:$K$142,'rekap jam tatap muka'!B17,'TKK-MIF-TIF'!$R$139:$R158)+SUMIF('TKK-MIF-TIF'!$K$150:$K$151,'rekap jam tatap muka'!B17,'TKK-MIF-TIF'!$R$150:$R167)+SUMIF('TKK-MIF-TIF'!$L$119:$L$121,'rekap jam tatap muka'!B17,'TKK-MIF-TIF'!$R$119:$R$121)+SUMIF('TKK-MIF-TIF'!$L$129:$L$132,'rekap jam tatap muka'!B17,'TKK-MIF-TIF'!$R$132:$R$1120)+SUMIF('TKK-MIF-TIF'!$L$139:$L$142,'rekap jam tatap muka'!B17,'TKK-MIF-TIF'!$R$139:$R158)+SUMIF('TKK-MIF-TIF'!$L$150:$L$151,'rekap jam tatap muka'!B17,'TKK-MIF-TIF'!$R$150:$R167)</f>
        <v>2</v>
      </c>
      <c r="Q6" s="24">
        <f>SUMIF('TKK-MIF-TIF'!$H$122:$H$123,'rekap jam tatap muka'!B17,'TKK-MIF-TIF'!$R$122:$R$123)+SUMIF('TKK-MIF-TIF'!$H$128,'rekap jam tatap muka'!B17,'TKK-MIF-TIF'!$R$128)+SUMIF('TKK-MIF-TIF'!$H$133:$H$134,'rekap jam tatap muka'!B17,'TKK-MIF-TIF'!$R$133:$R$134)+SUMIF('TKK-MIF-TIF'!$H$143:$H$145,'rekap jam tatap muka'!B17,'TKK-MIF-TIF'!$R$143:$R$145)+SUMIF('TKK-MIF-TIF'!$H$152,'rekap jam tatap muka'!B17,'TKK-MIF-TIF'!$R$152)+SUMIF('TKK-MIF-TIF'!$I$122:$I$123,'rekap jam tatap muka'!B17,'TKK-MIF-TIF'!$R$122:$R$123)+SUMIF('TKK-MIF-TIF'!$I$128,'rekap jam tatap muka'!B17,'TKK-MIF-TIF'!$R$128)+SUMIF('TKK-MIF-TIF'!$I$133:$I$134,'rekap jam tatap muka'!B17,'TKK-MIF-TIF'!$R$133:$R$134)+SUMIF('TKK-MIF-TIF'!$I$143:$I$145,'rekap jam tatap muka'!B17,'TKK-MIF-TIF'!$R$143:$R$145)+SUMIF('TKK-MIF-TIF'!$I$152,'rekap jam tatap muka'!B17,'TKK-MIF-TIF'!$R$152)+SUMIF('TKK-MIF-TIF'!$J$122:$J$123,'rekap jam tatap muka'!B17,'TKK-MIF-TIF'!$R$122:$R$123)+SUMIF('TKK-MIF-TIF'!$J$128,'rekap jam tatap muka'!B17,'TKK-MIF-TIF'!$R$128)+SUMIF('TKK-MIF-TIF'!$J$133:$J$134,'rekap jam tatap muka'!B17,'TKK-MIF-TIF'!$R$133:$R$134)+SUMIF('TKK-MIF-TIF'!$J$143:$J$145,'rekap jam tatap muka'!B17,'TKK-MIF-TIF'!$R$143:$R$145)+SUMIF('TKK-MIF-TIF'!$K$122:$K$123,'rekap jam tatap muka'!B17,'TKK-MIF-TIF'!$R$122:$R$123)+SUMIF('TKK-MIF-TIF'!$J$152,'rekap jam tatap muka'!B17,'TKK-MIF-TIF'!$R$152)+SUMIF('TKK-MIF-TIF'!$K$128,'rekap jam tatap muka'!B17,'TKK-MIF-TIF'!$R$128)+SUMIF('TKK-MIF-TIF'!$K$133:$K$134,'rekap jam tatap muka'!B17,'TKK-MIF-TIF'!$R$133:$R$134)+SUMIF('TKK-MIF-TIF'!$K$143:$K$145,'rekap jam tatap muka'!B17,'TKK-MIF-TIF'!$R$143:$R$145)+SUMIF('TKK-MIF-TIF'!$K$152,'rekap jam tatap muka'!B17,'TKK-MIF-TIF'!$R$152)+SUMIF('TKK-MIF-TIF'!$L$122:$L$123,'rekap jam tatap muka'!B17,'TKK-MIF-TIF'!$R$122:$R$123)+SUMIF('TKK-MIF-TIF'!$L$128,'rekap jam tatap muka'!B17,'TKK-MIF-TIF'!$R$128)+SUMIF('TKK-MIF-TIF'!$L$133:$L$134,'rekap jam tatap muka'!B17,'TKK-MIF-TIF'!$R$133:$R$134)+SUMIF('TKK-MIF-TIF'!$L$143:$L$145,'rekap jam tatap muka'!B17,'TKK-MIF-TIF'!$R$143:$R$145)+SUMIF('TKK-MIF-TIF'!$L$152,'rekap jam tatap muka'!B17,'TKK-MIF-TIF'!$R$152)</f>
        <v>7</v>
      </c>
      <c r="R6" s="25">
        <f>COUNTIF('TKK-MIF-TIF'!$A$189:$L$226,'rekap jam tatap muka'!B17)</f>
        <v>2</v>
      </c>
      <c r="S6" s="25">
        <f>SUMIF('TKK-MIF-TIF'!$H$194:$H$196,'rekap jam tatap muka'!B17,'TKK-MIF-TIF'!$R$194:$R$196)+SUMIF('TKK-MIF-TIF'!$H$205:$H$208,'rekap jam tatap muka'!B17,'TKK-MIF-TIF'!$R$205:$R$208)+SUMIF('TKK-MIF-TIF'!$H$215:$H$218,'rekap jam tatap muka'!B17,'TKK-MIF-TIF'!$R$215:$R234)+SUMIF('TKK-MIF-TIF'!$H$226:$H$227,'rekap jam tatap muka'!B17,'TKK-MIF-TIF'!$R$226:$R243)+ SUMIF('TKK-MIF-TIF'!$I$194:$I$196,'rekap jam tatap muka'!B17,'TKK-MIF-TIF'!$R$194:$R$196)+SUMIF('TKK-MIF-TIF'!$I$205:$I$208,'rekap jam tatap muka'!B17,'TKK-MIF-TIF'!$R$205:$R$208)+SUMIF('TKK-MIF-TIF'!$I$215:$I$218,'rekap jam tatap muka'!B17,'TKK-MIF-TIF'!$R$215:$R234)+SUMIF('TKK-MIF-TIF'!$I$226:$I$227,'rekap jam tatap muka'!B17,'TKK-MIF-TIF'!$R$226:$R243)+SUMIF('TKK-MIF-TIF'!$J$194:$J$196,'rekap jam tatap muka'!B17,'TKK-MIF-TIF'!$R$194:$R$196)+SUMIF('TKK-MIF-TIF'!$J$205:$J$208,'rekap jam tatap muka'!B17,'TKK-MIF-TIF'!$R$205:$R$208)+SUMIF('TKK-MIF-TIF'!$J$215:$J$218,'rekap jam tatap muka'!B17,'TKK-MIF-TIF'!$R$215:$R234)+SUMIF('TKK-MIF-TIF'!$J$226:$J$227,'rekap jam tatap muka'!B17,'TKK-MIF-TIF'!$R$226:$R243)+SUMIF('TKK-MIF-TIF'!$K$194:$K$196,'rekap jam tatap muka'!B17,'TKK-MIF-TIF'!$R$194:$R$196)+SUMIF('TKK-MIF-TIF'!$K$205:$K$208,'rekap jam tatap muka'!B17,'TKK-MIF-TIF'!$R$205:$R$208)+SUMIF('TKK-MIF-TIF'!$K$215:$K$218,'rekap jam tatap muka'!B17,'TKK-MIF-TIF'!$R$215:$R234)+SUMIF('TKK-MIF-TIF'!$K$226:$K$227,'rekap jam tatap muka'!B17,'TKK-MIF-TIF'!$R$226:$R243)+SUMIF('TKK-MIF-TIF'!$L$194:$L$196,'rekap jam tatap muka'!B17,'TKK-MIF-TIF'!$R$194:$R$196)+SUMIF('TKK-MIF-TIF'!$L$205:$L$208,'rekap jam tatap muka'!B17,'TKK-MIF-TIF'!$R$205:$R$208)+SUMIF('TKK-MIF-TIF'!$L$215:$L$218,'rekap jam tatap muka'!B17,'TKK-MIF-TIF'!$R$215:$R234)+SUMIF('TKK-MIF-TIF'!$L$226:$L$227,'rekap jam tatap muka'!B17,'TKK-MIF-TIF'!$R$226:$R243)</f>
        <v>1</v>
      </c>
      <c r="T6" s="26">
        <f>SUMIF('TKK-MIF-TIF'!$H$197:$H$198,'rekap jam tatap muka'!B17,'TKK-MIF-TIF'!$R$197:$R$198)+SUMIF('TKK-MIF-TIF'!$H$204,'rekap jam tatap muka'!B17,'TKK-MIF-TIF'!$R$204)+SUMIF('TKK-MIF-TIF'!$H$209:$H$210,'rekap jam tatap muka'!B17,'TKK-MIF-TIF'!$R$209:$R$210)+SUMIF('TKK-MIF-TIF'!$H$219:$H$221,'rekap jam tatap muka'!B17,'TKK-MIF-TIF'!$R$219:$R$221)+SUMIF('TKK-MIF-TIF'!$H$228,'rekap jam tatap muka'!B17,'TKK-MIF-TIF'!$R$228)+SUMIF('TKK-MIF-TIF'!$I$197:$I$198,'rekap jam tatap muka'!B17,'TKK-MIF-TIF'!$R$197:$R$198)+SUMIF('TKK-MIF-TIF'!$I$204,'rekap jam tatap muka'!B17,'TKK-MIF-TIF'!$R$204)+SUMIF('TKK-MIF-TIF'!$I$209:$I$210,'rekap jam tatap muka'!B17,'TKK-MIF-TIF'!$R$209:$R$210)+SUMIF('TKK-MIF-TIF'!$I$219:$I$221,'rekap jam tatap muka'!B17,'TKK-MIF-TIF'!$R$219:$R$221)+SUMIF('TKK-MIF-TIF'!$I$228,'rekap jam tatap muka'!B17,'TKK-MIF-TIF'!$R$228)+SUMIF('TKK-MIF-TIF'!$J$197:$J$198,'rekap jam tatap muka'!B17,'TKK-MIF-TIF'!$R$197:$R$198)+SUMIF('TKK-MIF-TIF'!$J$204,'rekap jam tatap muka'!B17,'TKK-MIF-TIF'!$R$204)+SUMIF('TKK-MIF-TIF'!$J$209:$J$210,'rekap jam tatap muka'!B17,'TKK-MIF-TIF'!$R$209:$R$210)+SUMIF('TKK-MIF-TIF'!$J$219:$J$221,'rekap jam tatap muka'!B17,'TKK-MIF-TIF'!$R$219:$R$221)+SUMIF('TKK-MIF-TIF'!$J$228,'rekap jam tatap muka'!B17,'TKK-MIF-TIF'!$R$228)+SUMIF('TKK-MIF-TIF'!$K$197:$K$198,'rekap jam tatap muka'!B17,'TKK-MIF-TIF'!$R$197:$R$198)+SUMIF('TKK-MIF-TIF'!$K$204,'rekap jam tatap muka'!B17,'TKK-MIF-TIF'!$R$204)+SUMIF('TKK-MIF-TIF'!$K$209:$K$210,'rekap jam tatap muka'!B17,'TKK-MIF-TIF'!$R$209:$R$210)+SUMIF('TKK-MIF-TIF'!$K$219:$K$221,'rekap jam tatap muka'!B17,'TKK-MIF-TIF'!$R$219:$R$221)+SUMIF('TKK-MIF-TIF'!$K$228,'rekap jam tatap muka'!B17,'TKK-MIF-TIF'!$R$228)+SUMIF('TKK-MIF-TIF'!$L$197:$L$198,'rekap jam tatap muka'!B17,'TKK-MIF-TIF'!$R$197:$R$198)+SUMIF('TKK-MIF-TIF'!$L$204,'rekap jam tatap muka'!B17,'TKK-MIF-TIF'!$R$204)+SUMIF('TKK-MIF-TIF'!$L$209:$L$210,'rekap jam tatap muka'!B17,'TKK-MIF-TIF'!$R$209:$R$210)+SUMIF('TKK-MIF-TIF'!$J$219:$J$221,'rekap jam tatap muka'!B17,'TKK-MIF-TIF'!$R$219:$R$221)++SUMIF('TKK-MIF-TIF'!$L$228,'rekap jam tatap muka'!B17,'TKK-MIF-TIF'!$R$228)</f>
        <v>3</v>
      </c>
      <c r="U6" s="27">
        <f>COUNTIF('TKK-MIF-TIF'!$A$231:$L$242,'rekap jam tatap muka'!B17)</f>
        <v>0</v>
      </c>
      <c r="V6" s="28">
        <f>SUMIF('TKK-MIF-TIF'!$H$251:$H$253,'rekap jam tatap muka'!B17,'TKK-MIF-TIF'!$R$251:$R$253)+SUMIF('TKK-MIF-TIF'!$I$251:$I$253,'rekap jam tatap muka'!B17,'TKK-MIF-TIF'!$R$251:$R$253)+SUMIF('TKK-MIF-TIF'!$J$251:$J$253,'rekap jam tatap muka'!B17,'TKK-MIF-TIF'!$R$251:$R$253)+SUMIF('TKK-MIF-TIF'!$K$251:$K$253,'rekap jam tatap muka'!B17,'TKK-MIF-TIF'!$R$251:$R$253)+SUMIF('TKK-MIF-TIF'!$L$251:$L$253,'rekap jam tatap muka'!B17,'TKK-MIF-TIF'!$R$251:$R$253)</f>
        <v>0</v>
      </c>
      <c r="W6" s="29">
        <f>SUMIF('TKK-MIF-TIF'!$H$254:$H$255,'rekap jam tatap muka'!B17,'TKK-MIF-TIF'!$R$254:$R$255)+SUMIF('TKK-MIF-TIF'!$I$254:$I$255,'rekap jam tatap muka'!B17,'TKK-MIF-TIF'!$R$254:$R$255)+SUMIF('TKK-MIF-TIF'!$J$254:$J$255,'rekap jam tatap muka'!B17,'TKK-MIF-TIF'!$R$254:$R$255)+SUMIF('TKK-MIF-TIF'!$K$254:$K$255,'rekap jam tatap muka'!B17,'TKK-MIF-TIF'!$R$254:$R$255)+SUMIF('TKK-MIF-TIF'!$L$254:$L$255,'rekap jam tatap muka'!B17,'TKK-MIF-TIF'!$R$254:$R$255)</f>
        <v>0</v>
      </c>
      <c r="X6" s="30">
        <f>COUNTIF('TKK-MIF-TIF'!$A$261:$L$272,'rekap jam tatap muka'!B17)</f>
        <v>0</v>
      </c>
      <c r="Y6" s="31">
        <f>SUMIF('TKK-MIF-TIF'!$H$266:$H$268,'rekap jam tatap muka'!B17,'TKK-MIF-TIF'!$R$266:$R$268)+SUMIF('TKK-MIF-TIF'!$I$266:$I$268,'rekap jam tatap muka'!B17,'TKK-MIF-TIF'!$R$266:$R$268)+SUMIF('TKK-MIF-TIF'!$J$266:$J$268,'rekap jam tatap muka'!B17,'TKK-MIF-TIF'!$R$266:$R$268)+SUMIF('TKK-MIF-TIF'!$K$266:$K$268,'rekap jam tatap muka'!B17,'TKK-MIF-TIF'!$R$266:$R$268)+SUMIF('TKK-MIF-TIF'!$L$266:$L$268,'rekap jam tatap muka'!B17,'TKK-MIF-TIF'!$R$266:$R$268)</f>
        <v>0</v>
      </c>
      <c r="Z6" s="32">
        <f>SUMIF('TKK-MIF-TIF'!$H$269:$H$270,'rekap jam tatap muka'!B17,'TKK-MIF-TIF'!$R$269:$R$270)+SUMIF('TKK-MIF-TIF'!$I$269:$I$270,'rekap jam tatap muka'!B17,'TKK-MIF-TIF'!$R$269:$R$270)+SUMIF('TKK-MIF-TIF'!$J$269:$J$270,'rekap jam tatap muka'!B17,'TKK-MIF-TIF'!$R$269:$R$270)+SUMIF('TKK-MIF-TIF'!$K$269:$K$270,'rekap jam tatap muka'!B17,'TKK-MIF-TIF'!$R$269:$R$270)+SUMIF('TKK-MIF-TIF'!$L$269:$L$270,'rekap jam tatap muka'!B17,'TKK-MIF-TIF'!$R$269:$R$270)</f>
        <v>0</v>
      </c>
      <c r="AA6" s="33">
        <f>COUNTIF('TKK-MIF-TIF'!$A$154:$L$184,'rekap jam tatap muka'!B17)</f>
        <v>2</v>
      </c>
      <c r="AB6" s="33">
        <f>SUMIF('TKK-MIF-TIF'!$H$161:$H$163,'rekap jam tatap muka'!B17,'TKK-MIF-TIF'!$R$161:$R$163)+SUMIF('TKK-MIF-TIF'!$H$172:$H$175,'rekap jam tatap muka'!B17,'TKK-MIF-TIF'!$R$172:$R$175)+SUMIF('TKK-MIF-TIF'!$I$161:$I$163,'rekap jam tatap muka'!B17,'TKK-MIF-TIF'!$R$161:$R$163)+SUMIF('TKK-MIF-TIF'!$I$172:$I$175,'rekap jam tatap muka'!B17,'TKK-MIF-TIF'!$R$172:$R$175)+SUMIF('TKK-MIF-TIF'!$J$161:$J$163,'rekap jam tatap muka'!B17,'TKK-MIF-TIF'!$R$161:$R$163)+SUMIF('TKK-MIF-TIF'!$J$172:$J$175,'rekap jam tatap muka'!B17,'TKK-MIF-TIF'!$R$172:$R$175)+SUMIF('TKK-MIF-TIF'!$K$161:$K$163,'rekap jam tatap muka'!B17,'TKK-MIF-TIF'!$R$161:$R$163)+SUMIF('TKK-MIF-TIF'!$K$172:$K$175,'rekap jam tatap muka'!B17,'TKK-MIF-TIF'!$R$172:$R$175)+SUMIF('TKK-MIF-TIF'!$L$161:$L$163,'rekap jam tatap muka'!B17,'TKK-MIF-TIF'!$R$161:$R$163)+SUMIF('TKK-MIF-TIF'!$L$172:$L$175,'rekap jam tatap muka'!B17,'TKK-MIF-TIF'!$R$172:$R$175)</f>
        <v>1</v>
      </c>
      <c r="AC6" s="34">
        <f>SUMIF('TKK-MIF-TIF'!$H$164:$H$165,'rekap jam tatap muka'!B17,'TKK-MIF-TIF'!$R$164:$R$165)+SUMIF('TKK-MIF-TIF'!$H$171,'rekap jam tatap muka'!B17,'TKK-MIF-TIF'!$R$171)+SUMIF('TKK-MIF-TIF'!$H$176:$H$177,'rekap jam tatap muka'!B17,'TKK-MIF-TIF'!$R$176:$R$177)+SUMIF('TKK-MIF-TIF'!$I$164:$I$165,'rekap jam tatap muka'!B17,'TKK-MIF-TIF'!$R$164:$R$165)+SUMIF('TKK-MIF-TIF'!$I$171,'rekap jam tatap muka'!B17,'TKK-MIF-TIF'!$R$171)+SUMIF('TKK-MIF-TIF'!$I$176:$I$177,'rekap jam tatap muka'!B17,'TKK-MIF-TIF'!$R$176:$R$177)+SUMIF('TKK-MIF-TIF'!$J$164:$J$165,'rekap jam tatap muka'!B17,'TKK-MIF-TIF'!$R$164:$R$165)+SUMIF('TKK-MIF-TIF'!$J$171,'rekap jam tatap muka'!B17,'TKK-MIF-TIF'!$R$171)+SUMIF('TKK-MIF-TIF'!$J$176:$J$177,'rekap jam tatap muka'!B17,'TKK-MIF-TIF'!$R$176:$R$177)+SUMIF('TKK-MIF-TIF'!$K$164:$K$165,'rekap jam tatap muka'!B17,'TKK-MIF-TIF'!$R$164:$R$165)+SUMIF('TKK-MIF-TIF'!$K$171,'rekap jam tatap muka'!B17,'TKK-MIF-TIF'!$R$171)+SUMIF('TKK-MIF-TIF'!$K$176:$K$177,'rekap jam tatap muka'!B17,'TKK-MIF-TIF'!$R$176:$R$177)+SUMIF('TKK-MIF-TIF'!$L$164:$L$165,'rekap jam tatap muka'!B17,'TKK-MIF-TIF'!$R$164:$R$165)+SUMIF('TKK-MIF-TIF'!$L$171,'rekap jam tatap muka'!B17,'TKK-MIF-TIF'!$R$171)+SUMIF('TKK-MIF-TIF'!$L$176:$L$177,'rekap jam tatap muka'!B17,'TKK-MIF-TIF'!$R$176:$R$177)</f>
        <v>2</v>
      </c>
      <c r="AD6" s="35">
        <f t="shared" si="0"/>
        <v>6</v>
      </c>
      <c r="AE6" s="15">
        <f t="shared" ca="1" si="1"/>
        <v>4</v>
      </c>
      <c r="AF6" s="35">
        <f t="shared" ca="1" si="2"/>
        <v>0</v>
      </c>
      <c r="AG6" s="15">
        <f t="shared" ca="1" si="3"/>
        <v>12</v>
      </c>
      <c r="AH6" s="35">
        <f t="shared" ca="1" si="4"/>
        <v>4</v>
      </c>
      <c r="AI6" s="35">
        <v>12.5</v>
      </c>
    </row>
    <row r="7" spans="1:35" ht="15" customHeight="1">
      <c r="A7" s="327">
        <v>5</v>
      </c>
      <c r="B7" s="13" t="s">
        <v>333</v>
      </c>
      <c r="C7" s="14">
        <f>COUNTIF('TKK-MIF-TIF'!$A$13:$L$35,'rekap jam tatap muka'!B18)</f>
        <v>0</v>
      </c>
      <c r="D7" s="15">
        <f ca="1">SUMIF('TKK-MIF-TIF'!$H$4:$H$19,'rekap jam tatap muka'!B18,'TKK-MIF-TIF'!$R$4:$R$19)+SUMIF('TKK-MIF-TIF'!$H$25:$H$30,'rekap jam tatap muka'!B18,'TKK-MIF-TIF'!$R$25:$R$30)+SUMIF('TKK-MIF-TIF'!$I$4:$I$19,'rekap jam tatap muka'!B18,'TKK-MIF-TIF'!$R$4:$R$19)+SUMIF('TKK-MIF-TIF'!$I$25:$I$30,'rekap jam tatap muka'!B18,'TKK-MIF-TIF'!$R$25:$R$30)+SUMIF('TKK-MIF-TIF'!$J$4:$J$19,'rekap jam tatap muka'!B18,'TKK-MIF-TIF'!$R$4:$R$19)+SUMIF('TKK-MIF-TIF'!$J$25:$J$30,'rekap jam tatap muka'!B18,'TKK-MIF-TIF'!$R$25:$R$30)+SUMIF('TKK-MIF-TIF'!$K$4:$K$19,'rekap jam tatap muka'!B18,'TKK-MIF-TIF'!$R$4:$R$19)+SUMIF('TKK-MIF-TIF'!$K$25:$K$30,'rekap jam tatap muka'!B18,'TKK-MIF-TIF'!$R$25:$R$30)+SUMIF('TKK-MIF-TIF'!$L$4:$L$19,'rekap jam tatap muka'!B18,'TKK-MIF-TIF'!$R$4:$R$19)+SUMIF('TKK-MIF-TIF'!$L$25:$L$30,'rekap jam tatap muka'!B18,'TKK-MIF-TIF'!$R$25:$R$30)</f>
        <v>0</v>
      </c>
      <c r="E7" s="16">
        <f>SUMIF('TKK-MIF-TIF'!$H$20:$H$22,'rekap jam tatap muka'!B18,'TKK-MIF-TIF'!$R$20:$R$22)+SUMIF('TKK-MIF-TIF'!$H$31:$H$32,'rekap jam tatap muka'!B18,'TKK-MIF-TIF'!$R$31:$R$32)+SUMIF('TKK-MIF-TIF'!$H$34,'rekap jam tatap muka'!B18,'TKK-MIF-TIF'!$R$34)+SUMIF('TKK-MIF-TIF'!$I$20:$I$22,'rekap jam tatap muka'!B18,'TKK-MIF-TIF'!$R$20:$R$22)+SUMIF('TKK-MIF-TIF'!$I$31:$I$32,'rekap jam tatap muka'!B18,'TKK-MIF-TIF'!$R$31:$R$32)+SUMIF('TKK-MIF-TIF'!$I$34,'rekap jam tatap muka'!B18,'TKK-MIF-TIF'!$R$34)+SUMIF('TKK-MIF-TIF'!$J$20:$J$22,'rekap jam tatap muka'!B18,'TKK-MIF-TIF'!$R$20:$R$22)+SUMIF('TKK-MIF-TIF'!$J$31:$J$32,'rekap jam tatap muka'!B18,'TKK-MIF-TIF'!$R$31:$R$32)+SUMIF('TKK-MIF-TIF'!$J$34,'rekap jam tatap muka'!B18,'TKK-MIF-TIF'!$R$34)+SUMIF('TKK-MIF-TIF'!$K$20:$K$22,'rekap jam tatap muka'!B18,'TKK-MIF-TIF'!$R$20:$R$22)+SUMIF('TKK-MIF-TIF'!$K$31:$K$32,'rekap jam tatap muka'!B18,'TKK-MIF-TIF'!$R$31:$R$32)+SUMIF('TKK-MIF-TIF'!$K$34,'rekap jam tatap muka'!B18,'TKK-MIF-TIF'!$R$34)+SUMIF('TKK-MIF-TIF'!$L$20:$L$22,'rekap jam tatap muka'!B18,'TKK-MIF-TIF'!$R$20:$R$22)+SUMIF('TKK-MIF-TIF'!$L$31:$L$32,'rekap jam tatap muka'!B18,'TKK-MIF-TIF'!$R$31:$R$32)+SUMIF('TKK-MIF-TIF'!$L$34,'rekap jam tatap muka'!B18,'TKK-MIF-TIF'!$R$34)</f>
        <v>0</v>
      </c>
      <c r="F7" s="17">
        <f>COUNTIF('TKK-MIF-TIF'!$A$41:$L$50,'rekap jam tatap muka'!B18)</f>
        <v>0</v>
      </c>
      <c r="G7" s="18">
        <f>SUMIF('TKK-MIF-TIF'!$H$43:$H$47,'rekap jam tatap muka'!B18,'TKK-MIF-TIF'!$R$43:$R$47)+SUMIF('TKK-MIF-TIF'!$I$43:$I$47,'rekap jam tatap muka'!B18,'TKK-MIF-TIF'!$R$43:$R$47)+SUMIF('TKK-MIF-TIF'!$J$43:$J$47,'rekap jam tatap muka'!B18,'TKK-MIF-TIF'!$R$43:$R$47)+SUMIF('TKK-MIF-TIF'!$K$43:$K$47,'rekap jam tatap muka'!B18,'TKK-MIF-TIF'!$R$43:$R$47)+SUMIF('TKK-MIF-TIF'!$L$43:$L$47,'rekap jam tatap muka'!B18,'TKK-MIF-TIF'!$R$43:$R$47)</f>
        <v>0</v>
      </c>
      <c r="H7" s="16">
        <f>SUMIF('TKK-MIF-TIF'!$H$48:$H$50,'rekap jam tatap muka'!B18,'TKK-MIF-TIF'!$R$48:$R$50)+SUMIF('TKK-MIF-TIF'!$I$48:$I$50,'rekap jam tatap muka'!B18,'TKK-MIF-TIF'!$R$48:$R$50)+SUMIF('TKK-MIF-TIF'!$J$48:$J$50,'rekap jam tatap muka'!B18,'TKK-MIF-TIF'!$R$48:$R$50)+SUMIF('TKK-MIF-TIF'!$K$48:$K$50,'rekap jam tatap muka'!B18,'TKK-MIF-TIF'!$R$48:$R$50)+SUMIF('TKK-MIF-TIF'!$L$48:$L$50,'rekap jam tatap muka'!B18,'TKK-MIF-TIF'!$R$48:$R$50)</f>
        <v>0</v>
      </c>
      <c r="I7" s="19">
        <f>COUNTIF('TKK-MIF-TIF'!$A$55:$K$80,'rekap jam tatap muka'!B18)</f>
        <v>2</v>
      </c>
      <c r="J7" s="19">
        <f>SUMIF('TKK-MIF-TIF'!$H$60,'rekap jam tatap muka'!B18,'TKK-MIF-TIF'!$R$60)+SUMIF('TKK-MIF-TIF'!$H$62,'rekap jam tatap muka'!B18,'TKK-MIF-TIF'!$R$62)+SUMIF('TKK-MIF-TIF'!$H$67:$H$72,'rekap jam tatap muka'!B18,'TKK-MIF-TIF'!$R$67:$R$72)+SUMIF('TKK-MIF-TIF'!$H$78:$H$79,'rekap jam tatap muka'!B18,'TKK-MIF-TIF'!$R$78:$R$79)+SUMIF('TKK-MIF-TIF'!$I$60,'rekap jam tatap muka'!B18,'TKK-MIF-TIF'!$R$60)+SUMIF('TKK-MIF-TIF'!$I$62,'rekap jam tatap muka'!B18,'TKK-MIF-TIF'!$R$62)+SUMIF('TKK-MIF-TIF'!$I$67:$I$72,'rekap jam tatap muka'!B18,'TKK-MIF-TIF'!$R$67:$R$72)+SUMIF('TKK-MIF-TIF'!$I$78:$I$79,'rekap jam tatap muka'!B18,'TKK-MIF-TIF'!$R$78:$R$79)+SUMIF('TKK-MIF-TIF'!$J$60,'rekap jam tatap muka'!B18,'TKK-MIF-TIF'!$R$60)+SUMIF('TKK-MIF-TIF'!$J$62,'rekap jam tatap muka'!B18,'TKK-MIF-TIF'!$R$62)+SUMIF('TKK-MIF-TIF'!$J$67:$J$72,'rekap jam tatap muka'!B18,'TKK-MIF-TIF'!$R$67:$R$72)+SUMIF('TKK-MIF-TIF'!$J$78:$J$79,'rekap jam tatap muka'!B18,'TKK-MIF-TIF'!$R$78:$R$79)+SUMIF('TKK-MIF-TIF'!$K$60,'rekap jam tatap muka'!B18,'TKK-MIF-TIF'!$R$60)+SUMIF('TKK-MIF-TIF'!$K$62,'rekap jam tatap muka'!B18,'TKK-MIF-TIF'!$R$62)+SUMIF('TKK-MIF-TIF'!$K$67:$K$72,'rekap jam tatap muka'!B18,'TKK-MIF-TIF'!$R$67:$R$72)+SUMIF('TKK-MIF-TIF'!$K$78:$K$79,'rekap jam tatap muka'!B18,'TKK-MIF-TIF'!$R$78:$R$79)+SUMIF('TKK-MIF-TIF'!$L$60,'rekap jam tatap muka'!B18,'TKK-MIF-TIF'!$R$60)+SUMIF('TKK-MIF-TIF'!$L$62,'rekap jam tatap muka'!B18,'TKK-MIF-TIF'!$R$62)+SUMIF('TKK-MIF-TIF'!$L$67:$L$72,'rekap jam tatap muka'!B18,'TKK-MIF-TIF'!$R$67:$R$72)+SUMIF('TKK-MIF-TIF'!$L$78:$L$79,'rekap jam tatap muka'!B18,'TKK-MIF-TIF'!$R$78:$R$79)</f>
        <v>0</v>
      </c>
      <c r="K7" s="20">
        <f>SUMIF('TKK-MIF-TIF'!$H$61,'rekap jam tatap muka'!B18,'TKK-MIF-TIF'!$R$61)+SUMIF('TKK-MIF-TIF'!$H$63:$H$64,'rekap jam tatap muka'!B18,'TKK-MIF-TIF'!$R$63:$R$64)+SUMIF('TKK-MIF-TIF'!$H$73:$H$74,'rekap jam tatap muka'!B18,'TKK-MIF-TIF'!$R$73:$R$74)+SUMIF('TKK-MIF-TIF'!$H$77,'rekap jam tatap muka'!B18,'TKK-MIF-TIF'!$R$77)+SUMIF('TKK-MIF-TIF'!$I$61,'rekap jam tatap muka'!B18,'TKK-MIF-TIF'!$R$61)+SUMIF('TKK-MIF-TIF'!$I$63:$I$64,'rekap jam tatap muka'!B18,'TKK-MIF-TIF'!$R$63:$R$64)+SUMIF('TKK-MIF-TIF'!$I$73:$I$74,'rekap jam tatap muka'!B18,'TKK-MIF-TIF'!$R$73:$R$74)+SUMIF('TKK-MIF-TIF'!$I$77,'rekap jam tatap muka'!B18,'TKK-MIF-TIF'!$R$77)+SUMIF('TKK-MIF-TIF'!$J$61,'rekap jam tatap muka'!B18,'TKK-MIF-TIF'!$R$61)+SUMIF('TKK-MIF-TIF'!$J$63:$J$64,'rekap jam tatap muka'!B18,'TKK-MIF-TIF'!$R$63:$R$64)+SUMIF('TKK-MIF-TIF'!$J$73:$J$74,'rekap jam tatap muka'!B18,'TKK-MIF-TIF'!$R$73:$R$74)+SUMIF('TKK-MIF-TIF'!$J$77,'rekap jam tatap muka'!B18,'TKK-MIF-TIF'!$R$77)+SUMIF('TKK-MIF-TIF'!$K$61,'rekap jam tatap muka'!B18,'TKK-MIF-TIF'!$R$61)+SUMIF('TKK-MIF-TIF'!$K$63:$K$64,'rekap jam tatap muka'!B18,'TKK-MIF-TIF'!$R$63:$R$64)+SUMIF('TKK-MIF-TIF'!$K$73:$K$74,'rekap jam tatap muka'!B18,'TKK-MIF-TIF'!$R$73:$R$74)+SUMIF('TKK-MIF-TIF'!$K$77,'rekap jam tatap muka'!B18,'TKK-MIF-TIF'!$R$77)+SUMIF('TKK-MIF-TIF'!$L$61,'rekap jam tatap muka'!B18,'TKK-MIF-TIF'!$R$61)+SUMIF('TKK-MIF-TIF'!$L$63:$L$64,'rekap jam tatap muka'!B18,'TKK-MIF-TIF'!$R$63:$R$64)+SUMIF('TKK-MIF-TIF'!$L$73:$L$74,'rekap jam tatap muka'!B18,'TKK-MIF-TIF'!$R$73:$R$74)+SUMIF('TKK-MIF-TIF'!$L$77,'rekap jam tatap muka'!B18,'TKK-MIF-TIF'!$R$77)</f>
        <v>10</v>
      </c>
      <c r="L7" s="21">
        <f>COUNTIF('TKK-MIF-TIF'!$A$84:$K$109,'rekap jam tatap muka'!B18)</f>
        <v>2</v>
      </c>
      <c r="M7" s="21">
        <f>SUMIF('TKK-MIF-TIF'!$H$89,'rekap jam tatap muka'!B18,'TKK-MIF-TIF'!$R$89)+SUMIF('TKK-MIF-TIF'!$H$91,'rekap jam tatap muka'!B18,'TKK-MIF-TIF'!$R$91)+SUMIF('TKK-MIF-TIF'!$H$96:$H$101,'rekap jam tatap muka'!B18,'TKK-MIF-TIF'!$R$96:$R$101)+SUMIF('TKK-MIF-TIF'!$H$107:$H$108,'rekap jam tatap muka'!B18,'TKK-MIF-TIF'!$R$107:$R$108)+SUMIF('TKK-MIF-TIF'!$I$89,'rekap jam tatap muka'!B18,'TKK-MIF-TIF'!$R$89)+SUMIF('TKK-MIF-TIF'!$I$91,'rekap jam tatap muka'!B18,'TKK-MIF-TIF'!$R$91)+SUMIF('TKK-MIF-TIF'!$I$96:$I$101,'rekap jam tatap muka'!B18,'TKK-MIF-TIF'!$R$96:$R$101)+SUMIF('TKK-MIF-TIF'!$I$107:$I$108,'rekap jam tatap muka'!B18,'TKK-MIF-TIF'!$R$107:$R$108)+SUMIF('TKK-MIF-TIF'!$J$89,'rekap jam tatap muka'!B18,'TKK-MIF-TIF'!$R$89)+SUMIF('TKK-MIF-TIF'!$J$91,'rekap jam tatap muka'!B18,'TKK-MIF-TIF'!$R$91)+SUMIF('TKK-MIF-TIF'!$J$96:$J$101,'rekap jam tatap muka'!B18,'TKK-MIF-TIF'!$R$96:$R$101)+SUMIF('TKK-MIF-TIF'!$J$107:$J$108,'rekap jam tatap muka'!B18,'TKK-MIF-TIF'!$R$107:$R$108)+SUMIF('TKK-MIF-TIF'!$K$89,'rekap jam tatap muka'!B18,'TKK-MIF-TIF'!$R$89)+SUMIF('TKK-MIF-TIF'!$K$91,'rekap jam tatap muka'!B18,'TKK-MIF-TIF'!$R$91)+SUMIF('TKK-MIF-TIF'!$K$96:$K$101,'rekap jam tatap muka'!B18,'TKK-MIF-TIF'!$R$96:$R$101)+SUMIF('TKK-MIF-TIF'!$K$107:$K$108,'rekap jam tatap muka'!B18,'TKK-MIF-TIF'!$R$107:$R$108)+SUMIF('TKK-MIF-TIF'!$H$89,'rekap jam tatap muka'!B18,'TKK-MIF-TIF'!$R$89)+SUMIF('TKK-MIF-TIF'!$L$91,'rekap jam tatap muka'!B18,'TKK-MIF-TIF'!$R$91)+SUMIF('TKK-MIF-TIF'!$L$96:$L$101,'rekap jam tatap muka'!B18,'TKK-MIF-TIF'!$R$96:$R$101)+SUMIF('TKK-MIF-TIF'!$L$107:$L$108,'rekap jam tatap muka'!B18,'TKK-MIF-TIF'!$R$107:$R$108)</f>
        <v>1</v>
      </c>
      <c r="N7" s="22">
        <f ca="1">SUMIF('TKK-MIF-TIF'!$H$90,'rekap jam tatap muka'!B18,'TKK-MIF-TIF'!$R$90)+SUMIF('TKK-MIF-TIF'!$H$92:$H$93,'rekap jam tatap muka'!B18,'TKK-MIF-TIF'!$R$92:$R$93)+SUMIF('TKK-MIF-TIF'!$H$102:$H$103,'rekap jam tatap muka'!B18,'TKK-MIF-TIF'!$R$102:$R$103)+SUMIF('TKK-MIF-TIF'!$H$106,'rekap jam tatap muka'!B18,'TKK-MIF-TIF'!$R$106)+SUMIF('TKK-MIF-TIF'!$I$90,'rekap jam tatap muka'!B18,'TKK-MIF-TIF'!$R$90)+SUMIF('TKK-MIF-TIF'!$H$92:$I$93,'rekap jam tatap muka'!B18,'TKK-MIF-TIF'!$R$92:$R$93)+SUMIF('TKK-MIF-TIF'!$I$102:$I$103,'rekap jam tatap muka'!B18,'TKK-MIF-TIF'!$R$102:$R$103)+SUMIF('TKK-MIF-TIF'!$I$106,'rekap jam tatap muka'!B18,'TKK-MIF-TIF'!$R$106)+SUMIF('TKK-MIF-TIF'!$J$90,'rekap jam tatap muka'!B18,'TKK-MIF-TIF'!$R$90)+SUMIF('TKK-MIF-TIF'!$J$92:$J$93,'rekap jam tatap muka'!B18,'TKK-MIF-TIF'!$R$92:$R$93)+SUMIF('TKK-MIF-TIF'!$J$102:$J$103,'rekap jam tatap muka'!B18,'TKK-MIF-TIF'!$R$102:$R$103)+SUMIF('TKK-MIF-TIF'!$J$106,'rekap jam tatap muka'!B18,'TKK-MIF-TIF'!$R$106)+SUMIF('TKK-MIF-TIF'!$K$90,'rekap jam tatap muka'!B18,'TKK-MIF-TIF'!$R$90)+SUMIF('TKK-MIF-TIF'!$K$92:$K$93,'rekap jam tatap muka'!B18,'TKK-MIF-TIF'!$R$92:$R$93)+SUMIF('TKK-MIF-TIF'!$K$102:$K$103,'rekap jam tatap muka'!B18,'TKK-MIF-TIF'!$R$102:$R$103)+SUMIF('TKK-MIF-TIF'!$K$106,'rekap jam tatap muka'!B18,'TKK-MIF-TIF'!$R$106)+SUMIF('TKK-MIF-TIF'!$L$90,'rekap jam tatap muka'!B18,'TKK-MIF-TIF'!$R$90)+SUMIF('TKK-MIF-TIF'!$L$92:$L$93,'rekap jam tatap muka'!B18,'TKK-MIF-TIF'!$R$92:$R$93)+SUMIF('TKK-MIF-TIF'!$L$102:$L$103,'rekap jam tatap muka'!B18,'TKK-MIF-TIF'!$R$102:$R$103)+SUMIF('TKK-MIF-TIF'!$L$106,'rekap jam tatap muka'!B18,'TKK-MIF-TIF'!$R$106)</f>
        <v>2</v>
      </c>
      <c r="O7" s="23">
        <f>COUNTIF('TKK-MIF-TIF'!$A$113:$L$150,'rekap jam tatap muka'!B18)</f>
        <v>0</v>
      </c>
      <c r="P7" s="23">
        <f>SUMIF('TKK-MIF-TIF'!$H$119:$H$121,'rekap jam tatap muka'!B18,'TKK-MIF-TIF'!$R$119:$R$121)+SUMIF('TKK-MIF-TIF'!$H$129:$H$132,'rekap jam tatap muka'!B18,'TKK-MIF-TIF'!$R$129:$R$132)+SUMIF('TKK-MIF-TIF'!$H$139:$H$142,'rekap jam tatap muka'!B18,'TKK-MIF-TIF'!$R$139:$R159)+ SUMIF('TKK-MIF-TIF'!$H$150:$H$151,'rekap jam tatap muka'!B18,'TKK-MIF-TIF'!$R$150:$R168)+SUMIF('TKK-MIF-TIF'!$I$119:$I$121,'rekap jam tatap muka'!B18,'TKK-MIF-TIF'!$R$119:$R$121)+SUMIF('TKK-MIF-TIF'!$I$129:$I$132,'rekap jam tatap muka'!B18,'TKK-MIF-TIF'!$R$129:$R$132)+SUMIF('TKK-MIF-TIF'!$I$139:$I$142,'rekap jam tatap muka'!B18,'TKK-MIF-TIF'!$R$139:$R159)+SUMIF('TKK-MIF-TIF'!$I$150:$I$151,'rekap jam tatap muka'!B18,'TKK-MIF-TIF'!$R$150:$R168)+SUMIF('TKK-MIF-TIF'!$J$119:$J$121,'rekap jam tatap muka'!B18,'TKK-MIF-TIF'!$R$119:$R$121)+SUMIF('TKK-MIF-TIF'!$J$129:$J$132,'rekap jam tatap muka'!B18,'TKK-MIF-TIF'!$R$129:$R$132)+SUMIF('TKK-MIF-TIF'!$J$139:$J$142,'rekap jam tatap muka'!B18,'TKK-MIF-TIF'!$R$139:$R159)+SUMIF('TKK-MIF-TIF'!$J$150:$J$151,'rekap jam tatap muka'!B18,'TKK-MIF-TIF'!$R$150:$R168)+SUMIF('TKK-MIF-TIF'!$K$119:$K$121,'rekap jam tatap muka'!B18,'TKK-MIF-TIF'!$R$119:$R$121)+SUMIF('TKK-MIF-TIF'!$K$129:$K$132,'rekap jam tatap muka'!B18,'TKK-MIF-TIF'!$R$132:$R$1120)+SUMIF('TKK-MIF-TIF'!$K$139:$K$142,'rekap jam tatap muka'!B18,'TKK-MIF-TIF'!$R$139:$R159)+SUMIF('TKK-MIF-TIF'!$K$150:$K$151,'rekap jam tatap muka'!B18,'TKK-MIF-TIF'!$R$150:$R168)+SUMIF('TKK-MIF-TIF'!$L$119:$L$121,'rekap jam tatap muka'!B18,'TKK-MIF-TIF'!$R$119:$R$121)+SUMIF('TKK-MIF-TIF'!$L$129:$L$132,'rekap jam tatap muka'!B18,'TKK-MIF-TIF'!$R$132:$R$1120)+SUMIF('TKK-MIF-TIF'!$L$139:$L$142,'rekap jam tatap muka'!B18,'TKK-MIF-TIF'!$R$139:$R159)+SUMIF('TKK-MIF-TIF'!$L$150:$L$151,'rekap jam tatap muka'!B18,'TKK-MIF-TIF'!$R$150:$R168)</f>
        <v>0</v>
      </c>
      <c r="Q7" s="24">
        <f>SUMIF('TKK-MIF-TIF'!$H$122:$H$123,'rekap jam tatap muka'!B18,'TKK-MIF-TIF'!$R$122:$R$123)+SUMIF('TKK-MIF-TIF'!$H$128,'rekap jam tatap muka'!B18,'TKK-MIF-TIF'!$R$128)+SUMIF('TKK-MIF-TIF'!$H$133:$H$134,'rekap jam tatap muka'!B18,'TKK-MIF-TIF'!$R$133:$R$134)+SUMIF('TKK-MIF-TIF'!$H$143:$H$145,'rekap jam tatap muka'!B18,'TKK-MIF-TIF'!$R$143:$R$145)+SUMIF('TKK-MIF-TIF'!$H$152,'rekap jam tatap muka'!B18,'TKK-MIF-TIF'!$R$152)+SUMIF('TKK-MIF-TIF'!$I$122:$I$123,'rekap jam tatap muka'!B18,'TKK-MIF-TIF'!$R$122:$R$123)+SUMIF('TKK-MIF-TIF'!$I$128,'rekap jam tatap muka'!B18,'TKK-MIF-TIF'!$R$128)+SUMIF('TKK-MIF-TIF'!$I$133:$I$134,'rekap jam tatap muka'!B18,'TKK-MIF-TIF'!$R$133:$R$134)+SUMIF('TKK-MIF-TIF'!$I$143:$I$145,'rekap jam tatap muka'!B18,'TKK-MIF-TIF'!$R$143:$R$145)+SUMIF('TKK-MIF-TIF'!$I$152,'rekap jam tatap muka'!B18,'TKK-MIF-TIF'!$R$152)+SUMIF('TKK-MIF-TIF'!$J$122:$J$123,'rekap jam tatap muka'!B18,'TKK-MIF-TIF'!$R$122:$R$123)+SUMIF('TKK-MIF-TIF'!$J$128,'rekap jam tatap muka'!B18,'TKK-MIF-TIF'!$R$128)+SUMIF('TKK-MIF-TIF'!$J$133:$J$134,'rekap jam tatap muka'!B18,'TKK-MIF-TIF'!$R$133:$R$134)+SUMIF('TKK-MIF-TIF'!$J$143:$J$145,'rekap jam tatap muka'!B18,'TKK-MIF-TIF'!$R$143:$R$145)+SUMIF('TKK-MIF-TIF'!$K$122:$K$123,'rekap jam tatap muka'!B18,'TKK-MIF-TIF'!$R$122:$R$123)+SUMIF('TKK-MIF-TIF'!$J$152,'rekap jam tatap muka'!B18,'TKK-MIF-TIF'!$R$152)+SUMIF('TKK-MIF-TIF'!$K$128,'rekap jam tatap muka'!B18,'TKK-MIF-TIF'!$R$128)+SUMIF('TKK-MIF-TIF'!$K$133:$K$134,'rekap jam tatap muka'!B18,'TKK-MIF-TIF'!$R$133:$R$134)+SUMIF('TKK-MIF-TIF'!$K$143:$K$145,'rekap jam tatap muka'!B18,'TKK-MIF-TIF'!$R$143:$R$145)+SUMIF('TKK-MIF-TIF'!$K$152,'rekap jam tatap muka'!B18,'TKK-MIF-TIF'!$R$152)+SUMIF('TKK-MIF-TIF'!$L$122:$L$123,'rekap jam tatap muka'!B18,'TKK-MIF-TIF'!$R$122:$R$123)+SUMIF('TKK-MIF-TIF'!$L$128,'rekap jam tatap muka'!B18,'TKK-MIF-TIF'!$R$128)+SUMIF('TKK-MIF-TIF'!$L$133:$L$134,'rekap jam tatap muka'!B18,'TKK-MIF-TIF'!$R$133:$R$134)+SUMIF('TKK-MIF-TIF'!$L$143:$L$145,'rekap jam tatap muka'!B18,'TKK-MIF-TIF'!$R$143:$R$145)+SUMIF('TKK-MIF-TIF'!$L$152,'rekap jam tatap muka'!B18,'TKK-MIF-TIF'!$R$152)</f>
        <v>0</v>
      </c>
      <c r="R7" s="25">
        <f>COUNTIF('TKK-MIF-TIF'!$A$189:$L$226,'rekap jam tatap muka'!B18)</f>
        <v>0</v>
      </c>
      <c r="S7" s="25">
        <f>SUMIF('TKK-MIF-TIF'!$H$194:$H$196,'rekap jam tatap muka'!B18,'TKK-MIF-TIF'!$R$194:$R$196)+SUMIF('TKK-MIF-TIF'!$H$205:$H$208,'rekap jam tatap muka'!B18,'TKK-MIF-TIF'!$R$205:$R$208)+SUMIF('TKK-MIF-TIF'!$H$215:$H$218,'rekap jam tatap muka'!B18,'TKK-MIF-TIF'!$R$215:$R235)+SUMIF('TKK-MIF-TIF'!$H$226:$H$227,'rekap jam tatap muka'!B18,'TKK-MIF-TIF'!$R$226:$R244)+ SUMIF('TKK-MIF-TIF'!$I$194:$I$196,'rekap jam tatap muka'!B18,'TKK-MIF-TIF'!$R$194:$R$196)+SUMIF('TKK-MIF-TIF'!$I$205:$I$208,'rekap jam tatap muka'!B18,'TKK-MIF-TIF'!$R$205:$R$208)+SUMIF('TKK-MIF-TIF'!$I$215:$I$218,'rekap jam tatap muka'!B18,'TKK-MIF-TIF'!$R$215:$R235)+SUMIF('TKK-MIF-TIF'!$I$226:$I$227,'rekap jam tatap muka'!B18,'TKK-MIF-TIF'!$R$226:$R244)+SUMIF('TKK-MIF-TIF'!$J$194:$J$196,'rekap jam tatap muka'!B18,'TKK-MIF-TIF'!$R$194:$R$196)+SUMIF('TKK-MIF-TIF'!$J$205:$J$208,'rekap jam tatap muka'!B18,'TKK-MIF-TIF'!$R$205:$R$208)+SUMIF('TKK-MIF-TIF'!$J$215:$J$218,'rekap jam tatap muka'!B18,'TKK-MIF-TIF'!$R$215:$R235)+SUMIF('TKK-MIF-TIF'!$J$226:$J$227,'rekap jam tatap muka'!B18,'TKK-MIF-TIF'!$R$226:$R244)+SUMIF('TKK-MIF-TIF'!$K$194:$K$196,'rekap jam tatap muka'!B18,'TKK-MIF-TIF'!$R$194:$R$196)+SUMIF('TKK-MIF-TIF'!$K$205:$K$208,'rekap jam tatap muka'!B18,'TKK-MIF-TIF'!$R$205:$R$208)+SUMIF('TKK-MIF-TIF'!$K$215:$K$218,'rekap jam tatap muka'!B18,'TKK-MIF-TIF'!$R$215:$R235)+SUMIF('TKK-MIF-TIF'!$K$226:$K$227,'rekap jam tatap muka'!B18,'TKK-MIF-TIF'!$R$226:$R244)+SUMIF('TKK-MIF-TIF'!$L$194:$L$196,'rekap jam tatap muka'!B18,'TKK-MIF-TIF'!$R$194:$R$196)+SUMIF('TKK-MIF-TIF'!$L$205:$L$208,'rekap jam tatap muka'!B18,'TKK-MIF-TIF'!$R$205:$R$208)+SUMIF('TKK-MIF-TIF'!$L$215:$L$218,'rekap jam tatap muka'!B18,'TKK-MIF-TIF'!$R$215:$R235)+SUMIF('TKK-MIF-TIF'!$L$226:$L$227,'rekap jam tatap muka'!B18,'TKK-MIF-TIF'!$R$226:$R244)</f>
        <v>0</v>
      </c>
      <c r="T7" s="26">
        <f>SUMIF('TKK-MIF-TIF'!$H$197:$H$198,'rekap jam tatap muka'!B18,'TKK-MIF-TIF'!$R$197:$R$198)+SUMIF('TKK-MIF-TIF'!$H$204,'rekap jam tatap muka'!B18,'TKK-MIF-TIF'!$R$204)+SUMIF('TKK-MIF-TIF'!$H$209:$H$210,'rekap jam tatap muka'!B18,'TKK-MIF-TIF'!$R$209:$R$210)+SUMIF('TKK-MIF-TIF'!$H$219:$H$221,'rekap jam tatap muka'!B18,'TKK-MIF-TIF'!$R$219:$R$221)+SUMIF('TKK-MIF-TIF'!$H$228,'rekap jam tatap muka'!B18,'TKK-MIF-TIF'!$R$228)+SUMIF('TKK-MIF-TIF'!$I$197:$I$198,'rekap jam tatap muka'!B18,'TKK-MIF-TIF'!$R$197:$R$198)+SUMIF('TKK-MIF-TIF'!$I$204,'rekap jam tatap muka'!B18,'TKK-MIF-TIF'!$R$204)+SUMIF('TKK-MIF-TIF'!$I$209:$I$210,'rekap jam tatap muka'!B18,'TKK-MIF-TIF'!$R$209:$R$210)+SUMIF('TKK-MIF-TIF'!$I$219:$I$221,'rekap jam tatap muka'!B18,'TKK-MIF-TIF'!$R$219:$R$221)+SUMIF('TKK-MIF-TIF'!$I$228,'rekap jam tatap muka'!B18,'TKK-MIF-TIF'!$R$228)+SUMIF('TKK-MIF-TIF'!$J$197:$J$198,'rekap jam tatap muka'!B18,'TKK-MIF-TIF'!$R$197:$R$198)+SUMIF('TKK-MIF-TIF'!$J$204,'rekap jam tatap muka'!B18,'TKK-MIF-TIF'!$R$204)+SUMIF('TKK-MIF-TIF'!$J$209:$J$210,'rekap jam tatap muka'!B18,'TKK-MIF-TIF'!$R$209:$R$210)+SUMIF('TKK-MIF-TIF'!$J$219:$J$221,'rekap jam tatap muka'!B18,'TKK-MIF-TIF'!$R$219:$R$221)+SUMIF('TKK-MIF-TIF'!$J$228,'rekap jam tatap muka'!B18,'TKK-MIF-TIF'!$R$228)+SUMIF('TKK-MIF-TIF'!$K$197:$K$198,'rekap jam tatap muka'!B18,'TKK-MIF-TIF'!$R$197:$R$198)+SUMIF('TKK-MIF-TIF'!$K$204,'rekap jam tatap muka'!B18,'TKK-MIF-TIF'!$R$204)+SUMIF('TKK-MIF-TIF'!$K$209:$K$210,'rekap jam tatap muka'!B18,'TKK-MIF-TIF'!$R$209:$R$210)+SUMIF('TKK-MIF-TIF'!$K$219:$K$221,'rekap jam tatap muka'!B18,'TKK-MIF-TIF'!$R$219:$R$221)+SUMIF('TKK-MIF-TIF'!$K$228,'rekap jam tatap muka'!B18,'TKK-MIF-TIF'!$R$228)+SUMIF('TKK-MIF-TIF'!$L$197:$L$198,'rekap jam tatap muka'!B18,'TKK-MIF-TIF'!$R$197:$R$198)+SUMIF('TKK-MIF-TIF'!$L$204,'rekap jam tatap muka'!B18,'TKK-MIF-TIF'!$R$204)+SUMIF('TKK-MIF-TIF'!$L$209:$L$210,'rekap jam tatap muka'!B18,'TKK-MIF-TIF'!$R$209:$R$210)+SUMIF('TKK-MIF-TIF'!$J$219:$J$221,'rekap jam tatap muka'!B18,'TKK-MIF-TIF'!$R$219:$R$221)++SUMIF('TKK-MIF-TIF'!$L$228,'rekap jam tatap muka'!B18,'TKK-MIF-TIF'!$R$228)</f>
        <v>0</v>
      </c>
      <c r="U7" s="27">
        <f>COUNTIF('TKK-MIF-TIF'!$A$231:$L$242,'rekap jam tatap muka'!B18)</f>
        <v>0</v>
      </c>
      <c r="V7" s="28">
        <f>SUMIF('TKK-MIF-TIF'!$H$251:$H$253,'rekap jam tatap muka'!B18,'TKK-MIF-TIF'!$R$251:$R$253)+SUMIF('TKK-MIF-TIF'!$I$251:$I$253,'rekap jam tatap muka'!B18,'TKK-MIF-TIF'!$R$251:$R$253)+SUMIF('TKK-MIF-TIF'!$J$251:$J$253,'rekap jam tatap muka'!B18,'TKK-MIF-TIF'!$R$251:$R$253)+SUMIF('TKK-MIF-TIF'!$K$251:$K$253,'rekap jam tatap muka'!B18,'TKK-MIF-TIF'!$R$251:$R$253)+SUMIF('TKK-MIF-TIF'!$L$251:$L$253,'rekap jam tatap muka'!B18,'TKK-MIF-TIF'!$R$251:$R$253)</f>
        <v>0</v>
      </c>
      <c r="W7" s="29">
        <f>SUMIF('TKK-MIF-TIF'!$H$254:$H$255,'rekap jam tatap muka'!B18,'TKK-MIF-TIF'!$R$254:$R$255)+SUMIF('TKK-MIF-TIF'!$I$254:$I$255,'rekap jam tatap muka'!B18,'TKK-MIF-TIF'!$R$254:$R$255)+SUMIF('TKK-MIF-TIF'!$J$254:$J$255,'rekap jam tatap muka'!B18,'TKK-MIF-TIF'!$R$254:$R$255)+SUMIF('TKK-MIF-TIF'!$K$254:$K$255,'rekap jam tatap muka'!B18,'TKK-MIF-TIF'!$R$254:$R$255)+SUMIF('TKK-MIF-TIF'!$L$254:$L$255,'rekap jam tatap muka'!B18,'TKK-MIF-TIF'!$R$254:$R$255)</f>
        <v>0</v>
      </c>
      <c r="X7" s="30">
        <f>COUNTIF('TKK-MIF-TIF'!$A$261:$L$272,'rekap jam tatap muka'!B18)</f>
        <v>0</v>
      </c>
      <c r="Y7" s="31">
        <f>SUMIF('TKK-MIF-TIF'!$H$266:$H$268,'rekap jam tatap muka'!B18,'TKK-MIF-TIF'!$R$266:$R$268)+SUMIF('TKK-MIF-TIF'!$I$266:$I$268,'rekap jam tatap muka'!B18,'TKK-MIF-TIF'!$R$266:$R$268)+SUMIF('TKK-MIF-TIF'!$J$266:$J$268,'rekap jam tatap muka'!B18,'TKK-MIF-TIF'!$R$266:$R$268)+SUMIF('TKK-MIF-TIF'!$K$266:$K$268,'rekap jam tatap muka'!B18,'TKK-MIF-TIF'!$R$266:$R$268)+SUMIF('TKK-MIF-TIF'!$L$266:$L$268,'rekap jam tatap muka'!B18,'TKK-MIF-TIF'!$R$266:$R$268)</f>
        <v>0</v>
      </c>
      <c r="Z7" s="32">
        <f>SUMIF('TKK-MIF-TIF'!$H$269:$H$270,'rekap jam tatap muka'!B18,'TKK-MIF-TIF'!$R$269:$R$270)+SUMIF('TKK-MIF-TIF'!$I$269:$I$270,'rekap jam tatap muka'!B18,'TKK-MIF-TIF'!$R$269:$R$270)+SUMIF('TKK-MIF-TIF'!$J$269:$J$270,'rekap jam tatap muka'!B18,'TKK-MIF-TIF'!$R$269:$R$270)+SUMIF('TKK-MIF-TIF'!$K$269:$K$270,'rekap jam tatap muka'!B18,'TKK-MIF-TIF'!$R$269:$R$270)+SUMIF('TKK-MIF-TIF'!$L$269:$L$270,'rekap jam tatap muka'!B18,'TKK-MIF-TIF'!$R$269:$R$270)</f>
        <v>0</v>
      </c>
      <c r="AA7" s="33">
        <f>COUNTIF('TKK-MIF-TIF'!$A$154:$L$184,'rekap jam tatap muka'!B18)</f>
        <v>0</v>
      </c>
      <c r="AB7" s="33">
        <f>SUMIF('TKK-MIF-TIF'!$H$161:$H$163,'rekap jam tatap muka'!B18,'TKK-MIF-TIF'!$R$161:$R$163)+SUMIF('TKK-MIF-TIF'!$H$172:$H$175,'rekap jam tatap muka'!B18,'TKK-MIF-TIF'!$R$172:$R$175)+SUMIF('TKK-MIF-TIF'!$I$161:$I$163,'rekap jam tatap muka'!B18,'TKK-MIF-TIF'!$R$161:$R$163)+SUMIF('TKK-MIF-TIF'!$I$172:$I$175,'rekap jam tatap muka'!B18,'TKK-MIF-TIF'!$R$172:$R$175)+SUMIF('TKK-MIF-TIF'!$J$161:$J$163,'rekap jam tatap muka'!B18,'TKK-MIF-TIF'!$R$161:$R$163)+SUMIF('TKK-MIF-TIF'!$J$172:$J$175,'rekap jam tatap muka'!B18,'TKK-MIF-TIF'!$R$172:$R$175)+SUMIF('TKK-MIF-TIF'!$K$161:$K$163,'rekap jam tatap muka'!B18,'TKK-MIF-TIF'!$R$161:$R$163)+SUMIF('TKK-MIF-TIF'!$K$172:$K$175,'rekap jam tatap muka'!B18,'TKK-MIF-TIF'!$R$172:$R$175)+SUMIF('TKK-MIF-TIF'!$L$161:$L$163,'rekap jam tatap muka'!B18,'TKK-MIF-TIF'!$R$161:$R$163)+SUMIF('TKK-MIF-TIF'!$L$172:$L$175,'rekap jam tatap muka'!B18,'TKK-MIF-TIF'!$R$172:$R$175)</f>
        <v>0</v>
      </c>
      <c r="AC7" s="34">
        <f>SUMIF('TKK-MIF-TIF'!$H$164:$H$165,'rekap jam tatap muka'!B18,'TKK-MIF-TIF'!$R$164:$R$165)+SUMIF('TKK-MIF-TIF'!$H$171,'rekap jam tatap muka'!B18,'TKK-MIF-TIF'!$R$171)+SUMIF('TKK-MIF-TIF'!$H$176:$H$177,'rekap jam tatap muka'!B18,'TKK-MIF-TIF'!$R$176:$R$177)+SUMIF('TKK-MIF-TIF'!$I$164:$I$165,'rekap jam tatap muka'!B18,'TKK-MIF-TIF'!$R$164:$R$165)+SUMIF('TKK-MIF-TIF'!$I$171,'rekap jam tatap muka'!B18,'TKK-MIF-TIF'!$R$171)+SUMIF('TKK-MIF-TIF'!$I$176:$I$177,'rekap jam tatap muka'!B18,'TKK-MIF-TIF'!$R$176:$R$177)+SUMIF('TKK-MIF-TIF'!$J$164:$J$165,'rekap jam tatap muka'!B18,'TKK-MIF-TIF'!$R$164:$R$165)+SUMIF('TKK-MIF-TIF'!$J$171,'rekap jam tatap muka'!B18,'TKK-MIF-TIF'!$R$171)+SUMIF('TKK-MIF-TIF'!$J$176:$J$177,'rekap jam tatap muka'!B18,'TKK-MIF-TIF'!$R$176:$R$177)+SUMIF('TKK-MIF-TIF'!$K$164:$K$165,'rekap jam tatap muka'!B18,'TKK-MIF-TIF'!$R$164:$R$165)+SUMIF('TKK-MIF-TIF'!$K$171,'rekap jam tatap muka'!B18,'TKK-MIF-TIF'!$R$171)+SUMIF('TKK-MIF-TIF'!$K$176:$K$177,'rekap jam tatap muka'!B18,'TKK-MIF-TIF'!$R$176:$R$177)+SUMIF('TKK-MIF-TIF'!$L$164:$L$165,'rekap jam tatap muka'!B18,'TKK-MIF-TIF'!$R$164:$R$165)+SUMIF('TKK-MIF-TIF'!$L$171,'rekap jam tatap muka'!B18,'TKK-MIF-TIF'!$R$171)+SUMIF('TKK-MIF-TIF'!$L$176:$L$177,'rekap jam tatap muka'!B18,'TKK-MIF-TIF'!$R$176:$R$177)</f>
        <v>0</v>
      </c>
      <c r="AD7" s="35">
        <f t="shared" si="0"/>
        <v>4</v>
      </c>
      <c r="AE7" s="15">
        <f t="shared" ca="1" si="1"/>
        <v>1</v>
      </c>
      <c r="AF7" s="35">
        <f t="shared" ca="1" si="2"/>
        <v>0</v>
      </c>
      <c r="AG7" s="15">
        <f t="shared" ca="1" si="3"/>
        <v>12</v>
      </c>
      <c r="AH7" s="35">
        <f t="shared" ca="1" si="4"/>
        <v>4</v>
      </c>
      <c r="AI7" s="35">
        <v>15.5</v>
      </c>
    </row>
    <row r="8" spans="1:35" ht="15" customHeight="1">
      <c r="A8" s="327">
        <v>6</v>
      </c>
      <c r="B8" s="51" t="s">
        <v>333</v>
      </c>
      <c r="C8" s="14">
        <f>COUNTIF('TKK-MIF-TIF'!$A$13:$L$35,'rekap jam tatap muka'!B19)</f>
        <v>0</v>
      </c>
      <c r="D8" s="15">
        <f ca="1">SUMIF('TKK-MIF-TIF'!$H$4:$H$19,'rekap jam tatap muka'!B19,'TKK-MIF-TIF'!$R$4:$R$19)+SUMIF('TKK-MIF-TIF'!$H$25:$H$30,'rekap jam tatap muka'!B19,'TKK-MIF-TIF'!$R$25:$R$30)+SUMIF('TKK-MIF-TIF'!$I$4:$I$19,'rekap jam tatap muka'!B19,'TKK-MIF-TIF'!$R$4:$R$19)+SUMIF('TKK-MIF-TIF'!$I$25:$I$30,'rekap jam tatap muka'!B19,'TKK-MIF-TIF'!$R$25:$R$30)+SUMIF('TKK-MIF-TIF'!$J$4:$J$19,'rekap jam tatap muka'!B19,'TKK-MIF-TIF'!$R$4:$R$19)+SUMIF('TKK-MIF-TIF'!$J$25:$J$30,'rekap jam tatap muka'!B19,'TKK-MIF-TIF'!$R$25:$R$30)+SUMIF('TKK-MIF-TIF'!$K$4:$K$19,'rekap jam tatap muka'!B19,'TKK-MIF-TIF'!$R$4:$R$19)+SUMIF('TKK-MIF-TIF'!$K$25:$K$30,'rekap jam tatap muka'!B19,'TKK-MIF-TIF'!$R$25:$R$30)+SUMIF('TKK-MIF-TIF'!$L$4:$L$19,'rekap jam tatap muka'!B19,'TKK-MIF-TIF'!$R$4:$R$19)+SUMIF('TKK-MIF-TIF'!$L$25:$L$30,'rekap jam tatap muka'!B19,'TKK-MIF-TIF'!$R$25:$R$30)</f>
        <v>0</v>
      </c>
      <c r="E8" s="16">
        <f>SUMIF('TKK-MIF-TIF'!$H$20:$H$22,'rekap jam tatap muka'!B19,'TKK-MIF-TIF'!$R$20:$R$22)+SUMIF('TKK-MIF-TIF'!$H$31:$H$32,'rekap jam tatap muka'!B19,'TKK-MIF-TIF'!$R$31:$R$32)+SUMIF('TKK-MIF-TIF'!$H$34,'rekap jam tatap muka'!B19,'TKK-MIF-TIF'!$R$34)+SUMIF('TKK-MIF-TIF'!$I$20:$I$22,'rekap jam tatap muka'!B19,'TKK-MIF-TIF'!$R$20:$R$22)+SUMIF('TKK-MIF-TIF'!$I$31:$I$32,'rekap jam tatap muka'!B19,'TKK-MIF-TIF'!$R$31:$R$32)+SUMIF('TKK-MIF-TIF'!$I$34,'rekap jam tatap muka'!B19,'TKK-MIF-TIF'!$R$34)+SUMIF('TKK-MIF-TIF'!$J$20:$J$22,'rekap jam tatap muka'!B19,'TKK-MIF-TIF'!$R$20:$R$22)+SUMIF('TKK-MIF-TIF'!$J$31:$J$32,'rekap jam tatap muka'!B19,'TKK-MIF-TIF'!$R$31:$R$32)+SUMIF('TKK-MIF-TIF'!$J$34,'rekap jam tatap muka'!B19,'TKK-MIF-TIF'!$R$34)+SUMIF('TKK-MIF-TIF'!$K$20:$K$22,'rekap jam tatap muka'!B19,'TKK-MIF-TIF'!$R$20:$R$22)+SUMIF('TKK-MIF-TIF'!$K$31:$K$32,'rekap jam tatap muka'!B19,'TKK-MIF-TIF'!$R$31:$R$32)+SUMIF('TKK-MIF-TIF'!$K$34,'rekap jam tatap muka'!B19,'TKK-MIF-TIF'!$R$34)+SUMIF('TKK-MIF-TIF'!$L$20:$L$22,'rekap jam tatap muka'!B19,'TKK-MIF-TIF'!$R$20:$R$22)+SUMIF('TKK-MIF-TIF'!$L$31:$L$32,'rekap jam tatap muka'!B19,'TKK-MIF-TIF'!$R$31:$R$32)+SUMIF('TKK-MIF-TIF'!$L$34,'rekap jam tatap muka'!B19,'TKK-MIF-TIF'!$R$34)</f>
        <v>0</v>
      </c>
      <c r="F8" s="17">
        <f>COUNTIF('TKK-MIF-TIF'!$A$41:$L$50,'rekap jam tatap muka'!B19)</f>
        <v>0</v>
      </c>
      <c r="G8" s="18">
        <f>SUMIF('TKK-MIF-TIF'!$H$43:$H$47,'rekap jam tatap muka'!B19,'TKK-MIF-TIF'!$R$43:$R$47)+SUMIF('TKK-MIF-TIF'!$I$43:$I$47,'rekap jam tatap muka'!B19,'TKK-MIF-TIF'!$R$43:$R$47)+SUMIF('TKK-MIF-TIF'!$J$43:$J$47,'rekap jam tatap muka'!B19,'TKK-MIF-TIF'!$R$43:$R$47)+SUMIF('TKK-MIF-TIF'!$K$43:$K$47,'rekap jam tatap muka'!B19,'TKK-MIF-TIF'!$R$43:$R$47)+SUMIF('TKK-MIF-TIF'!$L$43:$L$47,'rekap jam tatap muka'!B19,'TKK-MIF-TIF'!$R$43:$R$47)</f>
        <v>0</v>
      </c>
      <c r="H8" s="16">
        <f>SUMIF('TKK-MIF-TIF'!$H$48:$H$50,'rekap jam tatap muka'!B19,'TKK-MIF-TIF'!$R$48:$R$50)+SUMIF('TKK-MIF-TIF'!$I$48:$I$50,'rekap jam tatap muka'!B19,'TKK-MIF-TIF'!$R$48:$R$50)+SUMIF('TKK-MIF-TIF'!$J$48:$J$50,'rekap jam tatap muka'!B19,'TKK-MIF-TIF'!$R$48:$R$50)+SUMIF('TKK-MIF-TIF'!$K$48:$K$50,'rekap jam tatap muka'!B19,'TKK-MIF-TIF'!$R$48:$R$50)+SUMIF('TKK-MIF-TIF'!$L$48:$L$50,'rekap jam tatap muka'!B19,'TKK-MIF-TIF'!$R$48:$R$50)</f>
        <v>0</v>
      </c>
      <c r="I8" s="19">
        <f>COUNTIF('TKK-MIF-TIF'!$A$55:$K$80,'rekap jam tatap muka'!B19)</f>
        <v>1</v>
      </c>
      <c r="J8" s="19">
        <f>SUMIF('TKK-MIF-TIF'!$H$60,'rekap jam tatap muka'!B19,'TKK-MIF-TIF'!$R$60)+SUMIF('TKK-MIF-TIF'!$H$62,'rekap jam tatap muka'!B19,'TKK-MIF-TIF'!$R$62)+SUMIF('TKK-MIF-TIF'!$H$67:$H$72,'rekap jam tatap muka'!B19,'TKK-MIF-TIF'!$R$67:$R$72)+SUMIF('TKK-MIF-TIF'!$H$78:$H$79,'rekap jam tatap muka'!B19,'TKK-MIF-TIF'!$R$78:$R$79)+SUMIF('TKK-MIF-TIF'!$I$60,'rekap jam tatap muka'!B19,'TKK-MIF-TIF'!$R$60)+SUMIF('TKK-MIF-TIF'!$I$62,'rekap jam tatap muka'!B19,'TKK-MIF-TIF'!$R$62)+SUMIF('TKK-MIF-TIF'!$I$67:$I$72,'rekap jam tatap muka'!B19,'TKK-MIF-TIF'!$R$67:$R$72)+SUMIF('TKK-MIF-TIF'!$I$78:$I$79,'rekap jam tatap muka'!B19,'TKK-MIF-TIF'!$R$78:$R$79)+SUMIF('TKK-MIF-TIF'!$J$60,'rekap jam tatap muka'!B19,'TKK-MIF-TIF'!$R$60)+SUMIF('TKK-MIF-TIF'!$J$62,'rekap jam tatap muka'!B19,'TKK-MIF-TIF'!$R$62)+SUMIF('TKK-MIF-TIF'!$J$67:$J$72,'rekap jam tatap muka'!B19,'TKK-MIF-TIF'!$R$67:$R$72)+SUMIF('TKK-MIF-TIF'!$J$78:$J$79,'rekap jam tatap muka'!B19,'TKK-MIF-TIF'!$R$78:$R$79)+SUMIF('TKK-MIF-TIF'!$K$60,'rekap jam tatap muka'!B19,'TKK-MIF-TIF'!$R$60)+SUMIF('TKK-MIF-TIF'!$K$62,'rekap jam tatap muka'!B19,'TKK-MIF-TIF'!$R$62)+SUMIF('TKK-MIF-TIF'!$K$67:$K$72,'rekap jam tatap muka'!B19,'TKK-MIF-TIF'!$R$67:$R$72)+SUMIF('TKK-MIF-TIF'!$K$78:$K$79,'rekap jam tatap muka'!B19,'TKK-MIF-TIF'!$R$78:$R$79)+SUMIF('TKK-MIF-TIF'!$L$60,'rekap jam tatap muka'!B19,'TKK-MIF-TIF'!$R$60)+SUMIF('TKK-MIF-TIF'!$L$62,'rekap jam tatap muka'!B19,'TKK-MIF-TIF'!$R$62)+SUMIF('TKK-MIF-TIF'!$L$67:$L$72,'rekap jam tatap muka'!B19,'TKK-MIF-TIF'!$R$67:$R$72)+SUMIF('TKK-MIF-TIF'!$L$78:$L$79,'rekap jam tatap muka'!B19,'TKK-MIF-TIF'!$R$78:$R$79)</f>
        <v>0</v>
      </c>
      <c r="K8" s="20">
        <f>SUMIF('TKK-MIF-TIF'!$H$61,'rekap jam tatap muka'!B19,'TKK-MIF-TIF'!$R$61)+SUMIF('TKK-MIF-TIF'!$H$63:$H$64,'rekap jam tatap muka'!B19,'TKK-MIF-TIF'!$R$63:$R$64)+SUMIF('TKK-MIF-TIF'!$H$73:$H$74,'rekap jam tatap muka'!B19,'TKK-MIF-TIF'!$R$73:$R$74)+SUMIF('TKK-MIF-TIF'!$H$77,'rekap jam tatap muka'!B19,'TKK-MIF-TIF'!$R$77)+SUMIF('TKK-MIF-TIF'!$I$61,'rekap jam tatap muka'!B19,'TKK-MIF-TIF'!$R$61)+SUMIF('TKK-MIF-TIF'!$I$63:$I$64,'rekap jam tatap muka'!B19,'TKK-MIF-TIF'!$R$63:$R$64)+SUMIF('TKK-MIF-TIF'!$I$73:$I$74,'rekap jam tatap muka'!B19,'TKK-MIF-TIF'!$R$73:$R$74)+SUMIF('TKK-MIF-TIF'!$I$77,'rekap jam tatap muka'!B19,'TKK-MIF-TIF'!$R$77)+SUMIF('TKK-MIF-TIF'!$J$61,'rekap jam tatap muka'!B19,'TKK-MIF-TIF'!$R$61)+SUMIF('TKK-MIF-TIF'!$J$63:$J$64,'rekap jam tatap muka'!B19,'TKK-MIF-TIF'!$R$63:$R$64)+SUMIF('TKK-MIF-TIF'!$J$73:$J$74,'rekap jam tatap muka'!B19,'TKK-MIF-TIF'!$R$73:$R$74)+SUMIF('TKK-MIF-TIF'!$J$77,'rekap jam tatap muka'!B19,'TKK-MIF-TIF'!$R$77)+SUMIF('TKK-MIF-TIF'!$K$61,'rekap jam tatap muka'!B19,'TKK-MIF-TIF'!$R$61)+SUMIF('TKK-MIF-TIF'!$K$63:$K$64,'rekap jam tatap muka'!B19,'TKK-MIF-TIF'!$R$63:$R$64)+SUMIF('TKK-MIF-TIF'!$K$73:$K$74,'rekap jam tatap muka'!B19,'TKK-MIF-TIF'!$R$73:$R$74)+SUMIF('TKK-MIF-TIF'!$K$77,'rekap jam tatap muka'!B19,'TKK-MIF-TIF'!$R$77)+SUMIF('TKK-MIF-TIF'!$L$61,'rekap jam tatap muka'!B19,'TKK-MIF-TIF'!$R$61)+SUMIF('TKK-MIF-TIF'!$L$63:$L$64,'rekap jam tatap muka'!B19,'TKK-MIF-TIF'!$R$63:$R$64)+SUMIF('TKK-MIF-TIF'!$L$73:$L$74,'rekap jam tatap muka'!B19,'TKK-MIF-TIF'!$R$73:$R$74)+SUMIF('TKK-MIF-TIF'!$L$77,'rekap jam tatap muka'!B19,'TKK-MIF-TIF'!$R$77)</f>
        <v>5</v>
      </c>
      <c r="L8" s="21">
        <f>COUNTIF('TKK-MIF-TIF'!$A$84:$K$109,'rekap jam tatap muka'!B19)</f>
        <v>1</v>
      </c>
      <c r="M8" s="21">
        <f>SUMIF('TKK-MIF-TIF'!$H$89,'rekap jam tatap muka'!B19,'TKK-MIF-TIF'!$R$89)+SUMIF('TKK-MIF-TIF'!$H$91,'rekap jam tatap muka'!B19,'TKK-MIF-TIF'!$R$91)+SUMIF('TKK-MIF-TIF'!$H$96:$H$101,'rekap jam tatap muka'!B19,'TKK-MIF-TIF'!$R$96:$R$101)+SUMIF('TKK-MIF-TIF'!$H$107:$H$108,'rekap jam tatap muka'!B19,'TKK-MIF-TIF'!$R$107:$R$108)+SUMIF('TKK-MIF-TIF'!$I$89,'rekap jam tatap muka'!B19,'TKK-MIF-TIF'!$R$89)+SUMIF('TKK-MIF-TIF'!$I$91,'rekap jam tatap muka'!B19,'TKK-MIF-TIF'!$R$91)+SUMIF('TKK-MIF-TIF'!$I$96:$I$101,'rekap jam tatap muka'!B19,'TKK-MIF-TIF'!$R$96:$R$101)+SUMIF('TKK-MIF-TIF'!$I$107:$I$108,'rekap jam tatap muka'!B19,'TKK-MIF-TIF'!$R$107:$R$108)+SUMIF('TKK-MIF-TIF'!$J$89,'rekap jam tatap muka'!B19,'TKK-MIF-TIF'!$R$89)+SUMIF('TKK-MIF-TIF'!$J$91,'rekap jam tatap muka'!B19,'TKK-MIF-TIF'!$R$91)+SUMIF('TKK-MIF-TIF'!$J$96:$J$101,'rekap jam tatap muka'!B19,'TKK-MIF-TIF'!$R$96:$R$101)+SUMIF('TKK-MIF-TIF'!$J$107:$J$108,'rekap jam tatap muka'!B19,'TKK-MIF-TIF'!$R$107:$R$108)+SUMIF('TKK-MIF-TIF'!$K$89,'rekap jam tatap muka'!B19,'TKK-MIF-TIF'!$R$89)+SUMIF('TKK-MIF-TIF'!$K$91,'rekap jam tatap muka'!B19,'TKK-MIF-TIF'!$R$91)+SUMIF('TKK-MIF-TIF'!$K$96:$K$101,'rekap jam tatap muka'!B19,'TKK-MIF-TIF'!$R$96:$R$101)+SUMIF('TKK-MIF-TIF'!$K$107:$K$108,'rekap jam tatap muka'!B19,'TKK-MIF-TIF'!$R$107:$R$108)+SUMIF('TKK-MIF-TIF'!$H$89,'rekap jam tatap muka'!B19,'TKK-MIF-TIF'!$R$89)+SUMIF('TKK-MIF-TIF'!$L$91,'rekap jam tatap muka'!B19,'TKK-MIF-TIF'!$R$91)+SUMIF('TKK-MIF-TIF'!$L$96:$L$101,'rekap jam tatap muka'!B19,'TKK-MIF-TIF'!$R$96:$R$101)+SUMIF('TKK-MIF-TIF'!$L$107:$L$108,'rekap jam tatap muka'!B19,'TKK-MIF-TIF'!$R$107:$R$108)</f>
        <v>0</v>
      </c>
      <c r="N8" s="22">
        <f ca="1">SUMIF('TKK-MIF-TIF'!$H$90,'rekap jam tatap muka'!B19,'TKK-MIF-TIF'!$R$90)+SUMIF('TKK-MIF-TIF'!$H$92:$H$93,'rekap jam tatap muka'!B19,'TKK-MIF-TIF'!$R$92:$R$93)+SUMIF('TKK-MIF-TIF'!$H$102:$H$103,'rekap jam tatap muka'!B19,'TKK-MIF-TIF'!$R$102:$R$103)+SUMIF('TKK-MIF-TIF'!$H$106,'rekap jam tatap muka'!B19,'TKK-MIF-TIF'!$R$106)+SUMIF('TKK-MIF-TIF'!$I$90,'rekap jam tatap muka'!B19,'TKK-MIF-TIF'!$R$90)+SUMIF('TKK-MIF-TIF'!$H$92:$I$93,'rekap jam tatap muka'!B19,'TKK-MIF-TIF'!$R$92:$R$93)+SUMIF('TKK-MIF-TIF'!$I$102:$I$103,'rekap jam tatap muka'!B19,'TKK-MIF-TIF'!$R$102:$R$103)+SUMIF('TKK-MIF-TIF'!$I$106,'rekap jam tatap muka'!B19,'TKK-MIF-TIF'!$R$106)+SUMIF('TKK-MIF-TIF'!$J$90,'rekap jam tatap muka'!B19,'TKK-MIF-TIF'!$R$90)+SUMIF('TKK-MIF-TIF'!$J$92:$J$93,'rekap jam tatap muka'!B19,'TKK-MIF-TIF'!$R$92:$R$93)+SUMIF('TKK-MIF-TIF'!$J$102:$J$103,'rekap jam tatap muka'!B19,'TKK-MIF-TIF'!$R$102:$R$103)+SUMIF('TKK-MIF-TIF'!$J$106,'rekap jam tatap muka'!B19,'TKK-MIF-TIF'!$R$106)+SUMIF('TKK-MIF-TIF'!$K$90,'rekap jam tatap muka'!B19,'TKK-MIF-TIF'!$R$90)+SUMIF('TKK-MIF-TIF'!$K$92:$K$93,'rekap jam tatap muka'!B19,'TKK-MIF-TIF'!$R$92:$R$93)+SUMIF('TKK-MIF-TIF'!$K$102:$K$103,'rekap jam tatap muka'!B19,'TKK-MIF-TIF'!$R$102:$R$103)+SUMIF('TKK-MIF-TIF'!$K$106,'rekap jam tatap muka'!B19,'TKK-MIF-TIF'!$R$106)+SUMIF('TKK-MIF-TIF'!$L$90,'rekap jam tatap muka'!B19,'TKK-MIF-TIF'!$R$90)+SUMIF('TKK-MIF-TIF'!$L$92:$L$93,'rekap jam tatap muka'!B19,'TKK-MIF-TIF'!$R$92:$R$93)+SUMIF('TKK-MIF-TIF'!$L$102:$L$103,'rekap jam tatap muka'!B19,'TKK-MIF-TIF'!$R$102:$R$103)+SUMIF('TKK-MIF-TIF'!$L$106,'rekap jam tatap muka'!B19,'TKK-MIF-TIF'!$R$106)</f>
        <v>2</v>
      </c>
      <c r="O8" s="23">
        <f>COUNTIF('TKK-MIF-TIF'!$A$113:$L$150,'rekap jam tatap muka'!B19)</f>
        <v>2</v>
      </c>
      <c r="P8" s="23">
        <f>SUMIF('TKK-MIF-TIF'!$H$119:$H$121,'rekap jam tatap muka'!B19,'TKK-MIF-TIF'!$R$119:$R$121)+SUMIF('TKK-MIF-TIF'!$H$129:$H$132,'rekap jam tatap muka'!B19,'TKK-MIF-TIF'!$R$129:$R$132)+SUMIF('TKK-MIF-TIF'!$H$139:$H$142,'rekap jam tatap muka'!B19,'TKK-MIF-TIF'!$R$139:$R160)+ SUMIF('TKK-MIF-TIF'!$H$150:$H$151,'rekap jam tatap muka'!B19,'TKK-MIF-TIF'!$R$150:$R169)+SUMIF('TKK-MIF-TIF'!$I$119:$I$121,'rekap jam tatap muka'!B19,'TKK-MIF-TIF'!$R$119:$R$121)+SUMIF('TKK-MIF-TIF'!$I$129:$I$132,'rekap jam tatap muka'!B19,'TKK-MIF-TIF'!$R$129:$R$132)+SUMIF('TKK-MIF-TIF'!$I$139:$I$142,'rekap jam tatap muka'!B19,'TKK-MIF-TIF'!$R$139:$R160)+SUMIF('TKK-MIF-TIF'!$I$150:$I$151,'rekap jam tatap muka'!B19,'TKK-MIF-TIF'!$R$150:$R169)+SUMIF('TKK-MIF-TIF'!$J$119:$J$121,'rekap jam tatap muka'!B19,'TKK-MIF-TIF'!$R$119:$R$121)+SUMIF('TKK-MIF-TIF'!$J$129:$J$132,'rekap jam tatap muka'!B19,'TKK-MIF-TIF'!$R$129:$R$132)+SUMIF('TKK-MIF-TIF'!$J$139:$J$142,'rekap jam tatap muka'!B19,'TKK-MIF-TIF'!$R$139:$R160)+SUMIF('TKK-MIF-TIF'!$J$150:$J$151,'rekap jam tatap muka'!B19,'TKK-MIF-TIF'!$R$150:$R169)+SUMIF('TKK-MIF-TIF'!$K$119:$K$121,'rekap jam tatap muka'!B19,'TKK-MIF-TIF'!$R$119:$R$121)+SUMIF('TKK-MIF-TIF'!$K$129:$K$132,'rekap jam tatap muka'!B19,'TKK-MIF-TIF'!$R$132:$R$1120)+SUMIF('TKK-MIF-TIF'!$K$139:$K$142,'rekap jam tatap muka'!B19,'TKK-MIF-TIF'!$R$139:$R160)+SUMIF('TKK-MIF-TIF'!$K$150:$K$151,'rekap jam tatap muka'!B19,'TKK-MIF-TIF'!$R$150:$R169)+SUMIF('TKK-MIF-TIF'!$L$119:$L$121,'rekap jam tatap muka'!B19,'TKK-MIF-TIF'!$R$119:$R$121)+SUMIF('TKK-MIF-TIF'!$L$129:$L$132,'rekap jam tatap muka'!B19,'TKK-MIF-TIF'!$R$132:$R$1120)+SUMIF('TKK-MIF-TIF'!$L$139:$L$142,'rekap jam tatap muka'!B19,'TKK-MIF-TIF'!$R$139:$R160)+SUMIF('TKK-MIF-TIF'!$L$150:$L$151,'rekap jam tatap muka'!B19,'TKK-MIF-TIF'!$R$150:$R169)</f>
        <v>2</v>
      </c>
      <c r="Q8" s="24">
        <f>SUMIF('TKK-MIF-TIF'!$H$122:$H$123,'rekap jam tatap muka'!B19,'TKK-MIF-TIF'!$R$122:$R$123)+SUMIF('TKK-MIF-TIF'!$H$128,'rekap jam tatap muka'!B19,'TKK-MIF-TIF'!$R$128)+SUMIF('TKK-MIF-TIF'!$H$133:$H$134,'rekap jam tatap muka'!B19,'TKK-MIF-TIF'!$R$133:$R$134)+SUMIF('TKK-MIF-TIF'!$H$143:$H$145,'rekap jam tatap muka'!B19,'TKK-MIF-TIF'!$R$143:$R$145)+SUMIF('TKK-MIF-TIF'!$H$152,'rekap jam tatap muka'!B19,'TKK-MIF-TIF'!$R$152)+SUMIF('TKK-MIF-TIF'!$I$122:$I$123,'rekap jam tatap muka'!B19,'TKK-MIF-TIF'!$R$122:$R$123)+SUMIF('TKK-MIF-TIF'!$I$128,'rekap jam tatap muka'!B19,'TKK-MIF-TIF'!$R$128)+SUMIF('TKK-MIF-TIF'!$I$133:$I$134,'rekap jam tatap muka'!B19,'TKK-MIF-TIF'!$R$133:$R$134)+SUMIF('TKK-MIF-TIF'!$I$143:$I$145,'rekap jam tatap muka'!B19,'TKK-MIF-TIF'!$R$143:$R$145)+SUMIF('TKK-MIF-TIF'!$I$152,'rekap jam tatap muka'!B19,'TKK-MIF-TIF'!$R$152)+SUMIF('TKK-MIF-TIF'!$J$122:$J$123,'rekap jam tatap muka'!B19,'TKK-MIF-TIF'!$R$122:$R$123)+SUMIF('TKK-MIF-TIF'!$J$128,'rekap jam tatap muka'!B19,'TKK-MIF-TIF'!$R$128)+SUMIF('TKK-MIF-TIF'!$J$133:$J$134,'rekap jam tatap muka'!B19,'TKK-MIF-TIF'!$R$133:$R$134)+SUMIF('TKK-MIF-TIF'!$J$143:$J$145,'rekap jam tatap muka'!B19,'TKK-MIF-TIF'!$R$143:$R$145)+SUMIF('TKK-MIF-TIF'!$K$122:$K$123,'rekap jam tatap muka'!B19,'TKK-MIF-TIF'!$R$122:$R$123)+SUMIF('TKK-MIF-TIF'!$J$152,'rekap jam tatap muka'!B19,'TKK-MIF-TIF'!$R$152)+SUMIF('TKK-MIF-TIF'!$K$128,'rekap jam tatap muka'!B19,'TKK-MIF-TIF'!$R$128)+SUMIF('TKK-MIF-TIF'!$K$133:$K$134,'rekap jam tatap muka'!B19,'TKK-MIF-TIF'!$R$133:$R$134)+SUMIF('TKK-MIF-TIF'!$K$143:$K$145,'rekap jam tatap muka'!B19,'TKK-MIF-TIF'!$R$143:$R$145)+SUMIF('TKK-MIF-TIF'!$K$152,'rekap jam tatap muka'!B19,'TKK-MIF-TIF'!$R$152)+SUMIF('TKK-MIF-TIF'!$L$122:$L$123,'rekap jam tatap muka'!B19,'TKK-MIF-TIF'!$R$122:$R$123)+SUMIF('TKK-MIF-TIF'!$L$128,'rekap jam tatap muka'!B19,'TKK-MIF-TIF'!$R$128)+SUMIF('TKK-MIF-TIF'!$L$133:$L$134,'rekap jam tatap muka'!B19,'TKK-MIF-TIF'!$R$133:$R$134)+SUMIF('TKK-MIF-TIF'!$L$143:$L$145,'rekap jam tatap muka'!B19,'TKK-MIF-TIF'!$R$143:$R$145)+SUMIF('TKK-MIF-TIF'!$L$152,'rekap jam tatap muka'!B19,'TKK-MIF-TIF'!$R$152)</f>
        <v>5</v>
      </c>
      <c r="R8" s="25">
        <f>COUNTIF('TKK-MIF-TIF'!$A$189:$L$226,'rekap jam tatap muka'!B19)</f>
        <v>2</v>
      </c>
      <c r="S8" s="25">
        <f>SUMIF('TKK-MIF-TIF'!$H$194:$H$196,'rekap jam tatap muka'!B19,'TKK-MIF-TIF'!$R$194:$R$196)+SUMIF('TKK-MIF-TIF'!$H$205:$H$208,'rekap jam tatap muka'!B19,'TKK-MIF-TIF'!$R$205:$R$208)+SUMIF('TKK-MIF-TIF'!$H$215:$H$218,'rekap jam tatap muka'!B19,'TKK-MIF-TIF'!$R$215:$R236)+SUMIF('TKK-MIF-TIF'!$H$226:$H$227,'rekap jam tatap muka'!B19,'TKK-MIF-TIF'!$R$226:$R245)+ SUMIF('TKK-MIF-TIF'!$I$194:$I$196,'rekap jam tatap muka'!B19,'TKK-MIF-TIF'!$R$194:$R$196)+SUMIF('TKK-MIF-TIF'!$I$205:$I$208,'rekap jam tatap muka'!B19,'TKK-MIF-TIF'!$R$205:$R$208)+SUMIF('TKK-MIF-TIF'!$I$215:$I$218,'rekap jam tatap muka'!B19,'TKK-MIF-TIF'!$R$215:$R236)+SUMIF('TKK-MIF-TIF'!$I$226:$I$227,'rekap jam tatap muka'!B19,'TKK-MIF-TIF'!$R$226:$R245)+SUMIF('TKK-MIF-TIF'!$J$194:$J$196,'rekap jam tatap muka'!B19,'TKK-MIF-TIF'!$R$194:$R$196)+SUMIF('TKK-MIF-TIF'!$J$205:$J$208,'rekap jam tatap muka'!B19,'TKK-MIF-TIF'!$R$205:$R$208)+SUMIF('TKK-MIF-TIF'!$J$215:$J$218,'rekap jam tatap muka'!B19,'TKK-MIF-TIF'!$R$215:$R236)+SUMIF('TKK-MIF-TIF'!$J$226:$J$227,'rekap jam tatap muka'!B19,'TKK-MIF-TIF'!$R$226:$R245)+SUMIF('TKK-MIF-TIF'!$K$194:$K$196,'rekap jam tatap muka'!B19,'TKK-MIF-TIF'!$R$194:$R$196)+SUMIF('TKK-MIF-TIF'!$K$205:$K$208,'rekap jam tatap muka'!B19,'TKK-MIF-TIF'!$R$205:$R$208)+SUMIF('TKK-MIF-TIF'!$K$215:$K$218,'rekap jam tatap muka'!B19,'TKK-MIF-TIF'!$R$215:$R236)+SUMIF('TKK-MIF-TIF'!$K$226:$K$227,'rekap jam tatap muka'!B19,'TKK-MIF-TIF'!$R$226:$R245)+SUMIF('TKK-MIF-TIF'!$L$194:$L$196,'rekap jam tatap muka'!B19,'TKK-MIF-TIF'!$R$194:$R$196)+SUMIF('TKK-MIF-TIF'!$L$205:$L$208,'rekap jam tatap muka'!B19,'TKK-MIF-TIF'!$R$205:$R$208)+SUMIF('TKK-MIF-TIF'!$L$215:$L$218,'rekap jam tatap muka'!B19,'TKK-MIF-TIF'!$R$215:$R236)+SUMIF('TKK-MIF-TIF'!$L$226:$L$227,'rekap jam tatap muka'!B19,'TKK-MIF-TIF'!$R$226:$R245)</f>
        <v>1.5</v>
      </c>
      <c r="T8" s="26">
        <f>SUMIF('TKK-MIF-TIF'!$H$197:$H$198,'rekap jam tatap muka'!B19,'TKK-MIF-TIF'!$R$197:$R$198)+SUMIF('TKK-MIF-TIF'!$H$204,'rekap jam tatap muka'!B19,'TKK-MIF-TIF'!$R$204)+SUMIF('TKK-MIF-TIF'!$H$209:$H$210,'rekap jam tatap muka'!B19,'TKK-MIF-TIF'!$R$209:$R$210)+SUMIF('TKK-MIF-TIF'!$H$219:$H$221,'rekap jam tatap muka'!B19,'TKK-MIF-TIF'!$R$219:$R$221)+SUMIF('TKK-MIF-TIF'!$H$228,'rekap jam tatap muka'!B19,'TKK-MIF-TIF'!$R$228)+SUMIF('TKK-MIF-TIF'!$I$197:$I$198,'rekap jam tatap muka'!B19,'TKK-MIF-TIF'!$R$197:$R$198)+SUMIF('TKK-MIF-TIF'!$I$204,'rekap jam tatap muka'!B19,'TKK-MIF-TIF'!$R$204)+SUMIF('TKK-MIF-TIF'!$I$209:$I$210,'rekap jam tatap muka'!B19,'TKK-MIF-TIF'!$R$209:$R$210)+SUMIF('TKK-MIF-TIF'!$I$219:$I$221,'rekap jam tatap muka'!B19,'TKK-MIF-TIF'!$R$219:$R$221)+SUMIF('TKK-MIF-TIF'!$I$228,'rekap jam tatap muka'!B19,'TKK-MIF-TIF'!$R$228)+SUMIF('TKK-MIF-TIF'!$J$197:$J$198,'rekap jam tatap muka'!B19,'TKK-MIF-TIF'!$R$197:$R$198)+SUMIF('TKK-MIF-TIF'!$J$204,'rekap jam tatap muka'!B19,'TKK-MIF-TIF'!$R$204)+SUMIF('TKK-MIF-TIF'!$J$209:$J$210,'rekap jam tatap muka'!B19,'TKK-MIF-TIF'!$R$209:$R$210)+SUMIF('TKK-MIF-TIF'!$J$219:$J$221,'rekap jam tatap muka'!B19,'TKK-MIF-TIF'!$R$219:$R$221)+SUMIF('TKK-MIF-TIF'!$J$228,'rekap jam tatap muka'!B19,'TKK-MIF-TIF'!$R$228)+SUMIF('TKK-MIF-TIF'!$K$197:$K$198,'rekap jam tatap muka'!B19,'TKK-MIF-TIF'!$R$197:$R$198)+SUMIF('TKK-MIF-TIF'!$K$204,'rekap jam tatap muka'!B19,'TKK-MIF-TIF'!$R$204)+SUMIF('TKK-MIF-TIF'!$K$209:$K$210,'rekap jam tatap muka'!B19,'TKK-MIF-TIF'!$R$209:$R$210)+SUMIF('TKK-MIF-TIF'!$K$219:$K$221,'rekap jam tatap muka'!B19,'TKK-MIF-TIF'!$R$219:$R$221)+SUMIF('TKK-MIF-TIF'!$K$228,'rekap jam tatap muka'!B19,'TKK-MIF-TIF'!$R$228)+SUMIF('TKK-MIF-TIF'!$L$197:$L$198,'rekap jam tatap muka'!B19,'TKK-MIF-TIF'!$R$197:$R$198)+SUMIF('TKK-MIF-TIF'!$L$204,'rekap jam tatap muka'!B19,'TKK-MIF-TIF'!$R$204)+SUMIF('TKK-MIF-TIF'!$L$209:$L$210,'rekap jam tatap muka'!B19,'TKK-MIF-TIF'!$R$209:$R$210)+SUMIF('TKK-MIF-TIF'!$J$219:$J$221,'rekap jam tatap muka'!B19,'TKK-MIF-TIF'!$R$219:$R$221)++SUMIF('TKK-MIF-TIF'!$L$228,'rekap jam tatap muka'!B19,'TKK-MIF-TIF'!$R$228)</f>
        <v>3</v>
      </c>
      <c r="U8" s="27">
        <f>COUNTIF('TKK-MIF-TIF'!$A$231:$L$242,'rekap jam tatap muka'!B19)</f>
        <v>0</v>
      </c>
      <c r="V8" s="28">
        <f>SUMIF('TKK-MIF-TIF'!$H$251:$H$253,'rekap jam tatap muka'!B19,'TKK-MIF-TIF'!$R$251:$R$253)+SUMIF('TKK-MIF-TIF'!$I$251:$I$253,'rekap jam tatap muka'!B19,'TKK-MIF-TIF'!$R$251:$R$253)+SUMIF('TKK-MIF-TIF'!$J$251:$J$253,'rekap jam tatap muka'!B19,'TKK-MIF-TIF'!$R$251:$R$253)+SUMIF('TKK-MIF-TIF'!$K$251:$K$253,'rekap jam tatap muka'!B19,'TKK-MIF-TIF'!$R$251:$R$253)+SUMIF('TKK-MIF-TIF'!$L$251:$L$253,'rekap jam tatap muka'!B19,'TKK-MIF-TIF'!$R$251:$R$253)</f>
        <v>0</v>
      </c>
      <c r="W8" s="29">
        <f>SUMIF('TKK-MIF-TIF'!$H$254:$H$255,'rekap jam tatap muka'!B19,'TKK-MIF-TIF'!$R$254:$R$255)+SUMIF('TKK-MIF-TIF'!$I$254:$I$255,'rekap jam tatap muka'!B19,'TKK-MIF-TIF'!$R$254:$R$255)+SUMIF('TKK-MIF-TIF'!$J$254:$J$255,'rekap jam tatap muka'!B19,'TKK-MIF-TIF'!$R$254:$R$255)+SUMIF('TKK-MIF-TIF'!$K$254:$K$255,'rekap jam tatap muka'!B19,'TKK-MIF-TIF'!$R$254:$R$255)+SUMIF('TKK-MIF-TIF'!$L$254:$L$255,'rekap jam tatap muka'!B19,'TKK-MIF-TIF'!$R$254:$R$255)</f>
        <v>0</v>
      </c>
      <c r="X8" s="30">
        <f>COUNTIF('TKK-MIF-TIF'!$A$261:$L$272,'rekap jam tatap muka'!B19)</f>
        <v>0</v>
      </c>
      <c r="Y8" s="31">
        <f>SUMIF('TKK-MIF-TIF'!$H$266:$H$268,'rekap jam tatap muka'!B19,'TKK-MIF-TIF'!$R$266:$R$268)+SUMIF('TKK-MIF-TIF'!$I$266:$I$268,'rekap jam tatap muka'!B19,'TKK-MIF-TIF'!$R$266:$R$268)+SUMIF('TKK-MIF-TIF'!$J$266:$J$268,'rekap jam tatap muka'!B19,'TKK-MIF-TIF'!$R$266:$R$268)+SUMIF('TKK-MIF-TIF'!$K$266:$K$268,'rekap jam tatap muka'!B19,'TKK-MIF-TIF'!$R$266:$R$268)+SUMIF('TKK-MIF-TIF'!$L$266:$L$268,'rekap jam tatap muka'!B19,'TKK-MIF-TIF'!$R$266:$R$268)</f>
        <v>0</v>
      </c>
      <c r="Z8" s="32">
        <f>SUMIF('TKK-MIF-TIF'!$H$269:$H$270,'rekap jam tatap muka'!B19,'TKK-MIF-TIF'!$R$269:$R$270)+SUMIF('TKK-MIF-TIF'!$I$269:$I$270,'rekap jam tatap muka'!B19,'TKK-MIF-TIF'!$R$269:$R$270)+SUMIF('TKK-MIF-TIF'!$J$269:$J$270,'rekap jam tatap muka'!B19,'TKK-MIF-TIF'!$R$269:$R$270)+SUMIF('TKK-MIF-TIF'!$K$269:$K$270,'rekap jam tatap muka'!B19,'TKK-MIF-TIF'!$R$269:$R$270)+SUMIF('TKK-MIF-TIF'!$L$269:$L$270,'rekap jam tatap muka'!B19,'TKK-MIF-TIF'!$R$269:$R$270)</f>
        <v>0</v>
      </c>
      <c r="AA8" s="33">
        <f>COUNTIF('TKK-MIF-TIF'!$A$154:$L$184,'rekap jam tatap muka'!B19)</f>
        <v>0</v>
      </c>
      <c r="AB8" s="33">
        <f>SUMIF('TKK-MIF-TIF'!$H$161:$H$163,'rekap jam tatap muka'!B19,'TKK-MIF-TIF'!$R$161:$R$163)+SUMIF('TKK-MIF-TIF'!$H$172:$H$175,'rekap jam tatap muka'!B19,'TKK-MIF-TIF'!$R$172:$R$175)+SUMIF('TKK-MIF-TIF'!$I$161:$I$163,'rekap jam tatap muka'!B19,'TKK-MIF-TIF'!$R$161:$R$163)+SUMIF('TKK-MIF-TIF'!$I$172:$I$175,'rekap jam tatap muka'!B19,'TKK-MIF-TIF'!$R$172:$R$175)+SUMIF('TKK-MIF-TIF'!$J$161:$J$163,'rekap jam tatap muka'!B19,'TKK-MIF-TIF'!$R$161:$R$163)+SUMIF('TKK-MIF-TIF'!$J$172:$J$175,'rekap jam tatap muka'!B19,'TKK-MIF-TIF'!$R$172:$R$175)+SUMIF('TKK-MIF-TIF'!$K$161:$K$163,'rekap jam tatap muka'!B19,'TKK-MIF-TIF'!$R$161:$R$163)+SUMIF('TKK-MIF-TIF'!$K$172:$K$175,'rekap jam tatap muka'!B19,'TKK-MIF-TIF'!$R$172:$R$175)+SUMIF('TKK-MIF-TIF'!$L$161:$L$163,'rekap jam tatap muka'!B19,'TKK-MIF-TIF'!$R$161:$R$163)+SUMIF('TKK-MIF-TIF'!$L$172:$L$175,'rekap jam tatap muka'!B19,'TKK-MIF-TIF'!$R$172:$R$175)</f>
        <v>0</v>
      </c>
      <c r="AC8" s="34">
        <f>SUMIF('TKK-MIF-TIF'!$H$164:$H$165,'rekap jam tatap muka'!B19,'TKK-MIF-TIF'!$R$164:$R$165)+SUMIF('TKK-MIF-TIF'!$H$171,'rekap jam tatap muka'!B19,'TKK-MIF-TIF'!$R$171)+SUMIF('TKK-MIF-TIF'!$H$176:$H$177,'rekap jam tatap muka'!B19,'TKK-MIF-TIF'!$R$176:$R$177)+SUMIF('TKK-MIF-TIF'!$I$164:$I$165,'rekap jam tatap muka'!B19,'TKK-MIF-TIF'!$R$164:$R$165)+SUMIF('TKK-MIF-TIF'!$I$171,'rekap jam tatap muka'!B19,'TKK-MIF-TIF'!$R$171)+SUMIF('TKK-MIF-TIF'!$I$176:$I$177,'rekap jam tatap muka'!B19,'TKK-MIF-TIF'!$R$176:$R$177)+SUMIF('TKK-MIF-TIF'!$J$164:$J$165,'rekap jam tatap muka'!B19,'TKK-MIF-TIF'!$R$164:$R$165)+SUMIF('TKK-MIF-TIF'!$J$171,'rekap jam tatap muka'!B19,'TKK-MIF-TIF'!$R$171)+SUMIF('TKK-MIF-TIF'!$J$176:$J$177,'rekap jam tatap muka'!B19,'TKK-MIF-TIF'!$R$176:$R$177)+SUMIF('TKK-MIF-TIF'!$K$164:$K$165,'rekap jam tatap muka'!B19,'TKK-MIF-TIF'!$R$164:$R$165)+SUMIF('TKK-MIF-TIF'!$K$171,'rekap jam tatap muka'!B19,'TKK-MIF-TIF'!$R$171)+SUMIF('TKK-MIF-TIF'!$K$176:$K$177,'rekap jam tatap muka'!B19,'TKK-MIF-TIF'!$R$176:$R$177)+SUMIF('TKK-MIF-TIF'!$L$164:$L$165,'rekap jam tatap muka'!B19,'TKK-MIF-TIF'!$R$164:$R$165)+SUMIF('TKK-MIF-TIF'!$L$171,'rekap jam tatap muka'!B19,'TKK-MIF-TIF'!$R$171)+SUMIF('TKK-MIF-TIF'!$L$176:$L$177,'rekap jam tatap muka'!B19,'TKK-MIF-TIF'!$R$176:$R$177)</f>
        <v>0</v>
      </c>
      <c r="AD8" s="35">
        <f t="shared" si="0"/>
        <v>6</v>
      </c>
      <c r="AE8" s="15">
        <f t="shared" ca="1" si="1"/>
        <v>3.5</v>
      </c>
      <c r="AF8" s="35">
        <f t="shared" ca="1" si="2"/>
        <v>0</v>
      </c>
      <c r="AG8" s="15">
        <f t="shared" ca="1" si="3"/>
        <v>15</v>
      </c>
      <c r="AH8" s="35">
        <f t="shared" ca="1" si="4"/>
        <v>4</v>
      </c>
      <c r="AI8" s="35">
        <v>14.66666667</v>
      </c>
    </row>
    <row r="9" spans="1:35" ht="15" customHeight="1">
      <c r="A9" s="327">
        <v>7</v>
      </c>
      <c r="B9" s="51" t="s">
        <v>333</v>
      </c>
      <c r="C9" s="14">
        <f>COUNTIF('TKK-MIF-TIF'!$A$13:$L$35,'rekap jam tatap muka'!B22)</f>
        <v>0</v>
      </c>
      <c r="D9" s="15">
        <f ca="1">SUMIF('TKK-MIF-TIF'!$H$4:$H$19,'rekap jam tatap muka'!B22,'TKK-MIF-TIF'!$R$4:$R$19)+SUMIF('TKK-MIF-TIF'!$H$25:$H$30,'rekap jam tatap muka'!B22,'TKK-MIF-TIF'!$R$25:$R$30)+SUMIF('TKK-MIF-TIF'!$I$4:$I$19,'rekap jam tatap muka'!B22,'TKK-MIF-TIF'!$R$4:$R$19)+SUMIF('TKK-MIF-TIF'!$I$25:$I$30,'rekap jam tatap muka'!B22,'TKK-MIF-TIF'!$R$25:$R$30)+SUMIF('TKK-MIF-TIF'!$J$4:$J$19,'rekap jam tatap muka'!B22,'TKK-MIF-TIF'!$R$4:$R$19)+SUMIF('TKK-MIF-TIF'!$J$25:$J$30,'rekap jam tatap muka'!B22,'TKK-MIF-TIF'!$R$25:$R$30)+SUMIF('TKK-MIF-TIF'!$K$4:$K$19,'rekap jam tatap muka'!B22,'TKK-MIF-TIF'!$R$4:$R$19)+SUMIF('TKK-MIF-TIF'!$K$25:$K$30,'rekap jam tatap muka'!B22,'TKK-MIF-TIF'!$R$25:$R$30)+SUMIF('TKK-MIF-TIF'!$L$4:$L$19,'rekap jam tatap muka'!B22,'TKK-MIF-TIF'!$R$4:$R$19)+SUMIF('TKK-MIF-TIF'!$L$25:$L$30,'rekap jam tatap muka'!B22,'TKK-MIF-TIF'!$R$25:$R$30)</f>
        <v>0</v>
      </c>
      <c r="E9" s="16">
        <f>SUMIF('TKK-MIF-TIF'!$H$20:$H$22,'rekap jam tatap muka'!B22,'TKK-MIF-TIF'!$R$20:$R$22)+SUMIF('TKK-MIF-TIF'!$H$31:$H$32,'rekap jam tatap muka'!B22,'TKK-MIF-TIF'!$R$31:$R$32)+SUMIF('TKK-MIF-TIF'!$H$34,'rekap jam tatap muka'!B22,'TKK-MIF-TIF'!$R$34)+SUMIF('TKK-MIF-TIF'!$I$20:$I$22,'rekap jam tatap muka'!B22,'TKK-MIF-TIF'!$R$20:$R$22)+SUMIF('TKK-MIF-TIF'!$I$31:$I$32,'rekap jam tatap muka'!B22,'TKK-MIF-TIF'!$R$31:$R$32)+SUMIF('TKK-MIF-TIF'!$I$34,'rekap jam tatap muka'!B22,'TKK-MIF-TIF'!$R$34)+SUMIF('TKK-MIF-TIF'!$J$20:$J$22,'rekap jam tatap muka'!B22,'TKK-MIF-TIF'!$R$20:$R$22)+SUMIF('TKK-MIF-TIF'!$J$31:$J$32,'rekap jam tatap muka'!B22,'TKK-MIF-TIF'!$R$31:$R$32)+SUMIF('TKK-MIF-TIF'!$J$34,'rekap jam tatap muka'!B22,'TKK-MIF-TIF'!$R$34)+SUMIF('TKK-MIF-TIF'!$K$20:$K$22,'rekap jam tatap muka'!B22,'TKK-MIF-TIF'!$R$20:$R$22)+SUMIF('TKK-MIF-TIF'!$K$31:$K$32,'rekap jam tatap muka'!B22,'TKK-MIF-TIF'!$R$31:$R$32)+SUMIF('TKK-MIF-TIF'!$K$34,'rekap jam tatap muka'!B22,'TKK-MIF-TIF'!$R$34)+SUMIF('TKK-MIF-TIF'!$L$20:$L$22,'rekap jam tatap muka'!B22,'TKK-MIF-TIF'!$R$20:$R$22)+SUMIF('TKK-MIF-TIF'!$L$31:$L$32,'rekap jam tatap muka'!B22,'TKK-MIF-TIF'!$R$31:$R$32)+SUMIF('TKK-MIF-TIF'!$L$34,'rekap jam tatap muka'!B22,'TKK-MIF-TIF'!$R$34)</f>
        <v>0</v>
      </c>
      <c r="F9" s="17">
        <f>COUNTIF('TKK-MIF-TIF'!$A$41:$L$50,'rekap jam tatap muka'!B22)</f>
        <v>0</v>
      </c>
      <c r="G9" s="18">
        <f>SUMIF('TKK-MIF-TIF'!$H$43:$H$47,'rekap jam tatap muka'!B22,'TKK-MIF-TIF'!$R$43:$R$47)+SUMIF('TKK-MIF-TIF'!$I$43:$I$47,'rekap jam tatap muka'!B22,'TKK-MIF-TIF'!$R$43:$R$47)+SUMIF('TKK-MIF-TIF'!$J$43:$J$47,'rekap jam tatap muka'!B22,'TKK-MIF-TIF'!$R$43:$R$47)+SUMIF('TKK-MIF-TIF'!$K$43:$K$47,'rekap jam tatap muka'!B22,'TKK-MIF-TIF'!$R$43:$R$47)+SUMIF('TKK-MIF-TIF'!$L$43:$L$47,'rekap jam tatap muka'!B22,'TKK-MIF-TIF'!$R$43:$R$47)</f>
        <v>0</v>
      </c>
      <c r="H9" s="16">
        <f>SUMIF('TKK-MIF-TIF'!$H$48:$H$50,'rekap jam tatap muka'!B22,'TKK-MIF-TIF'!$R$48:$R$50)+SUMIF('TKK-MIF-TIF'!$I$48:$I$50,'rekap jam tatap muka'!B22,'TKK-MIF-TIF'!$R$48:$R$50)+SUMIF('TKK-MIF-TIF'!$J$48:$J$50,'rekap jam tatap muka'!B22,'TKK-MIF-TIF'!$R$48:$R$50)+SUMIF('TKK-MIF-TIF'!$K$48:$K$50,'rekap jam tatap muka'!B22,'TKK-MIF-TIF'!$R$48:$R$50)+SUMIF('TKK-MIF-TIF'!$L$48:$L$50,'rekap jam tatap muka'!B22,'TKK-MIF-TIF'!$R$48:$R$50)</f>
        <v>0</v>
      </c>
      <c r="I9" s="19">
        <f>COUNTIF('TKK-MIF-TIF'!$A$55:$K$80,'rekap jam tatap muka'!B22)</f>
        <v>3</v>
      </c>
      <c r="J9" s="19">
        <f>SUMIF('TKK-MIF-TIF'!$H$60,'rekap jam tatap muka'!B22,'TKK-MIF-TIF'!$R$60)+SUMIF('TKK-MIF-TIF'!$H$62,'rekap jam tatap muka'!B22,'TKK-MIF-TIF'!$R$62)+SUMIF('TKK-MIF-TIF'!$H$67:$H$72,'rekap jam tatap muka'!B22,'TKK-MIF-TIF'!$R$67:$R$72)+SUMIF('TKK-MIF-TIF'!$H$78:$H$79,'rekap jam tatap muka'!B22,'TKK-MIF-TIF'!$R$78:$R$79)+SUMIF('TKK-MIF-TIF'!$I$60,'rekap jam tatap muka'!B22,'TKK-MIF-TIF'!$R$60)+SUMIF('TKK-MIF-TIF'!$I$62,'rekap jam tatap muka'!B22,'TKK-MIF-TIF'!$R$62)+SUMIF('TKK-MIF-TIF'!$I$67:$I$72,'rekap jam tatap muka'!B22,'TKK-MIF-TIF'!$R$67:$R$72)+SUMIF('TKK-MIF-TIF'!$I$78:$I$79,'rekap jam tatap muka'!B22,'TKK-MIF-TIF'!$R$78:$R$79)+SUMIF('TKK-MIF-TIF'!$J$60,'rekap jam tatap muka'!B22,'TKK-MIF-TIF'!$R$60)+SUMIF('TKK-MIF-TIF'!$J$62,'rekap jam tatap muka'!B22,'TKK-MIF-TIF'!$R$62)+SUMIF('TKK-MIF-TIF'!$J$67:$J$72,'rekap jam tatap muka'!B22,'TKK-MIF-TIF'!$R$67:$R$72)+SUMIF('TKK-MIF-TIF'!$J$78:$J$79,'rekap jam tatap muka'!B22,'TKK-MIF-TIF'!$R$78:$R$79)+SUMIF('TKK-MIF-TIF'!$K$60,'rekap jam tatap muka'!B22,'TKK-MIF-TIF'!$R$60)+SUMIF('TKK-MIF-TIF'!$K$62,'rekap jam tatap muka'!B22,'TKK-MIF-TIF'!$R$62)+SUMIF('TKK-MIF-TIF'!$K$67:$K$72,'rekap jam tatap muka'!B22,'TKK-MIF-TIF'!$R$67:$R$72)+SUMIF('TKK-MIF-TIF'!$K$78:$K$79,'rekap jam tatap muka'!B22,'TKK-MIF-TIF'!$R$78:$R$79)+SUMIF('TKK-MIF-TIF'!$L$60,'rekap jam tatap muka'!B22,'TKK-MIF-TIF'!$R$60)+SUMIF('TKK-MIF-TIF'!$L$62,'rekap jam tatap muka'!B22,'TKK-MIF-TIF'!$R$62)+SUMIF('TKK-MIF-TIF'!$L$67:$L$72,'rekap jam tatap muka'!B22,'TKK-MIF-TIF'!$R$67:$R$72)+SUMIF('TKK-MIF-TIF'!$L$78:$L$79,'rekap jam tatap muka'!B22,'TKK-MIF-TIF'!$R$78:$R$79)</f>
        <v>4</v>
      </c>
      <c r="K9" s="20">
        <f>SUMIF('TKK-MIF-TIF'!$H$61,'rekap jam tatap muka'!B22,'TKK-MIF-TIF'!$R$61)+SUMIF('TKK-MIF-TIF'!$H$63:$H$64,'rekap jam tatap muka'!B22,'TKK-MIF-TIF'!$R$63:$R$64)+SUMIF('TKK-MIF-TIF'!$H$73:$H$74,'rekap jam tatap muka'!B22,'TKK-MIF-TIF'!$R$73:$R$74)+SUMIF('TKK-MIF-TIF'!$H$77,'rekap jam tatap muka'!B22,'TKK-MIF-TIF'!$R$77)+SUMIF('TKK-MIF-TIF'!$I$61,'rekap jam tatap muka'!B22,'TKK-MIF-TIF'!$R$61)+SUMIF('TKK-MIF-TIF'!$I$63:$I$64,'rekap jam tatap muka'!B22,'TKK-MIF-TIF'!$R$63:$R$64)+SUMIF('TKK-MIF-TIF'!$I$73:$I$74,'rekap jam tatap muka'!B22,'TKK-MIF-TIF'!$R$73:$R$74)+SUMIF('TKK-MIF-TIF'!$I$77,'rekap jam tatap muka'!B22,'TKK-MIF-TIF'!$R$77)+SUMIF('TKK-MIF-TIF'!$J$61,'rekap jam tatap muka'!B22,'TKK-MIF-TIF'!$R$61)+SUMIF('TKK-MIF-TIF'!$J$63:$J$64,'rekap jam tatap muka'!B22,'TKK-MIF-TIF'!$R$63:$R$64)+SUMIF('TKK-MIF-TIF'!$J$73:$J$74,'rekap jam tatap muka'!B22,'TKK-MIF-TIF'!$R$73:$R$74)+SUMIF('TKK-MIF-TIF'!$J$77,'rekap jam tatap muka'!B22,'TKK-MIF-TIF'!$R$77)+SUMIF('TKK-MIF-TIF'!$K$61,'rekap jam tatap muka'!B22,'TKK-MIF-TIF'!$R$61)+SUMIF('TKK-MIF-TIF'!$K$63:$K$64,'rekap jam tatap muka'!B22,'TKK-MIF-TIF'!$R$63:$R$64)+SUMIF('TKK-MIF-TIF'!$K$73:$K$74,'rekap jam tatap muka'!B22,'TKK-MIF-TIF'!$R$73:$R$74)+SUMIF('TKK-MIF-TIF'!$K$77,'rekap jam tatap muka'!B22,'TKK-MIF-TIF'!$R$77)+SUMIF('TKK-MIF-TIF'!$L$61,'rekap jam tatap muka'!B22,'TKK-MIF-TIF'!$R$61)+SUMIF('TKK-MIF-TIF'!$L$63:$L$64,'rekap jam tatap muka'!B22,'TKK-MIF-TIF'!$R$63:$R$64)+SUMIF('TKK-MIF-TIF'!$L$73:$L$74,'rekap jam tatap muka'!B22,'TKK-MIF-TIF'!$R$73:$R$74)+SUMIF('TKK-MIF-TIF'!$L$77,'rekap jam tatap muka'!B22,'TKK-MIF-TIF'!$R$77)</f>
        <v>5</v>
      </c>
      <c r="L9" s="21">
        <f>COUNTIF('TKK-MIF-TIF'!$A$84:$K$109,'rekap jam tatap muka'!B22)</f>
        <v>3</v>
      </c>
      <c r="M9" s="21">
        <f>SUMIF('TKK-MIF-TIF'!$H$89,'rekap jam tatap muka'!B22,'TKK-MIF-TIF'!$R$89)+SUMIF('TKK-MIF-TIF'!$H$91,'rekap jam tatap muka'!B22,'TKK-MIF-TIF'!$R$91)+SUMIF('TKK-MIF-TIF'!$H$96:$H$101,'rekap jam tatap muka'!B22,'TKK-MIF-TIF'!$R$96:$R$101)+SUMIF('TKK-MIF-TIF'!$H$107:$H$108,'rekap jam tatap muka'!B22,'TKK-MIF-TIF'!$R$107:$R$108)+SUMIF('TKK-MIF-TIF'!$I$89,'rekap jam tatap muka'!B22,'TKK-MIF-TIF'!$R$89)+SUMIF('TKK-MIF-TIF'!$I$91,'rekap jam tatap muka'!B22,'TKK-MIF-TIF'!$R$91)+SUMIF('TKK-MIF-TIF'!$I$96:$I$101,'rekap jam tatap muka'!B22,'TKK-MIF-TIF'!$R$96:$R$101)+SUMIF('TKK-MIF-TIF'!$I$107:$I$108,'rekap jam tatap muka'!B22,'TKK-MIF-TIF'!$R$107:$R$108)+SUMIF('TKK-MIF-TIF'!$J$89,'rekap jam tatap muka'!B22,'TKK-MIF-TIF'!$R$89)+SUMIF('TKK-MIF-TIF'!$J$91,'rekap jam tatap muka'!B22,'TKK-MIF-TIF'!$R$91)+SUMIF('TKK-MIF-TIF'!$J$96:$J$101,'rekap jam tatap muka'!B22,'TKK-MIF-TIF'!$R$96:$R$101)+SUMIF('TKK-MIF-TIF'!$J$107:$J$108,'rekap jam tatap muka'!B22,'TKK-MIF-TIF'!$R$107:$R$108)+SUMIF('TKK-MIF-TIF'!$K$89,'rekap jam tatap muka'!B22,'TKK-MIF-TIF'!$R$89)+SUMIF('TKK-MIF-TIF'!$K$91,'rekap jam tatap muka'!B22,'TKK-MIF-TIF'!$R$91)+SUMIF('TKK-MIF-TIF'!$K$96:$K$101,'rekap jam tatap muka'!B22,'TKK-MIF-TIF'!$R$96:$R$101)+SUMIF('TKK-MIF-TIF'!$K$107:$K$108,'rekap jam tatap muka'!B22,'TKK-MIF-TIF'!$R$107:$R$108)+SUMIF('TKK-MIF-TIF'!$H$89,'rekap jam tatap muka'!B22,'TKK-MIF-TIF'!$R$89)+SUMIF('TKK-MIF-TIF'!$L$91,'rekap jam tatap muka'!B22,'TKK-MIF-TIF'!$R$91)+SUMIF('TKK-MIF-TIF'!$L$96:$L$101,'rekap jam tatap muka'!B22,'TKK-MIF-TIF'!$R$96:$R$101)+SUMIF('TKK-MIF-TIF'!$L$107:$L$108,'rekap jam tatap muka'!B22,'TKK-MIF-TIF'!$R$107:$R$108)</f>
        <v>2</v>
      </c>
      <c r="N9" s="22">
        <f ca="1">SUMIF('TKK-MIF-TIF'!$H$90,'rekap jam tatap muka'!B22,'TKK-MIF-TIF'!$R$90)+SUMIF('TKK-MIF-TIF'!$H$92:$H$93,'rekap jam tatap muka'!B22,'TKK-MIF-TIF'!$R$92:$R$93)+SUMIF('TKK-MIF-TIF'!$H$102:$H$103,'rekap jam tatap muka'!B22,'TKK-MIF-TIF'!$R$102:$R$103)+SUMIF('TKK-MIF-TIF'!$H$106,'rekap jam tatap muka'!B22,'TKK-MIF-TIF'!$R$106)+SUMIF('TKK-MIF-TIF'!$I$90,'rekap jam tatap muka'!B22,'TKK-MIF-TIF'!$R$90)+SUMIF('TKK-MIF-TIF'!$H$92:$I$93,'rekap jam tatap muka'!B22,'TKK-MIF-TIF'!$R$92:$R$93)+SUMIF('TKK-MIF-TIF'!$I$102:$I$103,'rekap jam tatap muka'!B22,'TKK-MIF-TIF'!$R$102:$R$103)+SUMIF('TKK-MIF-TIF'!$I$106,'rekap jam tatap muka'!B22,'TKK-MIF-TIF'!$R$106)+SUMIF('TKK-MIF-TIF'!$J$90,'rekap jam tatap muka'!B22,'TKK-MIF-TIF'!$R$90)+SUMIF('TKK-MIF-TIF'!$J$92:$J$93,'rekap jam tatap muka'!B22,'TKK-MIF-TIF'!$R$92:$R$93)+SUMIF('TKK-MIF-TIF'!$J$102:$J$103,'rekap jam tatap muka'!B22,'TKK-MIF-TIF'!$R$102:$R$103)+SUMIF('TKK-MIF-TIF'!$J$106,'rekap jam tatap muka'!B22,'TKK-MIF-TIF'!$R$106)+SUMIF('TKK-MIF-TIF'!$K$90,'rekap jam tatap muka'!B22,'TKK-MIF-TIF'!$R$90)+SUMIF('TKK-MIF-TIF'!$K$92:$K$93,'rekap jam tatap muka'!B22,'TKK-MIF-TIF'!$R$92:$R$93)+SUMIF('TKK-MIF-TIF'!$K$102:$K$103,'rekap jam tatap muka'!B22,'TKK-MIF-TIF'!$R$102:$R$103)+SUMIF('TKK-MIF-TIF'!$K$106,'rekap jam tatap muka'!B22,'TKK-MIF-TIF'!$R$106)+SUMIF('TKK-MIF-TIF'!$L$90,'rekap jam tatap muka'!B22,'TKK-MIF-TIF'!$R$90)+SUMIF('TKK-MIF-TIF'!$L$92:$L$93,'rekap jam tatap muka'!B22,'TKK-MIF-TIF'!$R$92:$R$93)+SUMIF('TKK-MIF-TIF'!$L$102:$L$103,'rekap jam tatap muka'!B22,'TKK-MIF-TIF'!$R$102:$R$103)+SUMIF('TKK-MIF-TIF'!$L$106,'rekap jam tatap muka'!B22,'TKK-MIF-TIF'!$R$106)</f>
        <v>0</v>
      </c>
      <c r="O9" s="23">
        <f>COUNTIF('TKK-MIF-TIF'!$A$113:$L$150,'rekap jam tatap muka'!B22)</f>
        <v>1</v>
      </c>
      <c r="P9" s="23">
        <f>SUMIF('TKK-MIF-TIF'!$H$119:$H$121,'rekap jam tatap muka'!B22,'TKK-MIF-TIF'!$R$119:$R$121)+SUMIF('TKK-MIF-TIF'!$H$129:$H$132,'rekap jam tatap muka'!B22,'TKK-MIF-TIF'!$R$129:$R$132)+SUMIF('TKK-MIF-TIF'!$H$139:$H$142,'rekap jam tatap muka'!B22,'TKK-MIF-TIF'!$R$139:$R163)+ SUMIF('TKK-MIF-TIF'!$H$150:$H$151,'rekap jam tatap muka'!B22,'TKK-MIF-TIF'!$R$150:$R172)+SUMIF('TKK-MIF-TIF'!$I$119:$I$121,'rekap jam tatap muka'!B22,'TKK-MIF-TIF'!$R$119:$R$121)+SUMIF('TKK-MIF-TIF'!$I$129:$I$132,'rekap jam tatap muka'!B22,'TKK-MIF-TIF'!$R$129:$R$132)+SUMIF('TKK-MIF-TIF'!$I$139:$I$142,'rekap jam tatap muka'!B22,'TKK-MIF-TIF'!$R$139:$R163)+SUMIF('TKK-MIF-TIF'!$I$150:$I$151,'rekap jam tatap muka'!B22,'TKK-MIF-TIF'!$R$150:$R172)+SUMIF('TKK-MIF-TIF'!$J$119:$J$121,'rekap jam tatap muka'!B22,'TKK-MIF-TIF'!$R$119:$R$121)+SUMIF('TKK-MIF-TIF'!$J$129:$J$132,'rekap jam tatap muka'!B22,'TKK-MIF-TIF'!$R$129:$R$132)+SUMIF('TKK-MIF-TIF'!$J$139:$J$142,'rekap jam tatap muka'!B22,'TKK-MIF-TIF'!$R$139:$R163)+SUMIF('TKK-MIF-TIF'!$J$150:$J$151,'rekap jam tatap muka'!B22,'TKK-MIF-TIF'!$R$150:$R172)+SUMIF('TKK-MIF-TIF'!$K$119:$K$121,'rekap jam tatap muka'!B22,'TKK-MIF-TIF'!$R$119:$R$121)+SUMIF('TKK-MIF-TIF'!$K$129:$K$132,'rekap jam tatap muka'!B22,'TKK-MIF-TIF'!$R$132:$R$1120)+SUMIF('TKK-MIF-TIF'!$K$139:$K$142,'rekap jam tatap muka'!B22,'TKK-MIF-TIF'!$R$139:$R163)+SUMIF('TKK-MIF-TIF'!$K$150:$K$151,'rekap jam tatap muka'!B22,'TKK-MIF-TIF'!$R$150:$R172)+SUMIF('TKK-MIF-TIF'!$L$119:$L$121,'rekap jam tatap muka'!B22,'TKK-MIF-TIF'!$R$119:$R$121)+SUMIF('TKK-MIF-TIF'!$L$129:$L$132,'rekap jam tatap muka'!B22,'TKK-MIF-TIF'!$R$132:$R$1120)+SUMIF('TKK-MIF-TIF'!$L$139:$L$142,'rekap jam tatap muka'!B22,'TKK-MIF-TIF'!$R$139:$R163)+SUMIF('TKK-MIF-TIF'!$L$150:$L$151,'rekap jam tatap muka'!B22,'TKK-MIF-TIF'!$R$150:$R172)</f>
        <v>0</v>
      </c>
      <c r="Q9" s="24">
        <f>SUMIF('TKK-MIF-TIF'!$H$122:$H$123,'rekap jam tatap muka'!B22,'TKK-MIF-TIF'!$R$122:$R$123)+SUMIF('TKK-MIF-TIF'!$H$128,'rekap jam tatap muka'!B22,'TKK-MIF-TIF'!$R$128)+SUMIF('TKK-MIF-TIF'!$H$133:$H$134,'rekap jam tatap muka'!B22,'TKK-MIF-TIF'!$R$133:$R$134)+SUMIF('TKK-MIF-TIF'!$H$143:$H$145,'rekap jam tatap muka'!B22,'TKK-MIF-TIF'!$R$143:$R$145)+SUMIF('TKK-MIF-TIF'!$H$152,'rekap jam tatap muka'!B22,'TKK-MIF-TIF'!$R$152)+SUMIF('TKK-MIF-TIF'!$I$122:$I$123,'rekap jam tatap muka'!B22,'TKK-MIF-TIF'!$R$122:$R$123)+SUMIF('TKK-MIF-TIF'!$I$128,'rekap jam tatap muka'!B22,'TKK-MIF-TIF'!$R$128)+SUMIF('TKK-MIF-TIF'!$I$133:$I$134,'rekap jam tatap muka'!B22,'TKK-MIF-TIF'!$R$133:$R$134)+SUMIF('TKK-MIF-TIF'!$I$143:$I$145,'rekap jam tatap muka'!B22,'TKK-MIF-TIF'!$R$143:$R$145)+SUMIF('TKK-MIF-TIF'!$I$152,'rekap jam tatap muka'!B22,'TKK-MIF-TIF'!$R$152)+SUMIF('TKK-MIF-TIF'!$J$122:$J$123,'rekap jam tatap muka'!B22,'TKK-MIF-TIF'!$R$122:$R$123)+SUMIF('TKK-MIF-TIF'!$J$128,'rekap jam tatap muka'!B22,'TKK-MIF-TIF'!$R$128)+SUMIF('TKK-MIF-TIF'!$J$133:$J$134,'rekap jam tatap muka'!B22,'TKK-MIF-TIF'!$R$133:$R$134)+SUMIF('TKK-MIF-TIF'!$J$143:$J$145,'rekap jam tatap muka'!B22,'TKK-MIF-TIF'!$R$143:$R$145)+SUMIF('TKK-MIF-TIF'!$K$122:$K$123,'rekap jam tatap muka'!B22,'TKK-MIF-TIF'!$R$122:$R$123)+SUMIF('TKK-MIF-TIF'!$J$152,'rekap jam tatap muka'!B22,'TKK-MIF-TIF'!$R$152)+SUMIF('TKK-MIF-TIF'!$K$128,'rekap jam tatap muka'!B22,'TKK-MIF-TIF'!$R$128)+SUMIF('TKK-MIF-TIF'!$K$133:$K$134,'rekap jam tatap muka'!B22,'TKK-MIF-TIF'!$R$133:$R$134)+SUMIF('TKK-MIF-TIF'!$K$143:$K$145,'rekap jam tatap muka'!B22,'TKK-MIF-TIF'!$R$143:$R$145)+SUMIF('TKK-MIF-TIF'!$K$152,'rekap jam tatap muka'!B22,'TKK-MIF-TIF'!$R$152)+SUMIF('TKK-MIF-TIF'!$L$122:$L$123,'rekap jam tatap muka'!B22,'TKK-MIF-TIF'!$R$122:$R$123)+SUMIF('TKK-MIF-TIF'!$L$128,'rekap jam tatap muka'!B22,'TKK-MIF-TIF'!$R$128)+SUMIF('TKK-MIF-TIF'!$L$133:$L$134,'rekap jam tatap muka'!B22,'TKK-MIF-TIF'!$R$133:$R$134)+SUMIF('TKK-MIF-TIF'!$L$143:$L$145,'rekap jam tatap muka'!B22,'TKK-MIF-TIF'!$R$143:$R$145)+SUMIF('TKK-MIF-TIF'!$L$152,'rekap jam tatap muka'!B22,'TKK-MIF-TIF'!$R$152)</f>
        <v>5</v>
      </c>
      <c r="R9" s="25">
        <f>COUNTIF('TKK-MIF-TIF'!$A$189:$L$226,'rekap jam tatap muka'!B22)</f>
        <v>1</v>
      </c>
      <c r="S9" s="25">
        <f>SUMIF('TKK-MIF-TIF'!$H$194:$H$196,'rekap jam tatap muka'!B22,'TKK-MIF-TIF'!$R$194:$R$196)+SUMIF('TKK-MIF-TIF'!$H$205:$H$208,'rekap jam tatap muka'!B22,'TKK-MIF-TIF'!$R$205:$R$208)+SUMIF('TKK-MIF-TIF'!$H$215:$H$218,'rekap jam tatap muka'!B22,'TKK-MIF-TIF'!$R$215:$R239)+SUMIF('TKK-MIF-TIF'!$H$226:$H$227,'rekap jam tatap muka'!B22,'TKK-MIF-TIF'!$R$226:$R248)+ SUMIF('TKK-MIF-TIF'!$I$194:$I$196,'rekap jam tatap muka'!B22,'TKK-MIF-TIF'!$R$194:$R$196)+SUMIF('TKK-MIF-TIF'!$I$205:$I$208,'rekap jam tatap muka'!B22,'TKK-MIF-TIF'!$R$205:$R$208)+SUMIF('TKK-MIF-TIF'!$I$215:$I$218,'rekap jam tatap muka'!B22,'TKK-MIF-TIF'!$R$215:$R239)+SUMIF('TKK-MIF-TIF'!$I$226:$I$227,'rekap jam tatap muka'!B22,'TKK-MIF-TIF'!$R$226:$R248)+SUMIF('TKK-MIF-TIF'!$J$194:$J$196,'rekap jam tatap muka'!B22,'TKK-MIF-TIF'!$R$194:$R$196)+SUMIF('TKK-MIF-TIF'!$J$205:$J$208,'rekap jam tatap muka'!B22,'TKK-MIF-TIF'!$R$205:$R$208)+SUMIF('TKK-MIF-TIF'!$J$215:$J$218,'rekap jam tatap muka'!B22,'TKK-MIF-TIF'!$R$215:$R239)+SUMIF('TKK-MIF-TIF'!$J$226:$J$227,'rekap jam tatap muka'!B22,'TKK-MIF-TIF'!$R$226:$R248)+SUMIF('TKK-MIF-TIF'!$K$194:$K$196,'rekap jam tatap muka'!B22,'TKK-MIF-TIF'!$R$194:$R$196)+SUMIF('TKK-MIF-TIF'!$K$205:$K$208,'rekap jam tatap muka'!B22,'TKK-MIF-TIF'!$R$205:$R$208)+SUMIF('TKK-MIF-TIF'!$K$215:$K$218,'rekap jam tatap muka'!B22,'TKK-MIF-TIF'!$R$215:$R239)+SUMIF('TKK-MIF-TIF'!$K$226:$K$227,'rekap jam tatap muka'!B22,'TKK-MIF-TIF'!$R$226:$R248)+SUMIF('TKK-MIF-TIF'!$L$194:$L$196,'rekap jam tatap muka'!B22,'TKK-MIF-TIF'!$R$194:$R$196)+SUMIF('TKK-MIF-TIF'!$L$205:$L$208,'rekap jam tatap muka'!B22,'TKK-MIF-TIF'!$R$205:$R$208)+SUMIF('TKK-MIF-TIF'!$L$215:$L$218,'rekap jam tatap muka'!B22,'TKK-MIF-TIF'!$R$215:$R239)+SUMIF('TKK-MIF-TIF'!$L$226:$L$227,'rekap jam tatap muka'!B22,'TKK-MIF-TIF'!$R$226:$R248)</f>
        <v>0</v>
      </c>
      <c r="T9" s="26">
        <f>SUMIF('TKK-MIF-TIF'!$H$197:$H$198,'rekap jam tatap muka'!B22,'TKK-MIF-TIF'!$R$197:$R$198)+SUMIF('TKK-MIF-TIF'!$H$204,'rekap jam tatap muka'!B22,'TKK-MIF-TIF'!$R$204)+SUMIF('TKK-MIF-TIF'!$H$209:$H$210,'rekap jam tatap muka'!B22,'TKK-MIF-TIF'!$R$209:$R$210)+SUMIF('TKK-MIF-TIF'!$H$219:$H$221,'rekap jam tatap muka'!B22,'TKK-MIF-TIF'!$R$219:$R$221)+SUMIF('TKK-MIF-TIF'!$H$228,'rekap jam tatap muka'!B22,'TKK-MIF-TIF'!$R$228)+SUMIF('TKK-MIF-TIF'!$I$197:$I$198,'rekap jam tatap muka'!B22,'TKK-MIF-TIF'!$R$197:$R$198)+SUMIF('TKK-MIF-TIF'!$I$204,'rekap jam tatap muka'!B22,'TKK-MIF-TIF'!$R$204)+SUMIF('TKK-MIF-TIF'!$I$209:$I$210,'rekap jam tatap muka'!B22,'TKK-MIF-TIF'!$R$209:$R$210)+SUMIF('TKK-MIF-TIF'!$I$219:$I$221,'rekap jam tatap muka'!B22,'TKK-MIF-TIF'!$R$219:$R$221)+SUMIF('TKK-MIF-TIF'!$I$228,'rekap jam tatap muka'!B22,'TKK-MIF-TIF'!$R$228)+SUMIF('TKK-MIF-TIF'!$J$197:$J$198,'rekap jam tatap muka'!B22,'TKK-MIF-TIF'!$R$197:$R$198)+SUMIF('TKK-MIF-TIF'!$J$204,'rekap jam tatap muka'!B22,'TKK-MIF-TIF'!$R$204)+SUMIF('TKK-MIF-TIF'!$J$209:$J$210,'rekap jam tatap muka'!B22,'TKK-MIF-TIF'!$R$209:$R$210)+SUMIF('TKK-MIF-TIF'!$J$219:$J$221,'rekap jam tatap muka'!B22,'TKK-MIF-TIF'!$R$219:$R$221)+SUMIF('TKK-MIF-TIF'!$J$228,'rekap jam tatap muka'!B22,'TKK-MIF-TIF'!$R$228)+SUMIF('TKK-MIF-TIF'!$K$197:$K$198,'rekap jam tatap muka'!B22,'TKK-MIF-TIF'!$R$197:$R$198)+SUMIF('TKK-MIF-TIF'!$K$204,'rekap jam tatap muka'!B22,'TKK-MIF-TIF'!$R$204)+SUMIF('TKK-MIF-TIF'!$K$209:$K$210,'rekap jam tatap muka'!B22,'TKK-MIF-TIF'!$R$209:$R$210)+SUMIF('TKK-MIF-TIF'!$K$219:$K$221,'rekap jam tatap muka'!B22,'TKK-MIF-TIF'!$R$219:$R$221)+SUMIF('TKK-MIF-TIF'!$K$228,'rekap jam tatap muka'!B22,'TKK-MIF-TIF'!$R$228)+SUMIF('TKK-MIF-TIF'!$L$197:$L$198,'rekap jam tatap muka'!B22,'TKK-MIF-TIF'!$R$197:$R$198)+SUMIF('TKK-MIF-TIF'!$L$204,'rekap jam tatap muka'!B22,'TKK-MIF-TIF'!$R$204)+SUMIF('TKK-MIF-TIF'!$L$209:$L$210,'rekap jam tatap muka'!B22,'TKK-MIF-TIF'!$R$209:$R$210)+SUMIF('TKK-MIF-TIF'!$J$219:$J$221,'rekap jam tatap muka'!B22,'TKK-MIF-TIF'!$R$219:$R$221)++SUMIF('TKK-MIF-TIF'!$L$228,'rekap jam tatap muka'!B22,'TKK-MIF-TIF'!$R$228)</f>
        <v>3</v>
      </c>
      <c r="U9" s="27">
        <f>COUNTIF('TKK-MIF-TIF'!$A$231:$L$242,'rekap jam tatap muka'!B22)</f>
        <v>0</v>
      </c>
      <c r="V9" s="28">
        <f>SUMIF('TKK-MIF-TIF'!$H$251:$H$253,'rekap jam tatap muka'!B22,'TKK-MIF-TIF'!$R$251:$R$253)+SUMIF('TKK-MIF-TIF'!$I$251:$I$253,'rekap jam tatap muka'!B22,'TKK-MIF-TIF'!$R$251:$R$253)+SUMIF('TKK-MIF-TIF'!$J$251:$J$253,'rekap jam tatap muka'!B22,'TKK-MIF-TIF'!$R$251:$R$253)+SUMIF('TKK-MIF-TIF'!$K$251:$K$253,'rekap jam tatap muka'!B22,'TKK-MIF-TIF'!$R$251:$R$253)+SUMIF('TKK-MIF-TIF'!$L$251:$L$253,'rekap jam tatap muka'!B22,'TKK-MIF-TIF'!$R$251:$R$253)</f>
        <v>0</v>
      </c>
      <c r="W9" s="29">
        <f>SUMIF('TKK-MIF-TIF'!$H$254:$H$255,'rekap jam tatap muka'!B22,'TKK-MIF-TIF'!$R$254:$R$255)+SUMIF('TKK-MIF-TIF'!$I$254:$I$255,'rekap jam tatap muka'!B22,'TKK-MIF-TIF'!$R$254:$R$255)+SUMIF('TKK-MIF-TIF'!$J$254:$J$255,'rekap jam tatap muka'!B22,'TKK-MIF-TIF'!$R$254:$R$255)+SUMIF('TKK-MIF-TIF'!$K$254:$K$255,'rekap jam tatap muka'!B22,'TKK-MIF-TIF'!$R$254:$R$255)+SUMIF('TKK-MIF-TIF'!$L$254:$L$255,'rekap jam tatap muka'!B22,'TKK-MIF-TIF'!$R$254:$R$255)</f>
        <v>0</v>
      </c>
      <c r="X9" s="30">
        <f>COUNTIF('TKK-MIF-TIF'!$A$261:$L$272,'rekap jam tatap muka'!B22)</f>
        <v>0</v>
      </c>
      <c r="Y9" s="31">
        <f>SUMIF('TKK-MIF-TIF'!$H$266:$H$268,'rekap jam tatap muka'!B22,'TKK-MIF-TIF'!$R$266:$R$268)+SUMIF('TKK-MIF-TIF'!$I$266:$I$268,'rekap jam tatap muka'!B22,'TKK-MIF-TIF'!$R$266:$R$268)+SUMIF('TKK-MIF-TIF'!$J$266:$J$268,'rekap jam tatap muka'!B22,'TKK-MIF-TIF'!$R$266:$R$268)+SUMIF('TKK-MIF-TIF'!$K$266:$K$268,'rekap jam tatap muka'!B22,'TKK-MIF-TIF'!$R$266:$R$268)+SUMIF('TKK-MIF-TIF'!$L$266:$L$268,'rekap jam tatap muka'!B22,'TKK-MIF-TIF'!$R$266:$R$268)</f>
        <v>0</v>
      </c>
      <c r="Z9" s="32">
        <f>SUMIF('TKK-MIF-TIF'!$H$269:$H$270,'rekap jam tatap muka'!B22,'TKK-MIF-TIF'!$R$269:$R$270)+SUMIF('TKK-MIF-TIF'!$I$269:$I$270,'rekap jam tatap muka'!B22,'TKK-MIF-TIF'!$R$269:$R$270)+SUMIF('TKK-MIF-TIF'!$J$269:$J$270,'rekap jam tatap muka'!B22,'TKK-MIF-TIF'!$R$269:$R$270)+SUMIF('TKK-MIF-TIF'!$K$269:$K$270,'rekap jam tatap muka'!B22,'TKK-MIF-TIF'!$R$269:$R$270)+SUMIF('TKK-MIF-TIF'!$L$269:$L$270,'rekap jam tatap muka'!B22,'TKK-MIF-TIF'!$R$269:$R$270)</f>
        <v>0</v>
      </c>
      <c r="AA9" s="33">
        <f>COUNTIF('TKK-MIF-TIF'!$A$154:$L$184,'rekap jam tatap muka'!B22)</f>
        <v>0</v>
      </c>
      <c r="AB9" s="33">
        <f>SUMIF('TKK-MIF-TIF'!$H$161:$H$163,'rekap jam tatap muka'!B22,'TKK-MIF-TIF'!$R$161:$R$163)+SUMIF('TKK-MIF-TIF'!$H$172:$H$175,'rekap jam tatap muka'!B22,'TKK-MIF-TIF'!$R$172:$R$175)+SUMIF('TKK-MIF-TIF'!$I$161:$I$163,'rekap jam tatap muka'!B22,'TKK-MIF-TIF'!$R$161:$R$163)+SUMIF('TKK-MIF-TIF'!$I$172:$I$175,'rekap jam tatap muka'!B22,'TKK-MIF-TIF'!$R$172:$R$175)+SUMIF('TKK-MIF-TIF'!$J$161:$J$163,'rekap jam tatap muka'!B22,'TKK-MIF-TIF'!$R$161:$R$163)+SUMIF('TKK-MIF-TIF'!$J$172:$J$175,'rekap jam tatap muka'!B22,'TKK-MIF-TIF'!$R$172:$R$175)+SUMIF('TKK-MIF-TIF'!$K$161:$K$163,'rekap jam tatap muka'!B22,'TKK-MIF-TIF'!$R$161:$R$163)+SUMIF('TKK-MIF-TIF'!$K$172:$K$175,'rekap jam tatap muka'!B22,'TKK-MIF-TIF'!$R$172:$R$175)+SUMIF('TKK-MIF-TIF'!$L$161:$L$163,'rekap jam tatap muka'!B22,'TKK-MIF-TIF'!$R$161:$R$163)+SUMIF('TKK-MIF-TIF'!$L$172:$L$175,'rekap jam tatap muka'!B22,'TKK-MIF-TIF'!$R$172:$R$175)</f>
        <v>0</v>
      </c>
      <c r="AC9" s="34">
        <f>SUMIF('TKK-MIF-TIF'!$H$164:$H$165,'rekap jam tatap muka'!B22,'TKK-MIF-TIF'!$R$164:$R$165)+SUMIF('TKK-MIF-TIF'!$H$171,'rekap jam tatap muka'!B22,'TKK-MIF-TIF'!$R$171)+SUMIF('TKK-MIF-TIF'!$H$176:$H$177,'rekap jam tatap muka'!B22,'TKK-MIF-TIF'!$R$176:$R$177)+SUMIF('TKK-MIF-TIF'!$I$164:$I$165,'rekap jam tatap muka'!B22,'TKK-MIF-TIF'!$R$164:$R$165)+SUMIF('TKK-MIF-TIF'!$I$171,'rekap jam tatap muka'!B22,'TKK-MIF-TIF'!$R$171)+SUMIF('TKK-MIF-TIF'!$I$176:$I$177,'rekap jam tatap muka'!B22,'TKK-MIF-TIF'!$R$176:$R$177)+SUMIF('TKK-MIF-TIF'!$J$164:$J$165,'rekap jam tatap muka'!B22,'TKK-MIF-TIF'!$R$164:$R$165)+SUMIF('TKK-MIF-TIF'!$J$171,'rekap jam tatap muka'!B22,'TKK-MIF-TIF'!$R$171)+SUMIF('TKK-MIF-TIF'!$J$176:$J$177,'rekap jam tatap muka'!B22,'TKK-MIF-TIF'!$R$176:$R$177)+SUMIF('TKK-MIF-TIF'!$K$164:$K$165,'rekap jam tatap muka'!B22,'TKK-MIF-TIF'!$R$164:$R$165)+SUMIF('TKK-MIF-TIF'!$K$171,'rekap jam tatap muka'!B22,'TKK-MIF-TIF'!$R$171)+SUMIF('TKK-MIF-TIF'!$K$176:$K$177,'rekap jam tatap muka'!B22,'TKK-MIF-TIF'!$R$176:$R$177)+SUMIF('TKK-MIF-TIF'!$L$164:$L$165,'rekap jam tatap muka'!B22,'TKK-MIF-TIF'!$R$164:$R$165)+SUMIF('TKK-MIF-TIF'!$L$171,'rekap jam tatap muka'!B22,'TKK-MIF-TIF'!$R$171)+SUMIF('TKK-MIF-TIF'!$L$176:$L$177,'rekap jam tatap muka'!B22,'TKK-MIF-TIF'!$R$176:$R$177)</f>
        <v>0</v>
      </c>
      <c r="AD9" s="35">
        <f t="shared" si="0"/>
        <v>8</v>
      </c>
      <c r="AE9" s="15">
        <f t="shared" ca="1" si="1"/>
        <v>6</v>
      </c>
      <c r="AF9" s="35">
        <f t="shared" ca="1" si="2"/>
        <v>2</v>
      </c>
      <c r="AG9" s="15">
        <f t="shared" ca="1" si="3"/>
        <v>13</v>
      </c>
      <c r="AH9" s="35">
        <f t="shared" ca="1" si="4"/>
        <v>4</v>
      </c>
      <c r="AI9" s="35">
        <v>6</v>
      </c>
    </row>
    <row r="10" spans="1:35" ht="15" customHeight="1">
      <c r="A10" s="327">
        <v>8</v>
      </c>
      <c r="B10" s="51" t="s">
        <v>333</v>
      </c>
      <c r="C10" s="14">
        <f>COUNTIF('TKK-MIF-TIF'!$A$13:$L$35,'rekap jam tatap muka'!B23)</f>
        <v>0</v>
      </c>
      <c r="D10" s="15">
        <f ca="1">SUMIF('TKK-MIF-TIF'!$H$4:$H$19,'rekap jam tatap muka'!B23,'TKK-MIF-TIF'!$R$4:$R$19)+SUMIF('TKK-MIF-TIF'!$H$25:$H$30,'rekap jam tatap muka'!B23,'TKK-MIF-TIF'!$R$25:$R$30)+SUMIF('TKK-MIF-TIF'!$I$4:$I$19,'rekap jam tatap muka'!B23,'TKK-MIF-TIF'!$R$4:$R$19)+SUMIF('TKK-MIF-TIF'!$I$25:$I$30,'rekap jam tatap muka'!B23,'TKK-MIF-TIF'!$R$25:$R$30)+SUMIF('TKK-MIF-TIF'!$J$4:$J$19,'rekap jam tatap muka'!B23,'TKK-MIF-TIF'!$R$4:$R$19)+SUMIF('TKK-MIF-TIF'!$J$25:$J$30,'rekap jam tatap muka'!B23,'TKK-MIF-TIF'!$R$25:$R$30)+SUMIF('TKK-MIF-TIF'!$K$4:$K$19,'rekap jam tatap muka'!B23,'TKK-MIF-TIF'!$R$4:$R$19)+SUMIF('TKK-MIF-TIF'!$K$25:$K$30,'rekap jam tatap muka'!B23,'TKK-MIF-TIF'!$R$25:$R$30)+SUMIF('TKK-MIF-TIF'!$L$4:$L$19,'rekap jam tatap muka'!B23,'TKK-MIF-TIF'!$R$4:$R$19)+SUMIF('TKK-MIF-TIF'!$L$25:$L$30,'rekap jam tatap muka'!B23,'TKK-MIF-TIF'!$R$25:$R$30)</f>
        <v>0</v>
      </c>
      <c r="E10" s="16">
        <f>SUMIF('TKK-MIF-TIF'!$H$20:$H$22,'rekap jam tatap muka'!B23,'TKK-MIF-TIF'!$R$20:$R$22)+SUMIF('TKK-MIF-TIF'!$H$31:$H$32,'rekap jam tatap muka'!B23,'TKK-MIF-TIF'!$R$31:$R$32)+SUMIF('TKK-MIF-TIF'!$H$34,'rekap jam tatap muka'!B23,'TKK-MIF-TIF'!$R$34)+SUMIF('TKK-MIF-TIF'!$I$20:$I$22,'rekap jam tatap muka'!B23,'TKK-MIF-TIF'!$R$20:$R$22)+SUMIF('TKK-MIF-TIF'!$I$31:$I$32,'rekap jam tatap muka'!B23,'TKK-MIF-TIF'!$R$31:$R$32)+SUMIF('TKK-MIF-TIF'!$I$34,'rekap jam tatap muka'!B23,'TKK-MIF-TIF'!$R$34)+SUMIF('TKK-MIF-TIF'!$J$20:$J$22,'rekap jam tatap muka'!B23,'TKK-MIF-TIF'!$R$20:$R$22)+SUMIF('TKK-MIF-TIF'!$J$31:$J$32,'rekap jam tatap muka'!B23,'TKK-MIF-TIF'!$R$31:$R$32)+SUMIF('TKK-MIF-TIF'!$J$34,'rekap jam tatap muka'!B23,'TKK-MIF-TIF'!$R$34)+SUMIF('TKK-MIF-TIF'!$K$20:$K$22,'rekap jam tatap muka'!B23,'TKK-MIF-TIF'!$R$20:$R$22)+SUMIF('TKK-MIF-TIF'!$K$31:$K$32,'rekap jam tatap muka'!B23,'TKK-MIF-TIF'!$R$31:$R$32)+SUMIF('TKK-MIF-TIF'!$K$34,'rekap jam tatap muka'!B23,'TKK-MIF-TIF'!$R$34)+SUMIF('TKK-MIF-TIF'!$L$20:$L$22,'rekap jam tatap muka'!B23,'TKK-MIF-TIF'!$R$20:$R$22)+SUMIF('TKK-MIF-TIF'!$L$31:$L$32,'rekap jam tatap muka'!B23,'TKK-MIF-TIF'!$R$31:$R$32)+SUMIF('TKK-MIF-TIF'!$L$34,'rekap jam tatap muka'!B23,'TKK-MIF-TIF'!$R$34)</f>
        <v>0</v>
      </c>
      <c r="F10" s="17">
        <f>COUNTIF('TKK-MIF-TIF'!$A$41:$L$50,'rekap jam tatap muka'!B23)</f>
        <v>0</v>
      </c>
      <c r="G10" s="18">
        <f>SUMIF('TKK-MIF-TIF'!$H$43:$H$47,'rekap jam tatap muka'!B23,'TKK-MIF-TIF'!$R$43:$R$47)+SUMIF('TKK-MIF-TIF'!$I$43:$I$47,'rekap jam tatap muka'!B23,'TKK-MIF-TIF'!$R$43:$R$47)+SUMIF('TKK-MIF-TIF'!$J$43:$J$47,'rekap jam tatap muka'!B23,'TKK-MIF-TIF'!$R$43:$R$47)+SUMIF('TKK-MIF-TIF'!$K$43:$K$47,'rekap jam tatap muka'!B23,'TKK-MIF-TIF'!$R$43:$R$47)+SUMIF('TKK-MIF-TIF'!$L$43:$L$47,'rekap jam tatap muka'!B23,'TKK-MIF-TIF'!$R$43:$R$47)</f>
        <v>0</v>
      </c>
      <c r="H10" s="16">
        <f>SUMIF('TKK-MIF-TIF'!$H$48:$H$50,'rekap jam tatap muka'!B23,'TKK-MIF-TIF'!$R$48:$R$50)+SUMIF('TKK-MIF-TIF'!$I$48:$I$50,'rekap jam tatap muka'!B23,'TKK-MIF-TIF'!$R$48:$R$50)+SUMIF('TKK-MIF-TIF'!$J$48:$J$50,'rekap jam tatap muka'!B23,'TKK-MIF-TIF'!$R$48:$R$50)+SUMIF('TKK-MIF-TIF'!$K$48:$K$50,'rekap jam tatap muka'!B23,'TKK-MIF-TIF'!$R$48:$R$50)+SUMIF('TKK-MIF-TIF'!$L$48:$L$50,'rekap jam tatap muka'!B23,'TKK-MIF-TIF'!$R$48:$R$50)</f>
        <v>0</v>
      </c>
      <c r="I10" s="19">
        <f>COUNTIF('TKK-MIF-TIF'!$A$55:$K$80,'rekap jam tatap muka'!B23)</f>
        <v>3</v>
      </c>
      <c r="J10" s="19">
        <f>SUMIF('TKK-MIF-TIF'!$H$60,'rekap jam tatap muka'!B23,'TKK-MIF-TIF'!$R$60)+SUMIF('TKK-MIF-TIF'!$H$62,'rekap jam tatap muka'!B23,'TKK-MIF-TIF'!$R$62)+SUMIF('TKK-MIF-TIF'!$H$67:$H$72,'rekap jam tatap muka'!B23,'TKK-MIF-TIF'!$R$67:$R$72)+SUMIF('TKK-MIF-TIF'!$H$78:$H$79,'rekap jam tatap muka'!B23,'TKK-MIF-TIF'!$R$78:$R$79)+SUMIF('TKK-MIF-TIF'!$I$60,'rekap jam tatap muka'!B23,'TKK-MIF-TIF'!$R$60)+SUMIF('TKK-MIF-TIF'!$I$62,'rekap jam tatap muka'!B23,'TKK-MIF-TIF'!$R$62)+SUMIF('TKK-MIF-TIF'!$I$67:$I$72,'rekap jam tatap muka'!B23,'TKK-MIF-TIF'!$R$67:$R$72)+SUMIF('TKK-MIF-TIF'!$I$78:$I$79,'rekap jam tatap muka'!B23,'TKK-MIF-TIF'!$R$78:$R$79)+SUMIF('TKK-MIF-TIF'!$J$60,'rekap jam tatap muka'!B23,'TKK-MIF-TIF'!$R$60)+SUMIF('TKK-MIF-TIF'!$J$62,'rekap jam tatap muka'!B23,'TKK-MIF-TIF'!$R$62)+SUMIF('TKK-MIF-TIF'!$J$67:$J$72,'rekap jam tatap muka'!B23,'TKK-MIF-TIF'!$R$67:$R$72)+SUMIF('TKK-MIF-TIF'!$J$78:$J$79,'rekap jam tatap muka'!B23,'TKK-MIF-TIF'!$R$78:$R$79)+SUMIF('TKK-MIF-TIF'!$K$60,'rekap jam tatap muka'!B23,'TKK-MIF-TIF'!$R$60)+SUMIF('TKK-MIF-TIF'!$K$62,'rekap jam tatap muka'!B23,'TKK-MIF-TIF'!$R$62)+SUMIF('TKK-MIF-TIF'!$K$67:$K$72,'rekap jam tatap muka'!B23,'TKK-MIF-TIF'!$R$67:$R$72)+SUMIF('TKK-MIF-TIF'!$K$78:$K$79,'rekap jam tatap muka'!B23,'TKK-MIF-TIF'!$R$78:$R$79)+SUMIF('TKK-MIF-TIF'!$L$60,'rekap jam tatap muka'!B23,'TKK-MIF-TIF'!$R$60)+SUMIF('TKK-MIF-TIF'!$L$62,'rekap jam tatap muka'!B23,'TKK-MIF-TIF'!$R$62)+SUMIF('TKK-MIF-TIF'!$L$67:$L$72,'rekap jam tatap muka'!B23,'TKK-MIF-TIF'!$R$67:$R$72)+SUMIF('TKK-MIF-TIF'!$L$78:$L$79,'rekap jam tatap muka'!B23,'TKK-MIF-TIF'!$R$78:$R$79)</f>
        <v>2</v>
      </c>
      <c r="K10" s="20">
        <f>SUMIF('TKK-MIF-TIF'!$H$61,'rekap jam tatap muka'!B23,'TKK-MIF-TIF'!$R$61)+SUMIF('TKK-MIF-TIF'!$H$63:$H$64,'rekap jam tatap muka'!B23,'TKK-MIF-TIF'!$R$63:$R$64)+SUMIF('TKK-MIF-TIF'!$H$73:$H$74,'rekap jam tatap muka'!B23,'TKK-MIF-TIF'!$R$73:$R$74)+SUMIF('TKK-MIF-TIF'!$H$77,'rekap jam tatap muka'!B23,'TKK-MIF-TIF'!$R$77)+SUMIF('TKK-MIF-TIF'!$I$61,'rekap jam tatap muka'!B23,'TKK-MIF-TIF'!$R$61)+SUMIF('TKK-MIF-TIF'!$I$63:$I$64,'rekap jam tatap muka'!B23,'TKK-MIF-TIF'!$R$63:$R$64)+SUMIF('TKK-MIF-TIF'!$I$73:$I$74,'rekap jam tatap muka'!B23,'TKK-MIF-TIF'!$R$73:$R$74)+SUMIF('TKK-MIF-TIF'!$I$77,'rekap jam tatap muka'!B23,'TKK-MIF-TIF'!$R$77)+SUMIF('TKK-MIF-TIF'!$J$61,'rekap jam tatap muka'!B23,'TKK-MIF-TIF'!$R$61)+SUMIF('TKK-MIF-TIF'!$J$63:$J$64,'rekap jam tatap muka'!B23,'TKK-MIF-TIF'!$R$63:$R$64)+SUMIF('TKK-MIF-TIF'!$J$73:$J$74,'rekap jam tatap muka'!B23,'TKK-MIF-TIF'!$R$73:$R$74)+SUMIF('TKK-MIF-TIF'!$J$77,'rekap jam tatap muka'!B23,'TKK-MIF-TIF'!$R$77)+SUMIF('TKK-MIF-TIF'!$K$61,'rekap jam tatap muka'!B23,'TKK-MIF-TIF'!$R$61)+SUMIF('TKK-MIF-TIF'!$K$63:$K$64,'rekap jam tatap muka'!B23,'TKK-MIF-TIF'!$R$63:$R$64)+SUMIF('TKK-MIF-TIF'!$K$73:$K$74,'rekap jam tatap muka'!B23,'TKK-MIF-TIF'!$R$73:$R$74)+SUMIF('TKK-MIF-TIF'!$K$77,'rekap jam tatap muka'!B23,'TKK-MIF-TIF'!$R$77)+SUMIF('TKK-MIF-TIF'!$L$61,'rekap jam tatap muka'!B23,'TKK-MIF-TIF'!$R$61)+SUMIF('TKK-MIF-TIF'!$L$63:$L$64,'rekap jam tatap muka'!B23,'TKK-MIF-TIF'!$R$63:$R$64)+SUMIF('TKK-MIF-TIF'!$L$73:$L$74,'rekap jam tatap muka'!B23,'TKK-MIF-TIF'!$R$73:$R$74)+SUMIF('TKK-MIF-TIF'!$L$77,'rekap jam tatap muka'!B23,'TKK-MIF-TIF'!$R$77)</f>
        <v>10</v>
      </c>
      <c r="L10" s="21">
        <f>COUNTIF('TKK-MIF-TIF'!$A$84:$K$109,'rekap jam tatap muka'!B23)</f>
        <v>3</v>
      </c>
      <c r="M10" s="21">
        <f>SUMIF('TKK-MIF-TIF'!$H$89,'rekap jam tatap muka'!B23,'TKK-MIF-TIF'!$R$89)+SUMIF('TKK-MIF-TIF'!$H$91,'rekap jam tatap muka'!B23,'TKK-MIF-TIF'!$R$91)+SUMIF('TKK-MIF-TIF'!$H$96:$H$101,'rekap jam tatap muka'!B23,'TKK-MIF-TIF'!$R$96:$R$101)+SUMIF('TKK-MIF-TIF'!$H$107:$H$108,'rekap jam tatap muka'!B23,'TKK-MIF-TIF'!$R$107:$R$108)+SUMIF('TKK-MIF-TIF'!$I$89,'rekap jam tatap muka'!B23,'TKK-MIF-TIF'!$R$89)+SUMIF('TKK-MIF-TIF'!$I$91,'rekap jam tatap muka'!B23,'TKK-MIF-TIF'!$R$91)+SUMIF('TKK-MIF-TIF'!$I$96:$I$101,'rekap jam tatap muka'!B23,'TKK-MIF-TIF'!$R$96:$R$101)+SUMIF('TKK-MIF-TIF'!$I$107:$I$108,'rekap jam tatap muka'!B23,'TKK-MIF-TIF'!$R$107:$R$108)+SUMIF('TKK-MIF-TIF'!$J$89,'rekap jam tatap muka'!B23,'TKK-MIF-TIF'!$R$89)+SUMIF('TKK-MIF-TIF'!$J$91,'rekap jam tatap muka'!B23,'TKK-MIF-TIF'!$R$91)+SUMIF('TKK-MIF-TIF'!$J$96:$J$101,'rekap jam tatap muka'!B23,'TKK-MIF-TIF'!$R$96:$R$101)+SUMIF('TKK-MIF-TIF'!$J$107:$J$108,'rekap jam tatap muka'!B23,'TKK-MIF-TIF'!$R$107:$R$108)+SUMIF('TKK-MIF-TIF'!$K$89,'rekap jam tatap muka'!B23,'TKK-MIF-TIF'!$R$89)+SUMIF('TKK-MIF-TIF'!$K$91,'rekap jam tatap muka'!B23,'TKK-MIF-TIF'!$R$91)+SUMIF('TKK-MIF-TIF'!$K$96:$K$101,'rekap jam tatap muka'!B23,'TKK-MIF-TIF'!$R$96:$R$101)+SUMIF('TKK-MIF-TIF'!$K$107:$K$108,'rekap jam tatap muka'!B23,'TKK-MIF-TIF'!$R$107:$R$108)+SUMIF('TKK-MIF-TIF'!$H$89,'rekap jam tatap muka'!B23,'TKK-MIF-TIF'!$R$89)+SUMIF('TKK-MIF-TIF'!$L$91,'rekap jam tatap muka'!B23,'TKK-MIF-TIF'!$R$91)+SUMIF('TKK-MIF-TIF'!$L$96:$L$101,'rekap jam tatap muka'!B23,'TKK-MIF-TIF'!$R$96:$R$101)+SUMIF('TKK-MIF-TIF'!$L$107:$L$108,'rekap jam tatap muka'!B23,'TKK-MIF-TIF'!$R$107:$R$108)</f>
        <v>1</v>
      </c>
      <c r="N10" s="22">
        <f ca="1">SUMIF('TKK-MIF-TIF'!$H$90,'rekap jam tatap muka'!B23,'TKK-MIF-TIF'!$R$90)+SUMIF('TKK-MIF-TIF'!$H$92:$H$93,'rekap jam tatap muka'!B23,'TKK-MIF-TIF'!$R$92:$R$93)+SUMIF('TKK-MIF-TIF'!$H$102:$H$103,'rekap jam tatap muka'!B23,'TKK-MIF-TIF'!$R$102:$R$103)+SUMIF('TKK-MIF-TIF'!$H$106,'rekap jam tatap muka'!B23,'TKK-MIF-TIF'!$R$106)+SUMIF('TKK-MIF-TIF'!$I$90,'rekap jam tatap muka'!B23,'TKK-MIF-TIF'!$R$90)+SUMIF('TKK-MIF-TIF'!$H$92:$I$93,'rekap jam tatap muka'!B23,'TKK-MIF-TIF'!$R$92:$R$93)+SUMIF('TKK-MIF-TIF'!$I$102:$I$103,'rekap jam tatap muka'!B23,'TKK-MIF-TIF'!$R$102:$R$103)+SUMIF('TKK-MIF-TIF'!$I$106,'rekap jam tatap muka'!B23,'TKK-MIF-TIF'!$R$106)+SUMIF('TKK-MIF-TIF'!$J$90,'rekap jam tatap muka'!B23,'TKK-MIF-TIF'!$R$90)+SUMIF('TKK-MIF-TIF'!$J$92:$J$93,'rekap jam tatap muka'!B23,'TKK-MIF-TIF'!$R$92:$R$93)+SUMIF('TKK-MIF-TIF'!$J$102:$J$103,'rekap jam tatap muka'!B23,'TKK-MIF-TIF'!$R$102:$R$103)+SUMIF('TKK-MIF-TIF'!$J$106,'rekap jam tatap muka'!B23,'TKK-MIF-TIF'!$R$106)+SUMIF('TKK-MIF-TIF'!$K$90,'rekap jam tatap muka'!B23,'TKK-MIF-TIF'!$R$90)+SUMIF('TKK-MIF-TIF'!$K$92:$K$93,'rekap jam tatap muka'!B23,'TKK-MIF-TIF'!$R$92:$R$93)+SUMIF('TKK-MIF-TIF'!$K$102:$K$103,'rekap jam tatap muka'!B23,'TKK-MIF-TIF'!$R$102:$R$103)+SUMIF('TKK-MIF-TIF'!$K$106,'rekap jam tatap muka'!B23,'TKK-MIF-TIF'!$R$106)+SUMIF('TKK-MIF-TIF'!$L$90,'rekap jam tatap muka'!B23,'TKK-MIF-TIF'!$R$90)+SUMIF('TKK-MIF-TIF'!$L$92:$L$93,'rekap jam tatap muka'!B23,'TKK-MIF-TIF'!$R$92:$R$93)+SUMIF('TKK-MIF-TIF'!$L$102:$L$103,'rekap jam tatap muka'!B23,'TKK-MIF-TIF'!$R$102:$R$103)+SUMIF('TKK-MIF-TIF'!$L$106,'rekap jam tatap muka'!B23,'TKK-MIF-TIF'!$R$106)</f>
        <v>4</v>
      </c>
      <c r="O10" s="23">
        <f>COUNTIF('TKK-MIF-TIF'!$A$113:$L$150,'rekap jam tatap muka'!B23)</f>
        <v>0</v>
      </c>
      <c r="P10" s="23">
        <f>SUMIF('TKK-MIF-TIF'!$H$119:$H$121,'rekap jam tatap muka'!B23,'TKK-MIF-TIF'!$R$119:$R$121)+SUMIF('TKK-MIF-TIF'!$H$129:$H$132,'rekap jam tatap muka'!B23,'TKK-MIF-TIF'!$R$129:$R$132)+SUMIF('TKK-MIF-TIF'!$H$139:$H$142,'rekap jam tatap muka'!B23,'TKK-MIF-TIF'!$R$139:$R164)+ SUMIF('TKK-MIF-TIF'!$H$150:$H$151,'rekap jam tatap muka'!B23,'TKK-MIF-TIF'!$R$150:$R173)+SUMIF('TKK-MIF-TIF'!$I$119:$I$121,'rekap jam tatap muka'!B23,'TKK-MIF-TIF'!$R$119:$R$121)+SUMIF('TKK-MIF-TIF'!$I$129:$I$132,'rekap jam tatap muka'!B23,'TKK-MIF-TIF'!$R$129:$R$132)+SUMIF('TKK-MIF-TIF'!$I$139:$I$142,'rekap jam tatap muka'!B23,'TKK-MIF-TIF'!$R$139:$R164)+SUMIF('TKK-MIF-TIF'!$I$150:$I$151,'rekap jam tatap muka'!B23,'TKK-MIF-TIF'!$R$150:$R173)+SUMIF('TKK-MIF-TIF'!$J$119:$J$121,'rekap jam tatap muka'!B23,'TKK-MIF-TIF'!$R$119:$R$121)+SUMIF('TKK-MIF-TIF'!$J$129:$J$132,'rekap jam tatap muka'!B23,'TKK-MIF-TIF'!$R$129:$R$132)+SUMIF('TKK-MIF-TIF'!$J$139:$J$142,'rekap jam tatap muka'!B23,'TKK-MIF-TIF'!$R$139:$R164)+SUMIF('TKK-MIF-TIF'!$J$150:$J$151,'rekap jam tatap muka'!B23,'TKK-MIF-TIF'!$R$150:$R173)+SUMIF('TKK-MIF-TIF'!$K$119:$K$121,'rekap jam tatap muka'!B23,'TKK-MIF-TIF'!$R$119:$R$121)+SUMIF('TKK-MIF-TIF'!$K$129:$K$132,'rekap jam tatap muka'!B23,'TKK-MIF-TIF'!$R$132:$R$1120)+SUMIF('TKK-MIF-TIF'!$K$139:$K$142,'rekap jam tatap muka'!B23,'TKK-MIF-TIF'!$R$139:$R164)+SUMIF('TKK-MIF-TIF'!$K$150:$K$151,'rekap jam tatap muka'!B23,'TKK-MIF-TIF'!$R$150:$R173)+SUMIF('TKK-MIF-TIF'!$L$119:$L$121,'rekap jam tatap muka'!B23,'TKK-MIF-TIF'!$R$119:$R$121)+SUMIF('TKK-MIF-TIF'!$L$129:$L$132,'rekap jam tatap muka'!B23,'TKK-MIF-TIF'!$R$132:$R$1120)+SUMIF('TKK-MIF-TIF'!$L$139:$L$142,'rekap jam tatap muka'!B23,'TKK-MIF-TIF'!$R$139:$R164)+SUMIF('TKK-MIF-TIF'!$L$150:$L$151,'rekap jam tatap muka'!B23,'TKK-MIF-TIF'!$R$150:$R173)</f>
        <v>0</v>
      </c>
      <c r="Q10" s="24">
        <f>SUMIF('TKK-MIF-TIF'!$H$122:$H$123,'rekap jam tatap muka'!B23,'TKK-MIF-TIF'!$R$122:$R$123)+SUMIF('TKK-MIF-TIF'!$H$128,'rekap jam tatap muka'!B23,'TKK-MIF-TIF'!$R$128)+SUMIF('TKK-MIF-TIF'!$H$133:$H$134,'rekap jam tatap muka'!B23,'TKK-MIF-TIF'!$R$133:$R$134)+SUMIF('TKK-MIF-TIF'!$H$143:$H$145,'rekap jam tatap muka'!B23,'TKK-MIF-TIF'!$R$143:$R$145)+SUMIF('TKK-MIF-TIF'!$H$152,'rekap jam tatap muka'!B23,'TKK-MIF-TIF'!$R$152)+SUMIF('TKK-MIF-TIF'!$I$122:$I$123,'rekap jam tatap muka'!B23,'TKK-MIF-TIF'!$R$122:$R$123)+SUMIF('TKK-MIF-TIF'!$I$128,'rekap jam tatap muka'!B23,'TKK-MIF-TIF'!$R$128)+SUMIF('TKK-MIF-TIF'!$I$133:$I$134,'rekap jam tatap muka'!B23,'TKK-MIF-TIF'!$R$133:$R$134)+SUMIF('TKK-MIF-TIF'!$I$143:$I$145,'rekap jam tatap muka'!B23,'TKK-MIF-TIF'!$R$143:$R$145)+SUMIF('TKK-MIF-TIF'!$I$152,'rekap jam tatap muka'!B23,'TKK-MIF-TIF'!$R$152)+SUMIF('TKK-MIF-TIF'!$J$122:$J$123,'rekap jam tatap muka'!B23,'TKK-MIF-TIF'!$R$122:$R$123)+SUMIF('TKK-MIF-TIF'!$J$128,'rekap jam tatap muka'!B23,'TKK-MIF-TIF'!$R$128)+SUMIF('TKK-MIF-TIF'!$J$133:$J$134,'rekap jam tatap muka'!B23,'TKK-MIF-TIF'!$R$133:$R$134)+SUMIF('TKK-MIF-TIF'!$J$143:$J$145,'rekap jam tatap muka'!B23,'TKK-MIF-TIF'!$R$143:$R$145)+SUMIF('TKK-MIF-TIF'!$K$122:$K$123,'rekap jam tatap muka'!B23,'TKK-MIF-TIF'!$R$122:$R$123)+SUMIF('TKK-MIF-TIF'!$J$152,'rekap jam tatap muka'!B23,'TKK-MIF-TIF'!$R$152)+SUMIF('TKK-MIF-TIF'!$K$128,'rekap jam tatap muka'!B23,'TKK-MIF-TIF'!$R$128)+SUMIF('TKK-MIF-TIF'!$K$133:$K$134,'rekap jam tatap muka'!B23,'TKK-MIF-TIF'!$R$133:$R$134)+SUMIF('TKK-MIF-TIF'!$K$143:$K$145,'rekap jam tatap muka'!B23,'TKK-MIF-TIF'!$R$143:$R$145)+SUMIF('TKK-MIF-TIF'!$K$152,'rekap jam tatap muka'!B23,'TKK-MIF-TIF'!$R$152)+SUMIF('TKK-MIF-TIF'!$L$122:$L$123,'rekap jam tatap muka'!B23,'TKK-MIF-TIF'!$R$122:$R$123)+SUMIF('TKK-MIF-TIF'!$L$128,'rekap jam tatap muka'!B23,'TKK-MIF-TIF'!$R$128)+SUMIF('TKK-MIF-TIF'!$L$133:$L$134,'rekap jam tatap muka'!B23,'TKK-MIF-TIF'!$R$133:$R$134)+SUMIF('TKK-MIF-TIF'!$L$143:$L$145,'rekap jam tatap muka'!B23,'TKK-MIF-TIF'!$R$143:$R$145)+SUMIF('TKK-MIF-TIF'!$L$152,'rekap jam tatap muka'!B23,'TKK-MIF-TIF'!$R$152)</f>
        <v>0</v>
      </c>
      <c r="R10" s="25">
        <f>COUNTIF('TKK-MIF-TIF'!$A$189:$L$226,'rekap jam tatap muka'!B23)</f>
        <v>0</v>
      </c>
      <c r="S10" s="25">
        <f>SUMIF('TKK-MIF-TIF'!$H$194:$H$196,'rekap jam tatap muka'!B23,'TKK-MIF-TIF'!$R$194:$R$196)+SUMIF('TKK-MIF-TIF'!$H$205:$H$208,'rekap jam tatap muka'!B23,'TKK-MIF-TIF'!$R$205:$R$208)+SUMIF('TKK-MIF-TIF'!$H$215:$H$218,'rekap jam tatap muka'!B23,'TKK-MIF-TIF'!$R$215:$R240)+SUMIF('TKK-MIF-TIF'!$H$226:$H$227,'rekap jam tatap muka'!B23,'TKK-MIF-TIF'!$R$226:$R249)+ SUMIF('TKK-MIF-TIF'!$I$194:$I$196,'rekap jam tatap muka'!B23,'TKK-MIF-TIF'!$R$194:$R$196)+SUMIF('TKK-MIF-TIF'!$I$205:$I$208,'rekap jam tatap muka'!B23,'TKK-MIF-TIF'!$R$205:$R$208)+SUMIF('TKK-MIF-TIF'!$I$215:$I$218,'rekap jam tatap muka'!B23,'TKK-MIF-TIF'!$R$215:$R240)+SUMIF('TKK-MIF-TIF'!$I$226:$I$227,'rekap jam tatap muka'!B23,'TKK-MIF-TIF'!$R$226:$R249)+SUMIF('TKK-MIF-TIF'!$J$194:$J$196,'rekap jam tatap muka'!B23,'TKK-MIF-TIF'!$R$194:$R$196)+SUMIF('TKK-MIF-TIF'!$J$205:$J$208,'rekap jam tatap muka'!B23,'TKK-MIF-TIF'!$R$205:$R$208)+SUMIF('TKK-MIF-TIF'!$J$215:$J$218,'rekap jam tatap muka'!B23,'TKK-MIF-TIF'!$R$215:$R240)+SUMIF('TKK-MIF-TIF'!$J$226:$J$227,'rekap jam tatap muka'!B23,'TKK-MIF-TIF'!$R$226:$R249)+SUMIF('TKK-MIF-TIF'!$K$194:$K$196,'rekap jam tatap muka'!B23,'TKK-MIF-TIF'!$R$194:$R$196)+SUMIF('TKK-MIF-TIF'!$K$205:$K$208,'rekap jam tatap muka'!B23,'TKK-MIF-TIF'!$R$205:$R$208)+SUMIF('TKK-MIF-TIF'!$K$215:$K$218,'rekap jam tatap muka'!B23,'TKK-MIF-TIF'!$R$215:$R240)+SUMIF('TKK-MIF-TIF'!$K$226:$K$227,'rekap jam tatap muka'!B23,'TKK-MIF-TIF'!$R$226:$R249)+SUMIF('TKK-MIF-TIF'!$L$194:$L$196,'rekap jam tatap muka'!B23,'TKK-MIF-TIF'!$R$194:$R$196)+SUMIF('TKK-MIF-TIF'!$L$205:$L$208,'rekap jam tatap muka'!B23,'TKK-MIF-TIF'!$R$205:$R$208)+SUMIF('TKK-MIF-TIF'!$L$215:$L$218,'rekap jam tatap muka'!B23,'TKK-MIF-TIF'!$R$215:$R240)+SUMIF('TKK-MIF-TIF'!$L$226:$L$227,'rekap jam tatap muka'!B23,'TKK-MIF-TIF'!$R$226:$R249)</f>
        <v>0</v>
      </c>
      <c r="T10" s="26">
        <f>SUMIF('TKK-MIF-TIF'!$H$197:$H$198,'rekap jam tatap muka'!B23,'TKK-MIF-TIF'!$R$197:$R$198)+SUMIF('TKK-MIF-TIF'!$H$204,'rekap jam tatap muka'!B23,'TKK-MIF-TIF'!$R$204)+SUMIF('TKK-MIF-TIF'!$H$209:$H$210,'rekap jam tatap muka'!B23,'TKK-MIF-TIF'!$R$209:$R$210)+SUMIF('TKK-MIF-TIF'!$H$219:$H$221,'rekap jam tatap muka'!B23,'TKK-MIF-TIF'!$R$219:$R$221)+SUMIF('TKK-MIF-TIF'!$H$228,'rekap jam tatap muka'!B23,'TKK-MIF-TIF'!$R$228)+SUMIF('TKK-MIF-TIF'!$I$197:$I$198,'rekap jam tatap muka'!B23,'TKK-MIF-TIF'!$R$197:$R$198)+SUMIF('TKK-MIF-TIF'!$I$204,'rekap jam tatap muka'!B23,'TKK-MIF-TIF'!$R$204)+SUMIF('TKK-MIF-TIF'!$I$209:$I$210,'rekap jam tatap muka'!B23,'TKK-MIF-TIF'!$R$209:$R$210)+SUMIF('TKK-MIF-TIF'!$I$219:$I$221,'rekap jam tatap muka'!B23,'TKK-MIF-TIF'!$R$219:$R$221)+SUMIF('TKK-MIF-TIF'!$I$228,'rekap jam tatap muka'!B23,'TKK-MIF-TIF'!$R$228)+SUMIF('TKK-MIF-TIF'!$J$197:$J$198,'rekap jam tatap muka'!B23,'TKK-MIF-TIF'!$R$197:$R$198)+SUMIF('TKK-MIF-TIF'!$J$204,'rekap jam tatap muka'!B23,'TKK-MIF-TIF'!$R$204)+SUMIF('TKK-MIF-TIF'!$J$209:$J$210,'rekap jam tatap muka'!B23,'TKK-MIF-TIF'!$R$209:$R$210)+SUMIF('TKK-MIF-TIF'!$J$219:$J$221,'rekap jam tatap muka'!B23,'TKK-MIF-TIF'!$R$219:$R$221)+SUMIF('TKK-MIF-TIF'!$J$228,'rekap jam tatap muka'!B23,'TKK-MIF-TIF'!$R$228)+SUMIF('TKK-MIF-TIF'!$K$197:$K$198,'rekap jam tatap muka'!B23,'TKK-MIF-TIF'!$R$197:$R$198)+SUMIF('TKK-MIF-TIF'!$K$204,'rekap jam tatap muka'!B23,'TKK-MIF-TIF'!$R$204)+SUMIF('TKK-MIF-TIF'!$K$209:$K$210,'rekap jam tatap muka'!B23,'TKK-MIF-TIF'!$R$209:$R$210)+SUMIF('TKK-MIF-TIF'!$K$219:$K$221,'rekap jam tatap muka'!B23,'TKK-MIF-TIF'!$R$219:$R$221)+SUMIF('TKK-MIF-TIF'!$K$228,'rekap jam tatap muka'!B23,'TKK-MIF-TIF'!$R$228)+SUMIF('TKK-MIF-TIF'!$L$197:$L$198,'rekap jam tatap muka'!B23,'TKK-MIF-TIF'!$R$197:$R$198)+SUMIF('TKK-MIF-TIF'!$L$204,'rekap jam tatap muka'!B23,'TKK-MIF-TIF'!$R$204)+SUMIF('TKK-MIF-TIF'!$L$209:$L$210,'rekap jam tatap muka'!B23,'TKK-MIF-TIF'!$R$209:$R$210)+SUMIF('TKK-MIF-TIF'!$J$219:$J$221,'rekap jam tatap muka'!B23,'TKK-MIF-TIF'!$R$219:$R$221)++SUMIF('TKK-MIF-TIF'!$L$228,'rekap jam tatap muka'!B23,'TKK-MIF-TIF'!$R$228)</f>
        <v>0</v>
      </c>
      <c r="U10" s="27">
        <f>COUNTIF('TKK-MIF-TIF'!$A$231:$L$242,'rekap jam tatap muka'!B23)</f>
        <v>0</v>
      </c>
      <c r="V10" s="28">
        <f>SUMIF('TKK-MIF-TIF'!$H$251:$H$253,'rekap jam tatap muka'!B23,'TKK-MIF-TIF'!$R$251:$R$253)+SUMIF('TKK-MIF-TIF'!$I$251:$I$253,'rekap jam tatap muka'!B23,'TKK-MIF-TIF'!$R$251:$R$253)+SUMIF('TKK-MIF-TIF'!$J$251:$J$253,'rekap jam tatap muka'!B23,'TKK-MIF-TIF'!$R$251:$R$253)+SUMIF('TKK-MIF-TIF'!$K$251:$K$253,'rekap jam tatap muka'!B23,'TKK-MIF-TIF'!$R$251:$R$253)+SUMIF('TKK-MIF-TIF'!$L$251:$L$253,'rekap jam tatap muka'!B23,'TKK-MIF-TIF'!$R$251:$R$253)</f>
        <v>0</v>
      </c>
      <c r="W10" s="29">
        <f>SUMIF('TKK-MIF-TIF'!$H$254:$H$255,'rekap jam tatap muka'!B23,'TKK-MIF-TIF'!$R$254:$R$255)+SUMIF('TKK-MIF-TIF'!$I$254:$I$255,'rekap jam tatap muka'!B23,'TKK-MIF-TIF'!$R$254:$R$255)+SUMIF('TKK-MIF-TIF'!$J$254:$J$255,'rekap jam tatap muka'!B23,'TKK-MIF-TIF'!$R$254:$R$255)+SUMIF('TKK-MIF-TIF'!$K$254:$K$255,'rekap jam tatap muka'!B23,'TKK-MIF-TIF'!$R$254:$R$255)+SUMIF('TKK-MIF-TIF'!$L$254:$L$255,'rekap jam tatap muka'!B23,'TKK-MIF-TIF'!$R$254:$R$255)</f>
        <v>0</v>
      </c>
      <c r="X10" s="30">
        <f>COUNTIF('TKK-MIF-TIF'!$A$261:$L$272,'rekap jam tatap muka'!B23)</f>
        <v>0</v>
      </c>
      <c r="Y10" s="31">
        <f>SUMIF('TKK-MIF-TIF'!$H$266:$H$268,'rekap jam tatap muka'!B23,'TKK-MIF-TIF'!$R$266:$R$268)+SUMIF('TKK-MIF-TIF'!$I$266:$I$268,'rekap jam tatap muka'!B23,'TKK-MIF-TIF'!$R$266:$R$268)+SUMIF('TKK-MIF-TIF'!$J$266:$J$268,'rekap jam tatap muka'!B23,'TKK-MIF-TIF'!$R$266:$R$268)+SUMIF('TKK-MIF-TIF'!$K$266:$K$268,'rekap jam tatap muka'!B23,'TKK-MIF-TIF'!$R$266:$R$268)+SUMIF('TKK-MIF-TIF'!$L$266:$L$268,'rekap jam tatap muka'!B23,'TKK-MIF-TIF'!$R$266:$R$268)</f>
        <v>0</v>
      </c>
      <c r="Z10" s="32">
        <f>SUMIF('TKK-MIF-TIF'!$H$269:$H$270,'rekap jam tatap muka'!B23,'TKK-MIF-TIF'!$R$269:$R$270)+SUMIF('TKK-MIF-TIF'!$I$269:$I$270,'rekap jam tatap muka'!B23,'TKK-MIF-TIF'!$R$269:$R$270)+SUMIF('TKK-MIF-TIF'!$J$269:$J$270,'rekap jam tatap muka'!B23,'TKK-MIF-TIF'!$R$269:$R$270)+SUMIF('TKK-MIF-TIF'!$K$269:$K$270,'rekap jam tatap muka'!B23,'TKK-MIF-TIF'!$R$269:$R$270)+SUMIF('TKK-MIF-TIF'!$L$269:$L$270,'rekap jam tatap muka'!B23,'TKK-MIF-TIF'!$R$269:$R$270)</f>
        <v>0</v>
      </c>
      <c r="AA10" s="33">
        <f>COUNTIF('TKK-MIF-TIF'!$A$154:$L$184,'rekap jam tatap muka'!B23)</f>
        <v>0</v>
      </c>
      <c r="AB10" s="33">
        <f>SUMIF('TKK-MIF-TIF'!$H$161:$H$163,'rekap jam tatap muka'!B23,'TKK-MIF-TIF'!$R$161:$R$163)+SUMIF('TKK-MIF-TIF'!$H$172:$H$175,'rekap jam tatap muka'!B23,'TKK-MIF-TIF'!$R$172:$R$175)+SUMIF('TKK-MIF-TIF'!$I$161:$I$163,'rekap jam tatap muka'!B23,'TKK-MIF-TIF'!$R$161:$R$163)+SUMIF('TKK-MIF-TIF'!$I$172:$I$175,'rekap jam tatap muka'!B23,'TKK-MIF-TIF'!$R$172:$R$175)+SUMIF('TKK-MIF-TIF'!$J$161:$J$163,'rekap jam tatap muka'!B23,'TKK-MIF-TIF'!$R$161:$R$163)+SUMIF('TKK-MIF-TIF'!$J$172:$J$175,'rekap jam tatap muka'!B23,'TKK-MIF-TIF'!$R$172:$R$175)+SUMIF('TKK-MIF-TIF'!$K$161:$K$163,'rekap jam tatap muka'!B23,'TKK-MIF-TIF'!$R$161:$R$163)+SUMIF('TKK-MIF-TIF'!$K$172:$K$175,'rekap jam tatap muka'!B23,'TKK-MIF-TIF'!$R$172:$R$175)+SUMIF('TKK-MIF-TIF'!$L$161:$L$163,'rekap jam tatap muka'!B23,'TKK-MIF-TIF'!$R$161:$R$163)+SUMIF('TKK-MIF-TIF'!$L$172:$L$175,'rekap jam tatap muka'!B23,'TKK-MIF-TIF'!$R$172:$R$175)</f>
        <v>0</v>
      </c>
      <c r="AC10" s="34">
        <f>SUMIF('TKK-MIF-TIF'!$H$164:$H$165,'rekap jam tatap muka'!B23,'TKK-MIF-TIF'!$R$164:$R$165)+SUMIF('TKK-MIF-TIF'!$H$171,'rekap jam tatap muka'!B23,'TKK-MIF-TIF'!$R$171)+SUMIF('TKK-MIF-TIF'!$H$176:$H$177,'rekap jam tatap muka'!B23,'TKK-MIF-TIF'!$R$176:$R$177)+SUMIF('TKK-MIF-TIF'!$I$164:$I$165,'rekap jam tatap muka'!B23,'TKK-MIF-TIF'!$R$164:$R$165)+SUMIF('TKK-MIF-TIF'!$I$171,'rekap jam tatap muka'!B23,'TKK-MIF-TIF'!$R$171)+SUMIF('TKK-MIF-TIF'!$I$176:$I$177,'rekap jam tatap muka'!B23,'TKK-MIF-TIF'!$R$176:$R$177)+SUMIF('TKK-MIF-TIF'!$J$164:$J$165,'rekap jam tatap muka'!B23,'TKK-MIF-TIF'!$R$164:$R$165)+SUMIF('TKK-MIF-TIF'!$J$171,'rekap jam tatap muka'!B23,'TKK-MIF-TIF'!$R$171)+SUMIF('TKK-MIF-TIF'!$J$176:$J$177,'rekap jam tatap muka'!B23,'TKK-MIF-TIF'!$R$176:$R$177)+SUMIF('TKK-MIF-TIF'!$K$164:$K$165,'rekap jam tatap muka'!B23,'TKK-MIF-TIF'!$R$164:$R$165)+SUMIF('TKK-MIF-TIF'!$K$171,'rekap jam tatap muka'!B23,'TKK-MIF-TIF'!$R$171)+SUMIF('TKK-MIF-TIF'!$K$176:$K$177,'rekap jam tatap muka'!B23,'TKK-MIF-TIF'!$R$176:$R$177)+SUMIF('TKK-MIF-TIF'!$L$164:$L$165,'rekap jam tatap muka'!B23,'TKK-MIF-TIF'!$R$164:$R$165)+SUMIF('TKK-MIF-TIF'!$L$171,'rekap jam tatap muka'!B23,'TKK-MIF-TIF'!$R$171)+SUMIF('TKK-MIF-TIF'!$L$176:$L$177,'rekap jam tatap muka'!B23,'TKK-MIF-TIF'!$R$176:$R$177)</f>
        <v>0</v>
      </c>
      <c r="AD10" s="35">
        <f t="shared" si="0"/>
        <v>6</v>
      </c>
      <c r="AE10" s="15">
        <f t="shared" ca="1" si="1"/>
        <v>3</v>
      </c>
      <c r="AF10" s="35">
        <f t="shared" ca="1" si="2"/>
        <v>0</v>
      </c>
      <c r="AG10" s="15">
        <f t="shared" ca="1" si="3"/>
        <v>14</v>
      </c>
      <c r="AH10" s="35">
        <f t="shared" ca="1" si="4"/>
        <v>4</v>
      </c>
      <c r="AI10" s="35">
        <v>17</v>
      </c>
    </row>
    <row r="11" spans="1:35" ht="15" customHeight="1">
      <c r="A11" s="327">
        <v>9</v>
      </c>
      <c r="B11" s="13" t="s">
        <v>333</v>
      </c>
      <c r="C11" s="14">
        <f>COUNTIF('TKK-MIF-TIF'!$A$13:$L$35,'rekap jam tatap muka'!B28)</f>
        <v>0</v>
      </c>
      <c r="D11" s="15">
        <f ca="1">SUMIF('TKK-MIF-TIF'!$H$4:$H$19,'rekap jam tatap muka'!B28,'TKK-MIF-TIF'!$R$4:$R$19)+SUMIF('TKK-MIF-TIF'!$H$25:$H$30,'rekap jam tatap muka'!B28,'TKK-MIF-TIF'!$R$25:$R$30)+SUMIF('TKK-MIF-TIF'!$I$4:$I$19,'rekap jam tatap muka'!B28,'TKK-MIF-TIF'!$R$4:$R$19)+SUMIF('TKK-MIF-TIF'!$I$25:$I$30,'rekap jam tatap muka'!B28,'TKK-MIF-TIF'!$R$25:$R$30)+SUMIF('TKK-MIF-TIF'!$J$4:$J$19,'rekap jam tatap muka'!B28,'TKK-MIF-TIF'!$R$4:$R$19)+SUMIF('TKK-MIF-TIF'!$J$25:$J$30,'rekap jam tatap muka'!B28,'TKK-MIF-TIF'!$R$25:$R$30)+SUMIF('TKK-MIF-TIF'!$K$4:$K$19,'rekap jam tatap muka'!B28,'TKK-MIF-TIF'!$R$4:$R$19)+SUMIF('TKK-MIF-TIF'!$K$25:$K$30,'rekap jam tatap muka'!B28,'TKK-MIF-TIF'!$R$25:$R$30)+SUMIF('TKK-MIF-TIF'!$L$4:$L$19,'rekap jam tatap muka'!B28,'TKK-MIF-TIF'!$R$4:$R$19)+SUMIF('TKK-MIF-TIF'!$L$25:$L$30,'rekap jam tatap muka'!B28,'TKK-MIF-TIF'!$R$25:$R$30)</f>
        <v>0</v>
      </c>
      <c r="E11" s="16">
        <f>SUMIF('TKK-MIF-TIF'!$H$20:$H$22,'rekap jam tatap muka'!B28,'TKK-MIF-TIF'!$R$20:$R$22)+SUMIF('TKK-MIF-TIF'!$H$31:$H$32,'rekap jam tatap muka'!B28,'TKK-MIF-TIF'!$R$31:$R$32)+SUMIF('TKK-MIF-TIF'!$H$34,'rekap jam tatap muka'!B28,'TKK-MIF-TIF'!$R$34)+SUMIF('TKK-MIF-TIF'!$I$20:$I$22,'rekap jam tatap muka'!B28,'TKK-MIF-TIF'!$R$20:$R$22)+SUMIF('TKK-MIF-TIF'!$I$31:$I$32,'rekap jam tatap muka'!B28,'TKK-MIF-TIF'!$R$31:$R$32)+SUMIF('TKK-MIF-TIF'!$I$34,'rekap jam tatap muka'!B28,'TKK-MIF-TIF'!$R$34)+SUMIF('TKK-MIF-TIF'!$J$20:$J$22,'rekap jam tatap muka'!B28,'TKK-MIF-TIF'!$R$20:$R$22)+SUMIF('TKK-MIF-TIF'!$J$31:$J$32,'rekap jam tatap muka'!B28,'TKK-MIF-TIF'!$R$31:$R$32)+SUMIF('TKK-MIF-TIF'!$J$34,'rekap jam tatap muka'!B28,'TKK-MIF-TIF'!$R$34)+SUMIF('TKK-MIF-TIF'!$K$20:$K$22,'rekap jam tatap muka'!B28,'TKK-MIF-TIF'!$R$20:$R$22)+SUMIF('TKK-MIF-TIF'!$K$31:$K$32,'rekap jam tatap muka'!B28,'TKK-MIF-TIF'!$R$31:$R$32)+SUMIF('TKK-MIF-TIF'!$K$34,'rekap jam tatap muka'!B28,'TKK-MIF-TIF'!$R$34)+SUMIF('TKK-MIF-TIF'!$L$20:$L$22,'rekap jam tatap muka'!B28,'TKK-MIF-TIF'!$R$20:$R$22)+SUMIF('TKK-MIF-TIF'!$L$31:$L$32,'rekap jam tatap muka'!B28,'TKK-MIF-TIF'!$R$31:$R$32)+SUMIF('TKK-MIF-TIF'!$L$34,'rekap jam tatap muka'!B28,'TKK-MIF-TIF'!$R$34)</f>
        <v>0</v>
      </c>
      <c r="F11" s="17">
        <f>COUNTIF('TKK-MIF-TIF'!$A$41:$L$50,'rekap jam tatap muka'!B28)</f>
        <v>0</v>
      </c>
      <c r="G11" s="18">
        <f>SUMIF('TKK-MIF-TIF'!$H$43:$H$47,'rekap jam tatap muka'!B28,'TKK-MIF-TIF'!$R$43:$R$47)+SUMIF('TKK-MIF-TIF'!$I$43:$I$47,'rekap jam tatap muka'!B28,'TKK-MIF-TIF'!$R$43:$R$47)+SUMIF('TKK-MIF-TIF'!$J$43:$J$47,'rekap jam tatap muka'!B28,'TKK-MIF-TIF'!$R$43:$R$47)+SUMIF('TKK-MIF-TIF'!$K$43:$K$47,'rekap jam tatap muka'!B28,'TKK-MIF-TIF'!$R$43:$R$47)+SUMIF('TKK-MIF-TIF'!$L$43:$L$47,'rekap jam tatap muka'!B28,'TKK-MIF-TIF'!$R$43:$R$47)</f>
        <v>0</v>
      </c>
      <c r="H11" s="16">
        <f>SUMIF('TKK-MIF-TIF'!$H$48:$H$50,'rekap jam tatap muka'!B28,'TKK-MIF-TIF'!$R$48:$R$50)+SUMIF('TKK-MIF-TIF'!$I$48:$I$50,'rekap jam tatap muka'!B28,'TKK-MIF-TIF'!$R$48:$R$50)+SUMIF('TKK-MIF-TIF'!$J$48:$J$50,'rekap jam tatap muka'!B28,'TKK-MIF-TIF'!$R$48:$R$50)+SUMIF('TKK-MIF-TIF'!$K$48:$K$50,'rekap jam tatap muka'!B28,'TKK-MIF-TIF'!$R$48:$R$50)+SUMIF('TKK-MIF-TIF'!$L$48:$L$50,'rekap jam tatap muka'!B28,'TKK-MIF-TIF'!$R$48:$R$50)</f>
        <v>0</v>
      </c>
      <c r="I11" s="19">
        <f>COUNTIF('TKK-MIF-TIF'!$A$55:$K$80,'rekap jam tatap muka'!B28)</f>
        <v>0</v>
      </c>
      <c r="J11" s="19">
        <f>SUMIF('TKK-MIF-TIF'!$H$60,'rekap jam tatap muka'!B28,'TKK-MIF-TIF'!$R$60)+SUMIF('TKK-MIF-TIF'!$H$62,'rekap jam tatap muka'!B28,'TKK-MIF-TIF'!$R$62)+SUMIF('TKK-MIF-TIF'!$H$67:$H$72,'rekap jam tatap muka'!B28,'TKK-MIF-TIF'!$R$67:$R$72)+SUMIF('TKK-MIF-TIF'!$H$78:$H$79,'rekap jam tatap muka'!B28,'TKK-MIF-TIF'!$R$78:$R$79)+SUMIF('TKK-MIF-TIF'!$I$60,'rekap jam tatap muka'!B28,'TKK-MIF-TIF'!$R$60)+SUMIF('TKK-MIF-TIF'!$I$62,'rekap jam tatap muka'!B28,'TKK-MIF-TIF'!$R$62)+SUMIF('TKK-MIF-TIF'!$I$67:$I$72,'rekap jam tatap muka'!B28,'TKK-MIF-TIF'!$R$67:$R$72)+SUMIF('TKK-MIF-TIF'!$I$78:$I$79,'rekap jam tatap muka'!B28,'TKK-MIF-TIF'!$R$78:$R$79)+SUMIF('TKK-MIF-TIF'!$J$60,'rekap jam tatap muka'!B28,'TKK-MIF-TIF'!$R$60)+SUMIF('TKK-MIF-TIF'!$J$62,'rekap jam tatap muka'!B28,'TKK-MIF-TIF'!$R$62)+SUMIF('TKK-MIF-TIF'!$J$67:$J$72,'rekap jam tatap muka'!B28,'TKK-MIF-TIF'!$R$67:$R$72)+SUMIF('TKK-MIF-TIF'!$J$78:$J$79,'rekap jam tatap muka'!B28,'TKK-MIF-TIF'!$R$78:$R$79)+SUMIF('TKK-MIF-TIF'!$K$60,'rekap jam tatap muka'!B28,'TKK-MIF-TIF'!$R$60)+SUMIF('TKK-MIF-TIF'!$K$62,'rekap jam tatap muka'!B28,'TKK-MIF-TIF'!$R$62)+SUMIF('TKK-MIF-TIF'!$K$67:$K$72,'rekap jam tatap muka'!B28,'TKK-MIF-TIF'!$R$67:$R$72)+SUMIF('TKK-MIF-TIF'!$K$78:$K$79,'rekap jam tatap muka'!B28,'TKK-MIF-TIF'!$R$78:$R$79)+SUMIF('TKK-MIF-TIF'!$L$60,'rekap jam tatap muka'!B28,'TKK-MIF-TIF'!$R$60)+SUMIF('TKK-MIF-TIF'!$L$62,'rekap jam tatap muka'!B28,'TKK-MIF-TIF'!$R$62)+SUMIF('TKK-MIF-TIF'!$L$67:$L$72,'rekap jam tatap muka'!B28,'TKK-MIF-TIF'!$R$67:$R$72)+SUMIF('TKK-MIF-TIF'!$L$78:$L$79,'rekap jam tatap muka'!B28,'TKK-MIF-TIF'!$R$78:$R$79)</f>
        <v>0</v>
      </c>
      <c r="K11" s="20">
        <f>SUMIF('TKK-MIF-TIF'!$H$61,'rekap jam tatap muka'!B28,'TKK-MIF-TIF'!$R$61)+SUMIF('TKK-MIF-TIF'!$H$63:$H$64,'rekap jam tatap muka'!B28,'TKK-MIF-TIF'!$R$63:$R$64)+SUMIF('TKK-MIF-TIF'!$H$73:$H$74,'rekap jam tatap muka'!B28,'TKK-MIF-TIF'!$R$73:$R$74)+SUMIF('TKK-MIF-TIF'!$H$77,'rekap jam tatap muka'!B28,'TKK-MIF-TIF'!$R$77)+SUMIF('TKK-MIF-TIF'!$I$61,'rekap jam tatap muka'!B28,'TKK-MIF-TIF'!$R$61)+SUMIF('TKK-MIF-TIF'!$I$63:$I$64,'rekap jam tatap muka'!B28,'TKK-MIF-TIF'!$R$63:$R$64)+SUMIF('TKK-MIF-TIF'!$I$73:$I$74,'rekap jam tatap muka'!B28,'TKK-MIF-TIF'!$R$73:$R$74)+SUMIF('TKK-MIF-TIF'!$I$77,'rekap jam tatap muka'!B28,'TKK-MIF-TIF'!$R$77)+SUMIF('TKK-MIF-TIF'!$J$61,'rekap jam tatap muka'!B28,'TKK-MIF-TIF'!$R$61)+SUMIF('TKK-MIF-TIF'!$J$63:$J$64,'rekap jam tatap muka'!B28,'TKK-MIF-TIF'!$R$63:$R$64)+SUMIF('TKK-MIF-TIF'!$J$73:$J$74,'rekap jam tatap muka'!B28,'TKK-MIF-TIF'!$R$73:$R$74)+SUMIF('TKK-MIF-TIF'!$J$77,'rekap jam tatap muka'!B28,'TKK-MIF-TIF'!$R$77)+SUMIF('TKK-MIF-TIF'!$K$61,'rekap jam tatap muka'!B28,'TKK-MIF-TIF'!$R$61)+SUMIF('TKK-MIF-TIF'!$K$63:$K$64,'rekap jam tatap muka'!B28,'TKK-MIF-TIF'!$R$63:$R$64)+SUMIF('TKK-MIF-TIF'!$K$73:$K$74,'rekap jam tatap muka'!B28,'TKK-MIF-TIF'!$R$73:$R$74)+SUMIF('TKK-MIF-TIF'!$K$77,'rekap jam tatap muka'!B28,'TKK-MIF-TIF'!$R$77)+SUMIF('TKK-MIF-TIF'!$L$61,'rekap jam tatap muka'!B28,'TKK-MIF-TIF'!$R$61)+SUMIF('TKK-MIF-TIF'!$L$63:$L$64,'rekap jam tatap muka'!B28,'TKK-MIF-TIF'!$R$63:$R$64)+SUMIF('TKK-MIF-TIF'!$L$73:$L$74,'rekap jam tatap muka'!B28,'TKK-MIF-TIF'!$R$73:$R$74)+SUMIF('TKK-MIF-TIF'!$L$77,'rekap jam tatap muka'!B28,'TKK-MIF-TIF'!$R$77)</f>
        <v>0</v>
      </c>
      <c r="L11" s="21">
        <f>COUNTIF('TKK-MIF-TIF'!$A$84:$K$109,'rekap jam tatap muka'!B28)</f>
        <v>0</v>
      </c>
      <c r="M11" s="21">
        <f>SUMIF('TKK-MIF-TIF'!$H$89,'rekap jam tatap muka'!B28,'TKK-MIF-TIF'!$R$89)+SUMIF('TKK-MIF-TIF'!$H$91,'rekap jam tatap muka'!B28,'TKK-MIF-TIF'!$R$91)+SUMIF('TKK-MIF-TIF'!$H$96:$H$101,'rekap jam tatap muka'!B28,'TKK-MIF-TIF'!$R$96:$R$101)+SUMIF('TKK-MIF-TIF'!$H$107:$H$108,'rekap jam tatap muka'!B28,'TKK-MIF-TIF'!$R$107:$R$108)+SUMIF('TKK-MIF-TIF'!$I$89,'rekap jam tatap muka'!B28,'TKK-MIF-TIF'!$R$89)+SUMIF('TKK-MIF-TIF'!$I$91,'rekap jam tatap muka'!B28,'TKK-MIF-TIF'!$R$91)+SUMIF('TKK-MIF-TIF'!$I$96:$I$101,'rekap jam tatap muka'!B28,'TKK-MIF-TIF'!$R$96:$R$101)+SUMIF('TKK-MIF-TIF'!$I$107:$I$108,'rekap jam tatap muka'!B28,'TKK-MIF-TIF'!$R$107:$R$108)+SUMIF('TKK-MIF-TIF'!$J$89,'rekap jam tatap muka'!B28,'TKK-MIF-TIF'!$R$89)+SUMIF('TKK-MIF-TIF'!$J$91,'rekap jam tatap muka'!B28,'TKK-MIF-TIF'!$R$91)+SUMIF('TKK-MIF-TIF'!$J$96:$J$101,'rekap jam tatap muka'!B28,'TKK-MIF-TIF'!$R$96:$R$101)+SUMIF('TKK-MIF-TIF'!$J$107:$J$108,'rekap jam tatap muka'!B28,'TKK-MIF-TIF'!$R$107:$R$108)+SUMIF('TKK-MIF-TIF'!$K$89,'rekap jam tatap muka'!B28,'TKK-MIF-TIF'!$R$89)+SUMIF('TKK-MIF-TIF'!$K$91,'rekap jam tatap muka'!B28,'TKK-MIF-TIF'!$R$91)+SUMIF('TKK-MIF-TIF'!$K$96:$K$101,'rekap jam tatap muka'!B28,'TKK-MIF-TIF'!$R$96:$R$101)+SUMIF('TKK-MIF-TIF'!$K$107:$K$108,'rekap jam tatap muka'!B28,'TKK-MIF-TIF'!$R$107:$R$108)+SUMIF('TKK-MIF-TIF'!$H$89,'rekap jam tatap muka'!B28,'TKK-MIF-TIF'!$R$89)+SUMIF('TKK-MIF-TIF'!$L$91,'rekap jam tatap muka'!B28,'TKK-MIF-TIF'!$R$91)+SUMIF('TKK-MIF-TIF'!$L$96:$L$101,'rekap jam tatap muka'!B28,'TKK-MIF-TIF'!$R$96:$R$101)+SUMIF('TKK-MIF-TIF'!$L$107:$L$108,'rekap jam tatap muka'!B28,'TKK-MIF-TIF'!$R$107:$R$108)</f>
        <v>0</v>
      </c>
      <c r="N11" s="22">
        <f ca="1">SUMIF('TKK-MIF-TIF'!$H$90,'rekap jam tatap muka'!B28,'TKK-MIF-TIF'!$R$90)+SUMIF('TKK-MIF-TIF'!$H$92:$H$93,'rekap jam tatap muka'!B28,'TKK-MIF-TIF'!$R$92:$R$93)+SUMIF('TKK-MIF-TIF'!$H$102:$H$103,'rekap jam tatap muka'!B28,'TKK-MIF-TIF'!$R$102:$R$103)+SUMIF('TKK-MIF-TIF'!$H$106,'rekap jam tatap muka'!B28,'TKK-MIF-TIF'!$R$106)+SUMIF('TKK-MIF-TIF'!$I$90,'rekap jam tatap muka'!B28,'TKK-MIF-TIF'!$R$90)+SUMIF('TKK-MIF-TIF'!$H$92:$I$93,'rekap jam tatap muka'!B28,'TKK-MIF-TIF'!$R$92:$R$93)+SUMIF('TKK-MIF-TIF'!$I$102:$I$103,'rekap jam tatap muka'!B28,'TKK-MIF-TIF'!$R$102:$R$103)+SUMIF('TKK-MIF-TIF'!$I$106,'rekap jam tatap muka'!B28,'TKK-MIF-TIF'!$R$106)+SUMIF('TKK-MIF-TIF'!$J$90,'rekap jam tatap muka'!B28,'TKK-MIF-TIF'!$R$90)+SUMIF('TKK-MIF-TIF'!$J$92:$J$93,'rekap jam tatap muka'!B28,'TKK-MIF-TIF'!$R$92:$R$93)+SUMIF('TKK-MIF-TIF'!$J$102:$J$103,'rekap jam tatap muka'!B28,'TKK-MIF-TIF'!$R$102:$R$103)+SUMIF('TKK-MIF-TIF'!$J$106,'rekap jam tatap muka'!B28,'TKK-MIF-TIF'!$R$106)+SUMIF('TKK-MIF-TIF'!$K$90,'rekap jam tatap muka'!B28,'TKK-MIF-TIF'!$R$90)+SUMIF('TKK-MIF-TIF'!$K$92:$K$93,'rekap jam tatap muka'!B28,'TKK-MIF-TIF'!$R$92:$R$93)+SUMIF('TKK-MIF-TIF'!$K$102:$K$103,'rekap jam tatap muka'!B28,'TKK-MIF-TIF'!$R$102:$R$103)+SUMIF('TKK-MIF-TIF'!$K$106,'rekap jam tatap muka'!B28,'TKK-MIF-TIF'!$R$106)+SUMIF('TKK-MIF-TIF'!$L$90,'rekap jam tatap muka'!B28,'TKK-MIF-TIF'!$R$90)+SUMIF('TKK-MIF-TIF'!$L$92:$L$93,'rekap jam tatap muka'!B28,'TKK-MIF-TIF'!$R$92:$R$93)+SUMIF('TKK-MIF-TIF'!$L$102:$L$103,'rekap jam tatap muka'!B28,'TKK-MIF-TIF'!$R$102:$R$103)+SUMIF('TKK-MIF-TIF'!$L$106,'rekap jam tatap muka'!B28,'TKK-MIF-TIF'!$R$106)</f>
        <v>0</v>
      </c>
      <c r="O11" s="23">
        <f>COUNTIF('TKK-MIF-TIF'!$A$113:$L$150,'rekap jam tatap muka'!B28)</f>
        <v>0</v>
      </c>
      <c r="P11" s="23">
        <f>SUMIF('TKK-MIF-TIF'!$H$119:$H$121,'rekap jam tatap muka'!B28,'TKK-MIF-TIF'!$R$119:$R$121)+SUMIF('TKK-MIF-TIF'!$H$129:$H$132,'rekap jam tatap muka'!B28,'TKK-MIF-TIF'!$R$129:$R$132)+SUMIF('TKK-MIF-TIF'!$H$139:$H$142,'rekap jam tatap muka'!B28,'TKK-MIF-TIF'!$R$139:$R169)+ SUMIF('TKK-MIF-TIF'!$H$150:$H$151,'rekap jam tatap muka'!B28,'TKK-MIF-TIF'!$R$150:$R178)+SUMIF('TKK-MIF-TIF'!$I$119:$I$121,'rekap jam tatap muka'!B28,'TKK-MIF-TIF'!$R$119:$R$121)+SUMIF('TKK-MIF-TIF'!$I$129:$I$132,'rekap jam tatap muka'!B28,'TKK-MIF-TIF'!$R$129:$R$132)+SUMIF('TKK-MIF-TIF'!$I$139:$I$142,'rekap jam tatap muka'!B28,'TKK-MIF-TIF'!$R$139:$R169)+SUMIF('TKK-MIF-TIF'!$I$150:$I$151,'rekap jam tatap muka'!B28,'TKK-MIF-TIF'!$R$150:$R178)+SUMIF('TKK-MIF-TIF'!$J$119:$J$121,'rekap jam tatap muka'!B28,'TKK-MIF-TIF'!$R$119:$R$121)+SUMIF('TKK-MIF-TIF'!$J$129:$J$132,'rekap jam tatap muka'!B28,'TKK-MIF-TIF'!$R$129:$R$132)+SUMIF('TKK-MIF-TIF'!$J$139:$J$142,'rekap jam tatap muka'!B28,'TKK-MIF-TIF'!$R$139:$R169)+SUMIF('TKK-MIF-TIF'!$J$150:$J$151,'rekap jam tatap muka'!B28,'TKK-MIF-TIF'!$R$150:$R178)+SUMIF('TKK-MIF-TIF'!$K$119:$K$121,'rekap jam tatap muka'!B28,'TKK-MIF-TIF'!$R$119:$R$121)+SUMIF('TKK-MIF-TIF'!$K$129:$K$132,'rekap jam tatap muka'!B28,'TKK-MIF-TIF'!$R$132:$R$1120)+SUMIF('TKK-MIF-TIF'!$K$139:$K$142,'rekap jam tatap muka'!B28,'TKK-MIF-TIF'!$R$139:$R169)+SUMIF('TKK-MIF-TIF'!$K$150:$K$151,'rekap jam tatap muka'!B28,'TKK-MIF-TIF'!$R$150:$R178)+SUMIF('TKK-MIF-TIF'!$L$119:$L$121,'rekap jam tatap muka'!B28,'TKK-MIF-TIF'!$R$119:$R$121)+SUMIF('TKK-MIF-TIF'!$L$129:$L$132,'rekap jam tatap muka'!B28,'TKK-MIF-TIF'!$R$132:$R$1120)+SUMIF('TKK-MIF-TIF'!$L$139:$L$142,'rekap jam tatap muka'!B28,'TKK-MIF-TIF'!$R$139:$R169)+SUMIF('TKK-MIF-TIF'!$L$150:$L$151,'rekap jam tatap muka'!B28,'TKK-MIF-TIF'!$R$150:$R178)</f>
        <v>0</v>
      </c>
      <c r="Q11" s="24">
        <f>SUMIF('TKK-MIF-TIF'!$H$122:$H$123,'rekap jam tatap muka'!B28,'TKK-MIF-TIF'!$R$122:$R$123)+SUMIF('TKK-MIF-TIF'!$H$128,'rekap jam tatap muka'!B28,'TKK-MIF-TIF'!$R$128)+SUMIF('TKK-MIF-TIF'!$H$133:$H$134,'rekap jam tatap muka'!B28,'TKK-MIF-TIF'!$R$133:$R$134)+SUMIF('TKK-MIF-TIF'!$H$143:$H$145,'rekap jam tatap muka'!B28,'TKK-MIF-TIF'!$R$143:$R$145)+SUMIF('TKK-MIF-TIF'!$H$152,'rekap jam tatap muka'!B28,'TKK-MIF-TIF'!$R$152)+SUMIF('TKK-MIF-TIF'!$I$122:$I$123,'rekap jam tatap muka'!B28,'TKK-MIF-TIF'!$R$122:$R$123)+SUMIF('TKK-MIF-TIF'!$I$128,'rekap jam tatap muka'!B28,'TKK-MIF-TIF'!$R$128)+SUMIF('TKK-MIF-TIF'!$I$133:$I$134,'rekap jam tatap muka'!B28,'TKK-MIF-TIF'!$R$133:$R$134)+SUMIF('TKK-MIF-TIF'!$I$143:$I$145,'rekap jam tatap muka'!B28,'TKK-MIF-TIF'!$R$143:$R$145)+SUMIF('TKK-MIF-TIF'!$I$152,'rekap jam tatap muka'!B28,'TKK-MIF-TIF'!$R$152)+SUMIF('TKK-MIF-TIF'!$J$122:$J$123,'rekap jam tatap muka'!B28,'TKK-MIF-TIF'!$R$122:$R$123)+SUMIF('TKK-MIF-TIF'!$J$128,'rekap jam tatap muka'!B28,'TKK-MIF-TIF'!$R$128)+SUMIF('TKK-MIF-TIF'!$J$133:$J$134,'rekap jam tatap muka'!B28,'TKK-MIF-TIF'!$R$133:$R$134)+SUMIF('TKK-MIF-TIF'!$J$143:$J$145,'rekap jam tatap muka'!B28,'TKK-MIF-TIF'!$R$143:$R$145)+SUMIF('TKK-MIF-TIF'!$K$122:$K$123,'rekap jam tatap muka'!B28,'TKK-MIF-TIF'!$R$122:$R$123)+SUMIF('TKK-MIF-TIF'!$J$152,'rekap jam tatap muka'!B28,'TKK-MIF-TIF'!$R$152)+SUMIF('TKK-MIF-TIF'!$K$128,'rekap jam tatap muka'!B28,'TKK-MIF-TIF'!$R$128)+SUMIF('TKK-MIF-TIF'!$K$133:$K$134,'rekap jam tatap muka'!B28,'TKK-MIF-TIF'!$R$133:$R$134)+SUMIF('TKK-MIF-TIF'!$K$143:$K$145,'rekap jam tatap muka'!B28,'TKK-MIF-TIF'!$R$143:$R$145)+SUMIF('TKK-MIF-TIF'!$K$152,'rekap jam tatap muka'!B28,'TKK-MIF-TIF'!$R$152)+SUMIF('TKK-MIF-TIF'!$L$122:$L$123,'rekap jam tatap muka'!B28,'TKK-MIF-TIF'!$R$122:$R$123)+SUMIF('TKK-MIF-TIF'!$L$128,'rekap jam tatap muka'!B28,'TKK-MIF-TIF'!$R$128)+SUMIF('TKK-MIF-TIF'!$L$133:$L$134,'rekap jam tatap muka'!B28,'TKK-MIF-TIF'!$R$133:$R$134)+SUMIF('TKK-MIF-TIF'!$L$143:$L$145,'rekap jam tatap muka'!B28,'TKK-MIF-TIF'!$R$143:$R$145)+SUMIF('TKK-MIF-TIF'!$L$152,'rekap jam tatap muka'!B28,'TKK-MIF-TIF'!$R$152)</f>
        <v>0</v>
      </c>
      <c r="R11" s="25">
        <f>COUNTIF('TKK-MIF-TIF'!$A$189:$L$226,'rekap jam tatap muka'!B28)</f>
        <v>0</v>
      </c>
      <c r="S11" s="25">
        <f>SUMIF('TKK-MIF-TIF'!$H$194:$H$196,'rekap jam tatap muka'!B28,'TKK-MIF-TIF'!$R$194:$R$196)+SUMIF('TKK-MIF-TIF'!$H$205:$H$208,'rekap jam tatap muka'!B28,'TKK-MIF-TIF'!$R$205:$R$208)+SUMIF('TKK-MIF-TIF'!$H$215:$H$218,'rekap jam tatap muka'!B28,'TKK-MIF-TIF'!$R$215:$R245)+SUMIF('TKK-MIF-TIF'!$H$226:$H$227,'rekap jam tatap muka'!B28,'TKK-MIF-TIF'!$R$226:$R254)+ SUMIF('TKK-MIF-TIF'!$I$194:$I$196,'rekap jam tatap muka'!B28,'TKK-MIF-TIF'!$R$194:$R$196)+SUMIF('TKK-MIF-TIF'!$I$205:$I$208,'rekap jam tatap muka'!B28,'TKK-MIF-TIF'!$R$205:$R$208)+SUMIF('TKK-MIF-TIF'!$I$215:$I$218,'rekap jam tatap muka'!B28,'TKK-MIF-TIF'!$R$215:$R245)+SUMIF('TKK-MIF-TIF'!$I$226:$I$227,'rekap jam tatap muka'!B28,'TKK-MIF-TIF'!$R$226:$R254)+SUMIF('TKK-MIF-TIF'!$J$194:$J$196,'rekap jam tatap muka'!B28,'TKK-MIF-TIF'!$R$194:$R$196)+SUMIF('TKK-MIF-TIF'!$J$205:$J$208,'rekap jam tatap muka'!B28,'TKK-MIF-TIF'!$R$205:$R$208)+SUMIF('TKK-MIF-TIF'!$J$215:$J$218,'rekap jam tatap muka'!B28,'TKK-MIF-TIF'!$R$215:$R245)+SUMIF('TKK-MIF-TIF'!$J$226:$J$227,'rekap jam tatap muka'!B28,'TKK-MIF-TIF'!$R$226:$R254)+SUMIF('TKK-MIF-TIF'!$K$194:$K$196,'rekap jam tatap muka'!B28,'TKK-MIF-TIF'!$R$194:$R$196)+SUMIF('TKK-MIF-TIF'!$K$205:$K$208,'rekap jam tatap muka'!B28,'TKK-MIF-TIF'!$R$205:$R$208)+SUMIF('TKK-MIF-TIF'!$K$215:$K$218,'rekap jam tatap muka'!B28,'TKK-MIF-TIF'!$R$215:$R245)+SUMIF('TKK-MIF-TIF'!$K$226:$K$227,'rekap jam tatap muka'!B28,'TKK-MIF-TIF'!$R$226:$R254)+SUMIF('TKK-MIF-TIF'!$L$194:$L$196,'rekap jam tatap muka'!B28,'TKK-MIF-TIF'!$R$194:$R$196)+SUMIF('TKK-MIF-TIF'!$L$205:$L$208,'rekap jam tatap muka'!B28,'TKK-MIF-TIF'!$R$205:$R$208)+SUMIF('TKK-MIF-TIF'!$L$215:$L$218,'rekap jam tatap muka'!B28,'TKK-MIF-TIF'!$R$215:$R245)+SUMIF('TKK-MIF-TIF'!$L$226:$L$227,'rekap jam tatap muka'!B28,'TKK-MIF-TIF'!$R$226:$R254)</f>
        <v>0</v>
      </c>
      <c r="T11" s="26">
        <f>SUMIF('TKK-MIF-TIF'!$H$197:$H$198,'rekap jam tatap muka'!B28,'TKK-MIF-TIF'!$R$197:$R$198)+SUMIF('TKK-MIF-TIF'!$H$204,'rekap jam tatap muka'!B28,'TKK-MIF-TIF'!$R$204)+SUMIF('TKK-MIF-TIF'!$H$209:$H$210,'rekap jam tatap muka'!B28,'TKK-MIF-TIF'!$R$209:$R$210)+SUMIF('TKK-MIF-TIF'!$H$219:$H$221,'rekap jam tatap muka'!B28,'TKK-MIF-TIF'!$R$219:$R$221)+SUMIF('TKK-MIF-TIF'!$H$228,'rekap jam tatap muka'!B28,'TKK-MIF-TIF'!$R$228)+SUMIF('TKK-MIF-TIF'!$I$197:$I$198,'rekap jam tatap muka'!B28,'TKK-MIF-TIF'!$R$197:$R$198)+SUMIF('TKK-MIF-TIF'!$I$204,'rekap jam tatap muka'!B28,'TKK-MIF-TIF'!$R$204)+SUMIF('TKK-MIF-TIF'!$I$209:$I$210,'rekap jam tatap muka'!B28,'TKK-MIF-TIF'!$R$209:$R$210)+SUMIF('TKK-MIF-TIF'!$I$219:$I$221,'rekap jam tatap muka'!B28,'TKK-MIF-TIF'!$R$219:$R$221)+SUMIF('TKK-MIF-TIF'!$I$228,'rekap jam tatap muka'!B28,'TKK-MIF-TIF'!$R$228)+SUMIF('TKK-MIF-TIF'!$J$197:$J$198,'rekap jam tatap muka'!B28,'TKK-MIF-TIF'!$R$197:$R$198)+SUMIF('TKK-MIF-TIF'!$J$204,'rekap jam tatap muka'!B28,'TKK-MIF-TIF'!$R$204)+SUMIF('TKK-MIF-TIF'!$J$209:$J$210,'rekap jam tatap muka'!B28,'TKK-MIF-TIF'!$R$209:$R$210)+SUMIF('TKK-MIF-TIF'!$J$219:$J$221,'rekap jam tatap muka'!B28,'TKK-MIF-TIF'!$R$219:$R$221)+SUMIF('TKK-MIF-TIF'!$J$228,'rekap jam tatap muka'!B28,'TKK-MIF-TIF'!$R$228)+SUMIF('TKK-MIF-TIF'!$K$197:$K$198,'rekap jam tatap muka'!B28,'TKK-MIF-TIF'!$R$197:$R$198)+SUMIF('TKK-MIF-TIF'!$K$204,'rekap jam tatap muka'!B28,'TKK-MIF-TIF'!$R$204)+SUMIF('TKK-MIF-TIF'!$K$209:$K$210,'rekap jam tatap muka'!B28,'TKK-MIF-TIF'!$R$209:$R$210)+SUMIF('TKK-MIF-TIF'!$K$219:$K$221,'rekap jam tatap muka'!B28,'TKK-MIF-TIF'!$R$219:$R$221)+SUMIF('TKK-MIF-TIF'!$K$228,'rekap jam tatap muka'!B28,'TKK-MIF-TIF'!$R$228)+SUMIF('TKK-MIF-TIF'!$L$197:$L$198,'rekap jam tatap muka'!B28,'TKK-MIF-TIF'!$R$197:$R$198)+SUMIF('TKK-MIF-TIF'!$L$204,'rekap jam tatap muka'!B28,'TKK-MIF-TIF'!$R$204)+SUMIF('TKK-MIF-TIF'!$L$209:$L$210,'rekap jam tatap muka'!B28,'TKK-MIF-TIF'!$R$209:$R$210)+SUMIF('TKK-MIF-TIF'!$J$219:$J$221,'rekap jam tatap muka'!B28,'TKK-MIF-TIF'!$R$219:$R$221)++SUMIF('TKK-MIF-TIF'!$L$228,'rekap jam tatap muka'!B28,'TKK-MIF-TIF'!$R$228)</f>
        <v>0</v>
      </c>
      <c r="U11" s="27">
        <f>COUNTIF('TKK-MIF-TIF'!$A$231:$L$242,'rekap jam tatap muka'!B28)</f>
        <v>3</v>
      </c>
      <c r="V11" s="28">
        <f>SUMIF('TKK-MIF-TIF'!$H$251:$H$253,'rekap jam tatap muka'!B28,'TKK-MIF-TIF'!$R$251:$R$253)+SUMIF('TKK-MIF-TIF'!$I$251:$I$253,'rekap jam tatap muka'!B28,'TKK-MIF-TIF'!$R$251:$R$253)+SUMIF('TKK-MIF-TIF'!$J$251:$J$253,'rekap jam tatap muka'!B28,'TKK-MIF-TIF'!$R$251:$R$253)+SUMIF('TKK-MIF-TIF'!$K$251:$K$253,'rekap jam tatap muka'!B28,'TKK-MIF-TIF'!$R$251:$R$253)+SUMIF('TKK-MIF-TIF'!$L$251:$L$253,'rekap jam tatap muka'!B28,'TKK-MIF-TIF'!$R$251:$R$253)</f>
        <v>0</v>
      </c>
      <c r="W11" s="29">
        <f>SUMIF('TKK-MIF-TIF'!$H$254:$H$255,'rekap jam tatap muka'!B28,'TKK-MIF-TIF'!$R$254:$R$255)+SUMIF('TKK-MIF-TIF'!$I$254:$I$255,'rekap jam tatap muka'!B28,'TKK-MIF-TIF'!$R$254:$R$255)+SUMIF('TKK-MIF-TIF'!$J$254:$J$255,'rekap jam tatap muka'!B28,'TKK-MIF-TIF'!$R$254:$R$255)+SUMIF('TKK-MIF-TIF'!$K$254:$K$255,'rekap jam tatap muka'!B28,'TKK-MIF-TIF'!$R$254:$R$255)+SUMIF('TKK-MIF-TIF'!$L$254:$L$255,'rekap jam tatap muka'!B28,'TKK-MIF-TIF'!$R$254:$R$255)</f>
        <v>0</v>
      </c>
      <c r="X11" s="30">
        <f>COUNTIF('TKK-MIF-TIF'!$A$261:$L$272,'rekap jam tatap muka'!B28)</f>
        <v>0</v>
      </c>
      <c r="Y11" s="31">
        <f>SUMIF('TKK-MIF-TIF'!$H$266:$H$268,'rekap jam tatap muka'!B28,'TKK-MIF-TIF'!$R$266:$R$268)+SUMIF('TKK-MIF-TIF'!$I$266:$I$268,'rekap jam tatap muka'!B28,'TKK-MIF-TIF'!$R$266:$R$268)+SUMIF('TKK-MIF-TIF'!$J$266:$J$268,'rekap jam tatap muka'!B28,'TKK-MIF-TIF'!$R$266:$R$268)+SUMIF('TKK-MIF-TIF'!$K$266:$K$268,'rekap jam tatap muka'!B28,'TKK-MIF-TIF'!$R$266:$R$268)+SUMIF('TKK-MIF-TIF'!$L$266:$L$268,'rekap jam tatap muka'!B28,'TKK-MIF-TIF'!$R$266:$R$268)</f>
        <v>0</v>
      </c>
      <c r="Z11" s="32">
        <f>SUMIF('TKK-MIF-TIF'!$H$269:$H$270,'rekap jam tatap muka'!B28,'TKK-MIF-TIF'!$R$269:$R$270)+SUMIF('TKK-MIF-TIF'!$I$269:$I$270,'rekap jam tatap muka'!B28,'TKK-MIF-TIF'!$R$269:$R$270)+SUMIF('TKK-MIF-TIF'!$J$269:$J$270,'rekap jam tatap muka'!B28,'TKK-MIF-TIF'!$R$269:$R$270)+SUMIF('TKK-MIF-TIF'!$K$269:$K$270,'rekap jam tatap muka'!B28,'TKK-MIF-TIF'!$R$269:$R$270)+SUMIF('TKK-MIF-TIF'!$L$269:$L$270,'rekap jam tatap muka'!B28,'TKK-MIF-TIF'!$R$269:$R$270)</f>
        <v>0</v>
      </c>
      <c r="AA11" s="33">
        <f>COUNTIF('TKK-MIF-TIF'!$A$154:$L$184,'rekap jam tatap muka'!B28)</f>
        <v>0</v>
      </c>
      <c r="AB11" s="33">
        <f>SUMIF('TKK-MIF-TIF'!$H$161:$H$163,'rekap jam tatap muka'!B28,'TKK-MIF-TIF'!$R$161:$R$163)+SUMIF('TKK-MIF-TIF'!$H$172:$H$175,'rekap jam tatap muka'!B28,'TKK-MIF-TIF'!$R$172:$R$175)+SUMIF('TKK-MIF-TIF'!$I$161:$I$163,'rekap jam tatap muka'!B28,'TKK-MIF-TIF'!$R$161:$R$163)+SUMIF('TKK-MIF-TIF'!$I$172:$I$175,'rekap jam tatap muka'!B28,'TKK-MIF-TIF'!$R$172:$R$175)+SUMIF('TKK-MIF-TIF'!$J$161:$J$163,'rekap jam tatap muka'!B28,'TKK-MIF-TIF'!$R$161:$R$163)+SUMIF('TKK-MIF-TIF'!$J$172:$J$175,'rekap jam tatap muka'!B28,'TKK-MIF-TIF'!$R$172:$R$175)+SUMIF('TKK-MIF-TIF'!$K$161:$K$163,'rekap jam tatap muka'!B28,'TKK-MIF-TIF'!$R$161:$R$163)+SUMIF('TKK-MIF-TIF'!$K$172:$K$175,'rekap jam tatap muka'!B28,'TKK-MIF-TIF'!$R$172:$R$175)+SUMIF('TKK-MIF-TIF'!$L$161:$L$163,'rekap jam tatap muka'!B28,'TKK-MIF-TIF'!$R$161:$R$163)+SUMIF('TKK-MIF-TIF'!$L$172:$L$175,'rekap jam tatap muka'!B28,'TKK-MIF-TIF'!$R$172:$R$175)</f>
        <v>0</v>
      </c>
      <c r="AC11" s="34">
        <f>SUMIF('TKK-MIF-TIF'!$H$164:$H$165,'rekap jam tatap muka'!B28,'TKK-MIF-TIF'!$R$164:$R$165)+SUMIF('TKK-MIF-TIF'!$H$171,'rekap jam tatap muka'!B28,'TKK-MIF-TIF'!$R$171)+SUMIF('TKK-MIF-TIF'!$H$176:$H$177,'rekap jam tatap muka'!B28,'TKK-MIF-TIF'!$R$176:$R$177)+SUMIF('TKK-MIF-TIF'!$I$164:$I$165,'rekap jam tatap muka'!B28,'TKK-MIF-TIF'!$R$164:$R$165)+SUMIF('TKK-MIF-TIF'!$I$171,'rekap jam tatap muka'!B28,'TKK-MIF-TIF'!$R$171)+SUMIF('TKK-MIF-TIF'!$I$176:$I$177,'rekap jam tatap muka'!B28,'TKK-MIF-TIF'!$R$176:$R$177)+SUMIF('TKK-MIF-TIF'!$J$164:$J$165,'rekap jam tatap muka'!B28,'TKK-MIF-TIF'!$R$164:$R$165)+SUMIF('TKK-MIF-TIF'!$J$171,'rekap jam tatap muka'!B28,'TKK-MIF-TIF'!$R$171)+SUMIF('TKK-MIF-TIF'!$J$176:$J$177,'rekap jam tatap muka'!B28,'TKK-MIF-TIF'!$R$176:$R$177)+SUMIF('TKK-MIF-TIF'!$K$164:$K$165,'rekap jam tatap muka'!B28,'TKK-MIF-TIF'!$R$164:$R$165)+SUMIF('TKK-MIF-TIF'!$K$171,'rekap jam tatap muka'!B28,'TKK-MIF-TIF'!$R$171)+SUMIF('TKK-MIF-TIF'!$K$176:$K$177,'rekap jam tatap muka'!B28,'TKK-MIF-TIF'!$R$176:$R$177)+SUMIF('TKK-MIF-TIF'!$L$164:$L$165,'rekap jam tatap muka'!B28,'TKK-MIF-TIF'!$R$164:$R$165)+SUMIF('TKK-MIF-TIF'!$L$171,'rekap jam tatap muka'!B28,'TKK-MIF-TIF'!$R$171)+SUMIF('TKK-MIF-TIF'!$L$176:$L$177,'rekap jam tatap muka'!B28,'TKK-MIF-TIF'!$R$176:$R$177)</f>
        <v>0</v>
      </c>
      <c r="AD11" s="35">
        <f t="shared" si="0"/>
        <v>3</v>
      </c>
      <c r="AE11" s="15">
        <f t="shared" ca="1" si="1"/>
        <v>0</v>
      </c>
      <c r="AF11" s="35">
        <f t="shared" ca="1" si="2"/>
        <v>0</v>
      </c>
      <c r="AG11" s="15">
        <f t="shared" ca="1" si="3"/>
        <v>0</v>
      </c>
      <c r="AH11" s="35">
        <f t="shared" ca="1" si="4"/>
        <v>0</v>
      </c>
      <c r="AI11" s="35">
        <v>16</v>
      </c>
    </row>
    <row r="12" spans="1:35" ht="15" customHeight="1">
      <c r="A12" s="327">
        <v>10</v>
      </c>
      <c r="B12" s="13" t="s">
        <v>333</v>
      </c>
      <c r="C12" s="14">
        <f>COUNTIF('TKK-MIF-TIF'!$A$13:$L$35,'rekap jam tatap muka'!B34)</f>
        <v>0</v>
      </c>
      <c r="D12" s="15">
        <f ca="1">SUMIF('TKK-MIF-TIF'!$H$4:$H$19,'rekap jam tatap muka'!B34,'TKK-MIF-TIF'!$R$4:$R$19)+SUMIF('TKK-MIF-TIF'!$H$25:$H$30,'rekap jam tatap muka'!B34,'TKK-MIF-TIF'!$R$25:$R$30)+SUMIF('TKK-MIF-TIF'!$I$4:$I$19,'rekap jam tatap muka'!B34,'TKK-MIF-TIF'!$R$4:$R$19)+SUMIF('TKK-MIF-TIF'!$I$25:$I$30,'rekap jam tatap muka'!B34,'TKK-MIF-TIF'!$R$25:$R$30)+SUMIF('TKK-MIF-TIF'!$J$4:$J$19,'rekap jam tatap muka'!B34,'TKK-MIF-TIF'!$R$4:$R$19)+SUMIF('TKK-MIF-TIF'!$J$25:$J$30,'rekap jam tatap muka'!B34,'TKK-MIF-TIF'!$R$25:$R$30)+SUMIF('TKK-MIF-TIF'!$K$4:$K$19,'rekap jam tatap muka'!B34,'TKK-MIF-TIF'!$R$4:$R$19)+SUMIF('TKK-MIF-TIF'!$K$25:$K$30,'rekap jam tatap muka'!B34,'TKK-MIF-TIF'!$R$25:$R$30)+SUMIF('TKK-MIF-TIF'!$L$4:$L$19,'rekap jam tatap muka'!B34,'TKK-MIF-TIF'!$R$4:$R$19)+SUMIF('TKK-MIF-TIF'!$L$25:$L$30,'rekap jam tatap muka'!B34,'TKK-MIF-TIF'!$R$25:$R$30)</f>
        <v>0</v>
      </c>
      <c r="E12" s="16">
        <f>SUMIF('TKK-MIF-TIF'!$H$20:$H$22,'rekap jam tatap muka'!B34,'TKK-MIF-TIF'!$R$20:$R$22)+SUMIF('TKK-MIF-TIF'!$H$31:$H$32,'rekap jam tatap muka'!B34,'TKK-MIF-TIF'!$R$31:$R$32)+SUMIF('TKK-MIF-TIF'!$H$34,'rekap jam tatap muka'!B34,'TKK-MIF-TIF'!$R$34)+SUMIF('TKK-MIF-TIF'!$I$20:$I$22,'rekap jam tatap muka'!B34,'TKK-MIF-TIF'!$R$20:$R$22)+SUMIF('TKK-MIF-TIF'!$I$31:$I$32,'rekap jam tatap muka'!B34,'TKK-MIF-TIF'!$R$31:$R$32)+SUMIF('TKK-MIF-TIF'!$I$34,'rekap jam tatap muka'!B34,'TKK-MIF-TIF'!$R$34)+SUMIF('TKK-MIF-TIF'!$J$20:$J$22,'rekap jam tatap muka'!B34,'TKK-MIF-TIF'!$R$20:$R$22)+SUMIF('TKK-MIF-TIF'!$J$31:$J$32,'rekap jam tatap muka'!B34,'TKK-MIF-TIF'!$R$31:$R$32)+SUMIF('TKK-MIF-TIF'!$J$34,'rekap jam tatap muka'!B34,'TKK-MIF-TIF'!$R$34)+SUMIF('TKK-MIF-TIF'!$K$20:$K$22,'rekap jam tatap muka'!B34,'TKK-MIF-TIF'!$R$20:$R$22)+SUMIF('TKK-MIF-TIF'!$K$31:$K$32,'rekap jam tatap muka'!B34,'TKK-MIF-TIF'!$R$31:$R$32)+SUMIF('TKK-MIF-TIF'!$K$34,'rekap jam tatap muka'!B34,'TKK-MIF-TIF'!$R$34)+SUMIF('TKK-MIF-TIF'!$L$20:$L$22,'rekap jam tatap muka'!B34,'TKK-MIF-TIF'!$R$20:$R$22)+SUMIF('TKK-MIF-TIF'!$L$31:$L$32,'rekap jam tatap muka'!B34,'TKK-MIF-TIF'!$R$31:$R$32)+SUMIF('TKK-MIF-TIF'!$L$34,'rekap jam tatap muka'!B34,'TKK-MIF-TIF'!$R$34)</f>
        <v>0</v>
      </c>
      <c r="F12" s="17">
        <f>COUNTIF('TKK-MIF-TIF'!$A$41:$L$50,'rekap jam tatap muka'!B34)</f>
        <v>0</v>
      </c>
      <c r="G12" s="18">
        <f>SUMIF('TKK-MIF-TIF'!$H$43:$H$47,'rekap jam tatap muka'!B34,'TKK-MIF-TIF'!$R$43:$R$47)+SUMIF('TKK-MIF-TIF'!$I$43:$I$47,'rekap jam tatap muka'!B34,'TKK-MIF-TIF'!$R$43:$R$47)+SUMIF('TKK-MIF-TIF'!$J$43:$J$47,'rekap jam tatap muka'!B34,'TKK-MIF-TIF'!$R$43:$R$47)+SUMIF('TKK-MIF-TIF'!$K$43:$K$47,'rekap jam tatap muka'!B34,'TKK-MIF-TIF'!$R$43:$R$47)+SUMIF('TKK-MIF-TIF'!$L$43:$L$47,'rekap jam tatap muka'!B34,'TKK-MIF-TIF'!$R$43:$R$47)</f>
        <v>0</v>
      </c>
      <c r="H12" s="16">
        <f>SUMIF('TKK-MIF-TIF'!$H$48:$H$50,'rekap jam tatap muka'!B34,'TKK-MIF-TIF'!$R$48:$R$50)+SUMIF('TKK-MIF-TIF'!$I$48:$I$50,'rekap jam tatap muka'!B34,'TKK-MIF-TIF'!$R$48:$R$50)+SUMIF('TKK-MIF-TIF'!$J$48:$J$50,'rekap jam tatap muka'!B34,'TKK-MIF-TIF'!$R$48:$R$50)+SUMIF('TKK-MIF-TIF'!$K$48:$K$50,'rekap jam tatap muka'!B34,'TKK-MIF-TIF'!$R$48:$R$50)+SUMIF('TKK-MIF-TIF'!$L$48:$L$50,'rekap jam tatap muka'!B34,'TKK-MIF-TIF'!$R$48:$R$50)</f>
        <v>0</v>
      </c>
      <c r="I12" s="19">
        <f>COUNTIF('TKK-MIF-TIF'!$A$55:$K$80,'rekap jam tatap muka'!B34)</f>
        <v>0</v>
      </c>
      <c r="J12" s="19">
        <f>SUMIF('TKK-MIF-TIF'!$H$60,'rekap jam tatap muka'!B34,'TKK-MIF-TIF'!$R$60)+SUMIF('TKK-MIF-TIF'!$H$62,'rekap jam tatap muka'!B34,'TKK-MIF-TIF'!$R$62)+SUMIF('TKK-MIF-TIF'!$H$67:$H$72,'rekap jam tatap muka'!B34,'TKK-MIF-TIF'!$R$67:$R$72)+SUMIF('TKK-MIF-TIF'!$H$78:$H$79,'rekap jam tatap muka'!B34,'TKK-MIF-TIF'!$R$78:$R$79)+SUMIF('TKK-MIF-TIF'!$I$60,'rekap jam tatap muka'!B34,'TKK-MIF-TIF'!$R$60)+SUMIF('TKK-MIF-TIF'!$I$62,'rekap jam tatap muka'!B34,'TKK-MIF-TIF'!$R$62)+SUMIF('TKK-MIF-TIF'!$I$67:$I$72,'rekap jam tatap muka'!B34,'TKK-MIF-TIF'!$R$67:$R$72)+SUMIF('TKK-MIF-TIF'!$I$78:$I$79,'rekap jam tatap muka'!B34,'TKK-MIF-TIF'!$R$78:$R$79)+SUMIF('TKK-MIF-TIF'!$J$60,'rekap jam tatap muka'!B34,'TKK-MIF-TIF'!$R$60)+SUMIF('TKK-MIF-TIF'!$J$62,'rekap jam tatap muka'!B34,'TKK-MIF-TIF'!$R$62)+SUMIF('TKK-MIF-TIF'!$J$67:$J$72,'rekap jam tatap muka'!B34,'TKK-MIF-TIF'!$R$67:$R$72)+SUMIF('TKK-MIF-TIF'!$J$78:$J$79,'rekap jam tatap muka'!B34,'TKK-MIF-TIF'!$R$78:$R$79)+SUMIF('TKK-MIF-TIF'!$K$60,'rekap jam tatap muka'!B34,'TKK-MIF-TIF'!$R$60)+SUMIF('TKK-MIF-TIF'!$K$62,'rekap jam tatap muka'!B34,'TKK-MIF-TIF'!$R$62)+SUMIF('TKK-MIF-TIF'!$K$67:$K$72,'rekap jam tatap muka'!B34,'TKK-MIF-TIF'!$R$67:$R$72)+SUMIF('TKK-MIF-TIF'!$K$78:$K$79,'rekap jam tatap muka'!B34,'TKK-MIF-TIF'!$R$78:$R$79)+SUMIF('TKK-MIF-TIF'!$L$60,'rekap jam tatap muka'!B34,'TKK-MIF-TIF'!$R$60)+SUMIF('TKK-MIF-TIF'!$L$62,'rekap jam tatap muka'!B34,'TKK-MIF-TIF'!$R$62)+SUMIF('TKK-MIF-TIF'!$L$67:$L$72,'rekap jam tatap muka'!B34,'TKK-MIF-TIF'!$R$67:$R$72)+SUMIF('TKK-MIF-TIF'!$L$78:$L$79,'rekap jam tatap muka'!B34,'TKK-MIF-TIF'!$R$78:$R$79)</f>
        <v>0</v>
      </c>
      <c r="K12" s="20">
        <f>SUMIF('TKK-MIF-TIF'!$H$61,'rekap jam tatap muka'!B34,'TKK-MIF-TIF'!$R$61)+SUMIF('TKK-MIF-TIF'!$H$63:$H$64,'rekap jam tatap muka'!B34,'TKK-MIF-TIF'!$R$63:$R$64)+SUMIF('TKK-MIF-TIF'!$H$73:$H$74,'rekap jam tatap muka'!B34,'TKK-MIF-TIF'!$R$73:$R$74)+SUMIF('TKK-MIF-TIF'!$H$77,'rekap jam tatap muka'!B34,'TKK-MIF-TIF'!$R$77)+SUMIF('TKK-MIF-TIF'!$I$61,'rekap jam tatap muka'!B34,'TKK-MIF-TIF'!$R$61)+SUMIF('TKK-MIF-TIF'!$I$63:$I$64,'rekap jam tatap muka'!B34,'TKK-MIF-TIF'!$R$63:$R$64)+SUMIF('TKK-MIF-TIF'!$I$73:$I$74,'rekap jam tatap muka'!B34,'TKK-MIF-TIF'!$R$73:$R$74)+SUMIF('TKK-MIF-TIF'!$I$77,'rekap jam tatap muka'!B34,'TKK-MIF-TIF'!$R$77)+SUMIF('TKK-MIF-TIF'!$J$61,'rekap jam tatap muka'!B34,'TKK-MIF-TIF'!$R$61)+SUMIF('TKK-MIF-TIF'!$J$63:$J$64,'rekap jam tatap muka'!B34,'TKK-MIF-TIF'!$R$63:$R$64)+SUMIF('TKK-MIF-TIF'!$J$73:$J$74,'rekap jam tatap muka'!B34,'TKK-MIF-TIF'!$R$73:$R$74)+SUMIF('TKK-MIF-TIF'!$J$77,'rekap jam tatap muka'!B34,'TKK-MIF-TIF'!$R$77)+SUMIF('TKK-MIF-TIF'!$K$61,'rekap jam tatap muka'!B34,'TKK-MIF-TIF'!$R$61)+SUMIF('TKK-MIF-TIF'!$K$63:$K$64,'rekap jam tatap muka'!B34,'TKK-MIF-TIF'!$R$63:$R$64)+SUMIF('TKK-MIF-TIF'!$K$73:$K$74,'rekap jam tatap muka'!B34,'TKK-MIF-TIF'!$R$73:$R$74)+SUMIF('TKK-MIF-TIF'!$K$77,'rekap jam tatap muka'!B34,'TKK-MIF-TIF'!$R$77)+SUMIF('TKK-MIF-TIF'!$L$61,'rekap jam tatap muka'!B34,'TKK-MIF-TIF'!$R$61)+SUMIF('TKK-MIF-TIF'!$L$63:$L$64,'rekap jam tatap muka'!B34,'TKK-MIF-TIF'!$R$63:$R$64)+SUMIF('TKK-MIF-TIF'!$L$73:$L$74,'rekap jam tatap muka'!B34,'TKK-MIF-TIF'!$R$73:$R$74)+SUMIF('TKK-MIF-TIF'!$L$77,'rekap jam tatap muka'!B34,'TKK-MIF-TIF'!$R$77)</f>
        <v>0</v>
      </c>
      <c r="L12" s="21">
        <f>COUNTIF('TKK-MIF-TIF'!$A$84:$K$109,'rekap jam tatap muka'!B34)</f>
        <v>0</v>
      </c>
      <c r="M12" s="21">
        <f>SUMIF('TKK-MIF-TIF'!$H$89,'rekap jam tatap muka'!B34,'TKK-MIF-TIF'!$R$89)+SUMIF('TKK-MIF-TIF'!$H$91,'rekap jam tatap muka'!B34,'TKK-MIF-TIF'!$R$91)+SUMIF('TKK-MIF-TIF'!$H$96:$H$101,'rekap jam tatap muka'!B34,'TKK-MIF-TIF'!$R$96:$R$101)+SUMIF('TKK-MIF-TIF'!$H$107:$H$108,'rekap jam tatap muka'!B34,'TKK-MIF-TIF'!$R$107:$R$108)+SUMIF('TKK-MIF-TIF'!$I$89,'rekap jam tatap muka'!B34,'TKK-MIF-TIF'!$R$89)+SUMIF('TKK-MIF-TIF'!$I$91,'rekap jam tatap muka'!B34,'TKK-MIF-TIF'!$R$91)+SUMIF('TKK-MIF-TIF'!$I$96:$I$101,'rekap jam tatap muka'!B34,'TKK-MIF-TIF'!$R$96:$R$101)+SUMIF('TKK-MIF-TIF'!$I$107:$I$108,'rekap jam tatap muka'!B34,'TKK-MIF-TIF'!$R$107:$R$108)+SUMIF('TKK-MIF-TIF'!$J$89,'rekap jam tatap muka'!B34,'TKK-MIF-TIF'!$R$89)+SUMIF('TKK-MIF-TIF'!$J$91,'rekap jam tatap muka'!B34,'TKK-MIF-TIF'!$R$91)+SUMIF('TKK-MIF-TIF'!$J$96:$J$101,'rekap jam tatap muka'!B34,'TKK-MIF-TIF'!$R$96:$R$101)+SUMIF('TKK-MIF-TIF'!$J$107:$J$108,'rekap jam tatap muka'!B34,'TKK-MIF-TIF'!$R$107:$R$108)+SUMIF('TKK-MIF-TIF'!$K$89,'rekap jam tatap muka'!B34,'TKK-MIF-TIF'!$R$89)+SUMIF('TKK-MIF-TIF'!$K$91,'rekap jam tatap muka'!B34,'TKK-MIF-TIF'!$R$91)+SUMIF('TKK-MIF-TIF'!$K$96:$K$101,'rekap jam tatap muka'!B34,'TKK-MIF-TIF'!$R$96:$R$101)+SUMIF('TKK-MIF-TIF'!$K$107:$K$108,'rekap jam tatap muka'!B34,'TKK-MIF-TIF'!$R$107:$R$108)+SUMIF('TKK-MIF-TIF'!$H$89,'rekap jam tatap muka'!B34,'TKK-MIF-TIF'!$R$89)+SUMIF('TKK-MIF-TIF'!$L$91,'rekap jam tatap muka'!B34,'TKK-MIF-TIF'!$R$91)+SUMIF('TKK-MIF-TIF'!$L$96:$L$101,'rekap jam tatap muka'!B34,'TKK-MIF-TIF'!$R$96:$R$101)+SUMIF('TKK-MIF-TIF'!$L$107:$L$108,'rekap jam tatap muka'!B34,'TKK-MIF-TIF'!$R$107:$R$108)</f>
        <v>0</v>
      </c>
      <c r="N12" s="22">
        <f ca="1">SUMIF('TKK-MIF-TIF'!$H$90,'rekap jam tatap muka'!B34,'TKK-MIF-TIF'!$R$90)+SUMIF('TKK-MIF-TIF'!$H$92:$H$93,'rekap jam tatap muka'!B34,'TKK-MIF-TIF'!$R$92:$R$93)+SUMIF('TKK-MIF-TIF'!$H$102:$H$103,'rekap jam tatap muka'!B34,'TKK-MIF-TIF'!$R$102:$R$103)+SUMIF('TKK-MIF-TIF'!$H$106,'rekap jam tatap muka'!B34,'TKK-MIF-TIF'!$R$106)+SUMIF('TKK-MIF-TIF'!$I$90,'rekap jam tatap muka'!B34,'TKK-MIF-TIF'!$R$90)+SUMIF('TKK-MIF-TIF'!$H$92:$I$93,'rekap jam tatap muka'!B34,'TKK-MIF-TIF'!$R$92:$R$93)+SUMIF('TKK-MIF-TIF'!$I$102:$I$103,'rekap jam tatap muka'!B34,'TKK-MIF-TIF'!$R$102:$R$103)+SUMIF('TKK-MIF-TIF'!$I$106,'rekap jam tatap muka'!B34,'TKK-MIF-TIF'!$R$106)+SUMIF('TKK-MIF-TIF'!$J$90,'rekap jam tatap muka'!B34,'TKK-MIF-TIF'!$R$90)+SUMIF('TKK-MIF-TIF'!$J$92:$J$93,'rekap jam tatap muka'!B34,'TKK-MIF-TIF'!$R$92:$R$93)+SUMIF('TKK-MIF-TIF'!$J$102:$J$103,'rekap jam tatap muka'!B34,'TKK-MIF-TIF'!$R$102:$R$103)+SUMIF('TKK-MIF-TIF'!$J$106,'rekap jam tatap muka'!B34,'TKK-MIF-TIF'!$R$106)+SUMIF('TKK-MIF-TIF'!$K$90,'rekap jam tatap muka'!B34,'TKK-MIF-TIF'!$R$90)+SUMIF('TKK-MIF-TIF'!$K$92:$K$93,'rekap jam tatap muka'!B34,'TKK-MIF-TIF'!$R$92:$R$93)+SUMIF('TKK-MIF-TIF'!$K$102:$K$103,'rekap jam tatap muka'!B34,'TKK-MIF-TIF'!$R$102:$R$103)+SUMIF('TKK-MIF-TIF'!$K$106,'rekap jam tatap muka'!B34,'TKK-MIF-TIF'!$R$106)+SUMIF('TKK-MIF-TIF'!$L$90,'rekap jam tatap muka'!B34,'TKK-MIF-TIF'!$R$90)+SUMIF('TKK-MIF-TIF'!$L$92:$L$93,'rekap jam tatap muka'!B34,'TKK-MIF-TIF'!$R$92:$R$93)+SUMIF('TKK-MIF-TIF'!$L$102:$L$103,'rekap jam tatap muka'!B34,'TKK-MIF-TIF'!$R$102:$R$103)+SUMIF('TKK-MIF-TIF'!$L$106,'rekap jam tatap muka'!B34,'TKK-MIF-TIF'!$R$106)</f>
        <v>0</v>
      </c>
      <c r="O12" s="23">
        <f>COUNTIF('TKK-MIF-TIF'!$A$113:$L$150,'rekap jam tatap muka'!B34)</f>
        <v>3</v>
      </c>
      <c r="P12" s="23">
        <f>SUMIF('TKK-MIF-TIF'!$H$119:$H$121,'rekap jam tatap muka'!B34,'TKK-MIF-TIF'!$R$119:$R$121)+SUMIF('TKK-MIF-TIF'!$H$129:$H$132,'rekap jam tatap muka'!B34,'TKK-MIF-TIF'!$R$129:$R$132)+SUMIF('TKK-MIF-TIF'!$H$139:$H$142,'rekap jam tatap muka'!B34,'TKK-MIF-TIF'!$R$139:$R175)+ SUMIF('TKK-MIF-TIF'!$H$150:$H$151,'rekap jam tatap muka'!B34,'TKK-MIF-TIF'!$R$150:$R184)+SUMIF('TKK-MIF-TIF'!$I$119:$I$121,'rekap jam tatap muka'!B34,'TKK-MIF-TIF'!$R$119:$R$121)+SUMIF('TKK-MIF-TIF'!$I$129:$I$132,'rekap jam tatap muka'!B34,'TKK-MIF-TIF'!$R$129:$R$132)+SUMIF('TKK-MIF-TIF'!$I$139:$I$142,'rekap jam tatap muka'!B34,'TKK-MIF-TIF'!$R$139:$R175)+SUMIF('TKK-MIF-TIF'!$I$150:$I$151,'rekap jam tatap muka'!B34,'TKK-MIF-TIF'!$R$150:$R184)+SUMIF('TKK-MIF-TIF'!$J$119:$J$121,'rekap jam tatap muka'!B34,'TKK-MIF-TIF'!$R$119:$R$121)+SUMIF('TKK-MIF-TIF'!$J$129:$J$132,'rekap jam tatap muka'!B34,'TKK-MIF-TIF'!$R$129:$R$132)+SUMIF('TKK-MIF-TIF'!$J$139:$J$142,'rekap jam tatap muka'!B34,'TKK-MIF-TIF'!$R$139:$R175)+SUMIF('TKK-MIF-TIF'!$J$150:$J$151,'rekap jam tatap muka'!B34,'TKK-MIF-TIF'!$R$150:$R184)+SUMIF('TKK-MIF-TIF'!$K$119:$K$121,'rekap jam tatap muka'!B34,'TKK-MIF-TIF'!$R$119:$R$121)+SUMIF('TKK-MIF-TIF'!$K$129:$K$132,'rekap jam tatap muka'!B34,'TKK-MIF-TIF'!$R$132:$R$1120)+SUMIF('TKK-MIF-TIF'!$K$139:$K$142,'rekap jam tatap muka'!B34,'TKK-MIF-TIF'!$R$139:$R175)+SUMIF('TKK-MIF-TIF'!$K$150:$K$151,'rekap jam tatap muka'!B34,'TKK-MIF-TIF'!$R$150:$R184)+SUMIF('TKK-MIF-TIF'!$L$119:$L$121,'rekap jam tatap muka'!B34,'TKK-MIF-TIF'!$R$119:$R$121)+SUMIF('TKK-MIF-TIF'!$L$129:$L$132,'rekap jam tatap muka'!B34,'TKK-MIF-TIF'!$R$132:$R$1120)+SUMIF('TKK-MIF-TIF'!$L$139:$L$142,'rekap jam tatap muka'!B34,'TKK-MIF-TIF'!$R$139:$R175)+SUMIF('TKK-MIF-TIF'!$L$150:$L$151,'rekap jam tatap muka'!B34,'TKK-MIF-TIF'!$R$150:$R184)</f>
        <v>4</v>
      </c>
      <c r="Q12" s="24">
        <f>SUMIF('TKK-MIF-TIF'!$H$122:$H$123,'rekap jam tatap muka'!B34,'TKK-MIF-TIF'!$R$122:$R$123)+SUMIF('TKK-MIF-TIF'!$H$128,'rekap jam tatap muka'!B34,'TKK-MIF-TIF'!$R$128)+SUMIF('TKK-MIF-TIF'!$H$133:$H$134,'rekap jam tatap muka'!B34,'TKK-MIF-TIF'!$R$133:$R$134)+SUMIF('TKK-MIF-TIF'!$H$143:$H$145,'rekap jam tatap muka'!B34,'TKK-MIF-TIF'!$R$143:$R$145)+SUMIF('TKK-MIF-TIF'!$H$152,'rekap jam tatap muka'!B34,'TKK-MIF-TIF'!$R$152)+SUMIF('TKK-MIF-TIF'!$I$122:$I$123,'rekap jam tatap muka'!B34,'TKK-MIF-TIF'!$R$122:$R$123)+SUMIF('TKK-MIF-TIF'!$I$128,'rekap jam tatap muka'!B34,'TKK-MIF-TIF'!$R$128)+SUMIF('TKK-MIF-TIF'!$I$133:$I$134,'rekap jam tatap muka'!B34,'TKK-MIF-TIF'!$R$133:$R$134)+SUMIF('TKK-MIF-TIF'!$I$143:$I$145,'rekap jam tatap muka'!B34,'TKK-MIF-TIF'!$R$143:$R$145)+SUMIF('TKK-MIF-TIF'!$I$152,'rekap jam tatap muka'!B34,'TKK-MIF-TIF'!$R$152)+SUMIF('TKK-MIF-TIF'!$J$122:$J$123,'rekap jam tatap muka'!B34,'TKK-MIF-TIF'!$R$122:$R$123)+SUMIF('TKK-MIF-TIF'!$J$128,'rekap jam tatap muka'!B34,'TKK-MIF-TIF'!$R$128)+SUMIF('TKK-MIF-TIF'!$J$133:$J$134,'rekap jam tatap muka'!B34,'TKK-MIF-TIF'!$R$133:$R$134)+SUMIF('TKK-MIF-TIF'!$J$143:$J$145,'rekap jam tatap muka'!B34,'TKK-MIF-TIF'!$R$143:$R$145)+SUMIF('TKK-MIF-TIF'!$K$122:$K$123,'rekap jam tatap muka'!B34,'TKK-MIF-TIF'!$R$122:$R$123)+SUMIF('TKK-MIF-TIF'!$J$152,'rekap jam tatap muka'!B34,'TKK-MIF-TIF'!$R$152)+SUMIF('TKK-MIF-TIF'!$K$128,'rekap jam tatap muka'!B34,'TKK-MIF-TIF'!$R$128)+SUMIF('TKK-MIF-TIF'!$K$133:$K$134,'rekap jam tatap muka'!B34,'TKK-MIF-TIF'!$R$133:$R$134)+SUMIF('TKK-MIF-TIF'!$K$143:$K$145,'rekap jam tatap muka'!B34,'TKK-MIF-TIF'!$R$143:$R$145)+SUMIF('TKK-MIF-TIF'!$K$152,'rekap jam tatap muka'!B34,'TKK-MIF-TIF'!$R$152)+SUMIF('TKK-MIF-TIF'!$L$122:$L$123,'rekap jam tatap muka'!B34,'TKK-MIF-TIF'!$R$122:$R$123)+SUMIF('TKK-MIF-TIF'!$L$128,'rekap jam tatap muka'!B34,'TKK-MIF-TIF'!$R$128)+SUMIF('TKK-MIF-TIF'!$L$133:$L$134,'rekap jam tatap muka'!B34,'TKK-MIF-TIF'!$R$133:$R$134)+SUMIF('TKK-MIF-TIF'!$L$143:$L$145,'rekap jam tatap muka'!B34,'TKK-MIF-TIF'!$R$143:$R$145)+SUMIF('TKK-MIF-TIF'!$L$152,'rekap jam tatap muka'!B34,'TKK-MIF-TIF'!$R$152)</f>
        <v>5</v>
      </c>
      <c r="R12" s="25">
        <f>COUNTIF('TKK-MIF-TIF'!$A$189:$L$226,'rekap jam tatap muka'!B34)</f>
        <v>3</v>
      </c>
      <c r="S12" s="25">
        <f>SUMIF('TKK-MIF-TIF'!$H$194:$H$196,'rekap jam tatap muka'!B34,'TKK-MIF-TIF'!$R$194:$R$196)+SUMIF('TKK-MIF-TIF'!$H$205:$H$208,'rekap jam tatap muka'!B34,'TKK-MIF-TIF'!$R$205:$R$208)+SUMIF('TKK-MIF-TIF'!$H$215:$H$218,'rekap jam tatap muka'!B34,'TKK-MIF-TIF'!$R$215:$R251)+SUMIF('TKK-MIF-TIF'!$H$226:$H$227,'rekap jam tatap muka'!B34,'TKK-MIF-TIF'!$R$226:$R260)+ SUMIF('TKK-MIF-TIF'!$I$194:$I$196,'rekap jam tatap muka'!B34,'TKK-MIF-TIF'!$R$194:$R$196)+SUMIF('TKK-MIF-TIF'!$I$205:$I$208,'rekap jam tatap muka'!B34,'TKK-MIF-TIF'!$R$205:$R$208)+SUMIF('TKK-MIF-TIF'!$I$215:$I$218,'rekap jam tatap muka'!B34,'TKK-MIF-TIF'!$R$215:$R251)+SUMIF('TKK-MIF-TIF'!$I$226:$I$227,'rekap jam tatap muka'!B34,'TKK-MIF-TIF'!$R$226:$R260)+SUMIF('TKK-MIF-TIF'!$J$194:$J$196,'rekap jam tatap muka'!B34,'TKK-MIF-TIF'!$R$194:$R$196)+SUMIF('TKK-MIF-TIF'!$J$205:$J$208,'rekap jam tatap muka'!B34,'TKK-MIF-TIF'!$R$205:$R$208)+SUMIF('TKK-MIF-TIF'!$J$215:$J$218,'rekap jam tatap muka'!B34,'TKK-MIF-TIF'!$R$215:$R251)+SUMIF('TKK-MIF-TIF'!$J$226:$J$227,'rekap jam tatap muka'!B34,'TKK-MIF-TIF'!$R$226:$R260)+SUMIF('TKK-MIF-TIF'!$K$194:$K$196,'rekap jam tatap muka'!B34,'TKK-MIF-TIF'!$R$194:$R$196)+SUMIF('TKK-MIF-TIF'!$K$205:$K$208,'rekap jam tatap muka'!B34,'TKK-MIF-TIF'!$R$205:$R$208)+SUMIF('TKK-MIF-TIF'!$K$215:$K$218,'rekap jam tatap muka'!B34,'TKK-MIF-TIF'!$R$215:$R251)+SUMIF('TKK-MIF-TIF'!$K$226:$K$227,'rekap jam tatap muka'!B34,'TKK-MIF-TIF'!$R$226:$R260)+SUMIF('TKK-MIF-TIF'!$L$194:$L$196,'rekap jam tatap muka'!B34,'TKK-MIF-TIF'!$R$194:$R$196)+SUMIF('TKK-MIF-TIF'!$L$205:$L$208,'rekap jam tatap muka'!B34,'TKK-MIF-TIF'!$R$205:$R$208)+SUMIF('TKK-MIF-TIF'!$L$215:$L$218,'rekap jam tatap muka'!B34,'TKK-MIF-TIF'!$R$215:$R251)+SUMIF('TKK-MIF-TIF'!$L$226:$L$227,'rekap jam tatap muka'!B34,'TKK-MIF-TIF'!$R$226:$R260)</f>
        <v>2.5</v>
      </c>
      <c r="T12" s="26">
        <f>SUMIF('TKK-MIF-TIF'!$H$197:$H$198,'rekap jam tatap muka'!B34,'TKK-MIF-TIF'!$R$197:$R$198)+SUMIF('TKK-MIF-TIF'!$H$204,'rekap jam tatap muka'!B34,'TKK-MIF-TIF'!$R$204)+SUMIF('TKK-MIF-TIF'!$H$209:$H$210,'rekap jam tatap muka'!B34,'TKK-MIF-TIF'!$R$209:$R$210)+SUMIF('TKK-MIF-TIF'!$H$219:$H$221,'rekap jam tatap muka'!B34,'TKK-MIF-TIF'!$R$219:$R$221)+SUMIF('TKK-MIF-TIF'!$H$228,'rekap jam tatap muka'!B34,'TKK-MIF-TIF'!$R$228)+SUMIF('TKK-MIF-TIF'!$I$197:$I$198,'rekap jam tatap muka'!B34,'TKK-MIF-TIF'!$R$197:$R$198)+SUMIF('TKK-MIF-TIF'!$I$204,'rekap jam tatap muka'!B34,'TKK-MIF-TIF'!$R$204)+SUMIF('TKK-MIF-TIF'!$I$209:$I$210,'rekap jam tatap muka'!B34,'TKK-MIF-TIF'!$R$209:$R$210)+SUMIF('TKK-MIF-TIF'!$I$219:$I$221,'rekap jam tatap muka'!B34,'TKK-MIF-TIF'!$R$219:$R$221)+SUMIF('TKK-MIF-TIF'!$I$228,'rekap jam tatap muka'!B34,'TKK-MIF-TIF'!$R$228)+SUMIF('TKK-MIF-TIF'!$J$197:$J$198,'rekap jam tatap muka'!B34,'TKK-MIF-TIF'!$R$197:$R$198)+SUMIF('TKK-MIF-TIF'!$J$204,'rekap jam tatap muka'!B34,'TKK-MIF-TIF'!$R$204)+SUMIF('TKK-MIF-TIF'!$J$209:$J$210,'rekap jam tatap muka'!B34,'TKK-MIF-TIF'!$R$209:$R$210)+SUMIF('TKK-MIF-TIF'!$J$219:$J$221,'rekap jam tatap muka'!B34,'TKK-MIF-TIF'!$R$219:$R$221)+SUMIF('TKK-MIF-TIF'!$J$228,'rekap jam tatap muka'!B34,'TKK-MIF-TIF'!$R$228)+SUMIF('TKK-MIF-TIF'!$K$197:$K$198,'rekap jam tatap muka'!B34,'TKK-MIF-TIF'!$R$197:$R$198)+SUMIF('TKK-MIF-TIF'!$K$204,'rekap jam tatap muka'!B34,'TKK-MIF-TIF'!$R$204)+SUMIF('TKK-MIF-TIF'!$K$209:$K$210,'rekap jam tatap muka'!B34,'TKK-MIF-TIF'!$R$209:$R$210)+SUMIF('TKK-MIF-TIF'!$K$219:$K$221,'rekap jam tatap muka'!B34,'TKK-MIF-TIF'!$R$219:$R$221)+SUMIF('TKK-MIF-TIF'!$K$228,'rekap jam tatap muka'!B34,'TKK-MIF-TIF'!$R$228)+SUMIF('TKK-MIF-TIF'!$L$197:$L$198,'rekap jam tatap muka'!B34,'TKK-MIF-TIF'!$R$197:$R$198)+SUMIF('TKK-MIF-TIF'!$L$204,'rekap jam tatap muka'!B34,'TKK-MIF-TIF'!$R$204)+SUMIF('TKK-MIF-TIF'!$L$209:$L$210,'rekap jam tatap muka'!B34,'TKK-MIF-TIF'!$R$209:$R$210)+SUMIF('TKK-MIF-TIF'!$J$219:$J$221,'rekap jam tatap muka'!B34,'TKK-MIF-TIF'!$R$219:$R$221)++SUMIF('TKK-MIF-TIF'!$L$228,'rekap jam tatap muka'!B34,'TKK-MIF-TIF'!$R$228)</f>
        <v>3</v>
      </c>
      <c r="U12" s="27">
        <f>COUNTIF('TKK-MIF-TIF'!$A$231:$L$242,'rekap jam tatap muka'!B34)</f>
        <v>0</v>
      </c>
      <c r="V12" s="28">
        <f>SUMIF('TKK-MIF-TIF'!$H$251:$H$253,'rekap jam tatap muka'!B34,'TKK-MIF-TIF'!$R$251:$R$253)+SUMIF('TKK-MIF-TIF'!$I$251:$I$253,'rekap jam tatap muka'!B34,'TKK-MIF-TIF'!$R$251:$R$253)+SUMIF('TKK-MIF-TIF'!$J$251:$J$253,'rekap jam tatap muka'!B34,'TKK-MIF-TIF'!$R$251:$R$253)+SUMIF('TKK-MIF-TIF'!$K$251:$K$253,'rekap jam tatap muka'!B34,'TKK-MIF-TIF'!$R$251:$R$253)+SUMIF('TKK-MIF-TIF'!$L$251:$L$253,'rekap jam tatap muka'!B34,'TKK-MIF-TIF'!$R$251:$R$253)</f>
        <v>0</v>
      </c>
      <c r="W12" s="29">
        <f>SUMIF('TKK-MIF-TIF'!$H$254:$H$255,'rekap jam tatap muka'!B34,'TKK-MIF-TIF'!$R$254:$R$255)+SUMIF('TKK-MIF-TIF'!$I$254:$I$255,'rekap jam tatap muka'!B34,'TKK-MIF-TIF'!$R$254:$R$255)+SUMIF('TKK-MIF-TIF'!$J$254:$J$255,'rekap jam tatap muka'!B34,'TKK-MIF-TIF'!$R$254:$R$255)+SUMIF('TKK-MIF-TIF'!$K$254:$K$255,'rekap jam tatap muka'!B34,'TKK-MIF-TIF'!$R$254:$R$255)+SUMIF('TKK-MIF-TIF'!$L$254:$L$255,'rekap jam tatap muka'!B34,'TKK-MIF-TIF'!$R$254:$R$255)</f>
        <v>0</v>
      </c>
      <c r="X12" s="30">
        <f>COUNTIF('TKK-MIF-TIF'!$A$261:$L$272,'rekap jam tatap muka'!B34)</f>
        <v>0</v>
      </c>
      <c r="Y12" s="31">
        <f>SUMIF('TKK-MIF-TIF'!$H$266:$H$268,'rekap jam tatap muka'!B34,'TKK-MIF-TIF'!$R$266:$R$268)+SUMIF('TKK-MIF-TIF'!$I$266:$I$268,'rekap jam tatap muka'!B34,'TKK-MIF-TIF'!$R$266:$R$268)+SUMIF('TKK-MIF-TIF'!$J$266:$J$268,'rekap jam tatap muka'!B34,'TKK-MIF-TIF'!$R$266:$R$268)+SUMIF('TKK-MIF-TIF'!$K$266:$K$268,'rekap jam tatap muka'!B34,'TKK-MIF-TIF'!$R$266:$R$268)+SUMIF('TKK-MIF-TIF'!$L$266:$L$268,'rekap jam tatap muka'!B34,'TKK-MIF-TIF'!$R$266:$R$268)</f>
        <v>0</v>
      </c>
      <c r="Z12" s="32">
        <f>SUMIF('TKK-MIF-TIF'!$H$269:$H$270,'rekap jam tatap muka'!B34,'TKK-MIF-TIF'!$R$269:$R$270)+SUMIF('TKK-MIF-TIF'!$I$269:$I$270,'rekap jam tatap muka'!B34,'TKK-MIF-TIF'!$R$269:$R$270)+SUMIF('TKK-MIF-TIF'!$J$269:$J$270,'rekap jam tatap muka'!B34,'TKK-MIF-TIF'!$R$269:$R$270)+SUMIF('TKK-MIF-TIF'!$K$269:$K$270,'rekap jam tatap muka'!B34,'TKK-MIF-TIF'!$R$269:$R$270)+SUMIF('TKK-MIF-TIF'!$L$269:$L$270,'rekap jam tatap muka'!B34,'TKK-MIF-TIF'!$R$269:$R$270)</f>
        <v>0</v>
      </c>
      <c r="AA12" s="33">
        <f>COUNTIF('TKK-MIF-TIF'!$A$154:$L$184,'rekap jam tatap muka'!B34)</f>
        <v>1</v>
      </c>
      <c r="AB12" s="33">
        <f>SUMIF('TKK-MIF-TIF'!$H$161:$H$163,'rekap jam tatap muka'!B34,'TKK-MIF-TIF'!$R$161:$R$163)+SUMIF('TKK-MIF-TIF'!$H$172:$H$175,'rekap jam tatap muka'!B34,'TKK-MIF-TIF'!$R$172:$R$175)+SUMIF('TKK-MIF-TIF'!$I$161:$I$163,'rekap jam tatap muka'!B34,'TKK-MIF-TIF'!$R$161:$R$163)+SUMIF('TKK-MIF-TIF'!$I$172:$I$175,'rekap jam tatap muka'!B34,'TKK-MIF-TIF'!$R$172:$R$175)+SUMIF('TKK-MIF-TIF'!$J$161:$J$163,'rekap jam tatap muka'!B34,'TKK-MIF-TIF'!$R$161:$R$163)+SUMIF('TKK-MIF-TIF'!$J$172:$J$175,'rekap jam tatap muka'!B34,'TKK-MIF-TIF'!$R$172:$R$175)+SUMIF('TKK-MIF-TIF'!$K$161:$K$163,'rekap jam tatap muka'!B34,'TKK-MIF-TIF'!$R$161:$R$163)+SUMIF('TKK-MIF-TIF'!$K$172:$K$175,'rekap jam tatap muka'!B34,'TKK-MIF-TIF'!$R$172:$R$175)+SUMIF('TKK-MIF-TIF'!$L$161:$L$163,'rekap jam tatap muka'!B34,'TKK-MIF-TIF'!$R$161:$R$163)+SUMIF('TKK-MIF-TIF'!$L$172:$L$175,'rekap jam tatap muka'!B34,'TKK-MIF-TIF'!$R$172:$R$175)</f>
        <v>1</v>
      </c>
      <c r="AC12" s="34">
        <f>SUMIF('TKK-MIF-TIF'!$H$164:$H$165,'rekap jam tatap muka'!B34,'TKK-MIF-TIF'!$R$164:$R$165)+SUMIF('TKK-MIF-TIF'!$H$171,'rekap jam tatap muka'!B34,'TKK-MIF-TIF'!$R$171)+SUMIF('TKK-MIF-TIF'!$H$176:$H$177,'rekap jam tatap muka'!B34,'TKK-MIF-TIF'!$R$176:$R$177)+SUMIF('TKK-MIF-TIF'!$I$164:$I$165,'rekap jam tatap muka'!B34,'TKK-MIF-TIF'!$R$164:$R$165)+SUMIF('TKK-MIF-TIF'!$I$171,'rekap jam tatap muka'!B34,'TKK-MIF-TIF'!$R$171)+SUMIF('TKK-MIF-TIF'!$I$176:$I$177,'rekap jam tatap muka'!B34,'TKK-MIF-TIF'!$R$176:$R$177)+SUMIF('TKK-MIF-TIF'!$J$164:$J$165,'rekap jam tatap muka'!B34,'TKK-MIF-TIF'!$R$164:$R$165)+SUMIF('TKK-MIF-TIF'!$J$171,'rekap jam tatap muka'!B34,'TKK-MIF-TIF'!$R$171)+SUMIF('TKK-MIF-TIF'!$J$176:$J$177,'rekap jam tatap muka'!B34,'TKK-MIF-TIF'!$R$176:$R$177)+SUMIF('TKK-MIF-TIF'!$K$164:$K$165,'rekap jam tatap muka'!B34,'TKK-MIF-TIF'!$R$164:$R$165)+SUMIF('TKK-MIF-TIF'!$K$171,'rekap jam tatap muka'!B34,'TKK-MIF-TIF'!$R$171)+SUMIF('TKK-MIF-TIF'!$K$176:$K$177,'rekap jam tatap muka'!B34,'TKK-MIF-TIF'!$R$176:$R$177)+SUMIF('TKK-MIF-TIF'!$L$164:$L$165,'rekap jam tatap muka'!B34,'TKK-MIF-TIF'!$R$164:$R$165)+SUMIF('TKK-MIF-TIF'!$L$171,'rekap jam tatap muka'!B34,'TKK-MIF-TIF'!$R$171)+SUMIF('TKK-MIF-TIF'!$L$176:$L$177,'rekap jam tatap muka'!B34,'TKK-MIF-TIF'!$R$176:$R$177)</f>
        <v>0</v>
      </c>
      <c r="AD12" s="35">
        <f t="shared" si="0"/>
        <v>7</v>
      </c>
      <c r="AE12" s="15">
        <f t="shared" ca="1" si="1"/>
        <v>7.5</v>
      </c>
      <c r="AF12" s="35">
        <f t="shared" ca="1" si="2"/>
        <v>3.5</v>
      </c>
      <c r="AG12" s="15">
        <f t="shared" ca="1" si="3"/>
        <v>8</v>
      </c>
      <c r="AH12" s="35">
        <f t="shared" ca="1" si="4"/>
        <v>0</v>
      </c>
      <c r="AI12" s="35">
        <v>15.5</v>
      </c>
    </row>
    <row r="13" spans="1:35" ht="15" customHeight="1">
      <c r="A13" s="327">
        <v>11</v>
      </c>
      <c r="B13" s="51" t="s">
        <v>333</v>
      </c>
      <c r="C13" s="14">
        <f>COUNTIF('TKK-MIF-TIF'!$A$13:$L$35,'rekap jam tatap muka'!B35)</f>
        <v>0</v>
      </c>
      <c r="D13" s="15">
        <f ca="1">SUMIF('TKK-MIF-TIF'!$H$4:$H$19,'rekap jam tatap muka'!B35,'TKK-MIF-TIF'!$R$4:$R$19)+SUMIF('TKK-MIF-TIF'!$H$25:$H$30,'rekap jam tatap muka'!B35,'TKK-MIF-TIF'!$R$25:$R$30)+SUMIF('TKK-MIF-TIF'!$I$4:$I$19,'rekap jam tatap muka'!B35,'TKK-MIF-TIF'!$R$4:$R$19)+SUMIF('TKK-MIF-TIF'!$I$25:$I$30,'rekap jam tatap muka'!B35,'TKK-MIF-TIF'!$R$25:$R$30)+SUMIF('TKK-MIF-TIF'!$J$4:$J$19,'rekap jam tatap muka'!B35,'TKK-MIF-TIF'!$R$4:$R$19)+SUMIF('TKK-MIF-TIF'!$J$25:$J$30,'rekap jam tatap muka'!B35,'TKK-MIF-TIF'!$R$25:$R$30)+SUMIF('TKK-MIF-TIF'!$K$4:$K$19,'rekap jam tatap muka'!B35,'TKK-MIF-TIF'!$R$4:$R$19)+SUMIF('TKK-MIF-TIF'!$K$25:$K$30,'rekap jam tatap muka'!B35,'TKK-MIF-TIF'!$R$25:$R$30)+SUMIF('TKK-MIF-TIF'!$L$4:$L$19,'rekap jam tatap muka'!B35,'TKK-MIF-TIF'!$R$4:$R$19)+SUMIF('TKK-MIF-TIF'!$L$25:$L$30,'rekap jam tatap muka'!B35,'TKK-MIF-TIF'!$R$25:$R$30)</f>
        <v>0</v>
      </c>
      <c r="E13" s="16">
        <f>SUMIF('TKK-MIF-TIF'!$H$20:$H$22,'rekap jam tatap muka'!B35,'TKK-MIF-TIF'!$R$20:$R$22)+SUMIF('TKK-MIF-TIF'!$H$31:$H$32,'rekap jam tatap muka'!B35,'TKK-MIF-TIF'!$R$31:$R$32)+SUMIF('TKK-MIF-TIF'!$H$34,'rekap jam tatap muka'!B35,'TKK-MIF-TIF'!$R$34)+SUMIF('TKK-MIF-TIF'!$I$20:$I$22,'rekap jam tatap muka'!B35,'TKK-MIF-TIF'!$R$20:$R$22)+SUMIF('TKK-MIF-TIF'!$I$31:$I$32,'rekap jam tatap muka'!B35,'TKK-MIF-TIF'!$R$31:$R$32)+SUMIF('TKK-MIF-TIF'!$I$34,'rekap jam tatap muka'!B35,'TKK-MIF-TIF'!$R$34)+SUMIF('TKK-MIF-TIF'!$J$20:$J$22,'rekap jam tatap muka'!B35,'TKK-MIF-TIF'!$R$20:$R$22)+SUMIF('TKK-MIF-TIF'!$J$31:$J$32,'rekap jam tatap muka'!B35,'TKK-MIF-TIF'!$R$31:$R$32)+SUMIF('TKK-MIF-TIF'!$J$34,'rekap jam tatap muka'!B35,'TKK-MIF-TIF'!$R$34)+SUMIF('TKK-MIF-TIF'!$K$20:$K$22,'rekap jam tatap muka'!B35,'TKK-MIF-TIF'!$R$20:$R$22)+SUMIF('TKK-MIF-TIF'!$K$31:$K$32,'rekap jam tatap muka'!B35,'TKK-MIF-TIF'!$R$31:$R$32)+SUMIF('TKK-MIF-TIF'!$K$34,'rekap jam tatap muka'!B35,'TKK-MIF-TIF'!$R$34)+SUMIF('TKK-MIF-TIF'!$L$20:$L$22,'rekap jam tatap muka'!B35,'TKK-MIF-TIF'!$R$20:$R$22)+SUMIF('TKK-MIF-TIF'!$L$31:$L$32,'rekap jam tatap muka'!B35,'TKK-MIF-TIF'!$R$31:$R$32)+SUMIF('TKK-MIF-TIF'!$L$34,'rekap jam tatap muka'!B35,'TKK-MIF-TIF'!$R$34)</f>
        <v>0</v>
      </c>
      <c r="F13" s="17">
        <f>COUNTIF('TKK-MIF-TIF'!$A$41:$L$50,'rekap jam tatap muka'!B35)</f>
        <v>0</v>
      </c>
      <c r="G13" s="18">
        <f>SUMIF('TKK-MIF-TIF'!$H$43:$H$47,'rekap jam tatap muka'!B35,'TKK-MIF-TIF'!$R$43:$R$47)+SUMIF('TKK-MIF-TIF'!$I$43:$I$47,'rekap jam tatap muka'!B35,'TKK-MIF-TIF'!$R$43:$R$47)+SUMIF('TKK-MIF-TIF'!$J$43:$J$47,'rekap jam tatap muka'!B35,'TKK-MIF-TIF'!$R$43:$R$47)+SUMIF('TKK-MIF-TIF'!$K$43:$K$47,'rekap jam tatap muka'!B35,'TKK-MIF-TIF'!$R$43:$R$47)+SUMIF('TKK-MIF-TIF'!$L$43:$L$47,'rekap jam tatap muka'!B35,'TKK-MIF-TIF'!$R$43:$R$47)</f>
        <v>0</v>
      </c>
      <c r="H13" s="16">
        <f>SUMIF('TKK-MIF-TIF'!$H$48:$H$50,'rekap jam tatap muka'!B35,'TKK-MIF-TIF'!$R$48:$R$50)+SUMIF('TKK-MIF-TIF'!$I$48:$I$50,'rekap jam tatap muka'!B35,'TKK-MIF-TIF'!$R$48:$R$50)+SUMIF('TKK-MIF-TIF'!$J$48:$J$50,'rekap jam tatap muka'!B35,'TKK-MIF-TIF'!$R$48:$R$50)+SUMIF('TKK-MIF-TIF'!$K$48:$K$50,'rekap jam tatap muka'!B35,'TKK-MIF-TIF'!$R$48:$R$50)+SUMIF('TKK-MIF-TIF'!$L$48:$L$50,'rekap jam tatap muka'!B35,'TKK-MIF-TIF'!$R$48:$R$50)</f>
        <v>0</v>
      </c>
      <c r="I13" s="19">
        <f>COUNTIF('TKK-MIF-TIF'!$A$55:$K$80,'rekap jam tatap muka'!B35)</f>
        <v>0</v>
      </c>
      <c r="J13" s="19">
        <f>SUMIF('TKK-MIF-TIF'!$H$60,'rekap jam tatap muka'!B35,'TKK-MIF-TIF'!$R$60)+SUMIF('TKK-MIF-TIF'!$H$62,'rekap jam tatap muka'!B35,'TKK-MIF-TIF'!$R$62)+SUMIF('TKK-MIF-TIF'!$H$67:$H$72,'rekap jam tatap muka'!B35,'TKK-MIF-TIF'!$R$67:$R$72)+SUMIF('TKK-MIF-TIF'!$H$78:$H$79,'rekap jam tatap muka'!B35,'TKK-MIF-TIF'!$R$78:$R$79)+SUMIF('TKK-MIF-TIF'!$I$60,'rekap jam tatap muka'!B35,'TKK-MIF-TIF'!$R$60)+SUMIF('TKK-MIF-TIF'!$I$62,'rekap jam tatap muka'!B35,'TKK-MIF-TIF'!$R$62)+SUMIF('TKK-MIF-TIF'!$I$67:$I$72,'rekap jam tatap muka'!B35,'TKK-MIF-TIF'!$R$67:$R$72)+SUMIF('TKK-MIF-TIF'!$I$78:$I$79,'rekap jam tatap muka'!B35,'TKK-MIF-TIF'!$R$78:$R$79)+SUMIF('TKK-MIF-TIF'!$J$60,'rekap jam tatap muka'!B35,'TKK-MIF-TIF'!$R$60)+SUMIF('TKK-MIF-TIF'!$J$62,'rekap jam tatap muka'!B35,'TKK-MIF-TIF'!$R$62)+SUMIF('TKK-MIF-TIF'!$J$67:$J$72,'rekap jam tatap muka'!B35,'TKK-MIF-TIF'!$R$67:$R$72)+SUMIF('TKK-MIF-TIF'!$J$78:$J$79,'rekap jam tatap muka'!B35,'TKK-MIF-TIF'!$R$78:$R$79)+SUMIF('TKK-MIF-TIF'!$K$60,'rekap jam tatap muka'!B35,'TKK-MIF-TIF'!$R$60)+SUMIF('TKK-MIF-TIF'!$K$62,'rekap jam tatap muka'!B35,'TKK-MIF-TIF'!$R$62)+SUMIF('TKK-MIF-TIF'!$K$67:$K$72,'rekap jam tatap muka'!B35,'TKK-MIF-TIF'!$R$67:$R$72)+SUMIF('TKK-MIF-TIF'!$K$78:$K$79,'rekap jam tatap muka'!B35,'TKK-MIF-TIF'!$R$78:$R$79)+SUMIF('TKK-MIF-TIF'!$L$60,'rekap jam tatap muka'!B35,'TKK-MIF-TIF'!$R$60)+SUMIF('TKK-MIF-TIF'!$L$62,'rekap jam tatap muka'!B35,'TKK-MIF-TIF'!$R$62)+SUMIF('TKK-MIF-TIF'!$L$67:$L$72,'rekap jam tatap muka'!B35,'TKK-MIF-TIF'!$R$67:$R$72)+SUMIF('TKK-MIF-TIF'!$L$78:$L$79,'rekap jam tatap muka'!B35,'TKK-MIF-TIF'!$R$78:$R$79)</f>
        <v>0</v>
      </c>
      <c r="K13" s="20">
        <f>SUMIF('TKK-MIF-TIF'!$H$61,'rekap jam tatap muka'!B35,'TKK-MIF-TIF'!$R$61)+SUMIF('TKK-MIF-TIF'!$H$63:$H$64,'rekap jam tatap muka'!B35,'TKK-MIF-TIF'!$R$63:$R$64)+SUMIF('TKK-MIF-TIF'!$H$73:$H$74,'rekap jam tatap muka'!B35,'TKK-MIF-TIF'!$R$73:$R$74)+SUMIF('TKK-MIF-TIF'!$H$77,'rekap jam tatap muka'!B35,'TKK-MIF-TIF'!$R$77)+SUMIF('TKK-MIF-TIF'!$I$61,'rekap jam tatap muka'!B35,'TKK-MIF-TIF'!$R$61)+SUMIF('TKK-MIF-TIF'!$I$63:$I$64,'rekap jam tatap muka'!B35,'TKK-MIF-TIF'!$R$63:$R$64)+SUMIF('TKK-MIF-TIF'!$I$73:$I$74,'rekap jam tatap muka'!B35,'TKK-MIF-TIF'!$R$73:$R$74)+SUMIF('TKK-MIF-TIF'!$I$77,'rekap jam tatap muka'!B35,'TKK-MIF-TIF'!$R$77)+SUMIF('TKK-MIF-TIF'!$J$61,'rekap jam tatap muka'!B35,'TKK-MIF-TIF'!$R$61)+SUMIF('TKK-MIF-TIF'!$J$63:$J$64,'rekap jam tatap muka'!B35,'TKK-MIF-TIF'!$R$63:$R$64)+SUMIF('TKK-MIF-TIF'!$J$73:$J$74,'rekap jam tatap muka'!B35,'TKK-MIF-TIF'!$R$73:$R$74)+SUMIF('TKK-MIF-TIF'!$J$77,'rekap jam tatap muka'!B35,'TKK-MIF-TIF'!$R$77)+SUMIF('TKK-MIF-TIF'!$K$61,'rekap jam tatap muka'!B35,'TKK-MIF-TIF'!$R$61)+SUMIF('TKK-MIF-TIF'!$K$63:$K$64,'rekap jam tatap muka'!B35,'TKK-MIF-TIF'!$R$63:$R$64)+SUMIF('TKK-MIF-TIF'!$K$73:$K$74,'rekap jam tatap muka'!B35,'TKK-MIF-TIF'!$R$73:$R$74)+SUMIF('TKK-MIF-TIF'!$K$77,'rekap jam tatap muka'!B35,'TKK-MIF-TIF'!$R$77)+SUMIF('TKK-MIF-TIF'!$L$61,'rekap jam tatap muka'!B35,'TKK-MIF-TIF'!$R$61)+SUMIF('TKK-MIF-TIF'!$L$63:$L$64,'rekap jam tatap muka'!B35,'TKK-MIF-TIF'!$R$63:$R$64)+SUMIF('TKK-MIF-TIF'!$L$73:$L$74,'rekap jam tatap muka'!B35,'TKK-MIF-TIF'!$R$73:$R$74)+SUMIF('TKK-MIF-TIF'!$L$77,'rekap jam tatap muka'!B35,'TKK-MIF-TIF'!$R$77)</f>
        <v>0</v>
      </c>
      <c r="L13" s="21">
        <f>COUNTIF('TKK-MIF-TIF'!$A$84:$K$109,'rekap jam tatap muka'!B35)</f>
        <v>0</v>
      </c>
      <c r="M13" s="21">
        <f>SUMIF('TKK-MIF-TIF'!$H$89,'rekap jam tatap muka'!B35,'TKK-MIF-TIF'!$R$89)+SUMIF('TKK-MIF-TIF'!$H$91,'rekap jam tatap muka'!B35,'TKK-MIF-TIF'!$R$91)+SUMIF('TKK-MIF-TIF'!$H$96:$H$101,'rekap jam tatap muka'!B35,'TKK-MIF-TIF'!$R$96:$R$101)+SUMIF('TKK-MIF-TIF'!$H$107:$H$108,'rekap jam tatap muka'!B35,'TKK-MIF-TIF'!$R$107:$R$108)+SUMIF('TKK-MIF-TIF'!$I$89,'rekap jam tatap muka'!B35,'TKK-MIF-TIF'!$R$89)+SUMIF('TKK-MIF-TIF'!$I$91,'rekap jam tatap muka'!B35,'TKK-MIF-TIF'!$R$91)+SUMIF('TKK-MIF-TIF'!$I$96:$I$101,'rekap jam tatap muka'!B35,'TKK-MIF-TIF'!$R$96:$R$101)+SUMIF('TKK-MIF-TIF'!$I$107:$I$108,'rekap jam tatap muka'!B35,'TKK-MIF-TIF'!$R$107:$R$108)+SUMIF('TKK-MIF-TIF'!$J$89,'rekap jam tatap muka'!B35,'TKK-MIF-TIF'!$R$89)+SUMIF('TKK-MIF-TIF'!$J$91,'rekap jam tatap muka'!B35,'TKK-MIF-TIF'!$R$91)+SUMIF('TKK-MIF-TIF'!$J$96:$J$101,'rekap jam tatap muka'!B35,'TKK-MIF-TIF'!$R$96:$R$101)+SUMIF('TKK-MIF-TIF'!$J$107:$J$108,'rekap jam tatap muka'!B35,'TKK-MIF-TIF'!$R$107:$R$108)+SUMIF('TKK-MIF-TIF'!$K$89,'rekap jam tatap muka'!B35,'TKK-MIF-TIF'!$R$89)+SUMIF('TKK-MIF-TIF'!$K$91,'rekap jam tatap muka'!B35,'TKK-MIF-TIF'!$R$91)+SUMIF('TKK-MIF-TIF'!$K$96:$K$101,'rekap jam tatap muka'!B35,'TKK-MIF-TIF'!$R$96:$R$101)+SUMIF('TKK-MIF-TIF'!$K$107:$K$108,'rekap jam tatap muka'!B35,'TKK-MIF-TIF'!$R$107:$R$108)+SUMIF('TKK-MIF-TIF'!$H$89,'rekap jam tatap muka'!B35,'TKK-MIF-TIF'!$R$89)+SUMIF('TKK-MIF-TIF'!$L$91,'rekap jam tatap muka'!B35,'TKK-MIF-TIF'!$R$91)+SUMIF('TKK-MIF-TIF'!$L$96:$L$101,'rekap jam tatap muka'!B35,'TKK-MIF-TIF'!$R$96:$R$101)+SUMIF('TKK-MIF-TIF'!$L$107:$L$108,'rekap jam tatap muka'!B35,'TKK-MIF-TIF'!$R$107:$R$108)</f>
        <v>0</v>
      </c>
      <c r="N13" s="22">
        <f ca="1">SUMIF('TKK-MIF-TIF'!$H$90,'rekap jam tatap muka'!B35,'TKK-MIF-TIF'!$R$90)+SUMIF('TKK-MIF-TIF'!$H$92:$H$93,'rekap jam tatap muka'!B35,'TKK-MIF-TIF'!$R$92:$R$93)+SUMIF('TKK-MIF-TIF'!$H$102:$H$103,'rekap jam tatap muka'!B35,'TKK-MIF-TIF'!$R$102:$R$103)+SUMIF('TKK-MIF-TIF'!$H$106,'rekap jam tatap muka'!B35,'TKK-MIF-TIF'!$R$106)+SUMIF('TKK-MIF-TIF'!$I$90,'rekap jam tatap muka'!B35,'TKK-MIF-TIF'!$R$90)+SUMIF('TKK-MIF-TIF'!$H$92:$I$93,'rekap jam tatap muka'!B35,'TKK-MIF-TIF'!$R$92:$R$93)+SUMIF('TKK-MIF-TIF'!$I$102:$I$103,'rekap jam tatap muka'!B35,'TKK-MIF-TIF'!$R$102:$R$103)+SUMIF('TKK-MIF-TIF'!$I$106,'rekap jam tatap muka'!B35,'TKK-MIF-TIF'!$R$106)+SUMIF('TKK-MIF-TIF'!$J$90,'rekap jam tatap muka'!B35,'TKK-MIF-TIF'!$R$90)+SUMIF('TKK-MIF-TIF'!$J$92:$J$93,'rekap jam tatap muka'!B35,'TKK-MIF-TIF'!$R$92:$R$93)+SUMIF('TKK-MIF-TIF'!$J$102:$J$103,'rekap jam tatap muka'!B35,'TKK-MIF-TIF'!$R$102:$R$103)+SUMIF('TKK-MIF-TIF'!$J$106,'rekap jam tatap muka'!B35,'TKK-MIF-TIF'!$R$106)+SUMIF('TKK-MIF-TIF'!$K$90,'rekap jam tatap muka'!B35,'TKK-MIF-TIF'!$R$90)+SUMIF('TKK-MIF-TIF'!$K$92:$K$93,'rekap jam tatap muka'!B35,'TKK-MIF-TIF'!$R$92:$R$93)+SUMIF('TKK-MIF-TIF'!$K$102:$K$103,'rekap jam tatap muka'!B35,'TKK-MIF-TIF'!$R$102:$R$103)+SUMIF('TKK-MIF-TIF'!$K$106,'rekap jam tatap muka'!B35,'TKK-MIF-TIF'!$R$106)+SUMIF('TKK-MIF-TIF'!$L$90,'rekap jam tatap muka'!B35,'TKK-MIF-TIF'!$R$90)+SUMIF('TKK-MIF-TIF'!$L$92:$L$93,'rekap jam tatap muka'!B35,'TKK-MIF-TIF'!$R$92:$R$93)+SUMIF('TKK-MIF-TIF'!$L$102:$L$103,'rekap jam tatap muka'!B35,'TKK-MIF-TIF'!$R$102:$R$103)+SUMIF('TKK-MIF-TIF'!$L$106,'rekap jam tatap muka'!B35,'TKK-MIF-TIF'!$R$106)</f>
        <v>0</v>
      </c>
      <c r="O13" s="23">
        <f>COUNTIF('TKK-MIF-TIF'!$A$113:$L$150,'rekap jam tatap muka'!B35)</f>
        <v>3</v>
      </c>
      <c r="P13" s="23">
        <f>SUMIF('TKK-MIF-TIF'!$H$119:$H$121,'rekap jam tatap muka'!B35,'TKK-MIF-TIF'!$R$119:$R$121)+SUMIF('TKK-MIF-TIF'!$H$129:$H$132,'rekap jam tatap muka'!B35,'TKK-MIF-TIF'!$R$129:$R$132)+SUMIF('TKK-MIF-TIF'!$H$139:$H$142,'rekap jam tatap muka'!B35,'TKK-MIF-TIF'!$R$139:$R176)+ SUMIF('TKK-MIF-TIF'!$H$150:$H$151,'rekap jam tatap muka'!B35,'TKK-MIF-TIF'!$R$150:$R185)+SUMIF('TKK-MIF-TIF'!$I$119:$I$121,'rekap jam tatap muka'!B35,'TKK-MIF-TIF'!$R$119:$R$121)+SUMIF('TKK-MIF-TIF'!$I$129:$I$132,'rekap jam tatap muka'!B35,'TKK-MIF-TIF'!$R$129:$R$132)+SUMIF('TKK-MIF-TIF'!$I$139:$I$142,'rekap jam tatap muka'!B35,'TKK-MIF-TIF'!$R$139:$R176)+SUMIF('TKK-MIF-TIF'!$I$150:$I$151,'rekap jam tatap muka'!B35,'TKK-MIF-TIF'!$R$150:$R185)+SUMIF('TKK-MIF-TIF'!$J$119:$J$121,'rekap jam tatap muka'!B35,'TKK-MIF-TIF'!$R$119:$R$121)+SUMIF('TKK-MIF-TIF'!$J$129:$J$132,'rekap jam tatap muka'!B35,'TKK-MIF-TIF'!$R$129:$R$132)+SUMIF('TKK-MIF-TIF'!$J$139:$J$142,'rekap jam tatap muka'!B35,'TKK-MIF-TIF'!$R$139:$R176)+SUMIF('TKK-MIF-TIF'!$J$150:$J$151,'rekap jam tatap muka'!B35,'TKK-MIF-TIF'!$R$150:$R185)+SUMIF('TKK-MIF-TIF'!$K$119:$K$121,'rekap jam tatap muka'!B35,'TKK-MIF-TIF'!$R$119:$R$121)+SUMIF('TKK-MIF-TIF'!$K$129:$K$132,'rekap jam tatap muka'!B35,'TKK-MIF-TIF'!$R$132:$R$1120)+SUMIF('TKK-MIF-TIF'!$K$139:$K$142,'rekap jam tatap muka'!B35,'TKK-MIF-TIF'!$R$139:$R176)+SUMIF('TKK-MIF-TIF'!$K$150:$K$151,'rekap jam tatap muka'!B35,'TKK-MIF-TIF'!$R$150:$R185)+SUMIF('TKK-MIF-TIF'!$L$119:$L$121,'rekap jam tatap muka'!B35,'TKK-MIF-TIF'!$R$119:$R$121)+SUMIF('TKK-MIF-TIF'!$L$129:$L$132,'rekap jam tatap muka'!B35,'TKK-MIF-TIF'!$R$132:$R$1120)+SUMIF('TKK-MIF-TIF'!$L$139:$L$142,'rekap jam tatap muka'!B35,'TKK-MIF-TIF'!$R$139:$R176)+SUMIF('TKK-MIF-TIF'!$L$150:$L$151,'rekap jam tatap muka'!B35,'TKK-MIF-TIF'!$R$150:$R185)</f>
        <v>2</v>
      </c>
      <c r="Q13" s="24">
        <f>SUMIF('TKK-MIF-TIF'!$H$122:$H$123,'rekap jam tatap muka'!B35,'TKK-MIF-TIF'!$R$122:$R$123)+SUMIF('TKK-MIF-TIF'!$H$128,'rekap jam tatap muka'!B35,'TKK-MIF-TIF'!$R$128)+SUMIF('TKK-MIF-TIF'!$H$133:$H$134,'rekap jam tatap muka'!B35,'TKK-MIF-TIF'!$R$133:$R$134)+SUMIF('TKK-MIF-TIF'!$H$143:$H$145,'rekap jam tatap muka'!B35,'TKK-MIF-TIF'!$R$143:$R$145)+SUMIF('TKK-MIF-TIF'!$H$152,'rekap jam tatap muka'!B35,'TKK-MIF-TIF'!$R$152)+SUMIF('TKK-MIF-TIF'!$I$122:$I$123,'rekap jam tatap muka'!B35,'TKK-MIF-TIF'!$R$122:$R$123)+SUMIF('TKK-MIF-TIF'!$I$128,'rekap jam tatap muka'!B35,'TKK-MIF-TIF'!$R$128)+SUMIF('TKK-MIF-TIF'!$I$133:$I$134,'rekap jam tatap muka'!B35,'TKK-MIF-TIF'!$R$133:$R$134)+SUMIF('TKK-MIF-TIF'!$I$143:$I$145,'rekap jam tatap muka'!B35,'TKK-MIF-TIF'!$R$143:$R$145)+SUMIF('TKK-MIF-TIF'!$I$152,'rekap jam tatap muka'!B35,'TKK-MIF-TIF'!$R$152)+SUMIF('TKK-MIF-TIF'!$J$122:$J$123,'rekap jam tatap muka'!B35,'TKK-MIF-TIF'!$R$122:$R$123)+SUMIF('TKK-MIF-TIF'!$J$128,'rekap jam tatap muka'!B35,'TKK-MIF-TIF'!$R$128)+SUMIF('TKK-MIF-TIF'!$J$133:$J$134,'rekap jam tatap muka'!B35,'TKK-MIF-TIF'!$R$133:$R$134)+SUMIF('TKK-MIF-TIF'!$J$143:$J$145,'rekap jam tatap muka'!B35,'TKK-MIF-TIF'!$R$143:$R$145)+SUMIF('TKK-MIF-TIF'!$K$122:$K$123,'rekap jam tatap muka'!B35,'TKK-MIF-TIF'!$R$122:$R$123)+SUMIF('TKK-MIF-TIF'!$J$152,'rekap jam tatap muka'!B35,'TKK-MIF-TIF'!$R$152)+SUMIF('TKK-MIF-TIF'!$K$128,'rekap jam tatap muka'!B35,'TKK-MIF-TIF'!$R$128)+SUMIF('TKK-MIF-TIF'!$K$133:$K$134,'rekap jam tatap muka'!B35,'TKK-MIF-TIF'!$R$133:$R$134)+SUMIF('TKK-MIF-TIF'!$K$143:$K$145,'rekap jam tatap muka'!B35,'TKK-MIF-TIF'!$R$143:$R$145)+SUMIF('TKK-MIF-TIF'!$K$152,'rekap jam tatap muka'!B35,'TKK-MIF-TIF'!$R$152)+SUMIF('TKK-MIF-TIF'!$L$122:$L$123,'rekap jam tatap muka'!B35,'TKK-MIF-TIF'!$R$122:$R$123)+SUMIF('TKK-MIF-TIF'!$L$128,'rekap jam tatap muka'!B35,'TKK-MIF-TIF'!$R$128)+SUMIF('TKK-MIF-TIF'!$L$133:$L$134,'rekap jam tatap muka'!B35,'TKK-MIF-TIF'!$R$133:$R$134)+SUMIF('TKK-MIF-TIF'!$L$143:$L$145,'rekap jam tatap muka'!B35,'TKK-MIF-TIF'!$R$143:$R$145)+SUMIF('TKK-MIF-TIF'!$L$152,'rekap jam tatap muka'!B35,'TKK-MIF-TIF'!$R$152)</f>
        <v>11</v>
      </c>
      <c r="R13" s="25">
        <f>COUNTIF('TKK-MIF-TIF'!$A$189:$L$226,'rekap jam tatap muka'!B35)</f>
        <v>3</v>
      </c>
      <c r="S13" s="25">
        <f>SUMIF('TKK-MIF-TIF'!$H$194:$H$196,'rekap jam tatap muka'!B35,'TKK-MIF-TIF'!$R$194:$R$196)+SUMIF('TKK-MIF-TIF'!$H$205:$H$208,'rekap jam tatap muka'!B35,'TKK-MIF-TIF'!$R$205:$R$208)+SUMIF('TKK-MIF-TIF'!$H$215:$H$218,'rekap jam tatap muka'!B35,'TKK-MIF-TIF'!$R$215:$R252)+SUMIF('TKK-MIF-TIF'!$H$226:$H$227,'rekap jam tatap muka'!B35,'TKK-MIF-TIF'!$R$226:$R261)+ SUMIF('TKK-MIF-TIF'!$I$194:$I$196,'rekap jam tatap muka'!B35,'TKK-MIF-TIF'!$R$194:$R$196)+SUMIF('TKK-MIF-TIF'!$I$205:$I$208,'rekap jam tatap muka'!B35,'TKK-MIF-TIF'!$R$205:$R$208)+SUMIF('TKK-MIF-TIF'!$I$215:$I$218,'rekap jam tatap muka'!B35,'TKK-MIF-TIF'!$R$215:$R252)+SUMIF('TKK-MIF-TIF'!$I$226:$I$227,'rekap jam tatap muka'!B35,'TKK-MIF-TIF'!$R$226:$R261)+SUMIF('TKK-MIF-TIF'!$J$194:$J$196,'rekap jam tatap muka'!B35,'TKK-MIF-TIF'!$R$194:$R$196)+SUMIF('TKK-MIF-TIF'!$J$205:$J$208,'rekap jam tatap muka'!B35,'TKK-MIF-TIF'!$R$205:$R$208)+SUMIF('TKK-MIF-TIF'!$J$215:$J$218,'rekap jam tatap muka'!B35,'TKK-MIF-TIF'!$R$215:$R252)+SUMIF('TKK-MIF-TIF'!$J$226:$J$227,'rekap jam tatap muka'!B35,'TKK-MIF-TIF'!$R$226:$R261)+SUMIF('TKK-MIF-TIF'!$K$194:$K$196,'rekap jam tatap muka'!B35,'TKK-MIF-TIF'!$R$194:$R$196)+SUMIF('TKK-MIF-TIF'!$K$205:$K$208,'rekap jam tatap muka'!B35,'TKK-MIF-TIF'!$R$205:$R$208)+SUMIF('TKK-MIF-TIF'!$K$215:$K$218,'rekap jam tatap muka'!B35,'TKK-MIF-TIF'!$R$215:$R252)+SUMIF('TKK-MIF-TIF'!$K$226:$K$227,'rekap jam tatap muka'!B35,'TKK-MIF-TIF'!$R$226:$R261)+SUMIF('TKK-MIF-TIF'!$L$194:$L$196,'rekap jam tatap muka'!B35,'TKK-MIF-TIF'!$R$194:$R$196)+SUMIF('TKK-MIF-TIF'!$L$205:$L$208,'rekap jam tatap muka'!B35,'TKK-MIF-TIF'!$R$205:$R$208)+SUMIF('TKK-MIF-TIF'!$L$215:$L$218,'rekap jam tatap muka'!B35,'TKK-MIF-TIF'!$R$215:$R252)+SUMIF('TKK-MIF-TIF'!$L$226:$L$227,'rekap jam tatap muka'!B35,'TKK-MIF-TIF'!$R$226:$R261)</f>
        <v>1.5</v>
      </c>
      <c r="T13" s="26">
        <f>SUMIF('TKK-MIF-TIF'!$H$197:$H$198,'rekap jam tatap muka'!B35,'TKK-MIF-TIF'!$R$197:$R$198)+SUMIF('TKK-MIF-TIF'!$H$204,'rekap jam tatap muka'!B35,'TKK-MIF-TIF'!$R$204)+SUMIF('TKK-MIF-TIF'!$H$209:$H$210,'rekap jam tatap muka'!B35,'TKK-MIF-TIF'!$R$209:$R$210)+SUMIF('TKK-MIF-TIF'!$H$219:$H$221,'rekap jam tatap muka'!B35,'TKK-MIF-TIF'!$R$219:$R$221)+SUMIF('TKK-MIF-TIF'!$H$228,'rekap jam tatap muka'!B35,'TKK-MIF-TIF'!$R$228)+SUMIF('TKK-MIF-TIF'!$I$197:$I$198,'rekap jam tatap muka'!B35,'TKK-MIF-TIF'!$R$197:$R$198)+SUMIF('TKK-MIF-TIF'!$I$204,'rekap jam tatap muka'!B35,'TKK-MIF-TIF'!$R$204)+SUMIF('TKK-MIF-TIF'!$I$209:$I$210,'rekap jam tatap muka'!B35,'TKK-MIF-TIF'!$R$209:$R$210)+SUMIF('TKK-MIF-TIF'!$I$219:$I$221,'rekap jam tatap muka'!B35,'TKK-MIF-TIF'!$R$219:$R$221)+SUMIF('TKK-MIF-TIF'!$I$228,'rekap jam tatap muka'!B35,'TKK-MIF-TIF'!$R$228)+SUMIF('TKK-MIF-TIF'!$J$197:$J$198,'rekap jam tatap muka'!B35,'TKK-MIF-TIF'!$R$197:$R$198)+SUMIF('TKK-MIF-TIF'!$J$204,'rekap jam tatap muka'!B35,'TKK-MIF-TIF'!$R$204)+SUMIF('TKK-MIF-TIF'!$J$209:$J$210,'rekap jam tatap muka'!B35,'TKK-MIF-TIF'!$R$209:$R$210)+SUMIF('TKK-MIF-TIF'!$J$219:$J$221,'rekap jam tatap muka'!B35,'TKK-MIF-TIF'!$R$219:$R$221)+SUMIF('TKK-MIF-TIF'!$J$228,'rekap jam tatap muka'!B35,'TKK-MIF-TIF'!$R$228)+SUMIF('TKK-MIF-TIF'!$K$197:$K$198,'rekap jam tatap muka'!B35,'TKK-MIF-TIF'!$R$197:$R$198)+SUMIF('TKK-MIF-TIF'!$K$204,'rekap jam tatap muka'!B35,'TKK-MIF-TIF'!$R$204)+SUMIF('TKK-MIF-TIF'!$K$209:$K$210,'rekap jam tatap muka'!B35,'TKK-MIF-TIF'!$R$209:$R$210)+SUMIF('TKK-MIF-TIF'!$K$219:$K$221,'rekap jam tatap muka'!B35,'TKK-MIF-TIF'!$R$219:$R$221)+SUMIF('TKK-MIF-TIF'!$K$228,'rekap jam tatap muka'!B35,'TKK-MIF-TIF'!$R$228)+SUMIF('TKK-MIF-TIF'!$L$197:$L$198,'rekap jam tatap muka'!B35,'TKK-MIF-TIF'!$R$197:$R$198)+SUMIF('TKK-MIF-TIF'!$L$204,'rekap jam tatap muka'!B35,'TKK-MIF-TIF'!$R$204)+SUMIF('TKK-MIF-TIF'!$L$209:$L$210,'rekap jam tatap muka'!B35,'TKK-MIF-TIF'!$R$209:$R$210)+SUMIF('TKK-MIF-TIF'!$J$219:$J$221,'rekap jam tatap muka'!B35,'TKK-MIF-TIF'!$R$219:$R$221)++SUMIF('TKK-MIF-TIF'!$L$228,'rekap jam tatap muka'!B35,'TKK-MIF-TIF'!$R$228)</f>
        <v>6</v>
      </c>
      <c r="U13" s="27">
        <f>COUNTIF('TKK-MIF-TIF'!$A$231:$L$242,'rekap jam tatap muka'!B35)</f>
        <v>0</v>
      </c>
      <c r="V13" s="28">
        <f>SUMIF('TKK-MIF-TIF'!$H$251:$H$253,'rekap jam tatap muka'!B35,'TKK-MIF-TIF'!$R$251:$R$253)+SUMIF('TKK-MIF-TIF'!$I$251:$I$253,'rekap jam tatap muka'!B35,'TKK-MIF-TIF'!$R$251:$R$253)+SUMIF('TKK-MIF-TIF'!$J$251:$J$253,'rekap jam tatap muka'!B35,'TKK-MIF-TIF'!$R$251:$R$253)+SUMIF('TKK-MIF-TIF'!$K$251:$K$253,'rekap jam tatap muka'!B35,'TKK-MIF-TIF'!$R$251:$R$253)+SUMIF('TKK-MIF-TIF'!$L$251:$L$253,'rekap jam tatap muka'!B35,'TKK-MIF-TIF'!$R$251:$R$253)</f>
        <v>0</v>
      </c>
      <c r="W13" s="29">
        <f>SUMIF('TKK-MIF-TIF'!$H$254:$H$255,'rekap jam tatap muka'!B35,'TKK-MIF-TIF'!$R$254:$R$255)+SUMIF('TKK-MIF-TIF'!$I$254:$I$255,'rekap jam tatap muka'!B35,'TKK-MIF-TIF'!$R$254:$R$255)+SUMIF('TKK-MIF-TIF'!$J$254:$J$255,'rekap jam tatap muka'!B35,'TKK-MIF-TIF'!$R$254:$R$255)+SUMIF('TKK-MIF-TIF'!$K$254:$K$255,'rekap jam tatap muka'!B35,'TKK-MIF-TIF'!$R$254:$R$255)+SUMIF('TKK-MIF-TIF'!$L$254:$L$255,'rekap jam tatap muka'!B35,'TKK-MIF-TIF'!$R$254:$R$255)</f>
        <v>0</v>
      </c>
      <c r="X13" s="30">
        <f>COUNTIF('TKK-MIF-TIF'!$A$261:$L$272,'rekap jam tatap muka'!B35)</f>
        <v>0</v>
      </c>
      <c r="Y13" s="31">
        <f>SUMIF('TKK-MIF-TIF'!$H$266:$H$268,'rekap jam tatap muka'!B35,'TKK-MIF-TIF'!$R$266:$R$268)+SUMIF('TKK-MIF-TIF'!$I$266:$I$268,'rekap jam tatap muka'!B35,'TKK-MIF-TIF'!$R$266:$R$268)+SUMIF('TKK-MIF-TIF'!$J$266:$J$268,'rekap jam tatap muka'!B35,'TKK-MIF-TIF'!$R$266:$R$268)+SUMIF('TKK-MIF-TIF'!$K$266:$K$268,'rekap jam tatap muka'!B35,'TKK-MIF-TIF'!$R$266:$R$268)+SUMIF('TKK-MIF-TIF'!$L$266:$L$268,'rekap jam tatap muka'!B35,'TKK-MIF-TIF'!$R$266:$R$268)</f>
        <v>0</v>
      </c>
      <c r="Z13" s="32">
        <f>SUMIF('TKK-MIF-TIF'!$H$269:$H$270,'rekap jam tatap muka'!B35,'TKK-MIF-TIF'!$R$269:$R$270)+SUMIF('TKK-MIF-TIF'!$I$269:$I$270,'rekap jam tatap muka'!B35,'TKK-MIF-TIF'!$R$269:$R$270)+SUMIF('TKK-MIF-TIF'!$J$269:$J$270,'rekap jam tatap muka'!B35,'TKK-MIF-TIF'!$R$269:$R$270)+SUMIF('TKK-MIF-TIF'!$K$269:$K$270,'rekap jam tatap muka'!B35,'TKK-MIF-TIF'!$R$269:$R$270)+SUMIF('TKK-MIF-TIF'!$L$269:$L$270,'rekap jam tatap muka'!B35,'TKK-MIF-TIF'!$R$269:$R$270)</f>
        <v>0</v>
      </c>
      <c r="AA13" s="33">
        <f>COUNTIF('TKK-MIF-TIF'!$A$154:$L$184,'rekap jam tatap muka'!B35)</f>
        <v>1</v>
      </c>
      <c r="AB13" s="33">
        <f>SUMIF('TKK-MIF-TIF'!$H$161:$H$163,'rekap jam tatap muka'!B35,'TKK-MIF-TIF'!$R$161:$R$163)+SUMIF('TKK-MIF-TIF'!$H$172:$H$175,'rekap jam tatap muka'!B35,'TKK-MIF-TIF'!$R$172:$R$175)+SUMIF('TKK-MIF-TIF'!$I$161:$I$163,'rekap jam tatap muka'!B35,'TKK-MIF-TIF'!$R$161:$R$163)+SUMIF('TKK-MIF-TIF'!$I$172:$I$175,'rekap jam tatap muka'!B35,'TKK-MIF-TIF'!$R$172:$R$175)+SUMIF('TKK-MIF-TIF'!$J$161:$J$163,'rekap jam tatap muka'!B35,'TKK-MIF-TIF'!$R$161:$R$163)+SUMIF('TKK-MIF-TIF'!$J$172:$J$175,'rekap jam tatap muka'!B35,'TKK-MIF-TIF'!$R$172:$R$175)+SUMIF('TKK-MIF-TIF'!$K$161:$K$163,'rekap jam tatap muka'!B35,'TKK-MIF-TIF'!$R$161:$R$163)+SUMIF('TKK-MIF-TIF'!$K$172:$K$175,'rekap jam tatap muka'!B35,'TKK-MIF-TIF'!$R$172:$R$175)+SUMIF('TKK-MIF-TIF'!$L$161:$L$163,'rekap jam tatap muka'!B35,'TKK-MIF-TIF'!$R$161:$R$163)+SUMIF('TKK-MIF-TIF'!$L$172:$L$175,'rekap jam tatap muka'!B35,'TKK-MIF-TIF'!$R$172:$R$175)</f>
        <v>0</v>
      </c>
      <c r="AC13" s="34">
        <f>SUMIF('TKK-MIF-TIF'!$H$164:$H$165,'rekap jam tatap muka'!B35,'TKK-MIF-TIF'!$R$164:$R$165)+SUMIF('TKK-MIF-TIF'!$H$171,'rekap jam tatap muka'!B35,'TKK-MIF-TIF'!$R$171)+SUMIF('TKK-MIF-TIF'!$H$176:$H$177,'rekap jam tatap muka'!B35,'TKK-MIF-TIF'!$R$176:$R$177)+SUMIF('TKK-MIF-TIF'!$I$164:$I$165,'rekap jam tatap muka'!B35,'TKK-MIF-TIF'!$R$164:$R$165)+SUMIF('TKK-MIF-TIF'!$I$171,'rekap jam tatap muka'!B35,'TKK-MIF-TIF'!$R$171)+SUMIF('TKK-MIF-TIF'!$I$176:$I$177,'rekap jam tatap muka'!B35,'TKK-MIF-TIF'!$R$176:$R$177)+SUMIF('TKK-MIF-TIF'!$J$164:$J$165,'rekap jam tatap muka'!B35,'TKK-MIF-TIF'!$R$164:$R$165)+SUMIF('TKK-MIF-TIF'!$J$171,'rekap jam tatap muka'!B35,'TKK-MIF-TIF'!$R$171)+SUMIF('TKK-MIF-TIF'!$J$176:$J$177,'rekap jam tatap muka'!B35,'TKK-MIF-TIF'!$R$176:$R$177)+SUMIF('TKK-MIF-TIF'!$K$164:$K$165,'rekap jam tatap muka'!B35,'TKK-MIF-TIF'!$R$164:$R$165)+SUMIF('TKK-MIF-TIF'!$K$171,'rekap jam tatap muka'!B35,'TKK-MIF-TIF'!$R$171)+SUMIF('TKK-MIF-TIF'!$K$176:$K$177,'rekap jam tatap muka'!B35,'TKK-MIF-TIF'!$R$176:$R$177)+SUMIF('TKK-MIF-TIF'!$L$164:$L$165,'rekap jam tatap muka'!B35,'TKK-MIF-TIF'!$R$164:$R$165)+SUMIF('TKK-MIF-TIF'!$L$171,'rekap jam tatap muka'!B35,'TKK-MIF-TIF'!$R$171)+SUMIF('TKK-MIF-TIF'!$L$176:$L$177,'rekap jam tatap muka'!B35,'TKK-MIF-TIF'!$R$176:$R$177)</f>
        <v>2</v>
      </c>
      <c r="AD13" s="35">
        <f t="shared" si="0"/>
        <v>7</v>
      </c>
      <c r="AE13" s="15">
        <f t="shared" ca="1" si="1"/>
        <v>3.5</v>
      </c>
      <c r="AF13" s="35">
        <f t="shared" ca="1" si="2"/>
        <v>0</v>
      </c>
      <c r="AG13" s="15">
        <f t="shared" ca="1" si="3"/>
        <v>19</v>
      </c>
      <c r="AH13" s="35">
        <f t="shared" ca="1" si="4"/>
        <v>4</v>
      </c>
      <c r="AI13" s="35">
        <v>16.5</v>
      </c>
    </row>
    <row r="14" spans="1:35" ht="15" customHeight="1">
      <c r="A14" s="327">
        <v>12</v>
      </c>
      <c r="B14" s="13" t="s">
        <v>333</v>
      </c>
      <c r="C14" s="14">
        <f>COUNTIF('TKK-MIF-TIF'!$A$13:$L$35,'rekap jam tatap muka'!B39)</f>
        <v>0</v>
      </c>
      <c r="D14" s="15">
        <f ca="1">SUMIF('TKK-MIF-TIF'!$H$4:$H$19,'rekap jam tatap muka'!B39,'TKK-MIF-TIF'!$R$4:$R$19)+SUMIF('TKK-MIF-TIF'!$H$25:$H$30,'rekap jam tatap muka'!B39,'TKK-MIF-TIF'!$R$25:$R$30)+SUMIF('TKK-MIF-TIF'!$I$4:$I$19,'rekap jam tatap muka'!B39,'TKK-MIF-TIF'!$R$4:$R$19)+SUMIF('TKK-MIF-TIF'!$I$25:$I$30,'rekap jam tatap muka'!B39,'TKK-MIF-TIF'!$R$25:$R$30)+SUMIF('TKK-MIF-TIF'!$J$4:$J$19,'rekap jam tatap muka'!B39,'TKK-MIF-TIF'!$R$4:$R$19)+SUMIF('TKK-MIF-TIF'!$J$25:$J$30,'rekap jam tatap muka'!B39,'TKK-MIF-TIF'!$R$25:$R$30)+SUMIF('TKK-MIF-TIF'!$K$4:$K$19,'rekap jam tatap muka'!B39,'TKK-MIF-TIF'!$R$4:$R$19)+SUMIF('TKK-MIF-TIF'!$K$25:$K$30,'rekap jam tatap muka'!B39,'TKK-MIF-TIF'!$R$25:$R$30)+SUMIF('TKK-MIF-TIF'!$L$4:$L$19,'rekap jam tatap muka'!B39,'TKK-MIF-TIF'!$R$4:$R$19)+SUMIF('TKK-MIF-TIF'!$L$25:$L$30,'rekap jam tatap muka'!B39,'TKK-MIF-TIF'!$R$25:$R$30)</f>
        <v>0</v>
      </c>
      <c r="E14" s="16">
        <f>SUMIF('TKK-MIF-TIF'!$H$20:$H$22,'rekap jam tatap muka'!B39,'TKK-MIF-TIF'!$R$20:$R$22)+SUMIF('TKK-MIF-TIF'!$H$31:$H$32,'rekap jam tatap muka'!B39,'TKK-MIF-TIF'!$R$31:$R$32)+SUMIF('TKK-MIF-TIF'!$H$34,'rekap jam tatap muka'!B39,'TKK-MIF-TIF'!$R$34)+SUMIF('TKK-MIF-TIF'!$I$20:$I$22,'rekap jam tatap muka'!B39,'TKK-MIF-TIF'!$R$20:$R$22)+SUMIF('TKK-MIF-TIF'!$I$31:$I$32,'rekap jam tatap muka'!B39,'TKK-MIF-TIF'!$R$31:$R$32)+SUMIF('TKK-MIF-TIF'!$I$34,'rekap jam tatap muka'!B39,'TKK-MIF-TIF'!$R$34)+SUMIF('TKK-MIF-TIF'!$J$20:$J$22,'rekap jam tatap muka'!B39,'TKK-MIF-TIF'!$R$20:$R$22)+SUMIF('TKK-MIF-TIF'!$J$31:$J$32,'rekap jam tatap muka'!B39,'TKK-MIF-TIF'!$R$31:$R$32)+SUMIF('TKK-MIF-TIF'!$J$34,'rekap jam tatap muka'!B39,'TKK-MIF-TIF'!$R$34)+SUMIF('TKK-MIF-TIF'!$K$20:$K$22,'rekap jam tatap muka'!B39,'TKK-MIF-TIF'!$R$20:$R$22)+SUMIF('TKK-MIF-TIF'!$K$31:$K$32,'rekap jam tatap muka'!B39,'TKK-MIF-TIF'!$R$31:$R$32)+SUMIF('TKK-MIF-TIF'!$K$34,'rekap jam tatap muka'!B39,'TKK-MIF-TIF'!$R$34)+SUMIF('TKK-MIF-TIF'!$L$20:$L$22,'rekap jam tatap muka'!B39,'TKK-MIF-TIF'!$R$20:$R$22)+SUMIF('TKK-MIF-TIF'!$L$31:$L$32,'rekap jam tatap muka'!B39,'TKK-MIF-TIF'!$R$31:$R$32)+SUMIF('TKK-MIF-TIF'!$L$34,'rekap jam tatap muka'!B39,'TKK-MIF-TIF'!$R$34)</f>
        <v>0</v>
      </c>
      <c r="F14" s="17">
        <f>COUNTIF('TKK-MIF-TIF'!$A$41:$L$50,'rekap jam tatap muka'!B39)</f>
        <v>0</v>
      </c>
      <c r="G14" s="18">
        <f>SUMIF('TKK-MIF-TIF'!$H$43:$H$47,'rekap jam tatap muka'!B39,'TKK-MIF-TIF'!$R$43:$R$47)+SUMIF('TKK-MIF-TIF'!$I$43:$I$47,'rekap jam tatap muka'!B39,'TKK-MIF-TIF'!$R$43:$R$47)+SUMIF('TKK-MIF-TIF'!$J$43:$J$47,'rekap jam tatap muka'!B39,'TKK-MIF-TIF'!$R$43:$R$47)+SUMIF('TKK-MIF-TIF'!$K$43:$K$47,'rekap jam tatap muka'!B39,'TKK-MIF-TIF'!$R$43:$R$47)+SUMIF('TKK-MIF-TIF'!$L$43:$L$47,'rekap jam tatap muka'!B39,'TKK-MIF-TIF'!$R$43:$R$47)</f>
        <v>0</v>
      </c>
      <c r="H14" s="16">
        <f>SUMIF('TKK-MIF-TIF'!$H$48:$H$50,'rekap jam tatap muka'!B39,'TKK-MIF-TIF'!$R$48:$R$50)+SUMIF('TKK-MIF-TIF'!$I$48:$I$50,'rekap jam tatap muka'!B39,'TKK-MIF-TIF'!$R$48:$R$50)+SUMIF('TKK-MIF-TIF'!$J$48:$J$50,'rekap jam tatap muka'!B39,'TKK-MIF-TIF'!$R$48:$R$50)+SUMIF('TKK-MIF-TIF'!$K$48:$K$50,'rekap jam tatap muka'!B39,'TKK-MIF-TIF'!$R$48:$R$50)+SUMIF('TKK-MIF-TIF'!$L$48:$L$50,'rekap jam tatap muka'!B39,'TKK-MIF-TIF'!$R$48:$R$50)</f>
        <v>0</v>
      </c>
      <c r="I14" s="19">
        <f>COUNTIF('TKK-MIF-TIF'!$A$55:$K$80,'rekap jam tatap muka'!B39)</f>
        <v>3</v>
      </c>
      <c r="J14" s="19">
        <f>SUMIF('TKK-MIF-TIF'!$H$60,'rekap jam tatap muka'!B39,'TKK-MIF-TIF'!$R$60)+SUMIF('TKK-MIF-TIF'!$H$62,'rekap jam tatap muka'!B39,'TKK-MIF-TIF'!$R$62)+SUMIF('TKK-MIF-TIF'!$H$67:$H$72,'rekap jam tatap muka'!B39,'TKK-MIF-TIF'!$R$67:$R$72)+SUMIF('TKK-MIF-TIF'!$H$78:$H$79,'rekap jam tatap muka'!B39,'TKK-MIF-TIF'!$R$78:$R$79)+SUMIF('TKK-MIF-TIF'!$I$60,'rekap jam tatap muka'!B39,'TKK-MIF-TIF'!$R$60)+SUMIF('TKK-MIF-TIF'!$I$62,'rekap jam tatap muka'!B39,'TKK-MIF-TIF'!$R$62)+SUMIF('TKK-MIF-TIF'!$I$67:$I$72,'rekap jam tatap muka'!B39,'TKK-MIF-TIF'!$R$67:$R$72)+SUMIF('TKK-MIF-TIF'!$I$78:$I$79,'rekap jam tatap muka'!B39,'TKK-MIF-TIF'!$R$78:$R$79)+SUMIF('TKK-MIF-TIF'!$J$60,'rekap jam tatap muka'!B39,'TKK-MIF-TIF'!$R$60)+SUMIF('TKK-MIF-TIF'!$J$62,'rekap jam tatap muka'!B39,'TKK-MIF-TIF'!$R$62)+SUMIF('TKK-MIF-TIF'!$J$67:$J$72,'rekap jam tatap muka'!B39,'TKK-MIF-TIF'!$R$67:$R$72)+SUMIF('TKK-MIF-TIF'!$J$78:$J$79,'rekap jam tatap muka'!B39,'TKK-MIF-TIF'!$R$78:$R$79)+SUMIF('TKK-MIF-TIF'!$K$60,'rekap jam tatap muka'!B39,'TKK-MIF-TIF'!$R$60)+SUMIF('TKK-MIF-TIF'!$K$62,'rekap jam tatap muka'!B39,'TKK-MIF-TIF'!$R$62)+SUMIF('TKK-MIF-TIF'!$K$67:$K$72,'rekap jam tatap muka'!B39,'TKK-MIF-TIF'!$R$67:$R$72)+SUMIF('TKK-MIF-TIF'!$K$78:$K$79,'rekap jam tatap muka'!B39,'TKK-MIF-TIF'!$R$78:$R$79)+SUMIF('TKK-MIF-TIF'!$L$60,'rekap jam tatap muka'!B39,'TKK-MIF-TIF'!$R$60)+SUMIF('TKK-MIF-TIF'!$L$62,'rekap jam tatap muka'!B39,'TKK-MIF-TIF'!$R$62)+SUMIF('TKK-MIF-TIF'!$L$67:$L$72,'rekap jam tatap muka'!B39,'TKK-MIF-TIF'!$R$67:$R$72)+SUMIF('TKK-MIF-TIF'!$L$78:$L$79,'rekap jam tatap muka'!B39,'TKK-MIF-TIF'!$R$78:$R$79)</f>
        <v>2</v>
      </c>
      <c r="K14" s="20">
        <f>SUMIF('TKK-MIF-TIF'!$H$61,'rekap jam tatap muka'!B39,'TKK-MIF-TIF'!$R$61)+SUMIF('TKK-MIF-TIF'!$H$63:$H$64,'rekap jam tatap muka'!B39,'TKK-MIF-TIF'!$R$63:$R$64)+SUMIF('TKK-MIF-TIF'!$H$73:$H$74,'rekap jam tatap muka'!B39,'TKK-MIF-TIF'!$R$73:$R$74)+SUMIF('TKK-MIF-TIF'!$H$77,'rekap jam tatap muka'!B39,'TKK-MIF-TIF'!$R$77)+SUMIF('TKK-MIF-TIF'!$I$61,'rekap jam tatap muka'!B39,'TKK-MIF-TIF'!$R$61)+SUMIF('TKK-MIF-TIF'!$I$63:$I$64,'rekap jam tatap muka'!B39,'TKK-MIF-TIF'!$R$63:$R$64)+SUMIF('TKK-MIF-TIF'!$I$73:$I$74,'rekap jam tatap muka'!B39,'TKK-MIF-TIF'!$R$73:$R$74)+SUMIF('TKK-MIF-TIF'!$I$77,'rekap jam tatap muka'!B39,'TKK-MIF-TIF'!$R$77)+SUMIF('TKK-MIF-TIF'!$J$61,'rekap jam tatap muka'!B39,'TKK-MIF-TIF'!$R$61)+SUMIF('TKK-MIF-TIF'!$J$63:$J$64,'rekap jam tatap muka'!B39,'TKK-MIF-TIF'!$R$63:$R$64)+SUMIF('TKK-MIF-TIF'!$J$73:$J$74,'rekap jam tatap muka'!B39,'TKK-MIF-TIF'!$R$73:$R$74)+SUMIF('TKK-MIF-TIF'!$J$77,'rekap jam tatap muka'!B39,'TKK-MIF-TIF'!$R$77)+SUMIF('TKK-MIF-TIF'!$K$61,'rekap jam tatap muka'!B39,'TKK-MIF-TIF'!$R$61)+SUMIF('TKK-MIF-TIF'!$K$63:$K$64,'rekap jam tatap muka'!B39,'TKK-MIF-TIF'!$R$63:$R$64)+SUMIF('TKK-MIF-TIF'!$K$73:$K$74,'rekap jam tatap muka'!B39,'TKK-MIF-TIF'!$R$73:$R$74)+SUMIF('TKK-MIF-TIF'!$K$77,'rekap jam tatap muka'!B39,'TKK-MIF-TIF'!$R$77)+SUMIF('TKK-MIF-TIF'!$L$61,'rekap jam tatap muka'!B39,'TKK-MIF-TIF'!$R$61)+SUMIF('TKK-MIF-TIF'!$L$63:$L$64,'rekap jam tatap muka'!B39,'TKK-MIF-TIF'!$R$63:$R$64)+SUMIF('TKK-MIF-TIF'!$L$73:$L$74,'rekap jam tatap muka'!B39,'TKK-MIF-TIF'!$R$73:$R$74)+SUMIF('TKK-MIF-TIF'!$L$77,'rekap jam tatap muka'!B39,'TKK-MIF-TIF'!$R$77)</f>
        <v>10</v>
      </c>
      <c r="L14" s="21">
        <f>COUNTIF('TKK-MIF-TIF'!$A$84:$K$109,'rekap jam tatap muka'!B39)</f>
        <v>3</v>
      </c>
      <c r="M14" s="21">
        <f>SUMIF('TKK-MIF-TIF'!$H$89,'rekap jam tatap muka'!B39,'TKK-MIF-TIF'!$R$89)+SUMIF('TKK-MIF-TIF'!$H$91,'rekap jam tatap muka'!B39,'TKK-MIF-TIF'!$R$91)+SUMIF('TKK-MIF-TIF'!$H$96:$H$101,'rekap jam tatap muka'!B39,'TKK-MIF-TIF'!$R$96:$R$101)+SUMIF('TKK-MIF-TIF'!$H$107:$H$108,'rekap jam tatap muka'!B39,'TKK-MIF-TIF'!$R$107:$R$108)+SUMIF('TKK-MIF-TIF'!$I$89,'rekap jam tatap muka'!B39,'TKK-MIF-TIF'!$R$89)+SUMIF('TKK-MIF-TIF'!$I$91,'rekap jam tatap muka'!B39,'TKK-MIF-TIF'!$R$91)+SUMIF('TKK-MIF-TIF'!$I$96:$I$101,'rekap jam tatap muka'!B39,'TKK-MIF-TIF'!$R$96:$R$101)+SUMIF('TKK-MIF-TIF'!$I$107:$I$108,'rekap jam tatap muka'!B39,'TKK-MIF-TIF'!$R$107:$R$108)+SUMIF('TKK-MIF-TIF'!$J$89,'rekap jam tatap muka'!B39,'TKK-MIF-TIF'!$R$89)+SUMIF('TKK-MIF-TIF'!$J$91,'rekap jam tatap muka'!B39,'TKK-MIF-TIF'!$R$91)+SUMIF('TKK-MIF-TIF'!$J$96:$J$101,'rekap jam tatap muka'!B39,'TKK-MIF-TIF'!$R$96:$R$101)+SUMIF('TKK-MIF-TIF'!$J$107:$J$108,'rekap jam tatap muka'!B39,'TKK-MIF-TIF'!$R$107:$R$108)+SUMIF('TKK-MIF-TIF'!$K$89,'rekap jam tatap muka'!B39,'TKK-MIF-TIF'!$R$89)+SUMIF('TKK-MIF-TIF'!$K$91,'rekap jam tatap muka'!B39,'TKK-MIF-TIF'!$R$91)+SUMIF('TKK-MIF-TIF'!$K$96:$K$101,'rekap jam tatap muka'!B39,'TKK-MIF-TIF'!$R$96:$R$101)+SUMIF('TKK-MIF-TIF'!$K$107:$K$108,'rekap jam tatap muka'!B39,'TKK-MIF-TIF'!$R$107:$R$108)+SUMIF('TKK-MIF-TIF'!$H$89,'rekap jam tatap muka'!B39,'TKK-MIF-TIF'!$R$89)+SUMIF('TKK-MIF-TIF'!$L$91,'rekap jam tatap muka'!B39,'TKK-MIF-TIF'!$R$91)+SUMIF('TKK-MIF-TIF'!$L$96:$L$101,'rekap jam tatap muka'!B39,'TKK-MIF-TIF'!$R$96:$R$101)+SUMIF('TKK-MIF-TIF'!$L$107:$L$108,'rekap jam tatap muka'!B39,'TKK-MIF-TIF'!$R$107:$R$108)</f>
        <v>1</v>
      </c>
      <c r="N14" s="22">
        <f ca="1">SUMIF('TKK-MIF-TIF'!$H$90,'rekap jam tatap muka'!B39,'TKK-MIF-TIF'!$R$90)+SUMIF('TKK-MIF-TIF'!$H$92:$H$93,'rekap jam tatap muka'!B39,'TKK-MIF-TIF'!$R$92:$R$93)+SUMIF('TKK-MIF-TIF'!$H$102:$H$103,'rekap jam tatap muka'!B39,'TKK-MIF-TIF'!$R$102:$R$103)+SUMIF('TKK-MIF-TIF'!$H$106,'rekap jam tatap muka'!B39,'TKK-MIF-TIF'!$R$106)+SUMIF('TKK-MIF-TIF'!$I$90,'rekap jam tatap muka'!B39,'TKK-MIF-TIF'!$R$90)+SUMIF('TKK-MIF-TIF'!$H$92:$I$93,'rekap jam tatap muka'!B39,'TKK-MIF-TIF'!$R$92:$R$93)+SUMIF('TKK-MIF-TIF'!$I$102:$I$103,'rekap jam tatap muka'!B39,'TKK-MIF-TIF'!$R$102:$R$103)+SUMIF('TKK-MIF-TIF'!$I$106,'rekap jam tatap muka'!B39,'TKK-MIF-TIF'!$R$106)+SUMIF('TKK-MIF-TIF'!$J$90,'rekap jam tatap muka'!B39,'TKK-MIF-TIF'!$R$90)+SUMIF('TKK-MIF-TIF'!$J$92:$J$93,'rekap jam tatap muka'!B39,'TKK-MIF-TIF'!$R$92:$R$93)+SUMIF('TKK-MIF-TIF'!$J$102:$J$103,'rekap jam tatap muka'!B39,'TKK-MIF-TIF'!$R$102:$R$103)+SUMIF('TKK-MIF-TIF'!$J$106,'rekap jam tatap muka'!B39,'TKK-MIF-TIF'!$R$106)+SUMIF('TKK-MIF-TIF'!$K$90,'rekap jam tatap muka'!B39,'TKK-MIF-TIF'!$R$90)+SUMIF('TKK-MIF-TIF'!$K$92:$K$93,'rekap jam tatap muka'!B39,'TKK-MIF-TIF'!$R$92:$R$93)+SUMIF('TKK-MIF-TIF'!$K$102:$K$103,'rekap jam tatap muka'!B39,'TKK-MIF-TIF'!$R$102:$R$103)+SUMIF('TKK-MIF-TIF'!$K$106,'rekap jam tatap muka'!B39,'TKK-MIF-TIF'!$R$106)+SUMIF('TKK-MIF-TIF'!$L$90,'rekap jam tatap muka'!B39,'TKK-MIF-TIF'!$R$90)+SUMIF('TKK-MIF-TIF'!$L$92:$L$93,'rekap jam tatap muka'!B39,'TKK-MIF-TIF'!$R$92:$R$93)+SUMIF('TKK-MIF-TIF'!$L$102:$L$103,'rekap jam tatap muka'!B39,'TKK-MIF-TIF'!$R$102:$R$103)+SUMIF('TKK-MIF-TIF'!$L$106,'rekap jam tatap muka'!B39,'TKK-MIF-TIF'!$R$106)</f>
        <v>6</v>
      </c>
      <c r="O14" s="23">
        <f>COUNTIF('TKK-MIF-TIF'!$A$113:$L$150,'rekap jam tatap muka'!B39)</f>
        <v>0</v>
      </c>
      <c r="P14" s="23">
        <f>SUMIF('TKK-MIF-TIF'!$H$119:$H$121,'rekap jam tatap muka'!B39,'TKK-MIF-TIF'!$R$119:$R$121)+SUMIF('TKK-MIF-TIF'!$H$129:$H$132,'rekap jam tatap muka'!B39,'TKK-MIF-TIF'!$R$129:$R$132)+SUMIF('TKK-MIF-TIF'!$H$139:$H$142,'rekap jam tatap muka'!B39,'TKK-MIF-TIF'!$R$139:$R180)+ SUMIF('TKK-MIF-TIF'!$H$150:$H$151,'rekap jam tatap muka'!B39,'TKK-MIF-TIF'!$R$150:$R189)+SUMIF('TKK-MIF-TIF'!$I$119:$I$121,'rekap jam tatap muka'!B39,'TKK-MIF-TIF'!$R$119:$R$121)+SUMIF('TKK-MIF-TIF'!$I$129:$I$132,'rekap jam tatap muka'!B39,'TKK-MIF-TIF'!$R$129:$R$132)+SUMIF('TKK-MIF-TIF'!$I$139:$I$142,'rekap jam tatap muka'!B39,'TKK-MIF-TIF'!$R$139:$R180)+SUMIF('TKK-MIF-TIF'!$I$150:$I$151,'rekap jam tatap muka'!B39,'TKK-MIF-TIF'!$R$150:$R189)+SUMIF('TKK-MIF-TIF'!$J$119:$J$121,'rekap jam tatap muka'!B39,'TKK-MIF-TIF'!$R$119:$R$121)+SUMIF('TKK-MIF-TIF'!$J$129:$J$132,'rekap jam tatap muka'!B39,'TKK-MIF-TIF'!$R$129:$R$132)+SUMIF('TKK-MIF-TIF'!$J$139:$J$142,'rekap jam tatap muka'!B39,'TKK-MIF-TIF'!$R$139:$R180)+SUMIF('TKK-MIF-TIF'!$J$150:$J$151,'rekap jam tatap muka'!B39,'TKK-MIF-TIF'!$R$150:$R189)+SUMIF('TKK-MIF-TIF'!$K$119:$K$121,'rekap jam tatap muka'!B39,'TKK-MIF-TIF'!$R$119:$R$121)+SUMIF('TKK-MIF-TIF'!$K$129:$K$132,'rekap jam tatap muka'!B39,'TKK-MIF-TIF'!$R$132:$R$1120)+SUMIF('TKK-MIF-TIF'!$K$139:$K$142,'rekap jam tatap muka'!B39,'TKK-MIF-TIF'!$R$139:$R180)+SUMIF('TKK-MIF-TIF'!$K$150:$K$151,'rekap jam tatap muka'!B39,'TKK-MIF-TIF'!$R$150:$R189)+SUMIF('TKK-MIF-TIF'!$L$119:$L$121,'rekap jam tatap muka'!B39,'TKK-MIF-TIF'!$R$119:$R$121)+SUMIF('TKK-MIF-TIF'!$L$129:$L$132,'rekap jam tatap muka'!B39,'TKK-MIF-TIF'!$R$132:$R$1120)+SUMIF('TKK-MIF-TIF'!$L$139:$L$142,'rekap jam tatap muka'!B39,'TKK-MIF-TIF'!$R$139:$R180)+SUMIF('TKK-MIF-TIF'!$L$150:$L$151,'rekap jam tatap muka'!B39,'TKK-MIF-TIF'!$R$150:$R189)</f>
        <v>0</v>
      </c>
      <c r="Q14" s="24">
        <f>SUMIF('TKK-MIF-TIF'!$H$122:$H$123,'rekap jam tatap muka'!B39,'TKK-MIF-TIF'!$R$122:$R$123)+SUMIF('TKK-MIF-TIF'!$H$128,'rekap jam tatap muka'!B39,'TKK-MIF-TIF'!$R$128)+SUMIF('TKK-MIF-TIF'!$H$133:$H$134,'rekap jam tatap muka'!B39,'TKK-MIF-TIF'!$R$133:$R$134)+SUMIF('TKK-MIF-TIF'!$H$143:$H$145,'rekap jam tatap muka'!B39,'TKK-MIF-TIF'!$R$143:$R$145)+SUMIF('TKK-MIF-TIF'!$H$152,'rekap jam tatap muka'!B39,'TKK-MIF-TIF'!$R$152)+SUMIF('TKK-MIF-TIF'!$I$122:$I$123,'rekap jam tatap muka'!B39,'TKK-MIF-TIF'!$R$122:$R$123)+SUMIF('TKK-MIF-TIF'!$I$128,'rekap jam tatap muka'!B39,'TKK-MIF-TIF'!$R$128)+SUMIF('TKK-MIF-TIF'!$I$133:$I$134,'rekap jam tatap muka'!B39,'TKK-MIF-TIF'!$R$133:$R$134)+SUMIF('TKK-MIF-TIF'!$I$143:$I$145,'rekap jam tatap muka'!B39,'TKK-MIF-TIF'!$R$143:$R$145)+SUMIF('TKK-MIF-TIF'!$I$152,'rekap jam tatap muka'!B39,'TKK-MIF-TIF'!$R$152)+SUMIF('TKK-MIF-TIF'!$J$122:$J$123,'rekap jam tatap muka'!B39,'TKK-MIF-TIF'!$R$122:$R$123)+SUMIF('TKK-MIF-TIF'!$J$128,'rekap jam tatap muka'!B39,'TKK-MIF-TIF'!$R$128)+SUMIF('TKK-MIF-TIF'!$J$133:$J$134,'rekap jam tatap muka'!B39,'TKK-MIF-TIF'!$R$133:$R$134)+SUMIF('TKK-MIF-TIF'!$J$143:$J$145,'rekap jam tatap muka'!B39,'TKK-MIF-TIF'!$R$143:$R$145)+SUMIF('TKK-MIF-TIF'!$K$122:$K$123,'rekap jam tatap muka'!B39,'TKK-MIF-TIF'!$R$122:$R$123)+SUMIF('TKK-MIF-TIF'!$J$152,'rekap jam tatap muka'!B39,'TKK-MIF-TIF'!$R$152)+SUMIF('TKK-MIF-TIF'!$K$128,'rekap jam tatap muka'!B39,'TKK-MIF-TIF'!$R$128)+SUMIF('TKK-MIF-TIF'!$K$133:$K$134,'rekap jam tatap muka'!B39,'TKK-MIF-TIF'!$R$133:$R$134)+SUMIF('TKK-MIF-TIF'!$K$143:$K$145,'rekap jam tatap muka'!B39,'TKK-MIF-TIF'!$R$143:$R$145)+SUMIF('TKK-MIF-TIF'!$K$152,'rekap jam tatap muka'!B39,'TKK-MIF-TIF'!$R$152)+SUMIF('TKK-MIF-TIF'!$L$122:$L$123,'rekap jam tatap muka'!B39,'TKK-MIF-TIF'!$R$122:$R$123)+SUMIF('TKK-MIF-TIF'!$L$128,'rekap jam tatap muka'!B39,'TKK-MIF-TIF'!$R$128)+SUMIF('TKK-MIF-TIF'!$L$133:$L$134,'rekap jam tatap muka'!B39,'TKK-MIF-TIF'!$R$133:$R$134)+SUMIF('TKK-MIF-TIF'!$L$143:$L$145,'rekap jam tatap muka'!B39,'TKK-MIF-TIF'!$R$143:$R$145)+SUMIF('TKK-MIF-TIF'!$L$152,'rekap jam tatap muka'!B39,'TKK-MIF-TIF'!$R$152)</f>
        <v>0</v>
      </c>
      <c r="R14" s="25">
        <f>COUNTIF('TKK-MIF-TIF'!$A$189:$L$226,'rekap jam tatap muka'!B39)</f>
        <v>0</v>
      </c>
      <c r="S14" s="25">
        <f>SUMIF('TKK-MIF-TIF'!$H$194:$H$196,'rekap jam tatap muka'!B39,'TKK-MIF-TIF'!$R$194:$R$196)+SUMIF('TKK-MIF-TIF'!$H$205:$H$208,'rekap jam tatap muka'!B39,'TKK-MIF-TIF'!$R$205:$R$208)+SUMIF('TKK-MIF-TIF'!$H$215:$H$218,'rekap jam tatap muka'!B39,'TKK-MIF-TIF'!$R$215:$R256)+SUMIF('TKK-MIF-TIF'!$H$226:$H$227,'rekap jam tatap muka'!B39,'TKK-MIF-TIF'!$R$226:$R265)+ SUMIF('TKK-MIF-TIF'!$I$194:$I$196,'rekap jam tatap muka'!B39,'TKK-MIF-TIF'!$R$194:$R$196)+SUMIF('TKK-MIF-TIF'!$I$205:$I$208,'rekap jam tatap muka'!B39,'TKK-MIF-TIF'!$R$205:$R$208)+SUMIF('TKK-MIF-TIF'!$I$215:$I$218,'rekap jam tatap muka'!B39,'TKK-MIF-TIF'!$R$215:$R256)+SUMIF('TKK-MIF-TIF'!$I$226:$I$227,'rekap jam tatap muka'!B39,'TKK-MIF-TIF'!$R$226:$R265)+SUMIF('TKK-MIF-TIF'!$J$194:$J$196,'rekap jam tatap muka'!B39,'TKK-MIF-TIF'!$R$194:$R$196)+SUMIF('TKK-MIF-TIF'!$J$205:$J$208,'rekap jam tatap muka'!B39,'TKK-MIF-TIF'!$R$205:$R$208)+SUMIF('TKK-MIF-TIF'!$J$215:$J$218,'rekap jam tatap muka'!B39,'TKK-MIF-TIF'!$R$215:$R256)+SUMIF('TKK-MIF-TIF'!$J$226:$J$227,'rekap jam tatap muka'!B39,'TKK-MIF-TIF'!$R$226:$R265)+SUMIF('TKK-MIF-TIF'!$K$194:$K$196,'rekap jam tatap muka'!B39,'TKK-MIF-TIF'!$R$194:$R$196)+SUMIF('TKK-MIF-TIF'!$K$205:$K$208,'rekap jam tatap muka'!B39,'TKK-MIF-TIF'!$R$205:$R$208)+SUMIF('TKK-MIF-TIF'!$K$215:$K$218,'rekap jam tatap muka'!B39,'TKK-MIF-TIF'!$R$215:$R256)+SUMIF('TKK-MIF-TIF'!$K$226:$K$227,'rekap jam tatap muka'!B39,'TKK-MIF-TIF'!$R$226:$R265)+SUMIF('TKK-MIF-TIF'!$L$194:$L$196,'rekap jam tatap muka'!B39,'TKK-MIF-TIF'!$R$194:$R$196)+SUMIF('TKK-MIF-TIF'!$L$205:$L$208,'rekap jam tatap muka'!B39,'TKK-MIF-TIF'!$R$205:$R$208)+SUMIF('TKK-MIF-TIF'!$L$215:$L$218,'rekap jam tatap muka'!B39,'TKK-MIF-TIF'!$R$215:$R256)+SUMIF('TKK-MIF-TIF'!$L$226:$L$227,'rekap jam tatap muka'!B39,'TKK-MIF-TIF'!$R$226:$R265)</f>
        <v>0</v>
      </c>
      <c r="T14" s="26">
        <f>SUMIF('TKK-MIF-TIF'!$H$197:$H$198,'rekap jam tatap muka'!B39,'TKK-MIF-TIF'!$R$197:$R$198)+SUMIF('TKK-MIF-TIF'!$H$204,'rekap jam tatap muka'!B39,'TKK-MIF-TIF'!$R$204)+SUMIF('TKK-MIF-TIF'!$H$209:$H$210,'rekap jam tatap muka'!B39,'TKK-MIF-TIF'!$R$209:$R$210)+SUMIF('TKK-MIF-TIF'!$H$219:$H$221,'rekap jam tatap muka'!B39,'TKK-MIF-TIF'!$R$219:$R$221)+SUMIF('TKK-MIF-TIF'!$H$228,'rekap jam tatap muka'!B39,'TKK-MIF-TIF'!$R$228)+SUMIF('TKK-MIF-TIF'!$I$197:$I$198,'rekap jam tatap muka'!B39,'TKK-MIF-TIF'!$R$197:$R$198)+SUMIF('TKK-MIF-TIF'!$I$204,'rekap jam tatap muka'!B39,'TKK-MIF-TIF'!$R$204)+SUMIF('TKK-MIF-TIF'!$I$209:$I$210,'rekap jam tatap muka'!B39,'TKK-MIF-TIF'!$R$209:$R$210)+SUMIF('TKK-MIF-TIF'!$I$219:$I$221,'rekap jam tatap muka'!B39,'TKK-MIF-TIF'!$R$219:$R$221)+SUMIF('TKK-MIF-TIF'!$I$228,'rekap jam tatap muka'!B39,'TKK-MIF-TIF'!$R$228)+SUMIF('TKK-MIF-TIF'!$J$197:$J$198,'rekap jam tatap muka'!B39,'TKK-MIF-TIF'!$R$197:$R$198)+SUMIF('TKK-MIF-TIF'!$J$204,'rekap jam tatap muka'!B39,'TKK-MIF-TIF'!$R$204)+SUMIF('TKK-MIF-TIF'!$J$209:$J$210,'rekap jam tatap muka'!B39,'TKK-MIF-TIF'!$R$209:$R$210)+SUMIF('TKK-MIF-TIF'!$J$219:$J$221,'rekap jam tatap muka'!B39,'TKK-MIF-TIF'!$R$219:$R$221)+SUMIF('TKK-MIF-TIF'!$J$228,'rekap jam tatap muka'!B39,'TKK-MIF-TIF'!$R$228)+SUMIF('TKK-MIF-TIF'!$K$197:$K$198,'rekap jam tatap muka'!B39,'TKK-MIF-TIF'!$R$197:$R$198)+SUMIF('TKK-MIF-TIF'!$K$204,'rekap jam tatap muka'!B39,'TKK-MIF-TIF'!$R$204)+SUMIF('TKK-MIF-TIF'!$K$209:$K$210,'rekap jam tatap muka'!B39,'TKK-MIF-TIF'!$R$209:$R$210)+SUMIF('TKK-MIF-TIF'!$K$219:$K$221,'rekap jam tatap muka'!B39,'TKK-MIF-TIF'!$R$219:$R$221)+SUMIF('TKK-MIF-TIF'!$K$228,'rekap jam tatap muka'!B39,'TKK-MIF-TIF'!$R$228)+SUMIF('TKK-MIF-TIF'!$L$197:$L$198,'rekap jam tatap muka'!B39,'TKK-MIF-TIF'!$R$197:$R$198)+SUMIF('TKK-MIF-TIF'!$L$204,'rekap jam tatap muka'!B39,'TKK-MIF-TIF'!$R$204)+SUMIF('TKK-MIF-TIF'!$L$209:$L$210,'rekap jam tatap muka'!B39,'TKK-MIF-TIF'!$R$209:$R$210)+SUMIF('TKK-MIF-TIF'!$J$219:$J$221,'rekap jam tatap muka'!B39,'TKK-MIF-TIF'!$R$219:$R$221)++SUMIF('TKK-MIF-TIF'!$L$228,'rekap jam tatap muka'!B39,'TKK-MIF-TIF'!$R$228)</f>
        <v>0</v>
      </c>
      <c r="U14" s="27">
        <f>COUNTIF('TKK-MIF-TIF'!$A$231:$L$242,'rekap jam tatap muka'!B39)</f>
        <v>0</v>
      </c>
      <c r="V14" s="28">
        <f>SUMIF('TKK-MIF-TIF'!$H$251:$H$253,'rekap jam tatap muka'!B39,'TKK-MIF-TIF'!$R$251:$R$253)+SUMIF('TKK-MIF-TIF'!$I$251:$I$253,'rekap jam tatap muka'!B39,'TKK-MIF-TIF'!$R$251:$R$253)+SUMIF('TKK-MIF-TIF'!$J$251:$J$253,'rekap jam tatap muka'!B39,'TKK-MIF-TIF'!$R$251:$R$253)+SUMIF('TKK-MIF-TIF'!$K$251:$K$253,'rekap jam tatap muka'!B39,'TKK-MIF-TIF'!$R$251:$R$253)+SUMIF('TKK-MIF-TIF'!$L$251:$L$253,'rekap jam tatap muka'!B39,'TKK-MIF-TIF'!$R$251:$R$253)</f>
        <v>0</v>
      </c>
      <c r="W14" s="29">
        <f>SUMIF('TKK-MIF-TIF'!$H$254:$H$255,'rekap jam tatap muka'!B39,'TKK-MIF-TIF'!$R$254:$R$255)+SUMIF('TKK-MIF-TIF'!$I$254:$I$255,'rekap jam tatap muka'!B39,'TKK-MIF-TIF'!$R$254:$R$255)+SUMIF('TKK-MIF-TIF'!$J$254:$J$255,'rekap jam tatap muka'!B39,'TKK-MIF-TIF'!$R$254:$R$255)+SUMIF('TKK-MIF-TIF'!$K$254:$K$255,'rekap jam tatap muka'!B39,'TKK-MIF-TIF'!$R$254:$R$255)+SUMIF('TKK-MIF-TIF'!$L$254:$L$255,'rekap jam tatap muka'!B39,'TKK-MIF-TIF'!$R$254:$R$255)</f>
        <v>0</v>
      </c>
      <c r="X14" s="30">
        <f>COUNTIF('TKK-MIF-TIF'!$A$261:$L$272,'rekap jam tatap muka'!B39)</f>
        <v>0</v>
      </c>
      <c r="Y14" s="31">
        <f>SUMIF('TKK-MIF-TIF'!$H$266:$H$268,'rekap jam tatap muka'!B39,'TKK-MIF-TIF'!$R$266:$R$268)+SUMIF('TKK-MIF-TIF'!$I$266:$I$268,'rekap jam tatap muka'!B39,'TKK-MIF-TIF'!$R$266:$R$268)+SUMIF('TKK-MIF-TIF'!$J$266:$J$268,'rekap jam tatap muka'!B39,'TKK-MIF-TIF'!$R$266:$R$268)+SUMIF('TKK-MIF-TIF'!$K$266:$K$268,'rekap jam tatap muka'!B39,'TKK-MIF-TIF'!$R$266:$R$268)+SUMIF('TKK-MIF-TIF'!$L$266:$L$268,'rekap jam tatap muka'!B39,'TKK-MIF-TIF'!$R$266:$R$268)</f>
        <v>0</v>
      </c>
      <c r="Z14" s="32">
        <f>SUMIF('TKK-MIF-TIF'!$H$269:$H$270,'rekap jam tatap muka'!B39,'TKK-MIF-TIF'!$R$269:$R$270)+SUMIF('TKK-MIF-TIF'!$I$269:$I$270,'rekap jam tatap muka'!B39,'TKK-MIF-TIF'!$R$269:$R$270)+SUMIF('TKK-MIF-TIF'!$J$269:$J$270,'rekap jam tatap muka'!B39,'TKK-MIF-TIF'!$R$269:$R$270)+SUMIF('TKK-MIF-TIF'!$K$269:$K$270,'rekap jam tatap muka'!B39,'TKK-MIF-TIF'!$R$269:$R$270)+SUMIF('TKK-MIF-TIF'!$L$269:$L$270,'rekap jam tatap muka'!B39,'TKK-MIF-TIF'!$R$269:$R$270)</f>
        <v>0</v>
      </c>
      <c r="AA14" s="33">
        <f>COUNTIF('TKK-MIF-TIF'!$A$154:$L$184,'rekap jam tatap muka'!B39)</f>
        <v>0</v>
      </c>
      <c r="AB14" s="33">
        <f>SUMIF('TKK-MIF-TIF'!$H$161:$H$163,'rekap jam tatap muka'!B39,'TKK-MIF-TIF'!$R$161:$R$163)+SUMIF('TKK-MIF-TIF'!$H$172:$H$175,'rekap jam tatap muka'!B39,'TKK-MIF-TIF'!$R$172:$R$175)+SUMIF('TKK-MIF-TIF'!$I$161:$I$163,'rekap jam tatap muka'!B39,'TKK-MIF-TIF'!$R$161:$R$163)+SUMIF('TKK-MIF-TIF'!$I$172:$I$175,'rekap jam tatap muka'!B39,'TKK-MIF-TIF'!$R$172:$R$175)+SUMIF('TKK-MIF-TIF'!$J$161:$J$163,'rekap jam tatap muka'!B39,'TKK-MIF-TIF'!$R$161:$R$163)+SUMIF('TKK-MIF-TIF'!$J$172:$J$175,'rekap jam tatap muka'!B39,'TKK-MIF-TIF'!$R$172:$R$175)+SUMIF('TKK-MIF-TIF'!$K$161:$K$163,'rekap jam tatap muka'!B39,'TKK-MIF-TIF'!$R$161:$R$163)+SUMIF('TKK-MIF-TIF'!$K$172:$K$175,'rekap jam tatap muka'!B39,'TKK-MIF-TIF'!$R$172:$R$175)+SUMIF('TKK-MIF-TIF'!$L$161:$L$163,'rekap jam tatap muka'!B39,'TKK-MIF-TIF'!$R$161:$R$163)+SUMIF('TKK-MIF-TIF'!$L$172:$L$175,'rekap jam tatap muka'!B39,'TKK-MIF-TIF'!$R$172:$R$175)</f>
        <v>0</v>
      </c>
      <c r="AC14" s="34">
        <f>SUMIF('TKK-MIF-TIF'!$H$164:$H$165,'rekap jam tatap muka'!B39,'TKK-MIF-TIF'!$R$164:$R$165)+SUMIF('TKK-MIF-TIF'!$H$171,'rekap jam tatap muka'!B39,'TKK-MIF-TIF'!$R$171)+SUMIF('TKK-MIF-TIF'!$H$176:$H$177,'rekap jam tatap muka'!B39,'TKK-MIF-TIF'!$R$176:$R$177)+SUMIF('TKK-MIF-TIF'!$I$164:$I$165,'rekap jam tatap muka'!B39,'TKK-MIF-TIF'!$R$164:$R$165)+SUMIF('TKK-MIF-TIF'!$I$171,'rekap jam tatap muka'!B39,'TKK-MIF-TIF'!$R$171)+SUMIF('TKK-MIF-TIF'!$I$176:$I$177,'rekap jam tatap muka'!B39,'TKK-MIF-TIF'!$R$176:$R$177)+SUMIF('TKK-MIF-TIF'!$J$164:$J$165,'rekap jam tatap muka'!B39,'TKK-MIF-TIF'!$R$164:$R$165)+SUMIF('TKK-MIF-TIF'!$J$171,'rekap jam tatap muka'!B39,'TKK-MIF-TIF'!$R$171)+SUMIF('TKK-MIF-TIF'!$J$176:$J$177,'rekap jam tatap muka'!B39,'TKK-MIF-TIF'!$R$176:$R$177)+SUMIF('TKK-MIF-TIF'!$K$164:$K$165,'rekap jam tatap muka'!B39,'TKK-MIF-TIF'!$R$164:$R$165)+SUMIF('TKK-MIF-TIF'!$K$171,'rekap jam tatap muka'!B39,'TKK-MIF-TIF'!$R$171)+SUMIF('TKK-MIF-TIF'!$K$176:$K$177,'rekap jam tatap muka'!B39,'TKK-MIF-TIF'!$R$176:$R$177)+SUMIF('TKK-MIF-TIF'!$L$164:$L$165,'rekap jam tatap muka'!B39,'TKK-MIF-TIF'!$R$164:$R$165)+SUMIF('TKK-MIF-TIF'!$L$171,'rekap jam tatap muka'!B39,'TKK-MIF-TIF'!$R$171)+SUMIF('TKK-MIF-TIF'!$L$176:$L$177,'rekap jam tatap muka'!B39,'TKK-MIF-TIF'!$R$176:$R$177)</f>
        <v>0</v>
      </c>
      <c r="AD14" s="35">
        <f t="shared" si="0"/>
        <v>6</v>
      </c>
      <c r="AE14" s="15">
        <f t="shared" ca="1" si="1"/>
        <v>3</v>
      </c>
      <c r="AF14" s="35">
        <f t="shared" ca="1" si="2"/>
        <v>0</v>
      </c>
      <c r="AG14" s="15">
        <f t="shared" ca="1" si="3"/>
        <v>16</v>
      </c>
      <c r="AH14" s="35">
        <f t="shared" ca="1" si="4"/>
        <v>4</v>
      </c>
      <c r="AI14" s="35">
        <v>16.666666670000001</v>
      </c>
    </row>
    <row r="15" spans="1:35" ht="15" customHeight="1">
      <c r="A15" s="327">
        <v>13</v>
      </c>
      <c r="B15" s="51" t="s">
        <v>333</v>
      </c>
      <c r="C15" s="14">
        <f>COUNTIF('TKK-MIF-TIF'!$A$13:$L$35,'rekap jam tatap muka'!B43)</f>
        <v>0</v>
      </c>
      <c r="D15" s="15">
        <f ca="1">SUMIF('TKK-MIF-TIF'!$H$4:$H$19,'rekap jam tatap muka'!B43,'TKK-MIF-TIF'!$R$4:$R$19)+SUMIF('TKK-MIF-TIF'!$H$25:$H$30,'rekap jam tatap muka'!B43,'TKK-MIF-TIF'!$R$25:$R$30)+SUMIF('TKK-MIF-TIF'!$I$4:$I$19,'rekap jam tatap muka'!B43,'TKK-MIF-TIF'!$R$4:$R$19)+SUMIF('TKK-MIF-TIF'!$I$25:$I$30,'rekap jam tatap muka'!B43,'TKK-MIF-TIF'!$R$25:$R$30)+SUMIF('TKK-MIF-TIF'!$J$4:$J$19,'rekap jam tatap muka'!B43,'TKK-MIF-TIF'!$R$4:$R$19)+SUMIF('TKK-MIF-TIF'!$J$25:$J$30,'rekap jam tatap muka'!B43,'TKK-MIF-TIF'!$R$25:$R$30)+SUMIF('TKK-MIF-TIF'!$K$4:$K$19,'rekap jam tatap muka'!B43,'TKK-MIF-TIF'!$R$4:$R$19)+SUMIF('TKK-MIF-TIF'!$K$25:$K$30,'rekap jam tatap muka'!B43,'TKK-MIF-TIF'!$R$25:$R$30)+SUMIF('TKK-MIF-TIF'!$L$4:$L$19,'rekap jam tatap muka'!B43,'TKK-MIF-TIF'!$R$4:$R$19)+SUMIF('TKK-MIF-TIF'!$L$25:$L$30,'rekap jam tatap muka'!B43,'TKK-MIF-TIF'!$R$25:$R$30)</f>
        <v>0</v>
      </c>
      <c r="E15" s="16">
        <f>SUMIF('TKK-MIF-TIF'!$H$20:$H$22,'rekap jam tatap muka'!B43,'TKK-MIF-TIF'!$R$20:$R$22)+SUMIF('TKK-MIF-TIF'!$H$31:$H$32,'rekap jam tatap muka'!B43,'TKK-MIF-TIF'!$R$31:$R$32)+SUMIF('TKK-MIF-TIF'!$H$34,'rekap jam tatap muka'!B43,'TKK-MIF-TIF'!$R$34)+SUMIF('TKK-MIF-TIF'!$I$20:$I$22,'rekap jam tatap muka'!B43,'TKK-MIF-TIF'!$R$20:$R$22)+SUMIF('TKK-MIF-TIF'!$I$31:$I$32,'rekap jam tatap muka'!B43,'TKK-MIF-TIF'!$R$31:$R$32)+SUMIF('TKK-MIF-TIF'!$I$34,'rekap jam tatap muka'!B43,'TKK-MIF-TIF'!$R$34)+SUMIF('TKK-MIF-TIF'!$J$20:$J$22,'rekap jam tatap muka'!B43,'TKK-MIF-TIF'!$R$20:$R$22)+SUMIF('TKK-MIF-TIF'!$J$31:$J$32,'rekap jam tatap muka'!B43,'TKK-MIF-TIF'!$R$31:$R$32)+SUMIF('TKK-MIF-TIF'!$J$34,'rekap jam tatap muka'!B43,'TKK-MIF-TIF'!$R$34)+SUMIF('TKK-MIF-TIF'!$K$20:$K$22,'rekap jam tatap muka'!B43,'TKK-MIF-TIF'!$R$20:$R$22)+SUMIF('TKK-MIF-TIF'!$K$31:$K$32,'rekap jam tatap muka'!B43,'TKK-MIF-TIF'!$R$31:$R$32)+SUMIF('TKK-MIF-TIF'!$K$34,'rekap jam tatap muka'!B43,'TKK-MIF-TIF'!$R$34)+SUMIF('TKK-MIF-TIF'!$L$20:$L$22,'rekap jam tatap muka'!B43,'TKK-MIF-TIF'!$R$20:$R$22)+SUMIF('TKK-MIF-TIF'!$L$31:$L$32,'rekap jam tatap muka'!B43,'TKK-MIF-TIF'!$R$31:$R$32)+SUMIF('TKK-MIF-TIF'!$L$34,'rekap jam tatap muka'!B43,'TKK-MIF-TIF'!$R$34)</f>
        <v>0</v>
      </c>
      <c r="F15" s="17">
        <f>COUNTIF('TKK-MIF-TIF'!$A$41:$L$50,'rekap jam tatap muka'!B43)</f>
        <v>0</v>
      </c>
      <c r="G15" s="18">
        <f>SUMIF('TKK-MIF-TIF'!$H$43:$H$47,'rekap jam tatap muka'!B43,'TKK-MIF-TIF'!$R$43:$R$47)+SUMIF('TKK-MIF-TIF'!$I$43:$I$47,'rekap jam tatap muka'!B43,'TKK-MIF-TIF'!$R$43:$R$47)+SUMIF('TKK-MIF-TIF'!$J$43:$J$47,'rekap jam tatap muka'!B43,'TKK-MIF-TIF'!$R$43:$R$47)+SUMIF('TKK-MIF-TIF'!$K$43:$K$47,'rekap jam tatap muka'!B43,'TKK-MIF-TIF'!$R$43:$R$47)+SUMIF('TKK-MIF-TIF'!$L$43:$L$47,'rekap jam tatap muka'!B43,'TKK-MIF-TIF'!$R$43:$R$47)</f>
        <v>0</v>
      </c>
      <c r="H15" s="16">
        <f>SUMIF('TKK-MIF-TIF'!$H$48:$H$50,'rekap jam tatap muka'!B43,'TKK-MIF-TIF'!$R$48:$R$50)+SUMIF('TKK-MIF-TIF'!$I$48:$I$50,'rekap jam tatap muka'!B43,'TKK-MIF-TIF'!$R$48:$R$50)+SUMIF('TKK-MIF-TIF'!$J$48:$J$50,'rekap jam tatap muka'!B43,'TKK-MIF-TIF'!$R$48:$R$50)+SUMIF('TKK-MIF-TIF'!$K$48:$K$50,'rekap jam tatap muka'!B43,'TKK-MIF-TIF'!$R$48:$R$50)+SUMIF('TKK-MIF-TIF'!$L$48:$L$50,'rekap jam tatap muka'!B43,'TKK-MIF-TIF'!$R$48:$R$50)</f>
        <v>0</v>
      </c>
      <c r="I15" s="19">
        <f>COUNTIF('TKK-MIF-TIF'!$A$55:$K$80,'rekap jam tatap muka'!B43)</f>
        <v>0</v>
      </c>
      <c r="J15" s="19">
        <f>SUMIF('TKK-MIF-TIF'!$H$60,'rekap jam tatap muka'!B43,'TKK-MIF-TIF'!$R$60)+SUMIF('TKK-MIF-TIF'!$H$62,'rekap jam tatap muka'!B43,'TKK-MIF-TIF'!$R$62)+SUMIF('TKK-MIF-TIF'!$H$67:$H$72,'rekap jam tatap muka'!B43,'TKK-MIF-TIF'!$R$67:$R$72)+SUMIF('TKK-MIF-TIF'!$H$78:$H$79,'rekap jam tatap muka'!B43,'TKK-MIF-TIF'!$R$78:$R$79)+SUMIF('TKK-MIF-TIF'!$I$60,'rekap jam tatap muka'!B43,'TKK-MIF-TIF'!$R$60)+SUMIF('TKK-MIF-TIF'!$I$62,'rekap jam tatap muka'!B43,'TKK-MIF-TIF'!$R$62)+SUMIF('TKK-MIF-TIF'!$I$67:$I$72,'rekap jam tatap muka'!B43,'TKK-MIF-TIF'!$R$67:$R$72)+SUMIF('TKK-MIF-TIF'!$I$78:$I$79,'rekap jam tatap muka'!B43,'TKK-MIF-TIF'!$R$78:$R$79)+SUMIF('TKK-MIF-TIF'!$J$60,'rekap jam tatap muka'!B43,'TKK-MIF-TIF'!$R$60)+SUMIF('TKK-MIF-TIF'!$J$62,'rekap jam tatap muka'!B43,'TKK-MIF-TIF'!$R$62)+SUMIF('TKK-MIF-TIF'!$J$67:$J$72,'rekap jam tatap muka'!B43,'TKK-MIF-TIF'!$R$67:$R$72)+SUMIF('TKK-MIF-TIF'!$J$78:$J$79,'rekap jam tatap muka'!B43,'TKK-MIF-TIF'!$R$78:$R$79)+SUMIF('TKK-MIF-TIF'!$K$60,'rekap jam tatap muka'!B43,'TKK-MIF-TIF'!$R$60)+SUMIF('TKK-MIF-TIF'!$K$62,'rekap jam tatap muka'!B43,'TKK-MIF-TIF'!$R$62)+SUMIF('TKK-MIF-TIF'!$K$67:$K$72,'rekap jam tatap muka'!B43,'TKK-MIF-TIF'!$R$67:$R$72)+SUMIF('TKK-MIF-TIF'!$K$78:$K$79,'rekap jam tatap muka'!B43,'TKK-MIF-TIF'!$R$78:$R$79)+SUMIF('TKK-MIF-TIF'!$L$60,'rekap jam tatap muka'!B43,'TKK-MIF-TIF'!$R$60)+SUMIF('TKK-MIF-TIF'!$L$62,'rekap jam tatap muka'!B43,'TKK-MIF-TIF'!$R$62)+SUMIF('TKK-MIF-TIF'!$L$67:$L$72,'rekap jam tatap muka'!B43,'TKK-MIF-TIF'!$R$67:$R$72)+SUMIF('TKK-MIF-TIF'!$L$78:$L$79,'rekap jam tatap muka'!B43,'TKK-MIF-TIF'!$R$78:$R$79)</f>
        <v>0</v>
      </c>
      <c r="K15" s="20">
        <f>SUMIF('TKK-MIF-TIF'!$H$61,'rekap jam tatap muka'!B43,'TKK-MIF-TIF'!$R$61)+SUMIF('TKK-MIF-TIF'!$H$63:$H$64,'rekap jam tatap muka'!B43,'TKK-MIF-TIF'!$R$63:$R$64)+SUMIF('TKK-MIF-TIF'!$H$73:$H$74,'rekap jam tatap muka'!B43,'TKK-MIF-TIF'!$R$73:$R$74)+SUMIF('TKK-MIF-TIF'!$H$77,'rekap jam tatap muka'!B43,'TKK-MIF-TIF'!$R$77)+SUMIF('TKK-MIF-TIF'!$I$61,'rekap jam tatap muka'!B43,'TKK-MIF-TIF'!$R$61)+SUMIF('TKK-MIF-TIF'!$I$63:$I$64,'rekap jam tatap muka'!B43,'TKK-MIF-TIF'!$R$63:$R$64)+SUMIF('TKK-MIF-TIF'!$I$73:$I$74,'rekap jam tatap muka'!B43,'TKK-MIF-TIF'!$R$73:$R$74)+SUMIF('TKK-MIF-TIF'!$I$77,'rekap jam tatap muka'!B43,'TKK-MIF-TIF'!$R$77)+SUMIF('TKK-MIF-TIF'!$J$61,'rekap jam tatap muka'!B43,'TKK-MIF-TIF'!$R$61)+SUMIF('TKK-MIF-TIF'!$J$63:$J$64,'rekap jam tatap muka'!B43,'TKK-MIF-TIF'!$R$63:$R$64)+SUMIF('TKK-MIF-TIF'!$J$73:$J$74,'rekap jam tatap muka'!B43,'TKK-MIF-TIF'!$R$73:$R$74)+SUMIF('TKK-MIF-TIF'!$J$77,'rekap jam tatap muka'!B43,'TKK-MIF-TIF'!$R$77)+SUMIF('TKK-MIF-TIF'!$K$61,'rekap jam tatap muka'!B43,'TKK-MIF-TIF'!$R$61)+SUMIF('TKK-MIF-TIF'!$K$63:$K$64,'rekap jam tatap muka'!B43,'TKK-MIF-TIF'!$R$63:$R$64)+SUMIF('TKK-MIF-TIF'!$K$73:$K$74,'rekap jam tatap muka'!B43,'TKK-MIF-TIF'!$R$73:$R$74)+SUMIF('TKK-MIF-TIF'!$K$77,'rekap jam tatap muka'!B43,'TKK-MIF-TIF'!$R$77)+SUMIF('TKK-MIF-TIF'!$L$61,'rekap jam tatap muka'!B43,'TKK-MIF-TIF'!$R$61)+SUMIF('TKK-MIF-TIF'!$L$63:$L$64,'rekap jam tatap muka'!B43,'TKK-MIF-TIF'!$R$63:$R$64)+SUMIF('TKK-MIF-TIF'!$L$73:$L$74,'rekap jam tatap muka'!B43,'TKK-MIF-TIF'!$R$73:$R$74)+SUMIF('TKK-MIF-TIF'!$L$77,'rekap jam tatap muka'!B43,'TKK-MIF-TIF'!$R$77)</f>
        <v>0</v>
      </c>
      <c r="L15" s="21">
        <f>COUNTIF('TKK-MIF-TIF'!$A$84:$K$109,'rekap jam tatap muka'!B43)</f>
        <v>0</v>
      </c>
      <c r="M15" s="21">
        <f>SUMIF('TKK-MIF-TIF'!$H$89,'rekap jam tatap muka'!B43,'TKK-MIF-TIF'!$R$89)+SUMIF('TKK-MIF-TIF'!$H$91,'rekap jam tatap muka'!B43,'TKK-MIF-TIF'!$R$91)+SUMIF('TKK-MIF-TIF'!$H$96:$H$101,'rekap jam tatap muka'!B43,'TKK-MIF-TIF'!$R$96:$R$101)+SUMIF('TKK-MIF-TIF'!$H$107:$H$108,'rekap jam tatap muka'!B43,'TKK-MIF-TIF'!$R$107:$R$108)+SUMIF('TKK-MIF-TIF'!$I$89,'rekap jam tatap muka'!B43,'TKK-MIF-TIF'!$R$89)+SUMIF('TKK-MIF-TIF'!$I$91,'rekap jam tatap muka'!B43,'TKK-MIF-TIF'!$R$91)+SUMIF('TKK-MIF-TIF'!$I$96:$I$101,'rekap jam tatap muka'!B43,'TKK-MIF-TIF'!$R$96:$R$101)+SUMIF('TKK-MIF-TIF'!$I$107:$I$108,'rekap jam tatap muka'!B43,'TKK-MIF-TIF'!$R$107:$R$108)+SUMIF('TKK-MIF-TIF'!$J$89,'rekap jam tatap muka'!B43,'TKK-MIF-TIF'!$R$89)+SUMIF('TKK-MIF-TIF'!$J$91,'rekap jam tatap muka'!B43,'TKK-MIF-TIF'!$R$91)+SUMIF('TKK-MIF-TIF'!$J$96:$J$101,'rekap jam tatap muka'!B43,'TKK-MIF-TIF'!$R$96:$R$101)+SUMIF('TKK-MIF-TIF'!$J$107:$J$108,'rekap jam tatap muka'!B43,'TKK-MIF-TIF'!$R$107:$R$108)+SUMIF('TKK-MIF-TIF'!$K$89,'rekap jam tatap muka'!B43,'TKK-MIF-TIF'!$R$89)+SUMIF('TKK-MIF-TIF'!$K$91,'rekap jam tatap muka'!B43,'TKK-MIF-TIF'!$R$91)+SUMIF('TKK-MIF-TIF'!$K$96:$K$101,'rekap jam tatap muka'!B43,'TKK-MIF-TIF'!$R$96:$R$101)+SUMIF('TKK-MIF-TIF'!$K$107:$K$108,'rekap jam tatap muka'!B43,'TKK-MIF-TIF'!$R$107:$R$108)+SUMIF('TKK-MIF-TIF'!$H$89,'rekap jam tatap muka'!B43,'TKK-MIF-TIF'!$R$89)+SUMIF('TKK-MIF-TIF'!$L$91,'rekap jam tatap muka'!B43,'TKK-MIF-TIF'!$R$91)+SUMIF('TKK-MIF-TIF'!$L$96:$L$101,'rekap jam tatap muka'!B43,'TKK-MIF-TIF'!$R$96:$R$101)+SUMIF('TKK-MIF-TIF'!$L$107:$L$108,'rekap jam tatap muka'!B43,'TKK-MIF-TIF'!$R$107:$R$108)</f>
        <v>0</v>
      </c>
      <c r="N15" s="22">
        <f ca="1">SUMIF('TKK-MIF-TIF'!$H$90,'rekap jam tatap muka'!B43,'TKK-MIF-TIF'!$R$90)+SUMIF('TKK-MIF-TIF'!$H$92:$H$93,'rekap jam tatap muka'!B43,'TKK-MIF-TIF'!$R$92:$R$93)+SUMIF('TKK-MIF-TIF'!$H$102:$H$103,'rekap jam tatap muka'!B43,'TKK-MIF-TIF'!$R$102:$R$103)+SUMIF('TKK-MIF-TIF'!$H$106,'rekap jam tatap muka'!B43,'TKK-MIF-TIF'!$R$106)+SUMIF('TKK-MIF-TIF'!$I$90,'rekap jam tatap muka'!B43,'TKK-MIF-TIF'!$R$90)+SUMIF('TKK-MIF-TIF'!$H$92:$I$93,'rekap jam tatap muka'!B43,'TKK-MIF-TIF'!$R$92:$R$93)+SUMIF('TKK-MIF-TIF'!$I$102:$I$103,'rekap jam tatap muka'!B43,'TKK-MIF-TIF'!$R$102:$R$103)+SUMIF('TKK-MIF-TIF'!$I$106,'rekap jam tatap muka'!B43,'TKK-MIF-TIF'!$R$106)+SUMIF('TKK-MIF-TIF'!$J$90,'rekap jam tatap muka'!B43,'TKK-MIF-TIF'!$R$90)+SUMIF('TKK-MIF-TIF'!$J$92:$J$93,'rekap jam tatap muka'!B43,'TKK-MIF-TIF'!$R$92:$R$93)+SUMIF('TKK-MIF-TIF'!$J$102:$J$103,'rekap jam tatap muka'!B43,'TKK-MIF-TIF'!$R$102:$R$103)+SUMIF('TKK-MIF-TIF'!$J$106,'rekap jam tatap muka'!B43,'TKK-MIF-TIF'!$R$106)+SUMIF('TKK-MIF-TIF'!$K$90,'rekap jam tatap muka'!B43,'TKK-MIF-TIF'!$R$90)+SUMIF('TKK-MIF-TIF'!$K$92:$K$93,'rekap jam tatap muka'!B43,'TKK-MIF-TIF'!$R$92:$R$93)+SUMIF('TKK-MIF-TIF'!$K$102:$K$103,'rekap jam tatap muka'!B43,'TKK-MIF-TIF'!$R$102:$R$103)+SUMIF('TKK-MIF-TIF'!$K$106,'rekap jam tatap muka'!B43,'TKK-MIF-TIF'!$R$106)+SUMIF('TKK-MIF-TIF'!$L$90,'rekap jam tatap muka'!B43,'TKK-MIF-TIF'!$R$90)+SUMIF('TKK-MIF-TIF'!$L$92:$L$93,'rekap jam tatap muka'!B43,'TKK-MIF-TIF'!$R$92:$R$93)+SUMIF('TKK-MIF-TIF'!$L$102:$L$103,'rekap jam tatap muka'!B43,'TKK-MIF-TIF'!$R$102:$R$103)+SUMIF('TKK-MIF-TIF'!$L$106,'rekap jam tatap muka'!B43,'TKK-MIF-TIF'!$R$106)</f>
        <v>0</v>
      </c>
      <c r="O15" s="23">
        <f>COUNTIF('TKK-MIF-TIF'!$A$113:$L$150,'rekap jam tatap muka'!B43)</f>
        <v>1</v>
      </c>
      <c r="P15" s="23">
        <f>SUMIF('TKK-MIF-TIF'!$H$119:$H$121,'rekap jam tatap muka'!B43,'TKK-MIF-TIF'!$R$119:$R$121)+SUMIF('TKK-MIF-TIF'!$H$129:$H$132,'rekap jam tatap muka'!B43,'TKK-MIF-TIF'!$R$129:$R$132)+SUMIF('TKK-MIF-TIF'!$H$139:$H$142,'rekap jam tatap muka'!B43,'TKK-MIF-TIF'!$R$139:$R185)+ SUMIF('TKK-MIF-TIF'!$H$150:$H$151,'rekap jam tatap muka'!B43,'TKK-MIF-TIF'!$R$150:$R194)+SUMIF('TKK-MIF-TIF'!$I$119:$I$121,'rekap jam tatap muka'!B43,'TKK-MIF-TIF'!$R$119:$R$121)+SUMIF('TKK-MIF-TIF'!$I$129:$I$132,'rekap jam tatap muka'!B43,'TKK-MIF-TIF'!$R$129:$R$132)+SUMIF('TKK-MIF-TIF'!$I$139:$I$142,'rekap jam tatap muka'!B43,'TKK-MIF-TIF'!$R$139:$R185)+SUMIF('TKK-MIF-TIF'!$I$150:$I$151,'rekap jam tatap muka'!B43,'TKK-MIF-TIF'!$R$150:$R194)+SUMIF('TKK-MIF-TIF'!$J$119:$J$121,'rekap jam tatap muka'!B43,'TKK-MIF-TIF'!$R$119:$R$121)+SUMIF('TKK-MIF-TIF'!$J$129:$J$132,'rekap jam tatap muka'!B43,'TKK-MIF-TIF'!$R$129:$R$132)+SUMIF('TKK-MIF-TIF'!$J$139:$J$142,'rekap jam tatap muka'!B43,'TKK-MIF-TIF'!$R$139:$R185)+SUMIF('TKK-MIF-TIF'!$J$150:$J$151,'rekap jam tatap muka'!B43,'TKK-MIF-TIF'!$R$150:$R194)+SUMIF('TKK-MIF-TIF'!$K$119:$K$121,'rekap jam tatap muka'!B43,'TKK-MIF-TIF'!$R$119:$R$121)+SUMIF('TKK-MIF-TIF'!$K$129:$K$132,'rekap jam tatap muka'!B43,'TKK-MIF-TIF'!$R$132:$R$1120)+SUMIF('TKK-MIF-TIF'!$K$139:$K$142,'rekap jam tatap muka'!B43,'TKK-MIF-TIF'!$R$139:$R185)+SUMIF('TKK-MIF-TIF'!$K$150:$K$151,'rekap jam tatap muka'!B43,'TKK-MIF-TIF'!$R$150:$R194)+SUMIF('TKK-MIF-TIF'!$L$119:$L$121,'rekap jam tatap muka'!B43,'TKK-MIF-TIF'!$R$119:$R$121)+SUMIF('TKK-MIF-TIF'!$L$129:$L$132,'rekap jam tatap muka'!B43,'TKK-MIF-TIF'!$R$132:$R$1120)+SUMIF('TKK-MIF-TIF'!$L$139:$L$142,'rekap jam tatap muka'!B43,'TKK-MIF-TIF'!$R$139:$R185)+SUMIF('TKK-MIF-TIF'!$L$150:$L$151,'rekap jam tatap muka'!B43,'TKK-MIF-TIF'!$R$150:$R194)</f>
        <v>0</v>
      </c>
      <c r="Q15" s="24">
        <f>SUMIF('TKK-MIF-TIF'!$H$122:$H$123,'rekap jam tatap muka'!B43,'TKK-MIF-TIF'!$R$122:$R$123)+SUMIF('TKK-MIF-TIF'!$H$128,'rekap jam tatap muka'!B43,'TKK-MIF-TIF'!$R$128)+SUMIF('TKK-MIF-TIF'!$H$133:$H$134,'rekap jam tatap muka'!B43,'TKK-MIF-TIF'!$R$133:$R$134)+SUMIF('TKK-MIF-TIF'!$H$143:$H$145,'rekap jam tatap muka'!B43,'TKK-MIF-TIF'!$R$143:$R$145)+SUMIF('TKK-MIF-TIF'!$H$152,'rekap jam tatap muka'!B43,'TKK-MIF-TIF'!$R$152)+SUMIF('TKK-MIF-TIF'!$I$122:$I$123,'rekap jam tatap muka'!B43,'TKK-MIF-TIF'!$R$122:$R$123)+SUMIF('TKK-MIF-TIF'!$I$128,'rekap jam tatap muka'!B43,'TKK-MIF-TIF'!$R$128)+SUMIF('TKK-MIF-TIF'!$I$133:$I$134,'rekap jam tatap muka'!B43,'TKK-MIF-TIF'!$R$133:$R$134)+SUMIF('TKK-MIF-TIF'!$I$143:$I$145,'rekap jam tatap muka'!B43,'TKK-MIF-TIF'!$R$143:$R$145)+SUMIF('TKK-MIF-TIF'!$I$152,'rekap jam tatap muka'!B43,'TKK-MIF-TIF'!$R$152)+SUMIF('TKK-MIF-TIF'!$J$122:$J$123,'rekap jam tatap muka'!B43,'TKK-MIF-TIF'!$R$122:$R$123)+SUMIF('TKK-MIF-TIF'!$J$128,'rekap jam tatap muka'!B43,'TKK-MIF-TIF'!$R$128)+SUMIF('TKK-MIF-TIF'!$J$133:$J$134,'rekap jam tatap muka'!B43,'TKK-MIF-TIF'!$R$133:$R$134)+SUMIF('TKK-MIF-TIF'!$J$143:$J$145,'rekap jam tatap muka'!B43,'TKK-MIF-TIF'!$R$143:$R$145)+SUMIF('TKK-MIF-TIF'!$K$122:$K$123,'rekap jam tatap muka'!B43,'TKK-MIF-TIF'!$R$122:$R$123)+SUMIF('TKK-MIF-TIF'!$J$152,'rekap jam tatap muka'!B43,'TKK-MIF-TIF'!$R$152)+SUMIF('TKK-MIF-TIF'!$K$128,'rekap jam tatap muka'!B43,'TKK-MIF-TIF'!$R$128)+SUMIF('TKK-MIF-TIF'!$K$133:$K$134,'rekap jam tatap muka'!B43,'TKK-MIF-TIF'!$R$133:$R$134)+SUMIF('TKK-MIF-TIF'!$K$143:$K$145,'rekap jam tatap muka'!B43,'TKK-MIF-TIF'!$R$143:$R$145)+SUMIF('TKK-MIF-TIF'!$K$152,'rekap jam tatap muka'!B43,'TKK-MIF-TIF'!$R$152)+SUMIF('TKK-MIF-TIF'!$L$122:$L$123,'rekap jam tatap muka'!B43,'TKK-MIF-TIF'!$R$122:$R$123)+SUMIF('TKK-MIF-TIF'!$L$128,'rekap jam tatap muka'!B43,'TKK-MIF-TIF'!$R$128)+SUMIF('TKK-MIF-TIF'!$L$133:$L$134,'rekap jam tatap muka'!B43,'TKK-MIF-TIF'!$R$133:$R$134)+SUMIF('TKK-MIF-TIF'!$L$143:$L$145,'rekap jam tatap muka'!B43,'TKK-MIF-TIF'!$R$143:$R$145)+SUMIF('TKK-MIF-TIF'!$L$152,'rekap jam tatap muka'!B43,'TKK-MIF-TIF'!$R$152)</f>
        <v>6</v>
      </c>
      <c r="R15" s="25">
        <f>COUNTIF('TKK-MIF-TIF'!$A$189:$L$226,'rekap jam tatap muka'!B43)</f>
        <v>1</v>
      </c>
      <c r="S15" s="25">
        <f>SUMIF('TKK-MIF-TIF'!$H$194:$H$196,'rekap jam tatap muka'!B43,'TKK-MIF-TIF'!$R$194:$R$196)+SUMIF('TKK-MIF-TIF'!$H$205:$H$208,'rekap jam tatap muka'!B43,'TKK-MIF-TIF'!$R$205:$R$208)+SUMIF('TKK-MIF-TIF'!$H$215:$H$218,'rekap jam tatap muka'!B43,'TKK-MIF-TIF'!$R$215:$R261)+SUMIF('TKK-MIF-TIF'!$H$226:$H$227,'rekap jam tatap muka'!B43,'TKK-MIF-TIF'!$R$226:$R270)+ SUMIF('TKK-MIF-TIF'!$I$194:$I$196,'rekap jam tatap muka'!B43,'TKK-MIF-TIF'!$R$194:$R$196)+SUMIF('TKK-MIF-TIF'!$I$205:$I$208,'rekap jam tatap muka'!B43,'TKK-MIF-TIF'!$R$205:$R$208)+SUMIF('TKK-MIF-TIF'!$I$215:$I$218,'rekap jam tatap muka'!B43,'TKK-MIF-TIF'!$R$215:$R261)+SUMIF('TKK-MIF-TIF'!$I$226:$I$227,'rekap jam tatap muka'!B43,'TKK-MIF-TIF'!$R$226:$R270)+SUMIF('TKK-MIF-TIF'!$J$194:$J$196,'rekap jam tatap muka'!B43,'TKK-MIF-TIF'!$R$194:$R$196)+SUMIF('TKK-MIF-TIF'!$J$205:$J$208,'rekap jam tatap muka'!B43,'TKK-MIF-TIF'!$R$205:$R$208)+SUMIF('TKK-MIF-TIF'!$J$215:$J$218,'rekap jam tatap muka'!B43,'TKK-MIF-TIF'!$R$215:$R261)+SUMIF('TKK-MIF-TIF'!$J$226:$J$227,'rekap jam tatap muka'!B43,'TKK-MIF-TIF'!$R$226:$R270)+SUMIF('TKK-MIF-TIF'!$K$194:$K$196,'rekap jam tatap muka'!B43,'TKK-MIF-TIF'!$R$194:$R$196)+SUMIF('TKK-MIF-TIF'!$K$205:$K$208,'rekap jam tatap muka'!B43,'TKK-MIF-TIF'!$R$205:$R$208)+SUMIF('TKK-MIF-TIF'!$K$215:$K$218,'rekap jam tatap muka'!B43,'TKK-MIF-TIF'!$R$215:$R261)+SUMIF('TKK-MIF-TIF'!$K$226:$K$227,'rekap jam tatap muka'!B43,'TKK-MIF-TIF'!$R$226:$R270)+SUMIF('TKK-MIF-TIF'!$L$194:$L$196,'rekap jam tatap muka'!B43,'TKK-MIF-TIF'!$R$194:$R$196)+SUMIF('TKK-MIF-TIF'!$L$205:$L$208,'rekap jam tatap muka'!B43,'TKK-MIF-TIF'!$R$205:$R$208)+SUMIF('TKK-MIF-TIF'!$L$215:$L$218,'rekap jam tatap muka'!B43,'TKK-MIF-TIF'!$R$215:$R261)+SUMIF('TKK-MIF-TIF'!$L$226:$L$227,'rekap jam tatap muka'!B43,'TKK-MIF-TIF'!$R$226:$R270)</f>
        <v>0</v>
      </c>
      <c r="T15" s="26">
        <f>SUMIF('TKK-MIF-TIF'!$H$197:$H$198,'rekap jam tatap muka'!B43,'TKK-MIF-TIF'!$R$197:$R$198)+SUMIF('TKK-MIF-TIF'!$H$204,'rekap jam tatap muka'!B43,'TKK-MIF-TIF'!$R$204)+SUMIF('TKK-MIF-TIF'!$H$209:$H$210,'rekap jam tatap muka'!B43,'TKK-MIF-TIF'!$R$209:$R$210)+SUMIF('TKK-MIF-TIF'!$H$219:$H$221,'rekap jam tatap muka'!B43,'TKK-MIF-TIF'!$R$219:$R$221)+SUMIF('TKK-MIF-TIF'!$H$228,'rekap jam tatap muka'!B43,'TKK-MIF-TIF'!$R$228)+SUMIF('TKK-MIF-TIF'!$I$197:$I$198,'rekap jam tatap muka'!B43,'TKK-MIF-TIF'!$R$197:$R$198)+SUMIF('TKK-MIF-TIF'!$I$204,'rekap jam tatap muka'!B43,'TKK-MIF-TIF'!$R$204)+SUMIF('TKK-MIF-TIF'!$I$209:$I$210,'rekap jam tatap muka'!B43,'TKK-MIF-TIF'!$R$209:$R$210)+SUMIF('TKK-MIF-TIF'!$I$219:$I$221,'rekap jam tatap muka'!B43,'TKK-MIF-TIF'!$R$219:$R$221)+SUMIF('TKK-MIF-TIF'!$I$228,'rekap jam tatap muka'!B43,'TKK-MIF-TIF'!$R$228)+SUMIF('TKK-MIF-TIF'!$J$197:$J$198,'rekap jam tatap muka'!B43,'TKK-MIF-TIF'!$R$197:$R$198)+SUMIF('TKK-MIF-TIF'!$J$204,'rekap jam tatap muka'!B43,'TKK-MIF-TIF'!$R$204)+SUMIF('TKK-MIF-TIF'!$J$209:$J$210,'rekap jam tatap muka'!B43,'TKK-MIF-TIF'!$R$209:$R$210)+SUMIF('TKK-MIF-TIF'!$J$219:$J$221,'rekap jam tatap muka'!B43,'TKK-MIF-TIF'!$R$219:$R$221)+SUMIF('TKK-MIF-TIF'!$J$228,'rekap jam tatap muka'!B43,'TKK-MIF-TIF'!$R$228)+SUMIF('TKK-MIF-TIF'!$K$197:$K$198,'rekap jam tatap muka'!B43,'TKK-MIF-TIF'!$R$197:$R$198)+SUMIF('TKK-MIF-TIF'!$K$204,'rekap jam tatap muka'!B43,'TKK-MIF-TIF'!$R$204)+SUMIF('TKK-MIF-TIF'!$K$209:$K$210,'rekap jam tatap muka'!B43,'TKK-MIF-TIF'!$R$209:$R$210)+SUMIF('TKK-MIF-TIF'!$K$219:$K$221,'rekap jam tatap muka'!B43,'TKK-MIF-TIF'!$R$219:$R$221)+SUMIF('TKK-MIF-TIF'!$K$228,'rekap jam tatap muka'!B43,'TKK-MIF-TIF'!$R$228)+SUMIF('TKK-MIF-TIF'!$L$197:$L$198,'rekap jam tatap muka'!B43,'TKK-MIF-TIF'!$R$197:$R$198)+SUMIF('TKK-MIF-TIF'!$L$204,'rekap jam tatap muka'!B43,'TKK-MIF-TIF'!$R$204)+SUMIF('TKK-MIF-TIF'!$L$209:$L$210,'rekap jam tatap muka'!B43,'TKK-MIF-TIF'!$R$209:$R$210)+SUMIF('TKK-MIF-TIF'!$J$219:$J$221,'rekap jam tatap muka'!B43,'TKK-MIF-TIF'!$R$219:$R$221)++SUMIF('TKK-MIF-TIF'!$L$228,'rekap jam tatap muka'!B43,'TKK-MIF-TIF'!$R$228)</f>
        <v>3</v>
      </c>
      <c r="U15" s="27">
        <f>COUNTIF('TKK-MIF-TIF'!$A$231:$L$242,'rekap jam tatap muka'!B43)</f>
        <v>0</v>
      </c>
      <c r="V15" s="28">
        <f>SUMIF('TKK-MIF-TIF'!$H$251:$H$253,'rekap jam tatap muka'!B43,'TKK-MIF-TIF'!$R$251:$R$253)+SUMIF('TKK-MIF-TIF'!$I$251:$I$253,'rekap jam tatap muka'!B43,'TKK-MIF-TIF'!$R$251:$R$253)+SUMIF('TKK-MIF-TIF'!$J$251:$J$253,'rekap jam tatap muka'!B43,'TKK-MIF-TIF'!$R$251:$R$253)+SUMIF('TKK-MIF-TIF'!$K$251:$K$253,'rekap jam tatap muka'!B43,'TKK-MIF-TIF'!$R$251:$R$253)+SUMIF('TKK-MIF-TIF'!$L$251:$L$253,'rekap jam tatap muka'!B43,'TKK-MIF-TIF'!$R$251:$R$253)</f>
        <v>0</v>
      </c>
      <c r="W15" s="29">
        <f>SUMIF('TKK-MIF-TIF'!$H$254:$H$255,'rekap jam tatap muka'!B43,'TKK-MIF-TIF'!$R$254:$R$255)+SUMIF('TKK-MIF-TIF'!$I$254:$I$255,'rekap jam tatap muka'!B43,'TKK-MIF-TIF'!$R$254:$R$255)+SUMIF('TKK-MIF-TIF'!$J$254:$J$255,'rekap jam tatap muka'!B43,'TKK-MIF-TIF'!$R$254:$R$255)+SUMIF('TKK-MIF-TIF'!$K$254:$K$255,'rekap jam tatap muka'!B43,'TKK-MIF-TIF'!$R$254:$R$255)+SUMIF('TKK-MIF-TIF'!$L$254:$L$255,'rekap jam tatap muka'!B43,'TKK-MIF-TIF'!$R$254:$R$255)</f>
        <v>8</v>
      </c>
      <c r="X15" s="30">
        <f>COUNTIF('TKK-MIF-TIF'!$A$261:$L$272,'rekap jam tatap muka'!B43)</f>
        <v>0</v>
      </c>
      <c r="Y15" s="31">
        <f>SUMIF('TKK-MIF-TIF'!$H$266:$H$268,'rekap jam tatap muka'!B43,'TKK-MIF-TIF'!$R$266:$R$268)+SUMIF('TKK-MIF-TIF'!$I$266:$I$268,'rekap jam tatap muka'!B43,'TKK-MIF-TIF'!$R$266:$R$268)+SUMIF('TKK-MIF-TIF'!$J$266:$J$268,'rekap jam tatap muka'!B43,'TKK-MIF-TIF'!$R$266:$R$268)+SUMIF('TKK-MIF-TIF'!$K$266:$K$268,'rekap jam tatap muka'!B43,'TKK-MIF-TIF'!$R$266:$R$268)+SUMIF('TKK-MIF-TIF'!$L$266:$L$268,'rekap jam tatap muka'!B43,'TKK-MIF-TIF'!$R$266:$R$268)</f>
        <v>0</v>
      </c>
      <c r="Z15" s="32">
        <f>SUMIF('TKK-MIF-TIF'!$H$269:$H$270,'rekap jam tatap muka'!B43,'TKK-MIF-TIF'!$R$269:$R$270)+SUMIF('TKK-MIF-TIF'!$I$269:$I$270,'rekap jam tatap muka'!B43,'TKK-MIF-TIF'!$R$269:$R$270)+SUMIF('TKK-MIF-TIF'!$J$269:$J$270,'rekap jam tatap muka'!B43,'TKK-MIF-TIF'!$R$269:$R$270)+SUMIF('TKK-MIF-TIF'!$K$269:$K$270,'rekap jam tatap muka'!B43,'TKK-MIF-TIF'!$R$269:$R$270)+SUMIF('TKK-MIF-TIF'!$L$269:$L$270,'rekap jam tatap muka'!B43,'TKK-MIF-TIF'!$R$269:$R$270)</f>
        <v>0</v>
      </c>
      <c r="AA15" s="33">
        <f>COUNTIF('TKK-MIF-TIF'!$A$154:$L$184,'rekap jam tatap muka'!B43)</f>
        <v>1</v>
      </c>
      <c r="AB15" s="33">
        <f>SUMIF('TKK-MIF-TIF'!$H$161:$H$163,'rekap jam tatap muka'!B43,'TKK-MIF-TIF'!$R$161:$R$163)+SUMIF('TKK-MIF-TIF'!$H$172:$H$175,'rekap jam tatap muka'!B43,'TKK-MIF-TIF'!$R$172:$R$175)+SUMIF('TKK-MIF-TIF'!$I$161:$I$163,'rekap jam tatap muka'!B43,'TKK-MIF-TIF'!$R$161:$R$163)+SUMIF('TKK-MIF-TIF'!$I$172:$I$175,'rekap jam tatap muka'!B43,'TKK-MIF-TIF'!$R$172:$R$175)+SUMIF('TKK-MIF-TIF'!$J$161:$J$163,'rekap jam tatap muka'!B43,'TKK-MIF-TIF'!$R$161:$R$163)+SUMIF('TKK-MIF-TIF'!$J$172:$J$175,'rekap jam tatap muka'!B43,'TKK-MIF-TIF'!$R$172:$R$175)+SUMIF('TKK-MIF-TIF'!$K$161:$K$163,'rekap jam tatap muka'!B43,'TKK-MIF-TIF'!$R$161:$R$163)+SUMIF('TKK-MIF-TIF'!$K$172:$K$175,'rekap jam tatap muka'!B43,'TKK-MIF-TIF'!$R$172:$R$175)+SUMIF('TKK-MIF-TIF'!$L$161:$L$163,'rekap jam tatap muka'!B43,'TKK-MIF-TIF'!$R$161:$R$163)+SUMIF('TKK-MIF-TIF'!$L$172:$L$175,'rekap jam tatap muka'!B43,'TKK-MIF-TIF'!$R$172:$R$175)</f>
        <v>0</v>
      </c>
      <c r="AC15" s="34">
        <f>SUMIF('TKK-MIF-TIF'!$H$164:$H$165,'rekap jam tatap muka'!B43,'TKK-MIF-TIF'!$R$164:$R$165)+SUMIF('TKK-MIF-TIF'!$H$171,'rekap jam tatap muka'!B43,'TKK-MIF-TIF'!$R$171)+SUMIF('TKK-MIF-TIF'!$H$176:$H$177,'rekap jam tatap muka'!B43,'TKK-MIF-TIF'!$R$176:$R$177)+SUMIF('TKK-MIF-TIF'!$I$164:$I$165,'rekap jam tatap muka'!B43,'TKK-MIF-TIF'!$R$164:$R$165)+SUMIF('TKK-MIF-TIF'!$I$171,'rekap jam tatap muka'!B43,'TKK-MIF-TIF'!$R$171)+SUMIF('TKK-MIF-TIF'!$I$176:$I$177,'rekap jam tatap muka'!B43,'TKK-MIF-TIF'!$R$176:$R$177)+SUMIF('TKK-MIF-TIF'!$J$164:$J$165,'rekap jam tatap muka'!B43,'TKK-MIF-TIF'!$R$164:$R$165)+SUMIF('TKK-MIF-TIF'!$J$171,'rekap jam tatap muka'!B43,'TKK-MIF-TIF'!$R$171)+SUMIF('TKK-MIF-TIF'!$J$176:$J$177,'rekap jam tatap muka'!B43,'TKK-MIF-TIF'!$R$176:$R$177)+SUMIF('TKK-MIF-TIF'!$K$164:$K$165,'rekap jam tatap muka'!B43,'TKK-MIF-TIF'!$R$164:$R$165)+SUMIF('TKK-MIF-TIF'!$K$171,'rekap jam tatap muka'!B43,'TKK-MIF-TIF'!$R$171)+SUMIF('TKK-MIF-TIF'!$K$176:$K$177,'rekap jam tatap muka'!B43,'TKK-MIF-TIF'!$R$176:$R$177)+SUMIF('TKK-MIF-TIF'!$L$164:$L$165,'rekap jam tatap muka'!B43,'TKK-MIF-TIF'!$R$164:$R$165)+SUMIF('TKK-MIF-TIF'!$L$171,'rekap jam tatap muka'!B43,'TKK-MIF-TIF'!$R$171)+SUMIF('TKK-MIF-TIF'!$L$176:$L$177,'rekap jam tatap muka'!B43,'TKK-MIF-TIF'!$R$176:$R$177)</f>
        <v>2</v>
      </c>
      <c r="AD15" s="35">
        <f t="shared" si="0"/>
        <v>3</v>
      </c>
      <c r="AE15" s="15">
        <f t="shared" ca="1" si="1"/>
        <v>0</v>
      </c>
      <c r="AF15" s="35">
        <f t="shared" ca="1" si="2"/>
        <v>0</v>
      </c>
      <c r="AG15" s="15">
        <f t="shared" ca="1" si="3"/>
        <v>19</v>
      </c>
      <c r="AH15" s="35">
        <f t="shared" ca="1" si="4"/>
        <v>4</v>
      </c>
      <c r="AI15" s="35">
        <v>24</v>
      </c>
    </row>
    <row r="16" spans="1:35" ht="15" customHeight="1">
      <c r="A16" s="327">
        <v>14</v>
      </c>
      <c r="B16" s="13" t="s">
        <v>333</v>
      </c>
      <c r="C16" s="14">
        <f>COUNTIF('TKK-MIF-TIF'!$A$13:$L$35,'rekap jam tatap muka'!B44)</f>
        <v>0</v>
      </c>
      <c r="D16" s="15">
        <f ca="1">SUMIF('TKK-MIF-TIF'!$H$4:$H$19,'rekap jam tatap muka'!B44,'TKK-MIF-TIF'!$R$4:$R$19)+SUMIF('TKK-MIF-TIF'!$H$25:$H$30,'rekap jam tatap muka'!B44,'TKK-MIF-TIF'!$R$25:$R$30)+SUMIF('TKK-MIF-TIF'!$I$4:$I$19,'rekap jam tatap muka'!B44,'TKK-MIF-TIF'!$R$4:$R$19)+SUMIF('TKK-MIF-TIF'!$I$25:$I$30,'rekap jam tatap muka'!B44,'TKK-MIF-TIF'!$R$25:$R$30)+SUMIF('TKK-MIF-TIF'!$J$4:$J$19,'rekap jam tatap muka'!B44,'TKK-MIF-TIF'!$R$4:$R$19)+SUMIF('TKK-MIF-TIF'!$J$25:$J$30,'rekap jam tatap muka'!B44,'TKK-MIF-TIF'!$R$25:$R$30)+SUMIF('TKK-MIF-TIF'!$K$4:$K$19,'rekap jam tatap muka'!B44,'TKK-MIF-TIF'!$R$4:$R$19)+SUMIF('TKK-MIF-TIF'!$K$25:$K$30,'rekap jam tatap muka'!B44,'TKK-MIF-TIF'!$R$25:$R$30)+SUMIF('TKK-MIF-TIF'!$L$4:$L$19,'rekap jam tatap muka'!B44,'TKK-MIF-TIF'!$R$4:$R$19)+SUMIF('TKK-MIF-TIF'!$L$25:$L$30,'rekap jam tatap muka'!B44,'TKK-MIF-TIF'!$R$25:$R$30)</f>
        <v>0</v>
      </c>
      <c r="E16" s="16">
        <f>SUMIF('TKK-MIF-TIF'!$H$20:$H$22,'rekap jam tatap muka'!B44,'TKK-MIF-TIF'!$R$20:$R$22)+SUMIF('TKK-MIF-TIF'!$H$31:$H$32,'rekap jam tatap muka'!B44,'TKK-MIF-TIF'!$R$31:$R$32)+SUMIF('TKK-MIF-TIF'!$H$34,'rekap jam tatap muka'!B44,'TKK-MIF-TIF'!$R$34)+SUMIF('TKK-MIF-TIF'!$I$20:$I$22,'rekap jam tatap muka'!B44,'TKK-MIF-TIF'!$R$20:$R$22)+SUMIF('TKK-MIF-TIF'!$I$31:$I$32,'rekap jam tatap muka'!B44,'TKK-MIF-TIF'!$R$31:$R$32)+SUMIF('TKK-MIF-TIF'!$I$34,'rekap jam tatap muka'!B44,'TKK-MIF-TIF'!$R$34)+SUMIF('TKK-MIF-TIF'!$J$20:$J$22,'rekap jam tatap muka'!B44,'TKK-MIF-TIF'!$R$20:$R$22)+SUMIF('TKK-MIF-TIF'!$J$31:$J$32,'rekap jam tatap muka'!B44,'TKK-MIF-TIF'!$R$31:$R$32)+SUMIF('TKK-MIF-TIF'!$J$34,'rekap jam tatap muka'!B44,'TKK-MIF-TIF'!$R$34)+SUMIF('TKK-MIF-TIF'!$K$20:$K$22,'rekap jam tatap muka'!B44,'TKK-MIF-TIF'!$R$20:$R$22)+SUMIF('TKK-MIF-TIF'!$K$31:$K$32,'rekap jam tatap muka'!B44,'TKK-MIF-TIF'!$R$31:$R$32)+SUMIF('TKK-MIF-TIF'!$K$34,'rekap jam tatap muka'!B44,'TKK-MIF-TIF'!$R$34)+SUMIF('TKK-MIF-TIF'!$L$20:$L$22,'rekap jam tatap muka'!B44,'TKK-MIF-TIF'!$R$20:$R$22)+SUMIF('TKK-MIF-TIF'!$L$31:$L$32,'rekap jam tatap muka'!B44,'TKK-MIF-TIF'!$R$31:$R$32)+SUMIF('TKK-MIF-TIF'!$L$34,'rekap jam tatap muka'!B44,'TKK-MIF-TIF'!$R$34)</f>
        <v>0</v>
      </c>
      <c r="F16" s="17">
        <f>COUNTIF('TKK-MIF-TIF'!$A$41:$L$50,'rekap jam tatap muka'!B44)</f>
        <v>0</v>
      </c>
      <c r="G16" s="18">
        <f>SUMIF('TKK-MIF-TIF'!$H$43:$H$47,'rekap jam tatap muka'!B44,'TKK-MIF-TIF'!$R$43:$R$47)+SUMIF('TKK-MIF-TIF'!$I$43:$I$47,'rekap jam tatap muka'!B44,'TKK-MIF-TIF'!$R$43:$R$47)+SUMIF('TKK-MIF-TIF'!$J$43:$J$47,'rekap jam tatap muka'!B44,'TKK-MIF-TIF'!$R$43:$R$47)+SUMIF('TKK-MIF-TIF'!$K$43:$K$47,'rekap jam tatap muka'!B44,'TKK-MIF-TIF'!$R$43:$R$47)+SUMIF('TKK-MIF-TIF'!$L$43:$L$47,'rekap jam tatap muka'!B44,'TKK-MIF-TIF'!$R$43:$R$47)</f>
        <v>0</v>
      </c>
      <c r="H16" s="16">
        <f>SUMIF('TKK-MIF-TIF'!$H$48:$H$50,'rekap jam tatap muka'!B44,'TKK-MIF-TIF'!$R$48:$R$50)+SUMIF('TKK-MIF-TIF'!$I$48:$I$50,'rekap jam tatap muka'!B44,'TKK-MIF-TIF'!$R$48:$R$50)+SUMIF('TKK-MIF-TIF'!$J$48:$J$50,'rekap jam tatap muka'!B44,'TKK-MIF-TIF'!$R$48:$R$50)+SUMIF('TKK-MIF-TIF'!$K$48:$K$50,'rekap jam tatap muka'!B44,'TKK-MIF-TIF'!$R$48:$R$50)+SUMIF('TKK-MIF-TIF'!$L$48:$L$50,'rekap jam tatap muka'!B44,'TKK-MIF-TIF'!$R$48:$R$50)</f>
        <v>0</v>
      </c>
      <c r="I16" s="19">
        <f>COUNTIF('TKK-MIF-TIF'!$A$55:$K$80,'rekap jam tatap muka'!B44)</f>
        <v>0</v>
      </c>
      <c r="J16" s="19">
        <f>SUMIF('TKK-MIF-TIF'!$H$60,'rekap jam tatap muka'!B44,'TKK-MIF-TIF'!$R$60)+SUMIF('TKK-MIF-TIF'!$H$62,'rekap jam tatap muka'!B44,'TKK-MIF-TIF'!$R$62)+SUMIF('TKK-MIF-TIF'!$H$67:$H$72,'rekap jam tatap muka'!B44,'TKK-MIF-TIF'!$R$67:$R$72)+SUMIF('TKK-MIF-TIF'!$H$78:$H$79,'rekap jam tatap muka'!B44,'TKK-MIF-TIF'!$R$78:$R$79)+SUMIF('TKK-MIF-TIF'!$I$60,'rekap jam tatap muka'!B44,'TKK-MIF-TIF'!$R$60)+SUMIF('TKK-MIF-TIF'!$I$62,'rekap jam tatap muka'!B44,'TKK-MIF-TIF'!$R$62)+SUMIF('TKK-MIF-TIF'!$I$67:$I$72,'rekap jam tatap muka'!B44,'TKK-MIF-TIF'!$R$67:$R$72)+SUMIF('TKK-MIF-TIF'!$I$78:$I$79,'rekap jam tatap muka'!B44,'TKK-MIF-TIF'!$R$78:$R$79)+SUMIF('TKK-MIF-TIF'!$J$60,'rekap jam tatap muka'!B44,'TKK-MIF-TIF'!$R$60)+SUMIF('TKK-MIF-TIF'!$J$62,'rekap jam tatap muka'!B44,'TKK-MIF-TIF'!$R$62)+SUMIF('TKK-MIF-TIF'!$J$67:$J$72,'rekap jam tatap muka'!B44,'TKK-MIF-TIF'!$R$67:$R$72)+SUMIF('TKK-MIF-TIF'!$J$78:$J$79,'rekap jam tatap muka'!B44,'TKK-MIF-TIF'!$R$78:$R$79)+SUMIF('TKK-MIF-TIF'!$K$60,'rekap jam tatap muka'!B44,'TKK-MIF-TIF'!$R$60)+SUMIF('TKK-MIF-TIF'!$K$62,'rekap jam tatap muka'!B44,'TKK-MIF-TIF'!$R$62)+SUMIF('TKK-MIF-TIF'!$K$67:$K$72,'rekap jam tatap muka'!B44,'TKK-MIF-TIF'!$R$67:$R$72)+SUMIF('TKK-MIF-TIF'!$K$78:$K$79,'rekap jam tatap muka'!B44,'TKK-MIF-TIF'!$R$78:$R$79)+SUMIF('TKK-MIF-TIF'!$L$60,'rekap jam tatap muka'!B44,'TKK-MIF-TIF'!$R$60)+SUMIF('TKK-MIF-TIF'!$L$62,'rekap jam tatap muka'!B44,'TKK-MIF-TIF'!$R$62)+SUMIF('TKK-MIF-TIF'!$L$67:$L$72,'rekap jam tatap muka'!B44,'TKK-MIF-TIF'!$R$67:$R$72)+SUMIF('TKK-MIF-TIF'!$L$78:$L$79,'rekap jam tatap muka'!B44,'TKK-MIF-TIF'!$R$78:$R$79)</f>
        <v>0</v>
      </c>
      <c r="K16" s="20">
        <f>SUMIF('TKK-MIF-TIF'!$H$61,'rekap jam tatap muka'!B44,'TKK-MIF-TIF'!$R$61)+SUMIF('TKK-MIF-TIF'!$H$63:$H$64,'rekap jam tatap muka'!B44,'TKK-MIF-TIF'!$R$63:$R$64)+SUMIF('TKK-MIF-TIF'!$H$73:$H$74,'rekap jam tatap muka'!B44,'TKK-MIF-TIF'!$R$73:$R$74)+SUMIF('TKK-MIF-TIF'!$H$77,'rekap jam tatap muka'!B44,'TKK-MIF-TIF'!$R$77)+SUMIF('TKK-MIF-TIF'!$I$61,'rekap jam tatap muka'!B44,'TKK-MIF-TIF'!$R$61)+SUMIF('TKK-MIF-TIF'!$I$63:$I$64,'rekap jam tatap muka'!B44,'TKK-MIF-TIF'!$R$63:$R$64)+SUMIF('TKK-MIF-TIF'!$I$73:$I$74,'rekap jam tatap muka'!B44,'TKK-MIF-TIF'!$R$73:$R$74)+SUMIF('TKK-MIF-TIF'!$I$77,'rekap jam tatap muka'!B44,'TKK-MIF-TIF'!$R$77)+SUMIF('TKK-MIF-TIF'!$J$61,'rekap jam tatap muka'!B44,'TKK-MIF-TIF'!$R$61)+SUMIF('TKK-MIF-TIF'!$J$63:$J$64,'rekap jam tatap muka'!B44,'TKK-MIF-TIF'!$R$63:$R$64)+SUMIF('TKK-MIF-TIF'!$J$73:$J$74,'rekap jam tatap muka'!B44,'TKK-MIF-TIF'!$R$73:$R$74)+SUMIF('TKK-MIF-TIF'!$J$77,'rekap jam tatap muka'!B44,'TKK-MIF-TIF'!$R$77)+SUMIF('TKK-MIF-TIF'!$K$61,'rekap jam tatap muka'!B44,'TKK-MIF-TIF'!$R$61)+SUMIF('TKK-MIF-TIF'!$K$63:$K$64,'rekap jam tatap muka'!B44,'TKK-MIF-TIF'!$R$63:$R$64)+SUMIF('TKK-MIF-TIF'!$K$73:$K$74,'rekap jam tatap muka'!B44,'TKK-MIF-TIF'!$R$73:$R$74)+SUMIF('TKK-MIF-TIF'!$K$77,'rekap jam tatap muka'!B44,'TKK-MIF-TIF'!$R$77)+SUMIF('TKK-MIF-TIF'!$L$61,'rekap jam tatap muka'!B44,'TKK-MIF-TIF'!$R$61)+SUMIF('TKK-MIF-TIF'!$L$63:$L$64,'rekap jam tatap muka'!B44,'TKK-MIF-TIF'!$R$63:$R$64)+SUMIF('TKK-MIF-TIF'!$L$73:$L$74,'rekap jam tatap muka'!B44,'TKK-MIF-TIF'!$R$73:$R$74)+SUMIF('TKK-MIF-TIF'!$L$77,'rekap jam tatap muka'!B44,'TKK-MIF-TIF'!$R$77)</f>
        <v>0</v>
      </c>
      <c r="L16" s="21">
        <f>COUNTIF('TKK-MIF-TIF'!$A$84:$K$109,'rekap jam tatap muka'!B44)</f>
        <v>0</v>
      </c>
      <c r="M16" s="21">
        <f>SUMIF('TKK-MIF-TIF'!$H$89,'rekap jam tatap muka'!B44,'TKK-MIF-TIF'!$R$89)+SUMIF('TKK-MIF-TIF'!$H$91,'rekap jam tatap muka'!B44,'TKK-MIF-TIF'!$R$91)+SUMIF('TKK-MIF-TIF'!$H$96:$H$101,'rekap jam tatap muka'!B44,'TKK-MIF-TIF'!$R$96:$R$101)+SUMIF('TKK-MIF-TIF'!$H$107:$H$108,'rekap jam tatap muka'!B44,'TKK-MIF-TIF'!$R$107:$R$108)+SUMIF('TKK-MIF-TIF'!$I$89,'rekap jam tatap muka'!B44,'TKK-MIF-TIF'!$R$89)+SUMIF('TKK-MIF-TIF'!$I$91,'rekap jam tatap muka'!B44,'TKK-MIF-TIF'!$R$91)+SUMIF('TKK-MIF-TIF'!$I$96:$I$101,'rekap jam tatap muka'!B44,'TKK-MIF-TIF'!$R$96:$R$101)+SUMIF('TKK-MIF-TIF'!$I$107:$I$108,'rekap jam tatap muka'!B44,'TKK-MIF-TIF'!$R$107:$R$108)+SUMIF('TKK-MIF-TIF'!$J$89,'rekap jam tatap muka'!B44,'TKK-MIF-TIF'!$R$89)+SUMIF('TKK-MIF-TIF'!$J$91,'rekap jam tatap muka'!B44,'TKK-MIF-TIF'!$R$91)+SUMIF('TKK-MIF-TIF'!$J$96:$J$101,'rekap jam tatap muka'!B44,'TKK-MIF-TIF'!$R$96:$R$101)+SUMIF('TKK-MIF-TIF'!$J$107:$J$108,'rekap jam tatap muka'!B44,'TKK-MIF-TIF'!$R$107:$R$108)+SUMIF('TKK-MIF-TIF'!$K$89,'rekap jam tatap muka'!B44,'TKK-MIF-TIF'!$R$89)+SUMIF('TKK-MIF-TIF'!$K$91,'rekap jam tatap muka'!B44,'TKK-MIF-TIF'!$R$91)+SUMIF('TKK-MIF-TIF'!$K$96:$K$101,'rekap jam tatap muka'!B44,'TKK-MIF-TIF'!$R$96:$R$101)+SUMIF('TKK-MIF-TIF'!$K$107:$K$108,'rekap jam tatap muka'!B44,'TKK-MIF-TIF'!$R$107:$R$108)+SUMIF('TKK-MIF-TIF'!$H$89,'rekap jam tatap muka'!B44,'TKK-MIF-TIF'!$R$89)+SUMIF('TKK-MIF-TIF'!$L$91,'rekap jam tatap muka'!B44,'TKK-MIF-TIF'!$R$91)+SUMIF('TKK-MIF-TIF'!$L$96:$L$101,'rekap jam tatap muka'!B44,'TKK-MIF-TIF'!$R$96:$R$101)+SUMIF('TKK-MIF-TIF'!$L$107:$L$108,'rekap jam tatap muka'!B44,'TKK-MIF-TIF'!$R$107:$R$108)</f>
        <v>0</v>
      </c>
      <c r="N16" s="22">
        <f ca="1">SUMIF('TKK-MIF-TIF'!$H$90,'rekap jam tatap muka'!B44,'TKK-MIF-TIF'!$R$90)+SUMIF('TKK-MIF-TIF'!$H$92:$H$93,'rekap jam tatap muka'!B44,'TKK-MIF-TIF'!$R$92:$R$93)+SUMIF('TKK-MIF-TIF'!$H$102:$H$103,'rekap jam tatap muka'!B44,'TKK-MIF-TIF'!$R$102:$R$103)+SUMIF('TKK-MIF-TIF'!$H$106,'rekap jam tatap muka'!B44,'TKK-MIF-TIF'!$R$106)+SUMIF('TKK-MIF-TIF'!$I$90,'rekap jam tatap muka'!B44,'TKK-MIF-TIF'!$R$90)+SUMIF('TKK-MIF-TIF'!$H$92:$I$93,'rekap jam tatap muka'!B44,'TKK-MIF-TIF'!$R$92:$R$93)+SUMIF('TKK-MIF-TIF'!$I$102:$I$103,'rekap jam tatap muka'!B44,'TKK-MIF-TIF'!$R$102:$R$103)+SUMIF('TKK-MIF-TIF'!$I$106,'rekap jam tatap muka'!B44,'TKK-MIF-TIF'!$R$106)+SUMIF('TKK-MIF-TIF'!$J$90,'rekap jam tatap muka'!B44,'TKK-MIF-TIF'!$R$90)+SUMIF('TKK-MIF-TIF'!$J$92:$J$93,'rekap jam tatap muka'!B44,'TKK-MIF-TIF'!$R$92:$R$93)+SUMIF('TKK-MIF-TIF'!$J$102:$J$103,'rekap jam tatap muka'!B44,'TKK-MIF-TIF'!$R$102:$R$103)+SUMIF('TKK-MIF-TIF'!$J$106,'rekap jam tatap muka'!B44,'TKK-MIF-TIF'!$R$106)+SUMIF('TKK-MIF-TIF'!$K$90,'rekap jam tatap muka'!B44,'TKK-MIF-TIF'!$R$90)+SUMIF('TKK-MIF-TIF'!$K$92:$K$93,'rekap jam tatap muka'!B44,'TKK-MIF-TIF'!$R$92:$R$93)+SUMIF('TKK-MIF-TIF'!$K$102:$K$103,'rekap jam tatap muka'!B44,'TKK-MIF-TIF'!$R$102:$R$103)+SUMIF('TKK-MIF-TIF'!$K$106,'rekap jam tatap muka'!B44,'TKK-MIF-TIF'!$R$106)+SUMIF('TKK-MIF-TIF'!$L$90,'rekap jam tatap muka'!B44,'TKK-MIF-TIF'!$R$90)+SUMIF('TKK-MIF-TIF'!$L$92:$L$93,'rekap jam tatap muka'!B44,'TKK-MIF-TIF'!$R$92:$R$93)+SUMIF('TKK-MIF-TIF'!$L$102:$L$103,'rekap jam tatap muka'!B44,'TKK-MIF-TIF'!$R$102:$R$103)+SUMIF('TKK-MIF-TIF'!$L$106,'rekap jam tatap muka'!B44,'TKK-MIF-TIF'!$R$106)</f>
        <v>0</v>
      </c>
      <c r="O16" s="23">
        <f>COUNTIF('TKK-MIF-TIF'!$A$113:$L$150,'rekap jam tatap muka'!B44)</f>
        <v>3</v>
      </c>
      <c r="P16" s="23">
        <f>SUMIF('TKK-MIF-TIF'!$H$119:$H$121,'rekap jam tatap muka'!B44,'TKK-MIF-TIF'!$R$119:$R$121)+SUMIF('TKK-MIF-TIF'!$H$129:$H$132,'rekap jam tatap muka'!B44,'TKK-MIF-TIF'!$R$129:$R$132)+SUMIF('TKK-MIF-TIF'!$H$139:$H$142,'rekap jam tatap muka'!B44,'TKK-MIF-TIF'!$R$139:$R186)+ SUMIF('TKK-MIF-TIF'!$H$150:$H$151,'rekap jam tatap muka'!B44,'TKK-MIF-TIF'!$R$150:$R195)+SUMIF('TKK-MIF-TIF'!$I$119:$I$121,'rekap jam tatap muka'!B44,'TKK-MIF-TIF'!$R$119:$R$121)+SUMIF('TKK-MIF-TIF'!$I$129:$I$132,'rekap jam tatap muka'!B44,'TKK-MIF-TIF'!$R$129:$R$132)+SUMIF('TKK-MIF-TIF'!$I$139:$I$142,'rekap jam tatap muka'!B44,'TKK-MIF-TIF'!$R$139:$R186)+SUMIF('TKK-MIF-TIF'!$I$150:$I$151,'rekap jam tatap muka'!B44,'TKK-MIF-TIF'!$R$150:$R195)+SUMIF('TKK-MIF-TIF'!$J$119:$J$121,'rekap jam tatap muka'!B44,'TKK-MIF-TIF'!$R$119:$R$121)+SUMIF('TKK-MIF-TIF'!$J$129:$J$132,'rekap jam tatap muka'!B44,'TKK-MIF-TIF'!$R$129:$R$132)+SUMIF('TKK-MIF-TIF'!$J$139:$J$142,'rekap jam tatap muka'!B44,'TKK-MIF-TIF'!$R$139:$R186)+SUMIF('TKK-MIF-TIF'!$J$150:$J$151,'rekap jam tatap muka'!B44,'TKK-MIF-TIF'!$R$150:$R195)+SUMIF('TKK-MIF-TIF'!$K$119:$K$121,'rekap jam tatap muka'!B44,'TKK-MIF-TIF'!$R$119:$R$121)+SUMIF('TKK-MIF-TIF'!$K$129:$K$132,'rekap jam tatap muka'!B44,'TKK-MIF-TIF'!$R$132:$R$1120)+SUMIF('TKK-MIF-TIF'!$K$139:$K$142,'rekap jam tatap muka'!B44,'TKK-MIF-TIF'!$R$139:$R186)+SUMIF('TKK-MIF-TIF'!$K$150:$K$151,'rekap jam tatap muka'!B44,'TKK-MIF-TIF'!$R$150:$R195)+SUMIF('TKK-MIF-TIF'!$L$119:$L$121,'rekap jam tatap muka'!B44,'TKK-MIF-TIF'!$R$119:$R$121)+SUMIF('TKK-MIF-TIF'!$L$129:$L$132,'rekap jam tatap muka'!B44,'TKK-MIF-TIF'!$R$132:$R$1120)+SUMIF('TKK-MIF-TIF'!$L$139:$L$142,'rekap jam tatap muka'!B44,'TKK-MIF-TIF'!$R$139:$R186)+SUMIF('TKK-MIF-TIF'!$L$150:$L$151,'rekap jam tatap muka'!B44,'TKK-MIF-TIF'!$R$150:$R195)</f>
        <v>4</v>
      </c>
      <c r="Q16" s="24">
        <f>SUMIF('TKK-MIF-TIF'!$H$122:$H$123,'rekap jam tatap muka'!B44,'TKK-MIF-TIF'!$R$122:$R$123)+SUMIF('TKK-MIF-TIF'!$H$128,'rekap jam tatap muka'!B44,'TKK-MIF-TIF'!$R$128)+SUMIF('TKK-MIF-TIF'!$H$133:$H$134,'rekap jam tatap muka'!B44,'TKK-MIF-TIF'!$R$133:$R$134)+SUMIF('TKK-MIF-TIF'!$H$143:$H$145,'rekap jam tatap muka'!B44,'TKK-MIF-TIF'!$R$143:$R$145)+SUMIF('TKK-MIF-TIF'!$H$152,'rekap jam tatap muka'!B44,'TKK-MIF-TIF'!$R$152)+SUMIF('TKK-MIF-TIF'!$I$122:$I$123,'rekap jam tatap muka'!B44,'TKK-MIF-TIF'!$R$122:$R$123)+SUMIF('TKK-MIF-TIF'!$I$128,'rekap jam tatap muka'!B44,'TKK-MIF-TIF'!$R$128)+SUMIF('TKK-MIF-TIF'!$I$133:$I$134,'rekap jam tatap muka'!B44,'TKK-MIF-TIF'!$R$133:$R$134)+SUMIF('TKK-MIF-TIF'!$I$143:$I$145,'rekap jam tatap muka'!B44,'TKK-MIF-TIF'!$R$143:$R$145)+SUMIF('TKK-MIF-TIF'!$I$152,'rekap jam tatap muka'!B44,'TKK-MIF-TIF'!$R$152)+SUMIF('TKK-MIF-TIF'!$J$122:$J$123,'rekap jam tatap muka'!B44,'TKK-MIF-TIF'!$R$122:$R$123)+SUMIF('TKK-MIF-TIF'!$J$128,'rekap jam tatap muka'!B44,'TKK-MIF-TIF'!$R$128)+SUMIF('TKK-MIF-TIF'!$J$133:$J$134,'rekap jam tatap muka'!B44,'TKK-MIF-TIF'!$R$133:$R$134)+SUMIF('TKK-MIF-TIF'!$J$143:$J$145,'rekap jam tatap muka'!B44,'TKK-MIF-TIF'!$R$143:$R$145)+SUMIF('TKK-MIF-TIF'!$K$122:$K$123,'rekap jam tatap muka'!B44,'TKK-MIF-TIF'!$R$122:$R$123)+SUMIF('TKK-MIF-TIF'!$J$152,'rekap jam tatap muka'!B44,'TKK-MIF-TIF'!$R$152)+SUMIF('TKK-MIF-TIF'!$K$128,'rekap jam tatap muka'!B44,'TKK-MIF-TIF'!$R$128)+SUMIF('TKK-MIF-TIF'!$K$133:$K$134,'rekap jam tatap muka'!B44,'TKK-MIF-TIF'!$R$133:$R$134)+SUMIF('TKK-MIF-TIF'!$K$143:$K$145,'rekap jam tatap muka'!B44,'TKK-MIF-TIF'!$R$143:$R$145)+SUMIF('TKK-MIF-TIF'!$K$152,'rekap jam tatap muka'!B44,'TKK-MIF-TIF'!$R$152)+SUMIF('TKK-MIF-TIF'!$L$122:$L$123,'rekap jam tatap muka'!B44,'TKK-MIF-TIF'!$R$122:$R$123)+SUMIF('TKK-MIF-TIF'!$L$128,'rekap jam tatap muka'!B44,'TKK-MIF-TIF'!$R$128)+SUMIF('TKK-MIF-TIF'!$L$133:$L$134,'rekap jam tatap muka'!B44,'TKK-MIF-TIF'!$R$133:$R$134)+SUMIF('TKK-MIF-TIF'!$L$143:$L$145,'rekap jam tatap muka'!B44,'TKK-MIF-TIF'!$R$143:$R$145)+SUMIF('TKK-MIF-TIF'!$L$152,'rekap jam tatap muka'!B44,'TKK-MIF-TIF'!$R$152)</f>
        <v>5</v>
      </c>
      <c r="R16" s="25">
        <f>COUNTIF('TKK-MIF-TIF'!$A$189:$L$226,'rekap jam tatap muka'!B44)</f>
        <v>3</v>
      </c>
      <c r="S16" s="25">
        <f>SUMIF('TKK-MIF-TIF'!$H$194:$H$196,'rekap jam tatap muka'!B44,'TKK-MIF-TIF'!$R$194:$R$196)+SUMIF('TKK-MIF-TIF'!$H$205:$H$208,'rekap jam tatap muka'!B44,'TKK-MIF-TIF'!$R$205:$R$208)+SUMIF('TKK-MIF-TIF'!$H$215:$H$218,'rekap jam tatap muka'!B44,'TKK-MIF-TIF'!$R$215:$R262)+SUMIF('TKK-MIF-TIF'!$H$226:$H$227,'rekap jam tatap muka'!B44,'TKK-MIF-TIF'!$R$226:$R271)+ SUMIF('TKK-MIF-TIF'!$I$194:$I$196,'rekap jam tatap muka'!B44,'TKK-MIF-TIF'!$R$194:$R$196)+SUMIF('TKK-MIF-TIF'!$I$205:$I$208,'rekap jam tatap muka'!B44,'TKK-MIF-TIF'!$R$205:$R$208)+SUMIF('TKK-MIF-TIF'!$I$215:$I$218,'rekap jam tatap muka'!B44,'TKK-MIF-TIF'!$R$215:$R262)+SUMIF('TKK-MIF-TIF'!$I$226:$I$227,'rekap jam tatap muka'!B44,'TKK-MIF-TIF'!$R$226:$R271)+SUMIF('TKK-MIF-TIF'!$J$194:$J$196,'rekap jam tatap muka'!B44,'TKK-MIF-TIF'!$R$194:$R$196)+SUMIF('TKK-MIF-TIF'!$J$205:$J$208,'rekap jam tatap muka'!B44,'TKK-MIF-TIF'!$R$205:$R$208)+SUMIF('TKK-MIF-TIF'!$J$215:$J$218,'rekap jam tatap muka'!B44,'TKK-MIF-TIF'!$R$215:$R262)+SUMIF('TKK-MIF-TIF'!$J$226:$J$227,'rekap jam tatap muka'!B44,'TKK-MIF-TIF'!$R$226:$R271)+SUMIF('TKK-MIF-TIF'!$K$194:$K$196,'rekap jam tatap muka'!B44,'TKK-MIF-TIF'!$R$194:$R$196)+SUMIF('TKK-MIF-TIF'!$K$205:$K$208,'rekap jam tatap muka'!B44,'TKK-MIF-TIF'!$R$205:$R$208)+SUMIF('TKK-MIF-TIF'!$K$215:$K$218,'rekap jam tatap muka'!B44,'TKK-MIF-TIF'!$R$215:$R262)+SUMIF('TKK-MIF-TIF'!$K$226:$K$227,'rekap jam tatap muka'!B44,'TKK-MIF-TIF'!$R$226:$R271)+SUMIF('TKK-MIF-TIF'!$L$194:$L$196,'rekap jam tatap muka'!B44,'TKK-MIF-TIF'!$R$194:$R$196)+SUMIF('TKK-MIF-TIF'!$L$205:$L$208,'rekap jam tatap muka'!B44,'TKK-MIF-TIF'!$R$205:$R$208)+SUMIF('TKK-MIF-TIF'!$L$215:$L$218,'rekap jam tatap muka'!B44,'TKK-MIF-TIF'!$R$215:$R262)+SUMIF('TKK-MIF-TIF'!$L$226:$L$227,'rekap jam tatap muka'!B44,'TKK-MIF-TIF'!$R$226:$R271)</f>
        <v>2.5</v>
      </c>
      <c r="T16" s="26">
        <f>SUMIF('TKK-MIF-TIF'!$H$197:$H$198,'rekap jam tatap muka'!B44,'TKK-MIF-TIF'!$R$197:$R$198)+SUMIF('TKK-MIF-TIF'!$H$204,'rekap jam tatap muka'!B44,'TKK-MIF-TIF'!$R$204)+SUMIF('TKK-MIF-TIF'!$H$209:$H$210,'rekap jam tatap muka'!B44,'TKK-MIF-TIF'!$R$209:$R$210)+SUMIF('TKK-MIF-TIF'!$H$219:$H$221,'rekap jam tatap muka'!B44,'TKK-MIF-TIF'!$R$219:$R$221)+SUMIF('TKK-MIF-TIF'!$H$228,'rekap jam tatap muka'!B44,'TKK-MIF-TIF'!$R$228)+SUMIF('TKK-MIF-TIF'!$I$197:$I$198,'rekap jam tatap muka'!B44,'TKK-MIF-TIF'!$R$197:$R$198)+SUMIF('TKK-MIF-TIF'!$I$204,'rekap jam tatap muka'!B44,'TKK-MIF-TIF'!$R$204)+SUMIF('TKK-MIF-TIF'!$I$209:$I$210,'rekap jam tatap muka'!B44,'TKK-MIF-TIF'!$R$209:$R$210)+SUMIF('TKK-MIF-TIF'!$I$219:$I$221,'rekap jam tatap muka'!B44,'TKK-MIF-TIF'!$R$219:$R$221)+SUMIF('TKK-MIF-TIF'!$I$228,'rekap jam tatap muka'!B44,'TKK-MIF-TIF'!$R$228)+SUMIF('TKK-MIF-TIF'!$J$197:$J$198,'rekap jam tatap muka'!B44,'TKK-MIF-TIF'!$R$197:$R$198)+SUMIF('TKK-MIF-TIF'!$J$204,'rekap jam tatap muka'!B44,'TKK-MIF-TIF'!$R$204)+SUMIF('TKK-MIF-TIF'!$J$209:$J$210,'rekap jam tatap muka'!B44,'TKK-MIF-TIF'!$R$209:$R$210)+SUMIF('TKK-MIF-TIF'!$J$219:$J$221,'rekap jam tatap muka'!B44,'TKK-MIF-TIF'!$R$219:$R$221)+SUMIF('TKK-MIF-TIF'!$J$228,'rekap jam tatap muka'!B44,'TKK-MIF-TIF'!$R$228)+SUMIF('TKK-MIF-TIF'!$K$197:$K$198,'rekap jam tatap muka'!B44,'TKK-MIF-TIF'!$R$197:$R$198)+SUMIF('TKK-MIF-TIF'!$K$204,'rekap jam tatap muka'!B44,'TKK-MIF-TIF'!$R$204)+SUMIF('TKK-MIF-TIF'!$K$209:$K$210,'rekap jam tatap muka'!B44,'TKK-MIF-TIF'!$R$209:$R$210)+SUMIF('TKK-MIF-TIF'!$K$219:$K$221,'rekap jam tatap muka'!B44,'TKK-MIF-TIF'!$R$219:$R$221)+SUMIF('TKK-MIF-TIF'!$K$228,'rekap jam tatap muka'!B44,'TKK-MIF-TIF'!$R$228)+SUMIF('TKK-MIF-TIF'!$L$197:$L$198,'rekap jam tatap muka'!B44,'TKK-MIF-TIF'!$R$197:$R$198)+SUMIF('TKK-MIF-TIF'!$L$204,'rekap jam tatap muka'!B44,'TKK-MIF-TIF'!$R$204)+SUMIF('TKK-MIF-TIF'!$L$209:$L$210,'rekap jam tatap muka'!B44,'TKK-MIF-TIF'!$R$209:$R$210)+SUMIF('TKK-MIF-TIF'!$J$219:$J$221,'rekap jam tatap muka'!B44,'TKK-MIF-TIF'!$R$219:$R$221)++SUMIF('TKK-MIF-TIF'!$L$228,'rekap jam tatap muka'!B44,'TKK-MIF-TIF'!$R$228)</f>
        <v>3</v>
      </c>
      <c r="U16" s="27">
        <f>COUNTIF('TKK-MIF-TIF'!$A$231:$L$242,'rekap jam tatap muka'!B44)</f>
        <v>0</v>
      </c>
      <c r="V16" s="28">
        <f>SUMIF('TKK-MIF-TIF'!$H$251:$H$253,'rekap jam tatap muka'!B44,'TKK-MIF-TIF'!$R$251:$R$253)+SUMIF('TKK-MIF-TIF'!$I$251:$I$253,'rekap jam tatap muka'!B44,'TKK-MIF-TIF'!$R$251:$R$253)+SUMIF('TKK-MIF-TIF'!$J$251:$J$253,'rekap jam tatap muka'!B44,'TKK-MIF-TIF'!$R$251:$R$253)+SUMIF('TKK-MIF-TIF'!$K$251:$K$253,'rekap jam tatap muka'!B44,'TKK-MIF-TIF'!$R$251:$R$253)+SUMIF('TKK-MIF-TIF'!$L$251:$L$253,'rekap jam tatap muka'!B44,'TKK-MIF-TIF'!$R$251:$R$253)</f>
        <v>0</v>
      </c>
      <c r="W16" s="29">
        <f>SUMIF('TKK-MIF-TIF'!$H$254:$H$255,'rekap jam tatap muka'!B44,'TKK-MIF-TIF'!$R$254:$R$255)+SUMIF('TKK-MIF-TIF'!$I$254:$I$255,'rekap jam tatap muka'!B44,'TKK-MIF-TIF'!$R$254:$R$255)+SUMIF('TKK-MIF-TIF'!$J$254:$J$255,'rekap jam tatap muka'!B44,'TKK-MIF-TIF'!$R$254:$R$255)+SUMIF('TKK-MIF-TIF'!$K$254:$K$255,'rekap jam tatap muka'!B44,'TKK-MIF-TIF'!$R$254:$R$255)+SUMIF('TKK-MIF-TIF'!$L$254:$L$255,'rekap jam tatap muka'!B44,'TKK-MIF-TIF'!$R$254:$R$255)</f>
        <v>0</v>
      </c>
      <c r="X16" s="30">
        <f>COUNTIF('TKK-MIF-TIF'!$A$261:$L$272,'rekap jam tatap muka'!B44)</f>
        <v>0</v>
      </c>
      <c r="Y16" s="31">
        <f>SUMIF('TKK-MIF-TIF'!$H$266:$H$268,'rekap jam tatap muka'!B44,'TKK-MIF-TIF'!$R$266:$R$268)+SUMIF('TKK-MIF-TIF'!$I$266:$I$268,'rekap jam tatap muka'!B44,'TKK-MIF-TIF'!$R$266:$R$268)+SUMIF('TKK-MIF-TIF'!$J$266:$J$268,'rekap jam tatap muka'!B44,'TKK-MIF-TIF'!$R$266:$R$268)+SUMIF('TKK-MIF-TIF'!$K$266:$K$268,'rekap jam tatap muka'!B44,'TKK-MIF-TIF'!$R$266:$R$268)+SUMIF('TKK-MIF-TIF'!$L$266:$L$268,'rekap jam tatap muka'!B44,'TKK-MIF-TIF'!$R$266:$R$268)</f>
        <v>0</v>
      </c>
      <c r="Z16" s="32">
        <f>SUMIF('TKK-MIF-TIF'!$H$269:$H$270,'rekap jam tatap muka'!B44,'TKK-MIF-TIF'!$R$269:$R$270)+SUMIF('TKK-MIF-TIF'!$I$269:$I$270,'rekap jam tatap muka'!B44,'TKK-MIF-TIF'!$R$269:$R$270)+SUMIF('TKK-MIF-TIF'!$J$269:$J$270,'rekap jam tatap muka'!B44,'TKK-MIF-TIF'!$R$269:$R$270)+SUMIF('TKK-MIF-TIF'!$K$269:$K$270,'rekap jam tatap muka'!B44,'TKK-MIF-TIF'!$R$269:$R$270)+SUMIF('TKK-MIF-TIF'!$L$269:$L$270,'rekap jam tatap muka'!B44,'TKK-MIF-TIF'!$R$269:$R$270)</f>
        <v>0</v>
      </c>
      <c r="AA16" s="33">
        <f>COUNTIF('TKK-MIF-TIF'!$A$154:$L$184,'rekap jam tatap muka'!B44)</f>
        <v>1</v>
      </c>
      <c r="AB16" s="33">
        <f>SUMIF('TKK-MIF-TIF'!$H$161:$H$163,'rekap jam tatap muka'!B44,'TKK-MIF-TIF'!$R$161:$R$163)+SUMIF('TKK-MIF-TIF'!$H$172:$H$175,'rekap jam tatap muka'!B44,'TKK-MIF-TIF'!$R$172:$R$175)+SUMIF('TKK-MIF-TIF'!$I$161:$I$163,'rekap jam tatap muka'!B44,'TKK-MIF-TIF'!$R$161:$R$163)+SUMIF('TKK-MIF-TIF'!$I$172:$I$175,'rekap jam tatap muka'!B44,'TKK-MIF-TIF'!$R$172:$R$175)+SUMIF('TKK-MIF-TIF'!$J$161:$J$163,'rekap jam tatap muka'!B44,'TKK-MIF-TIF'!$R$161:$R$163)+SUMIF('TKK-MIF-TIF'!$J$172:$J$175,'rekap jam tatap muka'!B44,'TKK-MIF-TIF'!$R$172:$R$175)+SUMIF('TKK-MIF-TIF'!$K$161:$K$163,'rekap jam tatap muka'!B44,'TKK-MIF-TIF'!$R$161:$R$163)+SUMIF('TKK-MIF-TIF'!$K$172:$K$175,'rekap jam tatap muka'!B44,'TKK-MIF-TIF'!$R$172:$R$175)+SUMIF('TKK-MIF-TIF'!$L$161:$L$163,'rekap jam tatap muka'!B44,'TKK-MIF-TIF'!$R$161:$R$163)+SUMIF('TKK-MIF-TIF'!$L$172:$L$175,'rekap jam tatap muka'!B44,'TKK-MIF-TIF'!$R$172:$R$175)</f>
        <v>1</v>
      </c>
      <c r="AC16" s="34">
        <f>SUMIF('TKK-MIF-TIF'!$H$164:$H$165,'rekap jam tatap muka'!B44,'TKK-MIF-TIF'!$R$164:$R$165)+SUMIF('TKK-MIF-TIF'!$H$171,'rekap jam tatap muka'!B44,'TKK-MIF-TIF'!$R$171)+SUMIF('TKK-MIF-TIF'!$H$176:$H$177,'rekap jam tatap muka'!B44,'TKK-MIF-TIF'!$R$176:$R$177)+SUMIF('TKK-MIF-TIF'!$I$164:$I$165,'rekap jam tatap muka'!B44,'TKK-MIF-TIF'!$R$164:$R$165)+SUMIF('TKK-MIF-TIF'!$I$171,'rekap jam tatap muka'!B44,'TKK-MIF-TIF'!$R$171)+SUMIF('TKK-MIF-TIF'!$I$176:$I$177,'rekap jam tatap muka'!B44,'TKK-MIF-TIF'!$R$176:$R$177)+SUMIF('TKK-MIF-TIF'!$J$164:$J$165,'rekap jam tatap muka'!B44,'TKK-MIF-TIF'!$R$164:$R$165)+SUMIF('TKK-MIF-TIF'!$J$171,'rekap jam tatap muka'!B44,'TKK-MIF-TIF'!$R$171)+SUMIF('TKK-MIF-TIF'!$J$176:$J$177,'rekap jam tatap muka'!B44,'TKK-MIF-TIF'!$R$176:$R$177)+SUMIF('TKK-MIF-TIF'!$K$164:$K$165,'rekap jam tatap muka'!B44,'TKK-MIF-TIF'!$R$164:$R$165)+SUMIF('TKK-MIF-TIF'!$K$171,'rekap jam tatap muka'!B44,'TKK-MIF-TIF'!$R$171)+SUMIF('TKK-MIF-TIF'!$K$176:$K$177,'rekap jam tatap muka'!B44,'TKK-MIF-TIF'!$R$176:$R$177)+SUMIF('TKK-MIF-TIF'!$L$164:$L$165,'rekap jam tatap muka'!B44,'TKK-MIF-TIF'!$R$164:$R$165)+SUMIF('TKK-MIF-TIF'!$L$171,'rekap jam tatap muka'!B44,'TKK-MIF-TIF'!$R$171)+SUMIF('TKK-MIF-TIF'!$L$176:$L$177,'rekap jam tatap muka'!B44,'TKK-MIF-TIF'!$R$176:$R$177)</f>
        <v>0</v>
      </c>
      <c r="AD16" s="35">
        <f t="shared" si="0"/>
        <v>7</v>
      </c>
      <c r="AE16" s="15">
        <f t="shared" ca="1" si="1"/>
        <v>7.5</v>
      </c>
      <c r="AF16" s="35">
        <f t="shared" ca="1" si="2"/>
        <v>3.5</v>
      </c>
      <c r="AG16" s="15">
        <f t="shared" ca="1" si="3"/>
        <v>8</v>
      </c>
      <c r="AH16" s="35">
        <f t="shared" ca="1" si="4"/>
        <v>0</v>
      </c>
      <c r="AI16" s="35">
        <v>17</v>
      </c>
    </row>
    <row r="17" spans="1:35" ht="15" customHeight="1">
      <c r="A17" s="327">
        <v>15</v>
      </c>
      <c r="B17" s="13" t="s">
        <v>333</v>
      </c>
      <c r="C17" s="14">
        <f>COUNTIF('TKK-MIF-TIF'!$A$13:$L$35,'rekap jam tatap muka'!B47)</f>
        <v>0</v>
      </c>
      <c r="D17" s="15">
        <f ca="1">SUMIF('TKK-MIF-TIF'!$H$4:$H$19,'rekap jam tatap muka'!B47,'TKK-MIF-TIF'!$R$4:$R$19)+SUMIF('TKK-MIF-TIF'!$H$25:$H$30,'rekap jam tatap muka'!B47,'TKK-MIF-TIF'!$R$25:$R$30)+SUMIF('TKK-MIF-TIF'!$I$4:$I$19,'rekap jam tatap muka'!B47,'TKK-MIF-TIF'!$R$4:$R$19)+SUMIF('TKK-MIF-TIF'!$I$25:$I$30,'rekap jam tatap muka'!B47,'TKK-MIF-TIF'!$R$25:$R$30)+SUMIF('TKK-MIF-TIF'!$J$4:$J$19,'rekap jam tatap muka'!B47,'TKK-MIF-TIF'!$R$4:$R$19)+SUMIF('TKK-MIF-TIF'!$J$25:$J$30,'rekap jam tatap muka'!B47,'TKK-MIF-TIF'!$R$25:$R$30)+SUMIF('TKK-MIF-TIF'!$K$4:$K$19,'rekap jam tatap muka'!B47,'TKK-MIF-TIF'!$R$4:$R$19)+SUMIF('TKK-MIF-TIF'!$K$25:$K$30,'rekap jam tatap muka'!B47,'TKK-MIF-TIF'!$R$25:$R$30)+SUMIF('TKK-MIF-TIF'!$L$4:$L$19,'rekap jam tatap muka'!B47,'TKK-MIF-TIF'!$R$4:$R$19)+SUMIF('TKK-MIF-TIF'!$L$25:$L$30,'rekap jam tatap muka'!B47,'TKK-MIF-TIF'!$R$25:$R$30)</f>
        <v>0</v>
      </c>
      <c r="E17" s="16">
        <f>SUMIF('TKK-MIF-TIF'!$H$20:$H$22,'rekap jam tatap muka'!B47,'TKK-MIF-TIF'!$R$20:$R$22)+SUMIF('TKK-MIF-TIF'!$H$31:$H$32,'rekap jam tatap muka'!B47,'TKK-MIF-TIF'!$R$31:$R$32)+SUMIF('TKK-MIF-TIF'!$H$34,'rekap jam tatap muka'!B47,'TKK-MIF-TIF'!$R$34)+SUMIF('TKK-MIF-TIF'!$I$20:$I$22,'rekap jam tatap muka'!B47,'TKK-MIF-TIF'!$R$20:$R$22)+SUMIF('TKK-MIF-TIF'!$I$31:$I$32,'rekap jam tatap muka'!B47,'TKK-MIF-TIF'!$R$31:$R$32)+SUMIF('TKK-MIF-TIF'!$I$34,'rekap jam tatap muka'!B47,'TKK-MIF-TIF'!$R$34)+SUMIF('TKK-MIF-TIF'!$J$20:$J$22,'rekap jam tatap muka'!B47,'TKK-MIF-TIF'!$R$20:$R$22)+SUMIF('TKK-MIF-TIF'!$J$31:$J$32,'rekap jam tatap muka'!B47,'TKK-MIF-TIF'!$R$31:$R$32)+SUMIF('TKK-MIF-TIF'!$J$34,'rekap jam tatap muka'!B47,'TKK-MIF-TIF'!$R$34)+SUMIF('TKK-MIF-TIF'!$K$20:$K$22,'rekap jam tatap muka'!B47,'TKK-MIF-TIF'!$R$20:$R$22)+SUMIF('TKK-MIF-TIF'!$K$31:$K$32,'rekap jam tatap muka'!B47,'TKK-MIF-TIF'!$R$31:$R$32)+SUMIF('TKK-MIF-TIF'!$K$34,'rekap jam tatap muka'!B47,'TKK-MIF-TIF'!$R$34)+SUMIF('TKK-MIF-TIF'!$L$20:$L$22,'rekap jam tatap muka'!B47,'TKK-MIF-TIF'!$R$20:$R$22)+SUMIF('TKK-MIF-TIF'!$L$31:$L$32,'rekap jam tatap muka'!B47,'TKK-MIF-TIF'!$R$31:$R$32)+SUMIF('TKK-MIF-TIF'!$L$34,'rekap jam tatap muka'!B47,'TKK-MIF-TIF'!$R$34)</f>
        <v>0</v>
      </c>
      <c r="F17" s="17">
        <f>COUNTIF('TKK-MIF-TIF'!$A$41:$L$50,'rekap jam tatap muka'!B47)</f>
        <v>0</v>
      </c>
      <c r="G17" s="18">
        <f>SUMIF('TKK-MIF-TIF'!$H$43:$H$47,'rekap jam tatap muka'!B47,'TKK-MIF-TIF'!$R$43:$R$47)+SUMIF('TKK-MIF-TIF'!$I$43:$I$47,'rekap jam tatap muka'!B47,'TKK-MIF-TIF'!$R$43:$R$47)+SUMIF('TKK-MIF-TIF'!$J$43:$J$47,'rekap jam tatap muka'!B47,'TKK-MIF-TIF'!$R$43:$R$47)+SUMIF('TKK-MIF-TIF'!$K$43:$K$47,'rekap jam tatap muka'!B47,'TKK-MIF-TIF'!$R$43:$R$47)+SUMIF('TKK-MIF-TIF'!$L$43:$L$47,'rekap jam tatap muka'!B47,'TKK-MIF-TIF'!$R$43:$R$47)</f>
        <v>0</v>
      </c>
      <c r="H17" s="16">
        <f>SUMIF('TKK-MIF-TIF'!$H$48:$H$50,'rekap jam tatap muka'!B47,'TKK-MIF-TIF'!$R$48:$R$50)+SUMIF('TKK-MIF-TIF'!$I$48:$I$50,'rekap jam tatap muka'!B47,'TKK-MIF-TIF'!$R$48:$R$50)+SUMIF('TKK-MIF-TIF'!$J$48:$J$50,'rekap jam tatap muka'!B47,'TKK-MIF-TIF'!$R$48:$R$50)+SUMIF('TKK-MIF-TIF'!$K$48:$K$50,'rekap jam tatap muka'!B47,'TKK-MIF-TIF'!$R$48:$R$50)+SUMIF('TKK-MIF-TIF'!$L$48:$L$50,'rekap jam tatap muka'!B47,'TKK-MIF-TIF'!$R$48:$R$50)</f>
        <v>0</v>
      </c>
      <c r="I17" s="19">
        <f>COUNTIF('TKK-MIF-TIF'!$A$55:$K$80,'rekap jam tatap muka'!B47)</f>
        <v>3</v>
      </c>
      <c r="J17" s="19">
        <f>SUMIF('TKK-MIF-TIF'!$H$60,'rekap jam tatap muka'!B47,'TKK-MIF-TIF'!$R$60)+SUMIF('TKK-MIF-TIF'!$H$62,'rekap jam tatap muka'!B47,'TKK-MIF-TIF'!$R$62)+SUMIF('TKK-MIF-TIF'!$H$67:$H$72,'rekap jam tatap muka'!B47,'TKK-MIF-TIF'!$R$67:$R$72)+SUMIF('TKK-MIF-TIF'!$H$78:$H$79,'rekap jam tatap muka'!B47,'TKK-MIF-TIF'!$R$78:$R$79)+SUMIF('TKK-MIF-TIF'!$I$60,'rekap jam tatap muka'!B47,'TKK-MIF-TIF'!$R$60)+SUMIF('TKK-MIF-TIF'!$I$62,'rekap jam tatap muka'!B47,'TKK-MIF-TIF'!$R$62)+SUMIF('TKK-MIF-TIF'!$I$67:$I$72,'rekap jam tatap muka'!B47,'TKK-MIF-TIF'!$R$67:$R$72)+SUMIF('TKK-MIF-TIF'!$I$78:$I$79,'rekap jam tatap muka'!B47,'TKK-MIF-TIF'!$R$78:$R$79)+SUMIF('TKK-MIF-TIF'!$J$60,'rekap jam tatap muka'!B47,'TKK-MIF-TIF'!$R$60)+SUMIF('TKK-MIF-TIF'!$J$62,'rekap jam tatap muka'!B47,'TKK-MIF-TIF'!$R$62)+SUMIF('TKK-MIF-TIF'!$J$67:$J$72,'rekap jam tatap muka'!B47,'TKK-MIF-TIF'!$R$67:$R$72)+SUMIF('TKK-MIF-TIF'!$J$78:$J$79,'rekap jam tatap muka'!B47,'TKK-MIF-TIF'!$R$78:$R$79)+SUMIF('TKK-MIF-TIF'!$K$60,'rekap jam tatap muka'!B47,'TKK-MIF-TIF'!$R$60)+SUMIF('TKK-MIF-TIF'!$K$62,'rekap jam tatap muka'!B47,'TKK-MIF-TIF'!$R$62)+SUMIF('TKK-MIF-TIF'!$K$67:$K$72,'rekap jam tatap muka'!B47,'TKK-MIF-TIF'!$R$67:$R$72)+SUMIF('TKK-MIF-TIF'!$K$78:$K$79,'rekap jam tatap muka'!B47,'TKK-MIF-TIF'!$R$78:$R$79)+SUMIF('TKK-MIF-TIF'!$L$60,'rekap jam tatap muka'!B47,'TKK-MIF-TIF'!$R$60)+SUMIF('TKK-MIF-TIF'!$L$62,'rekap jam tatap muka'!B47,'TKK-MIF-TIF'!$R$62)+SUMIF('TKK-MIF-TIF'!$L$67:$L$72,'rekap jam tatap muka'!B47,'TKK-MIF-TIF'!$R$67:$R$72)+SUMIF('TKK-MIF-TIF'!$L$78:$L$79,'rekap jam tatap muka'!B47,'TKK-MIF-TIF'!$R$78:$R$79)</f>
        <v>4</v>
      </c>
      <c r="K17" s="20">
        <f>SUMIF('TKK-MIF-TIF'!$H$61,'rekap jam tatap muka'!B47,'TKK-MIF-TIF'!$R$61)+SUMIF('TKK-MIF-TIF'!$H$63:$H$64,'rekap jam tatap muka'!B47,'TKK-MIF-TIF'!$R$63:$R$64)+SUMIF('TKK-MIF-TIF'!$H$73:$H$74,'rekap jam tatap muka'!B47,'TKK-MIF-TIF'!$R$73:$R$74)+SUMIF('TKK-MIF-TIF'!$H$77,'rekap jam tatap muka'!B47,'TKK-MIF-TIF'!$R$77)+SUMIF('TKK-MIF-TIF'!$I$61,'rekap jam tatap muka'!B47,'TKK-MIF-TIF'!$R$61)+SUMIF('TKK-MIF-TIF'!$I$63:$I$64,'rekap jam tatap muka'!B47,'TKK-MIF-TIF'!$R$63:$R$64)+SUMIF('TKK-MIF-TIF'!$I$73:$I$74,'rekap jam tatap muka'!B47,'TKK-MIF-TIF'!$R$73:$R$74)+SUMIF('TKK-MIF-TIF'!$I$77,'rekap jam tatap muka'!B47,'TKK-MIF-TIF'!$R$77)+SUMIF('TKK-MIF-TIF'!$J$61,'rekap jam tatap muka'!B47,'TKK-MIF-TIF'!$R$61)+SUMIF('TKK-MIF-TIF'!$J$63:$J$64,'rekap jam tatap muka'!B47,'TKK-MIF-TIF'!$R$63:$R$64)+SUMIF('TKK-MIF-TIF'!$J$73:$J$74,'rekap jam tatap muka'!B47,'TKK-MIF-TIF'!$R$73:$R$74)+SUMIF('TKK-MIF-TIF'!$J$77,'rekap jam tatap muka'!B47,'TKK-MIF-TIF'!$R$77)+SUMIF('TKK-MIF-TIF'!$K$61,'rekap jam tatap muka'!B47,'TKK-MIF-TIF'!$R$61)+SUMIF('TKK-MIF-TIF'!$K$63:$K$64,'rekap jam tatap muka'!B47,'TKK-MIF-TIF'!$R$63:$R$64)+SUMIF('TKK-MIF-TIF'!$K$73:$K$74,'rekap jam tatap muka'!B47,'TKK-MIF-TIF'!$R$73:$R$74)+SUMIF('TKK-MIF-TIF'!$K$77,'rekap jam tatap muka'!B47,'TKK-MIF-TIF'!$R$77)+SUMIF('TKK-MIF-TIF'!$L$61,'rekap jam tatap muka'!B47,'TKK-MIF-TIF'!$R$61)+SUMIF('TKK-MIF-TIF'!$L$63:$L$64,'rekap jam tatap muka'!B47,'TKK-MIF-TIF'!$R$63:$R$64)+SUMIF('TKK-MIF-TIF'!$L$73:$L$74,'rekap jam tatap muka'!B47,'TKK-MIF-TIF'!$R$73:$R$74)+SUMIF('TKK-MIF-TIF'!$L$77,'rekap jam tatap muka'!B47,'TKK-MIF-TIF'!$R$77)</f>
        <v>5</v>
      </c>
      <c r="L17" s="21">
        <f>COUNTIF('TKK-MIF-TIF'!$A$84:$K$109,'rekap jam tatap muka'!B47)</f>
        <v>3</v>
      </c>
      <c r="M17" s="21">
        <f>SUMIF('TKK-MIF-TIF'!$H$89,'rekap jam tatap muka'!B47,'TKK-MIF-TIF'!$R$89)+SUMIF('TKK-MIF-TIF'!$H$91,'rekap jam tatap muka'!B47,'TKK-MIF-TIF'!$R$91)+SUMIF('TKK-MIF-TIF'!$H$96:$H$101,'rekap jam tatap muka'!B47,'TKK-MIF-TIF'!$R$96:$R$101)+SUMIF('TKK-MIF-TIF'!$H$107:$H$108,'rekap jam tatap muka'!B47,'TKK-MIF-TIF'!$R$107:$R$108)+SUMIF('TKK-MIF-TIF'!$I$89,'rekap jam tatap muka'!B47,'TKK-MIF-TIF'!$R$89)+SUMIF('TKK-MIF-TIF'!$I$91,'rekap jam tatap muka'!B47,'TKK-MIF-TIF'!$R$91)+SUMIF('TKK-MIF-TIF'!$I$96:$I$101,'rekap jam tatap muka'!B47,'TKK-MIF-TIF'!$R$96:$R$101)+SUMIF('TKK-MIF-TIF'!$I$107:$I$108,'rekap jam tatap muka'!B47,'TKK-MIF-TIF'!$R$107:$R$108)+SUMIF('TKK-MIF-TIF'!$J$89,'rekap jam tatap muka'!B47,'TKK-MIF-TIF'!$R$89)+SUMIF('TKK-MIF-TIF'!$J$91,'rekap jam tatap muka'!B47,'TKK-MIF-TIF'!$R$91)+SUMIF('TKK-MIF-TIF'!$J$96:$J$101,'rekap jam tatap muka'!B47,'TKK-MIF-TIF'!$R$96:$R$101)+SUMIF('TKK-MIF-TIF'!$J$107:$J$108,'rekap jam tatap muka'!B47,'TKK-MIF-TIF'!$R$107:$R$108)+SUMIF('TKK-MIF-TIF'!$K$89,'rekap jam tatap muka'!B47,'TKK-MIF-TIF'!$R$89)+SUMIF('TKK-MIF-TIF'!$K$91,'rekap jam tatap muka'!B47,'TKK-MIF-TIF'!$R$91)+SUMIF('TKK-MIF-TIF'!$K$96:$K$101,'rekap jam tatap muka'!B47,'TKK-MIF-TIF'!$R$96:$R$101)+SUMIF('TKK-MIF-TIF'!$K$107:$K$108,'rekap jam tatap muka'!B47,'TKK-MIF-TIF'!$R$107:$R$108)+SUMIF('TKK-MIF-TIF'!$H$89,'rekap jam tatap muka'!B47,'TKK-MIF-TIF'!$R$89)+SUMIF('TKK-MIF-TIF'!$L$91,'rekap jam tatap muka'!B47,'TKK-MIF-TIF'!$R$91)+SUMIF('TKK-MIF-TIF'!$L$96:$L$101,'rekap jam tatap muka'!B47,'TKK-MIF-TIF'!$R$96:$R$101)+SUMIF('TKK-MIF-TIF'!$L$107:$L$108,'rekap jam tatap muka'!B47,'TKK-MIF-TIF'!$R$107:$R$108)</f>
        <v>1</v>
      </c>
      <c r="N17" s="22">
        <f ca="1">SUMIF('TKK-MIF-TIF'!$H$90,'rekap jam tatap muka'!B47,'TKK-MIF-TIF'!$R$90)+SUMIF('TKK-MIF-TIF'!$H$92:$H$93,'rekap jam tatap muka'!B47,'TKK-MIF-TIF'!$R$92:$R$93)+SUMIF('TKK-MIF-TIF'!$H$102:$H$103,'rekap jam tatap muka'!B47,'TKK-MIF-TIF'!$R$102:$R$103)+SUMIF('TKK-MIF-TIF'!$H$106,'rekap jam tatap muka'!B47,'TKK-MIF-TIF'!$R$106)+SUMIF('TKK-MIF-TIF'!$I$90,'rekap jam tatap muka'!B47,'TKK-MIF-TIF'!$R$90)+SUMIF('TKK-MIF-TIF'!$H$92:$I$93,'rekap jam tatap muka'!B47,'TKK-MIF-TIF'!$R$92:$R$93)+SUMIF('TKK-MIF-TIF'!$I$102:$I$103,'rekap jam tatap muka'!B47,'TKK-MIF-TIF'!$R$102:$R$103)+SUMIF('TKK-MIF-TIF'!$I$106,'rekap jam tatap muka'!B47,'TKK-MIF-TIF'!$R$106)+SUMIF('TKK-MIF-TIF'!$J$90,'rekap jam tatap muka'!B47,'TKK-MIF-TIF'!$R$90)+SUMIF('TKK-MIF-TIF'!$J$92:$J$93,'rekap jam tatap muka'!B47,'TKK-MIF-TIF'!$R$92:$R$93)+SUMIF('TKK-MIF-TIF'!$J$102:$J$103,'rekap jam tatap muka'!B47,'TKK-MIF-TIF'!$R$102:$R$103)+SUMIF('TKK-MIF-TIF'!$J$106,'rekap jam tatap muka'!B47,'TKK-MIF-TIF'!$R$106)+SUMIF('TKK-MIF-TIF'!$K$90,'rekap jam tatap muka'!B47,'TKK-MIF-TIF'!$R$90)+SUMIF('TKK-MIF-TIF'!$K$92:$K$93,'rekap jam tatap muka'!B47,'TKK-MIF-TIF'!$R$92:$R$93)+SUMIF('TKK-MIF-TIF'!$K$102:$K$103,'rekap jam tatap muka'!B47,'TKK-MIF-TIF'!$R$102:$R$103)+SUMIF('TKK-MIF-TIF'!$K$106,'rekap jam tatap muka'!B47,'TKK-MIF-TIF'!$R$106)+SUMIF('TKK-MIF-TIF'!$L$90,'rekap jam tatap muka'!B47,'TKK-MIF-TIF'!$R$90)+SUMIF('TKK-MIF-TIF'!$L$92:$L$93,'rekap jam tatap muka'!B47,'TKK-MIF-TIF'!$R$92:$R$93)+SUMIF('TKK-MIF-TIF'!$L$102:$L$103,'rekap jam tatap muka'!B47,'TKK-MIF-TIF'!$R$102:$R$103)+SUMIF('TKK-MIF-TIF'!$L$106,'rekap jam tatap muka'!B47,'TKK-MIF-TIF'!$R$106)</f>
        <v>4</v>
      </c>
      <c r="O17" s="23">
        <f>COUNTIF('TKK-MIF-TIF'!$A$113:$L$150,'rekap jam tatap muka'!B47)</f>
        <v>1</v>
      </c>
      <c r="P17" s="23">
        <f>SUMIF('TKK-MIF-TIF'!$H$119:$H$121,'rekap jam tatap muka'!B47,'TKK-MIF-TIF'!$R$119:$R$121)+SUMIF('TKK-MIF-TIF'!$H$129:$H$132,'rekap jam tatap muka'!B47,'TKK-MIF-TIF'!$R$129:$R$132)+SUMIF('TKK-MIF-TIF'!$H$139:$H$142,'rekap jam tatap muka'!B47,'TKK-MIF-TIF'!$R$139:$R189)+ SUMIF('TKK-MIF-TIF'!$H$150:$H$151,'rekap jam tatap muka'!B47,'TKK-MIF-TIF'!$R$150:$R198)+SUMIF('TKK-MIF-TIF'!$I$119:$I$121,'rekap jam tatap muka'!B47,'TKK-MIF-TIF'!$R$119:$R$121)+SUMIF('TKK-MIF-TIF'!$I$129:$I$132,'rekap jam tatap muka'!B47,'TKK-MIF-TIF'!$R$129:$R$132)+SUMIF('TKK-MIF-TIF'!$I$139:$I$142,'rekap jam tatap muka'!B47,'TKK-MIF-TIF'!$R$139:$R189)+SUMIF('TKK-MIF-TIF'!$I$150:$I$151,'rekap jam tatap muka'!B47,'TKK-MIF-TIF'!$R$150:$R198)+SUMIF('TKK-MIF-TIF'!$J$119:$J$121,'rekap jam tatap muka'!B47,'TKK-MIF-TIF'!$R$119:$R$121)+SUMIF('TKK-MIF-TIF'!$J$129:$J$132,'rekap jam tatap muka'!B47,'TKK-MIF-TIF'!$R$129:$R$132)+SUMIF('TKK-MIF-TIF'!$J$139:$J$142,'rekap jam tatap muka'!B47,'TKK-MIF-TIF'!$R$139:$R189)+SUMIF('TKK-MIF-TIF'!$J$150:$J$151,'rekap jam tatap muka'!B47,'TKK-MIF-TIF'!$R$150:$R198)+SUMIF('TKK-MIF-TIF'!$K$119:$K$121,'rekap jam tatap muka'!B47,'TKK-MIF-TIF'!$R$119:$R$121)+SUMIF('TKK-MIF-TIF'!$K$129:$K$132,'rekap jam tatap muka'!B47,'TKK-MIF-TIF'!$R$132:$R$1120)+SUMIF('TKK-MIF-TIF'!$K$139:$K$142,'rekap jam tatap muka'!B47,'TKK-MIF-TIF'!$R$139:$R189)+SUMIF('TKK-MIF-TIF'!$K$150:$K$151,'rekap jam tatap muka'!B47,'TKK-MIF-TIF'!$R$150:$R198)+SUMIF('TKK-MIF-TIF'!$L$119:$L$121,'rekap jam tatap muka'!B47,'TKK-MIF-TIF'!$R$119:$R$121)+SUMIF('TKK-MIF-TIF'!$L$129:$L$132,'rekap jam tatap muka'!B47,'TKK-MIF-TIF'!$R$132:$R$1120)+SUMIF('TKK-MIF-TIF'!$L$139:$L$142,'rekap jam tatap muka'!B47,'TKK-MIF-TIF'!$R$139:$R189)+SUMIF('TKK-MIF-TIF'!$L$150:$L$151,'rekap jam tatap muka'!B47,'TKK-MIF-TIF'!$R$150:$R198)</f>
        <v>2.5</v>
      </c>
      <c r="Q17" s="24">
        <f>SUMIF('TKK-MIF-TIF'!$H$122:$H$123,'rekap jam tatap muka'!B47,'TKK-MIF-TIF'!$R$122:$R$123)+SUMIF('TKK-MIF-TIF'!$H$128,'rekap jam tatap muka'!B47,'TKK-MIF-TIF'!$R$128)+SUMIF('TKK-MIF-TIF'!$H$133:$H$134,'rekap jam tatap muka'!B47,'TKK-MIF-TIF'!$R$133:$R$134)+SUMIF('TKK-MIF-TIF'!$H$143:$H$145,'rekap jam tatap muka'!B47,'TKK-MIF-TIF'!$R$143:$R$145)+SUMIF('TKK-MIF-TIF'!$H$152,'rekap jam tatap muka'!B47,'TKK-MIF-TIF'!$R$152)+SUMIF('TKK-MIF-TIF'!$I$122:$I$123,'rekap jam tatap muka'!B47,'TKK-MIF-TIF'!$R$122:$R$123)+SUMIF('TKK-MIF-TIF'!$I$128,'rekap jam tatap muka'!B47,'TKK-MIF-TIF'!$R$128)+SUMIF('TKK-MIF-TIF'!$I$133:$I$134,'rekap jam tatap muka'!B47,'TKK-MIF-TIF'!$R$133:$R$134)+SUMIF('TKK-MIF-TIF'!$I$143:$I$145,'rekap jam tatap muka'!B47,'TKK-MIF-TIF'!$R$143:$R$145)+SUMIF('TKK-MIF-TIF'!$I$152,'rekap jam tatap muka'!B47,'TKK-MIF-TIF'!$R$152)+SUMIF('TKK-MIF-TIF'!$J$122:$J$123,'rekap jam tatap muka'!B47,'TKK-MIF-TIF'!$R$122:$R$123)+SUMIF('TKK-MIF-TIF'!$J$128,'rekap jam tatap muka'!B47,'TKK-MIF-TIF'!$R$128)+SUMIF('TKK-MIF-TIF'!$J$133:$J$134,'rekap jam tatap muka'!B47,'TKK-MIF-TIF'!$R$133:$R$134)+SUMIF('TKK-MIF-TIF'!$J$143:$J$145,'rekap jam tatap muka'!B47,'TKK-MIF-TIF'!$R$143:$R$145)+SUMIF('TKK-MIF-TIF'!$K$122:$K$123,'rekap jam tatap muka'!B47,'TKK-MIF-TIF'!$R$122:$R$123)+SUMIF('TKK-MIF-TIF'!$J$152,'rekap jam tatap muka'!B47,'TKK-MIF-TIF'!$R$152)+SUMIF('TKK-MIF-TIF'!$K$128,'rekap jam tatap muka'!B47,'TKK-MIF-TIF'!$R$128)+SUMIF('TKK-MIF-TIF'!$K$133:$K$134,'rekap jam tatap muka'!B47,'TKK-MIF-TIF'!$R$133:$R$134)+SUMIF('TKK-MIF-TIF'!$K$143:$K$145,'rekap jam tatap muka'!B47,'TKK-MIF-TIF'!$R$143:$R$145)+SUMIF('TKK-MIF-TIF'!$K$152,'rekap jam tatap muka'!B47,'TKK-MIF-TIF'!$R$152)+SUMIF('TKK-MIF-TIF'!$L$122:$L$123,'rekap jam tatap muka'!B47,'TKK-MIF-TIF'!$R$122:$R$123)+SUMIF('TKK-MIF-TIF'!$L$128,'rekap jam tatap muka'!B47,'TKK-MIF-TIF'!$R$128)+SUMIF('TKK-MIF-TIF'!$L$133:$L$134,'rekap jam tatap muka'!B47,'TKK-MIF-TIF'!$R$133:$R$134)+SUMIF('TKK-MIF-TIF'!$L$143:$L$145,'rekap jam tatap muka'!B47,'TKK-MIF-TIF'!$R$143:$R$145)+SUMIF('TKK-MIF-TIF'!$L$152,'rekap jam tatap muka'!B47,'TKK-MIF-TIF'!$R$152)</f>
        <v>0</v>
      </c>
      <c r="R17" s="25">
        <f>COUNTIF('TKK-MIF-TIF'!$A$189:$L$226,'rekap jam tatap muka'!B47)</f>
        <v>0</v>
      </c>
      <c r="S17" s="25">
        <f>SUMIF('TKK-MIF-TIF'!$H$194:$H$196,'rekap jam tatap muka'!B47,'TKK-MIF-TIF'!$R$194:$R$196)+SUMIF('TKK-MIF-TIF'!$H$205:$H$208,'rekap jam tatap muka'!B47,'TKK-MIF-TIF'!$R$205:$R$208)+SUMIF('TKK-MIF-TIF'!$H$215:$H$218,'rekap jam tatap muka'!B47,'TKK-MIF-TIF'!$R$215:$R265)+SUMIF('TKK-MIF-TIF'!$H$226:$H$227,'rekap jam tatap muka'!B47,'TKK-MIF-TIF'!$R$226:$R274)+ SUMIF('TKK-MIF-TIF'!$I$194:$I$196,'rekap jam tatap muka'!B47,'TKK-MIF-TIF'!$R$194:$R$196)+SUMIF('TKK-MIF-TIF'!$I$205:$I$208,'rekap jam tatap muka'!B47,'TKK-MIF-TIF'!$R$205:$R$208)+SUMIF('TKK-MIF-TIF'!$I$215:$I$218,'rekap jam tatap muka'!B47,'TKK-MIF-TIF'!$R$215:$R265)+SUMIF('TKK-MIF-TIF'!$I$226:$I$227,'rekap jam tatap muka'!B47,'TKK-MIF-TIF'!$R$226:$R274)+SUMIF('TKK-MIF-TIF'!$J$194:$J$196,'rekap jam tatap muka'!B47,'TKK-MIF-TIF'!$R$194:$R$196)+SUMIF('TKK-MIF-TIF'!$J$205:$J$208,'rekap jam tatap muka'!B47,'TKK-MIF-TIF'!$R$205:$R$208)+SUMIF('TKK-MIF-TIF'!$J$215:$J$218,'rekap jam tatap muka'!B47,'TKK-MIF-TIF'!$R$215:$R265)+SUMIF('TKK-MIF-TIF'!$J$226:$J$227,'rekap jam tatap muka'!B47,'TKK-MIF-TIF'!$R$226:$R274)+SUMIF('TKK-MIF-TIF'!$K$194:$K$196,'rekap jam tatap muka'!B47,'TKK-MIF-TIF'!$R$194:$R$196)+SUMIF('TKK-MIF-TIF'!$K$205:$K$208,'rekap jam tatap muka'!B47,'TKK-MIF-TIF'!$R$205:$R$208)+SUMIF('TKK-MIF-TIF'!$K$215:$K$218,'rekap jam tatap muka'!B47,'TKK-MIF-TIF'!$R$215:$R265)+SUMIF('TKK-MIF-TIF'!$K$226:$K$227,'rekap jam tatap muka'!B47,'TKK-MIF-TIF'!$R$226:$R274)+SUMIF('TKK-MIF-TIF'!$L$194:$L$196,'rekap jam tatap muka'!B47,'TKK-MIF-TIF'!$R$194:$R$196)+SUMIF('TKK-MIF-TIF'!$L$205:$L$208,'rekap jam tatap muka'!B47,'TKK-MIF-TIF'!$R$205:$R$208)+SUMIF('TKK-MIF-TIF'!$L$215:$L$218,'rekap jam tatap muka'!B47,'TKK-MIF-TIF'!$R$215:$R265)+SUMIF('TKK-MIF-TIF'!$L$226:$L$227,'rekap jam tatap muka'!B47,'TKK-MIF-TIF'!$R$226:$R274)</f>
        <v>0</v>
      </c>
      <c r="T17" s="26">
        <f>SUMIF('TKK-MIF-TIF'!$H$197:$H$198,'rekap jam tatap muka'!B47,'TKK-MIF-TIF'!$R$197:$R$198)+SUMIF('TKK-MIF-TIF'!$H$204,'rekap jam tatap muka'!B47,'TKK-MIF-TIF'!$R$204)+SUMIF('TKK-MIF-TIF'!$H$209:$H$210,'rekap jam tatap muka'!B47,'TKK-MIF-TIF'!$R$209:$R$210)+SUMIF('TKK-MIF-TIF'!$H$219:$H$221,'rekap jam tatap muka'!B47,'TKK-MIF-TIF'!$R$219:$R$221)+SUMIF('TKK-MIF-TIF'!$H$228,'rekap jam tatap muka'!B47,'TKK-MIF-TIF'!$R$228)+SUMIF('TKK-MIF-TIF'!$I$197:$I$198,'rekap jam tatap muka'!B47,'TKK-MIF-TIF'!$R$197:$R$198)+SUMIF('TKK-MIF-TIF'!$I$204,'rekap jam tatap muka'!B47,'TKK-MIF-TIF'!$R$204)+SUMIF('TKK-MIF-TIF'!$I$209:$I$210,'rekap jam tatap muka'!B47,'TKK-MIF-TIF'!$R$209:$R$210)+SUMIF('TKK-MIF-TIF'!$I$219:$I$221,'rekap jam tatap muka'!B47,'TKK-MIF-TIF'!$R$219:$R$221)+SUMIF('TKK-MIF-TIF'!$I$228,'rekap jam tatap muka'!B47,'TKK-MIF-TIF'!$R$228)+SUMIF('TKK-MIF-TIF'!$J$197:$J$198,'rekap jam tatap muka'!B47,'TKK-MIF-TIF'!$R$197:$R$198)+SUMIF('TKK-MIF-TIF'!$J$204,'rekap jam tatap muka'!B47,'TKK-MIF-TIF'!$R$204)+SUMIF('TKK-MIF-TIF'!$J$209:$J$210,'rekap jam tatap muka'!B47,'TKK-MIF-TIF'!$R$209:$R$210)+SUMIF('TKK-MIF-TIF'!$J$219:$J$221,'rekap jam tatap muka'!B47,'TKK-MIF-TIF'!$R$219:$R$221)+SUMIF('TKK-MIF-TIF'!$J$228,'rekap jam tatap muka'!B47,'TKK-MIF-TIF'!$R$228)+SUMIF('TKK-MIF-TIF'!$K$197:$K$198,'rekap jam tatap muka'!B47,'TKK-MIF-TIF'!$R$197:$R$198)+SUMIF('TKK-MIF-TIF'!$K$204,'rekap jam tatap muka'!B47,'TKK-MIF-TIF'!$R$204)+SUMIF('TKK-MIF-TIF'!$K$209:$K$210,'rekap jam tatap muka'!B47,'TKK-MIF-TIF'!$R$209:$R$210)+SUMIF('TKK-MIF-TIF'!$K$219:$K$221,'rekap jam tatap muka'!B47,'TKK-MIF-TIF'!$R$219:$R$221)+SUMIF('TKK-MIF-TIF'!$K$228,'rekap jam tatap muka'!B47,'TKK-MIF-TIF'!$R$228)+SUMIF('TKK-MIF-TIF'!$L$197:$L$198,'rekap jam tatap muka'!B47,'TKK-MIF-TIF'!$R$197:$R$198)+SUMIF('TKK-MIF-TIF'!$L$204,'rekap jam tatap muka'!B47,'TKK-MIF-TIF'!$R$204)+SUMIF('TKK-MIF-TIF'!$L$209:$L$210,'rekap jam tatap muka'!B47,'TKK-MIF-TIF'!$R$209:$R$210)+SUMIF('TKK-MIF-TIF'!$J$219:$J$221,'rekap jam tatap muka'!B47,'TKK-MIF-TIF'!$R$219:$R$221)++SUMIF('TKK-MIF-TIF'!$L$228,'rekap jam tatap muka'!B47,'TKK-MIF-TIF'!$R$228)</f>
        <v>0</v>
      </c>
      <c r="U17" s="27">
        <f>COUNTIF('TKK-MIF-TIF'!$A$231:$L$242,'rekap jam tatap muka'!B47)</f>
        <v>0</v>
      </c>
      <c r="V17" s="28">
        <f>SUMIF('TKK-MIF-TIF'!$H$251:$H$253,'rekap jam tatap muka'!B47,'TKK-MIF-TIF'!$R$251:$R$253)+SUMIF('TKK-MIF-TIF'!$I$251:$I$253,'rekap jam tatap muka'!B47,'TKK-MIF-TIF'!$R$251:$R$253)+SUMIF('TKK-MIF-TIF'!$J$251:$J$253,'rekap jam tatap muka'!B47,'TKK-MIF-TIF'!$R$251:$R$253)+SUMIF('TKK-MIF-TIF'!$K$251:$K$253,'rekap jam tatap muka'!B47,'TKK-MIF-TIF'!$R$251:$R$253)+SUMIF('TKK-MIF-TIF'!$L$251:$L$253,'rekap jam tatap muka'!B47,'TKK-MIF-TIF'!$R$251:$R$253)</f>
        <v>0</v>
      </c>
      <c r="W17" s="29">
        <f>SUMIF('TKK-MIF-TIF'!$H$254:$H$255,'rekap jam tatap muka'!B47,'TKK-MIF-TIF'!$R$254:$R$255)+SUMIF('TKK-MIF-TIF'!$I$254:$I$255,'rekap jam tatap muka'!B47,'TKK-MIF-TIF'!$R$254:$R$255)+SUMIF('TKK-MIF-TIF'!$J$254:$J$255,'rekap jam tatap muka'!B47,'TKK-MIF-TIF'!$R$254:$R$255)+SUMIF('TKK-MIF-TIF'!$K$254:$K$255,'rekap jam tatap muka'!B47,'TKK-MIF-TIF'!$R$254:$R$255)+SUMIF('TKK-MIF-TIF'!$L$254:$L$255,'rekap jam tatap muka'!B47,'TKK-MIF-TIF'!$R$254:$R$255)</f>
        <v>0</v>
      </c>
      <c r="X17" s="30">
        <f>COUNTIF('TKK-MIF-TIF'!$A$261:$L$272,'rekap jam tatap muka'!B47)</f>
        <v>0</v>
      </c>
      <c r="Y17" s="31">
        <f>SUMIF('TKK-MIF-TIF'!$H$266:$H$268,'rekap jam tatap muka'!B47,'TKK-MIF-TIF'!$R$266:$R$268)+SUMIF('TKK-MIF-TIF'!$I$266:$I$268,'rekap jam tatap muka'!B47,'TKK-MIF-TIF'!$R$266:$R$268)+SUMIF('TKK-MIF-TIF'!$J$266:$J$268,'rekap jam tatap muka'!B47,'TKK-MIF-TIF'!$R$266:$R$268)+SUMIF('TKK-MIF-TIF'!$K$266:$K$268,'rekap jam tatap muka'!B47,'TKK-MIF-TIF'!$R$266:$R$268)+SUMIF('TKK-MIF-TIF'!$L$266:$L$268,'rekap jam tatap muka'!B47,'TKK-MIF-TIF'!$R$266:$R$268)</f>
        <v>0</v>
      </c>
      <c r="Z17" s="32">
        <f>SUMIF('TKK-MIF-TIF'!$H$269:$H$270,'rekap jam tatap muka'!B47,'TKK-MIF-TIF'!$R$269:$R$270)+SUMIF('TKK-MIF-TIF'!$I$269:$I$270,'rekap jam tatap muka'!B47,'TKK-MIF-TIF'!$R$269:$R$270)+SUMIF('TKK-MIF-TIF'!$J$269:$J$270,'rekap jam tatap muka'!B47,'TKK-MIF-TIF'!$R$269:$R$270)+SUMIF('TKK-MIF-TIF'!$K$269:$K$270,'rekap jam tatap muka'!B47,'TKK-MIF-TIF'!$R$269:$R$270)+SUMIF('TKK-MIF-TIF'!$L$269:$L$270,'rekap jam tatap muka'!B47,'TKK-MIF-TIF'!$R$269:$R$270)</f>
        <v>0</v>
      </c>
      <c r="AA17" s="33">
        <f>COUNTIF('TKK-MIF-TIF'!$A$154:$L$184,'rekap jam tatap muka'!B47)</f>
        <v>0</v>
      </c>
      <c r="AB17" s="33">
        <f>SUMIF('TKK-MIF-TIF'!$H$161:$H$163,'rekap jam tatap muka'!B47,'TKK-MIF-TIF'!$R$161:$R$163)+SUMIF('TKK-MIF-TIF'!$H$172:$H$175,'rekap jam tatap muka'!B47,'TKK-MIF-TIF'!$R$172:$R$175)+SUMIF('TKK-MIF-TIF'!$I$161:$I$163,'rekap jam tatap muka'!B47,'TKK-MIF-TIF'!$R$161:$R$163)+SUMIF('TKK-MIF-TIF'!$I$172:$I$175,'rekap jam tatap muka'!B47,'TKK-MIF-TIF'!$R$172:$R$175)+SUMIF('TKK-MIF-TIF'!$J$161:$J$163,'rekap jam tatap muka'!B47,'TKK-MIF-TIF'!$R$161:$R$163)+SUMIF('TKK-MIF-TIF'!$J$172:$J$175,'rekap jam tatap muka'!B47,'TKK-MIF-TIF'!$R$172:$R$175)+SUMIF('TKK-MIF-TIF'!$K$161:$K$163,'rekap jam tatap muka'!B47,'TKK-MIF-TIF'!$R$161:$R$163)+SUMIF('TKK-MIF-TIF'!$K$172:$K$175,'rekap jam tatap muka'!B47,'TKK-MIF-TIF'!$R$172:$R$175)+SUMIF('TKK-MIF-TIF'!$L$161:$L$163,'rekap jam tatap muka'!B47,'TKK-MIF-TIF'!$R$161:$R$163)+SUMIF('TKK-MIF-TIF'!$L$172:$L$175,'rekap jam tatap muka'!B47,'TKK-MIF-TIF'!$R$172:$R$175)</f>
        <v>0</v>
      </c>
      <c r="AC17" s="34">
        <f>SUMIF('TKK-MIF-TIF'!$H$164:$H$165,'rekap jam tatap muka'!B47,'TKK-MIF-TIF'!$R$164:$R$165)+SUMIF('TKK-MIF-TIF'!$H$171,'rekap jam tatap muka'!B47,'TKK-MIF-TIF'!$R$171)+SUMIF('TKK-MIF-TIF'!$H$176:$H$177,'rekap jam tatap muka'!B47,'TKK-MIF-TIF'!$R$176:$R$177)+SUMIF('TKK-MIF-TIF'!$I$164:$I$165,'rekap jam tatap muka'!B47,'TKK-MIF-TIF'!$R$164:$R$165)+SUMIF('TKK-MIF-TIF'!$I$171,'rekap jam tatap muka'!B47,'TKK-MIF-TIF'!$R$171)+SUMIF('TKK-MIF-TIF'!$I$176:$I$177,'rekap jam tatap muka'!B47,'TKK-MIF-TIF'!$R$176:$R$177)+SUMIF('TKK-MIF-TIF'!$J$164:$J$165,'rekap jam tatap muka'!B47,'TKK-MIF-TIF'!$R$164:$R$165)+SUMIF('TKK-MIF-TIF'!$J$171,'rekap jam tatap muka'!B47,'TKK-MIF-TIF'!$R$171)+SUMIF('TKK-MIF-TIF'!$J$176:$J$177,'rekap jam tatap muka'!B47,'TKK-MIF-TIF'!$R$176:$R$177)+SUMIF('TKK-MIF-TIF'!$K$164:$K$165,'rekap jam tatap muka'!B47,'TKK-MIF-TIF'!$R$164:$R$165)+SUMIF('TKK-MIF-TIF'!$K$171,'rekap jam tatap muka'!B47,'TKK-MIF-TIF'!$R$171)+SUMIF('TKK-MIF-TIF'!$K$176:$K$177,'rekap jam tatap muka'!B47,'TKK-MIF-TIF'!$R$176:$R$177)+SUMIF('TKK-MIF-TIF'!$L$164:$L$165,'rekap jam tatap muka'!B47,'TKK-MIF-TIF'!$R$164:$R$165)+SUMIF('TKK-MIF-TIF'!$L$171,'rekap jam tatap muka'!B47,'TKK-MIF-TIF'!$R$171)+SUMIF('TKK-MIF-TIF'!$L$176:$L$177,'rekap jam tatap muka'!B47,'TKK-MIF-TIF'!$R$176:$R$177)</f>
        <v>0</v>
      </c>
      <c r="AD17" s="35">
        <f t="shared" si="0"/>
        <v>7</v>
      </c>
      <c r="AE17" s="15">
        <f t="shared" ca="1" si="1"/>
        <v>7.5</v>
      </c>
      <c r="AF17" s="35">
        <f t="shared" ca="1" si="2"/>
        <v>3.5</v>
      </c>
      <c r="AG17" s="15">
        <f t="shared" ca="1" si="3"/>
        <v>9</v>
      </c>
      <c r="AH17" s="35">
        <f t="shared" ca="1" si="4"/>
        <v>1</v>
      </c>
      <c r="AI17" s="35">
        <v>15</v>
      </c>
    </row>
    <row r="18" spans="1:35">
      <c r="A18" s="327">
        <v>16</v>
      </c>
      <c r="B18" s="53" t="s">
        <v>333</v>
      </c>
      <c r="C18" s="14">
        <f>COUNTIF('TKK-MIF-TIF'!$A$13:$L$35,'rekap jam tatap muka'!B48)</f>
        <v>0</v>
      </c>
      <c r="D18" s="15">
        <f ca="1">SUMIF('TKK-MIF-TIF'!$H$4:$H$19,'rekap jam tatap muka'!B48,'TKK-MIF-TIF'!$R$4:$R$19)+SUMIF('TKK-MIF-TIF'!$H$25:$H$30,'rekap jam tatap muka'!B48,'TKK-MIF-TIF'!$R$25:$R$30)+SUMIF('TKK-MIF-TIF'!$I$4:$I$19,'rekap jam tatap muka'!B48,'TKK-MIF-TIF'!$R$4:$R$19)+SUMIF('TKK-MIF-TIF'!$I$25:$I$30,'rekap jam tatap muka'!B48,'TKK-MIF-TIF'!$R$25:$R$30)+SUMIF('TKK-MIF-TIF'!$J$4:$J$19,'rekap jam tatap muka'!B48,'TKK-MIF-TIF'!$R$4:$R$19)+SUMIF('TKK-MIF-TIF'!$J$25:$J$30,'rekap jam tatap muka'!B48,'TKK-MIF-TIF'!$R$25:$R$30)+SUMIF('TKK-MIF-TIF'!$K$4:$K$19,'rekap jam tatap muka'!B48,'TKK-MIF-TIF'!$R$4:$R$19)+SUMIF('TKK-MIF-TIF'!$K$25:$K$30,'rekap jam tatap muka'!B48,'TKK-MIF-TIF'!$R$25:$R$30)+SUMIF('TKK-MIF-TIF'!$L$4:$L$19,'rekap jam tatap muka'!B48,'TKK-MIF-TIF'!$R$4:$R$19)+SUMIF('TKK-MIF-TIF'!$L$25:$L$30,'rekap jam tatap muka'!B48,'TKK-MIF-TIF'!$R$25:$R$30)</f>
        <v>0</v>
      </c>
      <c r="E18" s="16">
        <f>SUMIF('TKK-MIF-TIF'!$H$20:$H$22,'rekap jam tatap muka'!B48,'TKK-MIF-TIF'!$R$20:$R$22)+SUMIF('TKK-MIF-TIF'!$H$31:$H$32,'rekap jam tatap muka'!B48,'TKK-MIF-TIF'!$R$31:$R$32)+SUMIF('TKK-MIF-TIF'!$H$34,'rekap jam tatap muka'!B48,'TKK-MIF-TIF'!$R$34)+SUMIF('TKK-MIF-TIF'!$I$20:$I$22,'rekap jam tatap muka'!B48,'TKK-MIF-TIF'!$R$20:$R$22)+SUMIF('TKK-MIF-TIF'!$I$31:$I$32,'rekap jam tatap muka'!B48,'TKK-MIF-TIF'!$R$31:$R$32)+SUMIF('TKK-MIF-TIF'!$I$34,'rekap jam tatap muka'!B48,'TKK-MIF-TIF'!$R$34)+SUMIF('TKK-MIF-TIF'!$J$20:$J$22,'rekap jam tatap muka'!B48,'TKK-MIF-TIF'!$R$20:$R$22)+SUMIF('TKK-MIF-TIF'!$J$31:$J$32,'rekap jam tatap muka'!B48,'TKK-MIF-TIF'!$R$31:$R$32)+SUMIF('TKK-MIF-TIF'!$J$34,'rekap jam tatap muka'!B48,'TKK-MIF-TIF'!$R$34)+SUMIF('TKK-MIF-TIF'!$K$20:$K$22,'rekap jam tatap muka'!B48,'TKK-MIF-TIF'!$R$20:$R$22)+SUMIF('TKK-MIF-TIF'!$K$31:$K$32,'rekap jam tatap muka'!B48,'TKK-MIF-TIF'!$R$31:$R$32)+SUMIF('TKK-MIF-TIF'!$K$34,'rekap jam tatap muka'!B48,'TKK-MIF-TIF'!$R$34)+SUMIF('TKK-MIF-TIF'!$L$20:$L$22,'rekap jam tatap muka'!B48,'TKK-MIF-TIF'!$R$20:$R$22)+SUMIF('TKK-MIF-TIF'!$L$31:$L$32,'rekap jam tatap muka'!B48,'TKK-MIF-TIF'!$R$31:$R$32)+SUMIF('TKK-MIF-TIF'!$L$34,'rekap jam tatap muka'!B48,'TKK-MIF-TIF'!$R$34)</f>
        <v>0</v>
      </c>
      <c r="F18" s="17">
        <f>COUNTIF('TKK-MIF-TIF'!$A$41:$L$50,'rekap jam tatap muka'!B48)</f>
        <v>0</v>
      </c>
      <c r="G18" s="18">
        <f>SUMIF('TKK-MIF-TIF'!$H$43:$H$47,'rekap jam tatap muka'!B48,'TKK-MIF-TIF'!$R$43:$R$47)+SUMIF('TKK-MIF-TIF'!$I$43:$I$47,'rekap jam tatap muka'!B48,'TKK-MIF-TIF'!$R$43:$R$47)+SUMIF('TKK-MIF-TIF'!$J$43:$J$47,'rekap jam tatap muka'!B48,'TKK-MIF-TIF'!$R$43:$R$47)+SUMIF('TKK-MIF-TIF'!$K$43:$K$47,'rekap jam tatap muka'!B48,'TKK-MIF-TIF'!$R$43:$R$47)+SUMIF('TKK-MIF-TIF'!$L$43:$L$47,'rekap jam tatap muka'!B48,'TKK-MIF-TIF'!$R$43:$R$47)</f>
        <v>0</v>
      </c>
      <c r="H18" s="42">
        <f>SUMIF('TKK-MIF-TIF'!$H$48:$H$50,'rekap jam tatap muka'!B48,'TKK-MIF-TIF'!$R$48:$R$50)+SUMIF('TKK-MIF-TIF'!$I$48:$I$50,'rekap jam tatap muka'!B48,'TKK-MIF-TIF'!$R$48:$R$50)+SUMIF('TKK-MIF-TIF'!$J$48:$J$50,'rekap jam tatap muka'!B48,'TKK-MIF-TIF'!$R$48:$R$50)+SUMIF('TKK-MIF-TIF'!$K$48:$K$50,'rekap jam tatap muka'!B48,'TKK-MIF-TIF'!$R$48:$R$50)+SUMIF('TKK-MIF-TIF'!$L$48:$L$50,'rekap jam tatap muka'!B48,'TKK-MIF-TIF'!$R$48:$R$50)</f>
        <v>0</v>
      </c>
      <c r="I18" s="19">
        <f>COUNTIF('TKK-MIF-TIF'!$A$55:$K$80,'rekap jam tatap muka'!B48)</f>
        <v>3</v>
      </c>
      <c r="J18" s="19">
        <f>SUMIF('TKK-MIF-TIF'!$H$60,'rekap jam tatap muka'!B48,'TKK-MIF-TIF'!$R$60)+SUMIF('TKK-MIF-TIF'!$H$62,'rekap jam tatap muka'!B48,'TKK-MIF-TIF'!$R$62)+SUMIF('TKK-MIF-TIF'!$H$67:$H$72,'rekap jam tatap muka'!B48,'TKK-MIF-TIF'!$R$67:$R$72)+SUMIF('TKK-MIF-TIF'!$H$78:$H$79,'rekap jam tatap muka'!B48,'TKK-MIF-TIF'!$R$78:$R$79)+SUMIF('TKK-MIF-TIF'!$I$60,'rekap jam tatap muka'!B48,'TKK-MIF-TIF'!$R$60)+SUMIF('TKK-MIF-TIF'!$I$62,'rekap jam tatap muka'!B48,'TKK-MIF-TIF'!$R$62)+SUMIF('TKK-MIF-TIF'!$I$67:$I$72,'rekap jam tatap muka'!B48,'TKK-MIF-TIF'!$R$67:$R$72)+SUMIF('TKK-MIF-TIF'!$I$78:$I$79,'rekap jam tatap muka'!B48,'TKK-MIF-TIF'!$R$78:$R$79)+SUMIF('TKK-MIF-TIF'!$J$60,'rekap jam tatap muka'!B48,'TKK-MIF-TIF'!$R$60)+SUMIF('TKK-MIF-TIF'!$J$62,'rekap jam tatap muka'!B48,'TKK-MIF-TIF'!$R$62)+SUMIF('TKK-MIF-TIF'!$J$67:$J$72,'rekap jam tatap muka'!B48,'TKK-MIF-TIF'!$R$67:$R$72)+SUMIF('TKK-MIF-TIF'!$J$78:$J$79,'rekap jam tatap muka'!B48,'TKK-MIF-TIF'!$R$78:$R$79)+SUMIF('TKK-MIF-TIF'!$K$60,'rekap jam tatap muka'!B48,'TKK-MIF-TIF'!$R$60)+SUMIF('TKK-MIF-TIF'!$K$62,'rekap jam tatap muka'!B48,'TKK-MIF-TIF'!$R$62)+SUMIF('TKK-MIF-TIF'!$K$67:$K$72,'rekap jam tatap muka'!B48,'TKK-MIF-TIF'!$R$67:$R$72)+SUMIF('TKK-MIF-TIF'!$K$78:$K$79,'rekap jam tatap muka'!B48,'TKK-MIF-TIF'!$R$78:$R$79)+SUMIF('TKK-MIF-TIF'!$L$60,'rekap jam tatap muka'!B48,'TKK-MIF-TIF'!$R$60)+SUMIF('TKK-MIF-TIF'!$L$62,'rekap jam tatap muka'!B48,'TKK-MIF-TIF'!$R$62)+SUMIF('TKK-MIF-TIF'!$L$67:$L$72,'rekap jam tatap muka'!B48,'TKK-MIF-TIF'!$R$67:$R$72)+SUMIF('TKK-MIF-TIF'!$L$78:$L$79,'rekap jam tatap muka'!B48,'TKK-MIF-TIF'!$R$78:$R$79)</f>
        <v>2</v>
      </c>
      <c r="K18" s="20">
        <f>SUMIF('TKK-MIF-TIF'!$H$61,'rekap jam tatap muka'!B48,'TKK-MIF-TIF'!$R$61)+SUMIF('TKK-MIF-TIF'!$H$63:$H$64,'rekap jam tatap muka'!B48,'TKK-MIF-TIF'!$R$63:$R$64)+SUMIF('TKK-MIF-TIF'!$H$73:$H$74,'rekap jam tatap muka'!B48,'TKK-MIF-TIF'!$R$73:$R$74)+SUMIF('TKK-MIF-TIF'!$H$77,'rekap jam tatap muka'!B48,'TKK-MIF-TIF'!$R$77)+SUMIF('TKK-MIF-TIF'!$I$61,'rekap jam tatap muka'!B48,'TKK-MIF-TIF'!$R$61)+SUMIF('TKK-MIF-TIF'!$I$63:$I$64,'rekap jam tatap muka'!B48,'TKK-MIF-TIF'!$R$63:$R$64)+SUMIF('TKK-MIF-TIF'!$I$73:$I$74,'rekap jam tatap muka'!B48,'TKK-MIF-TIF'!$R$73:$R$74)+SUMIF('TKK-MIF-TIF'!$I$77,'rekap jam tatap muka'!B48,'TKK-MIF-TIF'!$R$77)+SUMIF('TKK-MIF-TIF'!$J$61,'rekap jam tatap muka'!B48,'TKK-MIF-TIF'!$R$61)+SUMIF('TKK-MIF-TIF'!$J$63:$J$64,'rekap jam tatap muka'!B48,'TKK-MIF-TIF'!$R$63:$R$64)+SUMIF('TKK-MIF-TIF'!$J$73:$J$74,'rekap jam tatap muka'!B48,'TKK-MIF-TIF'!$R$73:$R$74)+SUMIF('TKK-MIF-TIF'!$J$77,'rekap jam tatap muka'!B48,'TKK-MIF-TIF'!$R$77)+SUMIF('TKK-MIF-TIF'!$K$61,'rekap jam tatap muka'!B48,'TKK-MIF-TIF'!$R$61)+SUMIF('TKK-MIF-TIF'!$K$63:$K$64,'rekap jam tatap muka'!B48,'TKK-MIF-TIF'!$R$63:$R$64)+SUMIF('TKK-MIF-TIF'!$K$73:$K$74,'rekap jam tatap muka'!B48,'TKK-MIF-TIF'!$R$73:$R$74)+SUMIF('TKK-MIF-TIF'!$K$77,'rekap jam tatap muka'!B48,'TKK-MIF-TIF'!$R$77)+SUMIF('TKK-MIF-TIF'!$L$61,'rekap jam tatap muka'!B48,'TKK-MIF-TIF'!$R$61)+SUMIF('TKK-MIF-TIF'!$L$63:$L$64,'rekap jam tatap muka'!B48,'TKK-MIF-TIF'!$R$63:$R$64)+SUMIF('TKK-MIF-TIF'!$L$73:$L$74,'rekap jam tatap muka'!B48,'TKK-MIF-TIF'!$R$73:$R$74)+SUMIF('TKK-MIF-TIF'!$L$77,'rekap jam tatap muka'!B48,'TKK-MIF-TIF'!$R$77)</f>
        <v>10</v>
      </c>
      <c r="L18" s="21">
        <f>COUNTIF('TKK-MIF-TIF'!$A$84:$K$109,'rekap jam tatap muka'!B48)</f>
        <v>3</v>
      </c>
      <c r="M18" s="21">
        <f>SUMIF('TKK-MIF-TIF'!$H$89,'rekap jam tatap muka'!B48,'TKK-MIF-TIF'!$R$89)+SUMIF('TKK-MIF-TIF'!$H$91,'rekap jam tatap muka'!B48,'TKK-MIF-TIF'!$R$91)+SUMIF('TKK-MIF-TIF'!$H$96:$H$101,'rekap jam tatap muka'!B48,'TKK-MIF-TIF'!$R$96:$R$101)+SUMIF('TKK-MIF-TIF'!$H$107:$H$108,'rekap jam tatap muka'!B48,'TKK-MIF-TIF'!$R$107:$R$108)+SUMIF('TKK-MIF-TIF'!$I$89,'rekap jam tatap muka'!B48,'TKK-MIF-TIF'!$R$89)+SUMIF('TKK-MIF-TIF'!$I$91,'rekap jam tatap muka'!B48,'TKK-MIF-TIF'!$R$91)+SUMIF('TKK-MIF-TIF'!$I$96:$I$101,'rekap jam tatap muka'!B48,'TKK-MIF-TIF'!$R$96:$R$101)+SUMIF('TKK-MIF-TIF'!$I$107:$I$108,'rekap jam tatap muka'!B48,'TKK-MIF-TIF'!$R$107:$R$108)+SUMIF('TKK-MIF-TIF'!$J$89,'rekap jam tatap muka'!B48,'TKK-MIF-TIF'!$R$89)+SUMIF('TKK-MIF-TIF'!$J$91,'rekap jam tatap muka'!B48,'TKK-MIF-TIF'!$R$91)+SUMIF('TKK-MIF-TIF'!$J$96:$J$101,'rekap jam tatap muka'!B48,'TKK-MIF-TIF'!$R$96:$R$101)+SUMIF('TKK-MIF-TIF'!$J$107:$J$108,'rekap jam tatap muka'!B48,'TKK-MIF-TIF'!$R$107:$R$108)+SUMIF('TKK-MIF-TIF'!$K$89,'rekap jam tatap muka'!B48,'TKK-MIF-TIF'!$R$89)+SUMIF('TKK-MIF-TIF'!$K$91,'rekap jam tatap muka'!B48,'TKK-MIF-TIF'!$R$91)+SUMIF('TKK-MIF-TIF'!$K$96:$K$101,'rekap jam tatap muka'!B48,'TKK-MIF-TIF'!$R$96:$R$101)+SUMIF('TKK-MIF-TIF'!$K$107:$K$108,'rekap jam tatap muka'!B48,'TKK-MIF-TIF'!$R$107:$R$108)+SUMIF('TKK-MIF-TIF'!$H$89,'rekap jam tatap muka'!B48,'TKK-MIF-TIF'!$R$89)+SUMIF('TKK-MIF-TIF'!$L$91,'rekap jam tatap muka'!B48,'TKK-MIF-TIF'!$R$91)+SUMIF('TKK-MIF-TIF'!$L$96:$L$101,'rekap jam tatap muka'!B48,'TKK-MIF-TIF'!$R$96:$R$101)+SUMIF('TKK-MIF-TIF'!$L$107:$L$108,'rekap jam tatap muka'!B48,'TKK-MIF-TIF'!$R$107:$R$108)</f>
        <v>1</v>
      </c>
      <c r="N18" s="22">
        <f ca="1">SUMIF('TKK-MIF-TIF'!$H$90,'rekap jam tatap muka'!B48,'TKK-MIF-TIF'!$R$90)+SUMIF('TKK-MIF-TIF'!$H$92:$H$93,'rekap jam tatap muka'!B48,'TKK-MIF-TIF'!$R$92:$R$93)+SUMIF('TKK-MIF-TIF'!$H$102:$H$103,'rekap jam tatap muka'!B48,'TKK-MIF-TIF'!$R$102:$R$103)+SUMIF('TKK-MIF-TIF'!$H$106,'rekap jam tatap muka'!B48,'TKK-MIF-TIF'!$R$106)+SUMIF('TKK-MIF-TIF'!$I$90,'rekap jam tatap muka'!B48,'TKK-MIF-TIF'!$R$90)+SUMIF('TKK-MIF-TIF'!$H$92:$I$93,'rekap jam tatap muka'!B48,'TKK-MIF-TIF'!$R$92:$R$93)+SUMIF('TKK-MIF-TIF'!$I$102:$I$103,'rekap jam tatap muka'!B48,'TKK-MIF-TIF'!$R$102:$R$103)+SUMIF('TKK-MIF-TIF'!$I$106,'rekap jam tatap muka'!B48,'TKK-MIF-TIF'!$R$106)+SUMIF('TKK-MIF-TIF'!$J$90,'rekap jam tatap muka'!B48,'TKK-MIF-TIF'!$R$90)+SUMIF('TKK-MIF-TIF'!$J$92:$J$93,'rekap jam tatap muka'!B48,'TKK-MIF-TIF'!$R$92:$R$93)+SUMIF('TKK-MIF-TIF'!$J$102:$J$103,'rekap jam tatap muka'!B48,'TKK-MIF-TIF'!$R$102:$R$103)+SUMIF('TKK-MIF-TIF'!$J$106,'rekap jam tatap muka'!B48,'TKK-MIF-TIF'!$R$106)+SUMIF('TKK-MIF-TIF'!$K$90,'rekap jam tatap muka'!B48,'TKK-MIF-TIF'!$R$90)+SUMIF('TKK-MIF-TIF'!$K$92:$K$93,'rekap jam tatap muka'!B48,'TKK-MIF-TIF'!$R$92:$R$93)+SUMIF('TKK-MIF-TIF'!$K$102:$K$103,'rekap jam tatap muka'!B48,'TKK-MIF-TIF'!$R$102:$R$103)+SUMIF('TKK-MIF-TIF'!$K$106,'rekap jam tatap muka'!B48,'TKK-MIF-TIF'!$R$106)+SUMIF('TKK-MIF-TIF'!$L$90,'rekap jam tatap muka'!B48,'TKK-MIF-TIF'!$R$90)+SUMIF('TKK-MIF-TIF'!$L$92:$L$93,'rekap jam tatap muka'!B48,'TKK-MIF-TIF'!$R$92:$R$93)+SUMIF('TKK-MIF-TIF'!$L$102:$L$103,'rekap jam tatap muka'!B48,'TKK-MIF-TIF'!$R$102:$R$103)+SUMIF('TKK-MIF-TIF'!$L$106,'rekap jam tatap muka'!B48,'TKK-MIF-TIF'!$R$106)</f>
        <v>4</v>
      </c>
      <c r="O18" s="23">
        <f>COUNTIF('TKK-MIF-TIF'!$A$113:$L$150,'rekap jam tatap muka'!B48)</f>
        <v>0</v>
      </c>
      <c r="P18" s="23">
        <f>SUMIF('TKK-MIF-TIF'!$H$119:$H$121,'rekap jam tatap muka'!B48,'TKK-MIF-TIF'!$R$119:$R$121)+SUMIF('TKK-MIF-TIF'!$H$129:$H$132,'rekap jam tatap muka'!B48,'TKK-MIF-TIF'!$R$129:$R$132)+SUMIF('TKK-MIF-TIF'!$H$139:$H$142,'rekap jam tatap muka'!B48,'TKK-MIF-TIF'!$R$139:$R190)+ SUMIF('TKK-MIF-TIF'!$H$150:$H$151,'rekap jam tatap muka'!B48,'TKK-MIF-TIF'!$R$150:$R199)+SUMIF('TKK-MIF-TIF'!$I$119:$I$121,'rekap jam tatap muka'!B48,'TKK-MIF-TIF'!$R$119:$R$121)+SUMIF('TKK-MIF-TIF'!$I$129:$I$132,'rekap jam tatap muka'!B48,'TKK-MIF-TIF'!$R$129:$R$132)+SUMIF('TKK-MIF-TIF'!$I$139:$I$142,'rekap jam tatap muka'!B48,'TKK-MIF-TIF'!$R$139:$R190)+SUMIF('TKK-MIF-TIF'!$I$150:$I$151,'rekap jam tatap muka'!B48,'TKK-MIF-TIF'!$R$150:$R199)+SUMIF('TKK-MIF-TIF'!$J$119:$J$121,'rekap jam tatap muka'!B48,'TKK-MIF-TIF'!$R$119:$R$121)+SUMIF('TKK-MIF-TIF'!$J$129:$J$132,'rekap jam tatap muka'!B48,'TKK-MIF-TIF'!$R$129:$R$132)+SUMIF('TKK-MIF-TIF'!$J$139:$J$142,'rekap jam tatap muka'!B48,'TKK-MIF-TIF'!$R$139:$R190)+SUMIF('TKK-MIF-TIF'!$J$150:$J$151,'rekap jam tatap muka'!B48,'TKK-MIF-TIF'!$R$150:$R199)+SUMIF('TKK-MIF-TIF'!$K$119:$K$121,'rekap jam tatap muka'!B48,'TKK-MIF-TIF'!$R$119:$R$121)+SUMIF('TKK-MIF-TIF'!$K$129:$K$132,'rekap jam tatap muka'!B48,'TKK-MIF-TIF'!$R$132:$R$1120)+SUMIF('TKK-MIF-TIF'!$K$139:$K$142,'rekap jam tatap muka'!B48,'TKK-MIF-TIF'!$R$139:$R190)+SUMIF('TKK-MIF-TIF'!$K$150:$K$151,'rekap jam tatap muka'!B48,'TKK-MIF-TIF'!$R$150:$R199)+SUMIF('TKK-MIF-TIF'!$L$119:$L$121,'rekap jam tatap muka'!B48,'TKK-MIF-TIF'!$R$119:$R$121)+SUMIF('TKK-MIF-TIF'!$L$129:$L$132,'rekap jam tatap muka'!B48,'TKK-MIF-TIF'!$R$132:$R$1120)+SUMIF('TKK-MIF-TIF'!$L$139:$L$142,'rekap jam tatap muka'!B48,'TKK-MIF-TIF'!$R$139:$R190)+SUMIF('TKK-MIF-TIF'!$L$150:$L$151,'rekap jam tatap muka'!B48,'TKK-MIF-TIF'!$R$150:$R199)</f>
        <v>0</v>
      </c>
      <c r="Q18" s="24">
        <f>SUMIF('TKK-MIF-TIF'!$H$122:$H$123,'rekap jam tatap muka'!B48,'TKK-MIF-TIF'!$R$122:$R$123)+SUMIF('TKK-MIF-TIF'!$H$128,'rekap jam tatap muka'!B48,'TKK-MIF-TIF'!$R$128)+SUMIF('TKK-MIF-TIF'!$H$133:$H$134,'rekap jam tatap muka'!B48,'TKK-MIF-TIF'!$R$133:$R$134)+SUMIF('TKK-MIF-TIF'!$H$143:$H$145,'rekap jam tatap muka'!B48,'TKK-MIF-TIF'!$R$143:$R$145)+SUMIF('TKK-MIF-TIF'!$H$152,'rekap jam tatap muka'!B48,'TKK-MIF-TIF'!$R$152)+SUMIF('TKK-MIF-TIF'!$I$122:$I$123,'rekap jam tatap muka'!B48,'TKK-MIF-TIF'!$R$122:$R$123)+SUMIF('TKK-MIF-TIF'!$I$128,'rekap jam tatap muka'!B48,'TKK-MIF-TIF'!$R$128)+SUMIF('TKK-MIF-TIF'!$I$133:$I$134,'rekap jam tatap muka'!B48,'TKK-MIF-TIF'!$R$133:$R$134)+SUMIF('TKK-MIF-TIF'!$I$143:$I$145,'rekap jam tatap muka'!B48,'TKK-MIF-TIF'!$R$143:$R$145)+SUMIF('TKK-MIF-TIF'!$I$152,'rekap jam tatap muka'!B48,'TKK-MIF-TIF'!$R$152)+SUMIF('TKK-MIF-TIF'!$J$122:$J$123,'rekap jam tatap muka'!B48,'TKK-MIF-TIF'!$R$122:$R$123)+SUMIF('TKK-MIF-TIF'!$J$128,'rekap jam tatap muka'!B48,'TKK-MIF-TIF'!$R$128)+SUMIF('TKK-MIF-TIF'!$J$133:$J$134,'rekap jam tatap muka'!B48,'TKK-MIF-TIF'!$R$133:$R$134)+SUMIF('TKK-MIF-TIF'!$J$143:$J$145,'rekap jam tatap muka'!B48,'TKK-MIF-TIF'!$R$143:$R$145)+SUMIF('TKK-MIF-TIF'!$K$122:$K$123,'rekap jam tatap muka'!B48,'TKK-MIF-TIF'!$R$122:$R$123)+SUMIF('TKK-MIF-TIF'!$J$152,'rekap jam tatap muka'!B48,'TKK-MIF-TIF'!$R$152)+SUMIF('TKK-MIF-TIF'!$K$128,'rekap jam tatap muka'!B48,'TKK-MIF-TIF'!$R$128)+SUMIF('TKK-MIF-TIF'!$K$133:$K$134,'rekap jam tatap muka'!B48,'TKK-MIF-TIF'!$R$133:$R$134)+SUMIF('TKK-MIF-TIF'!$K$143:$K$145,'rekap jam tatap muka'!B48,'TKK-MIF-TIF'!$R$143:$R$145)+SUMIF('TKK-MIF-TIF'!$K$152,'rekap jam tatap muka'!B48,'TKK-MIF-TIF'!$R$152)+SUMIF('TKK-MIF-TIF'!$L$122:$L$123,'rekap jam tatap muka'!B48,'TKK-MIF-TIF'!$R$122:$R$123)+SUMIF('TKK-MIF-TIF'!$L$128,'rekap jam tatap muka'!B48,'TKK-MIF-TIF'!$R$128)+SUMIF('TKK-MIF-TIF'!$L$133:$L$134,'rekap jam tatap muka'!B48,'TKK-MIF-TIF'!$R$133:$R$134)+SUMIF('TKK-MIF-TIF'!$L$143:$L$145,'rekap jam tatap muka'!B48,'TKK-MIF-TIF'!$R$143:$R$145)+SUMIF('TKK-MIF-TIF'!$L$152,'rekap jam tatap muka'!B48,'TKK-MIF-TIF'!$R$152)</f>
        <v>0</v>
      </c>
      <c r="R18" s="25">
        <f>COUNTIF('TKK-MIF-TIF'!$A$189:$L$226,'rekap jam tatap muka'!B48)</f>
        <v>0</v>
      </c>
      <c r="S18" s="25">
        <f>SUMIF('TKK-MIF-TIF'!$H$194:$H$196,'rekap jam tatap muka'!B48,'TKK-MIF-TIF'!$R$194:$R$196)+SUMIF('TKK-MIF-TIF'!$H$205:$H$208,'rekap jam tatap muka'!B48,'TKK-MIF-TIF'!$R$205:$R$208)+SUMIF('TKK-MIF-TIF'!$H$215:$H$218,'rekap jam tatap muka'!B48,'TKK-MIF-TIF'!$R$215:$R266)+SUMIF('TKK-MIF-TIF'!$H$226:$H$227,'rekap jam tatap muka'!B48,'TKK-MIF-TIF'!$R$226:$R275)+ SUMIF('TKK-MIF-TIF'!$I$194:$I$196,'rekap jam tatap muka'!B48,'TKK-MIF-TIF'!$R$194:$R$196)+SUMIF('TKK-MIF-TIF'!$I$205:$I$208,'rekap jam tatap muka'!B48,'TKK-MIF-TIF'!$R$205:$R$208)+SUMIF('TKK-MIF-TIF'!$I$215:$I$218,'rekap jam tatap muka'!B48,'TKK-MIF-TIF'!$R$215:$R266)+SUMIF('TKK-MIF-TIF'!$I$226:$I$227,'rekap jam tatap muka'!B48,'TKK-MIF-TIF'!$R$226:$R275)+SUMIF('TKK-MIF-TIF'!$J$194:$J$196,'rekap jam tatap muka'!B48,'TKK-MIF-TIF'!$R$194:$R$196)+SUMIF('TKK-MIF-TIF'!$J$205:$J$208,'rekap jam tatap muka'!B48,'TKK-MIF-TIF'!$R$205:$R$208)+SUMIF('TKK-MIF-TIF'!$J$215:$J$218,'rekap jam tatap muka'!B48,'TKK-MIF-TIF'!$R$215:$R266)+SUMIF('TKK-MIF-TIF'!$J$226:$J$227,'rekap jam tatap muka'!B48,'TKK-MIF-TIF'!$R$226:$R275)+SUMIF('TKK-MIF-TIF'!$K$194:$K$196,'rekap jam tatap muka'!B48,'TKK-MIF-TIF'!$R$194:$R$196)+SUMIF('TKK-MIF-TIF'!$K$205:$K$208,'rekap jam tatap muka'!B48,'TKK-MIF-TIF'!$R$205:$R$208)+SUMIF('TKK-MIF-TIF'!$K$215:$K$218,'rekap jam tatap muka'!B48,'TKK-MIF-TIF'!$R$215:$R266)+SUMIF('TKK-MIF-TIF'!$K$226:$K$227,'rekap jam tatap muka'!B48,'TKK-MIF-TIF'!$R$226:$R275)+SUMIF('TKK-MIF-TIF'!$L$194:$L$196,'rekap jam tatap muka'!B48,'TKK-MIF-TIF'!$R$194:$R$196)+SUMIF('TKK-MIF-TIF'!$L$205:$L$208,'rekap jam tatap muka'!B48,'TKK-MIF-TIF'!$R$205:$R$208)+SUMIF('TKK-MIF-TIF'!$L$215:$L$218,'rekap jam tatap muka'!B48,'TKK-MIF-TIF'!$R$215:$R266)+SUMIF('TKK-MIF-TIF'!$L$226:$L$227,'rekap jam tatap muka'!B48,'TKK-MIF-TIF'!$R$226:$R275)</f>
        <v>0</v>
      </c>
      <c r="T18" s="26">
        <f>SUMIF('TKK-MIF-TIF'!$H$197:$H$198,'rekap jam tatap muka'!B48,'TKK-MIF-TIF'!$R$197:$R$198)+SUMIF('TKK-MIF-TIF'!$H$204,'rekap jam tatap muka'!B48,'TKK-MIF-TIF'!$R$204)+SUMIF('TKK-MIF-TIF'!$H$209:$H$210,'rekap jam tatap muka'!B48,'TKK-MIF-TIF'!$R$209:$R$210)+SUMIF('TKK-MIF-TIF'!$H$219:$H$221,'rekap jam tatap muka'!B48,'TKK-MIF-TIF'!$R$219:$R$221)+SUMIF('TKK-MIF-TIF'!$H$228,'rekap jam tatap muka'!B48,'TKK-MIF-TIF'!$R$228)+SUMIF('TKK-MIF-TIF'!$I$197:$I$198,'rekap jam tatap muka'!B48,'TKK-MIF-TIF'!$R$197:$R$198)+SUMIF('TKK-MIF-TIF'!$I$204,'rekap jam tatap muka'!B48,'TKK-MIF-TIF'!$R$204)+SUMIF('TKK-MIF-TIF'!$I$209:$I$210,'rekap jam tatap muka'!B48,'TKK-MIF-TIF'!$R$209:$R$210)+SUMIF('TKK-MIF-TIF'!$I$219:$I$221,'rekap jam tatap muka'!B48,'TKK-MIF-TIF'!$R$219:$R$221)+SUMIF('TKK-MIF-TIF'!$I$228,'rekap jam tatap muka'!B48,'TKK-MIF-TIF'!$R$228)+SUMIF('TKK-MIF-TIF'!$J$197:$J$198,'rekap jam tatap muka'!B48,'TKK-MIF-TIF'!$R$197:$R$198)+SUMIF('TKK-MIF-TIF'!$J$204,'rekap jam tatap muka'!B48,'TKK-MIF-TIF'!$R$204)+SUMIF('TKK-MIF-TIF'!$J$209:$J$210,'rekap jam tatap muka'!B48,'TKK-MIF-TIF'!$R$209:$R$210)+SUMIF('TKK-MIF-TIF'!$J$219:$J$221,'rekap jam tatap muka'!B48,'TKK-MIF-TIF'!$R$219:$R$221)+SUMIF('TKK-MIF-TIF'!$J$228,'rekap jam tatap muka'!B48,'TKK-MIF-TIF'!$R$228)+SUMIF('TKK-MIF-TIF'!$K$197:$K$198,'rekap jam tatap muka'!B48,'TKK-MIF-TIF'!$R$197:$R$198)+SUMIF('TKK-MIF-TIF'!$K$204,'rekap jam tatap muka'!B48,'TKK-MIF-TIF'!$R$204)+SUMIF('TKK-MIF-TIF'!$K$209:$K$210,'rekap jam tatap muka'!B48,'TKK-MIF-TIF'!$R$209:$R$210)+SUMIF('TKK-MIF-TIF'!$K$219:$K$221,'rekap jam tatap muka'!B48,'TKK-MIF-TIF'!$R$219:$R$221)+SUMIF('TKK-MIF-TIF'!$K$228,'rekap jam tatap muka'!B48,'TKK-MIF-TIF'!$R$228)+SUMIF('TKK-MIF-TIF'!$L$197:$L$198,'rekap jam tatap muka'!B48,'TKK-MIF-TIF'!$R$197:$R$198)+SUMIF('TKK-MIF-TIF'!$L$204,'rekap jam tatap muka'!B48,'TKK-MIF-TIF'!$R$204)+SUMIF('TKK-MIF-TIF'!$L$209:$L$210,'rekap jam tatap muka'!B48,'TKK-MIF-TIF'!$R$209:$R$210)+SUMIF('TKK-MIF-TIF'!$J$219:$J$221,'rekap jam tatap muka'!B48,'TKK-MIF-TIF'!$R$219:$R$221)++SUMIF('TKK-MIF-TIF'!$L$228,'rekap jam tatap muka'!B48,'TKK-MIF-TIF'!$R$228)</f>
        <v>0</v>
      </c>
      <c r="U18" s="27">
        <f>COUNTIF('TKK-MIF-TIF'!$A$231:$L$242,'rekap jam tatap muka'!B48)</f>
        <v>0</v>
      </c>
      <c r="V18" s="28">
        <f>SUMIF('TKK-MIF-TIF'!$H$251:$H$253,'rekap jam tatap muka'!B48,'TKK-MIF-TIF'!$R$251:$R$253)+SUMIF('TKK-MIF-TIF'!$I$251:$I$253,'rekap jam tatap muka'!B48,'TKK-MIF-TIF'!$R$251:$R$253)+SUMIF('TKK-MIF-TIF'!$J$251:$J$253,'rekap jam tatap muka'!B48,'TKK-MIF-TIF'!$R$251:$R$253)+SUMIF('TKK-MIF-TIF'!$K$251:$K$253,'rekap jam tatap muka'!B48,'TKK-MIF-TIF'!$R$251:$R$253)+SUMIF('TKK-MIF-TIF'!$L$251:$L$253,'rekap jam tatap muka'!B48,'TKK-MIF-TIF'!$R$251:$R$253)</f>
        <v>0</v>
      </c>
      <c r="W18" s="29">
        <f>SUMIF('TKK-MIF-TIF'!$H$254:$H$255,'rekap jam tatap muka'!B48,'TKK-MIF-TIF'!$R$254:$R$255)+SUMIF('TKK-MIF-TIF'!$I$254:$I$255,'rekap jam tatap muka'!B48,'TKK-MIF-TIF'!$R$254:$R$255)+SUMIF('TKK-MIF-TIF'!$J$254:$J$255,'rekap jam tatap muka'!B48,'TKK-MIF-TIF'!$R$254:$R$255)+SUMIF('TKK-MIF-TIF'!$K$254:$K$255,'rekap jam tatap muka'!B48,'TKK-MIF-TIF'!$R$254:$R$255)+SUMIF('TKK-MIF-TIF'!$L$254:$L$255,'rekap jam tatap muka'!B48,'TKK-MIF-TIF'!$R$254:$R$255)</f>
        <v>0</v>
      </c>
      <c r="X18" s="30">
        <f>COUNTIF('TKK-MIF-TIF'!$A$261:$L$272,'rekap jam tatap muka'!B48)</f>
        <v>0</v>
      </c>
      <c r="Y18" s="31">
        <f>SUMIF('TKK-MIF-TIF'!$H$266:$H$268,'rekap jam tatap muka'!B48,'TKK-MIF-TIF'!$R$266:$R$268)+SUMIF('TKK-MIF-TIF'!$I$266:$I$268,'rekap jam tatap muka'!B48,'TKK-MIF-TIF'!$R$266:$R$268)+SUMIF('TKK-MIF-TIF'!$J$266:$J$268,'rekap jam tatap muka'!B48,'TKK-MIF-TIF'!$R$266:$R$268)+SUMIF('TKK-MIF-TIF'!$K$266:$K$268,'rekap jam tatap muka'!B48,'TKK-MIF-TIF'!$R$266:$R$268)+SUMIF('TKK-MIF-TIF'!$L$266:$L$268,'rekap jam tatap muka'!B48,'TKK-MIF-TIF'!$R$266:$R$268)</f>
        <v>0</v>
      </c>
      <c r="Z18" s="32">
        <f>SUMIF('TKK-MIF-TIF'!$H$269:$H$270,'rekap jam tatap muka'!B48,'TKK-MIF-TIF'!$R$269:$R$270)+SUMIF('TKK-MIF-TIF'!$I$269:$I$270,'rekap jam tatap muka'!B48,'TKK-MIF-TIF'!$R$269:$R$270)+SUMIF('TKK-MIF-TIF'!$J$269:$J$270,'rekap jam tatap muka'!B48,'TKK-MIF-TIF'!$R$269:$R$270)+SUMIF('TKK-MIF-TIF'!$K$269:$K$270,'rekap jam tatap muka'!B48,'TKK-MIF-TIF'!$R$269:$R$270)+SUMIF('TKK-MIF-TIF'!$L$269:$L$270,'rekap jam tatap muka'!B48,'TKK-MIF-TIF'!$R$269:$R$270)</f>
        <v>0</v>
      </c>
      <c r="AA18" s="33">
        <f>COUNTIF('TKK-MIF-TIF'!$A$154:$L$184,'rekap jam tatap muka'!B48)</f>
        <v>0</v>
      </c>
      <c r="AB18" s="33">
        <f>SUMIF('TKK-MIF-TIF'!$H$161:$H$163,'rekap jam tatap muka'!B48,'TKK-MIF-TIF'!$R$161:$R$163)+SUMIF('TKK-MIF-TIF'!$H$172:$H$175,'rekap jam tatap muka'!B48,'TKK-MIF-TIF'!$R$172:$R$175)+SUMIF('TKK-MIF-TIF'!$I$161:$I$163,'rekap jam tatap muka'!B48,'TKK-MIF-TIF'!$R$161:$R$163)+SUMIF('TKK-MIF-TIF'!$I$172:$I$175,'rekap jam tatap muka'!B48,'TKK-MIF-TIF'!$R$172:$R$175)+SUMIF('TKK-MIF-TIF'!$J$161:$J$163,'rekap jam tatap muka'!B48,'TKK-MIF-TIF'!$R$161:$R$163)+SUMIF('TKK-MIF-TIF'!$J$172:$J$175,'rekap jam tatap muka'!B48,'TKK-MIF-TIF'!$R$172:$R$175)+SUMIF('TKK-MIF-TIF'!$K$161:$K$163,'rekap jam tatap muka'!B48,'TKK-MIF-TIF'!$R$161:$R$163)+SUMIF('TKK-MIF-TIF'!$K$172:$K$175,'rekap jam tatap muka'!B48,'TKK-MIF-TIF'!$R$172:$R$175)+SUMIF('TKK-MIF-TIF'!$L$161:$L$163,'rekap jam tatap muka'!B48,'TKK-MIF-TIF'!$R$161:$R$163)+SUMIF('TKK-MIF-TIF'!$L$172:$L$175,'rekap jam tatap muka'!B48,'TKK-MIF-TIF'!$R$172:$R$175)</f>
        <v>0</v>
      </c>
      <c r="AC18" s="34">
        <f>SUMIF('TKK-MIF-TIF'!$H$164:$H$165,'rekap jam tatap muka'!B48,'TKK-MIF-TIF'!$R$164:$R$165)+SUMIF('TKK-MIF-TIF'!$H$171,'rekap jam tatap muka'!B48,'TKK-MIF-TIF'!$R$171)+SUMIF('TKK-MIF-TIF'!$H$176:$H$177,'rekap jam tatap muka'!B48,'TKK-MIF-TIF'!$R$176:$R$177)+SUMIF('TKK-MIF-TIF'!$I$164:$I$165,'rekap jam tatap muka'!B48,'TKK-MIF-TIF'!$R$164:$R$165)+SUMIF('TKK-MIF-TIF'!$I$171,'rekap jam tatap muka'!B48,'TKK-MIF-TIF'!$R$171)+SUMIF('TKK-MIF-TIF'!$I$176:$I$177,'rekap jam tatap muka'!B48,'TKK-MIF-TIF'!$R$176:$R$177)+SUMIF('TKK-MIF-TIF'!$J$164:$J$165,'rekap jam tatap muka'!B48,'TKK-MIF-TIF'!$R$164:$R$165)+SUMIF('TKK-MIF-TIF'!$J$171,'rekap jam tatap muka'!B48,'TKK-MIF-TIF'!$R$171)+SUMIF('TKK-MIF-TIF'!$J$176:$J$177,'rekap jam tatap muka'!B48,'TKK-MIF-TIF'!$R$176:$R$177)+SUMIF('TKK-MIF-TIF'!$K$164:$K$165,'rekap jam tatap muka'!B48,'TKK-MIF-TIF'!$R$164:$R$165)+SUMIF('TKK-MIF-TIF'!$K$171,'rekap jam tatap muka'!B48,'TKK-MIF-TIF'!$R$171)+SUMIF('TKK-MIF-TIF'!$K$176:$K$177,'rekap jam tatap muka'!B48,'TKK-MIF-TIF'!$R$176:$R$177)+SUMIF('TKK-MIF-TIF'!$L$164:$L$165,'rekap jam tatap muka'!B48,'TKK-MIF-TIF'!$R$164:$R$165)+SUMIF('TKK-MIF-TIF'!$L$171,'rekap jam tatap muka'!B48,'TKK-MIF-TIF'!$R$171)+SUMIF('TKK-MIF-TIF'!$L$176:$L$177,'rekap jam tatap muka'!B48,'TKK-MIF-TIF'!$R$176:$R$177)</f>
        <v>0</v>
      </c>
      <c r="AD18" s="35">
        <f t="shared" si="0"/>
        <v>6</v>
      </c>
      <c r="AE18" s="15">
        <f t="shared" ca="1" si="1"/>
        <v>3</v>
      </c>
      <c r="AF18" s="35">
        <f t="shared" ca="1" si="2"/>
        <v>0</v>
      </c>
      <c r="AG18" s="43">
        <f t="shared" ca="1" si="3"/>
        <v>14</v>
      </c>
      <c r="AH18" s="44">
        <f t="shared" ca="1" si="4"/>
        <v>4</v>
      </c>
      <c r="AI18" s="44">
        <v>21</v>
      </c>
    </row>
    <row r="19" spans="1:35">
      <c r="A19" s="328">
        <v>17</v>
      </c>
      <c r="AI19" s="329">
        <v>15</v>
      </c>
    </row>
    <row r="22" spans="1:35" ht="17.25" customHeight="1"/>
  </sheetData>
  <mergeCells count="12">
    <mergeCell ref="A1:A2"/>
    <mergeCell ref="B1:B2"/>
    <mergeCell ref="I2:K2"/>
    <mergeCell ref="F2:H2"/>
    <mergeCell ref="C2:E2"/>
    <mergeCell ref="AI1:AI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TKK-MIF-TIF (2)</vt:lpstr>
      <vt:lpstr>db konv</vt:lpstr>
      <vt:lpstr>TKK-MIF-TIF</vt:lpstr>
      <vt:lpstr>rekap jam tatap muka</vt:lpstr>
      <vt:lpstr>Sheet1</vt:lpstr>
      <vt:lpstr>Sheet4</vt:lpstr>
      <vt:lpstr>Sheet2</vt:lpstr>
      <vt:lpstr>asisten ahli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ARVITA</dc:creator>
  <cp:lastModifiedBy>Bitari</cp:lastModifiedBy>
  <dcterms:created xsi:type="dcterms:W3CDTF">2021-08-06T06:35:35Z</dcterms:created>
  <dcterms:modified xsi:type="dcterms:W3CDTF">2022-08-07T13:10:46Z</dcterms:modified>
</cp:coreProperties>
</file>