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5" windowWidth="11340" windowHeight="6540"/>
  </bookViews>
  <sheets>
    <sheet name="data" sheetId="2" r:id="rId1"/>
  </sheets>
  <definedNames>
    <definedName name="solver_adj" localSheetId="0" hidden="1">data!$A$36:$A$42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data!$A$36:$A$42</definedName>
    <definedName name="solver_lhs2" localSheetId="0" hidden="1">data!$A$43</definedName>
    <definedName name="solver_lhs3" localSheetId="0" hidden="1">data!$A$43</definedName>
    <definedName name="solver_lhs4" localSheetId="0" hidden="1">data!$A$42</definedName>
    <definedName name="solver_lhs5" localSheetId="0" hidden="1">data!$A$39</definedName>
    <definedName name="solver_lhs6" localSheetId="0" hidden="1">data!$A$39</definedName>
    <definedName name="solver_lhs7" localSheetId="0" hidden="1">data!$A$40</definedName>
    <definedName name="solver_lhs8" localSheetId="0" hidden="1">data!$A$42</definedName>
    <definedName name="solver_lhs9" localSheetId="0" hidden="1">data!$A$41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data!$E$61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data!$H$60:$H$66</definedName>
    <definedName name="solver_rhs2" localSheetId="0" hidden="1">1</definedName>
    <definedName name="solver_rhs3" localSheetId="0" hidden="1">1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B62" i="2" l="1"/>
  <c r="B57" i="2"/>
  <c r="B52" i="2"/>
  <c r="B25" i="2" l="1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35" i="2"/>
  <c r="B40" i="2" s="1"/>
  <c r="C35" i="2"/>
  <c r="C38" i="2" s="1"/>
  <c r="D35" i="2"/>
  <c r="D37" i="2" s="1"/>
  <c r="E35" i="2"/>
  <c r="E39" i="2" s="1"/>
  <c r="F35" i="2"/>
  <c r="F36" i="2" s="1"/>
  <c r="G35" i="2"/>
  <c r="G40" i="2" s="1"/>
  <c r="H35" i="2"/>
  <c r="H37" i="2" s="1"/>
  <c r="A43" i="2"/>
  <c r="B47" i="2"/>
  <c r="E40" i="2" l="1"/>
  <c r="H40" i="2"/>
  <c r="B38" i="2"/>
  <c r="F38" i="2"/>
  <c r="B37" i="2"/>
  <c r="B42" i="2"/>
  <c r="F39" i="2"/>
  <c r="G39" i="2"/>
  <c r="H42" i="2"/>
  <c r="H36" i="2"/>
  <c r="F42" i="2"/>
  <c r="F41" i="2"/>
  <c r="F37" i="2"/>
  <c r="F40" i="2"/>
  <c r="C37" i="2"/>
  <c r="B41" i="2"/>
  <c r="B39" i="2"/>
  <c r="B36" i="2"/>
  <c r="E41" i="2"/>
  <c r="E42" i="2"/>
  <c r="H41" i="2"/>
  <c r="H39" i="2"/>
  <c r="H38" i="2"/>
  <c r="E38" i="2"/>
  <c r="E37" i="2"/>
  <c r="D41" i="2"/>
  <c r="D36" i="2"/>
  <c r="G42" i="2"/>
  <c r="D42" i="2"/>
  <c r="D38" i="2"/>
  <c r="D40" i="2"/>
  <c r="D39" i="2"/>
  <c r="G36" i="2"/>
  <c r="E36" i="2"/>
  <c r="G37" i="2"/>
  <c r="G38" i="2"/>
  <c r="C41" i="2"/>
  <c r="C39" i="2"/>
  <c r="C36" i="2"/>
  <c r="C40" i="2"/>
  <c r="C42" i="2"/>
  <c r="G41" i="2"/>
  <c r="B60" i="2" l="1"/>
  <c r="B61" i="2" s="1"/>
  <c r="E61" i="2" s="1"/>
  <c r="F43" i="2"/>
  <c r="B43" i="2"/>
  <c r="H43" i="2"/>
  <c r="B55" i="2"/>
  <c r="B56" i="2" s="1"/>
  <c r="E56" i="2" s="1"/>
  <c r="E43" i="2"/>
  <c r="D43" i="2"/>
  <c r="B50" i="2"/>
  <c r="B51" i="2" s="1"/>
  <c r="G43" i="2"/>
  <c r="C43" i="2"/>
  <c r="B45" i="2" l="1"/>
  <c r="B46" i="2" s="1"/>
</calcChain>
</file>

<file path=xl/sharedStrings.xml><?xml version="1.0" encoding="utf-8"?>
<sst xmlns="http://schemas.openxmlformats.org/spreadsheetml/2006/main" count="71" uniqueCount="24">
  <si>
    <t>US</t>
  </si>
  <si>
    <t>Germany</t>
  </si>
  <si>
    <t>UK</t>
  </si>
  <si>
    <t>Japan</t>
  </si>
  <si>
    <t>Australia</t>
  </si>
  <si>
    <t>Canada</t>
  </si>
  <si>
    <t>France</t>
  </si>
  <si>
    <t>weights</t>
  </si>
  <si>
    <t>Portfolio Variance</t>
  </si>
  <si>
    <t>COVARIANCE MATRIX</t>
  </si>
  <si>
    <t>WEIGHTED PORTFOLIO COVARIANCE MATRIX</t>
  </si>
  <si>
    <t>ANNUALIZED STANDARD DEVIATION, AVERAGE RETURN AND CORRELATION COEFFICIENTS</t>
  </si>
  <si>
    <t>Standard</t>
  </si>
  <si>
    <t>Deviation</t>
  </si>
  <si>
    <t>Average</t>
  </si>
  <si>
    <t>Return</t>
  </si>
  <si>
    <t>Correlation Matrix</t>
  </si>
  <si>
    <t>Portfolio expected return</t>
  </si>
  <si>
    <t>Portfolio std</t>
  </si>
  <si>
    <t>Global Minimum Variance Portfolio</t>
  </si>
  <si>
    <t>Tangency Portfolio</t>
  </si>
  <si>
    <t>Risk-Free</t>
  </si>
  <si>
    <t>Sharp Ratio</t>
  </si>
  <si>
    <t>Tangency Portfolio with no short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</si>
</sst>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2" xfId="0" applyNumberFormat="1" applyFont="1" applyFill="1" applyBorder="1"/>
    <xf numFmtId="164" fontId="1" fillId="2" borderId="14" xfId="0" applyNumberFormat="1" applyFont="1" applyFill="1" applyBorder="1"/>
    <xf numFmtId="2" fontId="0" fillId="2" borderId="14" xfId="0" applyNumberFormat="1" applyFill="1" applyBorder="1" applyAlignment="1">
      <alignment horizontal="center"/>
    </xf>
    <xf numFmtId="2" fontId="1" fillId="2" borderId="8" xfId="0" applyNumberFormat="1" applyFont="1" applyFill="1" applyBorder="1"/>
    <xf numFmtId="2" fontId="2" fillId="2" borderId="10" xfId="0" applyNumberFormat="1" applyFont="1" applyFill="1" applyBorder="1"/>
    <xf numFmtId="2" fontId="1" fillId="2" borderId="7" xfId="0" applyNumberFormat="1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33" zoomScale="110" zoomScaleNormal="110" workbookViewId="0">
      <selection activeCell="E61" sqref="E61"/>
    </sheetView>
  </sheetViews>
  <sheetFormatPr defaultRowHeight="12.75" x14ac:dyDescent="0.2"/>
  <cols>
    <col min="1" max="1" width="19.5703125" style="1" customWidth="1"/>
    <col min="2" max="9" width="9.140625" style="1"/>
    <col min="10" max="10" width="9.140625" style="6"/>
    <col min="11" max="12" width="15.42578125" style="6" customWidth="1"/>
    <col min="13" max="16384" width="9.140625" style="1"/>
  </cols>
  <sheetData>
    <row r="1" spans="1:12" x14ac:dyDescent="0.2">
      <c r="A1" s="2" t="s">
        <v>11</v>
      </c>
    </row>
    <row r="2" spans="1:12" x14ac:dyDescent="0.2">
      <c r="B2" s="20"/>
      <c r="J2" s="7"/>
      <c r="K2" s="45"/>
      <c r="L2" s="45"/>
    </row>
    <row r="3" spans="1:12" s="21" customFormat="1" x14ac:dyDescent="0.2">
      <c r="B3" s="18" t="s">
        <v>12</v>
      </c>
      <c r="C3" s="19" t="s">
        <v>14</v>
      </c>
      <c r="J3" s="44"/>
      <c r="K3" s="44"/>
      <c r="L3" s="44"/>
    </row>
    <row r="4" spans="1:12" s="21" customFormat="1" x14ac:dyDescent="0.2">
      <c r="B4" s="23" t="s">
        <v>13</v>
      </c>
      <c r="C4" s="24" t="s">
        <v>15</v>
      </c>
      <c r="J4" s="44"/>
      <c r="K4" s="44"/>
      <c r="L4" s="44"/>
    </row>
    <row r="5" spans="1:12" x14ac:dyDescent="0.2">
      <c r="A5" s="22" t="s">
        <v>0</v>
      </c>
      <c r="B5" s="8">
        <v>21.1</v>
      </c>
      <c r="C5" s="10">
        <v>15.7</v>
      </c>
      <c r="J5" s="7"/>
      <c r="K5" s="7"/>
      <c r="L5" s="7"/>
    </row>
    <row r="6" spans="1:12" x14ac:dyDescent="0.2">
      <c r="A6" s="25" t="s">
        <v>1</v>
      </c>
      <c r="B6" s="11">
        <v>25</v>
      </c>
      <c r="C6" s="13">
        <v>21.7</v>
      </c>
      <c r="J6" s="7"/>
      <c r="K6" s="7"/>
      <c r="L6" s="7"/>
    </row>
    <row r="7" spans="1:12" x14ac:dyDescent="0.2">
      <c r="A7" s="25" t="s">
        <v>2</v>
      </c>
      <c r="B7" s="11">
        <v>23.5</v>
      </c>
      <c r="C7" s="13">
        <v>18.3</v>
      </c>
      <c r="J7" s="7"/>
      <c r="K7" s="7"/>
      <c r="L7" s="7"/>
    </row>
    <row r="8" spans="1:12" x14ac:dyDescent="0.2">
      <c r="A8" s="25" t="s">
        <v>3</v>
      </c>
      <c r="B8" s="11">
        <v>26.6</v>
      </c>
      <c r="C8" s="13">
        <v>17.3</v>
      </c>
      <c r="J8" s="7"/>
      <c r="K8" s="7"/>
      <c r="L8" s="7"/>
    </row>
    <row r="9" spans="1:12" x14ac:dyDescent="0.2">
      <c r="A9" s="25" t="s">
        <v>4</v>
      </c>
      <c r="B9" s="11">
        <v>27.6</v>
      </c>
      <c r="C9" s="13">
        <v>14.8</v>
      </c>
      <c r="J9" s="12"/>
      <c r="K9" s="12"/>
      <c r="L9" s="12"/>
    </row>
    <row r="10" spans="1:12" x14ac:dyDescent="0.2">
      <c r="A10" s="25" t="s">
        <v>5</v>
      </c>
      <c r="B10" s="11">
        <v>23.4</v>
      </c>
      <c r="C10" s="13">
        <v>10.5</v>
      </c>
      <c r="J10" s="12"/>
      <c r="K10" s="12"/>
      <c r="L10" s="12"/>
    </row>
    <row r="11" spans="1:12" x14ac:dyDescent="0.2">
      <c r="A11" s="26" t="s">
        <v>6</v>
      </c>
      <c r="B11" s="15">
        <v>26.6</v>
      </c>
      <c r="C11" s="17">
        <v>17.2</v>
      </c>
      <c r="J11" s="12"/>
      <c r="K11" s="12"/>
      <c r="L11" s="12"/>
    </row>
    <row r="12" spans="1:12" x14ac:dyDescent="0.2">
      <c r="A12" s="21"/>
      <c r="J12" s="12"/>
      <c r="K12" s="12"/>
      <c r="L12" s="12"/>
    </row>
    <row r="13" spans="1:12" s="21" customFormat="1" x14ac:dyDescent="0.2">
      <c r="B13" s="46" t="s">
        <v>16</v>
      </c>
      <c r="C13" s="47"/>
      <c r="D13" s="47"/>
      <c r="E13" s="47"/>
      <c r="F13" s="47"/>
      <c r="G13" s="47"/>
      <c r="H13" s="48"/>
      <c r="J13" s="12"/>
      <c r="K13" s="14"/>
      <c r="L13" s="14"/>
    </row>
    <row r="14" spans="1:12" s="21" customFormat="1" x14ac:dyDescent="0.2">
      <c r="B14" s="27" t="s">
        <v>0</v>
      </c>
      <c r="C14" s="28" t="s">
        <v>1</v>
      </c>
      <c r="D14" s="28" t="s">
        <v>2</v>
      </c>
      <c r="E14" s="28" t="s">
        <v>3</v>
      </c>
      <c r="F14" s="28" t="s">
        <v>4</v>
      </c>
      <c r="G14" s="28" t="s">
        <v>5</v>
      </c>
      <c r="H14" s="29" t="s">
        <v>6</v>
      </c>
      <c r="J14" s="12"/>
      <c r="K14" s="14"/>
      <c r="L14" s="14"/>
    </row>
    <row r="15" spans="1:12" x14ac:dyDescent="0.2">
      <c r="A15" s="30" t="s">
        <v>0</v>
      </c>
      <c r="B15" s="8">
        <v>1</v>
      </c>
      <c r="C15" s="9">
        <v>0.37</v>
      </c>
      <c r="D15" s="9">
        <v>0.53</v>
      </c>
      <c r="E15" s="9">
        <v>0.26</v>
      </c>
      <c r="F15" s="9">
        <v>0.43</v>
      </c>
      <c r="G15" s="9">
        <v>0.73</v>
      </c>
      <c r="H15" s="10">
        <v>0.44</v>
      </c>
      <c r="J15" s="12"/>
      <c r="K15" s="12"/>
      <c r="L15" s="12"/>
    </row>
    <row r="16" spans="1:12" x14ac:dyDescent="0.2">
      <c r="A16" s="31" t="s">
        <v>1</v>
      </c>
      <c r="B16" s="11">
        <v>0.37</v>
      </c>
      <c r="C16" s="12">
        <v>1</v>
      </c>
      <c r="D16" s="12">
        <v>0.47</v>
      </c>
      <c r="E16" s="12">
        <v>0.36</v>
      </c>
      <c r="F16" s="12">
        <v>0.28999999999999998</v>
      </c>
      <c r="G16" s="12">
        <v>0.36</v>
      </c>
      <c r="H16" s="13">
        <v>0.63</v>
      </c>
      <c r="J16" s="12"/>
      <c r="K16" s="12"/>
      <c r="L16" s="12"/>
    </row>
    <row r="17" spans="1:12" x14ac:dyDescent="0.2">
      <c r="A17" s="31" t="s">
        <v>2</v>
      </c>
      <c r="B17" s="11">
        <v>0.53</v>
      </c>
      <c r="C17" s="12">
        <v>0.47</v>
      </c>
      <c r="D17" s="12">
        <v>1</v>
      </c>
      <c r="E17" s="12">
        <v>0.43</v>
      </c>
      <c r="F17" s="12">
        <v>0.5</v>
      </c>
      <c r="G17" s="12">
        <v>0.54</v>
      </c>
      <c r="H17" s="13">
        <v>0.51</v>
      </c>
      <c r="J17" s="12"/>
      <c r="K17" s="12"/>
      <c r="L17" s="12"/>
    </row>
    <row r="18" spans="1:12" x14ac:dyDescent="0.2">
      <c r="A18" s="31" t="s">
        <v>3</v>
      </c>
      <c r="B18" s="11">
        <v>0.26</v>
      </c>
      <c r="C18" s="12">
        <v>0.36</v>
      </c>
      <c r="D18" s="12">
        <v>0.43</v>
      </c>
      <c r="E18" s="12">
        <v>1</v>
      </c>
      <c r="F18" s="12">
        <v>0.26</v>
      </c>
      <c r="G18" s="12">
        <v>0.28999999999999998</v>
      </c>
      <c r="H18" s="13">
        <v>0.42</v>
      </c>
      <c r="J18" s="12"/>
      <c r="K18" s="12"/>
      <c r="L18" s="12"/>
    </row>
    <row r="19" spans="1:12" x14ac:dyDescent="0.2">
      <c r="A19" s="31" t="s">
        <v>4</v>
      </c>
      <c r="B19" s="11">
        <v>0.43</v>
      </c>
      <c r="C19" s="12">
        <v>0.28999999999999998</v>
      </c>
      <c r="D19" s="12">
        <v>0.5</v>
      </c>
      <c r="E19" s="12">
        <v>0.26</v>
      </c>
      <c r="F19" s="12">
        <v>1</v>
      </c>
      <c r="G19" s="12">
        <v>0.56000000000000005</v>
      </c>
      <c r="H19" s="13">
        <v>0.34</v>
      </c>
      <c r="J19" s="12"/>
      <c r="K19" s="12"/>
      <c r="L19" s="12"/>
    </row>
    <row r="20" spans="1:12" x14ac:dyDescent="0.2">
      <c r="A20" s="31" t="s">
        <v>5</v>
      </c>
      <c r="B20" s="11">
        <v>0.73</v>
      </c>
      <c r="C20" s="12">
        <v>0.36</v>
      </c>
      <c r="D20" s="12">
        <v>0.54</v>
      </c>
      <c r="E20" s="12">
        <v>0.28999999999999998</v>
      </c>
      <c r="F20" s="12">
        <v>0.56000000000000005</v>
      </c>
      <c r="G20" s="12">
        <v>1</v>
      </c>
      <c r="H20" s="13">
        <v>0.39</v>
      </c>
      <c r="J20" s="12"/>
      <c r="K20" s="12"/>
      <c r="L20" s="12"/>
    </row>
    <row r="21" spans="1:12" x14ac:dyDescent="0.2">
      <c r="A21" s="32" t="s">
        <v>6</v>
      </c>
      <c r="B21" s="15">
        <v>0.44</v>
      </c>
      <c r="C21" s="16">
        <v>0.63</v>
      </c>
      <c r="D21" s="16">
        <v>0.51</v>
      </c>
      <c r="E21" s="16">
        <v>0.42</v>
      </c>
      <c r="F21" s="16">
        <v>0.34</v>
      </c>
      <c r="G21" s="16">
        <v>0.39</v>
      </c>
      <c r="H21" s="17">
        <v>1</v>
      </c>
      <c r="J21" s="12"/>
      <c r="K21" s="12"/>
      <c r="L21" s="12"/>
    </row>
    <row r="22" spans="1:12" x14ac:dyDescent="0.2">
      <c r="A22" s="21"/>
      <c r="J22" s="12"/>
      <c r="K22" s="12"/>
      <c r="L22" s="12"/>
    </row>
    <row r="23" spans="1:12" x14ac:dyDescent="0.2">
      <c r="A23" s="21"/>
      <c r="B23" s="46" t="s">
        <v>9</v>
      </c>
      <c r="C23" s="47"/>
      <c r="D23" s="47"/>
      <c r="E23" s="47"/>
      <c r="F23" s="47"/>
      <c r="G23" s="47"/>
      <c r="H23" s="48"/>
      <c r="J23" s="12"/>
      <c r="K23" s="12"/>
      <c r="L23" s="12"/>
    </row>
    <row r="24" spans="1:12" x14ac:dyDescent="0.2">
      <c r="A24" s="21"/>
      <c r="B24" s="27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5</v>
      </c>
      <c r="H24" s="29" t="s">
        <v>6</v>
      </c>
      <c r="J24" s="12"/>
      <c r="K24" s="12"/>
      <c r="L24" s="12"/>
    </row>
    <row r="25" spans="1:12" x14ac:dyDescent="0.2">
      <c r="A25" s="30" t="s">
        <v>0</v>
      </c>
      <c r="B25" s="8">
        <f>+B$5*$B5*B15</f>
        <v>445.21000000000004</v>
      </c>
      <c r="C25" s="9">
        <f t="shared" ref="C25:C31" si="0">+B$6*$B5*C15</f>
        <v>195.17500000000001</v>
      </c>
      <c r="D25" s="9">
        <f t="shared" ref="D25:D31" si="1">+B$7*$B5*D15</f>
        <v>262.8005</v>
      </c>
      <c r="E25" s="9">
        <f t="shared" ref="E25:E31" si="2">+B$8*$B5*E15</f>
        <v>145.92760000000004</v>
      </c>
      <c r="F25" s="9">
        <f t="shared" ref="F25:F31" si="3">+B$9*$B5*F15</f>
        <v>250.41480000000001</v>
      </c>
      <c r="G25" s="9">
        <f t="shared" ref="G25:G31" si="4">+B$10*$B5*G15</f>
        <v>360.43020000000001</v>
      </c>
      <c r="H25" s="10">
        <f t="shared" ref="H25:H31" si="5">+B$11*$B5*H15</f>
        <v>246.95440000000005</v>
      </c>
      <c r="J25" s="12"/>
      <c r="K25" s="12"/>
      <c r="L25" s="12"/>
    </row>
    <row r="26" spans="1:12" s="21" customFormat="1" x14ac:dyDescent="0.2">
      <c r="A26" s="31" t="s">
        <v>1</v>
      </c>
      <c r="B26" s="11">
        <f t="shared" ref="B26:B31" si="6">+B$5*B6*B16</f>
        <v>195.17500000000001</v>
      </c>
      <c r="C26" s="12">
        <f t="shared" si="0"/>
        <v>625</v>
      </c>
      <c r="D26" s="12">
        <f t="shared" si="1"/>
        <v>276.125</v>
      </c>
      <c r="E26" s="12">
        <f t="shared" si="2"/>
        <v>239.39999999999998</v>
      </c>
      <c r="F26" s="12">
        <f t="shared" si="3"/>
        <v>200.1</v>
      </c>
      <c r="G26" s="12">
        <f t="shared" si="4"/>
        <v>210.6</v>
      </c>
      <c r="H26" s="13">
        <f t="shared" si="5"/>
        <v>418.95</v>
      </c>
      <c r="J26" s="12"/>
      <c r="K26" s="14"/>
      <c r="L26" s="14"/>
    </row>
    <row r="27" spans="1:12" x14ac:dyDescent="0.2">
      <c r="A27" s="31" t="s">
        <v>2</v>
      </c>
      <c r="B27" s="11">
        <f t="shared" si="6"/>
        <v>262.8005</v>
      </c>
      <c r="C27" s="12">
        <f t="shared" si="0"/>
        <v>276.125</v>
      </c>
      <c r="D27" s="12">
        <f t="shared" si="1"/>
        <v>552.25</v>
      </c>
      <c r="E27" s="12">
        <f t="shared" si="2"/>
        <v>268.79300000000001</v>
      </c>
      <c r="F27" s="12">
        <f t="shared" si="3"/>
        <v>324.3</v>
      </c>
      <c r="G27" s="12">
        <f t="shared" si="4"/>
        <v>296.94600000000003</v>
      </c>
      <c r="H27" s="13">
        <f t="shared" si="5"/>
        <v>318.80100000000004</v>
      </c>
      <c r="J27" s="12"/>
      <c r="K27" s="12"/>
      <c r="L27" s="12"/>
    </row>
    <row r="28" spans="1:12" x14ac:dyDescent="0.2">
      <c r="A28" s="31" t="s">
        <v>3</v>
      </c>
      <c r="B28" s="11">
        <f t="shared" si="6"/>
        <v>145.92760000000004</v>
      </c>
      <c r="C28" s="12">
        <f t="shared" si="0"/>
        <v>239.39999999999998</v>
      </c>
      <c r="D28" s="12">
        <f t="shared" si="1"/>
        <v>268.79300000000001</v>
      </c>
      <c r="E28" s="12">
        <f t="shared" si="2"/>
        <v>707.56000000000006</v>
      </c>
      <c r="F28" s="12">
        <f t="shared" si="3"/>
        <v>190.88160000000002</v>
      </c>
      <c r="G28" s="12">
        <f t="shared" si="4"/>
        <v>180.50759999999997</v>
      </c>
      <c r="H28" s="13">
        <f t="shared" si="5"/>
        <v>297.17520000000002</v>
      </c>
      <c r="J28" s="12"/>
      <c r="K28" s="12"/>
      <c r="L28" s="12"/>
    </row>
    <row r="29" spans="1:12" x14ac:dyDescent="0.2">
      <c r="A29" s="31" t="s">
        <v>4</v>
      </c>
      <c r="B29" s="11">
        <f t="shared" si="6"/>
        <v>250.41480000000001</v>
      </c>
      <c r="C29" s="12">
        <f t="shared" si="0"/>
        <v>200.1</v>
      </c>
      <c r="D29" s="12">
        <f t="shared" si="1"/>
        <v>324.3</v>
      </c>
      <c r="E29" s="12">
        <f t="shared" si="2"/>
        <v>190.88160000000002</v>
      </c>
      <c r="F29" s="12">
        <f t="shared" si="3"/>
        <v>761.7600000000001</v>
      </c>
      <c r="G29" s="12">
        <f t="shared" si="4"/>
        <v>361.67040000000003</v>
      </c>
      <c r="H29" s="13">
        <f t="shared" si="5"/>
        <v>249.61440000000005</v>
      </c>
      <c r="J29" s="12"/>
      <c r="K29" s="12"/>
      <c r="L29" s="12"/>
    </row>
    <row r="30" spans="1:12" x14ac:dyDescent="0.2">
      <c r="A30" s="31" t="s">
        <v>5</v>
      </c>
      <c r="B30" s="11">
        <f t="shared" si="6"/>
        <v>360.43020000000001</v>
      </c>
      <c r="C30" s="12">
        <f t="shared" si="0"/>
        <v>210.6</v>
      </c>
      <c r="D30" s="12">
        <f t="shared" si="1"/>
        <v>296.94600000000003</v>
      </c>
      <c r="E30" s="12">
        <f t="shared" si="2"/>
        <v>180.50759999999997</v>
      </c>
      <c r="F30" s="12">
        <f t="shared" si="3"/>
        <v>361.67040000000003</v>
      </c>
      <c r="G30" s="12">
        <f t="shared" si="4"/>
        <v>547.55999999999995</v>
      </c>
      <c r="H30" s="13">
        <f t="shared" si="5"/>
        <v>242.7516</v>
      </c>
      <c r="J30" s="12"/>
      <c r="K30" s="12"/>
      <c r="L30" s="12"/>
    </row>
    <row r="31" spans="1:12" x14ac:dyDescent="0.2">
      <c r="A31" s="32" t="s">
        <v>6</v>
      </c>
      <c r="B31" s="15">
        <f t="shared" si="6"/>
        <v>246.95440000000005</v>
      </c>
      <c r="C31" s="16">
        <f t="shared" si="0"/>
        <v>418.95</v>
      </c>
      <c r="D31" s="16">
        <f t="shared" si="1"/>
        <v>318.80100000000004</v>
      </c>
      <c r="E31" s="16">
        <f t="shared" si="2"/>
        <v>297.17520000000002</v>
      </c>
      <c r="F31" s="16">
        <f t="shared" si="3"/>
        <v>249.61440000000005</v>
      </c>
      <c r="G31" s="16">
        <f t="shared" si="4"/>
        <v>242.7516</v>
      </c>
      <c r="H31" s="17">
        <f t="shared" si="5"/>
        <v>707.56000000000006</v>
      </c>
      <c r="J31" s="12"/>
      <c r="K31" s="12"/>
      <c r="L31" s="12"/>
    </row>
    <row r="32" spans="1:12" x14ac:dyDescent="0.2">
      <c r="J32" s="12"/>
      <c r="K32" s="12"/>
      <c r="L32" s="12"/>
    </row>
    <row r="33" spans="1:12" x14ac:dyDescent="0.2">
      <c r="B33" s="49" t="s">
        <v>10</v>
      </c>
      <c r="C33" s="50"/>
      <c r="D33" s="50"/>
      <c r="E33" s="50"/>
      <c r="F33" s="50"/>
      <c r="G33" s="50"/>
      <c r="H33" s="51"/>
      <c r="J33" s="12"/>
      <c r="K33" s="12"/>
      <c r="L33" s="12"/>
    </row>
    <row r="34" spans="1:12" x14ac:dyDescent="0.2">
      <c r="A34" s="22"/>
      <c r="B34" s="33" t="s">
        <v>0</v>
      </c>
      <c r="C34" s="33" t="s">
        <v>1</v>
      </c>
      <c r="D34" s="33" t="s">
        <v>2</v>
      </c>
      <c r="E34" s="33" t="s">
        <v>3</v>
      </c>
      <c r="F34" s="33" t="s">
        <v>4</v>
      </c>
      <c r="G34" s="33" t="s">
        <v>5</v>
      </c>
      <c r="H34" s="34" t="s">
        <v>6</v>
      </c>
      <c r="J34" s="14"/>
      <c r="K34" s="14"/>
      <c r="L34" s="12"/>
    </row>
    <row r="35" spans="1:12" x14ac:dyDescent="0.2">
      <c r="A35" s="35" t="s">
        <v>7</v>
      </c>
      <c r="B35" s="36">
        <f>+A36</f>
        <v>0.2245021948000763</v>
      </c>
      <c r="C35" s="36">
        <f>+A37</f>
        <v>0.44171578434082981</v>
      </c>
      <c r="D35" s="36">
        <f>+A38</f>
        <v>0.17685158841684881</v>
      </c>
      <c r="E35" s="36">
        <f>+A39</f>
        <v>0.1546326999936328</v>
      </c>
      <c r="F35" s="36">
        <f>+A40</f>
        <v>2.2977324486124239E-3</v>
      </c>
      <c r="G35" s="36">
        <f>+A41</f>
        <v>0</v>
      </c>
      <c r="H35" s="37">
        <f>+A42</f>
        <v>0</v>
      </c>
      <c r="J35" s="12"/>
      <c r="K35" s="12"/>
      <c r="L35" s="12"/>
    </row>
    <row r="36" spans="1:12" x14ac:dyDescent="0.2">
      <c r="A36" s="38">
        <v>0.2245021948000763</v>
      </c>
      <c r="B36" s="12">
        <f t="shared" ref="B36:H42" si="7">+$A36*B$35*B25</f>
        <v>22.439134043621586</v>
      </c>
      <c r="C36" s="12">
        <f t="shared" si="7"/>
        <v>19.354755875694838</v>
      </c>
      <c r="D36" s="12">
        <f t="shared" si="7"/>
        <v>10.434117982994771</v>
      </c>
      <c r="E36" s="12">
        <f t="shared" si="7"/>
        <v>5.06593216476828</v>
      </c>
      <c r="F36" s="12">
        <f t="shared" si="7"/>
        <v>0.12917546735579252</v>
      </c>
      <c r="G36" s="12">
        <f t="shared" si="7"/>
        <v>0</v>
      </c>
      <c r="H36" s="13">
        <f t="shared" si="7"/>
        <v>0</v>
      </c>
      <c r="J36" s="12"/>
      <c r="K36" s="12"/>
      <c r="L36" s="12"/>
    </row>
    <row r="37" spans="1:12" s="21" customFormat="1" x14ac:dyDescent="0.2">
      <c r="A37" s="38">
        <v>0.44171578434082981</v>
      </c>
      <c r="B37" s="12">
        <f t="shared" si="7"/>
        <v>19.354755875694838</v>
      </c>
      <c r="C37" s="12">
        <f t="shared" si="7"/>
        <v>121.94552133489654</v>
      </c>
      <c r="D37" s="12">
        <f t="shared" si="7"/>
        <v>21.570370879954901</v>
      </c>
      <c r="E37" s="12">
        <f t="shared" si="7"/>
        <v>16.351906824365201</v>
      </c>
      <c r="F37" s="12">
        <f t="shared" si="7"/>
        <v>0.20309043261791687</v>
      </c>
      <c r="G37" s="12">
        <f t="shared" si="7"/>
        <v>0</v>
      </c>
      <c r="H37" s="13">
        <f t="shared" si="7"/>
        <v>0</v>
      </c>
      <c r="J37" s="14"/>
      <c r="K37" s="14"/>
      <c r="L37" s="14"/>
    </row>
    <row r="38" spans="1:12" s="21" customFormat="1" x14ac:dyDescent="0.2">
      <c r="A38" s="38">
        <v>0.17685158841684881</v>
      </c>
      <c r="B38" s="12">
        <f t="shared" si="7"/>
        <v>10.434117982994771</v>
      </c>
      <c r="C38" s="12">
        <f t="shared" si="7"/>
        <v>21.570370879954901</v>
      </c>
      <c r="D38" s="12">
        <f t="shared" si="7"/>
        <v>17.272438468791886</v>
      </c>
      <c r="E38" s="12">
        <f t="shared" si="7"/>
        <v>7.3506925504578247</v>
      </c>
      <c r="F38" s="12">
        <f t="shared" si="7"/>
        <v>0.13178178047725803</v>
      </c>
      <c r="G38" s="12">
        <f t="shared" si="7"/>
        <v>0</v>
      </c>
      <c r="H38" s="13">
        <f t="shared" si="7"/>
        <v>0</v>
      </c>
      <c r="J38" s="14"/>
      <c r="K38" s="14"/>
      <c r="L38" s="14"/>
    </row>
    <row r="39" spans="1:12" x14ac:dyDescent="0.2">
      <c r="A39" s="38">
        <v>0.1546326999936328</v>
      </c>
      <c r="B39" s="12">
        <f t="shared" si="7"/>
        <v>5.06593216476828</v>
      </c>
      <c r="C39" s="12">
        <f t="shared" si="7"/>
        <v>16.351906824365201</v>
      </c>
      <c r="D39" s="12">
        <f t="shared" si="7"/>
        <v>7.3506925504578247</v>
      </c>
      <c r="E39" s="12">
        <f t="shared" si="7"/>
        <v>16.918659550743939</v>
      </c>
      <c r="F39" s="12">
        <f t="shared" si="7"/>
        <v>6.7821105265485571E-2</v>
      </c>
      <c r="G39" s="12">
        <f t="shared" si="7"/>
        <v>0</v>
      </c>
      <c r="H39" s="13">
        <f t="shared" si="7"/>
        <v>0</v>
      </c>
      <c r="J39" s="12"/>
      <c r="K39" s="12"/>
      <c r="L39" s="12"/>
    </row>
    <row r="40" spans="1:12" x14ac:dyDescent="0.2">
      <c r="A40" s="38">
        <v>2.2977324486124239E-3</v>
      </c>
      <c r="B40" s="12">
        <f t="shared" si="7"/>
        <v>0.12917546735579252</v>
      </c>
      <c r="C40" s="12">
        <f t="shared" si="7"/>
        <v>0.20309043261791687</v>
      </c>
      <c r="D40" s="12">
        <f t="shared" si="7"/>
        <v>0.13178178047725803</v>
      </c>
      <c r="E40" s="12">
        <f t="shared" si="7"/>
        <v>6.7821105265485571E-2</v>
      </c>
      <c r="F40" s="12">
        <f t="shared" si="7"/>
        <v>4.0217685990624145E-3</v>
      </c>
      <c r="G40" s="12">
        <f t="shared" si="7"/>
        <v>0</v>
      </c>
      <c r="H40" s="13">
        <f t="shared" si="7"/>
        <v>0</v>
      </c>
      <c r="J40" s="12"/>
      <c r="K40" s="12"/>
      <c r="L40" s="12"/>
    </row>
    <row r="41" spans="1:12" x14ac:dyDescent="0.2">
      <c r="A41" s="38">
        <v>0</v>
      </c>
      <c r="B41" s="12">
        <f t="shared" si="7"/>
        <v>0</v>
      </c>
      <c r="C41" s="12">
        <f t="shared" si="7"/>
        <v>0</v>
      </c>
      <c r="D41" s="12">
        <f t="shared" si="7"/>
        <v>0</v>
      </c>
      <c r="E41" s="12">
        <f t="shared" si="7"/>
        <v>0</v>
      </c>
      <c r="F41" s="12">
        <f t="shared" si="7"/>
        <v>0</v>
      </c>
      <c r="G41" s="12">
        <f t="shared" si="7"/>
        <v>0</v>
      </c>
      <c r="H41" s="13">
        <f t="shared" si="7"/>
        <v>0</v>
      </c>
      <c r="J41" s="12"/>
      <c r="K41" s="12"/>
      <c r="L41" s="12"/>
    </row>
    <row r="42" spans="1:12" x14ac:dyDescent="0.2">
      <c r="A42" s="38">
        <v>0</v>
      </c>
      <c r="B42" s="16">
        <f t="shared" si="7"/>
        <v>0</v>
      </c>
      <c r="C42" s="16">
        <f t="shared" si="7"/>
        <v>0</v>
      </c>
      <c r="D42" s="16">
        <f t="shared" si="7"/>
        <v>0</v>
      </c>
      <c r="E42" s="16">
        <f t="shared" si="7"/>
        <v>0</v>
      </c>
      <c r="F42" s="16">
        <f t="shared" si="7"/>
        <v>0</v>
      </c>
      <c r="G42" s="16">
        <f t="shared" si="7"/>
        <v>0</v>
      </c>
      <c r="H42" s="17">
        <f t="shared" si="7"/>
        <v>0</v>
      </c>
    </row>
    <row r="43" spans="1:12" ht="13.5" thickBot="1" x14ac:dyDescent="0.25">
      <c r="A43" s="39">
        <f>SUM(A36:A42)</f>
        <v>1.0000000000000002</v>
      </c>
      <c r="B43" s="40">
        <f t="shared" ref="B43:H43" si="8">SUM(B36:B42)</f>
        <v>57.423115534435269</v>
      </c>
      <c r="C43" s="40">
        <f t="shared" si="8"/>
        <v>179.42564534752941</v>
      </c>
      <c r="D43" s="40">
        <f t="shared" si="8"/>
        <v>56.759401662676638</v>
      </c>
      <c r="E43" s="40">
        <f t="shared" si="8"/>
        <v>45.755012195600735</v>
      </c>
      <c r="F43" s="40">
        <f t="shared" si="8"/>
        <v>0.53589055431551547</v>
      </c>
      <c r="G43" s="40">
        <f t="shared" si="8"/>
        <v>0</v>
      </c>
      <c r="H43" s="40">
        <f t="shared" si="8"/>
        <v>0</v>
      </c>
    </row>
    <row r="44" spans="1:12" ht="13.5" thickTop="1" x14ac:dyDescent="0.2"/>
    <row r="45" spans="1:12" x14ac:dyDescent="0.2">
      <c r="A45" s="3" t="s">
        <v>8</v>
      </c>
      <c r="B45" s="42">
        <f>SUM(B43:H43)</f>
        <v>339.89906529455754</v>
      </c>
    </row>
    <row r="46" spans="1:12" x14ac:dyDescent="0.2">
      <c r="A46" s="4" t="s">
        <v>18</v>
      </c>
      <c r="B46" s="43">
        <f>+B45^0.5</f>
        <v>18.436351734943592</v>
      </c>
    </row>
    <row r="47" spans="1:12" x14ac:dyDescent="0.2">
      <c r="A47" s="5" t="s">
        <v>17</v>
      </c>
      <c r="B47" s="41">
        <f>SUMPRODUCT(A36:A42,C5:C11)</f>
        <v>19.055453196714847</v>
      </c>
    </row>
    <row r="49" spans="1:8" x14ac:dyDescent="0.2">
      <c r="A49" s="21" t="s">
        <v>19</v>
      </c>
    </row>
    <row r="50" spans="1:8" x14ac:dyDescent="0.2">
      <c r="A50" s="3" t="s">
        <v>8</v>
      </c>
      <c r="B50" s="42">
        <f>SUM(B36:H42)</f>
        <v>339.89906529455749</v>
      </c>
    </row>
    <row r="51" spans="1:8" x14ac:dyDescent="0.2">
      <c r="A51" s="4" t="s">
        <v>18</v>
      </c>
      <c r="B51" s="43">
        <f>+B50^0.5</f>
        <v>18.436351734943589</v>
      </c>
    </row>
    <row r="52" spans="1:8" x14ac:dyDescent="0.2">
      <c r="A52" s="5" t="s">
        <v>17</v>
      </c>
      <c r="B52" s="41">
        <f>SUMPRODUCT(A36:A42,C5:C11)</f>
        <v>19.055453196714847</v>
      </c>
    </row>
    <row r="54" spans="1:8" x14ac:dyDescent="0.2">
      <c r="A54" s="21" t="s">
        <v>20</v>
      </c>
    </row>
    <row r="55" spans="1:8" x14ac:dyDescent="0.2">
      <c r="A55" s="3" t="s">
        <v>8</v>
      </c>
      <c r="B55" s="42">
        <f>SUM(B36:H42)</f>
        <v>339.89906529455749</v>
      </c>
      <c r="D55" s="21" t="s">
        <v>21</v>
      </c>
      <c r="E55" s="1">
        <v>5.5</v>
      </c>
    </row>
    <row r="56" spans="1:8" x14ac:dyDescent="0.2">
      <c r="A56" s="4" t="s">
        <v>18</v>
      </c>
      <c r="B56" s="43">
        <f>+B55^0.5</f>
        <v>18.436351734943589</v>
      </c>
      <c r="D56" s="21" t="s">
        <v>22</v>
      </c>
      <c r="E56" s="1">
        <f>(B57-E55)/B56</f>
        <v>0.7352568117379934</v>
      </c>
    </row>
    <row r="57" spans="1:8" x14ac:dyDescent="0.2">
      <c r="A57" s="5" t="s">
        <v>17</v>
      </c>
      <c r="B57" s="41">
        <f>SUMPRODUCT(A36:A42,C5:C11)</f>
        <v>19.055453196714847</v>
      </c>
    </row>
    <row r="59" spans="1:8" x14ac:dyDescent="0.2">
      <c r="A59" s="21" t="s">
        <v>23</v>
      </c>
    </row>
    <row r="60" spans="1:8" x14ac:dyDescent="0.2">
      <c r="A60" s="3" t="s">
        <v>8</v>
      </c>
      <c r="B60" s="42">
        <f>SUM(B36:H42)</f>
        <v>339.89906529455749</v>
      </c>
      <c r="D60" s="21" t="s">
        <v>21</v>
      </c>
      <c r="E60" s="1">
        <v>5.5</v>
      </c>
      <c r="G60" s="21" t="s">
        <v>7</v>
      </c>
      <c r="H60" s="1">
        <v>0</v>
      </c>
    </row>
    <row r="61" spans="1:8" x14ac:dyDescent="0.2">
      <c r="A61" s="4" t="s">
        <v>18</v>
      </c>
      <c r="B61" s="43">
        <f>+B60^0.5</f>
        <v>18.436351734943589</v>
      </c>
      <c r="D61" s="21" t="s">
        <v>22</v>
      </c>
      <c r="E61" s="1">
        <f>(B62-E60)/B61</f>
        <v>0.7352568117379934</v>
      </c>
      <c r="H61" s="1">
        <v>0</v>
      </c>
    </row>
    <row r="62" spans="1:8" x14ac:dyDescent="0.2">
      <c r="A62" s="5" t="s">
        <v>17</v>
      </c>
      <c r="B62" s="41">
        <f>SUMPRODUCT(A36:A42,C5:C11)</f>
        <v>19.055453196714847</v>
      </c>
      <c r="H62" s="1">
        <v>0</v>
      </c>
    </row>
    <row r="63" spans="1:8" x14ac:dyDescent="0.2">
      <c r="H63" s="1">
        <v>0</v>
      </c>
    </row>
    <row r="64" spans="1:8" x14ac:dyDescent="0.2">
      <c r="H64" s="1">
        <v>0</v>
      </c>
    </row>
    <row r="65" spans="8:8" x14ac:dyDescent="0.2">
      <c r="H65" s="1">
        <v>0</v>
      </c>
    </row>
    <row r="66" spans="8:8" x14ac:dyDescent="0.2">
      <c r="H66" s="1">
        <v>0</v>
      </c>
    </row>
  </sheetData>
  <mergeCells count="3">
    <mergeCell ref="B23:H23"/>
    <mergeCell ref="B13:H13"/>
    <mergeCell ref="B33:H33"/>
  </mergeCells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momma</dc:creator>
  <cp:lastModifiedBy>masterit</cp:lastModifiedBy>
  <cp:lastPrinted>2001-06-01T15:07:31Z</cp:lastPrinted>
  <dcterms:created xsi:type="dcterms:W3CDTF">2001-05-22T18:15:30Z</dcterms:created>
  <dcterms:modified xsi:type="dcterms:W3CDTF">2016-10-14T14:47:01Z</dcterms:modified>
</cp:coreProperties>
</file>