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runk\common\excel\xls\Main\"/>
    </mc:Choice>
  </mc:AlternateContent>
  <xr:revisionPtr revIDLastSave="0" documentId="13_ncr:1_{5914C666-122E-4EE5-A167-12A4CDA71A6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里程碑时间配置" sheetId="1" r:id="rId1"/>
    <sheet name="里程碑挑战" sheetId="2" r:id="rId2"/>
    <sheet name="联盟里程碑挑战" sheetId="3" r:id="rId3"/>
    <sheet name="全服里程碑挑战" sheetId="4" r:id="rId4"/>
    <sheet name="里程碑条目" sheetId="5" r:id="rId5"/>
    <sheet name="#任务条件说明" sheetId="6" r:id="rId6"/>
    <sheet name="#TID_base_u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32" i="6"/>
  <c r="L29" i="6"/>
  <c r="J29" i="6"/>
  <c r="L28" i="6"/>
  <c r="J28" i="6"/>
  <c r="J27" i="6"/>
  <c r="J26" i="6"/>
  <c r="L25" i="6"/>
  <c r="J25" i="6"/>
  <c r="L24" i="6"/>
  <c r="J24" i="6"/>
  <c r="L23" i="6"/>
  <c r="J23" i="6"/>
  <c r="L22" i="6"/>
  <c r="J22" i="6"/>
  <c r="L21" i="6"/>
  <c r="J21" i="6"/>
  <c r="J19" i="6"/>
  <c r="J18" i="6"/>
  <c r="J17" i="6"/>
  <c r="L16" i="6"/>
  <c r="J16" i="6"/>
  <c r="L15" i="6"/>
  <c r="J15" i="6"/>
  <c r="L14" i="6"/>
  <c r="J14" i="6"/>
  <c r="L13" i="6"/>
  <c r="J13" i="6"/>
  <c r="L12" i="6"/>
  <c r="J12" i="6"/>
  <c r="L10" i="6"/>
  <c r="J10" i="6"/>
  <c r="L9" i="6"/>
  <c r="J9" i="6"/>
  <c r="L8" i="6"/>
  <c r="J8" i="6"/>
  <c r="L7" i="6"/>
  <c r="J7" i="6"/>
  <c r="L6" i="6"/>
  <c r="J6" i="6"/>
  <c r="E5" i="1"/>
  <c r="F5" i="1" s="1"/>
  <c r="F4" i="1"/>
  <c r="E6" i="1" l="1"/>
  <c r="E7" i="1" l="1"/>
  <c r="F6" i="1"/>
  <c r="F7" i="1" l="1"/>
  <c r="E8" i="1"/>
  <c r="E9" i="1" l="1"/>
  <c r="F8" i="1"/>
  <c r="F9" i="1" l="1"/>
  <c r="E10" i="1"/>
  <c r="F10" i="1" l="1"/>
  <c r="E11" i="1"/>
  <c r="F11" i="1" l="1"/>
  <c r="E12" i="1"/>
  <c r="F12" i="1" l="1"/>
  <c r="E13" i="1"/>
  <c r="F13" i="1" l="1"/>
  <c r="E14" i="1"/>
  <c r="F14" i="1" l="1"/>
  <c r="E15" i="1"/>
  <c r="E16" i="1" l="1"/>
  <c r="F15" i="1"/>
  <c r="E17" i="1" l="1"/>
  <c r="F16" i="1"/>
  <c r="E18" i="1" l="1"/>
  <c r="F17" i="1"/>
  <c r="F18" i="1" l="1"/>
  <c r="E19" i="1"/>
  <c r="F19" i="1" l="1"/>
  <c r="E20" i="1"/>
  <c r="E21" i="1" l="1"/>
  <c r="F21" i="1" s="1"/>
  <c r="F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jensencheng(程玉鸿)</author>
  </authors>
  <commentList>
    <comment ref="G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>带星号【*】如果有配置，则优先读取。
格式如下：
yyyy-mm-dd hh:mm:ss
2020-10-13 16:00:00</t>
        </r>
      </text>
    </comment>
  </commentList>
</comments>
</file>

<file path=xl/sharedStrings.xml><?xml version="1.0" encoding="utf-8"?>
<sst xmlns="http://schemas.openxmlformats.org/spreadsheetml/2006/main" count="1600" uniqueCount="902">
  <si>
    <t>convert(ResWorld.proto, table_MilestoneOpenTimeConf, MilestoneOpenTimeConfData.pbin)</t>
  </si>
  <si>
    <t>序号(无意义)</t>
  </si>
  <si>
    <t>里程碑ID</t>
  </si>
  <si>
    <t>指定大区*</t>
  </si>
  <si>
    <t>指定小区*</t>
  </si>
  <si>
    <t>开服后n小时后开启</t>
  </si>
  <si>
    <t>第N天</t>
  </si>
  <si>
    <t>指定开启时间*</t>
  </si>
  <si>
    <t>持续n小时</t>
  </si>
  <si>
    <t>持续N天</t>
  </si>
  <si>
    <t>里程碑预展示n小时</t>
  </si>
  <si>
    <t>里程碑名</t>
  </si>
  <si>
    <t>里程碑副标题</t>
  </si>
  <si>
    <t>里程碑描述</t>
  </si>
  <si>
    <t>功能解锁条目id</t>
  </si>
  <si>
    <t>背景图集</t>
  </si>
  <si>
    <t>背景精灵(h)</t>
  </si>
  <si>
    <t>背景精灵(v)</t>
  </si>
  <si>
    <t>开启视频</t>
  </si>
  <si>
    <t>常驻视频</t>
  </si>
  <si>
    <t>奖励文字</t>
  </si>
  <si>
    <t>开放内容策划备注</t>
  </si>
  <si>
    <t>分享图片配置ID</t>
  </si>
  <si>
    <t>结算阶段标记</t>
  </si>
  <si>
    <t>结算倒计时展示(秒)</t>
  </si>
  <si>
    <t>id</t>
  </si>
  <si>
    <t>milestoneId</t>
  </si>
  <si>
    <t>areaId</t>
  </si>
  <si>
    <t>zoneId</t>
  </si>
  <si>
    <t>delayHours</t>
  </si>
  <si>
    <t>specDateTime</t>
  </si>
  <si>
    <t>durationHours</t>
  </si>
  <si>
    <t>preShowHours</t>
  </si>
  <si>
    <t>name</t>
  </si>
  <si>
    <t>subName</t>
  </si>
  <si>
    <t>desc</t>
  </si>
  <si>
    <t>itemId[|]</t>
  </si>
  <si>
    <t>bgAtlas</t>
  </si>
  <si>
    <t>bgSprite_h</t>
  </si>
  <si>
    <t>bgSprite_v</t>
  </si>
  <si>
    <t>startVideoPath</t>
  </si>
  <si>
    <t>videoPath</t>
  </si>
  <si>
    <t>noticeText</t>
  </si>
  <si>
    <t>shareimageid</t>
  </si>
  <si>
    <t>balanceSign</t>
  </si>
  <si>
    <t>balanceTime</t>
  </si>
  <si>
    <t>TID_MilestoneOpenTimeConfData_1_name_CN_Main</t>
  </si>
  <si>
    <t>TID_MilestoneOpenTimeConfData_1_desc_CN_Main</t>
  </si>
  <si>
    <t>icon_n_txds</t>
  </si>
  <si>
    <t>icon_n_txds_a02h</t>
  </si>
  <si>
    <t>icon_n_txds_a02v</t>
  </si>
  <si>
    <t>tianxiadashi_start</t>
  </si>
  <si>
    <t>TID_MilestoneOpenTimeConfData_10_noticeText_CN_Main</t>
  </si>
  <si>
    <t>联盟杀怪1天</t>
  </si>
  <si>
    <t>TID_MilestoneOpenTimeConfData_2_name_CN_Main</t>
  </si>
  <si>
    <t>TID_MilestoneOpenTimeConfData_2_desc_GL_Main</t>
  </si>
  <si>
    <t>icon_n_txds_a03h</t>
  </si>
  <si>
    <t>icon_n_txds_a03v</t>
  </si>
  <si>
    <t>发展联盟势力2天</t>
  </si>
  <si>
    <t>TID_MilestoneOpenTimeConfData_3_name_CN_Main</t>
  </si>
  <si>
    <t>TID_MilestoneOpenTimeConfData_3_desc_GL_Main</t>
  </si>
  <si>
    <t>icon_n_txds_a01h</t>
  </si>
  <si>
    <t>icon_n_txds_a01v</t>
  </si>
  <si>
    <t>攻打初级名城哨站 2天</t>
  </si>
  <si>
    <t>TID_MilestoneOpenTimeConfData_4_name_CN_Main</t>
  </si>
  <si>
    <t>TID_MilestoneOpenTimeConfData_4_desc_CN_Main</t>
  </si>
  <si>
    <t>icon_n_txds_a04h</t>
  </si>
  <si>
    <t>icon_n_txds_a04v</t>
  </si>
  <si>
    <t>TID_MilestoneOpenTimeConfData_5_name_CN_Main</t>
  </si>
  <si>
    <t>TID_MilestoneOpenTimeConfData_5_desc_GL_Main</t>
  </si>
  <si>
    <t>TID_MilestoneOpenTimeConfData_7_name_CN_Main</t>
  </si>
  <si>
    <t>TID_MilestoneOpenTimeConfData_7_subName_CN_Main</t>
  </si>
  <si>
    <t>TID_MilestoneOpenTimeConfData_7_desc_CN_Main</t>
  </si>
  <si>
    <t>TID_MilestoneOpenTimeConfData_8_name_CN_Main</t>
  </si>
  <si>
    <t>TID_MilestoneOpenTimeConfData_8_desc_CN_Main</t>
  </si>
  <si>
    <t>TID_MilestoneOpenTimeConfData_10_name_CN_Main</t>
  </si>
  <si>
    <t>TID_MilestoneOpenTimeConfData_10_desc_CN_Main</t>
  </si>
  <si>
    <t>TID_MilestoneOpenTimeConfData_11_name_CN_Main</t>
  </si>
  <si>
    <t>TID_MilestoneOpenTimeConfData_9_desc_GL_Main</t>
  </si>
  <si>
    <t>TID_MilestoneOpenTimeConfData_12_name_CN_Main</t>
  </si>
  <si>
    <t>TID_MilestoneOpenTimeConfData_12_subName_CN_Main</t>
  </si>
  <si>
    <t>TID_MilestoneOpenTimeConfData_12_desc_CN_Main</t>
  </si>
  <si>
    <t>TID_MilestoneOpenTimeConfData_13_name_CN_Main</t>
  </si>
  <si>
    <t>TID_MilestoneOpenTimeConfData_13_desc_CN_Main</t>
  </si>
  <si>
    <t>TID_MilestoneOpenTimeConfData_14_name_CN_Main</t>
  </si>
  <si>
    <t>TID_MilestoneOpenTimeConfData_15_desc_CN_Main</t>
  </si>
  <si>
    <t>convert(ResWorld.proto, table_MilestoneChallengeConf, MilestoneChallengeConfData.pbin)</t>
  </si>
  <si>
    <t>挑战ID</t>
  </si>
  <si>
    <t>任务归属</t>
  </si>
  <si>
    <t>完成条件</t>
  </si>
  <si>
    <t>奖励ID列表</t>
  </si>
  <si>
    <t>延迟结算小时数</t>
  </si>
  <si>
    <t>挑战标题</t>
  </si>
  <si>
    <t>副标题</t>
  </si>
  <si>
    <t>挑战内容描述</t>
  </si>
  <si>
    <t>条件描述文本</t>
  </si>
  <si>
    <t>排序权重</t>
  </si>
  <si>
    <t>ownerType</t>
  </si>
  <si>
    <t>conditionGroup.condition.condOneOf</t>
  </si>
  <si>
    <t>rewardId[|]</t>
  </si>
  <si>
    <t>delayHoursToSettlement</t>
  </si>
  <si>
    <t>subTitle</t>
  </si>
  <si>
    <t>taskConditionType</t>
  </si>
  <si>
    <t>Sort</t>
  </si>
  <si>
    <t>个人</t>
  </si>
  <si>
    <t>TID_MilestoneChallengeConfData_10_name_CN_Main</t>
  </si>
  <si>
    <t>TID_MilestoneChallengeConfData_10_subTitle_CN_Main</t>
  </si>
  <si>
    <t>TID_MilestoneChallengeConfData_1_desc_GL_Main</t>
  </si>
  <si>
    <t>icon_n_txds_b07h</t>
  </si>
  <si>
    <t>icon_n_txds_b07v</t>
  </si>
  <si>
    <t>TID_MilestoneChallengeConfData_11_taskConditionType_CN_Main</t>
  </si>
  <si>
    <t>TID_MilestoneChallengeConfData_13_subTitle_CN_Main</t>
  </si>
  <si>
    <t>TID_MilestoneChallengeConfData_2_desc_CN_Main</t>
  </si>
  <si>
    <t>TID_MilestoneChallengeConfData_10_taskConditionType_CN_Main</t>
  </si>
  <si>
    <t>TID_MilestoneChallengeConfData_3_desc_GL_Main</t>
  </si>
  <si>
    <t>TID_MilestoneChallengeConfData_4_desc_GL_Main</t>
  </si>
  <si>
    <t>TID_MilestoneChallengeConfData_5_desc_GL_Main</t>
  </si>
  <si>
    <t>icon_n_txds_b12h</t>
  </si>
  <si>
    <t>icon_n_txds_b12v</t>
  </si>
  <si>
    <t>TID_MilestoneChallengeConfData_6_desc_GL_Main</t>
  </si>
  <si>
    <t>TID_MilestoneChallengeConfData_7_desc_GL_Main</t>
  </si>
  <si>
    <t>TID_MilestoneChallengeConfData_8_desc_GL_Main</t>
  </si>
  <si>
    <t>TID_MilestoneChallengeConfData_9_desc_GL_Main</t>
  </si>
  <si>
    <t>TID_MilestoneChallengeConfData_10_desc_GL_Main</t>
  </si>
  <si>
    <t>TID_MilestoneChallengeConfData_11_desc_GL_Main</t>
  </si>
  <si>
    <t>TID_MilestoneChallengeConfData_12_desc_GL_Main</t>
  </si>
  <si>
    <t>convert(ResWorld.proto, table_AllianceMilestoneChallengeConf, AllianceMilestoneChallengeConfData.pbin)</t>
  </si>
  <si>
    <t>二级展示标记</t>
  </si>
  <si>
    <t>secondShowSign</t>
  </si>
  <si>
    <t>联盟</t>
  </si>
  <si>
    <t>TID_AllianceMilestoneChallengeConfData_101_name_CN_Main</t>
  </si>
  <si>
    <t>TID_AllianceMilestoneChallengeConfData_101_subTitle_CN_Main</t>
  </si>
  <si>
    <t>TID_AllianceMilestoneChallengeConfData_101_desc_GL_Main</t>
  </si>
  <si>
    <t>TID_AllianceMilestoneChallengeConfData_101_taskConditionType_CN_Main</t>
  </si>
  <si>
    <t>TID_AllianceMilestoneChallengeConfData_102_subTitle_CN_Main</t>
  </si>
  <si>
    <t>TID_AllianceMilestoneChallengeConfData_102_desc_GL_Main</t>
  </si>
  <si>
    <t>icon_n_txds_b01h</t>
  </si>
  <si>
    <t>icon_n_txds_b01v</t>
  </si>
  <si>
    <t>TID_AllianceMilestoneChallengeConfData_102_desc_CN_Main</t>
  </si>
  <si>
    <t>TID_AllianceMilestoneChallengeConfData_104_subTitle_CN_Main</t>
  </si>
  <si>
    <t>TID_AllianceMilestoneChallengeConfData_104_desc_GL_Main</t>
  </si>
  <si>
    <t>icon_n_txds_b06h</t>
  </si>
  <si>
    <t>icon_n_txds_b06v</t>
  </si>
  <si>
    <t>TID_AllianceMilestoneChallengeConfData_105_subTitle_CN_Main</t>
  </si>
  <si>
    <t>TID_AllianceMilestoneChallengeConfData_105_desc_GL_Main</t>
  </si>
  <si>
    <t>TID_AllianceMilestoneChallengeConfData_107_desc_CN_Main</t>
  </si>
  <si>
    <t>TID_AllianceMilestoneChallengeConfData_108_desc_CN_Main</t>
  </si>
  <si>
    <t>TID_AllianceMilestoneChallengeConfData_110_desc_CN_Main</t>
  </si>
  <si>
    <t>TID_AllianceMilestoneChallengeConfData_109_desc_GL_Main</t>
  </si>
  <si>
    <t>icon_n_txds_b11h</t>
  </si>
  <si>
    <t>icon_n_txds_b11v</t>
  </si>
  <si>
    <t>TID_AllianceMilestoneChallengeConfData_109_taskConditionType_CN_Main</t>
  </si>
  <si>
    <t>TID_AllianceMilestoneChallengeConfData_110_subTitle_CN_Main</t>
  </si>
  <si>
    <t>TID_AllianceMilestoneChallengeConfData_112_desc_CN_Main</t>
  </si>
  <si>
    <t>TID_AllianceMilestoneChallengeConfData_111_desc_GL_Main</t>
  </si>
  <si>
    <t>TID_AllianceMilestoneChallengeConfData_113_desc_CN_Main</t>
  </si>
  <si>
    <t>TID_AllianceMilestoneChallengeConfData_135_subTitle_CN_Main</t>
  </si>
  <si>
    <t>TID_AllianceMilestoneChallengeConfData_135_desc_CN_Main</t>
  </si>
  <si>
    <t>TID_AllianceMilestoneChallengeConfData_139_desc_CN_Main</t>
  </si>
  <si>
    <t>TID_AllianceMilestoneChallengeConfData_107_desc_GL_Main</t>
  </si>
  <si>
    <t>convert(ResWorld.proto, table_ZoneMilestoneChallengeConf,ZoneMilestoneChallengeConfData.pbin)</t>
  </si>
  <si>
    <t>全服</t>
  </si>
  <si>
    <t>TID_ZoneMilestoneChallengeConfData_1001_name_CN_Main</t>
  </si>
  <si>
    <t>TID_ZoneMilestoneChallengeConfData_1001_subTitle_CN_Main</t>
  </si>
  <si>
    <t>TID_ZoneMilestoneChallengeConfData_1001_desc_GL_Main</t>
  </si>
  <si>
    <t>TID_ZoneMilestoneChallengeConfData_1001_taskConditionType_CN_Main</t>
  </si>
  <si>
    <t>TID_ZoneMilestoneChallengeConfData_1002_subTitle_CN_Main</t>
  </si>
  <si>
    <t>TID_ZoneMilestoneChallengeConfData_1002_desc_GL_Main</t>
  </si>
  <si>
    <t>TID_ZoneMilestoneChallengeConfData_1003_desc_GL_Main</t>
  </si>
  <si>
    <t>TID_ZoneMilestoneChallengeConfData_1004_desc_GL_Main</t>
  </si>
  <si>
    <t>TID_ZoneMilestoneChallengeConfData_1005_subTitle_CN_Main</t>
  </si>
  <si>
    <t>TID_ZoneMilestoneChallengeConfData_1005_desc_GL_Main</t>
  </si>
  <si>
    <t>TID_ZoneMilestoneChallengeConfData_1006_desc_GL_Main</t>
  </si>
  <si>
    <t>TID_ZoneMilestoneChallengeConfData_1007_desc_GL_Main</t>
  </si>
  <si>
    <t>TID_ZoneMilestoneChallengeConfData_1008_desc_GL_Main</t>
  </si>
  <si>
    <t>TID_ZoneMilestoneChallengeConfData_1009_desc_GL_Main</t>
  </si>
  <si>
    <t>TID_ZoneMilestoneChallengeConfData_1010_desc_GL_Main</t>
  </si>
  <si>
    <t>TID_ZoneMilestoneChallengeConfData_1011_desc_GL_Main</t>
  </si>
  <si>
    <t>TID_ZoneMilestoneChallengeConfData_1012_desc_GL_Main</t>
  </si>
  <si>
    <t>convert(ResWorld.proto, table_MilestoneItemConf, MilestoneItemConfData.pbin)</t>
  </si>
  <si>
    <t>类型</t>
  </si>
  <si>
    <t>标题</t>
  </si>
  <si>
    <t>额外内容</t>
  </si>
  <si>
    <t>type</t>
  </si>
  <si>
    <t>功能解锁</t>
  </si>
  <si>
    <t>TID_MilestoneItemConfData_10_name_CN_Main</t>
  </si>
  <si>
    <t>TID_MilestoneItemConfData_1_subTitle_CN_Main</t>
  </si>
  <si>
    <t>icon_n_txds_b24h</t>
  </si>
  <si>
    <t>icon_n_txds_b24v</t>
  </si>
  <si>
    <t>TID_MilestoneItemConfData_1_param_GL_Main</t>
  </si>
  <si>
    <t>TID_MilestoneItemConfData_3_subTitle_CN_Main</t>
  </si>
  <si>
    <t>TID_MilestoneItemConfData_3_param_CN_Main</t>
  </si>
  <si>
    <t>TID_MilestoneItemConfData_4_subTitle_CN_Main</t>
  </si>
  <si>
    <t>icon_n_txds_b22h</t>
  </si>
  <si>
    <t>icon_n_txds_b22v</t>
  </si>
  <si>
    <t>TID_MilestoneItemConfData_3_param_GL_Main</t>
  </si>
  <si>
    <t>TID_MilestoneItemConfData_4_subTitle_GL_Main</t>
  </si>
  <si>
    <t>TID_MilestoneItemConfData_4_param_GL_Main</t>
  </si>
  <si>
    <t>TID_MilestoneItemConfData_8_subTitle_CN_Main</t>
  </si>
  <si>
    <t>TID_MilestoneItemConfData_5_param_GL_Main</t>
  </si>
  <si>
    <t>TID_MilestoneItemConfData_7_subTitle_CN_Main</t>
  </si>
  <si>
    <t>TID_MilestoneItemConfData_6_param_GL_Main</t>
  </si>
  <si>
    <t>TID_MilestoneItemConfData_5_param_CN_Main</t>
  </si>
  <si>
    <t>TID_MilestoneItemConfData_8_subTitle_GL_Main</t>
  </si>
  <si>
    <t>TID_MilestoneItemConfData_8_param_GL_Main</t>
  </si>
  <si>
    <t>TID_MilestoneItemConfData_9_subTitle_GL_Main</t>
  </si>
  <si>
    <t>TID_MilestoneItemConfData_9_param_GL_Main</t>
  </si>
  <si>
    <t>TID_MilestoneItemConfData_10_subTitle_GL_Main</t>
  </si>
  <si>
    <t>TID_MilestoneItemConfData_10_param_GL_Main</t>
  </si>
  <si>
    <t>任务模板</t>
  </si>
  <si>
    <t>任务类型</t>
  </si>
  <si>
    <t>任务条件</t>
  </si>
  <si>
    <t>参数1</t>
  </si>
  <si>
    <t>参数2</t>
  </si>
  <si>
    <t>参数3</t>
  </si>
  <si>
    <t>配置</t>
  </si>
  <si>
    <t>计数是否需要回退</t>
  </si>
  <si>
    <t>描述</t>
  </si>
  <si>
    <t>占领指定等级以上资源田N个</t>
  </si>
  <si>
    <t>level：等级</t>
  </si>
  <si>
    <t>occupyNum：数量</t>
  </si>
  <si>
    <t>needTrace:true</t>
  </si>
  <si>
    <t>玩家势力值达到N</t>
  </si>
  <si>
    <t>territoryPower：势力值</t>
  </si>
  <si>
    <t>击杀指定等级以上普通野怪</t>
  </si>
  <si>
    <t>rarityType：稀有度（MRE_Normal）</t>
  </si>
  <si>
    <t>killCount：击杀数量</t>
  </si>
  <si>
    <t>击杀指定等级以上稀有野怪</t>
  </si>
  <si>
    <t>rarityType：稀有度（MRE_Rare ）</t>
  </si>
  <si>
    <t>击杀指定等级以上精英野怪</t>
  </si>
  <si>
    <t>rarityType：稀有度（MRE_Elite）</t>
  </si>
  <si>
    <t>击败任意等级蛮族反攻部队3次</t>
  </si>
  <si>
    <t>killRarityMonster{rarityType:MRE_Elite,level:1,killCount:3}</t>
  </si>
  <si>
    <t>全服占领指定等级以上资源田N个</t>
  </si>
  <si>
    <t>全服占领指定等级以上城市</t>
  </si>
  <si>
    <t>全服击杀指定等级以上普通野怪</t>
  </si>
  <si>
    <t>全服指定等级以上稀有野怪</t>
  </si>
  <si>
    <t>全服指定等级以上精英野怪</t>
  </si>
  <si>
    <t>特定城市被占领</t>
  </si>
  <si>
    <t>cityId：名城ID</t>
  </si>
  <si>
    <t>特定名城被占领</t>
  </si>
  <si>
    <t>cityLevel</t>
  </si>
  <si>
    <t>联盟指定等级以上资源田N个</t>
  </si>
  <si>
    <t>联盟占领指定等级以上城市</t>
  </si>
  <si>
    <t>联盟击杀指定等级以上普通野怪</t>
  </si>
  <si>
    <t>联盟指定等级以上稀有野怪</t>
  </si>
  <si>
    <t>联盟指定等级以上精英野怪</t>
  </si>
  <si>
    <t>联盟占领特定城市</t>
  </si>
  <si>
    <t>联盟占领特定名城</t>
  </si>
  <si>
    <t>联盟势力值提升</t>
  </si>
  <si>
    <t>联盟建造指定等级以上建筑</t>
  </si>
  <si>
    <t>count：数量</t>
  </si>
  <si>
    <t>联盟创建国家</t>
  </si>
  <si>
    <t>createCountrySuccess{complete:1}</t>
  </si>
  <si>
    <t>联盟民心等级达标</t>
  </si>
  <si>
    <t>popularSupportLevel{level:1,num:1}</t>
  </si>
  <si>
    <t>旧Key</t>
  </si>
  <si>
    <t>新Key</t>
  </si>
  <si>
    <t>文本</t>
  </si>
  <si>
    <t>MilestoneOpenTimeConfData_1_name_CN_Main</t>
  </si>
  <si>
    <t>帝国狼烟</t>
  </si>
  <si>
    <t>MilestoneOpenTimeConfData_1_desc_CN_Main</t>
  </si>
  <si>
    <t>帝国的土地硝烟四起。为了生存，必须战斗！</t>
  </si>
  <si>
    <t>MilestoneOpenTimeConfData_10_noticeText_CN_Main</t>
  </si>
  <si>
    <t>提升联盟势力值获得更多奖励</t>
  </si>
  <si>
    <t>MilestoneOpenTimeConfData_2_name_CN_Main</t>
  </si>
  <si>
    <t>百废待兴</t>
  </si>
  <si>
    <t>MilestoneOpenTimeConfData_2_desc_GL_Main</t>
  </si>
  <si>
    <t>阶段开启后，15级以下英雄将会获得经验加成；</t>
  </si>
  <si>
    <t>MilestoneOpenTimeConfData_3_name_CN_Main</t>
  </si>
  <si>
    <t>群雄野望</t>
  </si>
  <si>
    <t>MilestoneOpenTimeConfData_3_desc_GL_Main</t>
  </si>
  <si>
    <t>阶段开启后，25级以下英雄将会获得经验加成；</t>
  </si>
  <si>
    <t>MilestoneOpenTimeConfData_4_name_CN_Main</t>
  </si>
  <si>
    <t>叛军四起</t>
  </si>
  <si>
    <t>MilestoneOpenTimeConfData_4_desc_CN_Main</t>
  </si>
  <si>
    <t>该死的叛军，让他们尝尝帝国军人的厉害。</t>
  </si>
  <si>
    <t>MilestoneOpenTimeConfData_5_name_CN_Main</t>
  </si>
  <si>
    <t>城主试练</t>
  </si>
  <si>
    <t>MilestoneOpenTimeConfData_5_desc_GL_Main</t>
  </si>
  <si>
    <t>占领更高级的城池，成为一方霸主吧。</t>
  </si>
  <si>
    <t>MilestoneOpenTimeConfData_7_name_CN_Main</t>
  </si>
  <si>
    <t>初期结算</t>
  </si>
  <si>
    <t>MilestoneOpenTimeConfData_7_subName_CN_Main</t>
  </si>
  <si>
    <t>征战四方</t>
  </si>
  <si>
    <t>MilestoneOpenTimeConfData_7_desc_CN_Main</t>
  </si>
  <si>
    <t>帝国的敌人还有很多，我们从不缺少目标。</t>
  </si>
  <si>
    <t>MilestoneOpenTimeConfData_8_name_CN_Main</t>
  </si>
  <si>
    <t>强敌来袭</t>
  </si>
  <si>
    <t>MilestoneOpenTimeConfData_8_desc_CN_Main</t>
  </si>
  <si>
    <t>前方有强敌来袭，不过比我可是差远了！</t>
  </si>
  <si>
    <t>MilestoneOpenTimeConfData_10_name_CN_Main</t>
  </si>
  <si>
    <t>铁骑纵横</t>
  </si>
  <si>
    <t>MilestoneOpenTimeConfData_10_desc_CN_Main</t>
  </si>
  <si>
    <t>万事俱备，率领铁骑冲散他们吧！</t>
  </si>
  <si>
    <t>MilestoneOpenTimeConfData_11_name_CN_Main</t>
  </si>
  <si>
    <t>勇猛无敌</t>
  </si>
  <si>
    <t>MilestoneOpenTimeConfData_9_desc_GL_Main</t>
  </si>
  <si>
    <t>阶段开启后，45级以下英雄将会获得经验加成；</t>
  </si>
  <si>
    <t>MilestoneOpenTimeConfData_12_name_CN_Main</t>
  </si>
  <si>
    <t>中期结算</t>
  </si>
  <si>
    <t>MilestoneOpenTimeConfData_12_subName_CN_Main</t>
  </si>
  <si>
    <t>兵锋所向</t>
  </si>
  <si>
    <t>MilestoneOpenTimeConfData_12_desc_CN_Main</t>
  </si>
  <si>
    <t>此阶段开启后，君主可以加入全服任意联盟；同时阶段开启后，首次退盟等待时间为12小时；第二次及以后将加长到48小时</t>
  </si>
  <si>
    <t>MilestoneOpenTimeConfData_13_name_CN_Main</t>
  </si>
  <si>
    <t>精锐之师</t>
  </si>
  <si>
    <t>MilestoneOpenTimeConfData_13_desc_CN_Main</t>
  </si>
  <si>
    <t>我们的将士已是经过铁与火磨练的百战雄师！</t>
  </si>
  <si>
    <t>MilestoneOpenTimeConfData_14_name_CN_Main</t>
  </si>
  <si>
    <t>攻城略地</t>
  </si>
  <si>
    <t>MilestoneOpenTimeConfData_15_desc_CN_Main</t>
  </si>
  <si>
    <t>结束时间将会存在一定波动，赛季结算时间以官方公告为准。</t>
  </si>
  <si>
    <t>MilestoneChallengeConfData_10_name_CN_Main</t>
  </si>
  <si>
    <t>个人挑战</t>
  </si>
  <si>
    <t>MilestoneChallengeConfData_10_subTitle_CN_Main</t>
  </si>
  <si>
    <t>领土扩张</t>
  </si>
  <si>
    <t>MilestoneChallengeConfData_1_desc_GL_Main</t>
  </si>
  <si>
    <t>城镇中心等级达到7级</t>
  </si>
  <si>
    <t>MilestoneChallengeConfData_11_taskConditionType_CN_Main</t>
  </si>
  <si>
    <t>势力值</t>
  </si>
  <si>
    <t>MilestoneChallengeConfData_13_subTitle_CN_Main</t>
  </si>
  <si>
    <t>平定叛乱</t>
  </si>
  <si>
    <t>MilestoneChallengeConfData_2_desc_CN_Main</t>
  </si>
  <si>
    <t>击败任意等级普通蛮族5次</t>
  </si>
  <si>
    <t>MilestoneChallengeConfData_10_taskConditionType_CN_Main</t>
  </si>
  <si>
    <t>数量</t>
  </si>
  <si>
    <t>MilestoneChallengeConfData_3_desc_GL_Main</t>
  </si>
  <si>
    <t>城镇中心等级达到9级</t>
  </si>
  <si>
    <t>MilestoneChallengeConfData_4_desc_GL_Main</t>
  </si>
  <si>
    <t>击败6级以上普通蛮族3次</t>
  </si>
  <si>
    <t>MilestoneChallengeConfData_5_desc_GL_Main</t>
  </si>
  <si>
    <t>城镇中心等级达到11级</t>
  </si>
  <si>
    <t>MilestoneChallengeConfData_6_desc_GL_Main</t>
  </si>
  <si>
    <t>击败7级以上普通蛮族3次</t>
  </si>
  <si>
    <t>MilestoneChallengeConfData_7_desc_GL_Main</t>
  </si>
  <si>
    <t>击败8级以上普通蛮族3次</t>
  </si>
  <si>
    <t>MilestoneChallengeConfData_8_desc_GL_Main</t>
  </si>
  <si>
    <t>城镇中心等级达到13级</t>
  </si>
  <si>
    <t>MilestoneChallengeConfData_9_desc_GL_Main</t>
  </si>
  <si>
    <t>击败9级以上普通蛮族3次</t>
  </si>
  <si>
    <t>MilestoneChallengeConfData_10_desc_GL_Main</t>
  </si>
  <si>
    <t>城镇中心等级达到15级</t>
  </si>
  <si>
    <t>MilestoneChallengeConfData_11_subTitle_CN_Main</t>
  </si>
  <si>
    <t>安定一方</t>
  </si>
  <si>
    <t>MilestoneChallengeConfData_11_desc_GL_Main</t>
  </si>
  <si>
    <t>击败10级以上普通蛮族3次</t>
  </si>
  <si>
    <t>MilestoneChallengeConfData_12_desc_GL_Main</t>
  </si>
  <si>
    <t>城镇中心等级达到16级</t>
  </si>
  <si>
    <t>AllianceMilestoneChallengeConfData_101_name_CN_Main</t>
  </si>
  <si>
    <t>联盟挑战</t>
  </si>
  <si>
    <t>AllianceMilestoneChallengeConfData_101_subTitle_CN_Main</t>
  </si>
  <si>
    <t>丰衣足食</t>
  </si>
  <si>
    <t>AllianceMilestoneChallengeConfData_101_desc_GL_Main</t>
  </si>
  <si>
    <t>联盟拥有7级以上城镇中心的达到20人</t>
  </si>
  <si>
    <t>AllianceMilestoneChallengeConfData_101_taskConditionType_CN_Main</t>
  </si>
  <si>
    <t>AllianceMilestoneChallengeConfData_102_subTitle_CN_Main</t>
  </si>
  <si>
    <t>初露头角</t>
  </si>
  <si>
    <t>AllianceMilestoneChallengeConfData_102_desc_GL_Main</t>
  </si>
  <si>
    <t>联盟累计击败100个普通蛮族</t>
  </si>
  <si>
    <t>AllianceMilestoneChallengeConfData_103_subTitle_CN_Main</t>
  </si>
  <si>
    <t>为民除害</t>
  </si>
  <si>
    <t>AllianceMilestoneChallengeConfData_102_desc_CN_Main</t>
  </si>
  <si>
    <t>联盟占领1个3级以上城池</t>
  </si>
  <si>
    <t>AllianceMilestoneChallengeConfData_104_subTitle_CN_Main</t>
  </si>
  <si>
    <t>大兴土木</t>
  </si>
  <si>
    <t>AllianceMilestoneChallengeConfData_104_desc_GL_Main</t>
  </si>
  <si>
    <t>联盟建造2个联盟建筑</t>
  </si>
  <si>
    <t>AllianceMilestoneChallengeConfData_105_subTitle_CN_Main</t>
  </si>
  <si>
    <t>步步为营</t>
  </si>
  <si>
    <t>AllianceMilestoneChallengeConfData_105_desc_GL_Main</t>
  </si>
  <si>
    <t>联盟势力值达到3000</t>
  </si>
  <si>
    <t>AllianceMilestoneChallengeConfData_107_desc_CN_Main</t>
  </si>
  <si>
    <t>联盟占领1个5级以上城池</t>
  </si>
  <si>
    <t>AllianceMilestoneChallengeConfData_108_desc_CN_Main</t>
  </si>
  <si>
    <t>联盟占领1个6级以上城池</t>
  </si>
  <si>
    <t>AllianceMilestoneChallengeConfData_110_desc_CN_Main</t>
  </si>
  <si>
    <t>联盟占领1个7级以上城池</t>
  </si>
  <si>
    <t>AllianceMilestoneChallengeConfData_109_desc_GL_Main</t>
  </si>
  <si>
    <t>联盟势力值达到6000</t>
  </si>
  <si>
    <t>AllianceMilestoneChallengeConfData_109_taskConditionType_CN_Main</t>
  </si>
  <si>
    <t>AllianceMilestoneChallengeConfData_110_subTitle_CN_Main</t>
  </si>
  <si>
    <t>称雄一方</t>
  </si>
  <si>
    <t>AllianceMilestoneChallengeConfData_112_desc_CN_Main</t>
  </si>
  <si>
    <t>联盟占领1个8级以上城池</t>
  </si>
  <si>
    <t>AllianceMilestoneChallengeConfData_111_desc_GL_Main</t>
  </si>
  <si>
    <t>联盟势力值达到8000</t>
  </si>
  <si>
    <t>AllianceMilestoneChallengeConfData_113_desc_CN_Main</t>
  </si>
  <si>
    <t>联盟占领1个9级以上城池</t>
  </si>
  <si>
    <t>AllianceMilestoneChallengeConfData_135_subTitle_CN_Main</t>
  </si>
  <si>
    <t>后来居上</t>
  </si>
  <si>
    <t>AllianceMilestoneChallengeConfData_135_desc_CN_Main</t>
  </si>
  <si>
    <t>联盟势力值达到2000</t>
  </si>
  <si>
    <t>AllianceMilestoneChallengeConfData_139_desc_CN_Main</t>
  </si>
  <si>
    <t>联盟势力值达到5000</t>
  </si>
  <si>
    <t>AllianceMilestoneChallengeConfData_107_desc_GL_Main</t>
  </si>
  <si>
    <t>联盟占领资源州州府</t>
  </si>
  <si>
    <t>ZoneMilestoneChallengeConfData_1001_name_CN_Main</t>
  </si>
  <si>
    <t>全服挑战</t>
  </si>
  <si>
    <t>ZoneMilestoneChallengeConfData_1001_subTitle_CN_Main</t>
  </si>
  <si>
    <t>扩展领土</t>
  </si>
  <si>
    <t>ZoneMilestoneChallengeConfData_1001_desc_GL_Main</t>
  </si>
  <si>
    <t>全服拥有7级以上城镇中心的达到1000人</t>
  </si>
  <si>
    <t>ZoneMilestoneChallengeConfData_1001_taskConditionType_CN_Main</t>
  </si>
  <si>
    <t>ZoneMilestoneChallengeConfData_1002_subTitle_CN_Main</t>
  </si>
  <si>
    <t>ZoneMilestoneChallengeConfData_1002_desc_GL_Main</t>
  </si>
  <si>
    <t>全服击败任意等级普通蛮族2000次</t>
  </si>
  <si>
    <t>ZoneMilestoneChallengeConfData_1003_desc_GL_Main</t>
  </si>
  <si>
    <t>全服占领4个3级以上城池</t>
  </si>
  <si>
    <t>ZoneMilestoneChallengeConfData_1004_desc_GL_Main</t>
  </si>
  <si>
    <t>全服击败6级以上普通蛮族1000次</t>
  </si>
  <si>
    <t>ZoneMilestoneChallengeConfData_1005_subTitle_CN_Main</t>
  </si>
  <si>
    <t>攻城掠地</t>
  </si>
  <si>
    <t>ZoneMilestoneChallengeConfData_1005_desc_GL_Main</t>
  </si>
  <si>
    <t>全服拥有11级以上城镇中心的达到500人</t>
  </si>
  <si>
    <t>ZoneMilestoneChallengeConfData_1006_desc_GL_Main</t>
  </si>
  <si>
    <t>全服占领2个5级以上城池</t>
  </si>
  <si>
    <t>ZoneMilestoneChallengeConfData_1007_desc_GL_Main</t>
  </si>
  <si>
    <t>全服占领2个6级以上城池</t>
  </si>
  <si>
    <t>ZoneMilestoneChallengeConfData_1008_desc_GL_Main</t>
  </si>
  <si>
    <t>全服拥有13级以上城镇中心的达到300人</t>
  </si>
  <si>
    <t>ZoneMilestoneChallengeConfData_1009_desc_GL_Main</t>
  </si>
  <si>
    <t>全服占领2个7级以上城池</t>
  </si>
  <si>
    <t>ZoneMilestoneChallengeConfData_1010_desc_GL_Main</t>
  </si>
  <si>
    <t>全服占领1个8级以上城池</t>
  </si>
  <si>
    <t>ZoneMilestoneChallengeConfData_1011_desc_GL_Main</t>
  </si>
  <si>
    <t>全服占领2个8级以上城池</t>
  </si>
  <si>
    <t>ZoneMilestoneChallengeConfData_1012_desc_GL_Main</t>
  </si>
  <si>
    <t>资源州州府被任何联盟占领</t>
  </si>
  <si>
    <t>MilestoneItemConfData_10_name_CN_Main</t>
  </si>
  <si>
    <t>MilestoneItemConfData_1_subTitle_CN_Main</t>
  </si>
  <si>
    <t>蛮族集结</t>
  </si>
  <si>
    <t>MilestoneItemConfData_1_param_GL_Main</t>
  </si>
  <si>
    <t>蛮族集结功能开启，联盟成员可以在指定时间对蛮族前锋发起组队战斗
  1.开启后每两天一次，蛮族前锋将会出现在各个城区；
  2.仅能对己方联盟领地上的蛮族前锋发起组队进攻；
  3.击杀蛮族前锋即可获得奖励，达到每日奖励上限后将不再获得；
  4.联盟总伤害值达到对应值后，全联盟成员都可以获得丰厚奖励；
  5.击杀蛮族前锋需速战速决，拖延太久将会导致蛮族前锋逃离战场。</t>
  </si>
  <si>
    <t>MilestoneItemConfData_3_subTitle_CN_Main</t>
  </si>
  <si>
    <t>初级关口开放</t>
  </si>
  <si>
    <t>MilestoneItemConfData_3_param_CN_Main</t>
  </si>
  <si>
    <t>初级关口开放，联盟可进攻关口，进入资源州。资源州有更高级的城市并且产出更多的资源</t>
  </si>
  <si>
    <t>MilestoneItemConfData_4_subTitle_CN_Main</t>
  </si>
  <si>
    <t>富饶资源</t>
  </si>
  <si>
    <t>MilestoneItemConfData_3_param_GL_Main</t>
  </si>
  <si>
    <t>地图上将会出现富饶的资源点，占领并建造工坊即可获取大量资源
1.资源存储每隔4小时收获一次，自动放入城池仓库中
2.建造工坊将大幅提升采集速度
3.工坊若被摧毁，则将损失全部的已存储资源
4.可以援助自己和盟友的工坊
5.活动开启后，按照富饶木材资源点，富饶石头资源点，富饶金矿资源点顺序，每种资源点持续两天</t>
  </si>
  <si>
    <t>MilestoneItemConfData_4_subTitle_GL_Main</t>
  </si>
  <si>
    <t>跨洲加盟</t>
  </si>
  <si>
    <t>MilestoneItemConfData_4_param_GL_Main</t>
  </si>
  <si>
    <t>联盟申请范围扩大，所有君主可以申请加入其他大洲的联盟：
1.此阶段开启后，君主第一次退出联盟等待时间为3小时；第二次及以后等待时间将变为6小时
2.此阶段开启后，君主的跨洲加盟将不会改变出生洲属性
3.君主主动退出或被踢出联盟都会认为是退出联盟</t>
  </si>
  <si>
    <t>MilestoneItemConfData_8_subTitle_CN_Main</t>
  </si>
  <si>
    <t>帝国军演</t>
  </si>
  <si>
    <t>MilestoneItemConfData_5_param_GL_Main</t>
  </si>
  <si>
    <t>帝国军演系统开启：君主们可以前往【活动中心-经典-帝国军演】界面参与战斗演习，成功挑战不同难度的敌人，可以获得军演奖励。</t>
  </si>
  <si>
    <t>MilestoneItemConfData_7_subTitle_CN_Main</t>
  </si>
  <si>
    <t>赛季结算</t>
  </si>
  <si>
    <t>MilestoneItemConfData_6_param_GL_Main</t>
  </si>
  <si>
    <t>该阶段结束后，服务器将进行本次奖励结算</t>
  </si>
  <si>
    <t>MilestoneItemConfData_5_param_CN_Main</t>
  </si>
  <si>
    <t>联盟申请范围扩大，所有君主可以申请加入其他大洲的联盟：
1.此阶段开启后，君主第一次退出联盟等待时间为12小时；第二次及以后等待时间将变为48小时
2.此阶段开启后，君主的跨洲加盟将不会改变出生洲属性
3.君主主动退出或被踢出联盟都会认为是退出联盟</t>
  </si>
  <si>
    <t>MilestoneItemConfData_8_subTitle_GL_Main</t>
  </si>
  <si>
    <t>关键城市Ⅰ</t>
  </si>
  <si>
    <t>MilestoneItemConfData_8_param_GL_Main</t>
  </si>
  <si>
    <t>MilestoneItemConfData_9_subTitle_GL_Main</t>
  </si>
  <si>
    <t>关键城市Ⅱ</t>
  </si>
  <si>
    <t>MilestoneItemConfData_9_param_GL_Main</t>
  </si>
  <si>
    <t>资源洲的6-8级城市解锁宣战，君主们可以在对应的宣战期内对它们发起进攻了</t>
  </si>
  <si>
    <t>MilestoneItemConfData_10_subTitle_GL_Main</t>
  </si>
  <si>
    <t>关键城市Ⅲ</t>
  </si>
  <si>
    <t>MilestoneItemConfData_10_param_GL_Main</t>
  </si>
  <si>
    <t>TID_MilestoneOpenTimeConfData_7_subName_CN_Main</t>
    <phoneticPr fontId="5" type="noConversion"/>
  </si>
  <si>
    <t>TID_MilestoneChallengeConfData_10_subTitle_CN_Main</t>
    <phoneticPr fontId="5" type="noConversion"/>
  </si>
  <si>
    <t>buildingLevelUp{buildingType:201,buildingLevel:16}</t>
    <phoneticPr fontId="5" type="noConversion"/>
  </si>
  <si>
    <t>TID_MilestoneChallengeConfData_11_subTitle_CN_Main</t>
    <phoneticPr fontId="5" type="noConversion"/>
  </si>
  <si>
    <t>TID_AllianceMilestoneChallengeConfData_101_subTitle_CN_Main</t>
    <phoneticPr fontId="5" type="noConversion"/>
  </si>
  <si>
    <t>全服占领圣像</t>
    <phoneticPr fontId="5" type="noConversion"/>
  </si>
  <si>
    <t>level:等级</t>
    <phoneticPr fontId="5" type="noConversion"/>
  </si>
  <si>
    <t>count:数量</t>
    <phoneticPr fontId="5" type="noConversion"/>
  </si>
  <si>
    <t>联盟占领圣像</t>
    <phoneticPr fontId="5" type="noConversion"/>
  </si>
  <si>
    <t>TID_MilestoneOpenTimeConfData_10_noticeText_CN_Main</t>
    <phoneticPr fontId="5" type="noConversion"/>
  </si>
  <si>
    <t>TID_MilestoneChallengeConfData_10_taskConditionType_CN_Main</t>
    <phoneticPr fontId="5" type="noConversion"/>
  </si>
  <si>
    <t>TID_MilestoneItemConfData_1_subTitle_CN_Main</t>
    <phoneticPr fontId="5" type="noConversion"/>
  </si>
  <si>
    <t>出生洲的5级及以下城市解锁宣战，君主们可以在对应的宣战期内对它们发起进攻了</t>
    <phoneticPr fontId="5" type="noConversion"/>
  </si>
  <si>
    <t>所有洲的9级城市解锁宣战，君主们可以在对应的宣战期内对它们发起进攻了</t>
    <phoneticPr fontId="5" type="noConversion"/>
  </si>
  <si>
    <t>TID_MilestoneItemConfData_10_subTitle_GL_Main</t>
    <phoneticPr fontId="5" type="noConversion"/>
  </si>
  <si>
    <t>TID_MilestoneItemConfData_10_param_S0_Main</t>
    <phoneticPr fontId="5" type="noConversion"/>
  </si>
  <si>
    <t>TID_MilestoneItemConfData_8_param_CN_Main</t>
    <phoneticPr fontId="5" type="noConversion"/>
  </si>
  <si>
    <t>TID_AllianceMilestoneChallengeConfData_101_taskConditionType_CN_Main</t>
    <phoneticPr fontId="5" type="noConversion"/>
  </si>
  <si>
    <t>TID_ZoneMilestoneChallengeConfData_1001_taskConditionType_CN_Main</t>
    <phoneticPr fontId="5" type="noConversion"/>
  </si>
  <si>
    <t>icon_n_txds_b30h</t>
  </si>
  <si>
    <t>TID_MilestoneItemConfData_22_param_CN_Main</t>
    <phoneticPr fontId="5" type="noConversion"/>
  </si>
  <si>
    <t>TID_MilestoneItemConfData_16_subTitle_CN_Main</t>
    <phoneticPr fontId="5" type="noConversion"/>
  </si>
  <si>
    <t>icon_n_txds</t>
    <phoneticPr fontId="5" type="noConversion"/>
  </si>
  <si>
    <t>icon_n_txds_b31h</t>
  </si>
  <si>
    <t>icon_n_txds_b31v</t>
  </si>
  <si>
    <t>TID_MilestoneItemConfData_16_param_CN_Main</t>
    <phoneticPr fontId="5" type="noConversion"/>
  </si>
  <si>
    <t>圣碑开放</t>
  </si>
  <si>
    <t>名城争夺</t>
  </si>
  <si>
    <t>王城争夺</t>
  </si>
  <si>
    <t>联盟木桩</t>
  </si>
  <si>
    <t>锋线护送</t>
  </si>
  <si>
    <t>全境远征</t>
  </si>
  <si>
    <t>帝国军演（周常商店）</t>
  </si>
  <si>
    <t>蛮族军械库</t>
  </si>
  <si>
    <t>失落边境</t>
  </si>
  <si>
    <t>备注名</t>
    <phoneticPr fontId="5" type="noConversion"/>
  </si>
  <si>
    <t>地缘开放</t>
    <phoneticPr fontId="5" type="noConversion"/>
  </si>
  <si>
    <t>联盟活动</t>
    <phoneticPr fontId="5" type="noConversion"/>
  </si>
  <si>
    <t>遗失的军需</t>
  </si>
  <si>
    <t>遗失的军需</t>
    <phoneticPr fontId="5" type="noConversion"/>
  </si>
  <si>
    <t>至高竞技场</t>
    <phoneticPr fontId="5" type="noConversion"/>
  </si>
  <si>
    <t>至高竞技场（周常商店）</t>
    <phoneticPr fontId="5" type="noConversion"/>
  </si>
  <si>
    <t>巨人的咆哮</t>
  </si>
  <si>
    <t>巨人的咆哮</t>
    <phoneticPr fontId="5" type="noConversion"/>
  </si>
  <si>
    <t>战地幸存者</t>
  </si>
  <si>
    <t>战地幸存者</t>
    <phoneticPr fontId="5" type="noConversion"/>
  </si>
  <si>
    <t>军资悬赏</t>
  </si>
  <si>
    <t>个人活动</t>
    <phoneticPr fontId="5" type="noConversion"/>
  </si>
  <si>
    <t>TID_MilestoneItemConfData_GL_Func_Name_1</t>
    <phoneticPr fontId="5" type="noConversion"/>
  </si>
  <si>
    <t>TID_MilestoneItemConfData_GL_Func_Name_2</t>
    <phoneticPr fontId="5" type="noConversion"/>
  </si>
  <si>
    <t>TID_MilestoneItemConfData_GL_Func_Name_3</t>
    <phoneticPr fontId="5" type="noConversion"/>
  </si>
  <si>
    <t>TID_MilestoneItemConfData_4_subTitle_CN_Main</t>
    <phoneticPr fontId="5" type="noConversion"/>
  </si>
  <si>
    <t>TID_MilestoneItemConfData_4_subTitle_GL_Main</t>
    <phoneticPr fontId="5" type="noConversion"/>
  </si>
  <si>
    <t>TID_MilestoneOpenTimeConfData0100_merge_12_name_CN_S1</t>
    <phoneticPr fontId="5" type="noConversion"/>
  </si>
  <si>
    <t>TID_MilestoneOpenTimeConfData0100_merge_7_name_CN_S1</t>
    <phoneticPr fontId="5" type="noConversion"/>
  </si>
  <si>
    <t>TID_MilestoneItemConfData_6_param_GL_Main</t>
    <phoneticPr fontId="5" type="noConversion"/>
  </si>
  <si>
    <t>跨州加盟</t>
    <phoneticPr fontId="5" type="noConversion"/>
  </si>
  <si>
    <t>TID_MilestoneItemConfData_5_param_CN_Main</t>
    <phoneticPr fontId="5" type="noConversion"/>
  </si>
  <si>
    <t>TID_MilestoneItemConfData_1_param_GL_Main</t>
    <phoneticPr fontId="5" type="noConversion"/>
  </si>
  <si>
    <t>TID_MilestoneItemConfData_3_param_GL_Main</t>
    <phoneticPr fontId="5" type="noConversion"/>
  </si>
  <si>
    <t>TID_MilestoneItemConfData_8_subTitle_CN_Main</t>
    <phoneticPr fontId="5" type="noConversion"/>
  </si>
  <si>
    <t>帝国军演</t>
    <phoneticPr fontId="5" type="noConversion"/>
  </si>
  <si>
    <t>帝国军演系统开启：君主们可以前往【英雄征战-帝国军演】界面参与战斗演习，成功挑战不同难度的敌人，可以获得军演奖励。</t>
    <phoneticPr fontId="5" type="noConversion"/>
  </si>
  <si>
    <t>地图上将会出现富饶的资源点，占领并建造工坊即可获取大量资源
1.资源存储每隔4小时收获一次，自动放入城池仓库中
2.建造工坊将大幅提升采集速度
3.工坊若被摧毁，则将损失全部的已存储资源
4.可以援助自己和盟友的工坊
5.活动开启后，按照富饶木材资源点，富饶石头资源点，富饶金矿资源点顺序，每种资源点持续两天</t>
    <phoneticPr fontId="5" type="noConversion"/>
  </si>
  <si>
    <t xml:space="preserve"> &lt;color=#ffc766&gt;【活动说明】&lt;/color&gt;
  1.荣耀之路第6阶段解锁活动，首轮将在开服第6、第8天开放。后续将在每周四、周日的20点至24点开放；
  2.活动期间，铁甲蛮将和前军统帅将会出现在各洲中央附近位置；
  3.铁甲蛮将和前军统帅不能被组队集结。若没有加入联盟，驱逐首领不会获得奖励；
  4.给予铁甲蛮将或前军统帅最后一击时，触发联盟奖励机会。联盟达到每日奖励次数上限后，将不再获得任何奖励；
  5.参与并对首领造成伤害的联盟成员，将获得联盟参与奖励；
  6.根据联盟成员对首领造成的伤害百分比，获得伤害奖励；
  7.其他未参与的联盟成员只能获得鼓励奖（60%的联盟参与奖）；
  8.若驱逐过程中活动结束，则无法获得奖励；</t>
    <phoneticPr fontId="5" type="noConversion"/>
  </si>
  <si>
    <t xml:space="preserve">  1.周二和周五的11:00-23:30开放活动，23:30后将无法接取任务，23:30结算活动奖励；
  2.可任选一条路线发起集结或直接加入盟友队伍（需加入联盟方可参与活动）；
  3.队长可选择商队的路线和附加难度，分数越高奖励越好，可重复参与刷新最佳成绩；
  4.结算时将根据今日的最佳小队成绩发放奖励，包含个人奖励、小队奖励和联盟奖励。</t>
    <phoneticPr fontId="5" type="noConversion"/>
  </si>
  <si>
    <t>蛮族集结功能开启，联盟成员可以在指定时间对蛮族前锋发起集结战斗
  1.开启后每两天一次，蛮族前锋将会出现在各个城区；
  2.仅能对己方联盟领地上的蛮族前锋发起集结进攻；
  3.击杀蛮族前锋即可获得奖励，达到每日奖励上限后将不再获得；
  4.联盟总伤害值达到对应值后，全联盟成员都可以获得丰厚奖励；
  5.击杀蛮族前锋需速战速决，拖延太久将会导致蛮族前锋逃离战场。</t>
    <phoneticPr fontId="5" type="noConversion"/>
  </si>
  <si>
    <t>联盟申请范围扩大，所有君主可以申请加入其他大洲的联盟：
[%d1].此阶段开启后，君主第一次退出联盟等待时间为[%d2]小时；第二次及以后等待时间将变为[%d3]小时
[%d4].此阶段开启后，君主的跨洲加盟将不会改变出生洲属性
[%d5].君主主动退出或被踢出联盟都会认为是退出联盟</t>
    <phoneticPr fontId="5" type="noConversion"/>
  </si>
  <si>
    <t>TID_ActivityMainConfig_1_3011119_groupTitle_GL_activity</t>
    <phoneticPr fontId="5" type="noConversion"/>
  </si>
  <si>
    <t>TID_GiantsRoar_RuleDesc</t>
    <phoneticPr fontId="5" type="noConversion"/>
  </si>
  <si>
    <t>&lt;color=#ffffff&gt;活动规则：
1. 活动期间，只要击败地图上的普通野怪，就会额外获得活动特殊道具：巨人的宝藏。
2. 在道具中使用“巨人的宝藏”来获得丰富的奖赏，并有一定几率发现巨人军团的信物，包括“黑色军旗”和“巨人的铜矛”。
3. 直接使用巨人军团的信物，就能在您的城市附近召唤巨人的军队，联合您的盟友发动集结进攻击败他，就能获得丰厚的战利品。&lt;/color&gt;</t>
    <phoneticPr fontId="5" type="noConversion"/>
  </si>
  <si>
    <t>TID_ActivityMainConfig_1_3011137_groupTitle_GL_activity</t>
    <phoneticPr fontId="5" type="noConversion"/>
  </si>
  <si>
    <t>TID_LostGoods_Activity_RuleDesc</t>
    <phoneticPr fontId="5" type="noConversion"/>
  </si>
  <si>
    <t>&lt;color=#ffffff&gt;活动规则：
1. 活动期间，只要击败地图上的普通野怪，就会额外获得活动特殊道具：遗失的军需。
2. 在道具中使用“遗失的军需”来获得丰富的奖赏。&lt;/color&gt;</t>
    <phoneticPr fontId="5" type="noConversion"/>
  </si>
  <si>
    <t>TID_AsyncArena_Main_Name</t>
    <phoneticPr fontId="5" type="noConversion"/>
  </si>
  <si>
    <t>1. 每日可通过挑战其他玩家获取积分，根据积分争夺排名，获得结算奖励。
2. 主动挑战时，若战斗胜利，则积分将提升，战斗失败，积分不变。而接受挑战的一方，防守成功时积分不变，防守失败积分将会下降。
3. 每天结算1次每日排名奖励，点击该页面可确认，奖励透过邮件发放。
4. 每周结算一次周期奖励，结算后按照排名通过邮件发放奖励，并清除积分，下个赛季领主需要重新挑战。</t>
    <phoneticPr fontId="5" type="noConversion"/>
  </si>
  <si>
    <t>TID_MilestoneItemConfData_param_GL_Main_01</t>
    <phoneticPr fontId="5" type="noConversion"/>
  </si>
  <si>
    <t>TID_MilestoneItemConfData_param_GL_Main_03</t>
  </si>
  <si>
    <t>TID_MilestoneItemConfData_param_GL_Main_05</t>
  </si>
  <si>
    <t>TID_MilestoneItemConfData_param_GL_Main_06</t>
  </si>
  <si>
    <t>TID_MilestoneItemConfData_param_GL_Main_09</t>
  </si>
  <si>
    <t>TID_MilestoneItemConfData_param_GL_Main_02</t>
    <phoneticPr fontId="5" type="noConversion"/>
  </si>
  <si>
    <t>TID_MilestoneItemConfData_param_GL_Main_04</t>
  </si>
  <si>
    <t>TID_MilestoneItemConfData_param_GL_Main_07</t>
  </si>
  <si>
    <t>TID_MilestoneItemConfData_param_GL_Main_10</t>
  </si>
  <si>
    <t>TID_MilestoneItemConfData_param_GL_Main_11</t>
  </si>
  <si>
    <t>TID_MilestoneItemConfData_param_GL_Main_12</t>
  </si>
  <si>
    <t>TID_MilestoneItemConfData_param_GL_Main_13</t>
  </si>
  <si>
    <t>subTitle</t>
    <phoneticPr fontId="5" type="noConversion"/>
  </si>
  <si>
    <t>TID_MilestoneItemConfData_subTitle_GL_Main_01</t>
    <phoneticPr fontId="5" type="noConversion"/>
  </si>
  <si>
    <t>TID_MilestoneItemConfData_subTitle_GL_Main_04</t>
  </si>
  <si>
    <t>TID_MilestoneItemConfData_subTitle_GL_Main_05</t>
  </si>
  <si>
    <t>TID_MilestoneItemConfData_subTitle_GL_Main_07</t>
  </si>
  <si>
    <t>TID_MilestoneItemConfData_subTitle_GL_Main_08</t>
  </si>
  <si>
    <t>TID_MilestoneItemConfData_subTitle_GL_Main_09</t>
  </si>
  <si>
    <t>TID_MilestoneItemConfData_subTitle_GL_Main_10</t>
  </si>
  <si>
    <t>TID_MilestoneItemConfData_subTitle_GL_Main_11</t>
  </si>
  <si>
    <t>TID_MilestoneItemConfData_subTitle_GL_Main_14</t>
    <phoneticPr fontId="5" type="noConversion"/>
  </si>
  <si>
    <t>TID_MilestoneItemConfData_param_GL_Main_14</t>
    <phoneticPr fontId="5" type="noConversion"/>
  </si>
  <si>
    <t>关键城市Ⅰ</t>
    <phoneticPr fontId="5" type="noConversion"/>
  </si>
  <si>
    <t>关键城市Ⅱ</t>
    <phoneticPr fontId="5" type="noConversion"/>
  </si>
  <si>
    <t>关键城市Ⅲ</t>
    <phoneticPr fontId="5" type="noConversion"/>
  </si>
  <si>
    <t>icon_n_txds_b40h</t>
  </si>
  <si>
    <t>icon_n_txds_b33h</t>
  </si>
  <si>
    <t>icon_n_txds_b23h</t>
  </si>
  <si>
    <t>icon_n_txds_b14h</t>
  </si>
  <si>
    <t>icon_n_txds_b05h</t>
  </si>
  <si>
    <t>icon_n_txds_b40v</t>
  </si>
  <si>
    <t>icon_n_txds_b33v</t>
  </si>
  <si>
    <t>icon_n_txds_b23v</t>
  </si>
  <si>
    <t>icon_n_txds_b14v</t>
  </si>
  <si>
    <t>icon_n_txds_b30v</t>
  </si>
  <si>
    <t>icon_n_txds_b05v</t>
  </si>
  <si>
    <t>至高王城解锁宣战，君主们可以在对应的宣战期内对它们发起进攻了</t>
    <phoneticPr fontId="5" type="noConversion"/>
  </si>
  <si>
    <t>出生洲的1级城市解锁宣战，君主们可以在对应的宣战期内对它们发起进攻了</t>
    <phoneticPr fontId="5" type="noConversion"/>
  </si>
  <si>
    <t>出生洲的2级城市解锁宣战，君主们可以在对应的宣战期内对它们发起进攻了</t>
    <phoneticPr fontId="5" type="noConversion"/>
  </si>
  <si>
    <t>资源洲的3级城市解锁宣战，君主们可以在对应的宣战期内对它们发起进攻了</t>
    <phoneticPr fontId="5" type="noConversion"/>
  </si>
  <si>
    <t>地图上的圣碑解锁宣战，君主们可以在对应的宣战期内对它们发起进攻了</t>
    <phoneticPr fontId="5" type="noConversion"/>
  </si>
  <si>
    <t>Ⅰ级关隘/码头开放</t>
  </si>
  <si>
    <t>Ⅱ级关隘/码头开放</t>
  </si>
  <si>
    <t>Ⅲ级关隘/码头开放</t>
  </si>
  <si>
    <t>1级关隘/码头开放，联盟可进攻关隘/码头，进入其他出生州。</t>
    <phoneticPr fontId="5" type="noConversion"/>
  </si>
  <si>
    <t>2级关隘/码头开放，联盟可进攻关隘/码头，进入资源州。资源州有更高级的城市并且产出更多的资源</t>
    <phoneticPr fontId="5" type="noConversion"/>
  </si>
  <si>
    <t>进入王城的关隘/码头开放，联盟可进攻关隘/码头，进入至高王城争夺最终荣耀</t>
    <phoneticPr fontId="5" type="noConversion"/>
  </si>
  <si>
    <t>activity\louieshen\H_活动配置总表1.xlsx</t>
    <phoneticPr fontId="5" type="noConversion"/>
  </si>
  <si>
    <t>军资悬赏活动开启，君主们可以在在活动中不断挑战更高难度的敌人，来赢得联盟军需处发放的巨额赏金！</t>
    <phoneticPr fontId="5" type="noConversion"/>
  </si>
  <si>
    <t>活动开启后，联盟可以开启振奋人心的集体试炼，试炼中表现出众的成员会获得联盟额外加奖！</t>
    <phoneticPr fontId="5" type="noConversion"/>
  </si>
  <si>
    <t>活动开启后，每周地图上定时开放可以争夺的宏伟名城，坚持到最后的联盟可以为盟友争得大量奖励！</t>
    <phoneticPr fontId="5" type="noConversion"/>
  </si>
  <si>
    <t>activity\zoejunzhou\H_活动配置总表12.xlsx</t>
    <phoneticPr fontId="5" type="noConversion"/>
  </si>
  <si>
    <t>功能解锁：主界面核心系统【迷雾战场】</t>
    <phoneticPr fontId="5" type="noConversion"/>
  </si>
  <si>
    <t>功能解锁：战役系统子功能【帝国军演】</t>
    <phoneticPr fontId="5" type="noConversion"/>
  </si>
  <si>
    <t>功能解锁：主界面玩法入口【异步竞技场】</t>
    <phoneticPr fontId="5" type="noConversion"/>
  </si>
  <si>
    <t>功能解锁：主界面活动入口【幸存者玩法】、主界面核心系统【幸存者玩法】</t>
    <phoneticPr fontId="5" type="noConversion"/>
  </si>
  <si>
    <t>主界面活动入口【护送玩法】主界面活动入口【护送玩法】</t>
    <phoneticPr fontId="5" type="noConversion"/>
  </si>
  <si>
    <t>activity\praisegao\H_活动配置总表6.xlsx</t>
    <phoneticPr fontId="5" type="noConversion"/>
  </si>
  <si>
    <t>君主孤身前往战地，在敌军的围剿中生存下来，通关后可以获得丰厚奖励。</t>
    <phoneticPr fontId="5" type="noConversion"/>
  </si>
  <si>
    <t>君主将前往迷雾笼罩的边境区域，挑战不同难度的敌人，搜集战利品并寻找撤离点。</t>
    <phoneticPr fontId="5" type="noConversion"/>
  </si>
  <si>
    <t>icon_n_txds_b35h</t>
  </si>
  <si>
    <t>icon_n_txds_b48h</t>
  </si>
  <si>
    <t>icon_n_txds_b44h</t>
  </si>
  <si>
    <t>icon_n_txds_b41h</t>
  </si>
  <si>
    <t>icon_n_txds_b43h</t>
  </si>
  <si>
    <t>icon_n_txds_b03h</t>
  </si>
  <si>
    <t>icon_n_txds_b47h</t>
  </si>
  <si>
    <t>icon_n_txds_b45h</t>
  </si>
  <si>
    <t>icon_n_txds_b46h</t>
  </si>
  <si>
    <t>icon_n_txds_b35v</t>
  </si>
  <si>
    <t>icon_n_txds_b48v</t>
  </si>
  <si>
    <t>icon_n_txds_b44v</t>
  </si>
  <si>
    <t>icon_n_txds_b41v</t>
  </si>
  <si>
    <t>icon_n_txds_b43v</t>
  </si>
  <si>
    <t>icon_n_txds_b03v</t>
  </si>
  <si>
    <t>icon_n_txds_b47v</t>
  </si>
  <si>
    <t>icon_n_txds_b45v</t>
  </si>
  <si>
    <t>n小时</t>
    <phoneticPr fontId="5" type="noConversion"/>
  </si>
  <si>
    <t>TID_MilestoneItemConfData_GL_Key_Name_Main_1</t>
    <phoneticPr fontId="5" type="noConversion"/>
  </si>
  <si>
    <t>TID_MilestoneItemConfData_GL_Key_Name_Main_2</t>
  </si>
  <si>
    <t>TID_MilestoneItemConfData_GL_Key_Name_Main_3</t>
  </si>
  <si>
    <t>TID_MilestoneItemConfData_GL_Key_Name_Main_4</t>
  </si>
  <si>
    <t>TID_MilestoneItemConfData_GL_Key_Name_Main_5</t>
  </si>
  <si>
    <t>TID_MilestoneItemConfData_GL_Key_Name_Main_6</t>
  </si>
  <si>
    <t>TID_MilestoneItemConfData_GL_Key_Name_Main_7</t>
  </si>
  <si>
    <t>TID_MilestoneItemConfData_GL_Key_Name_Main_8</t>
  </si>
  <si>
    <t>TID_MilestoneItemConfData_GL_Key_Name_Main_9</t>
  </si>
  <si>
    <t>TID_MilestoneItemConfData_GL_Key_Name_Main_10</t>
  </si>
  <si>
    <t>TID_MilestoneItemConfData_GL_Key_Name_Main_11</t>
  </si>
  <si>
    <t>TID_MilestoneItemConfData_GL_Key_Name_Main_12</t>
  </si>
  <si>
    <t>TID_MilestoneItemConfData_GL_Key_Name_Main_13</t>
  </si>
  <si>
    <t>TID_MilestoneItemConfData_GL_Key_Name_Main_14</t>
  </si>
  <si>
    <t>TID_MilestoneItemConfData_GL_Key_Name_Main_15</t>
  </si>
  <si>
    <t>TID_MilestoneItemConfData_GL_Key_Name_Main_16</t>
  </si>
  <si>
    <t>TID_MilestoneItemConfData_GL_Key_Name_Main_17</t>
  </si>
  <si>
    <t>TID_MilestoneItemConfData_GL_Key_Name_Main_18</t>
  </si>
  <si>
    <t>征战四方</t>
    <phoneticPr fontId="5" type="noConversion"/>
  </si>
  <si>
    <t>TID_MilestoneItemConfData_GL_Key_Desc_Main_1</t>
  </si>
  <si>
    <t>TID_MilestoneItemConfData_GL_Key_Desc_Main_2</t>
  </si>
  <si>
    <t>TID_MilestoneItemConfData_GL_Key_Desc_Main_3</t>
  </si>
  <si>
    <t>TID_MilestoneItemConfData_GL_Key_Desc_Main_4</t>
  </si>
  <si>
    <t>TID_MilestoneItemConfData_GL_Key_Desc_Main_5</t>
  </si>
  <si>
    <t>TID_MilestoneItemConfData_GL_Key_Desc_Main_6</t>
  </si>
  <si>
    <t>TID_MilestoneItemConfData_GL_Key_Desc_Main_7</t>
  </si>
  <si>
    <t>TID_MilestoneItemConfData_GL_Key_Desc_Main_8</t>
  </si>
  <si>
    <t>TID_MilestoneItemConfData_GL_Key_Desc_Main_9</t>
  </si>
  <si>
    <t>TID_MilestoneItemConfData_GL_Key_Desc_Main_10</t>
  </si>
  <si>
    <t>TID_MilestoneItemConfData_GL_Key_Desc_Main_11</t>
  </si>
  <si>
    <t>TID_MilestoneItemConfData_GL_Key_Desc_Main_12</t>
  </si>
  <si>
    <t>TID_MilestoneItemConfData_GL_Key_Desc_Main_13</t>
  </si>
  <si>
    <t>TID_MilestoneItemConfData_GL_Key_Desc_Main_14</t>
  </si>
  <si>
    <t>TID_MilestoneItemConfData_GL_Key_Desc_Main_15</t>
  </si>
  <si>
    <t>TID_MilestoneItemConfData_GL_Key_Desc_Main_16</t>
  </si>
  <si>
    <t>TID_MilestoneItemConfData_GL_Key_Desc_Main_17</t>
  </si>
  <si>
    <t>TID_MilestoneItemConfData_GL_Key_Desc_Main_18</t>
  </si>
  <si>
    <t>城堡等级达到7级</t>
  </si>
  <si>
    <t>击败任意等级蛮族3次</t>
  </si>
  <si>
    <t>采集资源田总计3块</t>
  </si>
  <si>
    <t>击败任意等级蛮族5次</t>
  </si>
  <si>
    <t>城堡等级达到11级</t>
  </si>
  <si>
    <t>击败12级以上蛮族5次</t>
  </si>
  <si>
    <t>城堡等级达到15级</t>
  </si>
  <si>
    <t>城堡等级达到16级</t>
  </si>
  <si>
    <t>城堡等级达到18级</t>
  </si>
  <si>
    <t>TID_MilestoneChallengeConfData_13_subTitle_CN_Main</t>
    <phoneticPr fontId="5" type="noConversion"/>
  </si>
  <si>
    <t>TID_MilestoneItemConfData_GL_Personal_Desc_Main_1</t>
    <phoneticPr fontId="5" type="noConversion"/>
  </si>
  <si>
    <t>TID_MilestoneItemConfData_GL_Personal_Desc_Main_2</t>
  </si>
  <si>
    <t>TID_MilestoneItemConfData_GL_Personal_Desc_Main_3</t>
  </si>
  <si>
    <t>TID_MilestoneItemConfData_GL_Personal_Desc_Main_4</t>
  </si>
  <si>
    <t>TID_MilestoneItemConfData_GL_Personal_Desc_Main_5</t>
  </si>
  <si>
    <t>TID_MilestoneItemConfData_GL_Personal_Desc_Main_6</t>
  </si>
  <si>
    <t>TID_MilestoneItemConfData_GL_Personal_Desc_Main_7</t>
  </si>
  <si>
    <t>TID_MilestoneItemConfData_GL_Personal_Desc_Main_8</t>
  </si>
  <si>
    <t>TID_MilestoneItemConfData_GL_Personal_Desc_Main_9</t>
  </si>
  <si>
    <t>buildingLevelUp{buildingType:201,buildingLevel:7}</t>
    <phoneticPr fontId="5" type="noConversion"/>
  </si>
  <si>
    <t>buildingLevelUp{buildingType:201,buildingLevel:11}</t>
    <phoneticPr fontId="5" type="noConversion"/>
  </si>
  <si>
    <t>buildingLevelUp{buildingType:201,buildingLevel:15}</t>
    <phoneticPr fontId="5" type="noConversion"/>
  </si>
  <si>
    <t>buildingLevelUp{buildingType:201,buildingLevel:18}</t>
    <phoneticPr fontId="5" type="noConversion"/>
  </si>
  <si>
    <t>killRarityMonster{rarityType:MRE_Normal,level:1,killCount:5}</t>
    <phoneticPr fontId="5" type="noConversion"/>
  </si>
  <si>
    <t>killRarityMonster{rarityType:MRE_Normal,level:1,killCount:3}</t>
    <phoneticPr fontId="5" type="noConversion"/>
  </si>
  <si>
    <t>killRarityMonster{rarityType:MRE_Normal,level:12,killCount:5}</t>
    <phoneticPr fontId="5" type="noConversion"/>
  </si>
  <si>
    <t>icon_n_txds_b07h</t>
    <phoneticPr fontId="5" type="noConversion"/>
  </si>
  <si>
    <t>破碎大地</t>
  </si>
  <si>
    <t>光辉联盟</t>
  </si>
  <si>
    <t>厉兵秣马</t>
  </si>
  <si>
    <t>王脉传承</t>
  </si>
  <si>
    <t>野蛮黑潮</t>
  </si>
  <si>
    <t>英雄登场</t>
  </si>
  <si>
    <t>烽火燎原</t>
  </si>
  <si>
    <t>传奇不死</t>
  </si>
  <si>
    <t>全面反攻</t>
  </si>
  <si>
    <t>荣耀之路</t>
  </si>
  <si>
    <t>噩梦降临</t>
  </si>
  <si>
    <t>无畏孤军</t>
  </si>
  <si>
    <t>枕戈待旦</t>
  </si>
  <si>
    <t>命运启示</t>
  </si>
  <si>
    <t>决战时刻</t>
  </si>
  <si>
    <t>破晓之光</t>
  </si>
  <si>
    <t>帝主君临</t>
  </si>
  <si>
    <t>黑夜已至，王死国灭，这个破碎世界等待着它新的主人。</t>
  </si>
  <si>
    <t>旗帜不落，光辉永存。我们意志坚定，我们牢不可破。</t>
  </si>
  <si>
    <t>整备训练，无需多言。心中存有希望，眼中唯有胜利。</t>
  </si>
  <si>
    <t>传承的不止有血脉，还有荣耀，还有信念，还有更多。</t>
  </si>
  <si>
    <t>蛮族的黑潮吞噬了世界，终焉的文明等待着我们的救赎。</t>
  </si>
  <si>
    <t>没有从天而降的英雄，只有挺身而出的你我。</t>
  </si>
  <si>
    <t>大火逐渐燃起，敌人终将毁灭，而这片土地将获得新生！</t>
  </si>
  <si>
    <t>传奇城市的灵魂将会矗立在历史中，即使坍塌，也永不凋零。</t>
  </si>
  <si>
    <t>吹响号角！让它成为开启新篇章最响亮的宣言！</t>
  </si>
  <si>
    <t>去撕裂敌人的防线！我们的身躯，就是最锋锐的武器！</t>
  </si>
  <si>
    <t>前进！前进！前进！</t>
  </si>
  <si>
    <t>不祥的预兆在逼近，敌人的威势已经刺痛肌肤。</t>
  </si>
  <si>
    <t>不要畏惧前方，即使失去胜利，也不要失去勇气。</t>
  </si>
  <si>
    <t>我们的抗争远没有结束，我们的脚步绝不会停下。</t>
  </si>
  <si>
    <t>命运的启示从来都不来自虚无，它只存在于你的手中。</t>
  </si>
  <si>
    <t>此时此刻，正乃关键之时。</t>
  </si>
  <si>
    <t>斗转星移，长夜将终，这个世界已经迎来了新的黎明。</t>
  </si>
  <si>
    <t>帝国！你的皇帝回来了！</t>
  </si>
  <si>
    <t>联盟人数20人</t>
  </si>
  <si>
    <t>联盟人数25人</t>
  </si>
  <si>
    <t>联盟采集资源田总计50块</t>
  </si>
  <si>
    <t>联盟达到11堡人数15人</t>
  </si>
  <si>
    <t>联盟成功建立联盟旗帜5面</t>
  </si>
  <si>
    <t>联盟采集资源田总计100块</t>
  </si>
  <si>
    <t>联盟达到14堡人数20人</t>
  </si>
  <si>
    <t>联盟成功建立联盟旗帜10面</t>
  </si>
  <si>
    <t>联盟人数到达50人</t>
  </si>
  <si>
    <t>联盟人数到达60人</t>
  </si>
  <si>
    <t>联盟在倒计时结束前控制至高王城</t>
  </si>
  <si>
    <t>TID_MilestoneItemConfData_GL_Alliance_Desc_Main_2</t>
  </si>
  <si>
    <t>TID_MilestoneItemConfData_GL_Alliance_Desc_Main_3</t>
  </si>
  <si>
    <t>TID_MilestoneItemConfData_GL_Alliance_Desc_Main_4</t>
  </si>
  <si>
    <t>TID_MilestoneItemConfData_GL_Alliance_Desc_Main_5</t>
  </si>
  <si>
    <t>TID_MilestoneItemConfData_GL_Alliance_Desc_Main_6</t>
  </si>
  <si>
    <t>TID_MilestoneItemConfData_GL_Alliance_Desc_Main_7</t>
  </si>
  <si>
    <t>TID_MilestoneItemConfData_GL_Alliance_Desc_Main_8</t>
  </si>
  <si>
    <t>TID_MilestoneItemConfData_GL_Alliance_Desc_Main_9</t>
  </si>
  <si>
    <t>TID_MilestoneItemConfData_GL_Alliance_Desc_Main_10</t>
  </si>
  <si>
    <t>TID_MilestoneItemConfData_GL_Alliance_Desc_Main_11</t>
  </si>
  <si>
    <t>TID_MilestoneItemConfData_GL_Alliance_Desc_Main_18</t>
  </si>
  <si>
    <t>TID_AllianceMilestoneChallengeConfData_101_name_CN_Main</t>
    <phoneticPr fontId="5" type="noConversion"/>
  </si>
  <si>
    <t>TID_ZoneMilestoneChallengeConfData_1002_subTitle_CN_Main</t>
    <phoneticPr fontId="5" type="noConversion"/>
  </si>
  <si>
    <t>TID_AllianceMilestoneChallengeConfData_103_subTitle_CN_Main</t>
    <phoneticPr fontId="5" type="noConversion"/>
  </si>
  <si>
    <t>TID_AllianceMilestoneChallengeConfData_104_subTitle_CN_Main</t>
    <phoneticPr fontId="5" type="noConversion"/>
  </si>
  <si>
    <t>TID_AllianceMilestoneChallengeConfData_105_subTitle_CN_Main</t>
    <phoneticPr fontId="5" type="noConversion"/>
  </si>
  <si>
    <t>TID_ZoneMilestoneChallengeConfData_1001_subTitle_CN_Main</t>
    <phoneticPr fontId="5" type="noConversion"/>
  </si>
  <si>
    <t>TID_ZoneMilestoneChallengeConfData_1005_subTitle_CN_Main</t>
    <phoneticPr fontId="5" type="noConversion"/>
  </si>
  <si>
    <t>icon_n_txds_b13h</t>
  </si>
  <si>
    <t>icon_n_txds_b13v</t>
  </si>
  <si>
    <t>allianceMemberInnerCityBuildingLevel{buildingType:201,buildingLevel:4,count:50}</t>
    <phoneticPr fontId="5" type="noConversion"/>
  </si>
  <si>
    <t>allianceMemberInnerCityBuildingLevel{buildingType:201,buildingLevel:4,count:60}</t>
    <phoneticPr fontId="5" type="noConversion"/>
  </si>
  <si>
    <t>allianceFoundationBuilding{buildingType:2,count:10}</t>
    <phoneticPr fontId="5" type="noConversion"/>
  </si>
  <si>
    <t>全服城堡等级到达7级以上玩家100位</t>
  </si>
  <si>
    <t>全服击败任意等级蛮族500次</t>
  </si>
  <si>
    <t>全服采集资源田总计500块</t>
  </si>
  <si>
    <t>全服城堡等级到达10级以上玩家100位</t>
  </si>
  <si>
    <t>全服城堡等级到达12级以上玩家100位</t>
  </si>
  <si>
    <t>全服击败14级以上蛮族800次</t>
  </si>
  <si>
    <t>全服击败15级以上蛮族1000次</t>
  </si>
  <si>
    <t>全服击败20级蛮族500次</t>
  </si>
  <si>
    <t>全服城堡等级到达18级以上玩家50位</t>
  </si>
  <si>
    <t>全服占领至高王城1个</t>
  </si>
  <si>
    <t>TID_MilestoneItemConfData_GL_ZoneMilestone_Desc_Main_2</t>
  </si>
  <si>
    <t>TID_MilestoneItemConfData_GL_ZoneMilestone_Desc_Main_3</t>
  </si>
  <si>
    <t>TID_MilestoneItemConfData_GL_ZoneMilestone_Desc_Main_4</t>
  </si>
  <si>
    <t>TID_MilestoneItemConfData_GL_ZoneMilestone_Desc_Main_6</t>
  </si>
  <si>
    <t>TID_MilestoneItemConfData_GL_ZoneMilestone_Desc_Main_7</t>
  </si>
  <si>
    <t>TID_MilestoneItemConfData_GL_ZoneMilestone_Desc_Main_8</t>
  </si>
  <si>
    <t>TID_MilestoneItemConfData_GL_ZoneMilestone_Desc_Main_9</t>
  </si>
  <si>
    <t>TID_MilestoneItemConfData_GL_ZoneMilestone_Desc_Main_10</t>
  </si>
  <si>
    <t>TID_MilestoneItemConfData_GL_ZoneMilestone_Desc_Main_11</t>
  </si>
  <si>
    <t>TID_MilestoneItemConfData_GL_ZoneMilestone_Desc_Main_15</t>
  </si>
  <si>
    <t>TID_MilestoneItemConfData_GL_ZoneMilestone_Desc_Main_16</t>
  </si>
  <si>
    <t>TID_MilestoneItemConfData_GL_ZoneMilestone_Desc_Main_18</t>
  </si>
  <si>
    <t>TID_ZoneMilestoneChallengeConfData_1001_name_CN_Main</t>
    <phoneticPr fontId="5" type="noConversion"/>
  </si>
  <si>
    <t>zoneMemberInnerCityBuildingLevel{buildingType:201,buildingLevel:7,count:100}</t>
    <phoneticPr fontId="5" type="noConversion"/>
  </si>
  <si>
    <t>zoneMemberInnerCityBuildingLevel{buildingType:201,buildingLevel:10,count:100}</t>
    <phoneticPr fontId="5" type="noConversion"/>
  </si>
  <si>
    <t>zoneMemberInnerCityBuildingLevel{buildingType:201,buildingLevel:12,count:100}</t>
    <phoneticPr fontId="5" type="noConversion"/>
  </si>
  <si>
    <t>icon_n_txds_b51h</t>
  </si>
  <si>
    <t>icon_n_txds_b09h</t>
  </si>
  <si>
    <t>icon_n_txds_b52h</t>
  </si>
  <si>
    <t>icon_n_txds_b51v</t>
  </si>
  <si>
    <t>icon_n_txds_b09v</t>
  </si>
  <si>
    <t>icon_n_txds_b52v</t>
  </si>
  <si>
    <t>史诗降临</t>
  </si>
  <si>
    <t>icon_n_txds_b124h</t>
  </si>
  <si>
    <t>icon_n_txds_b134h</t>
  </si>
  <si>
    <t>icon_n_txds_b124v</t>
  </si>
  <si>
    <t>icon_n_txds_b134v</t>
  </si>
  <si>
    <t>icon_n_txds_b140h</t>
  </si>
  <si>
    <t>icon_n_txds_b140v</t>
  </si>
  <si>
    <t>icon_n_txds_a04h</t>
    <phoneticPr fontId="5" type="noConversion"/>
  </si>
  <si>
    <t>icon_n_txds_a05h</t>
  </si>
  <si>
    <t>icon_n_txds_a05v</t>
  </si>
  <si>
    <t>功能解锁：联盟木桩活动F、activity\praisegao\H_活动配置总表6.xlsx</t>
    <phoneticPr fontId="5" type="noConversion"/>
  </si>
  <si>
    <t>zoneKillRarityMonster{rarityType:MRE_Normal,level:15,killCount:1000}</t>
  </si>
  <si>
    <t>zoneKillRarityMonster{rarityType:MRE_Normal,level:14,killCount:800}</t>
  </si>
  <si>
    <t>zoneKillRarityMonster{rarityType:MRE_Normal,level:1,killCount:500}</t>
    <phoneticPr fontId="5" type="noConversion"/>
  </si>
  <si>
    <t>allianceFarmerGatherTime{value:50}</t>
  </si>
  <si>
    <t>allianceFarmerGatherTime{value:100}</t>
  </si>
  <si>
    <t>zoneMemberFarmerGatherTime{value:600}</t>
    <phoneticPr fontId="5" type="noConversion"/>
  </si>
  <si>
    <t>zoneMemberFarmerGatherTime{value:500}</t>
    <phoneticPr fontId="5" type="noConversion"/>
  </si>
  <si>
    <t>farmerGatherTime{value:3}</t>
    <phoneticPr fontId="5" type="noConversion"/>
  </si>
  <si>
    <t>zoneMemberInnerCityBuildingLevel{buildingType:201,buildingLevel:18,count:50}</t>
    <phoneticPr fontId="5" type="noConversion"/>
  </si>
  <si>
    <t>结算Ⅰ（大量奖励）</t>
    <phoneticPr fontId="5" type="noConversion"/>
  </si>
  <si>
    <t>结算Ⅱ（大量奖励）</t>
    <phoneticPr fontId="5" type="noConversion"/>
  </si>
  <si>
    <t>结算Ⅲ（大量奖励）</t>
    <phoneticPr fontId="5" type="noConversion"/>
  </si>
  <si>
    <t>结算Ⅳ（大量奖励）</t>
    <phoneticPr fontId="5" type="noConversion"/>
  </si>
  <si>
    <t>结算Ⅲ</t>
    <phoneticPr fontId="5" type="noConversion"/>
  </si>
  <si>
    <t>结算Ⅳ</t>
    <phoneticPr fontId="5" type="noConversion"/>
  </si>
  <si>
    <t>TID_MilestoneOpenTimeConfData0100_merge_25_name_CN_S1</t>
    <phoneticPr fontId="5" type="noConversion"/>
  </si>
  <si>
    <t>TID_MilestoneOpenTimeConfData0100_merge_26_name_CN_S1</t>
    <phoneticPr fontId="5" type="noConversion"/>
  </si>
  <si>
    <t>结算Ⅱ</t>
    <phoneticPr fontId="5" type="noConversion"/>
  </si>
  <si>
    <t>结算Ⅰ</t>
    <phoneticPr fontId="5" type="noConversion"/>
  </si>
  <si>
    <t>Ⅳ级关隘/码头开放</t>
    <phoneticPr fontId="5" type="noConversion"/>
  </si>
  <si>
    <t>资源州互通的关隘/码头开放，联盟可进攻关隘/码头，进入其他资源州</t>
    <phoneticPr fontId="5" type="noConversion"/>
  </si>
  <si>
    <t>TID_MilestoneItemConfData_param_GL_Main_00</t>
    <phoneticPr fontId="5" type="noConversion"/>
  </si>
  <si>
    <t>TID_MilestoneItemConfData_subTitle_GL_Main_27</t>
    <phoneticPr fontId="5" type="noConversion"/>
  </si>
  <si>
    <t>4|15|20|23</t>
  </si>
  <si>
    <t>10|25</t>
  </si>
  <si>
    <t>icon_n_txds_b46v</t>
    <phoneticPr fontId="5" type="noConversion"/>
  </si>
  <si>
    <t>玺戒系统解锁</t>
    <phoneticPr fontId="5" type="noConversion"/>
  </si>
  <si>
    <t>TID_MilestoneItemConfData_22_subTitle_CN_Main</t>
    <phoneticPr fontId="5" type="noConversion"/>
  </si>
  <si>
    <t>TID_MilestoneItemConfData_subTitle_GL_Main_12</t>
    <phoneticPr fontId="5" type="noConversion"/>
  </si>
  <si>
    <t>TID_MilestoneItemConfData_subTitle_EquipmentRing</t>
    <phoneticPr fontId="5" type="noConversion"/>
  </si>
  <si>
    <t>玺戒系统</t>
    <phoneticPr fontId="5" type="noConversion"/>
  </si>
  <si>
    <t>param</t>
    <phoneticPr fontId="5" type="noConversion"/>
  </si>
  <si>
    <t>TID_MilestoneItemConfData_param_EquipmentRing</t>
    <phoneticPr fontId="5" type="noConversion"/>
  </si>
  <si>
    <t>满足城镇中心等级要求后，玺戒系统解锁。可为英雄装备玺戒，并进行玺戒的升级。</t>
  </si>
  <si>
    <t>icon_n_txds_b1051h</t>
    <phoneticPr fontId="5" type="noConversion"/>
  </si>
  <si>
    <t>icon_n_txds_b1051v</t>
    <phoneticPr fontId="5" type="noConversion"/>
  </si>
  <si>
    <t>全服采集资源田总计600块</t>
  </si>
  <si>
    <t>全服占领5级城市2个</t>
  </si>
  <si>
    <t>全服占领4级关卡/码头2个</t>
  </si>
  <si>
    <t>全服占领6级关卡/码头2个</t>
  </si>
  <si>
    <t>全服占领7级城市2个</t>
  </si>
  <si>
    <t>全服占领9级关卡/码头2个</t>
  </si>
  <si>
    <t>TID_MilestoneItemConfData_GL_ZoneMilestone_Desc_Main_12</t>
    <phoneticPr fontId="5" type="noConversion"/>
  </si>
  <si>
    <t>TID_MilestoneItemConfData_GL_ZoneMilestone_Desc_Main_1</t>
  </si>
  <si>
    <t>zoneKillRarityMonster{rarityType:MRE_Normal,level:20,killCount:500}</t>
    <phoneticPr fontId="5" type="noConversion"/>
  </si>
  <si>
    <t>TID_MilestoneItemConfData_GL_ZoneMilestone_Desc_Main_14</t>
    <phoneticPr fontId="5" type="noConversion"/>
  </si>
  <si>
    <t>TID_MilestoneItemConfData_GL_ZoneMilestone_Desc_Main_13</t>
    <phoneticPr fontId="5" type="noConversion"/>
  </si>
  <si>
    <t>TID_MilestoneItemConfData_GL_ZoneMilestone_Desc_Main_17</t>
    <phoneticPr fontId="5" type="noConversion"/>
  </si>
  <si>
    <t>TID_MilestoneItemConfData_GL_ZoneMilestone_Desc_Main_5</t>
    <phoneticPr fontId="5" type="noConversion"/>
  </si>
  <si>
    <t>全服占领3级城市2个</t>
    <phoneticPr fontId="5" type="noConversion"/>
  </si>
  <si>
    <t>allianceMemberInnerCityBuildingLevel{buildingType:201,buildingLevel:11,count:15}</t>
  </si>
  <si>
    <t>allianceFoundationBuilding{buildingType:2,count:5}</t>
  </si>
  <si>
    <t>allianceMemberInnerCityBuildingLevel{buildingType:201,buildingLevel:14,count:20}</t>
  </si>
  <si>
    <t>联盟占领5级城市1个</t>
  </si>
  <si>
    <t>联盟占领4级关卡/码头1个</t>
  </si>
  <si>
    <t>联盟占领7级城市1个</t>
  </si>
  <si>
    <t>联盟成功建立联盟旗帜30面</t>
  </si>
  <si>
    <t>TID_MilestoneItemConfData_GL_Alliance_Desc_Main_1</t>
  </si>
  <si>
    <t>allianceMemberInnerCityBuildingLevel{buildingType:201,buildingLevel:4,count:20}</t>
  </si>
  <si>
    <t>allianceMemberInnerCityBuildingLevel{buildingType:201,buildingLevel:4,count:25}</t>
  </si>
  <si>
    <t>TID_MilestoneItemConfData_GL_Alliance_Desc_Main_12</t>
    <phoneticPr fontId="5" type="noConversion"/>
  </si>
  <si>
    <t>TID_MilestoneItemConfData_GL_Alliance_Desc_Main_13</t>
    <phoneticPr fontId="5" type="noConversion"/>
  </si>
  <si>
    <t>TID_MilestoneItemConfData_GL_Alliance_Desc_Main_14</t>
    <phoneticPr fontId="5" type="noConversion"/>
  </si>
  <si>
    <t>TID_MilestoneItemConfData_GL_Alliance_Desc_Main_16</t>
    <phoneticPr fontId="5" type="noConversion"/>
  </si>
  <si>
    <t>TID_MilestoneItemConfData_GL_Alliance_Desc_Main_17</t>
    <phoneticPr fontId="5" type="noConversion"/>
  </si>
  <si>
    <t>allianceFoundationBuilding{buildingType:2,count:30}</t>
    <phoneticPr fontId="5" type="noConversion"/>
  </si>
  <si>
    <t>TID_MilestoneItemConfData_GL_Alliance_Desc_Main_15</t>
    <phoneticPr fontId="5" type="noConversion"/>
  </si>
  <si>
    <t>allianceMemberInnerCityBuildingLevel{buildingType:201,buildingLevel:4,count:80}</t>
    <phoneticPr fontId="5" type="noConversion"/>
  </si>
  <si>
    <t>联盟占领3级城市1个</t>
    <phoneticPr fontId="5" type="noConversion"/>
  </si>
  <si>
    <t>联盟占领5级城市1个</t>
    <phoneticPr fontId="5" type="noConversion"/>
  </si>
  <si>
    <t>联盟占领4级关卡/码头1个</t>
    <phoneticPr fontId="5" type="noConversion"/>
  </si>
  <si>
    <t>联盟占领6级关卡/码头1个</t>
    <phoneticPr fontId="5" type="noConversion"/>
  </si>
  <si>
    <t>联盟占领7级城市1个</t>
    <phoneticPr fontId="5" type="noConversion"/>
  </si>
  <si>
    <t>联盟成功建立联盟旗帜30面</t>
    <phoneticPr fontId="5" type="noConversion"/>
  </si>
  <si>
    <t>联盟人数到达80人</t>
    <phoneticPr fontId="5" type="noConversion"/>
  </si>
  <si>
    <t>1|21|13</t>
  </si>
  <si>
    <t>26|11</t>
  </si>
  <si>
    <t>allianceOccupyBigSceneCity{cityLevel:4,occupyNum:1,allianceCityTypes:ACT_Dock,allianceCityTypes:ACT_GuanQia}</t>
    <phoneticPr fontId="5" type="noConversion"/>
  </si>
  <si>
    <t>allianceOccupyBigSceneCity{cityLevel:6,occupyNum:1,allianceCityTypes:ACT_Dock,allianceCityTypes:ACT_GuanQia}</t>
    <phoneticPr fontId="5" type="noConversion"/>
  </si>
  <si>
    <t>zoneOccupyBigSceneCity{cityLevel:4,occupyNum:2,allianceCityTypes:ACT_Dock,allianceCityTypes:ACT_GuanQia}</t>
    <phoneticPr fontId="5" type="noConversion"/>
  </si>
  <si>
    <t>zoneOccupyBigSceneCity{cityLevel:6,occupyNum:2,allianceCityTypes:ACT_Dock,allianceCityTypes:ACT_GuanQia}</t>
    <phoneticPr fontId="5" type="noConversion"/>
  </si>
  <si>
    <t>zoneOccupyBigSceneCity{cityLevel:9,occupyNum:2,allianceCityTypes:ACT_Dock,allianceCityTypes:ACT_GuanQia}</t>
    <phoneticPr fontId="5" type="noConversion"/>
  </si>
  <si>
    <t>allianceOccupyBigSceneCity{cityLevel:3,occupyNum:1,allianceCityTypes:ACT_MingCheng,allianceCityTypes:ACT_Normal}</t>
    <phoneticPr fontId="5" type="noConversion"/>
  </si>
  <si>
    <t>allianceOccupyBigSceneCity{cityLevel:5,occupyNum:1,allianceCityTypes:ACT_MingCheng,allianceCityTypes:ACT_Normal}</t>
    <phoneticPr fontId="5" type="noConversion"/>
  </si>
  <si>
    <t>allianceOccupyBigSceneCity{cityLevel:7,occupyNum:1,allianceCityTypes:ACT_MingCheng,allianceCityTypes:ACT_Normal}</t>
    <phoneticPr fontId="5" type="noConversion"/>
  </si>
  <si>
    <t>zoneOccupyBigSceneCity{cityLevel:3,occupyNum:2,allianceCityTypes:ACT_MingCheng,allianceCityTypes:ACT_Normal}</t>
    <phoneticPr fontId="5" type="noConversion"/>
  </si>
  <si>
    <t>zoneOccupyBigSceneCity{cityLevel:5,occupyNum:2,allianceCityTypes:ACT_MingCheng,allianceCityTypes:ACT_Normal}</t>
    <phoneticPr fontId="5" type="noConversion"/>
  </si>
  <si>
    <t>zoneOccupyBigSceneCity{cityLevel:7,occupyNum:2,allianceCityTypes:ACT_MingCheng,allianceCityTypes:ACT_Normal}</t>
    <phoneticPr fontId="5" type="noConversion"/>
  </si>
  <si>
    <t>allianceEmpireFightWin{count:1}</t>
    <phoneticPr fontId="5" type="noConversion"/>
  </si>
  <si>
    <t xml:space="preserve">zoneEmpireFightWin{count:1}      </t>
    <phoneticPr fontId="5" type="noConversion"/>
  </si>
  <si>
    <t>全服皇城战获胜X次</t>
    <phoneticPr fontId="5" type="noConversion"/>
  </si>
  <si>
    <t xml:space="preserve"> 联盟皇城战获胜x次</t>
    <phoneticPr fontId="5" type="noConversion"/>
  </si>
  <si>
    <t>1|28</t>
    <phoneticPr fontId="5" type="noConversion"/>
  </si>
  <si>
    <t>zoneKillRarityMonster{rarityType:MRE_Normal,level:23,killCount:200}</t>
    <phoneticPr fontId="5" type="noConversion"/>
  </si>
  <si>
    <t>全服击败23级蛮族200次</t>
    <phoneticPr fontId="5" type="noConversion"/>
  </si>
  <si>
    <t>3|5</t>
    <phoneticPr fontId="5" type="noConversion"/>
  </si>
  <si>
    <t>6|16|7|29</t>
    <phoneticPr fontId="5" type="noConversion"/>
  </si>
  <si>
    <t>TID_MilestoneItemConfData_29_param_CN_Main</t>
    <phoneticPr fontId="5" type="noConversion"/>
  </si>
  <si>
    <t>珍藏狩猎</t>
  </si>
  <si>
    <t>珍藏狩猎</t>
    <phoneticPr fontId="5" type="noConversion"/>
  </si>
  <si>
    <t>TID_AllianceScoreBuilding_Title</t>
    <phoneticPr fontId="5" type="noConversion"/>
  </si>
  <si>
    <t>TID_AllianceScoreBuilding_Rules</t>
    <phoneticPr fontId="5" type="noConversion"/>
  </si>
  <si>
    <t>icon_n_txds_b110h</t>
    <phoneticPr fontId="5" type="noConversion"/>
  </si>
  <si>
    <t>icon_n_txds_b110v</t>
    <phoneticPr fontId="5" type="noConversion"/>
  </si>
  <si>
    <t>8|17|30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</si>
</sst>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1">
    <xf numFmtId="0" fontId="0" fillId="0" borderId="0">
      <alignment vertical="center"/>
    </xf>
    <xf numFmtId="0" fontId="4" fillId="0" borderId="0">
      <alignment vertical="center"/>
    </xf>
    <xf numFmtId="43" fontId="4" fillId="0" borderId="0">
      <alignment vertical="center"/>
    </xf>
    <xf numFmtId="0" fontId="4" fillId="0" borderId="0">
      <alignment vertical="center"/>
    </xf>
    <xf numFmtId="43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  <xf numFmtId="43" fontId="4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0" xfId="0" applyFont="1" applyAlignment="1"/>
    <xf numFmtId="0" fontId="3" fillId="0" borderId="0" xfId="6" applyFont="1" applyAlignment="1">
      <alignment horizontal="center" vertical="center"/>
    </xf>
    <xf numFmtId="49" fontId="3" fillId="0" borderId="0" xfId="6" applyNumberFormat="1" applyFont="1" applyAlignment="1">
      <alignment horizontal="center" vertical="center"/>
    </xf>
    <xf numFmtId="0" fontId="8" fillId="6" borderId="0" xfId="0" applyFont="1" applyFill="1" applyAlignment="1"/>
    <xf numFmtId="0" fontId="0" fillId="0" borderId="0" xfId="0" applyAlignment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3" fillId="3" borderId="2" xfId="0" applyFont="1" applyFill="1" applyBorder="1">
      <alignment vertical="center"/>
    </xf>
    <xf numFmtId="0" fontId="7" fillId="0" borderId="0" xfId="0" applyFont="1">
      <alignment vertical="center"/>
    </xf>
    <xf numFmtId="0" fontId="3" fillId="4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3" fillId="0" borderId="5" xfId="0" applyFont="1" applyBorder="1">
      <alignment vertical="center"/>
    </xf>
    <xf numFmtId="0" fontId="0" fillId="0" borderId="2" xfId="0" applyBorder="1">
      <alignment vertical="center"/>
    </xf>
    <xf numFmtId="0" fontId="9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/>
    <xf numFmtId="0" fontId="3" fillId="3" borderId="0" xfId="0" applyFont="1" applyFill="1">
      <alignment vertical="center"/>
    </xf>
    <xf numFmtId="0" fontId="4" fillId="0" borderId="0" xfId="0" applyFont="1" applyAlignment="1"/>
    <xf numFmtId="0" fontId="10" fillId="0" borderId="6" xfId="0" applyFont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7" borderId="0" xfId="0" applyFont="1" applyFill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0" fillId="0" borderId="7" xfId="0" applyFont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3" fillId="10" borderId="2" xfId="0" applyFont="1" applyFill="1" applyBorder="1" applyAlignment="1"/>
    <xf numFmtId="0" fontId="10" fillId="7" borderId="7" xfId="0" applyFont="1" applyFill="1" applyBorder="1" applyAlignment="1">
      <alignment horizontal="left" vertical="center"/>
    </xf>
    <xf numFmtId="0" fontId="4" fillId="7" borderId="0" xfId="0" applyFont="1" applyFill="1" applyAlignment="1"/>
    <xf numFmtId="0" fontId="4" fillId="7" borderId="0" xfId="0" applyFont="1" applyFill="1">
      <alignment vertical="center"/>
    </xf>
    <xf numFmtId="0" fontId="0" fillId="7" borderId="0" xfId="0" applyFill="1" applyAlignment="1"/>
    <xf numFmtId="0" fontId="1" fillId="0" borderId="0" xfId="0" applyFont="1" applyAlignment="1">
      <alignment horizontal="center" vertical="center"/>
    </xf>
    <xf numFmtId="0" fontId="1" fillId="7" borderId="2" xfId="0" applyFont="1" applyFill="1" applyBorder="1" applyAlignment="1"/>
    <xf numFmtId="0" fontId="1" fillId="0" borderId="0" xfId="0" applyFont="1">
      <alignment vertical="center"/>
    </xf>
  </cellXfs>
  <cellStyles count="21">
    <cellStyle name="常规" xfId="0" builtinId="0"/>
    <cellStyle name="常规 2" xfId="6" xr:uid="{00000000-0005-0000-0000-000006000000}"/>
    <cellStyle name="常规 4" xfId="1" xr:uid="{00000000-0005-0000-0000-000001000000}"/>
    <cellStyle name="常规 4 2" xfId="3" xr:uid="{00000000-0005-0000-0000-000003000000}"/>
    <cellStyle name="常规 5" xfId="5" xr:uid="{00000000-0005-0000-0000-000005000000}"/>
    <cellStyle name="千位分隔 2" xfId="2" xr:uid="{00000000-0005-0000-0000-000002000000}"/>
    <cellStyle name="千位分隔 2 2" xfId="4" xr:uid="{00000000-0005-0000-0000-000004000000}"/>
    <cellStyle name="千位分隔 2 2 2" xfId="8" xr:uid="{00000000-0005-0000-0000-000008000000}"/>
    <cellStyle name="千位分隔 2 2 2 2" xfId="12" xr:uid="{00000000-0005-0000-0000-00000C000000}"/>
    <cellStyle name="千位分隔 2 2 2 2 2" xfId="20" xr:uid="{00000000-0005-0000-0000-000014000000}"/>
    <cellStyle name="千位分隔 2 2 2 3" xfId="16" xr:uid="{00000000-0005-0000-0000-000010000000}"/>
    <cellStyle name="千位分隔 2 2 3" xfId="10" xr:uid="{00000000-0005-0000-0000-00000A000000}"/>
    <cellStyle name="千位分隔 2 2 3 2" xfId="18" xr:uid="{00000000-0005-0000-0000-000012000000}"/>
    <cellStyle name="千位分隔 2 2 4" xfId="14" xr:uid="{00000000-0005-0000-0000-00000E000000}"/>
    <cellStyle name="千位分隔 2 3" xfId="7" xr:uid="{00000000-0005-0000-0000-000007000000}"/>
    <cellStyle name="千位分隔 2 3 2" xfId="11" xr:uid="{00000000-0005-0000-0000-00000B000000}"/>
    <cellStyle name="千位分隔 2 3 2 2" xfId="19" xr:uid="{00000000-0005-0000-0000-000013000000}"/>
    <cellStyle name="千位分隔 2 3 3" xfId="15" xr:uid="{00000000-0005-0000-0000-00000F000000}"/>
    <cellStyle name="千位分隔 2 4" xfId="9" xr:uid="{00000000-0005-0000-0000-000009000000}"/>
    <cellStyle name="千位分隔 2 4 2" xfId="17" xr:uid="{00000000-0005-0000-0000-000011000000}"/>
    <cellStyle name="千位分隔 2 5" xfId="13" xr:uid="{00000000-0005-0000-0000-00000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33</xdr:row>
      <xdr:rowOff>123825</xdr:rowOff>
    </xdr:from>
    <xdr:to>
      <xdr:col>13</xdr:col>
      <xdr:colOff>672279</xdr:colOff>
      <xdr:row>82</xdr:row>
      <xdr:rowOff>122422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1B5A76B-F31E-B94B-3B2D-633F58C0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9775" y="7038975"/>
          <a:ext cx="8654229" cy="10266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tabSelected="1" zoomScaleNormal="100" workbookViewId="0">
      <pane xSplit="10" ySplit="3" topLeftCell="M4" activePane="bottomRight" state="frozen"/>
      <selection pane="topRight" activeCell="K1" sqref="K1"/>
      <selection pane="bottomLeft" activeCell="A4" sqref="A4"/>
      <selection pane="bottomRight" activeCell="Q30" sqref="Q30"/>
    </sheetView>
  </sheetViews>
  <sheetFormatPr defaultColWidth="9" defaultRowHeight="16.5" x14ac:dyDescent="0.25"/>
  <cols>
    <col min="1" max="1" width="12.453125" style="6" customWidth="1"/>
    <col min="2" max="2" width="12.453125" style="1" customWidth="1"/>
    <col min="3" max="3" width="6.08984375" style="1" customWidth="1"/>
    <col min="4" max="4" width="7" style="1" customWidth="1"/>
    <col min="5" max="5" width="11.453125" style="1" customWidth="1"/>
    <col min="6" max="6" width="7.08984375" style="1" bestFit="1" customWidth="1"/>
    <col min="7" max="7" width="12.6328125" style="1" customWidth="1"/>
    <col min="8" max="8" width="15.453125" style="1" customWidth="1"/>
    <col min="9" max="9" width="6.7265625" style="1" bestFit="1" customWidth="1"/>
    <col min="10" max="10" width="9.90625" style="1" customWidth="1"/>
    <col min="11" max="11" width="10.7265625" style="1" customWidth="1"/>
    <col min="12" max="12" width="55.26953125" style="1" bestFit="1" customWidth="1"/>
    <col min="13" max="13" width="14.08984375" style="1" customWidth="1"/>
    <col min="14" max="14" width="10.26953125" style="1" customWidth="1"/>
    <col min="15" max="15" width="9.453125" style="1" bestFit="1" customWidth="1"/>
    <col min="16" max="16" width="54" style="1" bestFit="1" customWidth="1"/>
    <col min="17" max="17" width="59.08984375" style="1" bestFit="1" customWidth="1"/>
    <col min="18" max="18" width="21.453125" style="1" customWidth="1"/>
    <col min="19" max="19" width="16.453125" style="1" customWidth="1"/>
    <col min="20" max="21" width="25.08984375" style="1" customWidth="1"/>
    <col min="22" max="22" width="24.6328125" style="1" customWidth="1"/>
    <col min="23" max="23" width="10.26953125" style="1" bestFit="1" customWidth="1"/>
    <col min="24" max="24" width="61.08984375" style="1" bestFit="1" customWidth="1"/>
    <col min="25" max="25" width="22.08984375" style="1" bestFit="1" customWidth="1"/>
    <col min="26" max="26" width="16" style="1" bestFit="1" customWidth="1"/>
    <col min="27" max="27" width="16.36328125" style="1" customWidth="1"/>
    <col min="28" max="28" width="17.08984375" style="1" customWidth="1"/>
    <col min="29" max="33" width="9" style="1" customWidth="1"/>
    <col min="34" max="34" width="16.08984375" style="1" bestFit="1" customWidth="1"/>
    <col min="35" max="36" width="9" style="1" customWidth="1"/>
    <col min="37" max="37" width="21.6328125" style="1" customWidth="1"/>
    <col min="38" max="38" width="9" style="1" customWidth="1"/>
    <col min="39" max="16384" width="9" style="1"/>
  </cols>
  <sheetData>
    <row r="1" spans="1:28" s="3" customFormat="1" x14ac:dyDescent="0.25">
      <c r="A1" s="7" t="s">
        <v>0</v>
      </c>
      <c r="B1" s="2"/>
    </row>
    <row r="2" spans="1:28" s="5" customFormat="1" ht="33" customHeight="1" x14ac:dyDescent="0.25">
      <c r="A2" s="28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620</v>
      </c>
      <c r="J2" s="5" t="s">
        <v>9</v>
      </c>
      <c r="K2" s="5" t="s">
        <v>10</v>
      </c>
      <c r="L2" s="5" t="s">
        <v>11</v>
      </c>
      <c r="N2" s="5" t="s">
        <v>12</v>
      </c>
      <c r="P2" s="5" t="s">
        <v>13</v>
      </c>
      <c r="R2" s="5" t="s">
        <v>14</v>
      </c>
      <c r="S2" s="29" t="s">
        <v>15</v>
      </c>
      <c r="T2" s="30" t="s">
        <v>16</v>
      </c>
      <c r="U2" s="30" t="s">
        <v>17</v>
      </c>
      <c r="V2" s="30" t="s">
        <v>18</v>
      </c>
      <c r="W2" s="30" t="s">
        <v>19</v>
      </c>
      <c r="X2" s="30" t="s">
        <v>20</v>
      </c>
      <c r="Y2" s="5" t="s">
        <v>21</v>
      </c>
      <c r="Z2" s="5" t="s">
        <v>22</v>
      </c>
      <c r="AA2" s="5" t="s">
        <v>23</v>
      </c>
      <c r="AB2" s="5" t="s">
        <v>24</v>
      </c>
    </row>
    <row r="3" spans="1:28" s="3" customFormat="1" x14ac:dyDescent="0.25">
      <c r="A3" s="8" t="s">
        <v>25</v>
      </c>
      <c r="B3" s="3" t="s">
        <v>26</v>
      </c>
      <c r="C3" s="3" t="s">
        <v>27</v>
      </c>
      <c r="D3" s="3" t="s">
        <v>28</v>
      </c>
      <c r="E3" s="3" t="s">
        <v>29</v>
      </c>
      <c r="G3" s="3" t="s">
        <v>30</v>
      </c>
      <c r="H3" s="3" t="s">
        <v>31</v>
      </c>
      <c r="K3" s="3" t="s">
        <v>32</v>
      </c>
      <c r="L3" s="3" t="s">
        <v>33</v>
      </c>
      <c r="N3" s="3" t="s">
        <v>34</v>
      </c>
      <c r="P3" s="3" t="s">
        <v>35</v>
      </c>
      <c r="R3" s="3" t="s">
        <v>36</v>
      </c>
      <c r="S3" t="s">
        <v>37</v>
      </c>
      <c r="T3" s="10" t="s">
        <v>38</v>
      </c>
      <c r="U3" s="10" t="s">
        <v>39</v>
      </c>
      <c r="V3" s="10" t="s">
        <v>40</v>
      </c>
      <c r="W3" s="10" t="s">
        <v>41</v>
      </c>
      <c r="X3" s="10" t="s">
        <v>42</v>
      </c>
      <c r="Z3" s="3" t="s">
        <v>43</v>
      </c>
      <c r="AA3" s="3" t="s">
        <v>44</v>
      </c>
      <c r="AB3" s="3" t="s">
        <v>45</v>
      </c>
    </row>
    <row r="4" spans="1:28" x14ac:dyDescent="0.45">
      <c r="A4" s="6">
        <v>1</v>
      </c>
      <c r="B4" s="1">
        <v>1</v>
      </c>
      <c r="E4" s="1">
        <v>0</v>
      </c>
      <c r="F4" s="1">
        <f t="shared" ref="F4:F21" si="0">ROUNDDOWN(E4/24,0)+1</f>
        <v>1</v>
      </c>
      <c r="G4" s="18"/>
      <c r="H4" s="17">
        <v>24</v>
      </c>
      <c r="I4" s="17">
        <f>J4*24</f>
        <v>24</v>
      </c>
      <c r="J4" s="43">
        <v>1</v>
      </c>
      <c r="K4" s="17"/>
      <c r="L4" s="21" t="s">
        <v>621</v>
      </c>
      <c r="M4" s="21" t="s">
        <v>685</v>
      </c>
      <c r="P4" s="21" t="s">
        <v>640</v>
      </c>
      <c r="Q4" s="22" t="s">
        <v>702</v>
      </c>
      <c r="R4" s="1">
        <v>18</v>
      </c>
      <c r="S4" s="9" t="s">
        <v>48</v>
      </c>
      <c r="T4" s="9" t="s">
        <v>49</v>
      </c>
      <c r="U4" s="9" t="s">
        <v>50</v>
      </c>
      <c r="V4" s="4" t="s">
        <v>51</v>
      </c>
      <c r="W4" s="4"/>
      <c r="X4" s="1" t="s">
        <v>475</v>
      </c>
      <c r="Y4" s="1" t="s">
        <v>53</v>
      </c>
      <c r="Z4" s="16">
        <v>21</v>
      </c>
      <c r="AA4" s="16"/>
    </row>
    <row r="5" spans="1:28" x14ac:dyDescent="0.45">
      <c r="A5" s="6">
        <v>2</v>
      </c>
      <c r="B5" s="1">
        <v>2</v>
      </c>
      <c r="E5" s="1">
        <f t="shared" ref="E5:E21" si="1">E4+H4</f>
        <v>24</v>
      </c>
      <c r="F5" s="1">
        <f t="shared" si="0"/>
        <v>2</v>
      </c>
      <c r="G5" s="18"/>
      <c r="H5" s="17">
        <v>24</v>
      </c>
      <c r="I5" s="17">
        <f t="shared" ref="I5:I21" si="2">J5*24</f>
        <v>24</v>
      </c>
      <c r="J5" s="43">
        <v>1</v>
      </c>
      <c r="K5" s="17"/>
      <c r="L5" s="21" t="s">
        <v>622</v>
      </c>
      <c r="M5" s="21" t="s">
        <v>686</v>
      </c>
      <c r="P5" s="21" t="s">
        <v>641</v>
      </c>
      <c r="Q5" s="22" t="s">
        <v>703</v>
      </c>
      <c r="R5" s="1" t="s">
        <v>872</v>
      </c>
      <c r="S5" s="9" t="s">
        <v>48</v>
      </c>
      <c r="T5" s="9" t="s">
        <v>61</v>
      </c>
      <c r="U5" s="9" t="s">
        <v>62</v>
      </c>
      <c r="V5" s="4" t="s">
        <v>51</v>
      </c>
      <c r="W5" s="4"/>
      <c r="X5" s="1" t="s">
        <v>52</v>
      </c>
      <c r="Y5" s="1" t="s">
        <v>58</v>
      </c>
      <c r="Z5" s="16">
        <v>25</v>
      </c>
      <c r="AA5" s="16"/>
    </row>
    <row r="6" spans="1:28" x14ac:dyDescent="0.45">
      <c r="A6" s="6">
        <v>3</v>
      </c>
      <c r="B6" s="1">
        <v>3</v>
      </c>
      <c r="E6" s="1">
        <f t="shared" si="1"/>
        <v>48</v>
      </c>
      <c r="F6" s="1">
        <f t="shared" si="0"/>
        <v>3</v>
      </c>
      <c r="G6" s="18"/>
      <c r="H6" s="17">
        <v>24</v>
      </c>
      <c r="I6" s="17">
        <f t="shared" si="2"/>
        <v>24</v>
      </c>
      <c r="J6" s="44">
        <v>1</v>
      </c>
      <c r="K6" s="17"/>
      <c r="L6" s="21" t="s">
        <v>623</v>
      </c>
      <c r="M6" s="21" t="s">
        <v>687</v>
      </c>
      <c r="P6" s="21" t="s">
        <v>642</v>
      </c>
      <c r="Q6" s="22" t="s">
        <v>704</v>
      </c>
      <c r="R6" s="1">
        <v>19</v>
      </c>
      <c r="S6" s="9" t="s">
        <v>48</v>
      </c>
      <c r="T6" s="9" t="s">
        <v>56</v>
      </c>
      <c r="U6" s="9" t="s">
        <v>57</v>
      </c>
      <c r="V6" s="4" t="s">
        <v>51</v>
      </c>
      <c r="W6" s="4"/>
      <c r="X6" s="1" t="s">
        <v>52</v>
      </c>
      <c r="Y6" s="1" t="s">
        <v>63</v>
      </c>
      <c r="Z6" s="16">
        <v>26</v>
      </c>
      <c r="AA6" s="16"/>
    </row>
    <row r="7" spans="1:28" x14ac:dyDescent="0.45">
      <c r="A7" s="6">
        <v>4</v>
      </c>
      <c r="B7" s="1">
        <v>4</v>
      </c>
      <c r="E7" s="1">
        <f t="shared" si="1"/>
        <v>72</v>
      </c>
      <c r="F7" s="1">
        <f t="shared" si="0"/>
        <v>4</v>
      </c>
      <c r="G7" s="18"/>
      <c r="H7" s="17">
        <v>24</v>
      </c>
      <c r="I7" s="17">
        <f t="shared" si="2"/>
        <v>24</v>
      </c>
      <c r="J7" s="43">
        <v>1</v>
      </c>
      <c r="K7" s="17"/>
      <c r="L7" s="21" t="s">
        <v>624</v>
      </c>
      <c r="M7" s="21" t="s">
        <v>688</v>
      </c>
      <c r="P7" s="21" t="s">
        <v>643</v>
      </c>
      <c r="Q7" s="22" t="s">
        <v>705</v>
      </c>
      <c r="R7" s="1">
        <v>2</v>
      </c>
      <c r="S7" s="9" t="s">
        <v>48</v>
      </c>
      <c r="T7" s="9" t="s">
        <v>793</v>
      </c>
      <c r="U7" s="9" t="s">
        <v>67</v>
      </c>
      <c r="V7" s="4" t="s">
        <v>51</v>
      </c>
      <c r="W7" s="4"/>
      <c r="X7" s="1" t="s">
        <v>52</v>
      </c>
      <c r="Z7" s="16">
        <v>23</v>
      </c>
      <c r="AA7" s="16"/>
    </row>
    <row r="8" spans="1:28" ht="17.5" customHeight="1" x14ac:dyDescent="0.45">
      <c r="A8" s="6">
        <v>5</v>
      </c>
      <c r="B8" s="1">
        <v>5</v>
      </c>
      <c r="E8" s="1">
        <f t="shared" si="1"/>
        <v>96</v>
      </c>
      <c r="F8" s="1">
        <f t="shared" si="0"/>
        <v>5</v>
      </c>
      <c r="G8" s="18"/>
      <c r="H8" s="17">
        <v>24</v>
      </c>
      <c r="I8" s="17">
        <f t="shared" si="2"/>
        <v>24</v>
      </c>
      <c r="J8" s="43">
        <v>1</v>
      </c>
      <c r="K8" s="17"/>
      <c r="L8" s="21" t="s">
        <v>625</v>
      </c>
      <c r="M8" s="21" t="s">
        <v>689</v>
      </c>
      <c r="P8" s="21" t="s">
        <v>644</v>
      </c>
      <c r="Q8" s="22" t="s">
        <v>706</v>
      </c>
      <c r="S8" s="9" t="s">
        <v>48</v>
      </c>
      <c r="T8" s="9" t="s">
        <v>49</v>
      </c>
      <c r="U8" s="9" t="s">
        <v>50</v>
      </c>
      <c r="V8" s="4" t="s">
        <v>51</v>
      </c>
      <c r="X8" s="1" t="s">
        <v>52</v>
      </c>
      <c r="Z8" s="16">
        <v>22</v>
      </c>
    </row>
    <row r="9" spans="1:28" x14ac:dyDescent="0.45">
      <c r="A9" s="6">
        <v>6</v>
      </c>
      <c r="B9" s="1">
        <v>6</v>
      </c>
      <c r="E9" s="1">
        <f t="shared" si="1"/>
        <v>120</v>
      </c>
      <c r="F9" s="1">
        <f t="shared" si="0"/>
        <v>6</v>
      </c>
      <c r="G9" s="18"/>
      <c r="H9" s="17">
        <v>24</v>
      </c>
      <c r="I9" s="17">
        <f t="shared" si="2"/>
        <v>24</v>
      </c>
      <c r="J9" s="43">
        <v>1</v>
      </c>
      <c r="K9" s="17"/>
      <c r="L9" s="21" t="s">
        <v>626</v>
      </c>
      <c r="M9" s="21" t="s">
        <v>690</v>
      </c>
      <c r="P9" s="21" t="s">
        <v>645</v>
      </c>
      <c r="Q9" s="22" t="s">
        <v>707</v>
      </c>
      <c r="R9" s="1">
        <v>14</v>
      </c>
      <c r="S9" s="9" t="s">
        <v>48</v>
      </c>
      <c r="T9" s="9" t="s">
        <v>61</v>
      </c>
      <c r="U9" s="9" t="s">
        <v>62</v>
      </c>
      <c r="V9" s="4" t="s">
        <v>51</v>
      </c>
      <c r="X9" s="1" t="s">
        <v>52</v>
      </c>
      <c r="Z9" s="19">
        <v>37</v>
      </c>
    </row>
    <row r="10" spans="1:28" x14ac:dyDescent="0.45">
      <c r="A10" s="6">
        <v>7</v>
      </c>
      <c r="B10" s="1">
        <v>7</v>
      </c>
      <c r="E10" s="1">
        <f t="shared" si="1"/>
        <v>144</v>
      </c>
      <c r="F10" s="1">
        <f t="shared" si="0"/>
        <v>7</v>
      </c>
      <c r="G10" s="18"/>
      <c r="H10" s="17">
        <v>24</v>
      </c>
      <c r="I10" s="17">
        <f t="shared" si="2"/>
        <v>24</v>
      </c>
      <c r="J10" s="44">
        <v>1</v>
      </c>
      <c r="K10" s="17"/>
      <c r="L10" s="21" t="s">
        <v>627</v>
      </c>
      <c r="M10" s="21" t="s">
        <v>691</v>
      </c>
      <c r="P10" s="21" t="s">
        <v>646</v>
      </c>
      <c r="Q10" s="22" t="s">
        <v>708</v>
      </c>
      <c r="R10" s="58">
        <v>24</v>
      </c>
      <c r="S10" s="9" t="s">
        <v>48</v>
      </c>
      <c r="T10" s="9" t="s">
        <v>49</v>
      </c>
      <c r="U10" s="9" t="s">
        <v>50</v>
      </c>
      <c r="V10" s="4" t="s">
        <v>51</v>
      </c>
      <c r="X10" s="1" t="s">
        <v>52</v>
      </c>
      <c r="Z10" s="16">
        <v>24</v>
      </c>
      <c r="AA10" s="16"/>
    </row>
    <row r="11" spans="1:28" x14ac:dyDescent="0.45">
      <c r="A11" s="6">
        <v>8</v>
      </c>
      <c r="B11" s="1">
        <v>8</v>
      </c>
      <c r="E11" s="1">
        <f t="shared" si="1"/>
        <v>168</v>
      </c>
      <c r="F11" s="1">
        <f t="shared" si="0"/>
        <v>8</v>
      </c>
      <c r="G11" s="18"/>
      <c r="H11" s="17">
        <v>24</v>
      </c>
      <c r="I11" s="17">
        <f t="shared" si="2"/>
        <v>24</v>
      </c>
      <c r="J11" s="45">
        <v>1</v>
      </c>
      <c r="K11" s="17"/>
      <c r="L11" s="21" t="s">
        <v>628</v>
      </c>
      <c r="M11" s="21" t="s">
        <v>692</v>
      </c>
      <c r="P11" s="21" t="s">
        <v>647</v>
      </c>
      <c r="Q11" s="22" t="s">
        <v>709</v>
      </c>
      <c r="R11" s="58" t="s">
        <v>892</v>
      </c>
      <c r="S11" s="9" t="s">
        <v>48</v>
      </c>
      <c r="T11" s="9" t="s">
        <v>794</v>
      </c>
      <c r="U11" s="9" t="s">
        <v>795</v>
      </c>
      <c r="V11" s="4" t="s">
        <v>51</v>
      </c>
      <c r="X11" s="1" t="s">
        <v>52</v>
      </c>
      <c r="Z11" s="16">
        <v>28</v>
      </c>
    </row>
    <row r="12" spans="1:28" ht="22" customHeight="1" x14ac:dyDescent="0.45">
      <c r="A12" s="6">
        <v>9</v>
      </c>
      <c r="B12" s="1">
        <v>9</v>
      </c>
      <c r="E12" s="1">
        <f t="shared" si="1"/>
        <v>192</v>
      </c>
      <c r="F12" s="1">
        <f t="shared" si="0"/>
        <v>9</v>
      </c>
      <c r="G12" s="18"/>
      <c r="H12" s="17">
        <v>72</v>
      </c>
      <c r="I12" s="17">
        <f t="shared" si="2"/>
        <v>72</v>
      </c>
      <c r="J12" s="43">
        <v>3</v>
      </c>
      <c r="K12" s="17"/>
      <c r="L12" s="21" t="s">
        <v>629</v>
      </c>
      <c r="M12" s="21" t="s">
        <v>693</v>
      </c>
      <c r="N12" s="31" t="s">
        <v>466</v>
      </c>
      <c r="O12" s="23" t="s">
        <v>284</v>
      </c>
      <c r="P12" s="21" t="s">
        <v>648</v>
      </c>
      <c r="Q12" s="22" t="s">
        <v>710</v>
      </c>
      <c r="R12" s="1" t="s">
        <v>820</v>
      </c>
      <c r="S12" s="9" t="s">
        <v>488</v>
      </c>
      <c r="T12" s="9" t="s">
        <v>66</v>
      </c>
      <c r="U12" s="9" t="s">
        <v>67</v>
      </c>
      <c r="V12" s="4" t="s">
        <v>51</v>
      </c>
      <c r="X12" s="1" t="s">
        <v>52</v>
      </c>
      <c r="Z12" s="19">
        <v>38</v>
      </c>
      <c r="AA12" s="16">
        <v>1</v>
      </c>
    </row>
    <row r="13" spans="1:28" x14ac:dyDescent="0.45">
      <c r="A13" s="6">
        <v>10</v>
      </c>
      <c r="B13" s="1">
        <v>10</v>
      </c>
      <c r="E13" s="1">
        <f>E12+H12</f>
        <v>264</v>
      </c>
      <c r="F13" s="1">
        <f t="shared" si="0"/>
        <v>12</v>
      </c>
      <c r="G13" s="18"/>
      <c r="H13" s="17">
        <v>72</v>
      </c>
      <c r="I13" s="17">
        <f t="shared" si="2"/>
        <v>72</v>
      </c>
      <c r="J13" s="43">
        <v>3</v>
      </c>
      <c r="K13" s="17"/>
      <c r="L13" s="21" t="s">
        <v>630</v>
      </c>
      <c r="M13" s="21" t="s">
        <v>292</v>
      </c>
      <c r="P13" s="21" t="s">
        <v>649</v>
      </c>
      <c r="Q13" s="22" t="s">
        <v>711</v>
      </c>
      <c r="R13" s="58" t="s">
        <v>893</v>
      </c>
      <c r="S13" s="9" t="s">
        <v>48</v>
      </c>
      <c r="T13" s="9" t="s">
        <v>49</v>
      </c>
      <c r="U13" s="9" t="s">
        <v>50</v>
      </c>
      <c r="V13" s="4" t="s">
        <v>51</v>
      </c>
      <c r="X13" s="1" t="s">
        <v>52</v>
      </c>
      <c r="Z13" s="16">
        <v>27</v>
      </c>
      <c r="AA13" s="16"/>
    </row>
    <row r="14" spans="1:28" x14ac:dyDescent="0.45">
      <c r="A14" s="6">
        <v>11</v>
      </c>
      <c r="B14" s="1">
        <v>11</v>
      </c>
      <c r="E14" s="1">
        <f>E13+H13</f>
        <v>336</v>
      </c>
      <c r="F14" s="1">
        <f t="shared" si="0"/>
        <v>15</v>
      </c>
      <c r="H14" s="1">
        <v>72</v>
      </c>
      <c r="I14" s="17">
        <f t="shared" si="2"/>
        <v>72</v>
      </c>
      <c r="J14" s="44">
        <v>3</v>
      </c>
      <c r="L14" s="21" t="s">
        <v>631</v>
      </c>
      <c r="M14" s="21" t="s">
        <v>694</v>
      </c>
      <c r="P14" s="21" t="s">
        <v>650</v>
      </c>
      <c r="Q14" s="22" t="s">
        <v>712</v>
      </c>
      <c r="R14" s="58" t="s">
        <v>901</v>
      </c>
      <c r="S14" s="9" t="s">
        <v>48</v>
      </c>
      <c r="T14" s="9" t="s">
        <v>61</v>
      </c>
      <c r="U14" s="9" t="s">
        <v>62</v>
      </c>
      <c r="V14" s="4" t="s">
        <v>51</v>
      </c>
      <c r="X14" s="1" t="s">
        <v>52</v>
      </c>
      <c r="Z14" s="16">
        <v>27</v>
      </c>
      <c r="AA14" s="16">
        <v>1</v>
      </c>
    </row>
    <row r="15" spans="1:28" x14ac:dyDescent="0.45">
      <c r="A15" s="6">
        <v>12</v>
      </c>
      <c r="B15" s="1">
        <v>12</v>
      </c>
      <c r="E15" s="1">
        <f t="shared" si="1"/>
        <v>408</v>
      </c>
      <c r="F15" s="1">
        <f t="shared" si="0"/>
        <v>18</v>
      </c>
      <c r="H15" s="1">
        <v>72</v>
      </c>
      <c r="I15" s="17">
        <f t="shared" si="2"/>
        <v>72</v>
      </c>
      <c r="J15" s="43">
        <v>3</v>
      </c>
      <c r="L15" s="21" t="s">
        <v>632</v>
      </c>
      <c r="M15" s="21" t="s">
        <v>695</v>
      </c>
      <c r="P15" s="21" t="s">
        <v>651</v>
      </c>
      <c r="Q15" s="22" t="s">
        <v>713</v>
      </c>
      <c r="S15" s="9" t="s">
        <v>48</v>
      </c>
      <c r="T15" s="9" t="s">
        <v>49</v>
      </c>
      <c r="U15" s="9" t="s">
        <v>50</v>
      </c>
      <c r="V15" s="4" t="s">
        <v>51</v>
      </c>
      <c r="X15" s="1" t="s">
        <v>52</v>
      </c>
      <c r="Z15" s="16">
        <v>27</v>
      </c>
    </row>
    <row r="16" spans="1:28" x14ac:dyDescent="0.45">
      <c r="A16" s="6">
        <v>13</v>
      </c>
      <c r="B16" s="1">
        <v>13</v>
      </c>
      <c r="E16" s="1">
        <f t="shared" si="1"/>
        <v>480</v>
      </c>
      <c r="F16" s="1">
        <f t="shared" si="0"/>
        <v>21</v>
      </c>
      <c r="H16" s="1">
        <v>96</v>
      </c>
      <c r="I16" s="17">
        <f t="shared" si="2"/>
        <v>96</v>
      </c>
      <c r="J16" s="45">
        <v>4</v>
      </c>
      <c r="L16" s="21" t="s">
        <v>633</v>
      </c>
      <c r="M16" s="21" t="s">
        <v>696</v>
      </c>
      <c r="P16" s="21" t="s">
        <v>652</v>
      </c>
      <c r="Q16" s="22" t="s">
        <v>714</v>
      </c>
      <c r="R16" s="1" t="s">
        <v>821</v>
      </c>
      <c r="S16" s="9" t="s">
        <v>48</v>
      </c>
      <c r="T16" s="9" t="s">
        <v>66</v>
      </c>
      <c r="U16" s="9" t="s">
        <v>67</v>
      </c>
      <c r="V16" s="4" t="s">
        <v>51</v>
      </c>
      <c r="X16" s="1" t="s">
        <v>52</v>
      </c>
      <c r="Z16" s="16">
        <v>27</v>
      </c>
      <c r="AA16" s="1">
        <v>1</v>
      </c>
    </row>
    <row r="17" spans="1:27" x14ac:dyDescent="0.45">
      <c r="A17" s="6">
        <v>14</v>
      </c>
      <c r="B17" s="1">
        <v>14</v>
      </c>
      <c r="E17" s="1">
        <f t="shared" si="1"/>
        <v>576</v>
      </c>
      <c r="F17" s="1">
        <f t="shared" si="0"/>
        <v>25</v>
      </c>
      <c r="H17" s="1">
        <v>72</v>
      </c>
      <c r="I17" s="17">
        <f t="shared" si="2"/>
        <v>72</v>
      </c>
      <c r="J17" s="43">
        <v>3</v>
      </c>
      <c r="L17" s="21" t="s">
        <v>634</v>
      </c>
      <c r="M17" s="21" t="s">
        <v>697</v>
      </c>
      <c r="P17" s="21" t="s">
        <v>653</v>
      </c>
      <c r="Q17" s="22" t="s">
        <v>715</v>
      </c>
      <c r="S17" s="9" t="s">
        <v>48</v>
      </c>
      <c r="T17" s="9" t="s">
        <v>794</v>
      </c>
      <c r="U17" s="9" t="s">
        <v>795</v>
      </c>
      <c r="V17" s="4" t="s">
        <v>51</v>
      </c>
      <c r="X17" s="1" t="s">
        <v>52</v>
      </c>
      <c r="Z17" s="16">
        <v>27</v>
      </c>
    </row>
    <row r="18" spans="1:27" x14ac:dyDescent="0.45">
      <c r="A18" s="6">
        <v>15</v>
      </c>
      <c r="B18" s="1">
        <v>15</v>
      </c>
      <c r="E18" s="1">
        <f t="shared" si="1"/>
        <v>648</v>
      </c>
      <c r="F18" s="1">
        <f t="shared" si="0"/>
        <v>28</v>
      </c>
      <c r="H18" s="1">
        <v>96</v>
      </c>
      <c r="I18" s="17">
        <f t="shared" si="2"/>
        <v>96</v>
      </c>
      <c r="J18" s="43">
        <v>4</v>
      </c>
      <c r="L18" s="21" t="s">
        <v>635</v>
      </c>
      <c r="M18" s="21" t="s">
        <v>698</v>
      </c>
      <c r="P18" s="21" t="s">
        <v>654</v>
      </c>
      <c r="Q18" s="22" t="s">
        <v>716</v>
      </c>
      <c r="R18" s="58" t="s">
        <v>889</v>
      </c>
      <c r="S18" s="9" t="s">
        <v>48</v>
      </c>
      <c r="T18" s="9" t="s">
        <v>61</v>
      </c>
      <c r="U18" s="9" t="s">
        <v>62</v>
      </c>
      <c r="V18" s="4" t="s">
        <v>51</v>
      </c>
      <c r="X18" s="1" t="s">
        <v>52</v>
      </c>
      <c r="Z18" s="16">
        <v>27</v>
      </c>
    </row>
    <row r="19" spans="1:27" x14ac:dyDescent="0.45">
      <c r="A19" s="6">
        <v>16</v>
      </c>
      <c r="B19" s="1">
        <v>16</v>
      </c>
      <c r="E19" s="1">
        <f t="shared" si="1"/>
        <v>744</v>
      </c>
      <c r="F19" s="1">
        <f t="shared" si="0"/>
        <v>32</v>
      </c>
      <c r="H19" s="1">
        <v>144</v>
      </c>
      <c r="I19" s="17">
        <f t="shared" si="2"/>
        <v>144</v>
      </c>
      <c r="J19" s="43">
        <v>6</v>
      </c>
      <c r="L19" s="21" t="s">
        <v>636</v>
      </c>
      <c r="M19" s="21" t="s">
        <v>699</v>
      </c>
      <c r="P19" s="21" t="s">
        <v>655</v>
      </c>
      <c r="Q19" s="22" t="s">
        <v>717</v>
      </c>
      <c r="R19" s="1" t="s">
        <v>873</v>
      </c>
      <c r="S19" s="9" t="s">
        <v>48</v>
      </c>
      <c r="T19" s="9" t="s">
        <v>66</v>
      </c>
      <c r="U19" s="9" t="s">
        <v>67</v>
      </c>
      <c r="V19" s="4" t="s">
        <v>51</v>
      </c>
      <c r="X19" s="1" t="s">
        <v>52</v>
      </c>
      <c r="Z19" s="16">
        <v>27</v>
      </c>
      <c r="AA19" s="1">
        <v>1</v>
      </c>
    </row>
    <row r="20" spans="1:27" x14ac:dyDescent="0.45">
      <c r="A20" s="6">
        <v>17</v>
      </c>
      <c r="B20" s="1">
        <v>17</v>
      </c>
      <c r="E20" s="1">
        <f t="shared" si="1"/>
        <v>888</v>
      </c>
      <c r="F20" s="1">
        <f t="shared" si="0"/>
        <v>38</v>
      </c>
      <c r="H20" s="1">
        <v>168</v>
      </c>
      <c r="I20" s="17">
        <f t="shared" si="2"/>
        <v>168</v>
      </c>
      <c r="J20" s="43">
        <v>7</v>
      </c>
      <c r="L20" s="21" t="s">
        <v>637</v>
      </c>
      <c r="M20" s="21" t="s">
        <v>700</v>
      </c>
      <c r="P20" s="21" t="s">
        <v>656</v>
      </c>
      <c r="Q20" s="22" t="s">
        <v>718</v>
      </c>
      <c r="R20" s="1">
        <v>27</v>
      </c>
      <c r="S20" s="9" t="s">
        <v>48</v>
      </c>
      <c r="T20" s="9" t="s">
        <v>794</v>
      </c>
      <c r="U20" s="9" t="s">
        <v>795</v>
      </c>
      <c r="V20" s="4" t="s">
        <v>51</v>
      </c>
      <c r="X20" s="1" t="s">
        <v>52</v>
      </c>
      <c r="Z20" s="16">
        <v>27</v>
      </c>
    </row>
    <row r="21" spans="1:27" x14ac:dyDescent="0.45">
      <c r="A21" s="6">
        <v>18</v>
      </c>
      <c r="B21" s="1">
        <v>18</v>
      </c>
      <c r="E21" s="1">
        <f t="shared" si="1"/>
        <v>1056</v>
      </c>
      <c r="F21" s="1">
        <f t="shared" si="0"/>
        <v>45</v>
      </c>
      <c r="H21" s="1">
        <v>168</v>
      </c>
      <c r="I21" s="17">
        <f t="shared" si="2"/>
        <v>168</v>
      </c>
      <c r="J21" s="1">
        <v>7</v>
      </c>
      <c r="L21" s="21" t="s">
        <v>638</v>
      </c>
      <c r="M21" s="21" t="s">
        <v>701</v>
      </c>
      <c r="P21" s="21" t="s">
        <v>657</v>
      </c>
      <c r="Q21" s="22" t="s">
        <v>719</v>
      </c>
      <c r="R21" s="1">
        <v>12</v>
      </c>
      <c r="S21" s="9" t="s">
        <v>48</v>
      </c>
      <c r="T21" s="9" t="s">
        <v>61</v>
      </c>
      <c r="U21" s="9" t="s">
        <v>62</v>
      </c>
      <c r="V21" s="4" t="s">
        <v>51</v>
      </c>
      <c r="X21" s="1" t="s">
        <v>52</v>
      </c>
      <c r="Z21" s="16">
        <v>27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F36" sqref="F36"/>
    </sheetView>
  </sheetViews>
  <sheetFormatPr defaultRowHeight="14" x14ac:dyDescent="0.25"/>
  <cols>
    <col min="1" max="1" width="5.26953125" customWidth="1"/>
    <col min="2" max="2" width="4.90625" style="20" customWidth="1"/>
    <col min="3" max="3" width="7" style="20" customWidth="1"/>
    <col min="4" max="4" width="12.6328125" style="20" bestFit="1" customWidth="1"/>
    <col min="5" max="5" width="9.08984375" style="20" customWidth="1"/>
    <col min="6" max="6" width="11.26953125" style="20" customWidth="1"/>
    <col min="7" max="7" width="9.90625" style="20" customWidth="1"/>
    <col min="8" max="8" width="54.6328125" style="20" bestFit="1" customWidth="1"/>
    <col min="9" max="9" width="21.08984375" style="20" bestFit="1" customWidth="1"/>
    <col min="10" max="10" width="61.453125" style="20" bestFit="1" customWidth="1"/>
    <col min="11" max="11" width="17.453125" style="20" bestFit="1" customWidth="1"/>
    <col min="12" max="12" width="21.453125" style="20" customWidth="1"/>
    <col min="13" max="13" width="21.08984375" style="20" customWidth="1"/>
    <col min="14" max="14" width="70.08984375" style="20" bestFit="1" customWidth="1"/>
  </cols>
  <sheetData>
    <row r="1" spans="1:15" ht="16.5" customHeight="1" x14ac:dyDescent="0.25">
      <c r="A1" s="9" t="s">
        <v>86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ht="16.5" customHeight="1" x14ac:dyDescent="0.25">
      <c r="A2" s="11" t="s">
        <v>87</v>
      </c>
      <c r="B2" s="11" t="s">
        <v>2</v>
      </c>
      <c r="C2" s="11" t="s">
        <v>88</v>
      </c>
      <c r="D2" s="11" t="s">
        <v>90</v>
      </c>
      <c r="E2" s="11" t="s">
        <v>91</v>
      </c>
      <c r="F2" s="11" t="s">
        <v>92</v>
      </c>
      <c r="G2" s="11" t="s">
        <v>93</v>
      </c>
      <c r="H2" s="11" t="s">
        <v>94</v>
      </c>
      <c r="I2" s="11"/>
      <c r="J2" s="11" t="s">
        <v>89</v>
      </c>
      <c r="K2" s="11" t="s">
        <v>15</v>
      </c>
      <c r="L2" s="11" t="s">
        <v>16</v>
      </c>
      <c r="M2" s="11" t="s">
        <v>17</v>
      </c>
      <c r="N2" s="11" t="s">
        <v>95</v>
      </c>
      <c r="O2" s="15" t="s">
        <v>96</v>
      </c>
    </row>
    <row r="3" spans="1:15" ht="16.5" customHeight="1" x14ac:dyDescent="0.25">
      <c r="A3" s="32" t="s">
        <v>25</v>
      </c>
      <c r="B3" s="32" t="s">
        <v>26</v>
      </c>
      <c r="C3" s="32" t="s">
        <v>97</v>
      </c>
      <c r="D3" s="32" t="s">
        <v>99</v>
      </c>
      <c r="E3" s="32" t="s">
        <v>100</v>
      </c>
      <c r="F3" s="32" t="s">
        <v>33</v>
      </c>
      <c r="G3" s="32" t="s">
        <v>101</v>
      </c>
      <c r="H3" s="32" t="s">
        <v>35</v>
      </c>
      <c r="I3" s="32"/>
      <c r="J3" s="32" t="s">
        <v>98</v>
      </c>
      <c r="K3" s="32" t="s">
        <v>37</v>
      </c>
      <c r="L3" s="32" t="s">
        <v>38</v>
      </c>
      <c r="M3" s="32" t="s">
        <v>39</v>
      </c>
      <c r="N3" s="32" t="s">
        <v>102</v>
      </c>
      <c r="O3" s="15" t="s">
        <v>103</v>
      </c>
    </row>
    <row r="4" spans="1:15" ht="16.5" x14ac:dyDescent="0.45">
      <c r="A4" s="11">
        <v>1</v>
      </c>
      <c r="B4" s="34">
        <v>1</v>
      </c>
      <c r="C4" s="11" t="s">
        <v>104</v>
      </c>
      <c r="D4" s="34">
        <v>6624101</v>
      </c>
      <c r="E4" s="36">
        <v>48</v>
      </c>
      <c r="F4" s="36" t="s">
        <v>105</v>
      </c>
      <c r="G4" s="36" t="s">
        <v>106</v>
      </c>
      <c r="H4" s="35" t="s">
        <v>668</v>
      </c>
      <c r="I4" s="37" t="s">
        <v>658</v>
      </c>
      <c r="J4" s="36" t="s">
        <v>677</v>
      </c>
      <c r="K4" s="11" t="s">
        <v>48</v>
      </c>
      <c r="L4" s="36" t="s">
        <v>684</v>
      </c>
      <c r="M4" s="36" t="s">
        <v>109</v>
      </c>
      <c r="N4" s="36" t="s">
        <v>476</v>
      </c>
      <c r="O4" s="11">
        <v>2</v>
      </c>
    </row>
    <row r="5" spans="1:15" ht="16.5" x14ac:dyDescent="0.45">
      <c r="A5" s="11">
        <v>2</v>
      </c>
      <c r="B5" s="34">
        <v>2</v>
      </c>
      <c r="C5" s="11" t="s">
        <v>104</v>
      </c>
      <c r="D5" s="34">
        <v>6624102</v>
      </c>
      <c r="E5" s="36">
        <v>48</v>
      </c>
      <c r="F5" s="36" t="s">
        <v>105</v>
      </c>
      <c r="G5" s="36" t="s">
        <v>111</v>
      </c>
      <c r="H5" s="35" t="s">
        <v>669</v>
      </c>
      <c r="I5" s="37" t="s">
        <v>659</v>
      </c>
      <c r="J5" s="36" t="s">
        <v>682</v>
      </c>
      <c r="K5" s="11" t="s">
        <v>48</v>
      </c>
      <c r="L5" s="36" t="s">
        <v>787</v>
      </c>
      <c r="M5" s="36" t="s">
        <v>789</v>
      </c>
      <c r="N5" s="36" t="s">
        <v>476</v>
      </c>
      <c r="O5" s="11">
        <v>2</v>
      </c>
    </row>
    <row r="6" spans="1:15" ht="16.5" x14ac:dyDescent="0.45">
      <c r="A6" s="11">
        <v>3</v>
      </c>
      <c r="B6" s="38">
        <v>3</v>
      </c>
      <c r="C6" s="11" t="s">
        <v>104</v>
      </c>
      <c r="D6" s="34">
        <v>6624103</v>
      </c>
      <c r="E6" s="36">
        <v>48</v>
      </c>
      <c r="F6" s="36" t="s">
        <v>105</v>
      </c>
      <c r="G6" s="36" t="s">
        <v>469</v>
      </c>
      <c r="H6" s="35" t="s">
        <v>670</v>
      </c>
      <c r="I6" s="39" t="s">
        <v>660</v>
      </c>
      <c r="J6" s="36" t="s">
        <v>804</v>
      </c>
      <c r="K6" s="11" t="s">
        <v>48</v>
      </c>
      <c r="L6" s="36" t="s">
        <v>788</v>
      </c>
      <c r="M6" s="36" t="s">
        <v>790</v>
      </c>
      <c r="N6" s="36" t="s">
        <v>476</v>
      </c>
      <c r="O6" s="11">
        <v>2</v>
      </c>
    </row>
    <row r="7" spans="1:15" ht="16.5" x14ac:dyDescent="0.45">
      <c r="A7" s="11">
        <v>4</v>
      </c>
      <c r="B7" s="34">
        <v>4</v>
      </c>
      <c r="C7" s="11" t="s">
        <v>104</v>
      </c>
      <c r="D7" s="34">
        <v>6624104</v>
      </c>
      <c r="E7" s="36">
        <v>48</v>
      </c>
      <c r="F7" s="36" t="s">
        <v>105</v>
      </c>
      <c r="G7" s="36" t="s">
        <v>111</v>
      </c>
      <c r="H7" s="35" t="s">
        <v>671</v>
      </c>
      <c r="I7" s="37" t="s">
        <v>661</v>
      </c>
      <c r="J7" s="36" t="s">
        <v>681</v>
      </c>
      <c r="K7" s="11" t="s">
        <v>48</v>
      </c>
      <c r="L7" s="36" t="s">
        <v>787</v>
      </c>
      <c r="M7" s="36" t="s">
        <v>789</v>
      </c>
      <c r="N7" s="36" t="s">
        <v>476</v>
      </c>
      <c r="O7" s="11">
        <v>2</v>
      </c>
    </row>
    <row r="8" spans="1:15" ht="16.5" x14ac:dyDescent="0.45">
      <c r="A8" s="11">
        <v>5</v>
      </c>
      <c r="B8" s="34">
        <v>5</v>
      </c>
      <c r="C8" s="11" t="s">
        <v>104</v>
      </c>
      <c r="D8" s="34">
        <v>6624105</v>
      </c>
      <c r="E8" s="36">
        <v>0</v>
      </c>
      <c r="F8" s="36" t="s">
        <v>105</v>
      </c>
      <c r="G8" s="36" t="s">
        <v>106</v>
      </c>
      <c r="H8" s="35" t="s">
        <v>672</v>
      </c>
      <c r="I8" s="37" t="s">
        <v>662</v>
      </c>
      <c r="J8" s="36" t="s">
        <v>678</v>
      </c>
      <c r="K8" s="11" t="s">
        <v>48</v>
      </c>
      <c r="L8" s="36" t="s">
        <v>684</v>
      </c>
      <c r="M8" s="36" t="s">
        <v>109</v>
      </c>
      <c r="N8" s="36" t="s">
        <v>476</v>
      </c>
      <c r="O8" s="11">
        <v>2</v>
      </c>
    </row>
    <row r="9" spans="1:15" ht="16.5" x14ac:dyDescent="0.45">
      <c r="A9" s="11">
        <v>6</v>
      </c>
      <c r="B9" s="34">
        <v>8</v>
      </c>
      <c r="C9" s="11" t="s">
        <v>104</v>
      </c>
      <c r="D9" s="34">
        <v>6624108</v>
      </c>
      <c r="E9" s="36">
        <v>0</v>
      </c>
      <c r="F9" s="36" t="s">
        <v>105</v>
      </c>
      <c r="G9" s="36" t="s">
        <v>111</v>
      </c>
      <c r="H9" s="35" t="s">
        <v>673</v>
      </c>
      <c r="I9" s="37" t="s">
        <v>663</v>
      </c>
      <c r="J9" s="36" t="s">
        <v>683</v>
      </c>
      <c r="K9" s="11" t="s">
        <v>48</v>
      </c>
      <c r="L9" s="36" t="s">
        <v>787</v>
      </c>
      <c r="M9" s="36" t="s">
        <v>789</v>
      </c>
      <c r="N9" s="36" t="s">
        <v>476</v>
      </c>
      <c r="O9" s="11">
        <v>2</v>
      </c>
    </row>
    <row r="10" spans="1:15" ht="16.5" x14ac:dyDescent="0.45">
      <c r="A10" s="11">
        <v>7</v>
      </c>
      <c r="B10" s="34">
        <v>10</v>
      </c>
      <c r="C10" s="11" t="s">
        <v>104</v>
      </c>
      <c r="D10" s="34">
        <v>6624110</v>
      </c>
      <c r="E10" s="36">
        <v>0</v>
      </c>
      <c r="F10" s="36" t="s">
        <v>105</v>
      </c>
      <c r="G10" s="36" t="s">
        <v>106</v>
      </c>
      <c r="H10" s="35" t="s">
        <v>674</v>
      </c>
      <c r="I10" s="37" t="s">
        <v>664</v>
      </c>
      <c r="J10" s="36" t="s">
        <v>679</v>
      </c>
      <c r="K10" s="11" t="s">
        <v>48</v>
      </c>
      <c r="L10" s="36" t="s">
        <v>684</v>
      </c>
      <c r="M10" s="36" t="s">
        <v>109</v>
      </c>
      <c r="N10" s="36" t="s">
        <v>476</v>
      </c>
      <c r="O10" s="11">
        <v>2</v>
      </c>
    </row>
    <row r="11" spans="1:15" ht="16.5" x14ac:dyDescent="0.45">
      <c r="A11" s="11">
        <v>8</v>
      </c>
      <c r="B11" s="34">
        <v>14</v>
      </c>
      <c r="C11" s="11" t="s">
        <v>104</v>
      </c>
      <c r="D11" s="34">
        <v>6624114</v>
      </c>
      <c r="E11" s="36">
        <v>0</v>
      </c>
      <c r="F11" s="36" t="s">
        <v>105</v>
      </c>
      <c r="G11" s="36" t="s">
        <v>106</v>
      </c>
      <c r="H11" s="35" t="s">
        <v>675</v>
      </c>
      <c r="I11" s="37" t="s">
        <v>665</v>
      </c>
      <c r="J11" s="36" t="s">
        <v>468</v>
      </c>
      <c r="K11" s="11" t="s">
        <v>48</v>
      </c>
      <c r="L11" s="36" t="s">
        <v>684</v>
      </c>
      <c r="M11" s="36" t="s">
        <v>109</v>
      </c>
      <c r="N11" s="36" t="s">
        <v>476</v>
      </c>
      <c r="O11" s="11">
        <v>2</v>
      </c>
    </row>
    <row r="12" spans="1:15" ht="16.5" x14ac:dyDescent="0.45">
      <c r="A12" s="11">
        <v>9</v>
      </c>
      <c r="B12" s="34">
        <v>18</v>
      </c>
      <c r="C12" s="11" t="s">
        <v>104</v>
      </c>
      <c r="D12" s="34">
        <v>6624118</v>
      </c>
      <c r="E12" s="36">
        <v>0</v>
      </c>
      <c r="F12" s="36" t="s">
        <v>105</v>
      </c>
      <c r="G12" s="36" t="s">
        <v>106</v>
      </c>
      <c r="H12" s="35" t="s">
        <v>676</v>
      </c>
      <c r="I12" s="37" t="s">
        <v>666</v>
      </c>
      <c r="J12" s="36" t="s">
        <v>680</v>
      </c>
      <c r="K12" s="11" t="s">
        <v>48</v>
      </c>
      <c r="L12" s="36" t="s">
        <v>684</v>
      </c>
      <c r="M12" s="36" t="s">
        <v>109</v>
      </c>
      <c r="N12" s="36" t="s">
        <v>476</v>
      </c>
      <c r="O12" s="11">
        <v>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30" sqref="I30"/>
    </sheetView>
  </sheetViews>
  <sheetFormatPr defaultRowHeight="14" x14ac:dyDescent="0.25"/>
  <cols>
    <col min="1" max="1" width="6.453125" customWidth="1"/>
    <col min="2" max="2" width="5.6328125" style="20" customWidth="1"/>
    <col min="3" max="3" width="12.08984375" style="20" bestFit="1" customWidth="1"/>
    <col min="4" max="4" width="11.6328125" style="20" bestFit="1" customWidth="1"/>
    <col min="5" max="5" width="7.453125" style="20" customWidth="1"/>
    <col min="6" max="6" width="7.08984375" style="20" customWidth="1"/>
    <col min="7" max="7" width="10.08984375" style="20" customWidth="1"/>
    <col min="8" max="8" width="58.26953125" style="20" bestFit="1" customWidth="1"/>
    <col min="9" max="9" width="33" style="20" bestFit="1" customWidth="1"/>
    <col min="10" max="10" width="77.36328125" style="20" customWidth="1"/>
    <col min="11" max="11" width="12.6328125" style="20" bestFit="1" customWidth="1"/>
    <col min="12" max="12" width="19.08984375" style="20" customWidth="1"/>
    <col min="13" max="13" width="21.08984375" style="20" customWidth="1"/>
    <col min="14" max="14" width="70.7265625" style="20" bestFit="1" customWidth="1"/>
    <col min="15" max="15" width="11.6328125" style="20" bestFit="1" customWidth="1"/>
    <col min="16" max="16" width="17.90625" style="20" customWidth="1"/>
  </cols>
  <sheetData>
    <row r="1" spans="1:16" ht="16.5" customHeight="1" x14ac:dyDescent="0.25">
      <c r="A1" s="9" t="s">
        <v>126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6.5" customHeight="1" x14ac:dyDescent="0.25">
      <c r="A2" s="11" t="s">
        <v>87</v>
      </c>
      <c r="B2" s="11" t="s">
        <v>2</v>
      </c>
      <c r="C2" s="11" t="s">
        <v>88</v>
      </c>
      <c r="D2" s="11" t="s">
        <v>90</v>
      </c>
      <c r="E2" s="11" t="s">
        <v>91</v>
      </c>
      <c r="F2" s="11" t="s">
        <v>92</v>
      </c>
      <c r="G2" s="11" t="s">
        <v>93</v>
      </c>
      <c r="H2" s="11" t="s">
        <v>94</v>
      </c>
      <c r="I2" s="11"/>
      <c r="J2" s="11" t="s">
        <v>89</v>
      </c>
      <c r="K2" s="11" t="s">
        <v>15</v>
      </c>
      <c r="L2" s="11" t="s">
        <v>16</v>
      </c>
      <c r="M2" s="11" t="s">
        <v>17</v>
      </c>
      <c r="N2" s="11" t="s">
        <v>95</v>
      </c>
      <c r="O2" s="11" t="s">
        <v>96</v>
      </c>
      <c r="P2" s="11" t="s">
        <v>127</v>
      </c>
    </row>
    <row r="3" spans="1:16" ht="16.5" customHeight="1" x14ac:dyDescent="0.25">
      <c r="A3" s="11" t="s">
        <v>25</v>
      </c>
      <c r="B3" s="11" t="s">
        <v>26</v>
      </c>
      <c r="C3" s="11" t="s">
        <v>97</v>
      </c>
      <c r="D3" s="11" t="s">
        <v>99</v>
      </c>
      <c r="E3" s="11" t="s">
        <v>100</v>
      </c>
      <c r="F3" s="11" t="s">
        <v>33</v>
      </c>
      <c r="G3" s="11" t="s">
        <v>101</v>
      </c>
      <c r="H3" s="11" t="s">
        <v>35</v>
      </c>
      <c r="I3" s="11"/>
      <c r="J3" s="11" t="s">
        <v>98</v>
      </c>
      <c r="K3" s="11" t="s">
        <v>37</v>
      </c>
      <c r="L3" s="11" t="s">
        <v>38</v>
      </c>
      <c r="M3" s="11" t="s">
        <v>39</v>
      </c>
      <c r="N3" s="11" t="s">
        <v>102</v>
      </c>
      <c r="O3" s="11" t="s">
        <v>103</v>
      </c>
      <c r="P3" s="11" t="s">
        <v>128</v>
      </c>
    </row>
    <row r="4" spans="1:16" ht="16.5" x14ac:dyDescent="0.45">
      <c r="A4" s="11">
        <v>101</v>
      </c>
      <c r="B4" s="36">
        <v>1</v>
      </c>
      <c r="C4" s="11" t="s">
        <v>129</v>
      </c>
      <c r="D4" s="34">
        <v>6624201</v>
      </c>
      <c r="E4" s="36">
        <v>48</v>
      </c>
      <c r="F4" s="11" t="s">
        <v>742</v>
      </c>
      <c r="G4" s="36" t="s">
        <v>163</v>
      </c>
      <c r="H4" s="20" t="s">
        <v>854</v>
      </c>
      <c r="I4" s="20" t="s">
        <v>720</v>
      </c>
      <c r="J4" s="20" t="s">
        <v>855</v>
      </c>
      <c r="K4" s="11" t="s">
        <v>48</v>
      </c>
      <c r="L4" s="36" t="s">
        <v>608</v>
      </c>
      <c r="M4" s="36" t="s">
        <v>617</v>
      </c>
      <c r="N4" s="12" t="s">
        <v>483</v>
      </c>
      <c r="O4" s="12">
        <v>1</v>
      </c>
      <c r="P4" s="36"/>
    </row>
    <row r="5" spans="1:16" ht="16.5" x14ac:dyDescent="0.45">
      <c r="A5" s="11">
        <v>102</v>
      </c>
      <c r="B5" s="36">
        <v>2</v>
      </c>
      <c r="C5" s="11" t="s">
        <v>129</v>
      </c>
      <c r="D5" s="34">
        <v>6624202</v>
      </c>
      <c r="E5" s="36">
        <v>48</v>
      </c>
      <c r="F5" s="11" t="s">
        <v>742</v>
      </c>
      <c r="G5" s="36" t="s">
        <v>163</v>
      </c>
      <c r="H5" s="20" t="s">
        <v>731</v>
      </c>
      <c r="I5" s="20" t="s">
        <v>721</v>
      </c>
      <c r="J5" s="42" t="s">
        <v>856</v>
      </c>
      <c r="K5" s="11" t="s">
        <v>48</v>
      </c>
      <c r="L5" s="36" t="s">
        <v>608</v>
      </c>
      <c r="M5" s="36" t="s">
        <v>617</v>
      </c>
      <c r="N5" s="12" t="s">
        <v>483</v>
      </c>
      <c r="O5" s="12">
        <v>1</v>
      </c>
      <c r="P5" s="36"/>
    </row>
    <row r="6" spans="1:16" ht="16.5" x14ac:dyDescent="0.45">
      <c r="A6" s="11">
        <v>103</v>
      </c>
      <c r="B6" s="36">
        <v>3</v>
      </c>
      <c r="C6" s="11" t="s">
        <v>129</v>
      </c>
      <c r="D6" s="34">
        <v>6624203</v>
      </c>
      <c r="E6" s="36">
        <v>48</v>
      </c>
      <c r="F6" s="11" t="s">
        <v>742</v>
      </c>
      <c r="G6" s="36" t="s">
        <v>131</v>
      </c>
      <c r="H6" s="20" t="s">
        <v>732</v>
      </c>
      <c r="I6" s="20" t="s">
        <v>722</v>
      </c>
      <c r="J6" s="20" t="s">
        <v>800</v>
      </c>
      <c r="K6" s="11" t="s">
        <v>48</v>
      </c>
      <c r="L6" s="36" t="s">
        <v>108</v>
      </c>
      <c r="M6" s="36" t="s">
        <v>109</v>
      </c>
      <c r="N6" s="12" t="s">
        <v>483</v>
      </c>
      <c r="O6" s="12">
        <v>1</v>
      </c>
      <c r="P6" s="36"/>
    </row>
    <row r="7" spans="1:16" ht="16.5" x14ac:dyDescent="0.45">
      <c r="A7" s="11">
        <v>104</v>
      </c>
      <c r="B7" s="36">
        <v>4</v>
      </c>
      <c r="C7" s="11" t="s">
        <v>129</v>
      </c>
      <c r="D7" s="34">
        <v>6624204</v>
      </c>
      <c r="E7" s="36">
        <v>48</v>
      </c>
      <c r="F7" s="11" t="s">
        <v>742</v>
      </c>
      <c r="G7" s="36" t="s">
        <v>139</v>
      </c>
      <c r="H7" s="20" t="s">
        <v>733</v>
      </c>
      <c r="I7" s="20" t="s">
        <v>723</v>
      </c>
      <c r="J7" s="42" t="s">
        <v>847</v>
      </c>
      <c r="K7" s="11" t="s">
        <v>48</v>
      </c>
      <c r="L7" s="36" t="s">
        <v>608</v>
      </c>
      <c r="M7" s="36" t="s">
        <v>617</v>
      </c>
      <c r="N7" s="12" t="s">
        <v>483</v>
      </c>
      <c r="O7" s="12">
        <v>1</v>
      </c>
      <c r="P7" s="36"/>
    </row>
    <row r="8" spans="1:16" ht="16.5" x14ac:dyDescent="0.45">
      <c r="A8" s="11">
        <v>105</v>
      </c>
      <c r="B8" s="36">
        <v>5</v>
      </c>
      <c r="C8" s="11" t="s">
        <v>129</v>
      </c>
      <c r="D8" s="34">
        <v>6624205</v>
      </c>
      <c r="E8" s="36">
        <v>0</v>
      </c>
      <c r="F8" s="11" t="s">
        <v>742</v>
      </c>
      <c r="G8" s="36" t="s">
        <v>143</v>
      </c>
      <c r="H8" s="20" t="s">
        <v>734</v>
      </c>
      <c r="I8" s="20" t="s">
        <v>724</v>
      </c>
      <c r="J8" s="20" t="s">
        <v>848</v>
      </c>
      <c r="K8" s="11" t="s">
        <v>48</v>
      </c>
      <c r="L8" s="36" t="s">
        <v>603</v>
      </c>
      <c r="M8" s="36" t="s">
        <v>612</v>
      </c>
      <c r="N8" s="12" t="s">
        <v>483</v>
      </c>
      <c r="O8" s="12">
        <v>1</v>
      </c>
      <c r="P8" s="36"/>
    </row>
    <row r="9" spans="1:16" ht="16.5" x14ac:dyDescent="0.45">
      <c r="A9" s="11">
        <v>106</v>
      </c>
      <c r="B9" s="36">
        <v>6</v>
      </c>
      <c r="C9" s="11" t="s">
        <v>129</v>
      </c>
      <c r="D9" s="34">
        <v>6624206</v>
      </c>
      <c r="E9" s="36">
        <v>0</v>
      </c>
      <c r="F9" s="11" t="s">
        <v>742</v>
      </c>
      <c r="G9" s="36" t="s">
        <v>170</v>
      </c>
      <c r="H9" s="57" t="s">
        <v>735</v>
      </c>
      <c r="I9" s="55" t="s">
        <v>865</v>
      </c>
      <c r="J9" s="42" t="s">
        <v>879</v>
      </c>
      <c r="K9" s="11" t="s">
        <v>48</v>
      </c>
      <c r="L9" s="36" t="s">
        <v>603</v>
      </c>
      <c r="M9" s="36" t="s">
        <v>612</v>
      </c>
      <c r="N9" s="12" t="s">
        <v>483</v>
      </c>
      <c r="O9" s="12">
        <v>1</v>
      </c>
      <c r="P9" s="36"/>
    </row>
    <row r="10" spans="1:16" ht="16.5" x14ac:dyDescent="0.45">
      <c r="A10" s="11">
        <v>107</v>
      </c>
      <c r="B10" s="36">
        <v>7</v>
      </c>
      <c r="C10" s="11" t="s">
        <v>129</v>
      </c>
      <c r="D10" s="34">
        <v>6624207</v>
      </c>
      <c r="E10" s="36">
        <v>0</v>
      </c>
      <c r="F10" s="11" t="s">
        <v>742</v>
      </c>
      <c r="G10" s="36" t="s">
        <v>131</v>
      </c>
      <c r="H10" s="20" t="s">
        <v>736</v>
      </c>
      <c r="I10" s="20" t="s">
        <v>725</v>
      </c>
      <c r="J10" s="20" t="s">
        <v>801</v>
      </c>
      <c r="K10" s="11" t="s">
        <v>48</v>
      </c>
      <c r="L10" s="36" t="s">
        <v>108</v>
      </c>
      <c r="M10" s="36" t="s">
        <v>109</v>
      </c>
      <c r="N10" s="12" t="s">
        <v>483</v>
      </c>
      <c r="O10" s="12">
        <v>1</v>
      </c>
      <c r="P10" s="36"/>
    </row>
    <row r="11" spans="1:16" ht="16.5" x14ac:dyDescent="0.45">
      <c r="A11" s="11">
        <v>108</v>
      </c>
      <c r="B11" s="36">
        <v>8</v>
      </c>
      <c r="C11" s="11" t="s">
        <v>129</v>
      </c>
      <c r="D11" s="34">
        <v>6624208</v>
      </c>
      <c r="E11" s="36">
        <v>0</v>
      </c>
      <c r="F11" s="11" t="s">
        <v>742</v>
      </c>
      <c r="G11" s="36" t="s">
        <v>139</v>
      </c>
      <c r="H11" s="20" t="s">
        <v>737</v>
      </c>
      <c r="I11" s="20" t="s">
        <v>726</v>
      </c>
      <c r="J11" s="20" t="s">
        <v>849</v>
      </c>
      <c r="K11" s="11" t="s">
        <v>48</v>
      </c>
      <c r="L11" s="36" t="s">
        <v>608</v>
      </c>
      <c r="M11" s="36" t="s">
        <v>617</v>
      </c>
      <c r="N11" s="12" t="s">
        <v>483</v>
      </c>
      <c r="O11" s="12">
        <v>1</v>
      </c>
      <c r="P11" s="36"/>
    </row>
    <row r="12" spans="1:16" ht="16.5" x14ac:dyDescent="0.45">
      <c r="A12" s="11">
        <v>109</v>
      </c>
      <c r="B12" s="36">
        <v>9</v>
      </c>
      <c r="C12" s="11" t="s">
        <v>129</v>
      </c>
      <c r="D12" s="34">
        <v>6624209</v>
      </c>
      <c r="E12" s="36">
        <v>0</v>
      </c>
      <c r="F12" s="11" t="s">
        <v>742</v>
      </c>
      <c r="G12" s="36" t="s">
        <v>170</v>
      </c>
      <c r="H12" s="57" t="s">
        <v>738</v>
      </c>
      <c r="I12" s="55" t="s">
        <v>866</v>
      </c>
      <c r="J12" s="42" t="s">
        <v>880</v>
      </c>
      <c r="K12" s="11" t="s">
        <v>48</v>
      </c>
      <c r="L12" s="36" t="s">
        <v>603</v>
      </c>
      <c r="M12" s="36" t="s">
        <v>612</v>
      </c>
      <c r="N12" s="12" t="s">
        <v>483</v>
      </c>
      <c r="O12" s="12">
        <v>1</v>
      </c>
      <c r="P12" s="36"/>
    </row>
    <row r="13" spans="1:16" ht="16.5" x14ac:dyDescent="0.45">
      <c r="A13" s="11">
        <v>110</v>
      </c>
      <c r="B13" s="36">
        <v>10</v>
      </c>
      <c r="C13" s="11" t="s">
        <v>129</v>
      </c>
      <c r="D13" s="34">
        <v>6624210</v>
      </c>
      <c r="E13" s="36">
        <v>0</v>
      </c>
      <c r="F13" s="11" t="s">
        <v>742</v>
      </c>
      <c r="G13" s="36" t="s">
        <v>143</v>
      </c>
      <c r="H13" s="20" t="s">
        <v>739</v>
      </c>
      <c r="I13" s="20" t="s">
        <v>727</v>
      </c>
      <c r="J13" s="42" t="s">
        <v>753</v>
      </c>
      <c r="K13" s="11" t="s">
        <v>48</v>
      </c>
      <c r="L13" s="36" t="s">
        <v>603</v>
      </c>
      <c r="M13" s="36" t="s">
        <v>612</v>
      </c>
      <c r="N13" s="12" t="s">
        <v>483</v>
      </c>
      <c r="O13" s="12">
        <v>1</v>
      </c>
      <c r="P13" s="36"/>
    </row>
    <row r="14" spans="1:16" ht="16.5" x14ac:dyDescent="0.45">
      <c r="A14" s="11">
        <v>111</v>
      </c>
      <c r="B14" s="36">
        <v>11</v>
      </c>
      <c r="C14" s="11" t="s">
        <v>129</v>
      </c>
      <c r="D14" s="34">
        <v>6624211</v>
      </c>
      <c r="E14" s="36">
        <v>0</v>
      </c>
      <c r="F14" s="11" t="s">
        <v>742</v>
      </c>
      <c r="G14" s="36" t="s">
        <v>170</v>
      </c>
      <c r="H14" s="57" t="s">
        <v>740</v>
      </c>
      <c r="I14" s="55" t="s">
        <v>867</v>
      </c>
      <c r="J14" s="42" t="s">
        <v>874</v>
      </c>
      <c r="K14" s="11" t="s">
        <v>48</v>
      </c>
      <c r="L14" s="36" t="s">
        <v>749</v>
      </c>
      <c r="M14" s="36" t="s">
        <v>750</v>
      </c>
      <c r="N14" s="12" t="s">
        <v>483</v>
      </c>
      <c r="O14" s="12">
        <v>1</v>
      </c>
      <c r="P14" s="36"/>
    </row>
    <row r="15" spans="1:16" ht="16.5" x14ac:dyDescent="0.45">
      <c r="A15" s="11">
        <v>112</v>
      </c>
      <c r="B15" s="36">
        <v>12</v>
      </c>
      <c r="C15" s="11" t="s">
        <v>129</v>
      </c>
      <c r="D15" s="34">
        <v>6624212</v>
      </c>
      <c r="E15" s="36">
        <v>0</v>
      </c>
      <c r="F15" s="11" t="s">
        <v>742</v>
      </c>
      <c r="G15" s="36" t="s">
        <v>163</v>
      </c>
      <c r="H15" s="55" t="s">
        <v>859</v>
      </c>
      <c r="I15" s="55" t="s">
        <v>868</v>
      </c>
      <c r="J15" s="42" t="s">
        <v>875</v>
      </c>
      <c r="K15" s="11" t="s">
        <v>48</v>
      </c>
      <c r="L15" s="36" t="s">
        <v>608</v>
      </c>
      <c r="M15" s="36" t="s">
        <v>617</v>
      </c>
      <c r="N15" s="12" t="s">
        <v>483</v>
      </c>
      <c r="O15" s="12">
        <v>1</v>
      </c>
      <c r="P15" s="36"/>
    </row>
    <row r="16" spans="1:16" ht="16.5" x14ac:dyDescent="0.45">
      <c r="A16" s="11">
        <v>113</v>
      </c>
      <c r="B16" s="36">
        <v>13</v>
      </c>
      <c r="C16" s="11" t="s">
        <v>129</v>
      </c>
      <c r="D16" s="34">
        <v>6624213</v>
      </c>
      <c r="E16" s="36">
        <v>0</v>
      </c>
      <c r="F16" s="11" t="s">
        <v>742</v>
      </c>
      <c r="G16" s="36" t="s">
        <v>131</v>
      </c>
      <c r="H16" s="42" t="s">
        <v>857</v>
      </c>
      <c r="I16" s="20" t="s">
        <v>728</v>
      </c>
      <c r="J16" s="42" t="s">
        <v>751</v>
      </c>
      <c r="K16" s="11" t="s">
        <v>48</v>
      </c>
      <c r="L16" s="36" t="s">
        <v>108</v>
      </c>
      <c r="M16" s="36" t="s">
        <v>109</v>
      </c>
      <c r="N16" s="12" t="s">
        <v>483</v>
      </c>
      <c r="O16" s="12">
        <v>1</v>
      </c>
      <c r="P16" s="36"/>
    </row>
    <row r="17" spans="1:16" ht="16.5" x14ac:dyDescent="0.45">
      <c r="A17" s="11">
        <v>114</v>
      </c>
      <c r="B17" s="36">
        <v>14</v>
      </c>
      <c r="C17" s="11" t="s">
        <v>129</v>
      </c>
      <c r="D17" s="34">
        <v>6624214</v>
      </c>
      <c r="E17" s="36">
        <v>0</v>
      </c>
      <c r="F17" s="11" t="s">
        <v>742</v>
      </c>
      <c r="G17" s="36" t="s">
        <v>170</v>
      </c>
      <c r="H17" s="55" t="s">
        <v>860</v>
      </c>
      <c r="I17" s="42" t="s">
        <v>869</v>
      </c>
      <c r="J17" s="42" t="s">
        <v>881</v>
      </c>
      <c r="K17" s="11" t="s">
        <v>48</v>
      </c>
      <c r="L17" s="36" t="s">
        <v>749</v>
      </c>
      <c r="M17" s="36" t="s">
        <v>750</v>
      </c>
      <c r="N17" s="12" t="s">
        <v>483</v>
      </c>
      <c r="O17" s="12">
        <v>1</v>
      </c>
      <c r="P17" s="36"/>
    </row>
    <row r="18" spans="1:16" ht="16.5" x14ac:dyDescent="0.45">
      <c r="A18" s="11">
        <v>115</v>
      </c>
      <c r="B18" s="36">
        <v>15</v>
      </c>
      <c r="C18" s="11" t="s">
        <v>129</v>
      </c>
      <c r="D18" s="34">
        <v>6624215</v>
      </c>
      <c r="E18" s="36">
        <v>0</v>
      </c>
      <c r="F18" s="11" t="s">
        <v>742</v>
      </c>
      <c r="G18" s="36" t="s">
        <v>143</v>
      </c>
      <c r="H18" s="42" t="s">
        <v>861</v>
      </c>
      <c r="I18" s="20" t="s">
        <v>729</v>
      </c>
      <c r="J18" s="42" t="s">
        <v>752</v>
      </c>
      <c r="K18" s="11" t="s">
        <v>48</v>
      </c>
      <c r="L18" s="36" t="s">
        <v>603</v>
      </c>
      <c r="M18" s="36" t="s">
        <v>612</v>
      </c>
      <c r="N18" s="12" t="s">
        <v>483</v>
      </c>
      <c r="O18" s="12">
        <v>1</v>
      </c>
      <c r="P18" s="36"/>
    </row>
    <row r="19" spans="1:16" ht="16.5" x14ac:dyDescent="0.45">
      <c r="A19" s="11">
        <v>116</v>
      </c>
      <c r="B19" s="36">
        <v>16</v>
      </c>
      <c r="C19" s="11" t="s">
        <v>129</v>
      </c>
      <c r="D19" s="34">
        <v>6624216</v>
      </c>
      <c r="E19" s="36">
        <v>0</v>
      </c>
      <c r="F19" s="11" t="s">
        <v>742</v>
      </c>
      <c r="G19" s="36" t="s">
        <v>170</v>
      </c>
      <c r="H19" s="55" t="s">
        <v>863</v>
      </c>
      <c r="I19" s="42" t="s">
        <v>870</v>
      </c>
      <c r="J19" s="42" t="s">
        <v>862</v>
      </c>
      <c r="K19" s="11" t="s">
        <v>48</v>
      </c>
      <c r="L19" s="36" t="s">
        <v>603</v>
      </c>
      <c r="M19" s="36" t="s">
        <v>612</v>
      </c>
      <c r="N19" s="12" t="s">
        <v>483</v>
      </c>
      <c r="O19" s="12">
        <v>1</v>
      </c>
      <c r="P19" s="36"/>
    </row>
    <row r="20" spans="1:16" ht="16.5" x14ac:dyDescent="0.45">
      <c r="A20" s="11">
        <v>117</v>
      </c>
      <c r="B20" s="36">
        <v>17</v>
      </c>
      <c r="C20" s="11" t="s">
        <v>129</v>
      </c>
      <c r="D20" s="34">
        <v>6624217</v>
      </c>
      <c r="E20" s="36">
        <v>0</v>
      </c>
      <c r="F20" s="11" t="s">
        <v>742</v>
      </c>
      <c r="G20" s="36" t="s">
        <v>163</v>
      </c>
      <c r="H20" s="55" t="s">
        <v>858</v>
      </c>
      <c r="I20" s="42" t="s">
        <v>871</v>
      </c>
      <c r="J20" s="42" t="s">
        <v>864</v>
      </c>
      <c r="K20" s="11" t="s">
        <v>48</v>
      </c>
      <c r="L20" s="36" t="s">
        <v>608</v>
      </c>
      <c r="M20" s="36" t="s">
        <v>617</v>
      </c>
      <c r="N20" s="12" t="s">
        <v>483</v>
      </c>
      <c r="O20" s="12">
        <v>1</v>
      </c>
      <c r="P20" s="36"/>
    </row>
    <row r="21" spans="1:16" ht="16.5" x14ac:dyDescent="0.45">
      <c r="A21" s="11">
        <v>118</v>
      </c>
      <c r="B21" s="36">
        <v>18</v>
      </c>
      <c r="C21" s="11" t="s">
        <v>129</v>
      </c>
      <c r="D21" s="34">
        <v>6624218</v>
      </c>
      <c r="E21" s="36">
        <v>0</v>
      </c>
      <c r="F21" s="11" t="s">
        <v>742</v>
      </c>
      <c r="G21" s="36" t="s">
        <v>170</v>
      </c>
      <c r="H21" s="20" t="s">
        <v>741</v>
      </c>
      <c r="I21" s="20" t="s">
        <v>730</v>
      </c>
      <c r="J21" s="42" t="s">
        <v>885</v>
      </c>
      <c r="K21" s="11" t="s">
        <v>48</v>
      </c>
      <c r="L21" s="36" t="s">
        <v>603</v>
      </c>
      <c r="M21" s="36" t="s">
        <v>612</v>
      </c>
      <c r="N21" s="12" t="s">
        <v>483</v>
      </c>
      <c r="O21" s="12">
        <v>1</v>
      </c>
      <c r="P21" s="36"/>
    </row>
    <row r="22" spans="1:16" ht="16.5" x14ac:dyDescent="0.45">
      <c r="A22" s="11">
        <v>119</v>
      </c>
      <c r="B22" s="36">
        <v>9</v>
      </c>
      <c r="C22" s="11" t="s">
        <v>129</v>
      </c>
      <c r="D22" s="34">
        <v>6624219</v>
      </c>
      <c r="E22" s="36">
        <v>0</v>
      </c>
      <c r="F22" s="11" t="s">
        <v>742</v>
      </c>
      <c r="G22" s="36" t="s">
        <v>170</v>
      </c>
      <c r="H22" s="57" t="s">
        <v>738</v>
      </c>
      <c r="I22" s="57" t="s">
        <v>850</v>
      </c>
      <c r="J22" s="42" t="s">
        <v>880</v>
      </c>
      <c r="K22" s="11" t="s">
        <v>48</v>
      </c>
      <c r="L22" s="36" t="s">
        <v>603</v>
      </c>
      <c r="M22" s="36" t="s">
        <v>612</v>
      </c>
      <c r="N22" s="12" t="s">
        <v>483</v>
      </c>
      <c r="O22" s="12">
        <v>1</v>
      </c>
      <c r="P22" s="36">
        <v>1</v>
      </c>
    </row>
    <row r="23" spans="1:16" ht="16.5" x14ac:dyDescent="0.45">
      <c r="A23" s="11">
        <v>120</v>
      </c>
      <c r="B23" s="36">
        <v>11</v>
      </c>
      <c r="C23" s="11" t="s">
        <v>129</v>
      </c>
      <c r="D23" s="34">
        <v>6624220</v>
      </c>
      <c r="E23" s="36">
        <v>0</v>
      </c>
      <c r="F23" s="11" t="s">
        <v>742</v>
      </c>
      <c r="G23" s="36" t="s">
        <v>170</v>
      </c>
      <c r="H23" s="57" t="s">
        <v>740</v>
      </c>
      <c r="I23" s="57" t="s">
        <v>851</v>
      </c>
      <c r="J23" s="42" t="s">
        <v>874</v>
      </c>
      <c r="K23" s="11" t="s">
        <v>48</v>
      </c>
      <c r="L23" s="36" t="s">
        <v>603</v>
      </c>
      <c r="M23" s="36" t="s">
        <v>612</v>
      </c>
      <c r="N23" s="12" t="s">
        <v>483</v>
      </c>
      <c r="O23" s="12">
        <v>1</v>
      </c>
      <c r="P23" s="36">
        <v>1</v>
      </c>
    </row>
    <row r="24" spans="1:16" ht="16.5" x14ac:dyDescent="0.45">
      <c r="A24" s="11">
        <v>121</v>
      </c>
      <c r="B24" s="36">
        <v>13</v>
      </c>
      <c r="C24" s="11" t="s">
        <v>129</v>
      </c>
      <c r="D24" s="34">
        <v>6624221</v>
      </c>
      <c r="E24" s="36">
        <v>0</v>
      </c>
      <c r="F24" s="11" t="s">
        <v>742</v>
      </c>
      <c r="G24" s="36" t="s">
        <v>170</v>
      </c>
      <c r="H24" s="55" t="s">
        <v>860</v>
      </c>
      <c r="I24" s="20" t="s">
        <v>852</v>
      </c>
      <c r="J24" s="42" t="s">
        <v>881</v>
      </c>
      <c r="K24" s="11" t="s">
        <v>48</v>
      </c>
      <c r="L24" s="36" t="s">
        <v>603</v>
      </c>
      <c r="M24" s="36" t="s">
        <v>612</v>
      </c>
      <c r="N24" s="12" t="s">
        <v>483</v>
      </c>
      <c r="O24" s="12">
        <v>1</v>
      </c>
      <c r="P24" s="36">
        <v>1</v>
      </c>
    </row>
    <row r="25" spans="1:16" ht="16.5" x14ac:dyDescent="0.45">
      <c r="A25" s="11">
        <v>122</v>
      </c>
      <c r="B25" s="36">
        <v>16</v>
      </c>
      <c r="C25" s="11" t="s">
        <v>129</v>
      </c>
      <c r="D25" s="34">
        <v>6624222</v>
      </c>
      <c r="E25" s="36">
        <v>0</v>
      </c>
      <c r="F25" s="11" t="s">
        <v>742</v>
      </c>
      <c r="G25" s="36" t="s">
        <v>170</v>
      </c>
      <c r="H25" s="55" t="s">
        <v>863</v>
      </c>
      <c r="I25" s="20" t="s">
        <v>853</v>
      </c>
      <c r="J25" s="42" t="s">
        <v>862</v>
      </c>
      <c r="K25" s="11" t="s">
        <v>48</v>
      </c>
      <c r="L25" s="36" t="s">
        <v>603</v>
      </c>
      <c r="M25" s="36" t="s">
        <v>612</v>
      </c>
      <c r="N25" s="12" t="s">
        <v>483</v>
      </c>
      <c r="O25" s="12">
        <v>1</v>
      </c>
      <c r="P25" s="36">
        <v>1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workbookViewId="0">
      <selection activeCell="I26" sqref="I26"/>
    </sheetView>
  </sheetViews>
  <sheetFormatPr defaultRowHeight="14" x14ac:dyDescent="0.25"/>
  <cols>
    <col min="1" max="1" width="11.453125" style="20" customWidth="1"/>
    <col min="2" max="2" width="12.6328125" style="20" bestFit="1" customWidth="1"/>
    <col min="3" max="3" width="12.08984375" style="20" bestFit="1" customWidth="1"/>
    <col min="4" max="4" width="11.6328125" style="20" bestFit="1" customWidth="1"/>
    <col min="5" max="5" width="14.6328125" style="20" customWidth="1"/>
    <col min="6" max="6" width="15.08984375" style="20" customWidth="1"/>
    <col min="7" max="7" width="42.36328125" style="20" customWidth="1"/>
    <col min="8" max="8" width="36.08984375" style="20" bestFit="1" customWidth="1"/>
    <col min="9" max="9" width="85.08984375" style="20" bestFit="1" customWidth="1"/>
    <col min="10" max="10" width="12.6328125" style="20" bestFit="1" customWidth="1"/>
    <col min="11" max="11" width="20.08984375" style="20" customWidth="1"/>
    <col min="12" max="12" width="18.90625" style="20" bestFit="1" customWidth="1"/>
    <col min="13" max="13" width="77.90625" style="20" bestFit="1" customWidth="1"/>
  </cols>
  <sheetData>
    <row r="1" spans="1:14" x14ac:dyDescent="0.25">
      <c r="A1" s="10" t="s">
        <v>160</v>
      </c>
    </row>
    <row r="2" spans="1:14" ht="16.5" customHeight="1" x14ac:dyDescent="0.25">
      <c r="A2" s="11" t="s">
        <v>87</v>
      </c>
      <c r="B2" s="11" t="s">
        <v>2</v>
      </c>
      <c r="C2" s="11" t="s">
        <v>88</v>
      </c>
      <c r="D2" s="11" t="s">
        <v>90</v>
      </c>
      <c r="E2" s="11" t="s">
        <v>92</v>
      </c>
      <c r="F2" s="13" t="s">
        <v>93</v>
      </c>
      <c r="G2" s="11" t="s">
        <v>94</v>
      </c>
      <c r="H2" s="11"/>
      <c r="I2" s="11" t="s">
        <v>89</v>
      </c>
      <c r="J2" s="11" t="s">
        <v>15</v>
      </c>
      <c r="K2" s="11" t="s">
        <v>16</v>
      </c>
      <c r="L2" s="11" t="s">
        <v>17</v>
      </c>
      <c r="M2" s="11" t="s">
        <v>95</v>
      </c>
      <c r="N2" s="15" t="s">
        <v>96</v>
      </c>
    </row>
    <row r="3" spans="1:14" ht="16.5" customHeight="1" x14ac:dyDescent="0.25">
      <c r="A3" s="11" t="s">
        <v>25</v>
      </c>
      <c r="B3" s="11" t="s">
        <v>26</v>
      </c>
      <c r="C3" s="11" t="s">
        <v>97</v>
      </c>
      <c r="D3" s="11" t="s">
        <v>99</v>
      </c>
      <c r="E3" s="11" t="s">
        <v>33</v>
      </c>
      <c r="F3" s="13" t="s">
        <v>101</v>
      </c>
      <c r="G3" s="11" t="s">
        <v>35</v>
      </c>
      <c r="H3" s="11"/>
      <c r="I3" s="11" t="s">
        <v>98</v>
      </c>
      <c r="J3" s="11" t="s">
        <v>37</v>
      </c>
      <c r="K3" s="11" t="s">
        <v>38</v>
      </c>
      <c r="L3" s="11" t="s">
        <v>39</v>
      </c>
      <c r="M3" s="11" t="s">
        <v>102</v>
      </c>
      <c r="N3" s="15" t="s">
        <v>103</v>
      </c>
    </row>
    <row r="4" spans="1:14" ht="16.5" x14ac:dyDescent="0.45">
      <c r="A4" s="11">
        <v>1001</v>
      </c>
      <c r="B4" s="11">
        <v>1</v>
      </c>
      <c r="C4" s="11" t="s">
        <v>161</v>
      </c>
      <c r="D4" s="34">
        <v>6624301</v>
      </c>
      <c r="E4" s="36" t="s">
        <v>162</v>
      </c>
      <c r="F4" s="36" t="s">
        <v>163</v>
      </c>
      <c r="G4" s="20" t="s">
        <v>840</v>
      </c>
      <c r="H4" s="52" t="s">
        <v>754</v>
      </c>
      <c r="I4" s="53" t="s">
        <v>777</v>
      </c>
      <c r="J4" s="11" t="s">
        <v>48</v>
      </c>
      <c r="K4" s="36" t="s">
        <v>780</v>
      </c>
      <c r="L4" s="36" t="s">
        <v>783</v>
      </c>
      <c r="M4" s="11" t="s">
        <v>484</v>
      </c>
      <c r="N4" s="33">
        <v>0</v>
      </c>
    </row>
    <row r="5" spans="1:14" ht="16.5" x14ac:dyDescent="0.45">
      <c r="A5" s="11">
        <v>1002</v>
      </c>
      <c r="B5" s="11">
        <v>2</v>
      </c>
      <c r="C5" s="11" t="s">
        <v>161</v>
      </c>
      <c r="D5" s="34">
        <v>6624302</v>
      </c>
      <c r="E5" s="36" t="s">
        <v>162</v>
      </c>
      <c r="F5" s="36" t="s">
        <v>166</v>
      </c>
      <c r="G5" s="10" t="s">
        <v>764</v>
      </c>
      <c r="H5" s="52" t="s">
        <v>755</v>
      </c>
      <c r="I5" s="53" t="s">
        <v>799</v>
      </c>
      <c r="J5" s="11" t="s">
        <v>48</v>
      </c>
      <c r="K5" s="36" t="s">
        <v>781</v>
      </c>
      <c r="L5" s="36" t="s">
        <v>784</v>
      </c>
      <c r="M5" s="11" t="s">
        <v>484</v>
      </c>
      <c r="N5" s="33">
        <v>0</v>
      </c>
    </row>
    <row r="6" spans="1:14" ht="16.5" x14ac:dyDescent="0.45">
      <c r="A6" s="11">
        <v>1003</v>
      </c>
      <c r="B6" s="11">
        <v>3</v>
      </c>
      <c r="C6" s="11" t="s">
        <v>161</v>
      </c>
      <c r="D6" s="34">
        <v>6624303</v>
      </c>
      <c r="E6" s="36" t="s">
        <v>162</v>
      </c>
      <c r="F6" s="11" t="s">
        <v>470</v>
      </c>
      <c r="G6" s="10" t="s">
        <v>765</v>
      </c>
      <c r="H6" s="52" t="s">
        <v>833</v>
      </c>
      <c r="I6" s="53" t="s">
        <v>802</v>
      </c>
      <c r="J6" s="11" t="s">
        <v>48</v>
      </c>
      <c r="K6" s="36" t="s">
        <v>117</v>
      </c>
      <c r="L6" s="36" t="s">
        <v>118</v>
      </c>
      <c r="M6" s="11" t="s">
        <v>484</v>
      </c>
      <c r="N6" s="33">
        <v>0</v>
      </c>
    </row>
    <row r="7" spans="1:14" ht="16.5" x14ac:dyDescent="0.45">
      <c r="A7" s="11">
        <v>1004</v>
      </c>
      <c r="B7" s="11">
        <v>4</v>
      </c>
      <c r="C7" s="11" t="s">
        <v>161</v>
      </c>
      <c r="D7" s="34">
        <v>6624304</v>
      </c>
      <c r="E7" s="36" t="s">
        <v>162</v>
      </c>
      <c r="F7" s="36" t="s">
        <v>163</v>
      </c>
      <c r="G7" s="10" t="s">
        <v>766</v>
      </c>
      <c r="H7" s="52" t="s">
        <v>757</v>
      </c>
      <c r="I7" s="53" t="s">
        <v>778</v>
      </c>
      <c r="J7" s="11" t="s">
        <v>48</v>
      </c>
      <c r="K7" s="36" t="s">
        <v>780</v>
      </c>
      <c r="L7" s="36" t="s">
        <v>783</v>
      </c>
      <c r="M7" s="11" t="s">
        <v>484</v>
      </c>
      <c r="N7" s="33">
        <v>0</v>
      </c>
    </row>
    <row r="8" spans="1:14" ht="16.5" x14ac:dyDescent="0.45">
      <c r="A8" s="11">
        <v>1005</v>
      </c>
      <c r="B8" s="11">
        <v>5</v>
      </c>
      <c r="C8" s="11" t="s">
        <v>161</v>
      </c>
      <c r="D8" s="34">
        <v>6624305</v>
      </c>
      <c r="E8" s="36" t="s">
        <v>162</v>
      </c>
      <c r="F8" s="11" t="s">
        <v>748</v>
      </c>
      <c r="G8" s="56" t="s">
        <v>845</v>
      </c>
      <c r="H8" s="54" t="s">
        <v>846</v>
      </c>
      <c r="I8" s="36" t="s">
        <v>882</v>
      </c>
      <c r="J8" s="11" t="s">
        <v>48</v>
      </c>
      <c r="K8" s="36" t="s">
        <v>791</v>
      </c>
      <c r="L8" s="36" t="s">
        <v>792</v>
      </c>
      <c r="M8" s="11" t="s">
        <v>484</v>
      </c>
      <c r="N8" s="33">
        <v>0</v>
      </c>
    </row>
    <row r="9" spans="1:14" ht="16.5" x14ac:dyDescent="0.45">
      <c r="A9" s="11">
        <v>1006</v>
      </c>
      <c r="B9" s="11">
        <v>6</v>
      </c>
      <c r="C9" s="11" t="s">
        <v>161</v>
      </c>
      <c r="D9" s="34">
        <v>6624306</v>
      </c>
      <c r="E9" s="36" t="s">
        <v>162</v>
      </c>
      <c r="F9" s="36" t="s">
        <v>163</v>
      </c>
      <c r="G9" s="20" t="s">
        <v>767</v>
      </c>
      <c r="H9" s="50" t="s">
        <v>758</v>
      </c>
      <c r="I9" s="36" t="s">
        <v>779</v>
      </c>
      <c r="J9" s="11" t="s">
        <v>48</v>
      </c>
      <c r="K9" s="36" t="s">
        <v>780</v>
      </c>
      <c r="L9" s="36" t="s">
        <v>783</v>
      </c>
      <c r="M9" s="11" t="s">
        <v>484</v>
      </c>
      <c r="N9" s="33">
        <v>0</v>
      </c>
    </row>
    <row r="10" spans="1:14" ht="16.5" x14ac:dyDescent="0.45">
      <c r="A10" s="11">
        <v>1007</v>
      </c>
      <c r="B10" s="11">
        <v>7</v>
      </c>
      <c r="C10" s="11" t="s">
        <v>161</v>
      </c>
      <c r="D10" s="34">
        <v>6624307</v>
      </c>
      <c r="E10" s="36" t="s">
        <v>162</v>
      </c>
      <c r="F10" s="36" t="s">
        <v>166</v>
      </c>
      <c r="G10" s="20" t="s">
        <v>768</v>
      </c>
      <c r="H10" s="51" t="s">
        <v>759</v>
      </c>
      <c r="I10" s="36" t="s">
        <v>798</v>
      </c>
      <c r="J10" s="11" t="s">
        <v>48</v>
      </c>
      <c r="K10" s="36" t="s">
        <v>781</v>
      </c>
      <c r="L10" s="36" t="s">
        <v>784</v>
      </c>
      <c r="M10" s="11" t="s">
        <v>484</v>
      </c>
      <c r="N10" s="33">
        <v>0</v>
      </c>
    </row>
    <row r="11" spans="1:14" ht="16.5" x14ac:dyDescent="0.45">
      <c r="A11" s="11">
        <v>1008</v>
      </c>
      <c r="B11" s="11">
        <v>8</v>
      </c>
      <c r="C11" s="11" t="s">
        <v>161</v>
      </c>
      <c r="D11" s="34">
        <v>6624308</v>
      </c>
      <c r="E11" s="36" t="s">
        <v>162</v>
      </c>
      <c r="F11" s="11" t="s">
        <v>748</v>
      </c>
      <c r="G11" s="57" t="s">
        <v>769</v>
      </c>
      <c r="H11" s="54" t="s">
        <v>834</v>
      </c>
      <c r="I11" s="36" t="s">
        <v>883</v>
      </c>
      <c r="J11" s="11" t="s">
        <v>48</v>
      </c>
      <c r="K11" s="36" t="s">
        <v>791</v>
      </c>
      <c r="L11" s="36" t="s">
        <v>792</v>
      </c>
      <c r="M11" s="11" t="s">
        <v>484</v>
      </c>
      <c r="N11" s="33">
        <v>0</v>
      </c>
    </row>
    <row r="12" spans="1:14" ht="16.5" x14ac:dyDescent="0.45">
      <c r="A12" s="11">
        <v>1009</v>
      </c>
      <c r="B12" s="11">
        <v>9</v>
      </c>
      <c r="C12" s="11" t="s">
        <v>161</v>
      </c>
      <c r="D12" s="34">
        <v>6624309</v>
      </c>
      <c r="E12" s="36" t="s">
        <v>162</v>
      </c>
      <c r="F12" s="36" t="s">
        <v>166</v>
      </c>
      <c r="G12" s="20" t="s">
        <v>770</v>
      </c>
      <c r="H12" s="50" t="s">
        <v>760</v>
      </c>
      <c r="I12" s="36" t="s">
        <v>797</v>
      </c>
      <c r="J12" s="11" t="s">
        <v>48</v>
      </c>
      <c r="K12" s="36" t="s">
        <v>781</v>
      </c>
      <c r="L12" s="36" t="s">
        <v>784</v>
      </c>
      <c r="M12" s="11" t="s">
        <v>484</v>
      </c>
      <c r="N12" s="33">
        <v>0</v>
      </c>
    </row>
    <row r="13" spans="1:14" ht="16.5" x14ac:dyDescent="0.45">
      <c r="A13" s="11">
        <v>1010</v>
      </c>
      <c r="B13" s="11">
        <v>10</v>
      </c>
      <c r="C13" s="11" t="s">
        <v>161</v>
      </c>
      <c r="D13" s="34">
        <v>6624310</v>
      </c>
      <c r="E13" s="36" t="s">
        <v>162</v>
      </c>
      <c r="F13" s="11" t="s">
        <v>748</v>
      </c>
      <c r="G13" s="57" t="s">
        <v>771</v>
      </c>
      <c r="H13" s="54" t="s">
        <v>835</v>
      </c>
      <c r="I13" s="36" t="s">
        <v>876</v>
      </c>
      <c r="J13" s="11" t="s">
        <v>48</v>
      </c>
      <c r="K13" s="36" t="s">
        <v>782</v>
      </c>
      <c r="L13" s="36" t="s">
        <v>785</v>
      </c>
      <c r="M13" s="11" t="s">
        <v>484</v>
      </c>
      <c r="N13" s="33">
        <v>0</v>
      </c>
    </row>
    <row r="14" spans="1:14" ht="16.5" x14ac:dyDescent="0.45">
      <c r="A14" s="11">
        <v>1011</v>
      </c>
      <c r="B14" s="11">
        <v>11</v>
      </c>
      <c r="C14" s="11" t="s">
        <v>161</v>
      </c>
      <c r="D14" s="34">
        <v>6624311</v>
      </c>
      <c r="E14" s="36" t="s">
        <v>162</v>
      </c>
      <c r="F14" s="11" t="s">
        <v>470</v>
      </c>
      <c r="G14" s="55" t="s">
        <v>839</v>
      </c>
      <c r="H14" s="54" t="s">
        <v>836</v>
      </c>
      <c r="I14" s="40" t="s">
        <v>877</v>
      </c>
      <c r="J14" s="11" t="s">
        <v>48</v>
      </c>
      <c r="K14" s="36" t="s">
        <v>117</v>
      </c>
      <c r="L14" s="36" t="s">
        <v>118</v>
      </c>
      <c r="M14" s="11" t="s">
        <v>484</v>
      </c>
      <c r="N14" s="33">
        <v>0</v>
      </c>
    </row>
    <row r="15" spans="1:14" ht="16.5" x14ac:dyDescent="0.45">
      <c r="A15" s="11">
        <v>1012</v>
      </c>
      <c r="B15" s="11">
        <v>12</v>
      </c>
      <c r="C15" s="11" t="s">
        <v>161</v>
      </c>
      <c r="D15" s="34">
        <v>6624312</v>
      </c>
      <c r="E15" s="36" t="s">
        <v>162</v>
      </c>
      <c r="F15" s="11" t="s">
        <v>748</v>
      </c>
      <c r="G15" s="42" t="s">
        <v>772</v>
      </c>
      <c r="H15" s="50" t="s">
        <v>756</v>
      </c>
      <c r="I15" s="36" t="s">
        <v>803</v>
      </c>
      <c r="J15" s="11" t="s">
        <v>48</v>
      </c>
      <c r="K15" s="36" t="s">
        <v>782</v>
      </c>
      <c r="L15" s="36" t="s">
        <v>785</v>
      </c>
      <c r="M15" s="11" t="s">
        <v>484</v>
      </c>
      <c r="N15" s="33">
        <v>0</v>
      </c>
    </row>
    <row r="16" spans="1:14" ht="16.5" x14ac:dyDescent="0.45">
      <c r="A16" s="11">
        <v>1013</v>
      </c>
      <c r="B16" s="11">
        <v>13</v>
      </c>
      <c r="C16" s="11" t="s">
        <v>161</v>
      </c>
      <c r="D16" s="34">
        <v>6624313</v>
      </c>
      <c r="E16" s="36" t="s">
        <v>162</v>
      </c>
      <c r="F16" s="36" t="s">
        <v>163</v>
      </c>
      <c r="G16" s="57" t="s">
        <v>773</v>
      </c>
      <c r="H16" s="54" t="s">
        <v>837</v>
      </c>
      <c r="I16" s="40" t="s">
        <v>884</v>
      </c>
      <c r="J16" s="11" t="s">
        <v>48</v>
      </c>
      <c r="K16" s="36" t="s">
        <v>780</v>
      </c>
      <c r="L16" s="36" t="s">
        <v>783</v>
      </c>
      <c r="M16" s="11" t="s">
        <v>484</v>
      </c>
      <c r="N16" s="33">
        <v>0</v>
      </c>
    </row>
    <row r="17" spans="1:14" ht="16.5" x14ac:dyDescent="0.45">
      <c r="A17" s="11">
        <v>1014</v>
      </c>
      <c r="B17" s="11">
        <v>14</v>
      </c>
      <c r="C17" s="11" t="s">
        <v>161</v>
      </c>
      <c r="D17" s="34">
        <v>6624314</v>
      </c>
      <c r="E17" s="36" t="s">
        <v>162</v>
      </c>
      <c r="F17" s="36" t="s">
        <v>166</v>
      </c>
      <c r="G17" s="42" t="s">
        <v>842</v>
      </c>
      <c r="H17" s="50" t="s">
        <v>761</v>
      </c>
      <c r="I17" s="36" t="s">
        <v>841</v>
      </c>
      <c r="J17" s="11" t="s">
        <v>48</v>
      </c>
      <c r="K17" s="36" t="s">
        <v>781</v>
      </c>
      <c r="L17" s="36" t="s">
        <v>784</v>
      </c>
      <c r="M17" s="11" t="s">
        <v>484</v>
      </c>
      <c r="N17" s="33">
        <v>0</v>
      </c>
    </row>
    <row r="18" spans="1:14" ht="16.5" x14ac:dyDescent="0.45">
      <c r="A18" s="11">
        <v>1015</v>
      </c>
      <c r="B18" s="11">
        <v>15</v>
      </c>
      <c r="C18" s="11" t="s">
        <v>161</v>
      </c>
      <c r="D18" s="34">
        <v>6624315</v>
      </c>
      <c r="E18" s="36" t="s">
        <v>162</v>
      </c>
      <c r="F18" s="11" t="s">
        <v>748</v>
      </c>
      <c r="G18" s="55" t="s">
        <v>843</v>
      </c>
      <c r="H18" s="54" t="s">
        <v>891</v>
      </c>
      <c r="I18" s="59" t="s">
        <v>890</v>
      </c>
      <c r="J18" s="11" t="s">
        <v>48</v>
      </c>
      <c r="K18" s="36" t="s">
        <v>791</v>
      </c>
      <c r="L18" s="36" t="s">
        <v>792</v>
      </c>
      <c r="M18" s="11" t="s">
        <v>484</v>
      </c>
      <c r="N18" s="33">
        <v>0</v>
      </c>
    </row>
    <row r="19" spans="1:14" ht="16.5" x14ac:dyDescent="0.45">
      <c r="A19" s="11">
        <v>1016</v>
      </c>
      <c r="B19" s="11">
        <v>16</v>
      </c>
      <c r="C19" s="11" t="s">
        <v>161</v>
      </c>
      <c r="D19" s="34">
        <v>6624316</v>
      </c>
      <c r="E19" s="36" t="s">
        <v>162</v>
      </c>
      <c r="F19" s="11" t="s">
        <v>748</v>
      </c>
      <c r="G19" s="42" t="s">
        <v>844</v>
      </c>
      <c r="H19" s="50" t="s">
        <v>762</v>
      </c>
      <c r="I19" s="40" t="s">
        <v>805</v>
      </c>
      <c r="J19" s="11" t="s">
        <v>48</v>
      </c>
      <c r="K19" s="36" t="s">
        <v>782</v>
      </c>
      <c r="L19" s="36" t="s">
        <v>785</v>
      </c>
      <c r="M19" s="11" t="s">
        <v>484</v>
      </c>
      <c r="N19" s="33">
        <v>0</v>
      </c>
    </row>
    <row r="20" spans="1:14" ht="16.5" x14ac:dyDescent="0.45">
      <c r="A20" s="11">
        <v>1017</v>
      </c>
      <c r="B20" s="11">
        <v>17</v>
      </c>
      <c r="C20" s="11" t="s">
        <v>161</v>
      </c>
      <c r="D20" s="34">
        <v>6624317</v>
      </c>
      <c r="E20" s="36" t="s">
        <v>162</v>
      </c>
      <c r="F20" s="36" t="s">
        <v>163</v>
      </c>
      <c r="G20" s="57" t="s">
        <v>774</v>
      </c>
      <c r="H20" s="54" t="s">
        <v>838</v>
      </c>
      <c r="I20" s="40" t="s">
        <v>878</v>
      </c>
      <c r="J20" s="11" t="s">
        <v>48</v>
      </c>
      <c r="K20" s="36" t="s">
        <v>780</v>
      </c>
      <c r="L20" s="36" t="s">
        <v>783</v>
      </c>
      <c r="M20" s="11" t="s">
        <v>484</v>
      </c>
      <c r="N20" s="33">
        <v>0</v>
      </c>
    </row>
    <row r="21" spans="1:14" ht="16.5" x14ac:dyDescent="0.45">
      <c r="A21" s="11">
        <v>1018</v>
      </c>
      <c r="B21" s="11">
        <v>18</v>
      </c>
      <c r="C21" s="11" t="s">
        <v>161</v>
      </c>
      <c r="D21" s="34">
        <v>6624318</v>
      </c>
      <c r="E21" s="36" t="s">
        <v>162</v>
      </c>
      <c r="F21" s="11" t="s">
        <v>748</v>
      </c>
      <c r="G21" s="20" t="s">
        <v>775</v>
      </c>
      <c r="H21" s="50" t="s">
        <v>763</v>
      </c>
      <c r="I21" s="36" t="s">
        <v>886</v>
      </c>
      <c r="J21" s="11" t="s">
        <v>48</v>
      </c>
      <c r="K21" s="36" t="s">
        <v>791</v>
      </c>
      <c r="L21" s="36" t="s">
        <v>792</v>
      </c>
      <c r="M21" s="11" t="s">
        <v>484</v>
      </c>
      <c r="N21" s="33">
        <v>0</v>
      </c>
    </row>
    <row r="23" spans="1:14" x14ac:dyDescent="0.25">
      <c r="I23" s="42"/>
    </row>
    <row r="37" spans="6:6" x14ac:dyDescent="0.25">
      <c r="F37" s="42"/>
    </row>
  </sheetData>
  <phoneticPr fontId="5" type="noConversion"/>
  <conditionalFormatting sqref="I1:I2 I44:I1048576">
    <cfRule type="containsText" dxfId="0" priority="3" operator="containsText" text="alli">
      <formula>NOT(ISERROR(SEARCH("alli",I1)))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5" sqref="A25:XFD25"/>
    </sheetView>
  </sheetViews>
  <sheetFormatPr defaultColWidth="9" defaultRowHeight="16.5" x14ac:dyDescent="0.25"/>
  <cols>
    <col min="1" max="2" width="9" style="9" customWidth="1"/>
    <col min="3" max="3" width="28.08984375" style="9" bestFit="1" customWidth="1"/>
    <col min="4" max="4" width="43.90625" style="9" bestFit="1" customWidth="1"/>
    <col min="5" max="5" width="9.453125" style="9" bestFit="1" customWidth="1"/>
    <col min="6" max="6" width="52.453125" style="9" bestFit="1" customWidth="1"/>
    <col min="7" max="7" width="18.90625" style="9" bestFit="1" customWidth="1"/>
    <col min="8" max="8" width="50.26953125" style="9" bestFit="1" customWidth="1"/>
    <col min="9" max="9" width="19" style="9" customWidth="1"/>
    <col min="10" max="10" width="17.453125" style="9" bestFit="1" customWidth="1"/>
    <col min="11" max="11" width="20.08984375" style="9" customWidth="1"/>
    <col min="12" max="12" width="21.6328125" style="9" customWidth="1"/>
    <col min="13" max="13" width="9" style="9" customWidth="1"/>
    <col min="14" max="16384" width="9" style="9"/>
  </cols>
  <sheetData>
    <row r="1" spans="1:14" x14ac:dyDescent="0.25">
      <c r="A1" s="9" t="s">
        <v>179</v>
      </c>
    </row>
    <row r="2" spans="1:14" x14ac:dyDescent="0.25">
      <c r="A2" s="9" t="s">
        <v>25</v>
      </c>
      <c r="B2" s="9" t="s">
        <v>180</v>
      </c>
      <c r="C2" s="9" t="s">
        <v>501</v>
      </c>
      <c r="D2" s="9" t="s">
        <v>181</v>
      </c>
      <c r="F2" s="9" t="s">
        <v>93</v>
      </c>
      <c r="H2" s="9" t="s">
        <v>182</v>
      </c>
      <c r="J2" s="9" t="s">
        <v>15</v>
      </c>
      <c r="K2" s="9" t="s">
        <v>16</v>
      </c>
      <c r="L2" s="9" t="s">
        <v>17</v>
      </c>
      <c r="M2" s="9" t="s">
        <v>96</v>
      </c>
    </row>
    <row r="3" spans="1:14" x14ac:dyDescent="0.25">
      <c r="A3" s="9" t="s">
        <v>25</v>
      </c>
      <c r="B3" s="9" t="s">
        <v>183</v>
      </c>
      <c r="D3" s="9" t="s">
        <v>33</v>
      </c>
      <c r="F3" s="9" t="s">
        <v>554</v>
      </c>
      <c r="H3" s="9" t="s">
        <v>828</v>
      </c>
      <c r="J3" s="9" t="s">
        <v>37</v>
      </c>
      <c r="K3" s="9" t="s">
        <v>38</v>
      </c>
      <c r="L3" s="9" t="s">
        <v>39</v>
      </c>
      <c r="M3" s="9" t="s">
        <v>103</v>
      </c>
    </row>
    <row r="4" spans="1:14" s="46" customFormat="1" x14ac:dyDescent="0.25">
      <c r="A4" s="9">
        <v>1</v>
      </c>
      <c r="B4" s="9" t="s">
        <v>184</v>
      </c>
      <c r="C4" s="9" t="s">
        <v>492</v>
      </c>
      <c r="D4" s="9" t="s">
        <v>514</v>
      </c>
      <c r="E4" s="9" t="s">
        <v>502</v>
      </c>
      <c r="F4" s="9" t="s">
        <v>555</v>
      </c>
      <c r="G4" s="9" t="s">
        <v>492</v>
      </c>
      <c r="H4" s="9" t="s">
        <v>542</v>
      </c>
      <c r="I4" s="9" t="s">
        <v>583</v>
      </c>
      <c r="J4" s="9" t="s">
        <v>48</v>
      </c>
      <c r="K4" s="9" t="s">
        <v>603</v>
      </c>
      <c r="L4" s="9" t="s">
        <v>612</v>
      </c>
      <c r="M4" s="9">
        <v>9</v>
      </c>
      <c r="N4" s="9"/>
    </row>
    <row r="5" spans="1:14" s="46" customFormat="1" x14ac:dyDescent="0.25">
      <c r="A5" s="9">
        <v>2</v>
      </c>
      <c r="B5" s="9" t="s">
        <v>184</v>
      </c>
      <c r="C5" s="9" t="s">
        <v>565</v>
      </c>
      <c r="D5" s="9" t="s">
        <v>514</v>
      </c>
      <c r="E5" s="9" t="s">
        <v>502</v>
      </c>
      <c r="F5" s="9" t="s">
        <v>203</v>
      </c>
      <c r="G5" s="9" t="s">
        <v>565</v>
      </c>
      <c r="H5" s="9" t="s">
        <v>547</v>
      </c>
      <c r="I5" s="9" t="s">
        <v>580</v>
      </c>
      <c r="J5" s="9" t="s">
        <v>48</v>
      </c>
      <c r="K5" s="9" t="s">
        <v>117</v>
      </c>
      <c r="L5" s="9" t="s">
        <v>118</v>
      </c>
      <c r="M5" s="9">
        <v>9</v>
      </c>
      <c r="N5" s="9"/>
    </row>
    <row r="6" spans="1:14" s="46" customFormat="1" x14ac:dyDescent="0.25">
      <c r="A6" s="9">
        <v>3</v>
      </c>
      <c r="B6" s="9" t="s">
        <v>184</v>
      </c>
      <c r="C6" s="9" t="s">
        <v>566</v>
      </c>
      <c r="D6" s="9" t="s">
        <v>514</v>
      </c>
      <c r="E6" s="9" t="s">
        <v>502</v>
      </c>
      <c r="F6" s="9" t="s">
        <v>205</v>
      </c>
      <c r="G6" s="9" t="s">
        <v>566</v>
      </c>
      <c r="H6" s="9" t="s">
        <v>543</v>
      </c>
      <c r="I6" s="9" t="s">
        <v>581</v>
      </c>
      <c r="J6" s="9" t="s">
        <v>48</v>
      </c>
      <c r="K6" s="9" t="s">
        <v>117</v>
      </c>
      <c r="L6" s="9" t="s">
        <v>118</v>
      </c>
      <c r="M6" s="9">
        <v>9</v>
      </c>
      <c r="N6" s="9"/>
    </row>
    <row r="7" spans="1:14" s="46" customFormat="1" x14ac:dyDescent="0.25">
      <c r="A7" s="9">
        <v>4</v>
      </c>
      <c r="B7" s="9" t="s">
        <v>184</v>
      </c>
      <c r="C7" s="9" t="s">
        <v>806</v>
      </c>
      <c r="D7" s="9" t="s">
        <v>514</v>
      </c>
      <c r="E7" s="9" t="s">
        <v>502</v>
      </c>
      <c r="F7" s="47" t="s">
        <v>520</v>
      </c>
      <c r="G7" s="9" t="s">
        <v>815</v>
      </c>
      <c r="H7" s="9" t="s">
        <v>521</v>
      </c>
      <c r="I7" s="9" t="s">
        <v>453</v>
      </c>
      <c r="J7" s="9" t="s">
        <v>48</v>
      </c>
      <c r="K7" s="9" t="s">
        <v>568</v>
      </c>
      <c r="L7" s="9" t="s">
        <v>573</v>
      </c>
      <c r="M7" s="9">
        <v>9</v>
      </c>
      <c r="N7" s="9"/>
    </row>
    <row r="8" spans="1:14" s="46" customFormat="1" x14ac:dyDescent="0.25">
      <c r="A8" s="9">
        <v>5</v>
      </c>
      <c r="B8" s="9" t="s">
        <v>184</v>
      </c>
      <c r="C8" s="9" t="s">
        <v>493</v>
      </c>
      <c r="D8" s="9" t="s">
        <v>514</v>
      </c>
      <c r="E8" s="9" t="s">
        <v>502</v>
      </c>
      <c r="F8" s="9" t="s">
        <v>556</v>
      </c>
      <c r="G8" s="48" t="s">
        <v>493</v>
      </c>
      <c r="H8" s="9" t="s">
        <v>548</v>
      </c>
      <c r="I8" s="9" t="s">
        <v>593</v>
      </c>
      <c r="J8" s="9" t="s">
        <v>48</v>
      </c>
      <c r="K8" s="9" t="s">
        <v>149</v>
      </c>
      <c r="L8" s="9" t="s">
        <v>150</v>
      </c>
      <c r="M8" s="9">
        <v>9</v>
      </c>
      <c r="N8" s="41" t="s">
        <v>600</v>
      </c>
    </row>
    <row r="9" spans="1:14" s="46" customFormat="1" x14ac:dyDescent="0.25">
      <c r="A9" s="9">
        <v>6</v>
      </c>
      <c r="B9" s="9" t="s">
        <v>184</v>
      </c>
      <c r="C9" s="9" t="s">
        <v>584</v>
      </c>
      <c r="D9" s="9" t="s">
        <v>514</v>
      </c>
      <c r="E9" s="9" t="s">
        <v>502</v>
      </c>
      <c r="F9" s="9" t="s">
        <v>557</v>
      </c>
      <c r="G9" s="9" t="s">
        <v>584</v>
      </c>
      <c r="H9" s="9" t="s">
        <v>544</v>
      </c>
      <c r="I9" s="9" t="s">
        <v>587</v>
      </c>
      <c r="J9" s="9" t="s">
        <v>48</v>
      </c>
      <c r="K9" s="9" t="s">
        <v>136</v>
      </c>
      <c r="L9" s="9" t="s">
        <v>137</v>
      </c>
      <c r="M9" s="9">
        <v>9</v>
      </c>
      <c r="N9" s="9"/>
    </row>
    <row r="10" spans="1:14" s="46" customFormat="1" ht="17.5" customHeight="1" x14ac:dyDescent="0.25">
      <c r="A10" s="9">
        <v>7</v>
      </c>
      <c r="B10" s="9" t="s">
        <v>184</v>
      </c>
      <c r="C10" s="9" t="s">
        <v>522</v>
      </c>
      <c r="D10" s="9" t="s">
        <v>514</v>
      </c>
      <c r="E10" s="9" t="s">
        <v>502</v>
      </c>
      <c r="F10" s="9" t="s">
        <v>518</v>
      </c>
      <c r="G10" s="9" t="s">
        <v>522</v>
      </c>
      <c r="H10" s="9" t="s">
        <v>523</v>
      </c>
      <c r="I10" s="49" t="s">
        <v>533</v>
      </c>
      <c r="J10" s="9" t="s">
        <v>48</v>
      </c>
      <c r="K10" s="9" t="s">
        <v>569</v>
      </c>
      <c r="L10" s="9" t="s">
        <v>574</v>
      </c>
      <c r="M10" s="9">
        <v>9</v>
      </c>
      <c r="N10" s="9"/>
    </row>
    <row r="11" spans="1:14" s="46" customFormat="1" ht="17.5" customHeight="1" x14ac:dyDescent="0.25">
      <c r="A11" s="9">
        <v>8</v>
      </c>
      <c r="B11" s="9" t="s">
        <v>184</v>
      </c>
      <c r="C11" s="9" t="s">
        <v>585</v>
      </c>
      <c r="D11" s="9" t="s">
        <v>514</v>
      </c>
      <c r="E11" s="9" t="s">
        <v>502</v>
      </c>
      <c r="F11" s="9" t="s">
        <v>563</v>
      </c>
      <c r="G11" s="9" t="s">
        <v>585</v>
      </c>
      <c r="H11" s="9" t="s">
        <v>564</v>
      </c>
      <c r="I11" s="9" t="s">
        <v>588</v>
      </c>
      <c r="J11" s="9" t="s">
        <v>48</v>
      </c>
      <c r="K11" s="9" t="s">
        <v>141</v>
      </c>
      <c r="L11" s="9" t="s">
        <v>142</v>
      </c>
      <c r="M11" s="9">
        <v>9</v>
      </c>
      <c r="N11" s="9"/>
    </row>
    <row r="12" spans="1:14" s="46" customFormat="1" x14ac:dyDescent="0.25">
      <c r="A12" s="9">
        <v>9</v>
      </c>
      <c r="B12" s="9" t="s">
        <v>184</v>
      </c>
      <c r="C12" s="9" t="s">
        <v>807</v>
      </c>
      <c r="D12" s="9" t="s">
        <v>514</v>
      </c>
      <c r="E12" s="9" t="s">
        <v>502</v>
      </c>
      <c r="F12" s="47" t="s">
        <v>519</v>
      </c>
      <c r="G12" s="9" t="s">
        <v>814</v>
      </c>
      <c r="H12" s="9" t="s">
        <v>521</v>
      </c>
      <c r="I12" s="9" t="s">
        <v>453</v>
      </c>
      <c r="J12" s="9" t="s">
        <v>48</v>
      </c>
      <c r="K12" s="9" t="s">
        <v>570</v>
      </c>
      <c r="L12" s="9" t="s">
        <v>575</v>
      </c>
      <c r="M12" s="9">
        <v>9</v>
      </c>
      <c r="N12" s="9"/>
    </row>
    <row r="13" spans="1:14" s="46" customFormat="1" x14ac:dyDescent="0.25">
      <c r="A13" s="9">
        <v>10</v>
      </c>
      <c r="B13" s="9" t="s">
        <v>184</v>
      </c>
      <c r="C13" s="9" t="s">
        <v>567</v>
      </c>
      <c r="D13" s="9" t="s">
        <v>514</v>
      </c>
      <c r="E13" s="9" t="s">
        <v>502</v>
      </c>
      <c r="F13" s="9" t="s">
        <v>480</v>
      </c>
      <c r="G13" s="9" t="s">
        <v>567</v>
      </c>
      <c r="H13" s="9" t="s">
        <v>545</v>
      </c>
      <c r="I13" s="9" t="s">
        <v>582</v>
      </c>
      <c r="J13" s="9" t="s">
        <v>488</v>
      </c>
      <c r="K13" s="9" t="s">
        <v>117</v>
      </c>
      <c r="L13" s="9" t="s">
        <v>118</v>
      </c>
      <c r="M13" s="9">
        <v>9</v>
      </c>
      <c r="N13" s="9"/>
    </row>
    <row r="14" spans="1:14" s="46" customFormat="1" x14ac:dyDescent="0.25">
      <c r="A14" s="9">
        <v>11</v>
      </c>
      <c r="B14" s="9" t="s">
        <v>184</v>
      </c>
      <c r="C14" s="9" t="s">
        <v>586</v>
      </c>
      <c r="D14" s="9" t="s">
        <v>514</v>
      </c>
      <c r="E14" s="9" t="s">
        <v>502</v>
      </c>
      <c r="F14" s="9" t="s">
        <v>558</v>
      </c>
      <c r="G14" s="9" t="s">
        <v>586</v>
      </c>
      <c r="H14" s="47" t="s">
        <v>818</v>
      </c>
      <c r="I14" s="9" t="s">
        <v>817</v>
      </c>
      <c r="J14" s="9" t="s">
        <v>48</v>
      </c>
      <c r="K14" s="9" t="s">
        <v>604</v>
      </c>
      <c r="L14" s="9" t="s">
        <v>613</v>
      </c>
      <c r="M14" s="9">
        <v>9</v>
      </c>
      <c r="N14" s="9"/>
    </row>
    <row r="15" spans="1:14" s="46" customFormat="1" x14ac:dyDescent="0.25">
      <c r="A15" s="9">
        <v>12</v>
      </c>
      <c r="B15" s="9" t="s">
        <v>184</v>
      </c>
      <c r="C15" s="9" t="s">
        <v>494</v>
      </c>
      <c r="D15" s="9" t="s">
        <v>514</v>
      </c>
      <c r="E15" s="9" t="s">
        <v>502</v>
      </c>
      <c r="F15" s="9" t="s">
        <v>559</v>
      </c>
      <c r="G15" s="9" t="s">
        <v>494</v>
      </c>
      <c r="H15" s="9" t="s">
        <v>481</v>
      </c>
      <c r="I15" s="9" t="s">
        <v>579</v>
      </c>
      <c r="J15" s="9" t="s">
        <v>48</v>
      </c>
      <c r="K15" s="9" t="s">
        <v>571</v>
      </c>
      <c r="L15" s="9" t="s">
        <v>576</v>
      </c>
      <c r="M15" s="9">
        <v>9</v>
      </c>
      <c r="N15" s="9"/>
    </row>
    <row r="16" spans="1:14" s="46" customFormat="1" ht="18.649999999999999" customHeight="1" x14ac:dyDescent="0.25">
      <c r="A16" s="9">
        <v>13</v>
      </c>
      <c r="B16" s="9" t="s">
        <v>184</v>
      </c>
      <c r="C16" s="9" t="s">
        <v>509</v>
      </c>
      <c r="D16" s="9" t="s">
        <v>515</v>
      </c>
      <c r="E16" s="9" t="s">
        <v>503</v>
      </c>
      <c r="F16" s="9" t="s">
        <v>534</v>
      </c>
      <c r="G16" s="9" t="s">
        <v>508</v>
      </c>
      <c r="H16" s="9" t="s">
        <v>535</v>
      </c>
      <c r="I16" s="49" t="s">
        <v>536</v>
      </c>
      <c r="J16" s="9" t="s">
        <v>48</v>
      </c>
      <c r="K16" s="9" t="s">
        <v>605</v>
      </c>
      <c r="L16" s="9" t="s">
        <v>614</v>
      </c>
      <c r="M16" s="9">
        <v>9</v>
      </c>
      <c r="N16" s="41" t="s">
        <v>590</v>
      </c>
    </row>
    <row r="17" spans="1:14" s="46" customFormat="1" ht="18" customHeight="1" x14ac:dyDescent="0.25">
      <c r="A17" s="9">
        <v>14</v>
      </c>
      <c r="B17" s="9" t="s">
        <v>184</v>
      </c>
      <c r="C17" s="9" t="s">
        <v>431</v>
      </c>
      <c r="D17" s="9" t="s">
        <v>515</v>
      </c>
      <c r="E17" s="9" t="s">
        <v>503</v>
      </c>
      <c r="F17" s="9" t="s">
        <v>477</v>
      </c>
      <c r="G17" s="9" t="s">
        <v>431</v>
      </c>
      <c r="H17" s="49" t="s">
        <v>524</v>
      </c>
      <c r="I17" s="49" t="s">
        <v>532</v>
      </c>
      <c r="J17" s="9" t="s">
        <v>48</v>
      </c>
      <c r="K17" s="9" t="s">
        <v>187</v>
      </c>
      <c r="L17" s="9" t="s">
        <v>188</v>
      </c>
      <c r="M17" s="9">
        <v>9</v>
      </c>
      <c r="N17" s="41" t="s">
        <v>600</v>
      </c>
    </row>
    <row r="18" spans="1:14" s="46" customFormat="1" x14ac:dyDescent="0.25">
      <c r="A18" s="9">
        <v>15</v>
      </c>
      <c r="B18" s="9" t="s">
        <v>184</v>
      </c>
      <c r="C18" s="9" t="s">
        <v>495</v>
      </c>
      <c r="D18" s="9" t="s">
        <v>515</v>
      </c>
      <c r="E18" s="9" t="s">
        <v>503</v>
      </c>
      <c r="F18" s="9" t="s">
        <v>560</v>
      </c>
      <c r="G18" s="9" t="s">
        <v>786</v>
      </c>
      <c r="H18" s="9" t="s">
        <v>546</v>
      </c>
      <c r="I18" s="9" t="s">
        <v>592</v>
      </c>
      <c r="J18" s="9" t="s">
        <v>48</v>
      </c>
      <c r="K18" s="9" t="s">
        <v>606</v>
      </c>
      <c r="L18" s="9" t="s">
        <v>615</v>
      </c>
      <c r="M18" s="9">
        <v>9</v>
      </c>
      <c r="N18" s="41" t="s">
        <v>796</v>
      </c>
    </row>
    <row r="19" spans="1:14" s="46" customFormat="1" ht="18.649999999999999" customHeight="1" x14ac:dyDescent="0.25">
      <c r="A19" s="9">
        <v>16</v>
      </c>
      <c r="B19" s="9" t="s">
        <v>184</v>
      </c>
      <c r="C19" s="9" t="s">
        <v>496</v>
      </c>
      <c r="D19" s="9" t="s">
        <v>515</v>
      </c>
      <c r="E19" s="9" t="s">
        <v>503</v>
      </c>
      <c r="F19" s="9" t="s">
        <v>824</v>
      </c>
      <c r="G19" s="9" t="s">
        <v>496</v>
      </c>
      <c r="H19" s="9" t="s">
        <v>486</v>
      </c>
      <c r="I19" s="49" t="s">
        <v>531</v>
      </c>
      <c r="J19" s="9" t="s">
        <v>48</v>
      </c>
      <c r="K19" s="9" t="s">
        <v>485</v>
      </c>
      <c r="L19" s="9" t="s">
        <v>577</v>
      </c>
      <c r="M19" s="9">
        <v>9</v>
      </c>
      <c r="N19" s="41" t="s">
        <v>599</v>
      </c>
    </row>
    <row r="20" spans="1:14" s="46" customFormat="1" ht="17.5" customHeight="1" x14ac:dyDescent="0.25">
      <c r="A20" s="9">
        <v>17</v>
      </c>
      <c r="B20" s="9" t="s">
        <v>184</v>
      </c>
      <c r="C20" s="9" t="s">
        <v>497</v>
      </c>
      <c r="D20" s="9" t="s">
        <v>515</v>
      </c>
      <c r="E20" s="9" t="s">
        <v>503</v>
      </c>
      <c r="F20" s="9" t="s">
        <v>487</v>
      </c>
      <c r="G20" s="9" t="s">
        <v>497</v>
      </c>
      <c r="H20" s="9" t="s">
        <v>491</v>
      </c>
      <c r="I20" s="49" t="s">
        <v>530</v>
      </c>
      <c r="J20" s="9" t="s">
        <v>48</v>
      </c>
      <c r="K20" s="9" t="s">
        <v>489</v>
      </c>
      <c r="L20" s="9" t="s">
        <v>490</v>
      </c>
      <c r="M20" s="9">
        <v>9</v>
      </c>
      <c r="N20" s="41" t="s">
        <v>594</v>
      </c>
    </row>
    <row r="21" spans="1:14" s="46" customFormat="1" x14ac:dyDescent="0.25">
      <c r="A21" s="9">
        <v>18</v>
      </c>
      <c r="B21" s="9" t="s">
        <v>184</v>
      </c>
      <c r="C21" s="9" t="s">
        <v>511</v>
      </c>
      <c r="D21" s="9" t="s">
        <v>516</v>
      </c>
      <c r="E21" s="9" t="s">
        <v>513</v>
      </c>
      <c r="F21" s="9" t="s">
        <v>561</v>
      </c>
      <c r="G21" s="9" t="s">
        <v>510</v>
      </c>
      <c r="H21" s="9" t="s">
        <v>550</v>
      </c>
      <c r="I21" s="9" t="s">
        <v>601</v>
      </c>
      <c r="J21" s="9" t="s">
        <v>48</v>
      </c>
      <c r="K21" s="9" t="s">
        <v>607</v>
      </c>
      <c r="L21" s="9" t="s">
        <v>616</v>
      </c>
      <c r="M21" s="9">
        <v>9</v>
      </c>
      <c r="N21" s="41" t="s">
        <v>598</v>
      </c>
    </row>
    <row r="22" spans="1:14" s="46" customFormat="1" ht="17.5" customHeight="1" x14ac:dyDescent="0.25">
      <c r="A22" s="9">
        <v>19</v>
      </c>
      <c r="B22" s="9" t="s">
        <v>184</v>
      </c>
      <c r="C22" s="9" t="s">
        <v>439</v>
      </c>
      <c r="D22" s="9" t="s">
        <v>516</v>
      </c>
      <c r="E22" s="9" t="s">
        <v>513</v>
      </c>
      <c r="F22" s="9" t="s">
        <v>517</v>
      </c>
      <c r="G22" s="9" t="s">
        <v>439</v>
      </c>
      <c r="H22" s="9" t="s">
        <v>525</v>
      </c>
      <c r="I22" s="49" t="s">
        <v>529</v>
      </c>
      <c r="J22" s="9" t="s">
        <v>48</v>
      </c>
      <c r="K22" s="9" t="s">
        <v>193</v>
      </c>
      <c r="L22" s="9" t="s">
        <v>194</v>
      </c>
      <c r="M22" s="9">
        <v>9</v>
      </c>
      <c r="N22" s="41" t="s">
        <v>600</v>
      </c>
    </row>
    <row r="23" spans="1:14" s="46" customFormat="1" x14ac:dyDescent="0.25">
      <c r="A23" s="9">
        <v>20</v>
      </c>
      <c r="B23" s="9" t="s">
        <v>184</v>
      </c>
      <c r="C23" s="9" t="s">
        <v>498</v>
      </c>
      <c r="D23" s="9" t="s">
        <v>516</v>
      </c>
      <c r="E23" s="9" t="s">
        <v>513</v>
      </c>
      <c r="F23" s="9" t="s">
        <v>526</v>
      </c>
      <c r="G23" s="9" t="s">
        <v>527</v>
      </c>
      <c r="H23" s="9" t="s">
        <v>482</v>
      </c>
      <c r="I23" s="9" t="s">
        <v>528</v>
      </c>
      <c r="J23" s="9" t="s">
        <v>48</v>
      </c>
      <c r="K23" s="9" t="s">
        <v>572</v>
      </c>
      <c r="L23" s="9" t="s">
        <v>578</v>
      </c>
      <c r="M23" s="9">
        <v>9</v>
      </c>
      <c r="N23" s="41" t="s">
        <v>596</v>
      </c>
    </row>
    <row r="24" spans="1:14" s="46" customFormat="1" x14ac:dyDescent="0.25">
      <c r="A24" s="9">
        <v>21</v>
      </c>
      <c r="B24" s="9" t="s">
        <v>184</v>
      </c>
      <c r="C24" s="9" t="s">
        <v>499</v>
      </c>
      <c r="D24" s="9" t="s">
        <v>516</v>
      </c>
      <c r="E24" s="9" t="s">
        <v>513</v>
      </c>
      <c r="F24" s="9" t="s">
        <v>562</v>
      </c>
      <c r="G24" s="9" t="s">
        <v>512</v>
      </c>
      <c r="H24" s="9" t="s">
        <v>551</v>
      </c>
      <c r="I24" s="9" t="s">
        <v>591</v>
      </c>
      <c r="J24" s="9" t="s">
        <v>48</v>
      </c>
      <c r="K24" s="9" t="s">
        <v>608</v>
      </c>
      <c r="L24" s="9" t="s">
        <v>617</v>
      </c>
      <c r="M24" s="9">
        <v>9</v>
      </c>
      <c r="N24" s="41" t="s">
        <v>600</v>
      </c>
    </row>
    <row r="25" spans="1:14" s="46" customFormat="1" x14ac:dyDescent="0.25">
      <c r="A25" s="9">
        <v>22</v>
      </c>
      <c r="B25" s="9" t="s">
        <v>184</v>
      </c>
      <c r="C25" s="9" t="s">
        <v>500</v>
      </c>
      <c r="D25" s="9" t="s">
        <v>516</v>
      </c>
      <c r="E25" s="9" t="s">
        <v>513</v>
      </c>
      <c r="F25" s="9" t="s">
        <v>825</v>
      </c>
      <c r="G25" s="9" t="s">
        <v>500</v>
      </c>
      <c r="H25" s="9" t="s">
        <v>552</v>
      </c>
      <c r="I25" s="9" t="s">
        <v>602</v>
      </c>
      <c r="J25" s="9" t="s">
        <v>48</v>
      </c>
      <c r="K25" s="9" t="s">
        <v>609</v>
      </c>
      <c r="L25" s="9" t="s">
        <v>618</v>
      </c>
      <c r="M25" s="9">
        <v>9</v>
      </c>
      <c r="N25" s="41" t="s">
        <v>595</v>
      </c>
    </row>
    <row r="26" spans="1:14" s="46" customFormat="1" ht="16.5" customHeight="1" x14ac:dyDescent="0.25">
      <c r="A26" s="9">
        <v>23</v>
      </c>
      <c r="B26" s="9" t="s">
        <v>184</v>
      </c>
      <c r="C26" s="9" t="s">
        <v>505</v>
      </c>
      <c r="D26" s="9" t="s">
        <v>516</v>
      </c>
      <c r="E26" s="9" t="s">
        <v>513</v>
      </c>
      <c r="F26" s="9" t="s">
        <v>537</v>
      </c>
      <c r="G26" s="9" t="s">
        <v>504</v>
      </c>
      <c r="H26" s="9" t="s">
        <v>538</v>
      </c>
      <c r="I26" s="49" t="s">
        <v>539</v>
      </c>
      <c r="J26" s="9" t="s">
        <v>48</v>
      </c>
      <c r="K26" s="9" t="s">
        <v>610</v>
      </c>
      <c r="L26" s="9" t="s">
        <v>619</v>
      </c>
      <c r="M26" s="9">
        <v>9</v>
      </c>
      <c r="N26" s="41" t="s">
        <v>590</v>
      </c>
    </row>
    <row r="27" spans="1:14" s="46" customFormat="1" ht="18" customHeight="1" x14ac:dyDescent="0.25">
      <c r="A27" s="9">
        <v>24</v>
      </c>
      <c r="B27" s="9" t="s">
        <v>184</v>
      </c>
      <c r="C27" s="60" t="s">
        <v>507</v>
      </c>
      <c r="D27" s="9" t="s">
        <v>516</v>
      </c>
      <c r="E27" s="9" t="s">
        <v>513</v>
      </c>
      <c r="F27" s="9" t="s">
        <v>540</v>
      </c>
      <c r="G27" s="9" t="s">
        <v>506</v>
      </c>
      <c r="H27" s="9" t="s">
        <v>553</v>
      </c>
      <c r="I27" s="49" t="s">
        <v>541</v>
      </c>
      <c r="J27" s="9" t="s">
        <v>48</v>
      </c>
      <c r="K27" s="9" t="s">
        <v>611</v>
      </c>
      <c r="L27" s="9" t="s">
        <v>822</v>
      </c>
      <c r="M27" s="9">
        <v>9</v>
      </c>
      <c r="N27" s="41" t="s">
        <v>597</v>
      </c>
    </row>
    <row r="28" spans="1:14" s="46" customFormat="1" x14ac:dyDescent="0.25">
      <c r="A28" s="9">
        <v>25</v>
      </c>
      <c r="B28" s="9" t="s">
        <v>184</v>
      </c>
      <c r="C28" s="9" t="s">
        <v>808</v>
      </c>
      <c r="D28" s="9" t="s">
        <v>514</v>
      </c>
      <c r="E28" s="9" t="s">
        <v>502</v>
      </c>
      <c r="F28" s="47" t="s">
        <v>812</v>
      </c>
      <c r="G28" s="9" t="s">
        <v>810</v>
      </c>
      <c r="H28" s="9" t="s">
        <v>521</v>
      </c>
      <c r="I28" s="9" t="s">
        <v>453</v>
      </c>
      <c r="J28" s="9" t="s">
        <v>48</v>
      </c>
      <c r="K28" s="9" t="s">
        <v>570</v>
      </c>
      <c r="L28" s="9" t="s">
        <v>575</v>
      </c>
      <c r="M28" s="9">
        <v>9</v>
      </c>
      <c r="N28" s="9"/>
    </row>
    <row r="29" spans="1:14" s="46" customFormat="1" x14ac:dyDescent="0.25">
      <c r="A29" s="9">
        <v>26</v>
      </c>
      <c r="B29" s="9" t="s">
        <v>184</v>
      </c>
      <c r="C29" s="9" t="s">
        <v>809</v>
      </c>
      <c r="D29" s="9" t="s">
        <v>514</v>
      </c>
      <c r="E29" s="9" t="s">
        <v>502</v>
      </c>
      <c r="F29" s="47" t="s">
        <v>813</v>
      </c>
      <c r="G29" s="9" t="s">
        <v>811</v>
      </c>
      <c r="H29" s="9" t="s">
        <v>521</v>
      </c>
      <c r="I29" s="9" t="s">
        <v>453</v>
      </c>
      <c r="J29" s="9" t="s">
        <v>48</v>
      </c>
      <c r="K29" s="9" t="s">
        <v>570</v>
      </c>
      <c r="L29" s="9" t="s">
        <v>575</v>
      </c>
      <c r="M29" s="9">
        <v>9</v>
      </c>
      <c r="N29" s="9"/>
    </row>
    <row r="30" spans="1:14" s="46" customFormat="1" x14ac:dyDescent="0.25">
      <c r="A30" s="9">
        <v>27</v>
      </c>
      <c r="B30" s="9" t="s">
        <v>184</v>
      </c>
      <c r="C30" s="9" t="s">
        <v>816</v>
      </c>
      <c r="D30" s="9" t="s">
        <v>514</v>
      </c>
      <c r="E30" s="9" t="s">
        <v>502</v>
      </c>
      <c r="F30" s="47" t="s">
        <v>819</v>
      </c>
      <c r="G30" s="9" t="s">
        <v>816</v>
      </c>
      <c r="H30" s="9" t="s">
        <v>549</v>
      </c>
      <c r="I30" s="9" t="s">
        <v>589</v>
      </c>
      <c r="J30" s="9" t="s">
        <v>48</v>
      </c>
      <c r="K30" s="9" t="s">
        <v>604</v>
      </c>
      <c r="L30" s="9" t="s">
        <v>613</v>
      </c>
      <c r="M30" s="9">
        <v>9</v>
      </c>
      <c r="N30" s="9"/>
    </row>
    <row r="31" spans="1:14" x14ac:dyDescent="0.25">
      <c r="A31" s="9">
        <v>28</v>
      </c>
      <c r="B31" s="9" t="s">
        <v>184</v>
      </c>
      <c r="C31" s="9" t="s">
        <v>823</v>
      </c>
      <c r="D31" s="60" t="s">
        <v>516</v>
      </c>
      <c r="E31" s="9" t="s">
        <v>513</v>
      </c>
      <c r="F31" s="9" t="s">
        <v>826</v>
      </c>
      <c r="G31" s="9" t="s">
        <v>827</v>
      </c>
      <c r="H31" s="9" t="s">
        <v>829</v>
      </c>
      <c r="I31" s="9" t="s">
        <v>830</v>
      </c>
      <c r="J31" s="9" t="s">
        <v>48</v>
      </c>
      <c r="K31" s="9" t="s">
        <v>831</v>
      </c>
      <c r="L31" s="9" t="s">
        <v>832</v>
      </c>
      <c r="M31" s="9">
        <v>9</v>
      </c>
    </row>
    <row r="32" spans="1:14" s="46" customFormat="1" ht="18.649999999999999" customHeight="1" x14ac:dyDescent="0.25">
      <c r="A32" s="9">
        <v>29</v>
      </c>
      <c r="B32" s="9" t="s">
        <v>184</v>
      </c>
      <c r="C32" s="9" t="s">
        <v>496</v>
      </c>
      <c r="D32" s="9" t="s">
        <v>515</v>
      </c>
      <c r="E32" s="9" t="s">
        <v>503</v>
      </c>
      <c r="F32" s="60" t="s">
        <v>824</v>
      </c>
      <c r="G32" s="9" t="s">
        <v>496</v>
      </c>
      <c r="H32" s="60" t="s">
        <v>894</v>
      </c>
      <c r="I32" s="49" t="s">
        <v>531</v>
      </c>
      <c r="J32" s="9" t="s">
        <v>48</v>
      </c>
      <c r="K32" s="9" t="s">
        <v>485</v>
      </c>
      <c r="L32" s="9" t="s">
        <v>577</v>
      </c>
      <c r="M32" s="9">
        <v>9</v>
      </c>
      <c r="N32" s="41" t="s">
        <v>599</v>
      </c>
    </row>
    <row r="33" spans="1:14" s="46" customFormat="1" ht="18.649999999999999" customHeight="1" x14ac:dyDescent="0.25">
      <c r="A33" s="9">
        <v>30</v>
      </c>
      <c r="B33" s="9" t="s">
        <v>184</v>
      </c>
      <c r="C33" s="60" t="s">
        <v>896</v>
      </c>
      <c r="D33" s="9" t="s">
        <v>515</v>
      </c>
      <c r="E33" s="9" t="s">
        <v>503</v>
      </c>
      <c r="F33" s="60" t="s">
        <v>897</v>
      </c>
      <c r="G33" s="9" t="s">
        <v>895</v>
      </c>
      <c r="H33" s="60" t="s">
        <v>898</v>
      </c>
      <c r="I33" s="49"/>
      <c r="J33" s="60" t="s">
        <v>488</v>
      </c>
      <c r="K33" s="60" t="s">
        <v>899</v>
      </c>
      <c r="L33" s="60" t="s">
        <v>900</v>
      </c>
      <c r="M33" s="9">
        <v>9</v>
      </c>
      <c r="N33" s="41" t="s">
        <v>600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L39"/>
  <sheetViews>
    <sheetView workbookViewId="0">
      <selection activeCell="E46" sqref="E46"/>
    </sheetView>
  </sheetViews>
  <sheetFormatPr defaultColWidth="9" defaultRowHeight="16.5" x14ac:dyDescent="0.25"/>
  <cols>
    <col min="1" max="1" width="9" style="9" customWidth="1"/>
    <col min="2" max="2" width="54.453125" style="9" bestFit="1" customWidth="1"/>
    <col min="3" max="3" width="31.36328125" style="9" customWidth="1"/>
    <col min="4" max="4" width="23.36328125" style="9" bestFit="1" customWidth="1"/>
    <col min="5" max="5" width="20.08984375" style="9" bestFit="1" customWidth="1"/>
    <col min="6" max="6" width="10.6328125" style="9" customWidth="1"/>
    <col min="7" max="9" width="9" style="9" customWidth="1"/>
    <col min="10" max="10" width="70.6328125" style="9" bestFit="1" customWidth="1"/>
    <col min="11" max="11" width="16.453125" style="9" customWidth="1"/>
    <col min="12" max="12" width="9" style="9" customWidth="1"/>
    <col min="13" max="16384" width="9" style="9"/>
  </cols>
  <sheetData>
    <row r="4" spans="1:12" x14ac:dyDescent="0.25">
      <c r="A4" s="25" t="s">
        <v>209</v>
      </c>
    </row>
    <row r="5" spans="1:12" x14ac:dyDescent="0.25">
      <c r="A5" s="11" t="s">
        <v>210</v>
      </c>
      <c r="B5" s="11" t="s">
        <v>211</v>
      </c>
      <c r="C5" s="11" t="s">
        <v>212</v>
      </c>
      <c r="D5" s="11" t="s">
        <v>213</v>
      </c>
      <c r="E5" s="11" t="s">
        <v>214</v>
      </c>
      <c r="F5" s="11" t="s">
        <v>210</v>
      </c>
      <c r="G5" s="11" t="s">
        <v>212</v>
      </c>
      <c r="H5" s="11" t="s">
        <v>213</v>
      </c>
      <c r="I5" s="11" t="s">
        <v>214</v>
      </c>
      <c r="J5" s="11" t="s">
        <v>215</v>
      </c>
      <c r="K5" s="11" t="s">
        <v>216</v>
      </c>
      <c r="L5" s="11" t="s">
        <v>217</v>
      </c>
    </row>
    <row r="6" spans="1:12" x14ac:dyDescent="0.25">
      <c r="A6" s="24">
        <v>1</v>
      </c>
      <c r="B6" s="24" t="s">
        <v>218</v>
      </c>
      <c r="C6" s="24" t="s">
        <v>219</v>
      </c>
      <c r="D6" s="24" t="s">
        <v>220</v>
      </c>
      <c r="E6" s="24" t="s">
        <v>221</v>
      </c>
      <c r="F6" s="24" t="s">
        <v>104</v>
      </c>
      <c r="G6" s="24">
        <v>4</v>
      </c>
      <c r="H6" s="24">
        <v>20</v>
      </c>
      <c r="I6" s="24"/>
      <c r="J6" s="24" t="str">
        <f>"occupyResourceLand{level:"&amp;G6&amp;",occupyNum:"&amp;H6&amp;",needTrace:true}"</f>
        <v>occupyResourceLand{level:4,occupyNum:20,needTrace:true}</v>
      </c>
      <c r="K6" s="24" t="b">
        <v>0</v>
      </c>
      <c r="L6" s="24" t="str">
        <f>"占领"&amp;H6&amp;"个"&amp;G6&amp;"级资源田"</f>
        <v>占领20个4级资源田</v>
      </c>
    </row>
    <row r="7" spans="1:12" x14ac:dyDescent="0.25">
      <c r="A7" s="24">
        <v>2</v>
      </c>
      <c r="B7" s="24" t="s">
        <v>222</v>
      </c>
      <c r="C7" s="24" t="s">
        <v>223</v>
      </c>
      <c r="D7" s="24"/>
      <c r="E7" s="24"/>
      <c r="F7" s="24" t="s">
        <v>104</v>
      </c>
      <c r="G7" s="24">
        <v>100</v>
      </c>
      <c r="H7" s="24"/>
      <c r="I7" s="24"/>
      <c r="J7" s="24" t="str">
        <f>"playerTerritoryPower{territoryPower:"&amp;G7&amp;"}"</f>
        <v>playerTerritoryPower{territoryPower:100}</v>
      </c>
      <c r="K7" s="24" t="b">
        <v>0</v>
      </c>
      <c r="L7" s="24" t="str">
        <f>"势力值达到"&amp;G7</f>
        <v>势力值达到100</v>
      </c>
    </row>
    <row r="8" spans="1:12" x14ac:dyDescent="0.25">
      <c r="A8" s="24">
        <v>3</v>
      </c>
      <c r="B8" s="24" t="s">
        <v>224</v>
      </c>
      <c r="C8" s="24" t="s">
        <v>225</v>
      </c>
      <c r="D8" s="24" t="s">
        <v>219</v>
      </c>
      <c r="E8" s="24" t="s">
        <v>226</v>
      </c>
      <c r="F8" s="24" t="s">
        <v>104</v>
      </c>
      <c r="G8" s="24"/>
      <c r="H8" s="24">
        <v>1</v>
      </c>
      <c r="I8" s="24">
        <v>2</v>
      </c>
      <c r="J8" s="24" t="str">
        <f>"killRarityMonster{rarityType:MRE_Normal,level:"&amp;H8&amp;",killCount:"&amp;I8&amp;"}"</f>
        <v>killRarityMonster{rarityType:MRE_Normal,level:1,killCount:2}</v>
      </c>
      <c r="K8" s="24" t="b">
        <v>0</v>
      </c>
      <c r="L8" s="24" t="str">
        <f>"累计击败"&amp;I8&amp;"个"&amp;H8&amp;"级以上普通叛军"</f>
        <v>累计击败2个1级以上普通叛军</v>
      </c>
    </row>
    <row r="9" spans="1:12" x14ac:dyDescent="0.25">
      <c r="A9" s="24">
        <v>4</v>
      </c>
      <c r="B9" s="24" t="s">
        <v>227</v>
      </c>
      <c r="C9" s="24" t="s">
        <v>228</v>
      </c>
      <c r="D9" s="24" t="s">
        <v>219</v>
      </c>
      <c r="E9" s="24" t="s">
        <v>226</v>
      </c>
      <c r="F9" s="24" t="s">
        <v>104</v>
      </c>
      <c r="G9" s="24"/>
      <c r="H9" s="24">
        <v>1</v>
      </c>
      <c r="I9" s="24">
        <v>2</v>
      </c>
      <c r="J9" s="24" t="str">
        <f>"killRarityMonster{rarityType:MRE_Rare,level:"&amp;H9&amp;",killCount:"&amp;I9&amp;"}"</f>
        <v>killRarityMonster{rarityType:MRE_Rare,level:1,killCount:2}</v>
      </c>
      <c r="K9" s="24" t="b">
        <v>0</v>
      </c>
      <c r="L9" s="24" t="str">
        <f>"累计击败"&amp;I9&amp;"个"&amp;H9&amp;"级以上稀有叛军"</f>
        <v>累计击败2个1级以上稀有叛军</v>
      </c>
    </row>
    <row r="10" spans="1:12" x14ac:dyDescent="0.25">
      <c r="A10" s="24">
        <v>5</v>
      </c>
      <c r="B10" s="24" t="s">
        <v>229</v>
      </c>
      <c r="C10" s="24" t="s">
        <v>230</v>
      </c>
      <c r="D10" s="24" t="s">
        <v>219</v>
      </c>
      <c r="E10" s="24" t="s">
        <v>226</v>
      </c>
      <c r="F10" s="24" t="s">
        <v>104</v>
      </c>
      <c r="G10" s="24"/>
      <c r="H10" s="24">
        <v>1</v>
      </c>
      <c r="I10" s="24">
        <v>2</v>
      </c>
      <c r="J10" s="24" t="str">
        <f>"killRarityMonster{rarityType:MRE_Elite,level:"&amp;H10&amp;",killCount:"&amp;I10&amp;"}"</f>
        <v>killRarityMonster{rarityType:MRE_Elite,level:1,killCount:2}</v>
      </c>
      <c r="K10" s="24" t="b">
        <v>0</v>
      </c>
      <c r="L10" s="24" t="str">
        <f>"累计击败"&amp;I10&amp;"个"&amp;H10&amp;"级以上精英叛军"</f>
        <v>累计击败2个1级以上精英叛军</v>
      </c>
    </row>
    <row r="11" spans="1:12" x14ac:dyDescent="0.25">
      <c r="A11" s="24"/>
      <c r="B11" s="24" t="s">
        <v>231</v>
      </c>
      <c r="C11" s="24"/>
      <c r="D11" s="24"/>
      <c r="E11" s="24"/>
      <c r="F11" s="24" t="s">
        <v>104</v>
      </c>
      <c r="G11" s="24"/>
      <c r="H11" s="24"/>
      <c r="I11" s="24"/>
      <c r="J11" s="24" t="s">
        <v>232</v>
      </c>
      <c r="K11" s="24" t="b">
        <v>0</v>
      </c>
      <c r="L11" s="24"/>
    </row>
    <row r="12" spans="1:12" x14ac:dyDescent="0.25">
      <c r="A12" s="26">
        <v>6</v>
      </c>
      <c r="B12" s="26" t="s">
        <v>233</v>
      </c>
      <c r="C12" s="26" t="s">
        <v>219</v>
      </c>
      <c r="D12" s="26" t="s">
        <v>220</v>
      </c>
      <c r="E12" s="26"/>
      <c r="F12" s="26" t="s">
        <v>161</v>
      </c>
      <c r="G12" s="26">
        <v>1</v>
      </c>
      <c r="H12" s="26">
        <v>10</v>
      </c>
      <c r="I12" s="26"/>
      <c r="J12" s="26" t="str">
        <f>"zoneOccupyResourceLand{level:"&amp;G12&amp;",occupyNum:"&amp;H12&amp;"}"</f>
        <v>zoneOccupyResourceLand{level:1,occupyNum:10}</v>
      </c>
      <c r="K12" s="26" t="b">
        <v>0</v>
      </c>
      <c r="L12" s="26" t="str">
        <f>"全服占领"&amp;H12&amp;"个"&amp;G12&amp;"级资源田"</f>
        <v>全服占领10个1级资源田</v>
      </c>
    </row>
    <row r="13" spans="1:12" x14ac:dyDescent="0.25">
      <c r="A13" s="26">
        <v>7</v>
      </c>
      <c r="B13" s="26" t="s">
        <v>234</v>
      </c>
      <c r="C13" s="26" t="s">
        <v>219</v>
      </c>
      <c r="D13" s="26" t="s">
        <v>220</v>
      </c>
      <c r="E13" s="26"/>
      <c r="F13" s="26" t="s">
        <v>161</v>
      </c>
      <c r="G13" s="26">
        <v>3</v>
      </c>
      <c r="H13" s="26">
        <v>2</v>
      </c>
      <c r="I13" s="26"/>
      <c r="J13" s="26" t="str">
        <f>"zoneOccupyBigSceneCity{cityLevel:"&amp;G13&amp;",occupyNum:"&amp;H13&amp;"}"</f>
        <v>zoneOccupyBigSceneCity{cityLevel:3,occupyNum:2}</v>
      </c>
      <c r="K13" s="26" t="b">
        <v>0</v>
      </c>
      <c r="L13" s="26" t="str">
        <f>"全服占领"&amp;H13&amp;"个"&amp;G13&amp;"级城市"</f>
        <v>全服占领2个3级城市</v>
      </c>
    </row>
    <row r="14" spans="1:12" x14ac:dyDescent="0.25">
      <c r="A14" s="26">
        <v>8</v>
      </c>
      <c r="B14" s="26" t="s">
        <v>235</v>
      </c>
      <c r="C14" s="26" t="s">
        <v>225</v>
      </c>
      <c r="D14" s="26" t="s">
        <v>219</v>
      </c>
      <c r="E14" s="26"/>
      <c r="F14" s="26" t="s">
        <v>161</v>
      </c>
      <c r="G14" s="26">
        <v>1</v>
      </c>
      <c r="H14" s="26">
        <v>2</v>
      </c>
      <c r="I14" s="26"/>
      <c r="J14" s="26" t="str">
        <f>"zoneKillRarityMonster{rarityType:MRE_Normal,level:"&amp;G14&amp;",killCount:"&amp;H14&amp;"}"</f>
        <v>zoneKillRarityMonster{rarityType:MRE_Normal,level:1,killCount:2}</v>
      </c>
      <c r="K14" s="26" t="b">
        <v>0</v>
      </c>
      <c r="L14" s="26" t="str">
        <f>"全服累计击败"&amp;I14&amp;"个"&amp;H14&amp;"级以上普通叛军"</f>
        <v>全服累计击败个2级以上普通叛军</v>
      </c>
    </row>
    <row r="15" spans="1:12" x14ac:dyDescent="0.25">
      <c r="A15" s="26">
        <v>9</v>
      </c>
      <c r="B15" s="26" t="s">
        <v>236</v>
      </c>
      <c r="C15" s="26" t="s">
        <v>228</v>
      </c>
      <c r="D15" s="26" t="s">
        <v>219</v>
      </c>
      <c r="E15" s="26"/>
      <c r="F15" s="26" t="s">
        <v>161</v>
      </c>
      <c r="G15" s="26">
        <v>1</v>
      </c>
      <c r="H15" s="26">
        <v>2</v>
      </c>
      <c r="I15" s="26"/>
      <c r="J15" s="26" t="str">
        <f>"zoneKillRarityMonster{rarityType:MRE_Rare,level:"&amp;G15&amp;",killCount:"&amp;H15&amp;"}"</f>
        <v>zoneKillRarityMonster{rarityType:MRE_Rare,level:1,killCount:2}</v>
      </c>
      <c r="K15" s="26" t="b">
        <v>0</v>
      </c>
      <c r="L15" s="26" t="str">
        <f>"全服累计击败"&amp;I15&amp;"个"&amp;H15&amp;"级以上稀有叛军"</f>
        <v>全服累计击败个2级以上稀有叛军</v>
      </c>
    </row>
    <row r="16" spans="1:12" x14ac:dyDescent="0.25">
      <c r="A16" s="26">
        <v>10</v>
      </c>
      <c r="B16" s="26" t="s">
        <v>237</v>
      </c>
      <c r="C16" s="26" t="s">
        <v>230</v>
      </c>
      <c r="D16" s="26" t="s">
        <v>219</v>
      </c>
      <c r="E16" s="26"/>
      <c r="F16" s="26" t="s">
        <v>161</v>
      </c>
      <c r="G16" s="26">
        <v>1</v>
      </c>
      <c r="H16" s="26">
        <v>2</v>
      </c>
      <c r="I16" s="26"/>
      <c r="J16" s="26" t="str">
        <f>"zoneKillRarityMonster{rarityType:MRE_Elite,level:"&amp;G16&amp;",killCount:"&amp;H16&amp;"}"</f>
        <v>zoneKillRarityMonster{rarityType:MRE_Elite,level:1,killCount:2}</v>
      </c>
      <c r="K16" s="26" t="b">
        <v>0</v>
      </c>
      <c r="L16" s="26" t="str">
        <f>"全服累计击败"&amp;I16&amp;"个"&amp;H16&amp;"级以上精英叛军"</f>
        <v>全服累计击败个2级以上精英叛军</v>
      </c>
    </row>
    <row r="17" spans="1:12" x14ac:dyDescent="0.25">
      <c r="A17" s="26">
        <v>11</v>
      </c>
      <c r="B17" s="26" t="s">
        <v>238</v>
      </c>
      <c r="C17" s="26" t="s">
        <v>239</v>
      </c>
      <c r="D17" s="26" t="s">
        <v>220</v>
      </c>
      <c r="E17" s="26"/>
      <c r="F17" s="26" t="s">
        <v>161</v>
      </c>
      <c r="G17" s="26">
        <v>800054</v>
      </c>
      <c r="H17" s="26">
        <v>1</v>
      </c>
      <c r="I17" s="26"/>
      <c r="J17" s="26" t="str">
        <f>"zoneOccupySpecificBigSceneCity{cityId:"&amp;G17&amp;",occupyNum:"&amp;H17&amp;"}"</f>
        <v>zoneOccupySpecificBigSceneCity{cityId:800054,occupyNum:1}</v>
      </c>
      <c r="K17" s="26" t="b">
        <v>0</v>
      </c>
      <c r="L17" s="26"/>
    </row>
    <row r="18" spans="1:12" x14ac:dyDescent="0.25">
      <c r="A18" s="26">
        <v>12</v>
      </c>
      <c r="B18" s="26" t="s">
        <v>240</v>
      </c>
      <c r="C18" s="26" t="s">
        <v>241</v>
      </c>
      <c r="D18" s="26" t="s">
        <v>220</v>
      </c>
      <c r="E18" s="26"/>
      <c r="F18" s="26" t="s">
        <v>161</v>
      </c>
      <c r="G18" s="26">
        <v>1</v>
      </c>
      <c r="H18" s="26">
        <v>1</v>
      </c>
      <c r="I18" s="26"/>
      <c r="J18" s="26" t="str">
        <f>"zoneOccupyMingCheng{cityLevel:"&amp;G18&amp;",occupyNum:"&amp;H18&amp;"}"</f>
        <v>zoneOccupyMingCheng{cityLevel:1,occupyNum:1}</v>
      </c>
      <c r="K18" s="26" t="b">
        <v>0</v>
      </c>
      <c r="L18" s="26"/>
    </row>
    <row r="19" spans="1:12" x14ac:dyDescent="0.25">
      <c r="A19" s="26"/>
      <c r="B19" s="26" t="s">
        <v>471</v>
      </c>
      <c r="C19" s="26" t="s">
        <v>472</v>
      </c>
      <c r="D19" s="26" t="s">
        <v>473</v>
      </c>
      <c r="E19" s="26"/>
      <c r="F19" s="26" t="s">
        <v>161</v>
      </c>
      <c r="G19" s="26">
        <v>3</v>
      </c>
      <c r="H19" s="26">
        <v>1</v>
      </c>
      <c r="I19" s="26"/>
      <c r="J19" s="26" t="str">
        <f>"zoneOccupyBigSceneCity{allianceCityType:5,cityLevel:"&amp;G19&amp;",occupyNum:"&amp;H19&amp;"}"</f>
        <v>zoneOccupyBigSceneCity{allianceCityType:5,cityLevel:3,occupyNum:1}</v>
      </c>
      <c r="K19" s="26" t="b">
        <v>0</v>
      </c>
      <c r="L19" s="26"/>
    </row>
    <row r="20" spans="1:12" x14ac:dyDescent="0.25">
      <c r="A20" s="26"/>
      <c r="B20" s="26" t="s">
        <v>887</v>
      </c>
      <c r="C20" s="26"/>
      <c r="D20" s="26"/>
      <c r="E20" s="26"/>
      <c r="F20" s="26"/>
      <c r="G20" s="26"/>
      <c r="H20" s="26"/>
      <c r="I20" s="26"/>
      <c r="J20" s="26" t="s">
        <v>886</v>
      </c>
      <c r="K20" s="26"/>
      <c r="L20" s="26"/>
    </row>
    <row r="21" spans="1:12" x14ac:dyDescent="0.25">
      <c r="A21" s="27">
        <v>13</v>
      </c>
      <c r="B21" s="27" t="s">
        <v>242</v>
      </c>
      <c r="C21" s="14"/>
      <c r="D21" s="27"/>
      <c r="E21" s="27"/>
      <c r="F21" s="27" t="s">
        <v>129</v>
      </c>
      <c r="G21" s="27">
        <v>3</v>
      </c>
      <c r="H21" s="27">
        <v>100</v>
      </c>
      <c r="I21" s="27"/>
      <c r="J21" s="27" t="str">
        <f>"allianceOccupyResourceLand{level:"&amp;G21&amp;",occupyNum:"&amp;H21&amp;"}"</f>
        <v>allianceOccupyResourceLand{level:3,occupyNum:100}</v>
      </c>
      <c r="K21" s="27" t="b">
        <v>0</v>
      </c>
      <c r="L21" s="27" t="str">
        <f>"联盟占领"&amp;H21&amp;"个"&amp;G21&amp;"级资源田"</f>
        <v>联盟占领100个3级资源田</v>
      </c>
    </row>
    <row r="22" spans="1:12" x14ac:dyDescent="0.25">
      <c r="A22" s="27">
        <v>14</v>
      </c>
      <c r="B22" s="27" t="s">
        <v>243</v>
      </c>
      <c r="C22" s="14"/>
      <c r="D22" s="27"/>
      <c r="E22" s="27"/>
      <c r="F22" s="27" t="s">
        <v>129</v>
      </c>
      <c r="G22" s="27">
        <v>5</v>
      </c>
      <c r="H22" s="27">
        <v>2</v>
      </c>
      <c r="I22" s="27"/>
      <c r="J22" s="27" t="str">
        <f>"allianceOccupyBigSceneCity{cityLevel:"&amp;G22&amp;",occupyNum:"&amp;H22&amp;"}"</f>
        <v>allianceOccupyBigSceneCity{cityLevel:5,occupyNum:2}</v>
      </c>
      <c r="K22" s="27" t="b">
        <v>1</v>
      </c>
      <c r="L22" s="27" t="str">
        <f>"联盟占领"&amp;H22&amp;"个"&amp;G22&amp;"级城市"</f>
        <v>联盟占领2个5级城市</v>
      </c>
    </row>
    <row r="23" spans="1:12" x14ac:dyDescent="0.25">
      <c r="A23" s="27">
        <v>15</v>
      </c>
      <c r="B23" s="27" t="s">
        <v>244</v>
      </c>
      <c r="C23" s="27" t="s">
        <v>225</v>
      </c>
      <c r="D23" s="27" t="s">
        <v>219</v>
      </c>
      <c r="E23" s="27"/>
      <c r="F23" s="27" t="s">
        <v>129</v>
      </c>
      <c r="G23" s="27">
        <v>3</v>
      </c>
      <c r="H23" s="27">
        <v>100</v>
      </c>
      <c r="I23" s="27"/>
      <c r="J23" s="27" t="str">
        <f>"allianceKillRarityMonster{rarityType:MRE_Normal,level:"&amp;G23&amp;",killCount:"&amp;H23&amp;"}"</f>
        <v>allianceKillRarityMonster{rarityType:MRE_Normal,level:3,killCount:100}</v>
      </c>
      <c r="K23" s="27" t="b">
        <v>0</v>
      </c>
      <c r="L23" s="27" t="str">
        <f>"联盟累计击败"&amp;H23&amp;"个"&amp;G23&amp;"级以上普通叛军"</f>
        <v>联盟累计击败100个3级以上普通叛军</v>
      </c>
    </row>
    <row r="24" spans="1:12" x14ac:dyDescent="0.25">
      <c r="A24" s="27">
        <v>16</v>
      </c>
      <c r="B24" s="27" t="s">
        <v>245</v>
      </c>
      <c r="C24" s="27" t="s">
        <v>228</v>
      </c>
      <c r="D24" s="27" t="s">
        <v>219</v>
      </c>
      <c r="E24" s="27"/>
      <c r="F24" s="27" t="s">
        <v>129</v>
      </c>
      <c r="G24" s="27">
        <v>4</v>
      </c>
      <c r="H24" s="27">
        <v>100</v>
      </c>
      <c r="I24" s="27"/>
      <c r="J24" s="27" t="str">
        <f>"allianceKillRarityMonster{rarityType:MRE_Rare,level:"&amp;G24&amp;",killCount:"&amp;H24&amp;"}"</f>
        <v>allianceKillRarityMonster{rarityType:MRE_Rare,level:4,killCount:100}</v>
      </c>
      <c r="K24" s="27" t="b">
        <v>0</v>
      </c>
      <c r="L24" s="27" t="str">
        <f>"联盟累计击败"&amp;H24&amp;"个"&amp;G24&amp;"级以上普通叛军"</f>
        <v>联盟累计击败100个4级以上普通叛军</v>
      </c>
    </row>
    <row r="25" spans="1:12" x14ac:dyDescent="0.25">
      <c r="A25" s="27">
        <v>17</v>
      </c>
      <c r="B25" s="27" t="s">
        <v>246</v>
      </c>
      <c r="C25" s="27" t="s">
        <v>230</v>
      </c>
      <c r="D25" s="27" t="s">
        <v>219</v>
      </c>
      <c r="E25" s="27"/>
      <c r="F25" s="27" t="s">
        <v>129</v>
      </c>
      <c r="G25" s="27">
        <v>1</v>
      </c>
      <c r="H25" s="27">
        <v>2</v>
      </c>
      <c r="I25" s="27"/>
      <c r="J25" s="27" t="str">
        <f>"allianceKillRarityMonster{rarityType:MRE_Elite,level:"&amp;G25&amp;",killCount:"&amp;H25&amp;"}"</f>
        <v>allianceKillRarityMonster{rarityType:MRE_Elite,level:1,killCount:2}</v>
      </c>
      <c r="K25" s="27" t="b">
        <v>0</v>
      </c>
      <c r="L25" s="27" t="str">
        <f>"联盟累计击败"&amp;H25&amp;"个"&amp;G25&amp;"级以上普通叛军"</f>
        <v>联盟累计击败2个1级以上普通叛军</v>
      </c>
    </row>
    <row r="26" spans="1:12" x14ac:dyDescent="0.25">
      <c r="A26" s="27">
        <v>18</v>
      </c>
      <c r="B26" s="27" t="s">
        <v>247</v>
      </c>
      <c r="C26" s="14"/>
      <c r="D26" s="27"/>
      <c r="E26" s="27"/>
      <c r="F26" s="27" t="s">
        <v>129</v>
      </c>
      <c r="G26" s="27">
        <v>800054</v>
      </c>
      <c r="H26" s="27">
        <v>1</v>
      </c>
      <c r="I26" s="27"/>
      <c r="J26" s="27" t="str">
        <f>"allianceOccupySpecificBigSceneCity{cityId:"&amp;G26&amp;",occupyNum:"&amp;H26&amp;"}"</f>
        <v>allianceOccupySpecificBigSceneCity{cityId:800054,occupyNum:1}</v>
      </c>
      <c r="K26" s="27" t="b">
        <v>1</v>
      </c>
      <c r="L26" s="27"/>
    </row>
    <row r="27" spans="1:12" x14ac:dyDescent="0.25">
      <c r="A27" s="27">
        <v>19</v>
      </c>
      <c r="B27" s="27" t="s">
        <v>248</v>
      </c>
      <c r="C27" s="14"/>
      <c r="D27" s="27"/>
      <c r="E27" s="27"/>
      <c r="F27" s="27" t="s">
        <v>129</v>
      </c>
      <c r="G27" s="27">
        <v>1</v>
      </c>
      <c r="H27" s="27">
        <v>10</v>
      </c>
      <c r="I27" s="27"/>
      <c r="J27" s="27" t="str">
        <f>"allianceOccupyMingCheng{cityLevel:"&amp;G27&amp;",occupyNum:"&amp;H27&amp;"}"</f>
        <v>allianceOccupyMingCheng{cityLevel:1,occupyNum:10}</v>
      </c>
      <c r="K27" s="27" t="b">
        <v>1</v>
      </c>
      <c r="L27" s="27"/>
    </row>
    <row r="28" spans="1:12" x14ac:dyDescent="0.25">
      <c r="A28" s="27">
        <v>20</v>
      </c>
      <c r="B28" s="27" t="s">
        <v>249</v>
      </c>
      <c r="C28" s="14"/>
      <c r="D28" s="27"/>
      <c r="E28" s="27"/>
      <c r="F28" s="27" t="s">
        <v>129</v>
      </c>
      <c r="G28" s="27">
        <v>100</v>
      </c>
      <c r="H28" s="27"/>
      <c r="I28" s="27"/>
      <c r="J28" s="27" t="str">
        <f>"allianceTerritoryPower{territoryPower:"&amp;G28&amp;"}"</f>
        <v>allianceTerritoryPower{territoryPower:100}</v>
      </c>
      <c r="K28" s="27" t="b">
        <v>0</v>
      </c>
      <c r="L28" s="27" t="str">
        <f>"联盟势力值达到"&amp;G28</f>
        <v>联盟势力值达到100</v>
      </c>
    </row>
    <row r="29" spans="1:12" x14ac:dyDescent="0.25">
      <c r="A29" s="27">
        <v>21</v>
      </c>
      <c r="B29" s="27" t="s">
        <v>250</v>
      </c>
      <c r="C29" s="27" t="s">
        <v>219</v>
      </c>
      <c r="D29" s="27" t="s">
        <v>251</v>
      </c>
      <c r="E29" s="27"/>
      <c r="F29" s="27" t="s">
        <v>129</v>
      </c>
      <c r="G29" s="27">
        <v>1</v>
      </c>
      <c r="H29" s="27">
        <v>8</v>
      </c>
      <c r="I29" s="27"/>
      <c r="J29" s="27" t="str">
        <f>"buildOtherBuilding{level:"&amp;G29&amp;",count:"&amp;H29&amp;"}"</f>
        <v>buildOtherBuilding{level:1,count:8}</v>
      </c>
      <c r="K29" s="27" t="b">
        <v>1</v>
      </c>
      <c r="L29" s="27" t="str">
        <f>"联盟建造"&amp;H29&amp;"个联盟建筑"</f>
        <v>联盟建造8个联盟建筑</v>
      </c>
    </row>
    <row r="30" spans="1:12" x14ac:dyDescent="0.25">
      <c r="A30" s="27">
        <v>22</v>
      </c>
      <c r="B30" s="27" t="s">
        <v>252</v>
      </c>
      <c r="C30" s="27"/>
      <c r="D30" s="27"/>
      <c r="E30" s="27"/>
      <c r="F30" s="27" t="s">
        <v>129</v>
      </c>
      <c r="G30" s="27"/>
      <c r="H30" s="27"/>
      <c r="I30" s="27"/>
      <c r="J30" s="27" t="s">
        <v>253</v>
      </c>
      <c r="K30" s="27" t="b">
        <v>1</v>
      </c>
      <c r="L30" s="27" t="s">
        <v>252</v>
      </c>
    </row>
    <row r="31" spans="1:12" x14ac:dyDescent="0.25">
      <c r="A31" s="27">
        <v>23</v>
      </c>
      <c r="B31" s="27" t="s">
        <v>254</v>
      </c>
      <c r="C31" s="27"/>
      <c r="D31" s="27"/>
      <c r="E31" s="27"/>
      <c r="F31" s="27" t="s">
        <v>129</v>
      </c>
      <c r="G31" s="27"/>
      <c r="H31" s="27"/>
      <c r="I31" s="27"/>
      <c r="J31" s="27" t="s">
        <v>255</v>
      </c>
      <c r="K31" s="27" t="b">
        <v>1</v>
      </c>
      <c r="L31" s="27" t="s">
        <v>254</v>
      </c>
    </row>
    <row r="32" spans="1:12" x14ac:dyDescent="0.25">
      <c r="A32" s="27"/>
      <c r="B32" s="27" t="s">
        <v>474</v>
      </c>
      <c r="C32" s="27" t="s">
        <v>472</v>
      </c>
      <c r="D32" s="27" t="s">
        <v>473</v>
      </c>
      <c r="E32" s="27"/>
      <c r="F32" s="27" t="s">
        <v>129</v>
      </c>
      <c r="G32" s="27">
        <v>3</v>
      </c>
      <c r="H32" s="27">
        <v>1</v>
      </c>
      <c r="I32" s="27"/>
      <c r="J32" s="27" t="str">
        <f>"allianceOccupyBigSceneCity{allianceCityType:5,cityLevel:"&amp;G32&amp;",occupyNum:"&amp;H32&amp;"}"</f>
        <v>allianceOccupyBigSceneCity{allianceCityType:5,cityLevel:3,occupyNum:1}</v>
      </c>
      <c r="K32" s="27" t="b">
        <v>1</v>
      </c>
      <c r="L32" s="27"/>
    </row>
    <row r="33" spans="2:12" x14ac:dyDescent="0.25">
      <c r="B33" s="9" t="s">
        <v>888</v>
      </c>
      <c r="J33" s="9" t="s">
        <v>885</v>
      </c>
      <c r="K33"/>
      <c r="L33"/>
    </row>
    <row r="34" spans="2:12" x14ac:dyDescent="0.25">
      <c r="K34"/>
      <c r="L34"/>
    </row>
    <row r="35" spans="2:12" x14ac:dyDescent="0.25">
      <c r="K35"/>
      <c r="L35"/>
    </row>
    <row r="36" spans="2:12" x14ac:dyDescent="0.25">
      <c r="K36"/>
      <c r="L36"/>
    </row>
    <row r="37" spans="2:12" x14ac:dyDescent="0.25">
      <c r="K37"/>
      <c r="L37"/>
    </row>
    <row r="38" spans="2:12" x14ac:dyDescent="0.25">
      <c r="K38"/>
      <c r="L38"/>
    </row>
    <row r="39" spans="2:12" x14ac:dyDescent="0.25">
      <c r="K39"/>
      <c r="L39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8"/>
  <sheetViews>
    <sheetView workbookViewId="0">
      <selection activeCell="B4" sqref="B4"/>
    </sheetView>
  </sheetViews>
  <sheetFormatPr defaultRowHeight="14" x14ac:dyDescent="0.25"/>
  <cols>
    <col min="1" max="3" width="80" style="20" customWidth="1"/>
  </cols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259</v>
      </c>
      <c r="B2" t="s">
        <v>46</v>
      </c>
      <c r="C2" t="s">
        <v>260</v>
      </c>
    </row>
    <row r="3" spans="1:3" x14ac:dyDescent="0.25">
      <c r="A3" t="s">
        <v>261</v>
      </c>
      <c r="B3" t="s">
        <v>47</v>
      </c>
      <c r="C3" t="s">
        <v>262</v>
      </c>
    </row>
    <row r="4" spans="1:3" x14ac:dyDescent="0.25">
      <c r="A4" t="s">
        <v>263</v>
      </c>
      <c r="B4" s="10" t="s">
        <v>475</v>
      </c>
      <c r="C4" t="s">
        <v>264</v>
      </c>
    </row>
    <row r="5" spans="1:3" x14ac:dyDescent="0.25">
      <c r="A5" t="s">
        <v>265</v>
      </c>
      <c r="B5" t="s">
        <v>54</v>
      </c>
      <c r="C5" t="s">
        <v>266</v>
      </c>
    </row>
    <row r="6" spans="1:3" x14ac:dyDescent="0.25">
      <c r="A6" t="s">
        <v>267</v>
      </c>
      <c r="B6" t="s">
        <v>55</v>
      </c>
      <c r="C6" t="s">
        <v>268</v>
      </c>
    </row>
    <row r="7" spans="1:3" x14ac:dyDescent="0.25">
      <c r="A7" t="s">
        <v>269</v>
      </c>
      <c r="B7" t="s">
        <v>59</v>
      </c>
      <c r="C7" t="s">
        <v>270</v>
      </c>
    </row>
    <row r="8" spans="1:3" x14ac:dyDescent="0.25">
      <c r="A8" t="s">
        <v>271</v>
      </c>
      <c r="B8" t="s">
        <v>60</v>
      </c>
      <c r="C8" t="s">
        <v>272</v>
      </c>
    </row>
    <row r="9" spans="1:3" x14ac:dyDescent="0.25">
      <c r="A9" t="s">
        <v>273</v>
      </c>
      <c r="B9" t="s">
        <v>64</v>
      </c>
      <c r="C9" t="s">
        <v>274</v>
      </c>
    </row>
    <row r="10" spans="1:3" x14ac:dyDescent="0.25">
      <c r="A10" t="s">
        <v>275</v>
      </c>
      <c r="B10" t="s">
        <v>65</v>
      </c>
      <c r="C10" t="s">
        <v>276</v>
      </c>
    </row>
    <row r="11" spans="1:3" x14ac:dyDescent="0.25">
      <c r="A11" t="s">
        <v>277</v>
      </c>
      <c r="B11" t="s">
        <v>68</v>
      </c>
      <c r="C11" t="s">
        <v>278</v>
      </c>
    </row>
    <row r="12" spans="1:3" x14ac:dyDescent="0.25">
      <c r="A12" t="s">
        <v>279</v>
      </c>
      <c r="B12" t="s">
        <v>69</v>
      </c>
      <c r="C12" t="s">
        <v>280</v>
      </c>
    </row>
    <row r="13" spans="1:3" x14ac:dyDescent="0.25">
      <c r="A13" t="s">
        <v>281</v>
      </c>
      <c r="B13" t="s">
        <v>70</v>
      </c>
      <c r="C13" t="s">
        <v>282</v>
      </c>
    </row>
    <row r="14" spans="1:3" x14ac:dyDescent="0.25">
      <c r="A14" t="s">
        <v>283</v>
      </c>
      <c r="B14" t="s">
        <v>71</v>
      </c>
      <c r="C14" s="10" t="s">
        <v>639</v>
      </c>
    </row>
    <row r="15" spans="1:3" x14ac:dyDescent="0.25">
      <c r="A15" t="s">
        <v>285</v>
      </c>
      <c r="B15" t="s">
        <v>72</v>
      </c>
      <c r="C15" t="s">
        <v>286</v>
      </c>
    </row>
    <row r="16" spans="1:3" x14ac:dyDescent="0.25">
      <c r="A16" t="s">
        <v>287</v>
      </c>
      <c r="B16" t="s">
        <v>73</v>
      </c>
      <c r="C16" t="s">
        <v>288</v>
      </c>
    </row>
    <row r="17" spans="1:3" x14ac:dyDescent="0.25">
      <c r="A17" t="s">
        <v>289</v>
      </c>
      <c r="B17" t="s">
        <v>74</v>
      </c>
      <c r="C17" t="s">
        <v>290</v>
      </c>
    </row>
    <row r="18" spans="1:3" x14ac:dyDescent="0.25">
      <c r="A18" t="s">
        <v>291</v>
      </c>
      <c r="B18" t="s">
        <v>75</v>
      </c>
      <c r="C18" t="s">
        <v>292</v>
      </c>
    </row>
    <row r="19" spans="1:3" x14ac:dyDescent="0.25">
      <c r="A19" t="s">
        <v>293</v>
      </c>
      <c r="B19" t="s">
        <v>76</v>
      </c>
      <c r="C19" t="s">
        <v>294</v>
      </c>
    </row>
    <row r="20" spans="1:3" x14ac:dyDescent="0.25">
      <c r="A20" t="s">
        <v>295</v>
      </c>
      <c r="B20" t="s">
        <v>77</v>
      </c>
      <c r="C20" t="s">
        <v>296</v>
      </c>
    </row>
    <row r="21" spans="1:3" x14ac:dyDescent="0.25">
      <c r="A21" t="s">
        <v>297</v>
      </c>
      <c r="B21" t="s">
        <v>78</v>
      </c>
      <c r="C21" t="s">
        <v>298</v>
      </c>
    </row>
    <row r="22" spans="1:3" x14ac:dyDescent="0.25">
      <c r="A22" t="s">
        <v>299</v>
      </c>
      <c r="B22" t="s">
        <v>79</v>
      </c>
      <c r="C22" t="s">
        <v>300</v>
      </c>
    </row>
    <row r="23" spans="1:3" x14ac:dyDescent="0.25">
      <c r="A23" t="s">
        <v>301</v>
      </c>
      <c r="B23" t="s">
        <v>80</v>
      </c>
      <c r="C23" t="s">
        <v>302</v>
      </c>
    </row>
    <row r="24" spans="1:3" x14ac:dyDescent="0.25">
      <c r="A24" t="s">
        <v>303</v>
      </c>
      <c r="B24" t="s">
        <v>81</v>
      </c>
      <c r="C24" t="s">
        <v>304</v>
      </c>
    </row>
    <row r="25" spans="1:3" x14ac:dyDescent="0.25">
      <c r="A25" t="s">
        <v>305</v>
      </c>
      <c r="B25" t="s">
        <v>82</v>
      </c>
      <c r="C25" t="s">
        <v>306</v>
      </c>
    </row>
    <row r="26" spans="1:3" x14ac:dyDescent="0.25">
      <c r="A26" t="s">
        <v>307</v>
      </c>
      <c r="B26" t="s">
        <v>83</v>
      </c>
      <c r="C26" t="s">
        <v>308</v>
      </c>
    </row>
    <row r="27" spans="1:3" x14ac:dyDescent="0.25">
      <c r="A27" t="s">
        <v>309</v>
      </c>
      <c r="B27" t="s">
        <v>84</v>
      </c>
      <c r="C27" t="s">
        <v>310</v>
      </c>
    </row>
    <row r="28" spans="1:3" x14ac:dyDescent="0.25">
      <c r="A28" t="s">
        <v>311</v>
      </c>
      <c r="B28" t="s">
        <v>85</v>
      </c>
      <c r="C28" t="s">
        <v>312</v>
      </c>
    </row>
    <row r="29" spans="1:3" x14ac:dyDescent="0.25">
      <c r="A29" t="s">
        <v>313</v>
      </c>
      <c r="B29" t="s">
        <v>105</v>
      </c>
      <c r="C29" t="s">
        <v>314</v>
      </c>
    </row>
    <row r="30" spans="1:3" x14ac:dyDescent="0.25">
      <c r="A30" t="s">
        <v>315</v>
      </c>
      <c r="B30" s="10" t="s">
        <v>467</v>
      </c>
      <c r="C30" t="s">
        <v>316</v>
      </c>
    </row>
    <row r="31" spans="1:3" x14ac:dyDescent="0.25">
      <c r="A31" t="s">
        <v>317</v>
      </c>
      <c r="B31" t="s">
        <v>107</v>
      </c>
      <c r="C31" t="s">
        <v>318</v>
      </c>
    </row>
    <row r="32" spans="1:3" x14ac:dyDescent="0.25">
      <c r="A32" t="s">
        <v>319</v>
      </c>
      <c r="B32" t="s">
        <v>110</v>
      </c>
      <c r="C32" t="s">
        <v>320</v>
      </c>
    </row>
    <row r="33" spans="1:3" x14ac:dyDescent="0.25">
      <c r="A33" t="s">
        <v>321</v>
      </c>
      <c r="B33" s="10" t="s">
        <v>667</v>
      </c>
      <c r="C33" t="s">
        <v>322</v>
      </c>
    </row>
    <row r="34" spans="1:3" x14ac:dyDescent="0.25">
      <c r="A34" t="s">
        <v>323</v>
      </c>
      <c r="B34" t="s">
        <v>112</v>
      </c>
      <c r="C34" t="s">
        <v>324</v>
      </c>
    </row>
    <row r="35" spans="1:3" x14ac:dyDescent="0.25">
      <c r="A35" t="s">
        <v>325</v>
      </c>
      <c r="B35" t="s">
        <v>113</v>
      </c>
      <c r="C35" t="s">
        <v>326</v>
      </c>
    </row>
    <row r="36" spans="1:3" x14ac:dyDescent="0.25">
      <c r="A36" t="s">
        <v>327</v>
      </c>
      <c r="B36" t="s">
        <v>114</v>
      </c>
      <c r="C36" t="s">
        <v>328</v>
      </c>
    </row>
    <row r="37" spans="1:3" x14ac:dyDescent="0.25">
      <c r="A37" t="s">
        <v>329</v>
      </c>
      <c r="B37" t="s">
        <v>115</v>
      </c>
      <c r="C37" t="s">
        <v>330</v>
      </c>
    </row>
    <row r="38" spans="1:3" x14ac:dyDescent="0.25">
      <c r="A38" t="s">
        <v>331</v>
      </c>
      <c r="B38" t="s">
        <v>116</v>
      </c>
      <c r="C38" t="s">
        <v>332</v>
      </c>
    </row>
    <row r="39" spans="1:3" x14ac:dyDescent="0.25">
      <c r="A39" t="s">
        <v>333</v>
      </c>
      <c r="B39" t="s">
        <v>119</v>
      </c>
      <c r="C39" t="s">
        <v>334</v>
      </c>
    </row>
    <row r="40" spans="1:3" x14ac:dyDescent="0.25">
      <c r="A40" t="s">
        <v>335</v>
      </c>
      <c r="B40" t="s">
        <v>120</v>
      </c>
      <c r="C40" t="s">
        <v>336</v>
      </c>
    </row>
    <row r="41" spans="1:3" x14ac:dyDescent="0.25">
      <c r="A41" t="s">
        <v>337</v>
      </c>
      <c r="B41" t="s">
        <v>121</v>
      </c>
      <c r="C41" t="s">
        <v>338</v>
      </c>
    </row>
    <row r="42" spans="1:3" x14ac:dyDescent="0.25">
      <c r="A42" t="s">
        <v>339</v>
      </c>
      <c r="B42" t="s">
        <v>122</v>
      </c>
      <c r="C42" t="s">
        <v>340</v>
      </c>
    </row>
    <row r="43" spans="1:3" x14ac:dyDescent="0.25">
      <c r="A43" t="s">
        <v>341</v>
      </c>
      <c r="B43" t="s">
        <v>123</v>
      </c>
      <c r="C43" t="s">
        <v>342</v>
      </c>
    </row>
    <row r="44" spans="1:3" x14ac:dyDescent="0.25">
      <c r="A44" t="s">
        <v>343</v>
      </c>
      <c r="B44" s="10" t="s">
        <v>469</v>
      </c>
      <c r="C44" t="s">
        <v>344</v>
      </c>
    </row>
    <row r="45" spans="1:3" x14ac:dyDescent="0.25">
      <c r="A45" t="s">
        <v>345</v>
      </c>
      <c r="B45" t="s">
        <v>124</v>
      </c>
      <c r="C45" t="s">
        <v>346</v>
      </c>
    </row>
    <row r="46" spans="1:3" x14ac:dyDescent="0.25">
      <c r="A46" t="s">
        <v>347</v>
      </c>
      <c r="B46" t="s">
        <v>125</v>
      </c>
      <c r="C46" t="s">
        <v>348</v>
      </c>
    </row>
    <row r="47" spans="1:3" x14ac:dyDescent="0.25">
      <c r="A47" t="s">
        <v>349</v>
      </c>
      <c r="B47" t="s">
        <v>130</v>
      </c>
      <c r="C47" t="s">
        <v>350</v>
      </c>
    </row>
    <row r="48" spans="1:3" x14ac:dyDescent="0.25">
      <c r="A48" t="s">
        <v>351</v>
      </c>
      <c r="B48" t="s">
        <v>131</v>
      </c>
      <c r="C48" t="s">
        <v>352</v>
      </c>
    </row>
    <row r="49" spans="1:3" x14ac:dyDescent="0.25">
      <c r="A49" t="s">
        <v>353</v>
      </c>
      <c r="B49" t="s">
        <v>132</v>
      </c>
      <c r="C49" t="s">
        <v>354</v>
      </c>
    </row>
    <row r="50" spans="1:3" x14ac:dyDescent="0.25">
      <c r="A50" t="s">
        <v>355</v>
      </c>
      <c r="B50" t="s">
        <v>133</v>
      </c>
      <c r="C50" t="s">
        <v>326</v>
      </c>
    </row>
    <row r="51" spans="1:3" x14ac:dyDescent="0.25">
      <c r="A51" t="s">
        <v>356</v>
      </c>
      <c r="B51" t="s">
        <v>134</v>
      </c>
      <c r="C51" t="s">
        <v>357</v>
      </c>
    </row>
    <row r="52" spans="1:3" x14ac:dyDescent="0.25">
      <c r="A52" t="s">
        <v>358</v>
      </c>
      <c r="B52" t="s">
        <v>135</v>
      </c>
      <c r="C52" t="s">
        <v>359</v>
      </c>
    </row>
    <row r="53" spans="1:3" x14ac:dyDescent="0.25">
      <c r="A53" t="s">
        <v>360</v>
      </c>
      <c r="B53" s="10" t="s">
        <v>744</v>
      </c>
      <c r="C53" t="s">
        <v>361</v>
      </c>
    </row>
    <row r="54" spans="1:3" x14ac:dyDescent="0.25">
      <c r="A54" t="s">
        <v>362</v>
      </c>
      <c r="B54" t="s">
        <v>138</v>
      </c>
      <c r="C54" t="s">
        <v>363</v>
      </c>
    </row>
    <row r="55" spans="1:3" x14ac:dyDescent="0.25">
      <c r="A55" t="s">
        <v>364</v>
      </c>
      <c r="B55" s="10" t="s">
        <v>745</v>
      </c>
      <c r="C55" t="s">
        <v>365</v>
      </c>
    </row>
    <row r="56" spans="1:3" x14ac:dyDescent="0.25">
      <c r="A56" t="s">
        <v>366</v>
      </c>
      <c r="B56" t="s">
        <v>140</v>
      </c>
      <c r="C56" t="s">
        <v>367</v>
      </c>
    </row>
    <row r="57" spans="1:3" x14ac:dyDescent="0.25">
      <c r="A57" t="s">
        <v>368</v>
      </c>
      <c r="B57" s="10" t="s">
        <v>746</v>
      </c>
      <c r="C57" t="s">
        <v>369</v>
      </c>
    </row>
    <row r="58" spans="1:3" x14ac:dyDescent="0.25">
      <c r="A58" t="s">
        <v>370</v>
      </c>
      <c r="B58" t="s">
        <v>144</v>
      </c>
      <c r="C58" t="s">
        <v>371</v>
      </c>
    </row>
    <row r="59" spans="1:3" x14ac:dyDescent="0.25">
      <c r="A59" t="s">
        <v>372</v>
      </c>
      <c r="B59" t="s">
        <v>145</v>
      </c>
      <c r="C59" t="s">
        <v>373</v>
      </c>
    </row>
    <row r="60" spans="1:3" x14ac:dyDescent="0.25">
      <c r="A60" t="s">
        <v>374</v>
      </c>
      <c r="B60" t="s">
        <v>146</v>
      </c>
      <c r="C60" t="s">
        <v>375</v>
      </c>
    </row>
    <row r="61" spans="1:3" x14ac:dyDescent="0.25">
      <c r="A61" t="s">
        <v>376</v>
      </c>
      <c r="B61" t="s">
        <v>147</v>
      </c>
      <c r="C61" t="s">
        <v>377</v>
      </c>
    </row>
    <row r="62" spans="1:3" x14ac:dyDescent="0.25">
      <c r="A62" t="s">
        <v>378</v>
      </c>
      <c r="B62" t="s">
        <v>148</v>
      </c>
      <c r="C62" t="s">
        <v>379</v>
      </c>
    </row>
    <row r="63" spans="1:3" x14ac:dyDescent="0.25">
      <c r="A63" t="s">
        <v>380</v>
      </c>
      <c r="B63" t="s">
        <v>151</v>
      </c>
      <c r="C63" t="s">
        <v>320</v>
      </c>
    </row>
    <row r="64" spans="1:3" x14ac:dyDescent="0.25">
      <c r="A64" t="s">
        <v>381</v>
      </c>
      <c r="B64" t="s">
        <v>152</v>
      </c>
      <c r="C64" t="s">
        <v>382</v>
      </c>
    </row>
    <row r="65" spans="1:3" x14ac:dyDescent="0.25">
      <c r="A65" t="s">
        <v>383</v>
      </c>
      <c r="B65" t="s">
        <v>153</v>
      </c>
      <c r="C65" t="s">
        <v>384</v>
      </c>
    </row>
    <row r="66" spans="1:3" x14ac:dyDescent="0.25">
      <c r="A66" t="s">
        <v>385</v>
      </c>
      <c r="B66" t="s">
        <v>154</v>
      </c>
      <c r="C66" t="s">
        <v>386</v>
      </c>
    </row>
    <row r="67" spans="1:3" x14ac:dyDescent="0.25">
      <c r="A67" t="s">
        <v>387</v>
      </c>
      <c r="B67" t="s">
        <v>155</v>
      </c>
      <c r="C67" t="s">
        <v>388</v>
      </c>
    </row>
    <row r="68" spans="1:3" x14ac:dyDescent="0.25">
      <c r="A68" t="s">
        <v>389</v>
      </c>
      <c r="B68" t="s">
        <v>156</v>
      </c>
      <c r="C68" t="s">
        <v>390</v>
      </c>
    </row>
    <row r="69" spans="1:3" x14ac:dyDescent="0.25">
      <c r="A69" t="s">
        <v>391</v>
      </c>
      <c r="B69" t="s">
        <v>157</v>
      </c>
      <c r="C69" t="s">
        <v>392</v>
      </c>
    </row>
    <row r="70" spans="1:3" x14ac:dyDescent="0.25">
      <c r="A70" t="s">
        <v>393</v>
      </c>
      <c r="B70" t="s">
        <v>158</v>
      </c>
      <c r="C70" t="s">
        <v>394</v>
      </c>
    </row>
    <row r="71" spans="1:3" x14ac:dyDescent="0.25">
      <c r="A71" t="s">
        <v>395</v>
      </c>
      <c r="B71" t="s">
        <v>159</v>
      </c>
      <c r="C71" t="s">
        <v>396</v>
      </c>
    </row>
    <row r="72" spans="1:3" x14ac:dyDescent="0.25">
      <c r="A72" t="s">
        <v>397</v>
      </c>
      <c r="B72" s="10" t="s">
        <v>776</v>
      </c>
      <c r="C72" t="s">
        <v>398</v>
      </c>
    </row>
    <row r="73" spans="1:3" x14ac:dyDescent="0.25">
      <c r="A73" t="s">
        <v>399</v>
      </c>
      <c r="B73" s="10" t="s">
        <v>747</v>
      </c>
      <c r="C73" t="s">
        <v>400</v>
      </c>
    </row>
    <row r="74" spans="1:3" x14ac:dyDescent="0.25">
      <c r="A74" t="s">
        <v>401</v>
      </c>
      <c r="B74" t="s">
        <v>164</v>
      </c>
      <c r="C74" t="s">
        <v>402</v>
      </c>
    </row>
    <row r="75" spans="1:3" x14ac:dyDescent="0.25">
      <c r="A75" t="s">
        <v>403</v>
      </c>
      <c r="B75" t="s">
        <v>165</v>
      </c>
      <c r="C75" t="s">
        <v>326</v>
      </c>
    </row>
    <row r="76" spans="1:3" x14ac:dyDescent="0.25">
      <c r="A76" t="s">
        <v>404</v>
      </c>
      <c r="B76" s="10" t="s">
        <v>743</v>
      </c>
      <c r="C76" t="s">
        <v>322</v>
      </c>
    </row>
    <row r="77" spans="1:3" x14ac:dyDescent="0.25">
      <c r="A77" t="s">
        <v>405</v>
      </c>
      <c r="B77" t="s">
        <v>167</v>
      </c>
      <c r="C77" t="s">
        <v>406</v>
      </c>
    </row>
    <row r="78" spans="1:3" x14ac:dyDescent="0.25">
      <c r="A78" t="s">
        <v>407</v>
      </c>
      <c r="B78" t="s">
        <v>168</v>
      </c>
      <c r="C78" t="s">
        <v>408</v>
      </c>
    </row>
    <row r="79" spans="1:3" x14ac:dyDescent="0.25">
      <c r="A79" t="s">
        <v>409</v>
      </c>
      <c r="B79" t="s">
        <v>169</v>
      </c>
      <c r="C79" t="s">
        <v>410</v>
      </c>
    </row>
    <row r="80" spans="1:3" x14ac:dyDescent="0.25">
      <c r="A80" t="s">
        <v>411</v>
      </c>
      <c r="B80" s="10" t="s">
        <v>748</v>
      </c>
      <c r="C80" t="s">
        <v>412</v>
      </c>
    </row>
    <row r="81" spans="1:3" x14ac:dyDescent="0.25">
      <c r="A81" t="s">
        <v>413</v>
      </c>
      <c r="B81" t="s">
        <v>171</v>
      </c>
      <c r="C81" t="s">
        <v>414</v>
      </c>
    </row>
    <row r="82" spans="1:3" x14ac:dyDescent="0.25">
      <c r="A82" t="s">
        <v>415</v>
      </c>
      <c r="B82" t="s">
        <v>172</v>
      </c>
      <c r="C82" t="s">
        <v>416</v>
      </c>
    </row>
    <row r="83" spans="1:3" x14ac:dyDescent="0.25">
      <c r="A83" t="s">
        <v>417</v>
      </c>
      <c r="B83" t="s">
        <v>173</v>
      </c>
      <c r="C83" t="s">
        <v>418</v>
      </c>
    </row>
    <row r="84" spans="1:3" x14ac:dyDescent="0.25">
      <c r="A84" t="s">
        <v>419</v>
      </c>
      <c r="B84" t="s">
        <v>174</v>
      </c>
      <c r="C84" t="s">
        <v>420</v>
      </c>
    </row>
    <row r="85" spans="1:3" x14ac:dyDescent="0.25">
      <c r="A85" t="s">
        <v>421</v>
      </c>
      <c r="B85" t="s">
        <v>175</v>
      </c>
      <c r="C85" t="s">
        <v>422</v>
      </c>
    </row>
    <row r="86" spans="1:3" x14ac:dyDescent="0.25">
      <c r="A86" t="s">
        <v>423</v>
      </c>
      <c r="B86" t="s">
        <v>176</v>
      </c>
      <c r="C86" t="s">
        <v>424</v>
      </c>
    </row>
    <row r="87" spans="1:3" x14ac:dyDescent="0.25">
      <c r="A87" t="s">
        <v>425</v>
      </c>
      <c r="B87" t="s">
        <v>177</v>
      </c>
      <c r="C87" t="s">
        <v>426</v>
      </c>
    </row>
    <row r="88" spans="1:3" x14ac:dyDescent="0.25">
      <c r="A88" t="s">
        <v>427</v>
      </c>
      <c r="B88" t="s">
        <v>178</v>
      </c>
      <c r="C88" t="s">
        <v>428</v>
      </c>
    </row>
    <row r="89" spans="1:3" x14ac:dyDescent="0.25">
      <c r="A89" t="s">
        <v>429</v>
      </c>
      <c r="B89" t="s">
        <v>185</v>
      </c>
      <c r="C89" t="s">
        <v>184</v>
      </c>
    </row>
    <row r="90" spans="1:3" x14ac:dyDescent="0.25">
      <c r="A90" t="s">
        <v>430</v>
      </c>
      <c r="B90" t="s">
        <v>186</v>
      </c>
      <c r="C90" t="s">
        <v>431</v>
      </c>
    </row>
    <row r="91" spans="1:3" x14ac:dyDescent="0.25">
      <c r="A91" t="s">
        <v>432</v>
      </c>
      <c r="B91" t="s">
        <v>189</v>
      </c>
      <c r="C91" t="s">
        <v>433</v>
      </c>
    </row>
    <row r="92" spans="1:3" x14ac:dyDescent="0.25">
      <c r="A92" t="s">
        <v>434</v>
      </c>
      <c r="B92" t="s">
        <v>190</v>
      </c>
      <c r="C92" t="s">
        <v>435</v>
      </c>
    </row>
    <row r="93" spans="1:3" x14ac:dyDescent="0.25">
      <c r="A93" t="s">
        <v>436</v>
      </c>
      <c r="B93" t="s">
        <v>191</v>
      </c>
      <c r="C93" t="s">
        <v>437</v>
      </c>
    </row>
    <row r="94" spans="1:3" x14ac:dyDescent="0.25">
      <c r="A94" t="s">
        <v>438</v>
      </c>
      <c r="B94" t="s">
        <v>192</v>
      </c>
      <c r="C94" t="s">
        <v>439</v>
      </c>
    </row>
    <row r="95" spans="1:3" x14ac:dyDescent="0.25">
      <c r="A95" t="s">
        <v>440</v>
      </c>
      <c r="B95" t="s">
        <v>195</v>
      </c>
      <c r="C95" t="s">
        <v>441</v>
      </c>
    </row>
    <row r="96" spans="1:3" x14ac:dyDescent="0.25">
      <c r="A96" t="s">
        <v>442</v>
      </c>
      <c r="B96" t="s">
        <v>196</v>
      </c>
      <c r="C96" t="s">
        <v>443</v>
      </c>
    </row>
    <row r="97" spans="1:3" x14ac:dyDescent="0.25">
      <c r="A97" t="s">
        <v>444</v>
      </c>
      <c r="B97" t="s">
        <v>197</v>
      </c>
      <c r="C97" t="s">
        <v>445</v>
      </c>
    </row>
    <row r="98" spans="1:3" x14ac:dyDescent="0.25">
      <c r="A98" t="s">
        <v>446</v>
      </c>
      <c r="B98" t="s">
        <v>198</v>
      </c>
      <c r="C98" t="s">
        <v>447</v>
      </c>
    </row>
    <row r="99" spans="1:3" x14ac:dyDescent="0.25">
      <c r="A99" t="s">
        <v>448</v>
      </c>
      <c r="B99" t="s">
        <v>199</v>
      </c>
      <c r="C99" t="s">
        <v>449</v>
      </c>
    </row>
    <row r="100" spans="1:3" x14ac:dyDescent="0.25">
      <c r="A100" t="s">
        <v>450</v>
      </c>
      <c r="B100" t="s">
        <v>200</v>
      </c>
      <c r="C100" t="s">
        <v>451</v>
      </c>
    </row>
    <row r="101" spans="1:3" x14ac:dyDescent="0.25">
      <c r="A101" t="s">
        <v>452</v>
      </c>
      <c r="B101" t="s">
        <v>201</v>
      </c>
      <c r="C101" t="s">
        <v>453</v>
      </c>
    </row>
    <row r="102" spans="1:3" x14ac:dyDescent="0.25">
      <c r="A102" t="s">
        <v>454</v>
      </c>
      <c r="B102" t="s">
        <v>202</v>
      </c>
      <c r="C102" t="s">
        <v>455</v>
      </c>
    </row>
    <row r="103" spans="1:3" x14ac:dyDescent="0.25">
      <c r="A103" t="s">
        <v>456</v>
      </c>
      <c r="B103" t="s">
        <v>203</v>
      </c>
      <c r="C103" t="s">
        <v>457</v>
      </c>
    </row>
    <row r="104" spans="1:3" x14ac:dyDescent="0.25">
      <c r="A104" t="s">
        <v>458</v>
      </c>
      <c r="B104" t="s">
        <v>204</v>
      </c>
      <c r="C104" s="10" t="s">
        <v>478</v>
      </c>
    </row>
    <row r="105" spans="1:3" x14ac:dyDescent="0.25">
      <c r="A105" t="s">
        <v>459</v>
      </c>
      <c r="B105" t="s">
        <v>205</v>
      </c>
      <c r="C105" t="s">
        <v>460</v>
      </c>
    </row>
    <row r="106" spans="1:3" x14ac:dyDescent="0.25">
      <c r="A106" t="s">
        <v>461</v>
      </c>
      <c r="B106" t="s">
        <v>206</v>
      </c>
      <c r="C106" t="s">
        <v>462</v>
      </c>
    </row>
    <row r="107" spans="1:3" x14ac:dyDescent="0.25">
      <c r="A107" t="s">
        <v>463</v>
      </c>
      <c r="B107" t="s">
        <v>207</v>
      </c>
      <c r="C107" t="s">
        <v>464</v>
      </c>
    </row>
    <row r="108" spans="1:3" x14ac:dyDescent="0.25">
      <c r="A108" t="s">
        <v>465</v>
      </c>
      <c r="B108" t="s">
        <v>208</v>
      </c>
      <c r="C108" s="10" t="s">
        <v>479</v>
      </c>
    </row>
  </sheetData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里程碑时间配置</vt:lpstr>
      <vt:lpstr>里程碑挑战</vt:lpstr>
      <vt:lpstr>联盟里程碑挑战</vt:lpstr>
      <vt:lpstr>全服里程碑挑战</vt:lpstr>
      <vt:lpstr>里程碑条目</vt:lpstr>
      <vt:lpstr>#任务条件说明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佳磊 汪</cp:lastModifiedBy>
  <dcterms:created xsi:type="dcterms:W3CDTF">2006-09-13T11:21:00Z</dcterms:created>
  <dcterms:modified xsi:type="dcterms:W3CDTF">2024-07-04T09:16:57Z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