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G:\excel_AOEMTrunk\excel\new_xls_global\Main\"/>
    </mc:Choice>
  </mc:AlternateContent>
  <xr:revisionPtr revIDLastSave="0" documentId="13_ncr:1_{D892FC98-1FFE-4CF6-B111-720DF46D8191}" xr6:coauthVersionLast="47" xr6:coauthVersionMax="47" xr10:uidLastSave="{00000000-0000-0000-0000-000000000000}"/>
  <bookViews>
    <workbookView xWindow="42260" yWindow="4300" windowWidth="30100" windowHeight="14150" xr2:uid="{00000000-000D-0000-FFFF-FFFF00000000}"/>
  </bookViews>
  <sheets>
    <sheet name="章节主线" sheetId="1" r:id="rId1"/>
    <sheet name="章节小节" sheetId="2" r:id="rId2"/>
    <sheet name="子任务" sheetId="3" r:id="rId3"/>
    <sheet name="#章节主线" sheetId="4" r:id="rId4"/>
    <sheet name="#章节小节" sheetId="5" r:id="rId5"/>
    <sheet name="#子任务" sheetId="6" r:id="rId6"/>
    <sheet name="官职" sheetId="7" r:id="rId7"/>
    <sheet name="英雄二选一配置" sheetId="8" r:id="rId8"/>
    <sheet name="#TID_base_up" sheetId="9" r:id="rId9"/>
  </sheets>
  <externalReferences>
    <externalReference r:id="rId10"/>
    <externalReference r:id="rId11"/>
    <externalReference r:id="rId12"/>
    <externalReference r:id="rId13"/>
  </externalReferences>
  <definedNames>
    <definedName name="_xlnm._FilterDatabase" localSheetId="5" hidden="1">'#子任务'!$A$3:$AE$305</definedName>
    <definedName name="_xlnm._FilterDatabase" localSheetId="2" hidden="1">子任务!$A$3:$AE$3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05" i="6" l="1"/>
  <c r="AI305" i="6" s="1"/>
  <c r="AB305" i="6"/>
  <c r="O305" i="6"/>
  <c r="K305" i="6"/>
  <c r="G305" i="6"/>
  <c r="AF304" i="6"/>
  <c r="AI304" i="6" s="1"/>
  <c r="AB304" i="6"/>
  <c r="O304" i="6"/>
  <c r="K304" i="6"/>
  <c r="G304" i="6"/>
  <c r="AF303" i="6"/>
  <c r="AI303" i="6" s="1"/>
  <c r="AB303" i="6"/>
  <c r="O303" i="6"/>
  <c r="K303" i="6"/>
  <c r="G303" i="6"/>
  <c r="AF302" i="6"/>
  <c r="AI302" i="6" s="1"/>
  <c r="AB302" i="6"/>
  <c r="O302" i="6"/>
  <c r="K302" i="6"/>
  <c r="G302" i="6"/>
  <c r="AF301" i="6"/>
  <c r="AI301" i="6" s="1"/>
  <c r="AB301" i="6"/>
  <c r="O301" i="6"/>
  <c r="K301" i="6"/>
  <c r="G301" i="6"/>
  <c r="AI300" i="6"/>
  <c r="AF300" i="6"/>
  <c r="AB300" i="6"/>
  <c r="O300" i="6"/>
  <c r="K300" i="6"/>
  <c r="G300" i="6"/>
  <c r="AI299" i="6"/>
  <c r="AF299" i="6"/>
  <c r="AB299" i="6"/>
  <c r="O299" i="6"/>
  <c r="K299" i="6"/>
  <c r="G299" i="6"/>
  <c r="AI298" i="6"/>
  <c r="AF298" i="6"/>
  <c r="AB298" i="6"/>
  <c r="O298" i="6"/>
  <c r="K298" i="6"/>
  <c r="G298" i="6"/>
  <c r="AF297" i="6"/>
  <c r="AI297" i="6" s="1"/>
  <c r="AB297" i="6"/>
  <c r="O297" i="6"/>
  <c r="K297" i="6"/>
  <c r="G297" i="6"/>
  <c r="AF296" i="6"/>
  <c r="AI296" i="6" s="1"/>
  <c r="AB296" i="6"/>
  <c r="O296" i="6"/>
  <c r="K296" i="6"/>
  <c r="G296" i="6"/>
  <c r="AI295" i="6"/>
  <c r="AF295" i="6"/>
  <c r="AB295" i="6"/>
  <c r="O295" i="6"/>
  <c r="K295" i="6"/>
  <c r="G295" i="6"/>
  <c r="AF294" i="6"/>
  <c r="AI294" i="6" s="1"/>
  <c r="AB294" i="6"/>
  <c r="O294" i="6"/>
  <c r="K294" i="6"/>
  <c r="G294" i="6"/>
  <c r="E294" i="6"/>
  <c r="A294" i="6" s="1"/>
  <c r="AF293" i="6"/>
  <c r="AI293" i="6" s="1"/>
  <c r="AB293" i="6"/>
  <c r="O293" i="6"/>
  <c r="K293" i="6"/>
  <c r="H293" i="6"/>
  <c r="G293" i="6"/>
  <c r="E293" i="6"/>
  <c r="A293" i="6" s="1"/>
  <c r="AI292" i="6"/>
  <c r="AF292" i="6"/>
  <c r="AB292" i="6"/>
  <c r="O292" i="6"/>
  <c r="K292" i="6"/>
  <c r="G292" i="6"/>
  <c r="AI291" i="6"/>
  <c r="AF291" i="6"/>
  <c r="AB291" i="6"/>
  <c r="O291" i="6"/>
  <c r="K291" i="6"/>
  <c r="G291" i="6"/>
  <c r="AI290" i="6"/>
  <c r="AF290" i="6"/>
  <c r="AB290" i="6"/>
  <c r="O290" i="6"/>
  <c r="K290" i="6"/>
  <c r="G290" i="6"/>
  <c r="AF289" i="6"/>
  <c r="AI289" i="6" s="1"/>
  <c r="AB289" i="6"/>
  <c r="O289" i="6"/>
  <c r="K289" i="6"/>
  <c r="G289" i="6"/>
  <c r="AF288" i="6"/>
  <c r="AI288" i="6" s="1"/>
  <c r="AB288" i="6"/>
  <c r="O288" i="6"/>
  <c r="K288" i="6"/>
  <c r="G288" i="6"/>
  <c r="AF287" i="6"/>
  <c r="AI287" i="6" s="1"/>
  <c r="AB287" i="6"/>
  <c r="O287" i="6"/>
  <c r="K287" i="6"/>
  <c r="G287" i="6"/>
  <c r="AF286" i="6"/>
  <c r="AI286" i="6" s="1"/>
  <c r="AB286" i="6"/>
  <c r="O286" i="6"/>
  <c r="K286" i="6"/>
  <c r="G286" i="6"/>
  <c r="E286" i="6"/>
  <c r="A286" i="6" s="1"/>
  <c r="AF285" i="6"/>
  <c r="AI285" i="6" s="1"/>
  <c r="AB285" i="6"/>
  <c r="O285" i="6"/>
  <c r="K285" i="6"/>
  <c r="H285" i="6"/>
  <c r="G285" i="6"/>
  <c r="E285" i="6"/>
  <c r="A285" i="6" s="1"/>
  <c r="AI284" i="6"/>
  <c r="AF284" i="6"/>
  <c r="AB284" i="6"/>
  <c r="O284" i="6"/>
  <c r="K284" i="6"/>
  <c r="H284" i="6"/>
  <c r="G284" i="6"/>
  <c r="E284" i="6"/>
  <c r="A284" i="6"/>
  <c r="N284" i="6" s="1"/>
  <c r="AI283" i="6"/>
  <c r="AF283" i="6"/>
  <c r="AB283" i="6"/>
  <c r="O283" i="6"/>
  <c r="N283" i="6"/>
  <c r="K283" i="6"/>
  <c r="G283" i="6"/>
  <c r="H283" i="6" s="1"/>
  <c r="F283" i="6"/>
  <c r="E283" i="6"/>
  <c r="A283" i="6"/>
  <c r="AI282" i="6"/>
  <c r="AF282" i="6"/>
  <c r="AB282" i="6"/>
  <c r="O282" i="6"/>
  <c r="K282" i="6"/>
  <c r="G282" i="6"/>
  <c r="AF281" i="6"/>
  <c r="AI281" i="6" s="1"/>
  <c r="AB281" i="6"/>
  <c r="O281" i="6"/>
  <c r="K281" i="6"/>
  <c r="G281" i="6"/>
  <c r="AF280" i="6"/>
  <c r="AI280" i="6" s="1"/>
  <c r="AB280" i="6"/>
  <c r="O280" i="6"/>
  <c r="K280" i="6"/>
  <c r="G280" i="6"/>
  <c r="AF279" i="6"/>
  <c r="AI279" i="6" s="1"/>
  <c r="AB279" i="6"/>
  <c r="O279" i="6"/>
  <c r="K279" i="6"/>
  <c r="G279" i="6"/>
  <c r="AF278" i="6"/>
  <c r="AI278" i="6" s="1"/>
  <c r="AB278" i="6"/>
  <c r="O278" i="6"/>
  <c r="K278" i="6"/>
  <c r="G278" i="6"/>
  <c r="AF277" i="6"/>
  <c r="AI277" i="6" s="1"/>
  <c r="AB277" i="6"/>
  <c r="O277" i="6"/>
  <c r="K277" i="6"/>
  <c r="G277" i="6"/>
  <c r="AI276" i="6"/>
  <c r="AF276" i="6"/>
  <c r="AB276" i="6"/>
  <c r="O276" i="6"/>
  <c r="K276" i="6"/>
  <c r="G276" i="6"/>
  <c r="AI275" i="6"/>
  <c r="AF275" i="6"/>
  <c r="AB275" i="6"/>
  <c r="O275" i="6"/>
  <c r="K275" i="6"/>
  <c r="G275" i="6"/>
  <c r="AI274" i="6"/>
  <c r="AF274" i="6"/>
  <c r="AB274" i="6"/>
  <c r="O274" i="6"/>
  <c r="K274" i="6"/>
  <c r="G274" i="6"/>
  <c r="AI273" i="6"/>
  <c r="AF273" i="6"/>
  <c r="AB273" i="6"/>
  <c r="O273" i="6"/>
  <c r="K273" i="6"/>
  <c r="G273" i="6"/>
  <c r="AF272" i="6"/>
  <c r="AI272" i="6" s="1"/>
  <c r="AB272" i="6"/>
  <c r="O272" i="6"/>
  <c r="K272" i="6"/>
  <c r="G272" i="6"/>
  <c r="E272" i="6"/>
  <c r="E273" i="6" s="1"/>
  <c r="AF271" i="6"/>
  <c r="AI271" i="6" s="1"/>
  <c r="AB271" i="6"/>
  <c r="O271" i="6"/>
  <c r="K271" i="6"/>
  <c r="H271" i="6"/>
  <c r="G271" i="6"/>
  <c r="E271" i="6"/>
  <c r="A271" i="6" s="1"/>
  <c r="AF270" i="6"/>
  <c r="AI270" i="6" s="1"/>
  <c r="AB270" i="6"/>
  <c r="O270" i="6"/>
  <c r="K270" i="6"/>
  <c r="G270" i="6"/>
  <c r="AI269" i="6"/>
  <c r="AF269" i="6"/>
  <c r="AB269" i="6"/>
  <c r="O269" i="6"/>
  <c r="K269" i="6"/>
  <c r="G269" i="6"/>
  <c r="AI268" i="6"/>
  <c r="AF268" i="6"/>
  <c r="AB268" i="6"/>
  <c r="O268" i="6"/>
  <c r="K268" i="6"/>
  <c r="G268" i="6"/>
  <c r="AI267" i="6"/>
  <c r="AF267" i="6"/>
  <c r="AB267" i="6"/>
  <c r="O267" i="6"/>
  <c r="K267" i="6"/>
  <c r="G267" i="6"/>
  <c r="AF266" i="6"/>
  <c r="AI266" i="6" s="1"/>
  <c r="AB266" i="6"/>
  <c r="O266" i="6"/>
  <c r="K266" i="6"/>
  <c r="G266" i="6"/>
  <c r="AI265" i="6"/>
  <c r="AF265" i="6"/>
  <c r="AB265" i="6"/>
  <c r="O265" i="6"/>
  <c r="K265" i="6"/>
  <c r="G265" i="6"/>
  <c r="AF264" i="6"/>
  <c r="AI264" i="6" s="1"/>
  <c r="AB264" i="6"/>
  <c r="O264" i="6"/>
  <c r="K264" i="6"/>
  <c r="G264" i="6"/>
  <c r="AF263" i="6"/>
  <c r="AI263" i="6" s="1"/>
  <c r="AB263" i="6"/>
  <c r="O263" i="6"/>
  <c r="K263" i="6"/>
  <c r="G263" i="6"/>
  <c r="AF262" i="6"/>
  <c r="AI262" i="6" s="1"/>
  <c r="AB262" i="6"/>
  <c r="O262" i="6"/>
  <c r="K262" i="6"/>
  <c r="G262" i="6"/>
  <c r="E262" i="6"/>
  <c r="A262" i="6" s="1"/>
  <c r="AI261" i="6"/>
  <c r="AF261" i="6"/>
  <c r="AB261" i="6"/>
  <c r="O261" i="6"/>
  <c r="K261" i="6"/>
  <c r="H261" i="6"/>
  <c r="G261" i="6"/>
  <c r="F261" i="6"/>
  <c r="E261" i="6"/>
  <c r="A261" i="6"/>
  <c r="N261" i="6" s="1"/>
  <c r="AI260" i="6"/>
  <c r="AF260" i="6"/>
  <c r="AB260" i="6"/>
  <c r="O260" i="6"/>
  <c r="K260" i="6"/>
  <c r="G260" i="6"/>
  <c r="H260" i="6" s="1"/>
  <c r="E260" i="6"/>
  <c r="A260" i="6" s="1"/>
  <c r="AI259" i="6"/>
  <c r="AF259" i="6"/>
  <c r="AB259" i="6"/>
  <c r="O259" i="6"/>
  <c r="K259" i="6"/>
  <c r="H259" i="6"/>
  <c r="G259" i="6"/>
  <c r="F259" i="6"/>
  <c r="E259" i="6"/>
  <c r="A259" i="6"/>
  <c r="N259" i="6" s="1"/>
  <c r="AF258" i="6"/>
  <c r="AI258" i="6" s="1"/>
  <c r="AB258" i="6"/>
  <c r="O258" i="6"/>
  <c r="K258" i="6"/>
  <c r="G258" i="6"/>
  <c r="AI257" i="6"/>
  <c r="AF257" i="6"/>
  <c r="AB257" i="6"/>
  <c r="O257" i="6"/>
  <c r="K257" i="6"/>
  <c r="G257" i="6"/>
  <c r="AF256" i="6"/>
  <c r="AI256" i="6" s="1"/>
  <c r="AB256" i="6"/>
  <c r="O256" i="6"/>
  <c r="K256" i="6"/>
  <c r="G256" i="6"/>
  <c r="AF255" i="6"/>
  <c r="AI255" i="6" s="1"/>
  <c r="AB255" i="6"/>
  <c r="O255" i="6"/>
  <c r="K255" i="6"/>
  <c r="G255" i="6"/>
  <c r="AF254" i="6"/>
  <c r="AI254" i="6" s="1"/>
  <c r="AB254" i="6"/>
  <c r="O254" i="6"/>
  <c r="K254" i="6"/>
  <c r="G254" i="6"/>
  <c r="AI253" i="6"/>
  <c r="AF253" i="6"/>
  <c r="AB253" i="6"/>
  <c r="O253" i="6"/>
  <c r="K253" i="6"/>
  <c r="G253" i="6"/>
  <c r="AI252" i="6"/>
  <c r="AF252" i="6"/>
  <c r="AB252" i="6"/>
  <c r="O252" i="6"/>
  <c r="K252" i="6"/>
  <c r="G252" i="6"/>
  <c r="AI251" i="6"/>
  <c r="AF251" i="6"/>
  <c r="AB251" i="6"/>
  <c r="O251" i="6"/>
  <c r="K251" i="6"/>
  <c r="G251" i="6"/>
  <c r="AF250" i="6"/>
  <c r="AI250" i="6" s="1"/>
  <c r="AB250" i="6"/>
  <c r="O250" i="6"/>
  <c r="K250" i="6"/>
  <c r="G250" i="6"/>
  <c r="E250" i="6"/>
  <c r="E251" i="6" s="1"/>
  <c r="A250" i="6"/>
  <c r="N250" i="6" s="1"/>
  <c r="AI249" i="6"/>
  <c r="AF249" i="6"/>
  <c r="AB249" i="6"/>
  <c r="O249" i="6"/>
  <c r="K249" i="6"/>
  <c r="G249" i="6"/>
  <c r="H249" i="6" s="1"/>
  <c r="E249" i="6"/>
  <c r="A249" i="6"/>
  <c r="AF248" i="6"/>
  <c r="AI248" i="6" s="1"/>
  <c r="AB248" i="6"/>
  <c r="O248" i="6"/>
  <c r="K248" i="6"/>
  <c r="G248" i="6"/>
  <c r="E248" i="6"/>
  <c r="H248" i="6" s="1"/>
  <c r="AF247" i="6"/>
  <c r="AI247" i="6" s="1"/>
  <c r="AB247" i="6"/>
  <c r="O247" i="6"/>
  <c r="K247" i="6"/>
  <c r="G247" i="6"/>
  <c r="AF246" i="6"/>
  <c r="AI246" i="6" s="1"/>
  <c r="AB246" i="6"/>
  <c r="O246" i="6"/>
  <c r="K246" i="6"/>
  <c r="G246" i="6"/>
  <c r="AI245" i="6"/>
  <c r="AF245" i="6"/>
  <c r="AB245" i="6"/>
  <c r="O245" i="6"/>
  <c r="K245" i="6"/>
  <c r="G245" i="6"/>
  <c r="AI244" i="6"/>
  <c r="AF244" i="6"/>
  <c r="AB244" i="6"/>
  <c r="O244" i="6"/>
  <c r="K244" i="6"/>
  <c r="G244" i="6"/>
  <c r="AI243" i="6"/>
  <c r="AF243" i="6"/>
  <c r="AB243" i="6"/>
  <c r="O243" i="6"/>
  <c r="K243" i="6"/>
  <c r="G243" i="6"/>
  <c r="AF242" i="6"/>
  <c r="AI242" i="6" s="1"/>
  <c r="AB242" i="6"/>
  <c r="O242" i="6"/>
  <c r="K242" i="6"/>
  <c r="G242" i="6"/>
  <c r="AI241" i="6"/>
  <c r="AF241" i="6"/>
  <c r="AB241" i="6"/>
  <c r="O241" i="6"/>
  <c r="K241" i="6"/>
  <c r="G241" i="6"/>
  <c r="AF240" i="6"/>
  <c r="AI240" i="6" s="1"/>
  <c r="AB240" i="6"/>
  <c r="O240" i="6"/>
  <c r="K240" i="6"/>
  <c r="G240" i="6"/>
  <c r="AF239" i="6"/>
  <c r="AI239" i="6" s="1"/>
  <c r="AB239" i="6"/>
  <c r="O239" i="6"/>
  <c r="K239" i="6"/>
  <c r="G239" i="6"/>
  <c r="AF238" i="6"/>
  <c r="AI238" i="6" s="1"/>
  <c r="AB238" i="6"/>
  <c r="O238" i="6"/>
  <c r="K238" i="6"/>
  <c r="G238" i="6"/>
  <c r="E238" i="6"/>
  <c r="AI237" i="6"/>
  <c r="AF237" i="6"/>
  <c r="AB237" i="6"/>
  <c r="O237" i="6"/>
  <c r="K237" i="6"/>
  <c r="H237" i="6"/>
  <c r="G237" i="6"/>
  <c r="F237" i="6"/>
  <c r="E237" i="6"/>
  <c r="A237" i="6"/>
  <c r="N237" i="6" s="1"/>
  <c r="AB236" i="6"/>
  <c r="O236" i="6"/>
  <c r="K236" i="6"/>
  <c r="G236" i="6"/>
  <c r="AI235" i="6"/>
  <c r="AF235" i="6"/>
  <c r="AB235" i="6"/>
  <c r="O235" i="6"/>
  <c r="K235" i="6"/>
  <c r="G235" i="6"/>
  <c r="AF234" i="6"/>
  <c r="AI234" i="6" s="1"/>
  <c r="AB234" i="6"/>
  <c r="O234" i="6"/>
  <c r="K234" i="6"/>
  <c r="G234" i="6"/>
  <c r="AF233" i="6"/>
  <c r="AI233" i="6" s="1"/>
  <c r="AB233" i="6"/>
  <c r="O233" i="6"/>
  <c r="K233" i="6"/>
  <c r="G233" i="6"/>
  <c r="AF232" i="6"/>
  <c r="AI232" i="6" s="1"/>
  <c r="AB232" i="6"/>
  <c r="O232" i="6"/>
  <c r="K232" i="6"/>
  <c r="G232" i="6"/>
  <c r="AI231" i="6"/>
  <c r="AF231" i="6"/>
  <c r="AB231" i="6"/>
  <c r="O231" i="6"/>
  <c r="K231" i="6"/>
  <c r="G231" i="6"/>
  <c r="AI230" i="6"/>
  <c r="AF230" i="6"/>
  <c r="AB230" i="6"/>
  <c r="O230" i="6"/>
  <c r="K230" i="6"/>
  <c r="G230" i="6"/>
  <c r="AI229" i="6"/>
  <c r="AF229" i="6"/>
  <c r="AB229" i="6"/>
  <c r="O229" i="6"/>
  <c r="K229" i="6"/>
  <c r="G229" i="6"/>
  <c r="AF228" i="6"/>
  <c r="AI228" i="6" s="1"/>
  <c r="AB228" i="6"/>
  <c r="O228" i="6"/>
  <c r="K228" i="6"/>
  <c r="G228" i="6"/>
  <c r="AI227" i="6"/>
  <c r="AF227" i="6"/>
  <c r="AB227" i="6"/>
  <c r="O227" i="6"/>
  <c r="K227" i="6"/>
  <c r="G227" i="6"/>
  <c r="AF226" i="6"/>
  <c r="AI226" i="6" s="1"/>
  <c r="AB226" i="6"/>
  <c r="O226" i="6"/>
  <c r="K226" i="6"/>
  <c r="G226" i="6"/>
  <c r="E226" i="6"/>
  <c r="E227" i="6" s="1"/>
  <c r="A227" i="6" s="1"/>
  <c r="AF225" i="6"/>
  <c r="AI225" i="6" s="1"/>
  <c r="AB225" i="6"/>
  <c r="O225" i="6"/>
  <c r="K225" i="6"/>
  <c r="G225" i="6"/>
  <c r="E225" i="6"/>
  <c r="AF224" i="6"/>
  <c r="AI224" i="6" s="1"/>
  <c r="AB224" i="6"/>
  <c r="O224" i="6"/>
  <c r="K224" i="6"/>
  <c r="G224" i="6"/>
  <c r="AI223" i="6"/>
  <c r="AF223" i="6"/>
  <c r="AB223" i="6"/>
  <c r="O223" i="6"/>
  <c r="K223" i="6"/>
  <c r="G223" i="6"/>
  <c r="AI222" i="6"/>
  <c r="AF222" i="6"/>
  <c r="AB222" i="6"/>
  <c r="O222" i="6"/>
  <c r="K222" i="6"/>
  <c r="G222" i="6"/>
  <c r="AI221" i="6"/>
  <c r="AF221" i="6"/>
  <c r="AB221" i="6"/>
  <c r="O221" i="6"/>
  <c r="K221" i="6"/>
  <c r="G221" i="6"/>
  <c r="AF220" i="6"/>
  <c r="AI220" i="6" s="1"/>
  <c r="AB220" i="6"/>
  <c r="O220" i="6"/>
  <c r="K220" i="6"/>
  <c r="G220" i="6"/>
  <c r="AF219" i="6"/>
  <c r="AI219" i="6" s="1"/>
  <c r="AB219" i="6"/>
  <c r="O219" i="6"/>
  <c r="K219" i="6"/>
  <c r="G219" i="6"/>
  <c r="AF218" i="6"/>
  <c r="AI218" i="6" s="1"/>
  <c r="AB218" i="6"/>
  <c r="O218" i="6"/>
  <c r="K218" i="6"/>
  <c r="G218" i="6"/>
  <c r="AF217" i="6"/>
  <c r="AI217" i="6" s="1"/>
  <c r="AB217" i="6"/>
  <c r="O217" i="6"/>
  <c r="K217" i="6"/>
  <c r="H217" i="6"/>
  <c r="G217" i="6"/>
  <c r="E217" i="6"/>
  <c r="A217" i="6" s="1"/>
  <c r="N217" i="6" s="1"/>
  <c r="AF216" i="6"/>
  <c r="AI216" i="6" s="1"/>
  <c r="AB216" i="6"/>
  <c r="O216" i="6"/>
  <c r="K216" i="6"/>
  <c r="H216" i="6"/>
  <c r="G216" i="6"/>
  <c r="E216" i="6"/>
  <c r="A216" i="6" s="1"/>
  <c r="AI215" i="6"/>
  <c r="AF215" i="6"/>
  <c r="AB215" i="6"/>
  <c r="O215" i="6"/>
  <c r="K215" i="6"/>
  <c r="H215" i="6"/>
  <c r="G215" i="6"/>
  <c r="E215" i="6"/>
  <c r="A215" i="6"/>
  <c r="N215" i="6" s="1"/>
  <c r="AI214" i="6"/>
  <c r="AF214" i="6"/>
  <c r="AB214" i="6"/>
  <c r="O214" i="6"/>
  <c r="K214" i="6"/>
  <c r="G214" i="6"/>
  <c r="AI213" i="6"/>
  <c r="AF213" i="6"/>
  <c r="AB213" i="6"/>
  <c r="O213" i="6"/>
  <c r="K213" i="6"/>
  <c r="G213" i="6"/>
  <c r="AF212" i="6"/>
  <c r="AI212" i="6" s="1"/>
  <c r="AB212" i="6"/>
  <c r="O212" i="6"/>
  <c r="K212" i="6"/>
  <c r="G212" i="6"/>
  <c r="AF211" i="6"/>
  <c r="AI211" i="6" s="1"/>
  <c r="AB211" i="6"/>
  <c r="O211" i="6"/>
  <c r="K211" i="6"/>
  <c r="G211" i="6"/>
  <c r="AF210" i="6"/>
  <c r="AI210" i="6" s="1"/>
  <c r="AB210" i="6"/>
  <c r="O210" i="6"/>
  <c r="K210" i="6"/>
  <c r="G210" i="6"/>
  <c r="AF209" i="6"/>
  <c r="AI209" i="6" s="1"/>
  <c r="AB209" i="6"/>
  <c r="O209" i="6"/>
  <c r="K209" i="6"/>
  <c r="G209" i="6"/>
  <c r="AF208" i="6"/>
  <c r="AI208" i="6" s="1"/>
  <c r="AB208" i="6"/>
  <c r="O208" i="6"/>
  <c r="K208" i="6"/>
  <c r="G208" i="6"/>
  <c r="AI207" i="6"/>
  <c r="AF207" i="6"/>
  <c r="AB207" i="6"/>
  <c r="O207" i="6"/>
  <c r="K207" i="6"/>
  <c r="G207" i="6"/>
  <c r="AI206" i="6"/>
  <c r="AF206" i="6"/>
  <c r="AB206" i="6"/>
  <c r="O206" i="6"/>
  <c r="K206" i="6"/>
  <c r="G206" i="6"/>
  <c r="AI205" i="6"/>
  <c r="AF205" i="6"/>
  <c r="AB205" i="6"/>
  <c r="O205" i="6"/>
  <c r="K205" i="6"/>
  <c r="G205" i="6"/>
  <c r="AF204" i="6"/>
  <c r="AI204" i="6" s="1"/>
  <c r="AB204" i="6"/>
  <c r="O204" i="6"/>
  <c r="K204" i="6"/>
  <c r="G204" i="6"/>
  <c r="E204" i="6"/>
  <c r="A204" i="6"/>
  <c r="AF203" i="6"/>
  <c r="AI203" i="6" s="1"/>
  <c r="AB203" i="6"/>
  <c r="O203" i="6"/>
  <c r="K203" i="6"/>
  <c r="G203" i="6"/>
  <c r="H203" i="6" s="1"/>
  <c r="E203" i="6"/>
  <c r="A203" i="6"/>
  <c r="F203" i="6" s="1"/>
  <c r="AF202" i="6"/>
  <c r="AI202" i="6" s="1"/>
  <c r="AB202" i="6"/>
  <c r="O202" i="6"/>
  <c r="K202" i="6"/>
  <c r="G202" i="6"/>
  <c r="AF201" i="6"/>
  <c r="AI201" i="6" s="1"/>
  <c r="AB201" i="6"/>
  <c r="O201" i="6"/>
  <c r="K201" i="6"/>
  <c r="G201" i="6"/>
  <c r="AF200" i="6"/>
  <c r="AI200" i="6" s="1"/>
  <c r="AB200" i="6"/>
  <c r="O200" i="6"/>
  <c r="K200" i="6"/>
  <c r="G200" i="6"/>
  <c r="AI199" i="6"/>
  <c r="AF199" i="6"/>
  <c r="AB199" i="6"/>
  <c r="O199" i="6"/>
  <c r="K199" i="6"/>
  <c r="G199" i="6"/>
  <c r="AI198" i="6"/>
  <c r="AF198" i="6"/>
  <c r="AB198" i="6"/>
  <c r="O198" i="6"/>
  <c r="K198" i="6"/>
  <c r="G198" i="6"/>
  <c r="AI197" i="6"/>
  <c r="AF197" i="6"/>
  <c r="AB197" i="6"/>
  <c r="O197" i="6"/>
  <c r="K197" i="6"/>
  <c r="G197" i="6"/>
  <c r="AF196" i="6"/>
  <c r="AI196" i="6" s="1"/>
  <c r="AB196" i="6"/>
  <c r="O196" i="6"/>
  <c r="K196" i="6"/>
  <c r="G196" i="6"/>
  <c r="AF195" i="6"/>
  <c r="AI195" i="6" s="1"/>
  <c r="AB195" i="6"/>
  <c r="O195" i="6"/>
  <c r="K195" i="6"/>
  <c r="G195" i="6"/>
  <c r="AF194" i="6"/>
  <c r="AI194" i="6" s="1"/>
  <c r="AB194" i="6"/>
  <c r="O194" i="6"/>
  <c r="K194" i="6"/>
  <c r="G194" i="6"/>
  <c r="AI193" i="6"/>
  <c r="AF193" i="6"/>
  <c r="AB193" i="6"/>
  <c r="O193" i="6"/>
  <c r="K193" i="6"/>
  <c r="G193" i="6"/>
  <c r="AF192" i="6"/>
  <c r="AI192" i="6" s="1"/>
  <c r="AB192" i="6"/>
  <c r="O192" i="6"/>
  <c r="K192" i="6"/>
  <c r="G192" i="6"/>
  <c r="AI191" i="6"/>
  <c r="AF191" i="6"/>
  <c r="AB191" i="6"/>
  <c r="O191" i="6"/>
  <c r="K191" i="6"/>
  <c r="H191" i="6"/>
  <c r="G191" i="6"/>
  <c r="AI190" i="6"/>
  <c r="AF190" i="6"/>
  <c r="AB190" i="6"/>
  <c r="O190" i="6"/>
  <c r="K190" i="6"/>
  <c r="G190" i="6"/>
  <c r="E190" i="6"/>
  <c r="E191" i="6" s="1"/>
  <c r="E192" i="6" s="1"/>
  <c r="A190" i="6"/>
  <c r="N190" i="6" s="1"/>
  <c r="AI189" i="6"/>
  <c r="AF189" i="6"/>
  <c r="AB189" i="6"/>
  <c r="O189" i="6"/>
  <c r="K189" i="6"/>
  <c r="G189" i="6"/>
  <c r="E189" i="6"/>
  <c r="H189" i="6" s="1"/>
  <c r="A189" i="6"/>
  <c r="F189" i="6" s="1"/>
  <c r="AB188" i="6"/>
  <c r="O188" i="6"/>
  <c r="K188" i="6"/>
  <c r="G188" i="6"/>
  <c r="AF187" i="6"/>
  <c r="AI187" i="6" s="1"/>
  <c r="AB187" i="6"/>
  <c r="O187" i="6"/>
  <c r="K187" i="6"/>
  <c r="G187" i="6"/>
  <c r="AF186" i="6"/>
  <c r="AI186" i="6" s="1"/>
  <c r="AB186" i="6"/>
  <c r="O186" i="6"/>
  <c r="K186" i="6"/>
  <c r="G186" i="6"/>
  <c r="AF185" i="6"/>
  <c r="AI185" i="6" s="1"/>
  <c r="AB185" i="6"/>
  <c r="O185" i="6"/>
  <c r="K185" i="6"/>
  <c r="G185" i="6"/>
  <c r="AI184" i="6"/>
  <c r="AF184" i="6"/>
  <c r="AB184" i="6"/>
  <c r="O184" i="6"/>
  <c r="K184" i="6"/>
  <c r="G184" i="6"/>
  <c r="AF183" i="6"/>
  <c r="AI183" i="6" s="1"/>
  <c r="AB183" i="6"/>
  <c r="O183" i="6"/>
  <c r="K183" i="6"/>
  <c r="G183" i="6"/>
  <c r="AI182" i="6"/>
  <c r="AF182" i="6"/>
  <c r="AB182" i="6"/>
  <c r="O182" i="6"/>
  <c r="K182" i="6"/>
  <c r="G182" i="6"/>
  <c r="AF181" i="6"/>
  <c r="AI181" i="6" s="1"/>
  <c r="AB181" i="6"/>
  <c r="O181" i="6"/>
  <c r="K181" i="6"/>
  <c r="G181" i="6"/>
  <c r="AI180" i="6"/>
  <c r="AF180" i="6"/>
  <c r="AB180" i="6"/>
  <c r="O180" i="6"/>
  <c r="K180" i="6"/>
  <c r="G180" i="6"/>
  <c r="AF179" i="6"/>
  <c r="AI179" i="6" s="1"/>
  <c r="AB179" i="6"/>
  <c r="O179" i="6"/>
  <c r="K179" i="6"/>
  <c r="G179" i="6"/>
  <c r="E179" i="6"/>
  <c r="E180" i="6" s="1"/>
  <c r="AI178" i="6"/>
  <c r="AF178" i="6"/>
  <c r="AB178" i="6"/>
  <c r="O178" i="6"/>
  <c r="K178" i="6"/>
  <c r="H178" i="6"/>
  <c r="G178" i="6"/>
  <c r="E178" i="6"/>
  <c r="A178" i="6"/>
  <c r="AF177" i="6"/>
  <c r="AI177" i="6" s="1"/>
  <c r="AB177" i="6"/>
  <c r="O177" i="6"/>
  <c r="K177" i="6"/>
  <c r="G177" i="6"/>
  <c r="AI176" i="6"/>
  <c r="AF176" i="6"/>
  <c r="AB176" i="6"/>
  <c r="O176" i="6"/>
  <c r="K176" i="6"/>
  <c r="G176" i="6"/>
  <c r="AF175" i="6"/>
  <c r="AI175" i="6" s="1"/>
  <c r="AB175" i="6"/>
  <c r="O175" i="6"/>
  <c r="K175" i="6"/>
  <c r="G175" i="6"/>
  <c r="AI174" i="6"/>
  <c r="AF174" i="6"/>
  <c r="AB174" i="6"/>
  <c r="O174" i="6"/>
  <c r="K174" i="6"/>
  <c r="G174" i="6"/>
  <c r="AF173" i="6"/>
  <c r="AI173" i="6" s="1"/>
  <c r="AB173" i="6"/>
  <c r="O173" i="6"/>
  <c r="K173" i="6"/>
  <c r="G173" i="6"/>
  <c r="AF172" i="6"/>
  <c r="AI172" i="6" s="1"/>
  <c r="AB172" i="6"/>
  <c r="O172" i="6"/>
  <c r="K172" i="6"/>
  <c r="G172" i="6"/>
  <c r="AF171" i="6"/>
  <c r="AI171" i="6" s="1"/>
  <c r="AB171" i="6"/>
  <c r="O171" i="6"/>
  <c r="K171" i="6"/>
  <c r="G171" i="6"/>
  <c r="AI170" i="6"/>
  <c r="AF170" i="6"/>
  <c r="AB170" i="6"/>
  <c r="O170" i="6"/>
  <c r="K170" i="6"/>
  <c r="G170" i="6"/>
  <c r="AI169" i="6"/>
  <c r="AF169" i="6"/>
  <c r="AB169" i="6"/>
  <c r="O169" i="6"/>
  <c r="K169" i="6"/>
  <c r="G169" i="6"/>
  <c r="AI168" i="6"/>
  <c r="AF168" i="6"/>
  <c r="AB168" i="6"/>
  <c r="O168" i="6"/>
  <c r="K168" i="6"/>
  <c r="G168" i="6"/>
  <c r="AF167" i="6"/>
  <c r="AI167" i="6" s="1"/>
  <c r="AB167" i="6"/>
  <c r="O167" i="6"/>
  <c r="K167" i="6"/>
  <c r="G167" i="6"/>
  <c r="E167" i="6"/>
  <c r="AF166" i="6"/>
  <c r="AI166" i="6" s="1"/>
  <c r="AB166" i="6"/>
  <c r="O166" i="6"/>
  <c r="K166" i="6"/>
  <c r="G166" i="6"/>
  <c r="E166" i="6"/>
  <c r="AF165" i="6"/>
  <c r="AB165" i="6"/>
  <c r="O165" i="6"/>
  <c r="K165" i="6"/>
  <c r="G165" i="6"/>
  <c r="AI164" i="6"/>
  <c r="AK164" i="6" s="1"/>
  <c r="AH164" i="6"/>
  <c r="AF164" i="6"/>
  <c r="AB164" i="6"/>
  <c r="O164" i="6"/>
  <c r="K164" i="6"/>
  <c r="G164" i="6"/>
  <c r="AI163" i="6"/>
  <c r="AK163" i="6" s="1"/>
  <c r="AH163" i="6"/>
  <c r="AF163" i="6"/>
  <c r="AB163" i="6"/>
  <c r="O163" i="6"/>
  <c r="K163" i="6"/>
  <c r="G163" i="6"/>
  <c r="AH162" i="6"/>
  <c r="AF162" i="6"/>
  <c r="AI162" i="6" s="1"/>
  <c r="AK162" i="6" s="1"/>
  <c r="AB162" i="6"/>
  <c r="O162" i="6"/>
  <c r="K162" i="6"/>
  <c r="G162" i="6"/>
  <c r="AK161" i="6"/>
  <c r="AH161" i="6"/>
  <c r="AF161" i="6"/>
  <c r="AI161" i="6" s="1"/>
  <c r="AB161" i="6"/>
  <c r="O161" i="6"/>
  <c r="K161" i="6"/>
  <c r="G161" i="6"/>
  <c r="AH160" i="6"/>
  <c r="AF160" i="6"/>
  <c r="AI160" i="6" s="1"/>
  <c r="AK160" i="6" s="1"/>
  <c r="AB160" i="6"/>
  <c r="O160" i="6"/>
  <c r="K160" i="6"/>
  <c r="G160" i="6"/>
  <c r="AK159" i="6"/>
  <c r="AI159" i="6"/>
  <c r="AF159" i="6"/>
  <c r="AH159" i="6" s="1"/>
  <c r="AB159" i="6"/>
  <c r="O159" i="6"/>
  <c r="K159" i="6"/>
  <c r="G159" i="6"/>
  <c r="AI158" i="6"/>
  <c r="AK158" i="6" s="1"/>
  <c r="AF158" i="6"/>
  <c r="AH158" i="6" s="1"/>
  <c r="AB158" i="6"/>
  <c r="O158" i="6"/>
  <c r="K158" i="6"/>
  <c r="G158" i="6"/>
  <c r="AF157" i="6"/>
  <c r="AB157" i="6"/>
  <c r="O157" i="6"/>
  <c r="K157" i="6"/>
  <c r="G157" i="6"/>
  <c r="E157" i="6"/>
  <c r="H157" i="6" s="1"/>
  <c r="AI156" i="6"/>
  <c r="AK156" i="6" s="1"/>
  <c r="AH156" i="6"/>
  <c r="AF156" i="6"/>
  <c r="AB156" i="6"/>
  <c r="O156" i="6"/>
  <c r="N156" i="6"/>
  <c r="K156" i="6"/>
  <c r="G156" i="6"/>
  <c r="H156" i="6" s="1"/>
  <c r="F156" i="6"/>
  <c r="E156" i="6"/>
  <c r="A156" i="6"/>
  <c r="AI155" i="6"/>
  <c r="AK155" i="6" s="1"/>
  <c r="AH155" i="6"/>
  <c r="AF155" i="6"/>
  <c r="AB155" i="6"/>
  <c r="O155" i="6"/>
  <c r="K155" i="6"/>
  <c r="G155" i="6"/>
  <c r="AH154" i="6"/>
  <c r="AF154" i="6"/>
  <c r="AI154" i="6" s="1"/>
  <c r="AK154" i="6" s="1"/>
  <c r="AB154" i="6"/>
  <c r="O154" i="6"/>
  <c r="K154" i="6"/>
  <c r="G154" i="6"/>
  <c r="AB153" i="6"/>
  <c r="O153" i="6"/>
  <c r="K153" i="6"/>
  <c r="G153" i="6"/>
  <c r="AI152" i="6"/>
  <c r="AK152" i="6" s="1"/>
  <c r="AH152" i="6"/>
  <c r="AF152" i="6"/>
  <c r="AB152" i="6"/>
  <c r="O152" i="6"/>
  <c r="K152" i="6"/>
  <c r="G152" i="6"/>
  <c r="AI151" i="6"/>
  <c r="AK151" i="6" s="1"/>
  <c r="AH151" i="6"/>
  <c r="AF151" i="6"/>
  <c r="AB151" i="6"/>
  <c r="O151" i="6"/>
  <c r="K151" i="6"/>
  <c r="G151" i="6"/>
  <c r="AH150" i="6"/>
  <c r="AF150" i="6"/>
  <c r="AI150" i="6" s="1"/>
  <c r="AK150" i="6" s="1"/>
  <c r="AB150" i="6"/>
  <c r="O150" i="6"/>
  <c r="K150" i="6"/>
  <c r="G150" i="6"/>
  <c r="AH149" i="6"/>
  <c r="AF149" i="6"/>
  <c r="AI149" i="6" s="1"/>
  <c r="AK149" i="6" s="1"/>
  <c r="AB149" i="6"/>
  <c r="O149" i="6"/>
  <c r="K149" i="6"/>
  <c r="G149" i="6"/>
  <c r="AF148" i="6"/>
  <c r="AB148" i="6"/>
  <c r="O148" i="6"/>
  <c r="K148" i="6"/>
  <c r="G148" i="6"/>
  <c r="AK147" i="6"/>
  <c r="AI147" i="6"/>
  <c r="AH147" i="6"/>
  <c r="AF147" i="6"/>
  <c r="AB147" i="6"/>
  <c r="O147" i="6"/>
  <c r="K147" i="6"/>
  <c r="G147" i="6"/>
  <c r="AH146" i="6"/>
  <c r="AF146" i="6"/>
  <c r="AI146" i="6" s="1"/>
  <c r="AK146" i="6" s="1"/>
  <c r="AB146" i="6"/>
  <c r="O146" i="6"/>
  <c r="K146" i="6"/>
  <c r="G146" i="6"/>
  <c r="E146" i="6"/>
  <c r="AF145" i="6"/>
  <c r="AB145" i="6"/>
  <c r="O145" i="6"/>
  <c r="N145" i="6"/>
  <c r="K145" i="6"/>
  <c r="G145" i="6"/>
  <c r="E145" i="6"/>
  <c r="H145" i="6" s="1"/>
  <c r="A145" i="6"/>
  <c r="F145" i="6" s="1"/>
  <c r="AK144" i="6"/>
  <c r="AI144" i="6"/>
  <c r="AF144" i="6"/>
  <c r="AH144" i="6" s="1"/>
  <c r="AB144" i="6"/>
  <c r="O144" i="6"/>
  <c r="K144" i="6"/>
  <c r="G144" i="6"/>
  <c r="AH143" i="6"/>
  <c r="AF143" i="6"/>
  <c r="AI143" i="6" s="1"/>
  <c r="AK143" i="6" s="1"/>
  <c r="AB143" i="6"/>
  <c r="O143" i="6"/>
  <c r="K143" i="6"/>
  <c r="G143" i="6"/>
  <c r="AI142" i="6"/>
  <c r="AK142" i="6" s="1"/>
  <c r="AH142" i="6"/>
  <c r="AF142" i="6"/>
  <c r="AB142" i="6"/>
  <c r="O142" i="6"/>
  <c r="K142" i="6"/>
  <c r="G142" i="6"/>
  <c r="AI141" i="6"/>
  <c r="AK141" i="6" s="1"/>
  <c r="AH141" i="6"/>
  <c r="AF141" i="6"/>
  <c r="AB141" i="6"/>
  <c r="O141" i="6"/>
  <c r="K141" i="6"/>
  <c r="G141" i="6"/>
  <c r="AK140" i="6"/>
  <c r="AF140" i="6"/>
  <c r="AI140" i="6" s="1"/>
  <c r="AB140" i="6"/>
  <c r="O140" i="6"/>
  <c r="K140" i="6"/>
  <c r="G140" i="6"/>
  <c r="AF139" i="6"/>
  <c r="AB139" i="6"/>
  <c r="O139" i="6"/>
  <c r="K139" i="6"/>
  <c r="G139" i="6"/>
  <c r="AI138" i="6"/>
  <c r="AK138" i="6" s="1"/>
  <c r="AF138" i="6"/>
  <c r="AH138" i="6" s="1"/>
  <c r="AB138" i="6"/>
  <c r="O138" i="6"/>
  <c r="K138" i="6"/>
  <c r="G138" i="6"/>
  <c r="AF137" i="6"/>
  <c r="AH137" i="6" s="1"/>
  <c r="AB137" i="6"/>
  <c r="O137" i="6"/>
  <c r="K137" i="6"/>
  <c r="G137" i="6"/>
  <c r="AI136" i="6"/>
  <c r="AK136" i="6" s="1"/>
  <c r="AH136" i="6"/>
  <c r="AF136" i="6"/>
  <c r="AB136" i="6"/>
  <c r="O136" i="6"/>
  <c r="K136" i="6"/>
  <c r="G136" i="6"/>
  <c r="AI135" i="6"/>
  <c r="AK135" i="6" s="1"/>
  <c r="AH135" i="6"/>
  <c r="AF135" i="6"/>
  <c r="AB135" i="6"/>
  <c r="O135" i="6"/>
  <c r="K135" i="6"/>
  <c r="G135" i="6"/>
  <c r="AK134" i="6"/>
  <c r="AI134" i="6"/>
  <c r="AH134" i="6"/>
  <c r="AF134" i="6"/>
  <c r="AB134" i="6"/>
  <c r="O134" i="6"/>
  <c r="K134" i="6"/>
  <c r="G134" i="6"/>
  <c r="AI133" i="6"/>
  <c r="AK133" i="6" s="1"/>
  <c r="AF133" i="6"/>
  <c r="AH133" i="6" s="1"/>
  <c r="AB133" i="6"/>
  <c r="O133" i="6"/>
  <c r="K133" i="6"/>
  <c r="H133" i="6"/>
  <c r="G133" i="6"/>
  <c r="E133" i="6"/>
  <c r="AK132" i="6"/>
  <c r="AH132" i="6"/>
  <c r="AF132" i="6"/>
  <c r="AI132" i="6" s="1"/>
  <c r="AB132" i="6"/>
  <c r="O132" i="6"/>
  <c r="N132" i="6"/>
  <c r="K132" i="6"/>
  <c r="H132" i="6"/>
  <c r="G132" i="6"/>
  <c r="F132" i="6"/>
  <c r="E132" i="6"/>
  <c r="A132" i="6"/>
  <c r="AF131" i="6"/>
  <c r="AH131" i="6" s="1"/>
  <c r="AB131" i="6"/>
  <c r="O131" i="6"/>
  <c r="K131" i="6"/>
  <c r="G131" i="6"/>
  <c r="AI130" i="6"/>
  <c r="AK130" i="6" s="1"/>
  <c r="AH130" i="6"/>
  <c r="AF130" i="6"/>
  <c r="AB130" i="6"/>
  <c r="O130" i="6"/>
  <c r="K130" i="6"/>
  <c r="G130" i="6"/>
  <c r="AI129" i="6"/>
  <c r="AK129" i="6" s="1"/>
  <c r="AF129" i="6"/>
  <c r="AH129" i="6" s="1"/>
  <c r="AB129" i="6"/>
  <c r="O129" i="6"/>
  <c r="K129" i="6"/>
  <c r="G129" i="6"/>
  <c r="AI128" i="6"/>
  <c r="AK128" i="6" s="1"/>
  <c r="AH128" i="6"/>
  <c r="AF128" i="6"/>
  <c r="AB128" i="6"/>
  <c r="O128" i="6"/>
  <c r="K128" i="6"/>
  <c r="G128" i="6"/>
  <c r="AI127" i="6"/>
  <c r="AK127" i="6" s="1"/>
  <c r="AF127" i="6"/>
  <c r="AH127" i="6" s="1"/>
  <c r="AB127" i="6"/>
  <c r="O127" i="6"/>
  <c r="K127" i="6"/>
  <c r="G127" i="6"/>
  <c r="AK126" i="6"/>
  <c r="AH126" i="6"/>
  <c r="AF126" i="6"/>
  <c r="AI126" i="6" s="1"/>
  <c r="AB126" i="6"/>
  <c r="O126" i="6"/>
  <c r="K126" i="6"/>
  <c r="G126" i="6"/>
  <c r="AI125" i="6"/>
  <c r="AK125" i="6" s="1"/>
  <c r="AF125" i="6"/>
  <c r="AH125" i="6" s="1"/>
  <c r="AB125" i="6"/>
  <c r="O125" i="6"/>
  <c r="K125" i="6"/>
  <c r="G125" i="6"/>
  <c r="AI124" i="6"/>
  <c r="AK124" i="6" s="1"/>
  <c r="AH124" i="6"/>
  <c r="AF124" i="6"/>
  <c r="AB124" i="6"/>
  <c r="O124" i="6"/>
  <c r="K124" i="6"/>
  <c r="G124" i="6"/>
  <c r="AI123" i="6"/>
  <c r="AF123" i="6"/>
  <c r="AB123" i="6"/>
  <c r="O123" i="6"/>
  <c r="K123" i="6"/>
  <c r="G123" i="6"/>
  <c r="AK122" i="6"/>
  <c r="AI122" i="6"/>
  <c r="AH122" i="6"/>
  <c r="AF122" i="6"/>
  <c r="AB122" i="6"/>
  <c r="O122" i="6"/>
  <c r="K122" i="6"/>
  <c r="G122" i="6"/>
  <c r="AI121" i="6"/>
  <c r="AK121" i="6" s="1"/>
  <c r="AF121" i="6"/>
  <c r="AH121" i="6" s="1"/>
  <c r="AB121" i="6"/>
  <c r="O121" i="6"/>
  <c r="K121" i="6"/>
  <c r="G121" i="6"/>
  <c r="E121" i="6"/>
  <c r="AK120" i="6"/>
  <c r="AI120" i="6"/>
  <c r="AH120" i="6"/>
  <c r="AF120" i="6"/>
  <c r="AB120" i="6"/>
  <c r="O120" i="6"/>
  <c r="N120" i="6"/>
  <c r="K120" i="6"/>
  <c r="H120" i="6"/>
  <c r="G120" i="6"/>
  <c r="E120" i="6"/>
  <c r="A120" i="6" s="1"/>
  <c r="F120" i="6" s="1"/>
  <c r="AH119" i="6"/>
  <c r="AF119" i="6"/>
  <c r="AI119" i="6" s="1"/>
  <c r="AK119" i="6" s="1"/>
  <c r="AB119" i="6"/>
  <c r="O119" i="6"/>
  <c r="K119" i="6"/>
  <c r="G119" i="6"/>
  <c r="AK118" i="6"/>
  <c r="AI118" i="6"/>
  <c r="AH118" i="6"/>
  <c r="AF118" i="6"/>
  <c r="AB118" i="6"/>
  <c r="O118" i="6"/>
  <c r="K118" i="6"/>
  <c r="G118" i="6"/>
  <c r="AH117" i="6"/>
  <c r="AF117" i="6"/>
  <c r="AI117" i="6" s="1"/>
  <c r="AK117" i="6" s="1"/>
  <c r="AB117" i="6"/>
  <c r="O117" i="6"/>
  <c r="K117" i="6"/>
  <c r="G117" i="6"/>
  <c r="AK116" i="6"/>
  <c r="AF116" i="6"/>
  <c r="AI116" i="6" s="1"/>
  <c r="AB116" i="6"/>
  <c r="O116" i="6"/>
  <c r="K116" i="6"/>
  <c r="G116" i="6"/>
  <c r="AH115" i="6"/>
  <c r="AF115" i="6"/>
  <c r="AI115" i="6" s="1"/>
  <c r="AK115" i="6" s="1"/>
  <c r="AB115" i="6"/>
  <c r="O115" i="6"/>
  <c r="K115" i="6"/>
  <c r="G115" i="6"/>
  <c r="AK114" i="6"/>
  <c r="AI114" i="6"/>
  <c r="AH114" i="6"/>
  <c r="AF114" i="6"/>
  <c r="AB114" i="6"/>
  <c r="O114" i="6"/>
  <c r="K114" i="6"/>
  <c r="G114" i="6"/>
  <c r="AI113" i="6"/>
  <c r="AK113" i="6" s="1"/>
  <c r="AF113" i="6"/>
  <c r="AH113" i="6" s="1"/>
  <c r="AB113" i="6"/>
  <c r="O113" i="6"/>
  <c r="K113" i="6"/>
  <c r="G113" i="6"/>
  <c r="AK112" i="6"/>
  <c r="AI112" i="6"/>
  <c r="AH112" i="6"/>
  <c r="AF112" i="6"/>
  <c r="AB112" i="6"/>
  <c r="O112" i="6"/>
  <c r="K112" i="6"/>
  <c r="G112" i="6"/>
  <c r="AH111" i="6"/>
  <c r="AF111" i="6"/>
  <c r="AI111" i="6" s="1"/>
  <c r="AK111" i="6" s="1"/>
  <c r="AB111" i="6"/>
  <c r="O111" i="6"/>
  <c r="K111" i="6"/>
  <c r="G111" i="6"/>
  <c r="AK110" i="6"/>
  <c r="AI110" i="6"/>
  <c r="AH110" i="6"/>
  <c r="AF110" i="6"/>
  <c r="AB110" i="6"/>
  <c r="O110" i="6"/>
  <c r="K110" i="6"/>
  <c r="G110" i="6"/>
  <c r="AH109" i="6"/>
  <c r="AF109" i="6"/>
  <c r="AI109" i="6" s="1"/>
  <c r="AK109" i="6" s="1"/>
  <c r="AB109" i="6"/>
  <c r="O109" i="6"/>
  <c r="K109" i="6"/>
  <c r="G109" i="6"/>
  <c r="AK108" i="6"/>
  <c r="AI108" i="6"/>
  <c r="AH108" i="6"/>
  <c r="AF108" i="6"/>
  <c r="AB108" i="6"/>
  <c r="O108" i="6"/>
  <c r="K108" i="6"/>
  <c r="G108" i="6"/>
  <c r="AI107" i="6"/>
  <c r="AK107" i="6" s="1"/>
  <c r="AF107" i="6"/>
  <c r="AH107" i="6" s="1"/>
  <c r="AB107" i="6"/>
  <c r="O107" i="6"/>
  <c r="K107" i="6"/>
  <c r="G107" i="6"/>
  <c r="E107" i="6"/>
  <c r="AK106" i="6"/>
  <c r="AI106" i="6"/>
  <c r="AH106" i="6"/>
  <c r="AF106" i="6"/>
  <c r="AB106" i="6"/>
  <c r="O106" i="6"/>
  <c r="N106" i="6"/>
  <c r="K106" i="6"/>
  <c r="H106" i="6"/>
  <c r="G106" i="6"/>
  <c r="E106" i="6"/>
  <c r="A106" i="6"/>
  <c r="AI105" i="6"/>
  <c r="AK105" i="6" s="1"/>
  <c r="AF105" i="6"/>
  <c r="AH105" i="6" s="1"/>
  <c r="AB105" i="6"/>
  <c r="O105" i="6"/>
  <c r="K105" i="6"/>
  <c r="G105" i="6"/>
  <c r="E105" i="6"/>
  <c r="AB104" i="6"/>
  <c r="O104" i="6"/>
  <c r="K104" i="6"/>
  <c r="G104" i="6"/>
  <c r="AI103" i="6"/>
  <c r="AK103" i="6" s="1"/>
  <c r="AF103" i="6"/>
  <c r="AH103" i="6" s="1"/>
  <c r="AB103" i="6"/>
  <c r="O103" i="6"/>
  <c r="K103" i="6"/>
  <c r="G103" i="6"/>
  <c r="AK102" i="6"/>
  <c r="AI102" i="6"/>
  <c r="AH102" i="6"/>
  <c r="AF102" i="6"/>
  <c r="AB102" i="6"/>
  <c r="O102" i="6"/>
  <c r="K102" i="6"/>
  <c r="G102" i="6"/>
  <c r="AI101" i="6"/>
  <c r="AK101" i="6" s="1"/>
  <c r="AH101" i="6"/>
  <c r="AF101" i="6"/>
  <c r="AB101" i="6"/>
  <c r="O101" i="6"/>
  <c r="K101" i="6"/>
  <c r="G101" i="6"/>
  <c r="AH100" i="6"/>
  <c r="AF100" i="6"/>
  <c r="AI100" i="6" s="1"/>
  <c r="AK100" i="6" s="1"/>
  <c r="AB100" i="6"/>
  <c r="O100" i="6"/>
  <c r="K100" i="6"/>
  <c r="G100" i="6"/>
  <c r="AK99" i="6"/>
  <c r="AI99" i="6"/>
  <c r="AH99" i="6"/>
  <c r="AF99" i="6"/>
  <c r="AB99" i="6"/>
  <c r="O99" i="6"/>
  <c r="K99" i="6"/>
  <c r="G99" i="6"/>
  <c r="AH98" i="6"/>
  <c r="AF98" i="6"/>
  <c r="AI98" i="6" s="1"/>
  <c r="AK98" i="6" s="1"/>
  <c r="AB98" i="6"/>
  <c r="O98" i="6"/>
  <c r="K98" i="6"/>
  <c r="G98" i="6"/>
  <c r="AF97" i="6"/>
  <c r="AB97" i="6"/>
  <c r="O97" i="6"/>
  <c r="K97" i="6"/>
  <c r="G97" i="6"/>
  <c r="AK96" i="6"/>
  <c r="AI96" i="6"/>
  <c r="AH96" i="6"/>
  <c r="AF96" i="6"/>
  <c r="AB96" i="6"/>
  <c r="O96" i="6"/>
  <c r="K96" i="6"/>
  <c r="G96" i="6"/>
  <c r="AF95" i="6"/>
  <c r="AH95" i="6" s="1"/>
  <c r="AB95" i="6"/>
  <c r="O95" i="6"/>
  <c r="K95" i="6"/>
  <c r="G95" i="6"/>
  <c r="AK94" i="6"/>
  <c r="AI94" i="6"/>
  <c r="AH94" i="6"/>
  <c r="AF94" i="6"/>
  <c r="AB94" i="6"/>
  <c r="O94" i="6"/>
  <c r="K94" i="6"/>
  <c r="G94" i="6"/>
  <c r="AI93" i="6"/>
  <c r="AK93" i="6" s="1"/>
  <c r="AH93" i="6"/>
  <c r="AF93" i="6"/>
  <c r="AB93" i="6"/>
  <c r="O93" i="6"/>
  <c r="K93" i="6"/>
  <c r="G93" i="6"/>
  <c r="E93" i="6"/>
  <c r="AH92" i="6"/>
  <c r="AF92" i="6"/>
  <c r="AI92" i="6" s="1"/>
  <c r="AK92" i="6" s="1"/>
  <c r="AB92" i="6"/>
  <c r="O92" i="6"/>
  <c r="K92" i="6"/>
  <c r="G92" i="6"/>
  <c r="E92" i="6"/>
  <c r="H92" i="6" s="1"/>
  <c r="A92" i="6"/>
  <c r="N92" i="6" s="1"/>
  <c r="AK91" i="6"/>
  <c r="AI91" i="6"/>
  <c r="AH91" i="6"/>
  <c r="AF91" i="6"/>
  <c r="AB91" i="6"/>
  <c r="O91" i="6"/>
  <c r="K91" i="6"/>
  <c r="H91" i="6"/>
  <c r="G91" i="6"/>
  <c r="E91" i="6"/>
  <c r="A91" i="6" s="1"/>
  <c r="AK90" i="6"/>
  <c r="AH90" i="6"/>
  <c r="AF90" i="6"/>
  <c r="AI90" i="6" s="1"/>
  <c r="AB90" i="6"/>
  <c r="O90" i="6"/>
  <c r="K90" i="6"/>
  <c r="G90" i="6"/>
  <c r="AF89" i="6"/>
  <c r="AB89" i="6"/>
  <c r="O89" i="6"/>
  <c r="K89" i="6"/>
  <c r="G89" i="6"/>
  <c r="AI88" i="6"/>
  <c r="AK88" i="6" s="1"/>
  <c r="AH88" i="6"/>
  <c r="AF88" i="6"/>
  <c r="AB88" i="6"/>
  <c r="O88" i="6"/>
  <c r="K88" i="6"/>
  <c r="G88" i="6"/>
  <c r="AI87" i="6"/>
  <c r="AK87" i="6" s="1"/>
  <c r="AF87" i="6"/>
  <c r="AH87" i="6" s="1"/>
  <c r="AB87" i="6"/>
  <c r="O87" i="6"/>
  <c r="K87" i="6"/>
  <c r="G87" i="6"/>
  <c r="AK86" i="6"/>
  <c r="AI86" i="6"/>
  <c r="AH86" i="6"/>
  <c r="AF86" i="6"/>
  <c r="AB86" i="6"/>
  <c r="O86" i="6"/>
  <c r="K86" i="6"/>
  <c r="G86" i="6"/>
  <c r="AI85" i="6"/>
  <c r="AK85" i="6" s="1"/>
  <c r="AH85" i="6"/>
  <c r="AF85" i="6"/>
  <c r="AB85" i="6"/>
  <c r="O85" i="6"/>
  <c r="K85" i="6"/>
  <c r="G85" i="6"/>
  <c r="E85" i="6"/>
  <c r="AH84" i="6"/>
  <c r="AF84" i="6"/>
  <c r="AI84" i="6" s="1"/>
  <c r="AK84" i="6" s="1"/>
  <c r="AB84" i="6"/>
  <c r="O84" i="6"/>
  <c r="K84" i="6"/>
  <c r="G84" i="6"/>
  <c r="AI83" i="6"/>
  <c r="AK83" i="6" s="1"/>
  <c r="AH83" i="6"/>
  <c r="AF83" i="6"/>
  <c r="AB83" i="6"/>
  <c r="O83" i="6"/>
  <c r="K83" i="6"/>
  <c r="G83" i="6"/>
  <c r="AH82" i="6"/>
  <c r="AF82" i="6"/>
  <c r="AB82" i="6"/>
  <c r="O82" i="6"/>
  <c r="K82" i="6"/>
  <c r="G82" i="6"/>
  <c r="AK81" i="6"/>
  <c r="AI81" i="6"/>
  <c r="AH81" i="6"/>
  <c r="AF81" i="6"/>
  <c r="AB81" i="6"/>
  <c r="O81" i="6"/>
  <c r="K81" i="6"/>
  <c r="G81" i="6"/>
  <c r="AI80" i="6"/>
  <c r="AK80" i="6" s="1"/>
  <c r="AH80" i="6"/>
  <c r="AF80" i="6"/>
  <c r="AB80" i="6"/>
  <c r="O80" i="6"/>
  <c r="K80" i="6"/>
  <c r="G80" i="6"/>
  <c r="AF79" i="6"/>
  <c r="AB79" i="6"/>
  <c r="O79" i="6"/>
  <c r="K79" i="6"/>
  <c r="G79" i="6"/>
  <c r="E79" i="6"/>
  <c r="AK78" i="6"/>
  <c r="AF78" i="6"/>
  <c r="AI78" i="6" s="1"/>
  <c r="AB78" i="6"/>
  <c r="O78" i="6"/>
  <c r="N78" i="6"/>
  <c r="K78" i="6"/>
  <c r="H78" i="6"/>
  <c r="G78" i="6"/>
  <c r="E78" i="6"/>
  <c r="A78" i="6" s="1"/>
  <c r="F78" i="6" s="1"/>
  <c r="AF77" i="6"/>
  <c r="AB77" i="6"/>
  <c r="O77" i="6"/>
  <c r="K77" i="6"/>
  <c r="G77" i="6"/>
  <c r="E77" i="6"/>
  <c r="A77" i="6"/>
  <c r="AI76" i="6"/>
  <c r="AK76" i="6" s="1"/>
  <c r="AH76" i="6"/>
  <c r="AF76" i="6"/>
  <c r="AB76" i="6"/>
  <c r="O76" i="6"/>
  <c r="K76" i="6"/>
  <c r="G76" i="6"/>
  <c r="H76" i="6" s="1"/>
  <c r="E76" i="6"/>
  <c r="A76" i="6"/>
  <c r="AF75" i="6"/>
  <c r="AB75" i="6"/>
  <c r="O75" i="6"/>
  <c r="K75" i="6"/>
  <c r="G75" i="6"/>
  <c r="H75" i="6" s="1"/>
  <c r="E75" i="6"/>
  <c r="A75" i="6"/>
  <c r="AF74" i="6"/>
  <c r="AB74" i="6"/>
  <c r="O74" i="6"/>
  <c r="K74" i="6"/>
  <c r="G74" i="6"/>
  <c r="AI73" i="6"/>
  <c r="AK73" i="6" s="1"/>
  <c r="AH73" i="6"/>
  <c r="AF73" i="6"/>
  <c r="AB73" i="6"/>
  <c r="O73" i="6"/>
  <c r="K73" i="6"/>
  <c r="G73" i="6"/>
  <c r="AH72" i="6"/>
  <c r="AF72" i="6"/>
  <c r="AI72" i="6" s="1"/>
  <c r="AK72" i="6" s="1"/>
  <c r="AB72" i="6"/>
  <c r="O72" i="6"/>
  <c r="K72" i="6"/>
  <c r="G72" i="6"/>
  <c r="AF71" i="6"/>
  <c r="AB71" i="6"/>
  <c r="O71" i="6"/>
  <c r="K71" i="6"/>
  <c r="G71" i="6"/>
  <c r="E71" i="6"/>
  <c r="A71" i="6" s="1"/>
  <c r="AI70" i="6"/>
  <c r="AK70" i="6" s="1"/>
  <c r="AH70" i="6"/>
  <c r="AF70" i="6"/>
  <c r="AB70" i="6"/>
  <c r="O70" i="6"/>
  <c r="K70" i="6"/>
  <c r="G70" i="6"/>
  <c r="AF69" i="6"/>
  <c r="AH69" i="6" s="1"/>
  <c r="AB69" i="6"/>
  <c r="O69" i="6"/>
  <c r="K69" i="6"/>
  <c r="G69" i="6"/>
  <c r="AI68" i="6"/>
  <c r="AK68" i="6" s="1"/>
  <c r="AH68" i="6"/>
  <c r="AF68" i="6"/>
  <c r="AB68" i="6"/>
  <c r="O68" i="6"/>
  <c r="K68" i="6"/>
  <c r="G68" i="6"/>
  <c r="AH67" i="6"/>
  <c r="AF67" i="6"/>
  <c r="AI67" i="6" s="1"/>
  <c r="AK67" i="6" s="1"/>
  <c r="AB67" i="6"/>
  <c r="O67" i="6"/>
  <c r="K67" i="6"/>
  <c r="H67" i="6"/>
  <c r="G67" i="6"/>
  <c r="E67" i="6"/>
  <c r="AH66" i="6"/>
  <c r="AF66" i="6"/>
  <c r="AI66" i="6" s="1"/>
  <c r="AK66" i="6" s="1"/>
  <c r="AB66" i="6"/>
  <c r="O66" i="6"/>
  <c r="K66" i="6"/>
  <c r="G66" i="6"/>
  <c r="E66" i="6"/>
  <c r="AI65" i="6"/>
  <c r="AK65" i="6" s="1"/>
  <c r="AH65" i="6"/>
  <c r="AF65" i="6"/>
  <c r="AB65" i="6"/>
  <c r="O65" i="6"/>
  <c r="K65" i="6"/>
  <c r="G65" i="6"/>
  <c r="AF64" i="6"/>
  <c r="AH64" i="6" s="1"/>
  <c r="AB64" i="6"/>
  <c r="O64" i="6"/>
  <c r="K64" i="6"/>
  <c r="G64" i="6"/>
  <c r="AF63" i="6"/>
  <c r="AB63" i="6"/>
  <c r="O63" i="6"/>
  <c r="K63" i="6"/>
  <c r="G63" i="6"/>
  <c r="AF62" i="6"/>
  <c r="AB62" i="6"/>
  <c r="O62" i="6"/>
  <c r="K62" i="6"/>
  <c r="H62" i="6"/>
  <c r="G62" i="6"/>
  <c r="E62" i="6"/>
  <c r="AI61" i="6"/>
  <c r="AK61" i="6" s="1"/>
  <c r="AF61" i="6"/>
  <c r="AH61" i="6" s="1"/>
  <c r="AB61" i="6"/>
  <c r="O61" i="6"/>
  <c r="K61" i="6"/>
  <c r="G61" i="6"/>
  <c r="F61" i="6"/>
  <c r="E61" i="6"/>
  <c r="A61" i="6"/>
  <c r="N61" i="6" s="1"/>
  <c r="AK60" i="6"/>
  <c r="AI60" i="6"/>
  <c r="AH60" i="6"/>
  <c r="AF60" i="6"/>
  <c r="AB60" i="6"/>
  <c r="O60" i="6"/>
  <c r="K60" i="6"/>
  <c r="G60" i="6"/>
  <c r="AI59" i="6"/>
  <c r="AK59" i="6" s="1"/>
  <c r="AF59" i="6"/>
  <c r="AH59" i="6" s="1"/>
  <c r="AB59" i="6"/>
  <c r="O59" i="6"/>
  <c r="K59" i="6"/>
  <c r="G59" i="6"/>
  <c r="AK58" i="6"/>
  <c r="AH58" i="6"/>
  <c r="AF58" i="6"/>
  <c r="AI58" i="6" s="1"/>
  <c r="AB58" i="6"/>
  <c r="O58" i="6"/>
  <c r="K58" i="6"/>
  <c r="G58" i="6"/>
  <c r="AI57" i="6"/>
  <c r="AK57" i="6" s="1"/>
  <c r="AF57" i="6"/>
  <c r="AH57" i="6" s="1"/>
  <c r="AB57" i="6"/>
  <c r="O57" i="6"/>
  <c r="K57" i="6"/>
  <c r="G57" i="6"/>
  <c r="H57" i="6" s="1"/>
  <c r="E57" i="6"/>
  <c r="A57" i="6" s="1"/>
  <c r="N57" i="6" s="1"/>
  <c r="AF56" i="6"/>
  <c r="AB56" i="6"/>
  <c r="O56" i="6"/>
  <c r="K56" i="6"/>
  <c r="G56" i="6"/>
  <c r="AF55" i="6"/>
  <c r="AH55" i="6" s="1"/>
  <c r="AB55" i="6"/>
  <c r="O55" i="6"/>
  <c r="K55" i="6"/>
  <c r="G55" i="6"/>
  <c r="AH54" i="6"/>
  <c r="AF54" i="6"/>
  <c r="AI54" i="6" s="1"/>
  <c r="AK54" i="6" s="1"/>
  <c r="AB54" i="6"/>
  <c r="O54" i="6"/>
  <c r="K54" i="6"/>
  <c r="G54" i="6"/>
  <c r="E54" i="6"/>
  <c r="A54" i="6"/>
  <c r="N54" i="6" s="1"/>
  <c r="AH53" i="6"/>
  <c r="AF53" i="6"/>
  <c r="AI53" i="6" s="1"/>
  <c r="AK53" i="6" s="1"/>
  <c r="AB53" i="6"/>
  <c r="O53" i="6"/>
  <c r="K53" i="6"/>
  <c r="G53" i="6"/>
  <c r="AI52" i="6"/>
  <c r="AK52" i="6" s="1"/>
  <c r="AH52" i="6"/>
  <c r="AF52" i="6"/>
  <c r="AB52" i="6"/>
  <c r="O52" i="6"/>
  <c r="K52" i="6"/>
  <c r="G52" i="6"/>
  <c r="AF51" i="6"/>
  <c r="AB51" i="6"/>
  <c r="O51" i="6"/>
  <c r="K51" i="6"/>
  <c r="G51" i="6"/>
  <c r="E51" i="6"/>
  <c r="E52" i="6" s="1"/>
  <c r="AF50" i="6"/>
  <c r="AB50" i="6"/>
  <c r="O50" i="6"/>
  <c r="K50" i="6"/>
  <c r="G50" i="6"/>
  <c r="AF49" i="6"/>
  <c r="AI49" i="6" s="1"/>
  <c r="AK49" i="6" s="1"/>
  <c r="AB49" i="6"/>
  <c r="O49" i="6"/>
  <c r="K49" i="6"/>
  <c r="G49" i="6"/>
  <c r="AI48" i="6"/>
  <c r="AK48" i="6" s="1"/>
  <c r="AH48" i="6"/>
  <c r="AF48" i="6"/>
  <c r="AB48" i="6"/>
  <c r="O48" i="6"/>
  <c r="K48" i="6"/>
  <c r="G48" i="6"/>
  <c r="AK47" i="6"/>
  <c r="AI47" i="6"/>
  <c r="AF47" i="6"/>
  <c r="AH47" i="6" s="1"/>
  <c r="AB47" i="6"/>
  <c r="O47" i="6"/>
  <c r="K47" i="6"/>
  <c r="H47" i="6"/>
  <c r="G47" i="6"/>
  <c r="E47" i="6"/>
  <c r="E48" i="6" s="1"/>
  <c r="H48" i="6" s="1"/>
  <c r="A47" i="6"/>
  <c r="AH46" i="6"/>
  <c r="AF46" i="6"/>
  <c r="AB46" i="6"/>
  <c r="O46" i="6"/>
  <c r="K46" i="6"/>
  <c r="G46" i="6"/>
  <c r="H46" i="6" s="1"/>
  <c r="E46" i="6"/>
  <c r="A46" i="6"/>
  <c r="N46" i="6" s="1"/>
  <c r="AF45" i="6"/>
  <c r="AH45" i="6" s="1"/>
  <c r="AB45" i="6"/>
  <c r="O45" i="6"/>
  <c r="K45" i="6"/>
  <c r="G45" i="6"/>
  <c r="E45" i="6"/>
  <c r="AF44" i="6"/>
  <c r="AH44" i="6" s="1"/>
  <c r="O44" i="6"/>
  <c r="K44" i="6"/>
  <c r="G44" i="6"/>
  <c r="AH43" i="6"/>
  <c r="AF43" i="6"/>
  <c r="O43" i="6"/>
  <c r="K43" i="6"/>
  <c r="G43" i="6"/>
  <c r="AH42" i="6"/>
  <c r="AF42" i="6"/>
  <c r="O42" i="6"/>
  <c r="K42" i="6"/>
  <c r="G42" i="6"/>
  <c r="AH41" i="6"/>
  <c r="AF41" i="6"/>
  <c r="O41" i="6"/>
  <c r="K41" i="6"/>
  <c r="G41" i="6"/>
  <c r="AF40" i="6"/>
  <c r="AH40" i="6" s="1"/>
  <c r="O40" i="6"/>
  <c r="K40" i="6"/>
  <c r="G40" i="6"/>
  <c r="AH39" i="6"/>
  <c r="AF39" i="6"/>
  <c r="O39" i="6"/>
  <c r="K39" i="6"/>
  <c r="G39" i="6"/>
  <c r="E39" i="6"/>
  <c r="AF38" i="6"/>
  <c r="AH38" i="6" s="1"/>
  <c r="O38" i="6"/>
  <c r="K38" i="6"/>
  <c r="G38" i="6"/>
  <c r="E38" i="6"/>
  <c r="H38" i="6" s="1"/>
  <c r="A38" i="6"/>
  <c r="AH37" i="6"/>
  <c r="AF37" i="6"/>
  <c r="AB37" i="6"/>
  <c r="O37" i="6"/>
  <c r="N37" i="6"/>
  <c r="K37" i="6"/>
  <c r="G37" i="6"/>
  <c r="H37" i="6" s="1"/>
  <c r="E37" i="6"/>
  <c r="A37" i="6"/>
  <c r="AF36" i="6"/>
  <c r="AH36" i="6" s="1"/>
  <c r="AB36" i="6"/>
  <c r="O36" i="6"/>
  <c r="K36" i="6"/>
  <c r="G36" i="6"/>
  <c r="E36" i="6"/>
  <c r="AF35" i="6"/>
  <c r="AH35" i="6" s="1"/>
  <c r="O35" i="6"/>
  <c r="K35" i="6"/>
  <c r="G35" i="6"/>
  <c r="AH34" i="6"/>
  <c r="AF34" i="6"/>
  <c r="O34" i="6"/>
  <c r="K34" i="6"/>
  <c r="G34" i="6"/>
  <c r="AF33" i="6"/>
  <c r="AH33" i="6" s="1"/>
  <c r="AB33" i="6"/>
  <c r="O33" i="6"/>
  <c r="N33" i="6"/>
  <c r="K33" i="6"/>
  <c r="G33" i="6"/>
  <c r="E33" i="6"/>
  <c r="E34" i="6" s="1"/>
  <c r="A33" i="6"/>
  <c r="AF32" i="6"/>
  <c r="AH32" i="6" s="1"/>
  <c r="O32" i="6"/>
  <c r="K32" i="6"/>
  <c r="G32" i="6"/>
  <c r="AH31" i="6"/>
  <c r="AF31" i="6"/>
  <c r="O31" i="6"/>
  <c r="K31" i="6"/>
  <c r="G31" i="6"/>
  <c r="AF30" i="6"/>
  <c r="AH30" i="6" s="1"/>
  <c r="O30" i="6"/>
  <c r="K30" i="6"/>
  <c r="G30" i="6"/>
  <c r="AH29" i="6"/>
  <c r="AF29" i="6"/>
  <c r="O29" i="6"/>
  <c r="K29" i="6"/>
  <c r="G29" i="6"/>
  <c r="AF28" i="6"/>
  <c r="AH28" i="6" s="1"/>
  <c r="O28" i="6"/>
  <c r="K28" i="6"/>
  <c r="G28" i="6"/>
  <c r="AH27" i="6"/>
  <c r="AF27" i="6"/>
  <c r="AB27" i="6"/>
  <c r="O27" i="6"/>
  <c r="K27" i="6"/>
  <c r="G27" i="6"/>
  <c r="E27" i="6"/>
  <c r="AF26" i="6"/>
  <c r="AH26" i="6" s="1"/>
  <c r="AB26" i="6"/>
  <c r="O26" i="6"/>
  <c r="K26" i="6"/>
  <c r="H26" i="6"/>
  <c r="G26" i="6"/>
  <c r="E26" i="6"/>
  <c r="A26" i="6" s="1"/>
  <c r="AF25" i="6"/>
  <c r="AH25" i="6" s="1"/>
  <c r="O25" i="6"/>
  <c r="K25" i="6"/>
  <c r="G25" i="6"/>
  <c r="H25" i="6" s="1"/>
  <c r="E25" i="6"/>
  <c r="A25" i="6"/>
  <c r="F25" i="6" s="1"/>
  <c r="AF24" i="6"/>
  <c r="AH24" i="6" s="1"/>
  <c r="AB24" i="6"/>
  <c r="O24" i="6"/>
  <c r="N24" i="6"/>
  <c r="K24" i="6"/>
  <c r="G24" i="6"/>
  <c r="H24" i="6" s="1"/>
  <c r="A24" i="6"/>
  <c r="AF23" i="6"/>
  <c r="AH23" i="6" s="1"/>
  <c r="O23" i="6"/>
  <c r="N23" i="6"/>
  <c r="K23" i="6"/>
  <c r="G23" i="6"/>
  <c r="H23" i="6" s="1"/>
  <c r="F23" i="6"/>
  <c r="E23" i="6"/>
  <c r="A23" i="6"/>
  <c r="AH22" i="6"/>
  <c r="AF22" i="6"/>
  <c r="AB22" i="6"/>
  <c r="O22" i="6"/>
  <c r="N22" i="6"/>
  <c r="K22" i="6"/>
  <c r="G22" i="6"/>
  <c r="H22" i="6" s="1"/>
  <c r="A22" i="6"/>
  <c r="AF21" i="6"/>
  <c r="AH21" i="6" s="1"/>
  <c r="O21" i="6"/>
  <c r="K21" i="6"/>
  <c r="G21" i="6"/>
  <c r="AH20" i="6"/>
  <c r="AF20" i="6"/>
  <c r="O20" i="6"/>
  <c r="K20" i="6"/>
  <c r="G20" i="6"/>
  <c r="E20" i="6"/>
  <c r="E21" i="6" s="1"/>
  <c r="AF19" i="6"/>
  <c r="AH19" i="6" s="1"/>
  <c r="AB19" i="6"/>
  <c r="O19" i="6"/>
  <c r="K19" i="6"/>
  <c r="H19" i="6"/>
  <c r="G19" i="6"/>
  <c r="A19" i="6"/>
  <c r="N19" i="6" s="1"/>
  <c r="AH18" i="6"/>
  <c r="AF18" i="6"/>
  <c r="O18" i="6"/>
  <c r="K18" i="6"/>
  <c r="G18" i="6"/>
  <c r="AF17" i="6"/>
  <c r="AH17" i="6" s="1"/>
  <c r="O17" i="6"/>
  <c r="F22" i="6" s="1"/>
  <c r="K17" i="6"/>
  <c r="G17" i="6"/>
  <c r="AH16" i="6"/>
  <c r="AF16" i="6"/>
  <c r="AB16" i="6"/>
  <c r="O16" i="6"/>
  <c r="K16" i="6"/>
  <c r="G16" i="6"/>
  <c r="E16" i="6"/>
  <c r="AF15" i="6"/>
  <c r="AH15" i="6" s="1"/>
  <c r="AB15" i="6"/>
  <c r="O15" i="6"/>
  <c r="K15" i="6"/>
  <c r="H15" i="6"/>
  <c r="G15" i="6"/>
  <c r="E15" i="6"/>
  <c r="A15" i="6" s="1"/>
  <c r="AF14" i="6"/>
  <c r="AH14" i="6" s="1"/>
  <c r="O14" i="6"/>
  <c r="K14" i="6"/>
  <c r="G14" i="6"/>
  <c r="AF13" i="6"/>
  <c r="AH13" i="6" s="1"/>
  <c r="O13" i="6"/>
  <c r="K13" i="6"/>
  <c r="G13" i="6"/>
  <c r="AH11" i="6"/>
  <c r="AF11" i="6"/>
  <c r="O11" i="6"/>
  <c r="K11" i="6"/>
  <c r="G11" i="6"/>
  <c r="AF10" i="6"/>
  <c r="AH10" i="6" s="1"/>
  <c r="O10" i="6"/>
  <c r="K10" i="6"/>
  <c r="G10" i="6"/>
  <c r="AF9" i="6"/>
  <c r="AH9" i="6" s="1"/>
  <c r="AB9" i="6"/>
  <c r="O9" i="6"/>
  <c r="K9" i="6"/>
  <c r="G9" i="6"/>
  <c r="E9" i="6"/>
  <c r="H9" i="6" s="1"/>
  <c r="AH8" i="6"/>
  <c r="AF8" i="6"/>
  <c r="O8" i="6"/>
  <c r="K8" i="6"/>
  <c r="G8" i="6"/>
  <c r="E8" i="6"/>
  <c r="A8" i="6"/>
  <c r="F8" i="6" s="1"/>
  <c r="AH7" i="6"/>
  <c r="AF7" i="6"/>
  <c r="AB7" i="6"/>
  <c r="O7" i="6"/>
  <c r="K7" i="6"/>
  <c r="G7" i="6"/>
  <c r="E7" i="6"/>
  <c r="A7" i="6"/>
  <c r="AF6" i="6"/>
  <c r="AH6" i="6" s="1"/>
  <c r="O6" i="6"/>
  <c r="K6" i="6"/>
  <c r="H6" i="6"/>
  <c r="G6" i="6"/>
  <c r="A6" i="6"/>
  <c r="F6" i="6" s="1"/>
  <c r="AB5" i="6"/>
  <c r="O5" i="6"/>
  <c r="N5" i="6"/>
  <c r="A5" i="5" s="1"/>
  <c r="K5" i="6"/>
  <c r="H5" i="6"/>
  <c r="G5" i="6"/>
  <c r="E5" i="6"/>
  <c r="E6" i="6" s="1"/>
  <c r="A5" i="6"/>
  <c r="F5" i="6" s="1"/>
  <c r="AB4" i="6"/>
  <c r="O4" i="6"/>
  <c r="F24" i="6" s="1"/>
  <c r="K4" i="6"/>
  <c r="G4" i="6"/>
  <c r="E4" i="6"/>
  <c r="A4" i="6" s="1"/>
  <c r="F4" i="6" s="1"/>
  <c r="C65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C64" i="5"/>
  <c r="C63" i="5"/>
  <c r="V62" i="5"/>
  <c r="U62" i="5"/>
  <c r="T62" i="5"/>
  <c r="S62" i="5"/>
  <c r="R62" i="5"/>
  <c r="Q62" i="5"/>
  <c r="P62" i="5"/>
  <c r="O62" i="5"/>
  <c r="N62" i="5"/>
  <c r="M62" i="5"/>
  <c r="L62" i="5"/>
  <c r="K62" i="5"/>
  <c r="H62" i="5" s="1"/>
  <c r="J62" i="5"/>
  <c r="C62" i="5"/>
  <c r="C61" i="5"/>
  <c r="V60" i="5"/>
  <c r="U60" i="5"/>
  <c r="T60" i="5"/>
  <c r="S60" i="5"/>
  <c r="R60" i="5"/>
  <c r="Q60" i="5"/>
  <c r="P60" i="5"/>
  <c r="O60" i="5"/>
  <c r="N60" i="5"/>
  <c r="M60" i="5"/>
  <c r="L60" i="5"/>
  <c r="H60" i="5" s="1"/>
  <c r="K60" i="5"/>
  <c r="J60" i="5"/>
  <c r="C60" i="5"/>
  <c r="C59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H58" i="5" s="1"/>
  <c r="C58" i="5"/>
  <c r="C57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H56" i="5" s="1"/>
  <c r="C56" i="5"/>
  <c r="C55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C54" i="5"/>
  <c r="C53" i="5"/>
  <c r="V52" i="5"/>
  <c r="U52" i="5"/>
  <c r="T52" i="5"/>
  <c r="S52" i="5"/>
  <c r="R52" i="5"/>
  <c r="Q52" i="5"/>
  <c r="P52" i="5"/>
  <c r="O52" i="5"/>
  <c r="N52" i="5"/>
  <c r="M52" i="5"/>
  <c r="L52" i="5"/>
  <c r="K52" i="5"/>
  <c r="H52" i="5" s="1"/>
  <c r="J52" i="5"/>
  <c r="C52" i="5"/>
  <c r="C51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H50" i="5"/>
  <c r="C50" i="5"/>
  <c r="C49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C48" i="5"/>
  <c r="C47" i="5"/>
  <c r="V46" i="5"/>
  <c r="U46" i="5"/>
  <c r="T46" i="5"/>
  <c r="S46" i="5"/>
  <c r="R46" i="5"/>
  <c r="Q46" i="5"/>
  <c r="P46" i="5"/>
  <c r="O46" i="5"/>
  <c r="N46" i="5"/>
  <c r="M46" i="5"/>
  <c r="L46" i="5"/>
  <c r="K46" i="5"/>
  <c r="H46" i="5" s="1"/>
  <c r="J46" i="5"/>
  <c r="C46" i="5"/>
  <c r="C45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H44" i="5"/>
  <c r="C44" i="5"/>
  <c r="C43" i="5"/>
  <c r="V42" i="5"/>
  <c r="U42" i="5"/>
  <c r="T42" i="5"/>
  <c r="S42" i="5"/>
  <c r="R42" i="5"/>
  <c r="Q42" i="5"/>
  <c r="P42" i="5"/>
  <c r="O42" i="5"/>
  <c r="N42" i="5"/>
  <c r="M42" i="5"/>
  <c r="L42" i="5"/>
  <c r="H42" i="5" s="1"/>
  <c r="K42" i="5"/>
  <c r="J42" i="5"/>
  <c r="C42" i="5"/>
  <c r="C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C40" i="5"/>
  <c r="C39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H38" i="5"/>
  <c r="C38" i="5"/>
  <c r="C37" i="5"/>
  <c r="V36" i="5"/>
  <c r="U36" i="5"/>
  <c r="T36" i="5"/>
  <c r="S36" i="5"/>
  <c r="R36" i="5"/>
  <c r="Q36" i="5"/>
  <c r="P36" i="5"/>
  <c r="O36" i="5"/>
  <c r="N36" i="5"/>
  <c r="M36" i="5"/>
  <c r="L36" i="5"/>
  <c r="K36" i="5"/>
  <c r="H36" i="5" s="1"/>
  <c r="J36" i="5"/>
  <c r="C36" i="5"/>
  <c r="C35" i="5"/>
  <c r="V34" i="5"/>
  <c r="U34" i="5"/>
  <c r="T34" i="5"/>
  <c r="S34" i="5"/>
  <c r="R34" i="5"/>
  <c r="Q34" i="5"/>
  <c r="P34" i="5"/>
  <c r="O34" i="5"/>
  <c r="N34" i="5"/>
  <c r="M34" i="5"/>
  <c r="L34" i="5"/>
  <c r="H34" i="5" s="1"/>
  <c r="K34" i="5"/>
  <c r="J34" i="5"/>
  <c r="C34" i="5"/>
  <c r="C33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H32" i="5" s="1"/>
  <c r="C32" i="5"/>
  <c r="C31" i="5"/>
  <c r="A31" i="5"/>
  <c r="V30" i="5"/>
  <c r="U30" i="5"/>
  <c r="T30" i="5"/>
  <c r="S30" i="5"/>
  <c r="R30" i="5"/>
  <c r="Q30" i="5"/>
  <c r="P30" i="5"/>
  <c r="O30" i="5"/>
  <c r="N30" i="5"/>
  <c r="M30" i="5"/>
  <c r="L30" i="5"/>
  <c r="K30" i="5"/>
  <c r="H30" i="5" s="1"/>
  <c r="J30" i="5"/>
  <c r="C30" i="5"/>
  <c r="C29" i="5"/>
  <c r="C28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H27" i="5"/>
  <c r="C27" i="5"/>
  <c r="C26" i="5"/>
  <c r="C25" i="5"/>
  <c r="C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H23" i="5" s="1"/>
  <c r="C23" i="5"/>
  <c r="I22" i="5"/>
  <c r="C22" i="5"/>
  <c r="A22" i="5"/>
  <c r="E22" i="5" s="1"/>
  <c r="S21" i="5"/>
  <c r="R21" i="5"/>
  <c r="M21" i="5"/>
  <c r="E21" i="5"/>
  <c r="C21" i="5"/>
  <c r="A21" i="5"/>
  <c r="I21" i="5" s="1"/>
  <c r="V21" i="5" s="1"/>
  <c r="C20" i="5"/>
  <c r="C19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C18" i="5"/>
  <c r="C17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C16" i="5"/>
  <c r="C15" i="5"/>
  <c r="A15" i="5"/>
  <c r="C14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C13" i="5"/>
  <c r="C12" i="5"/>
  <c r="S11" i="5"/>
  <c r="I11" i="5"/>
  <c r="T11" i="5" s="1"/>
  <c r="C11" i="5"/>
  <c r="A11" i="5"/>
  <c r="E11" i="5" s="1"/>
  <c r="E10" i="5"/>
  <c r="C10" i="5"/>
  <c r="A10" i="5"/>
  <c r="O10" i="4" s="1"/>
  <c r="C9" i="5"/>
  <c r="V8" i="5"/>
  <c r="U8" i="5"/>
  <c r="T8" i="5"/>
  <c r="S8" i="5"/>
  <c r="R8" i="5"/>
  <c r="Q8" i="5"/>
  <c r="P8" i="5"/>
  <c r="O8" i="5"/>
  <c r="N8" i="5"/>
  <c r="M8" i="5"/>
  <c r="L8" i="5"/>
  <c r="K8" i="5"/>
  <c r="J8" i="5"/>
  <c r="C8" i="5"/>
  <c r="C7" i="5"/>
  <c r="C6" i="5"/>
  <c r="E5" i="5"/>
  <c r="C5" i="5"/>
  <c r="V4" i="5"/>
  <c r="U4" i="5"/>
  <c r="T4" i="5"/>
  <c r="S4" i="5"/>
  <c r="R4" i="5"/>
  <c r="Q4" i="5"/>
  <c r="P4" i="5"/>
  <c r="O4" i="5"/>
  <c r="N4" i="5"/>
  <c r="M4" i="5"/>
  <c r="L4" i="5"/>
  <c r="K4" i="5"/>
  <c r="J4" i="5"/>
  <c r="H4" i="5" s="1"/>
  <c r="C4" i="5"/>
  <c r="D65" i="4"/>
  <c r="C65" i="4"/>
  <c r="J64" i="4"/>
  <c r="D63" i="4"/>
  <c r="C63" i="4"/>
  <c r="J62" i="4"/>
  <c r="D61" i="4"/>
  <c r="C61" i="4"/>
  <c r="J60" i="4"/>
  <c r="D59" i="4"/>
  <c r="C59" i="4"/>
  <c r="J58" i="4"/>
  <c r="D57" i="4"/>
  <c r="C57" i="4"/>
  <c r="J56" i="4"/>
  <c r="D55" i="4"/>
  <c r="C55" i="4"/>
  <c r="J54" i="4"/>
  <c r="D53" i="4"/>
  <c r="C53" i="4"/>
  <c r="J52" i="4"/>
  <c r="D51" i="4"/>
  <c r="C51" i="4"/>
  <c r="J50" i="4"/>
  <c r="D49" i="4"/>
  <c r="C49" i="4"/>
  <c r="J48" i="4"/>
  <c r="D47" i="4"/>
  <c r="C47" i="4"/>
  <c r="J46" i="4"/>
  <c r="D45" i="4"/>
  <c r="C45" i="4"/>
  <c r="J44" i="4"/>
  <c r="D43" i="4"/>
  <c r="C43" i="4"/>
  <c r="J42" i="4"/>
  <c r="D41" i="4"/>
  <c r="C41" i="4"/>
  <c r="J40" i="4"/>
  <c r="D39" i="4"/>
  <c r="C39" i="4"/>
  <c r="J38" i="4"/>
  <c r="D37" i="4"/>
  <c r="C37" i="4"/>
  <c r="J36" i="4"/>
  <c r="D35" i="4"/>
  <c r="C35" i="4"/>
  <c r="J34" i="4"/>
  <c r="D33" i="4"/>
  <c r="C33" i="4"/>
  <c r="J32" i="4"/>
  <c r="D31" i="4"/>
  <c r="C31" i="4"/>
  <c r="J30" i="4"/>
  <c r="D29" i="4"/>
  <c r="C29" i="4"/>
  <c r="D28" i="4"/>
  <c r="C28" i="4"/>
  <c r="J27" i="4"/>
  <c r="D26" i="4"/>
  <c r="C26" i="4"/>
  <c r="D25" i="4"/>
  <c r="C25" i="4"/>
  <c r="D24" i="4"/>
  <c r="C24" i="4"/>
  <c r="AD23" i="4"/>
  <c r="AA23" i="4"/>
  <c r="J23" i="4"/>
  <c r="D22" i="4"/>
  <c r="C22" i="4"/>
  <c r="D21" i="4"/>
  <c r="C21" i="4"/>
  <c r="D20" i="4"/>
  <c r="C20" i="4"/>
  <c r="D19" i="4"/>
  <c r="C19" i="4"/>
  <c r="AD18" i="4"/>
  <c r="AA18" i="4" s="1"/>
  <c r="J18" i="4"/>
  <c r="D17" i="4"/>
  <c r="C17" i="4"/>
  <c r="AD16" i="4"/>
  <c r="AB16" i="4" s="1"/>
  <c r="J16" i="4"/>
  <c r="D15" i="4"/>
  <c r="C15" i="4"/>
  <c r="D14" i="4"/>
  <c r="C14" i="4"/>
  <c r="J13" i="4"/>
  <c r="D12" i="4"/>
  <c r="C12" i="4"/>
  <c r="O11" i="4"/>
  <c r="D11" i="4"/>
  <c r="C11" i="4"/>
  <c r="D10" i="4"/>
  <c r="C10" i="4"/>
  <c r="D9" i="4"/>
  <c r="C9" i="4"/>
  <c r="R8" i="4"/>
  <c r="J8" i="4"/>
  <c r="D8" i="4"/>
  <c r="K8" i="4" s="1"/>
  <c r="A8" i="4"/>
  <c r="D7" i="4"/>
  <c r="C7" i="4"/>
  <c r="D6" i="4"/>
  <c r="C6" i="4"/>
  <c r="D5" i="4"/>
  <c r="C5" i="4"/>
  <c r="R4" i="4"/>
  <c r="J4" i="4"/>
  <c r="F4" i="4"/>
  <c r="D4" i="4"/>
  <c r="K4" i="4" s="1"/>
  <c r="C4" i="4"/>
  <c r="F32" i="5" l="1"/>
  <c r="I31" i="5"/>
  <c r="E31" i="5"/>
  <c r="C8" i="4"/>
  <c r="F8" i="4" s="1"/>
  <c r="A13" i="4"/>
  <c r="F12" i="5"/>
  <c r="H18" i="5"/>
  <c r="V22" i="5"/>
  <c r="N22" i="5"/>
  <c r="U22" i="5"/>
  <c r="M22" i="5"/>
  <c r="Q22" i="5"/>
  <c r="P22" i="5"/>
  <c r="O22" i="5"/>
  <c r="L22" i="5"/>
  <c r="K22" i="5"/>
  <c r="T22" i="5"/>
  <c r="J22" i="5"/>
  <c r="O11" i="5"/>
  <c r="V11" i="5"/>
  <c r="N11" i="5"/>
  <c r="R11" i="5"/>
  <c r="Q11" i="5"/>
  <c r="M11" i="5"/>
  <c r="L11" i="5"/>
  <c r="U11" i="5"/>
  <c r="K11" i="5"/>
  <c r="J11" i="5"/>
  <c r="R22" i="5"/>
  <c r="I5" i="5"/>
  <c r="O5" i="4"/>
  <c r="F6" i="5"/>
  <c r="F16" i="5"/>
  <c r="O15" i="4"/>
  <c r="I15" i="5"/>
  <c r="E15" i="5"/>
  <c r="O31" i="4"/>
  <c r="P11" i="5"/>
  <c r="S22" i="5"/>
  <c r="H8" i="5"/>
  <c r="A19" i="5"/>
  <c r="J21" i="5"/>
  <c r="T21" i="5"/>
  <c r="A34" i="5"/>
  <c r="A54" i="5"/>
  <c r="A57" i="5"/>
  <c r="A62" i="5"/>
  <c r="H7" i="6"/>
  <c r="A50" i="5"/>
  <c r="A63" i="5"/>
  <c r="A58" i="5"/>
  <c r="A36" i="5"/>
  <c r="A12" i="5"/>
  <c r="A33" i="5"/>
  <c r="A17" i="5"/>
  <c r="O22" i="4"/>
  <c r="H16" i="5"/>
  <c r="K21" i="5"/>
  <c r="U21" i="5"/>
  <c r="A23" i="5"/>
  <c r="A26" i="5"/>
  <c r="A40" i="5"/>
  <c r="H4" i="6"/>
  <c r="N8" i="6"/>
  <c r="F15" i="6"/>
  <c r="N15" i="6"/>
  <c r="F26" i="6"/>
  <c r="N26" i="6"/>
  <c r="A13" i="5" s="1"/>
  <c r="L21" i="5"/>
  <c r="A47" i="5"/>
  <c r="H48" i="5"/>
  <c r="H64" i="5"/>
  <c r="N6" i="6"/>
  <c r="H21" i="6"/>
  <c r="A21" i="6"/>
  <c r="A38" i="5"/>
  <c r="H54" i="5"/>
  <c r="N4" i="6"/>
  <c r="A4" i="5" s="1"/>
  <c r="Q21" i="5"/>
  <c r="P21" i="5"/>
  <c r="F23" i="5"/>
  <c r="H40" i="5"/>
  <c r="F11" i="5"/>
  <c r="I10" i="5"/>
  <c r="H13" i="5"/>
  <c r="N21" i="5"/>
  <c r="O21" i="4"/>
  <c r="A8" i="5"/>
  <c r="O21" i="5"/>
  <c r="F22" i="5"/>
  <c r="N7" i="6"/>
  <c r="A6" i="5" s="1"/>
  <c r="F7" i="6"/>
  <c r="H34" i="6"/>
  <c r="A34" i="6"/>
  <c r="E35" i="6"/>
  <c r="AI50" i="6"/>
  <c r="AK50" i="6" s="1"/>
  <c r="AH50" i="6"/>
  <c r="AI62" i="6"/>
  <c r="AK62" i="6" s="1"/>
  <c r="AH62" i="6"/>
  <c r="H33" i="6"/>
  <c r="AI51" i="6"/>
  <c r="AK51" i="6" s="1"/>
  <c r="AH51" i="6"/>
  <c r="H71" i="6"/>
  <c r="E17" i="6"/>
  <c r="H16" i="6"/>
  <c r="A16" i="6"/>
  <c r="A20" i="6"/>
  <c r="N25" i="6"/>
  <c r="F37" i="6"/>
  <c r="F46" i="6"/>
  <c r="N47" i="6"/>
  <c r="F47" i="6"/>
  <c r="A51" i="6"/>
  <c r="A62" i="6"/>
  <c r="E63" i="6"/>
  <c r="AI75" i="6"/>
  <c r="AK75" i="6" s="1"/>
  <c r="AH75" i="6"/>
  <c r="AI77" i="6"/>
  <c r="AK77" i="6" s="1"/>
  <c r="AH77" i="6"/>
  <c r="F38" i="6"/>
  <c r="N38" i="6"/>
  <c r="A39" i="6"/>
  <c r="H39" i="6"/>
  <c r="E40" i="6"/>
  <c r="E53" i="6"/>
  <c r="A52" i="6"/>
  <c r="AI74" i="6"/>
  <c r="AK74" i="6" s="1"/>
  <c r="AH74" i="6"/>
  <c r="H8" i="6"/>
  <c r="A9" i="6"/>
  <c r="A48" i="6"/>
  <c r="N75" i="6"/>
  <c r="A27" i="5" s="1"/>
  <c r="F75" i="6"/>
  <c r="F77" i="6"/>
  <c r="N77" i="6"/>
  <c r="E80" i="6"/>
  <c r="H79" i="6"/>
  <c r="A79" i="6"/>
  <c r="H51" i="6"/>
  <c r="H52" i="6"/>
  <c r="AI56" i="6"/>
  <c r="AK56" i="6" s="1"/>
  <c r="AH56" i="6"/>
  <c r="F284" i="6"/>
  <c r="E10" i="6"/>
  <c r="H20" i="6"/>
  <c r="E28" i="6"/>
  <c r="H27" i="6"/>
  <c r="A27" i="6"/>
  <c r="F33" i="6"/>
  <c r="E49" i="6"/>
  <c r="AH49" i="6"/>
  <c r="H54" i="6"/>
  <c r="E55" i="6"/>
  <c r="AI64" i="6"/>
  <c r="AK64" i="6" s="1"/>
  <c r="E68" i="6"/>
  <c r="A67" i="6"/>
  <c r="AI69" i="6"/>
  <c r="AK69" i="6" s="1"/>
  <c r="A36" i="6"/>
  <c r="H36" i="6"/>
  <c r="H45" i="6"/>
  <c r="A45" i="6"/>
  <c r="F54" i="6"/>
  <c r="H66" i="6"/>
  <c r="A66" i="6"/>
  <c r="F71" i="6"/>
  <c r="N71" i="6"/>
  <c r="E72" i="6"/>
  <c r="H85" i="6"/>
  <c r="A85" i="6"/>
  <c r="E86" i="6"/>
  <c r="AI148" i="6"/>
  <c r="AK148" i="6" s="1"/>
  <c r="AH148" i="6"/>
  <c r="F227" i="6"/>
  <c r="N227" i="6"/>
  <c r="AI63" i="6"/>
  <c r="AK63" i="6" s="1"/>
  <c r="AH63" i="6"/>
  <c r="F76" i="6"/>
  <c r="AH78" i="6"/>
  <c r="N91" i="6"/>
  <c r="A30" i="5" s="1"/>
  <c r="F91" i="6"/>
  <c r="F19" i="6"/>
  <c r="AI55" i="6"/>
  <c r="AK55" i="6" s="1"/>
  <c r="F57" i="6"/>
  <c r="H61" i="6"/>
  <c r="AI71" i="6"/>
  <c r="AK71" i="6" s="1"/>
  <c r="AH71" i="6"/>
  <c r="E168" i="6"/>
  <c r="H167" i="6"/>
  <c r="A167" i="6"/>
  <c r="F106" i="6"/>
  <c r="AI79" i="6"/>
  <c r="AK79" i="6" s="1"/>
  <c r="AH79" i="6"/>
  <c r="H93" i="6"/>
  <c r="AI95" i="6"/>
  <c r="AK95" i="6" s="1"/>
  <c r="AI97" i="6"/>
  <c r="AK97" i="6" s="1"/>
  <c r="AH97" i="6"/>
  <c r="H105" i="6"/>
  <c r="A166" i="6"/>
  <c r="H166" i="6"/>
  <c r="AI89" i="6"/>
  <c r="AK89" i="6" s="1"/>
  <c r="AH89" i="6"/>
  <c r="F92" i="6"/>
  <c r="E58" i="6"/>
  <c r="N76" i="6"/>
  <c r="A28" i="5" s="1"/>
  <c r="H77" i="6"/>
  <c r="A107" i="6"/>
  <c r="E108" i="6"/>
  <c r="H107" i="6"/>
  <c r="A121" i="6"/>
  <c r="E122" i="6"/>
  <c r="H121" i="6"/>
  <c r="E94" i="6"/>
  <c r="AI137" i="6"/>
  <c r="AK137" i="6" s="1"/>
  <c r="AH140" i="6"/>
  <c r="A93" i="6"/>
  <c r="A105" i="6"/>
  <c r="AI145" i="6"/>
  <c r="AK145" i="6" s="1"/>
  <c r="AH145" i="6"/>
  <c r="N178" i="6"/>
  <c r="A44" i="5" s="1"/>
  <c r="F178" i="6"/>
  <c r="A146" i="6"/>
  <c r="E147" i="6"/>
  <c r="AI157" i="6"/>
  <c r="AK157" i="6" s="1"/>
  <c r="AH157" i="6"/>
  <c r="A180" i="6"/>
  <c r="E181" i="6"/>
  <c r="H180" i="6"/>
  <c r="AH116" i="6"/>
  <c r="A133" i="6"/>
  <c r="E134" i="6"/>
  <c r="A157" i="6"/>
  <c r="E158" i="6"/>
  <c r="AI131" i="6"/>
  <c r="AK131" i="6" s="1"/>
  <c r="AI139" i="6"/>
  <c r="AK139" i="6" s="1"/>
  <c r="AH139" i="6"/>
  <c r="H146" i="6"/>
  <c r="AI165" i="6"/>
  <c r="AK165" i="6" s="1"/>
  <c r="AH165" i="6"/>
  <c r="A192" i="6"/>
  <c r="H192" i="6"/>
  <c r="E193" i="6"/>
  <c r="A191" i="6"/>
  <c r="N204" i="6"/>
  <c r="A49" i="5" s="1"/>
  <c r="F204" i="6"/>
  <c r="N260" i="6"/>
  <c r="A59" i="5" s="1"/>
  <c r="F260" i="6"/>
  <c r="N293" i="6"/>
  <c r="A64" i="5" s="1"/>
  <c r="F293" i="6"/>
  <c r="F190" i="6"/>
  <c r="E205" i="6"/>
  <c r="H204" i="6"/>
  <c r="F215" i="6"/>
  <c r="F216" i="6"/>
  <c r="N216" i="6"/>
  <c r="A51" i="5" s="1"/>
  <c r="F217" i="6"/>
  <c r="F262" i="6"/>
  <c r="N262" i="6"/>
  <c r="F286" i="6"/>
  <c r="N286" i="6"/>
  <c r="A179" i="6"/>
  <c r="N189" i="6"/>
  <c r="A46" i="5" s="1"/>
  <c r="E218" i="6"/>
  <c r="A273" i="6"/>
  <c r="E274" i="6"/>
  <c r="H273" i="6"/>
  <c r="N285" i="6"/>
  <c r="F285" i="6"/>
  <c r="F249" i="6"/>
  <c r="N271" i="6"/>
  <c r="A60" i="5" s="1"/>
  <c r="F271" i="6"/>
  <c r="N203" i="6"/>
  <c r="A48" i="5" s="1"/>
  <c r="A238" i="6"/>
  <c r="E239" i="6"/>
  <c r="H238" i="6"/>
  <c r="E252" i="6"/>
  <c r="H251" i="6"/>
  <c r="A251" i="6"/>
  <c r="H179" i="6"/>
  <c r="E228" i="6"/>
  <c r="H227" i="6"/>
  <c r="A225" i="6"/>
  <c r="H225" i="6"/>
  <c r="F294" i="6"/>
  <c r="N294" i="6"/>
  <c r="A65" i="5" s="1"/>
  <c r="H262" i="6"/>
  <c r="E263" i="6"/>
  <c r="H286" i="6"/>
  <c r="E287" i="6"/>
  <c r="H294" i="6"/>
  <c r="E295" i="6"/>
  <c r="H190" i="6"/>
  <c r="A226" i="6"/>
  <c r="A248" i="6"/>
  <c r="F250" i="6"/>
  <c r="A272" i="6"/>
  <c r="N249" i="6"/>
  <c r="H250" i="6"/>
  <c r="H226" i="6"/>
  <c r="H272" i="6"/>
  <c r="F65" i="5" l="1"/>
  <c r="E64" i="5"/>
  <c r="Y64" i="5" s="1"/>
  <c r="O64" i="4"/>
  <c r="I51" i="5"/>
  <c r="E51" i="5"/>
  <c r="F52" i="5"/>
  <c r="O51" i="4"/>
  <c r="F60" i="5"/>
  <c r="O59" i="4"/>
  <c r="E59" i="5"/>
  <c r="I59" i="5"/>
  <c r="O65" i="4"/>
  <c r="I65" i="5"/>
  <c r="E65" i="5"/>
  <c r="E27" i="5"/>
  <c r="Y27" i="5" s="1"/>
  <c r="F28" i="5"/>
  <c r="O27" i="4"/>
  <c r="E44" i="5"/>
  <c r="Y44" i="5" s="1"/>
  <c r="F45" i="5"/>
  <c r="O44" i="4"/>
  <c r="E46" i="5"/>
  <c r="Y46" i="5" s="1"/>
  <c r="F47" i="5"/>
  <c r="O46" i="4"/>
  <c r="I28" i="5"/>
  <c r="O28" i="4"/>
  <c r="F29" i="5"/>
  <c r="E28" i="5"/>
  <c r="E30" i="5"/>
  <c r="Y30" i="5" s="1"/>
  <c r="O30" i="4"/>
  <c r="F31" i="5"/>
  <c r="F61" i="5"/>
  <c r="O60" i="4"/>
  <c r="E60" i="5"/>
  <c r="Y60" i="5" s="1"/>
  <c r="F50" i="5"/>
  <c r="O49" i="4"/>
  <c r="I49" i="5"/>
  <c r="E49" i="5"/>
  <c r="E6" i="5"/>
  <c r="I6" i="5"/>
  <c r="F7" i="5"/>
  <c r="O6" i="4"/>
  <c r="F179" i="6"/>
  <c r="N179" i="6"/>
  <c r="A45" i="5" s="1"/>
  <c r="E38" i="5"/>
  <c r="Y38" i="5" s="1"/>
  <c r="F39" i="5"/>
  <c r="O38" i="4"/>
  <c r="E13" i="5"/>
  <c r="Y13" i="5" s="1"/>
  <c r="O13" i="4"/>
  <c r="F14" i="5"/>
  <c r="Q5" i="5"/>
  <c r="P5" i="5"/>
  <c r="T5" i="5"/>
  <c r="J5" i="5"/>
  <c r="S5" i="5"/>
  <c r="O5" i="5"/>
  <c r="N5" i="5"/>
  <c r="M5" i="5"/>
  <c r="K5" i="5"/>
  <c r="L5" i="5"/>
  <c r="V5" i="5"/>
  <c r="U5" i="5"/>
  <c r="R5" i="5"/>
  <c r="A295" i="6"/>
  <c r="E296" i="6"/>
  <c r="H295" i="6"/>
  <c r="E206" i="6"/>
  <c r="H205" i="6"/>
  <c r="A205" i="6"/>
  <c r="N191" i="6"/>
  <c r="F191" i="6"/>
  <c r="E182" i="6"/>
  <c r="H181" i="6"/>
  <c r="A181" i="6"/>
  <c r="E123" i="6"/>
  <c r="H122" i="6"/>
  <c r="A122" i="6"/>
  <c r="E87" i="6"/>
  <c r="H86" i="6"/>
  <c r="A86" i="6"/>
  <c r="H28" i="6"/>
  <c r="E29" i="6"/>
  <c r="A28" i="6"/>
  <c r="F79" i="6"/>
  <c r="N79" i="6"/>
  <c r="F9" i="6"/>
  <c r="N9" i="6"/>
  <c r="A7" i="5" s="1"/>
  <c r="N39" i="6"/>
  <c r="F39" i="6"/>
  <c r="F62" i="6"/>
  <c r="N62" i="6"/>
  <c r="A24" i="5" s="1"/>
  <c r="N16" i="6"/>
  <c r="A9" i="5" s="1"/>
  <c r="F16" i="6"/>
  <c r="O8" i="4"/>
  <c r="F9" i="5"/>
  <c r="E8" i="5"/>
  <c r="Y8" i="5" s="1"/>
  <c r="O23" i="4"/>
  <c r="F24" i="5"/>
  <c r="E23" i="5"/>
  <c r="Y23" i="5" s="1"/>
  <c r="F35" i="5"/>
  <c r="O34" i="4"/>
  <c r="E34" i="5"/>
  <c r="Y34" i="5" s="1"/>
  <c r="D13" i="4"/>
  <c r="K13" i="4" s="1"/>
  <c r="C13" i="4"/>
  <c r="F13" i="4" s="1"/>
  <c r="R13" i="4"/>
  <c r="A16" i="4"/>
  <c r="F248" i="6"/>
  <c r="N248" i="6"/>
  <c r="A56" i="5" s="1"/>
  <c r="F226" i="6"/>
  <c r="N226" i="6"/>
  <c r="A53" i="5" s="1"/>
  <c r="H94" i="6"/>
  <c r="E95" i="6"/>
  <c r="A94" i="6"/>
  <c r="N67" i="6"/>
  <c r="F67" i="6"/>
  <c r="F27" i="6"/>
  <c r="N27" i="6"/>
  <c r="A14" i="5" s="1"/>
  <c r="F58" i="5"/>
  <c r="E57" i="5"/>
  <c r="I57" i="5"/>
  <c r="O57" i="4"/>
  <c r="E169" i="6"/>
  <c r="H168" i="6"/>
  <c r="A168" i="6"/>
  <c r="E69" i="6"/>
  <c r="H68" i="6"/>
  <c r="A68" i="6"/>
  <c r="F48" i="6"/>
  <c r="N48" i="6"/>
  <c r="E64" i="6"/>
  <c r="H63" i="6"/>
  <c r="A63" i="6"/>
  <c r="N20" i="6"/>
  <c r="F20" i="6"/>
  <c r="F27" i="5"/>
  <c r="I26" i="5"/>
  <c r="E26" i="5"/>
  <c r="O26" i="4"/>
  <c r="O17" i="4"/>
  <c r="F18" i="5"/>
  <c r="E17" i="5"/>
  <c r="I17" i="5"/>
  <c r="E54" i="5"/>
  <c r="Y54" i="5" s="1"/>
  <c r="F55" i="5"/>
  <c r="O54" i="4"/>
  <c r="F225" i="6"/>
  <c r="N225" i="6"/>
  <c r="A52" i="5" s="1"/>
  <c r="A239" i="6"/>
  <c r="E240" i="6"/>
  <c r="H239" i="6"/>
  <c r="N180" i="6"/>
  <c r="F180" i="6"/>
  <c r="N85" i="6"/>
  <c r="A29" i="5" s="1"/>
  <c r="F85" i="6"/>
  <c r="N45" i="6"/>
  <c r="A18" i="5" s="1"/>
  <c r="F45" i="6"/>
  <c r="E56" i="6"/>
  <c r="A55" i="6"/>
  <c r="H55" i="6"/>
  <c r="F51" i="6"/>
  <c r="N51" i="6"/>
  <c r="A20" i="5" s="1"/>
  <c r="F34" i="5"/>
  <c r="O33" i="4"/>
  <c r="E33" i="5"/>
  <c r="I33" i="5"/>
  <c r="H11" i="5"/>
  <c r="N66" i="6"/>
  <c r="A25" i="5" s="1"/>
  <c r="F66" i="6"/>
  <c r="H40" i="6"/>
  <c r="A40" i="6"/>
  <c r="E41" i="6"/>
  <c r="A252" i="6"/>
  <c r="E253" i="6"/>
  <c r="H252" i="6"/>
  <c r="E59" i="6"/>
  <c r="H58" i="6"/>
  <c r="A58" i="6"/>
  <c r="N21" i="6"/>
  <c r="F21" i="6"/>
  <c r="O36" i="4"/>
  <c r="F37" i="5"/>
  <c r="E36" i="5"/>
  <c r="Y36" i="5" s="1"/>
  <c r="A193" i="6"/>
  <c r="H193" i="6"/>
  <c r="E194" i="6"/>
  <c r="F121" i="6"/>
  <c r="N121" i="6"/>
  <c r="A35" i="5" s="1"/>
  <c r="A287" i="6"/>
  <c r="E288" i="6"/>
  <c r="H287" i="6"/>
  <c r="F238" i="6"/>
  <c r="N238" i="6"/>
  <c r="A55" i="5" s="1"/>
  <c r="E275" i="6"/>
  <c r="H274" i="6"/>
  <c r="A274" i="6"/>
  <c r="A158" i="6"/>
  <c r="E159" i="6"/>
  <c r="H158" i="6"/>
  <c r="F105" i="6"/>
  <c r="N105" i="6"/>
  <c r="A32" i="5" s="1"/>
  <c r="A10" i="6"/>
  <c r="H10" i="6"/>
  <c r="E11" i="6"/>
  <c r="E81" i="6"/>
  <c r="A80" i="6"/>
  <c r="H80" i="6"/>
  <c r="H17" i="6"/>
  <c r="E18" i="6"/>
  <c r="A17" i="6"/>
  <c r="E58" i="5"/>
  <c r="Y58" i="5" s="1"/>
  <c r="F59" i="5"/>
  <c r="O58" i="4"/>
  <c r="H21" i="5"/>
  <c r="S15" i="5"/>
  <c r="K15" i="5"/>
  <c r="R15" i="5"/>
  <c r="J15" i="5"/>
  <c r="H15" i="5" s="1"/>
  <c r="V15" i="5"/>
  <c r="L15" i="5"/>
  <c r="U15" i="5"/>
  <c r="Q15" i="5"/>
  <c r="P15" i="5"/>
  <c r="O15" i="5"/>
  <c r="T15" i="5"/>
  <c r="M15" i="5"/>
  <c r="N15" i="5"/>
  <c r="F272" i="6"/>
  <c r="N272" i="6"/>
  <c r="A61" i="5" s="1"/>
  <c r="E229" i="6"/>
  <c r="H228" i="6"/>
  <c r="A228" i="6"/>
  <c r="F157" i="6"/>
  <c r="N157" i="6"/>
  <c r="A41" i="5" s="1"/>
  <c r="E73" i="6"/>
  <c r="A72" i="6"/>
  <c r="H72" i="6"/>
  <c r="F5" i="5"/>
  <c r="E4" i="5"/>
  <c r="Y4" i="5" s="1"/>
  <c r="O4" i="4"/>
  <c r="E63" i="5"/>
  <c r="F64" i="5"/>
  <c r="I63" i="5"/>
  <c r="O63" i="4"/>
  <c r="E19" i="5"/>
  <c r="F20" i="5"/>
  <c r="O19" i="4"/>
  <c r="I19" i="5"/>
  <c r="H22" i="5"/>
  <c r="P31" i="5"/>
  <c r="S31" i="5"/>
  <c r="K31" i="5"/>
  <c r="R31" i="5"/>
  <c r="J31" i="5"/>
  <c r="N31" i="5"/>
  <c r="M31" i="5"/>
  <c r="L31" i="5"/>
  <c r="V31" i="5"/>
  <c r="U31" i="5"/>
  <c r="T31" i="5"/>
  <c r="Q31" i="5"/>
  <c r="O31" i="5"/>
  <c r="F49" i="5"/>
  <c r="E48" i="5"/>
  <c r="Y48" i="5" s="1"/>
  <c r="O48" i="4"/>
  <c r="F273" i="6"/>
  <c r="N273" i="6"/>
  <c r="N192" i="6"/>
  <c r="F192" i="6"/>
  <c r="F93" i="6"/>
  <c r="N93" i="6"/>
  <c r="A108" i="6"/>
  <c r="H108" i="6"/>
  <c r="E109" i="6"/>
  <c r="A263" i="6"/>
  <c r="E264" i="6"/>
  <c r="H263" i="6"/>
  <c r="E219" i="6"/>
  <c r="H218" i="6"/>
  <c r="A218" i="6"/>
  <c r="E135" i="6"/>
  <c r="H134" i="6"/>
  <c r="A134" i="6"/>
  <c r="A147" i="6"/>
  <c r="E148" i="6"/>
  <c r="H147" i="6"/>
  <c r="F107" i="6"/>
  <c r="N107" i="6"/>
  <c r="F166" i="6"/>
  <c r="N166" i="6"/>
  <c r="A42" i="5" s="1"/>
  <c r="N36" i="6"/>
  <c r="A16" i="5" s="1"/>
  <c r="F36" i="6"/>
  <c r="H49" i="6"/>
  <c r="A49" i="6"/>
  <c r="E50" i="6"/>
  <c r="N52" i="6"/>
  <c r="F52" i="6"/>
  <c r="A35" i="6"/>
  <c r="H35" i="6"/>
  <c r="R10" i="5"/>
  <c r="J10" i="5"/>
  <c r="Q10" i="5"/>
  <c r="O10" i="5"/>
  <c r="N10" i="5"/>
  <c r="V10" i="5"/>
  <c r="L10" i="5"/>
  <c r="U10" i="5"/>
  <c r="K10" i="5"/>
  <c r="T10" i="5"/>
  <c r="M10" i="5"/>
  <c r="S10" i="5"/>
  <c r="P10" i="5"/>
  <c r="F48" i="5"/>
  <c r="I47" i="5"/>
  <c r="E47" i="5"/>
  <c r="O47" i="4"/>
  <c r="I12" i="5"/>
  <c r="F13" i="5"/>
  <c r="E12" i="5"/>
  <c r="O12" i="4"/>
  <c r="F51" i="5"/>
  <c r="O50" i="4"/>
  <c r="E50" i="5"/>
  <c r="Y50" i="5" s="1"/>
  <c r="F251" i="6"/>
  <c r="N251" i="6"/>
  <c r="N133" i="6"/>
  <c r="A37" i="5" s="1"/>
  <c r="F133" i="6"/>
  <c r="N146" i="6"/>
  <c r="A39" i="5" s="1"/>
  <c r="F146" i="6"/>
  <c r="F167" i="6"/>
  <c r="N167" i="6"/>
  <c r="A43" i="5" s="1"/>
  <c r="A53" i="6"/>
  <c r="H53" i="6"/>
  <c r="N34" i="6"/>
  <c r="F34" i="6"/>
  <c r="O40" i="4"/>
  <c r="F41" i="5"/>
  <c r="E40" i="5"/>
  <c r="Y40" i="5" s="1"/>
  <c r="E62" i="5"/>
  <c r="Y62" i="5" s="1"/>
  <c r="O62" i="4"/>
  <c r="F63" i="5"/>
  <c r="Q28" i="5" l="1"/>
  <c r="T28" i="5"/>
  <c r="L28" i="5"/>
  <c r="S28" i="5"/>
  <c r="K28" i="5"/>
  <c r="P28" i="5"/>
  <c r="O28" i="5"/>
  <c r="N28" i="5"/>
  <c r="M28" i="5"/>
  <c r="J28" i="5"/>
  <c r="V28" i="5"/>
  <c r="U28" i="5"/>
  <c r="R28" i="5"/>
  <c r="E32" i="5"/>
  <c r="Y32" i="5" s="1"/>
  <c r="F33" i="5"/>
  <c r="O32" i="4"/>
  <c r="O26" i="5"/>
  <c r="R26" i="5"/>
  <c r="J26" i="5"/>
  <c r="Q26" i="5"/>
  <c r="V26" i="5"/>
  <c r="K26" i="5"/>
  <c r="U26" i="5"/>
  <c r="T26" i="5"/>
  <c r="S26" i="5"/>
  <c r="P26" i="5"/>
  <c r="N26" i="5"/>
  <c r="M26" i="5"/>
  <c r="L26" i="5"/>
  <c r="R57" i="5"/>
  <c r="J57" i="5"/>
  <c r="T57" i="5"/>
  <c r="K57" i="5"/>
  <c r="P57" i="5"/>
  <c r="N57" i="5"/>
  <c r="V57" i="5"/>
  <c r="M57" i="5"/>
  <c r="U57" i="5"/>
  <c r="S57" i="5"/>
  <c r="Q57" i="5"/>
  <c r="O57" i="5"/>
  <c r="L57" i="5"/>
  <c r="A95" i="6"/>
  <c r="E96" i="6"/>
  <c r="H95" i="6"/>
  <c r="F86" i="6"/>
  <c r="N86" i="6"/>
  <c r="A182" i="6"/>
  <c r="H182" i="6"/>
  <c r="E183" i="6"/>
  <c r="N295" i="6"/>
  <c r="F295" i="6"/>
  <c r="V6" i="5"/>
  <c r="N6" i="5"/>
  <c r="U6" i="5"/>
  <c r="M6" i="5"/>
  <c r="T6" i="5"/>
  <c r="J6" i="5"/>
  <c r="S6" i="5"/>
  <c r="Q6" i="5"/>
  <c r="P6" i="5"/>
  <c r="O6" i="5"/>
  <c r="L6" i="5"/>
  <c r="K6" i="5"/>
  <c r="R6" i="5"/>
  <c r="F40" i="5"/>
  <c r="O39" i="4"/>
  <c r="I39" i="5"/>
  <c r="E39" i="5"/>
  <c r="F218" i="6"/>
  <c r="N218" i="6"/>
  <c r="F108" i="6"/>
  <c r="N108" i="6"/>
  <c r="O19" i="5"/>
  <c r="V19" i="5"/>
  <c r="N19" i="5"/>
  <c r="U19" i="5"/>
  <c r="K19" i="5"/>
  <c r="T19" i="5"/>
  <c r="J19" i="5"/>
  <c r="H19" i="5" s="1"/>
  <c r="R19" i="5"/>
  <c r="Q19" i="5"/>
  <c r="P19" i="5"/>
  <c r="S19" i="5"/>
  <c r="M19" i="5"/>
  <c r="L19" i="5"/>
  <c r="N228" i="6"/>
  <c r="F228" i="6"/>
  <c r="N193" i="6"/>
  <c r="F193" i="6"/>
  <c r="E60" i="6"/>
  <c r="A59" i="6"/>
  <c r="H59" i="6"/>
  <c r="F26" i="5"/>
  <c r="E25" i="5"/>
  <c r="O25" i="4"/>
  <c r="I25" i="5"/>
  <c r="F68" i="6"/>
  <c r="N68" i="6"/>
  <c r="F8" i="5"/>
  <c r="E7" i="5"/>
  <c r="I7" i="5"/>
  <c r="O7" i="4"/>
  <c r="P47" i="5"/>
  <c r="S47" i="5"/>
  <c r="K47" i="5"/>
  <c r="R47" i="5"/>
  <c r="J47" i="5"/>
  <c r="V47" i="5"/>
  <c r="U47" i="5"/>
  <c r="T47" i="5"/>
  <c r="Q47" i="5"/>
  <c r="O47" i="5"/>
  <c r="N47" i="5"/>
  <c r="M47" i="5"/>
  <c r="L47" i="5"/>
  <c r="F35" i="6"/>
  <c r="N35" i="6"/>
  <c r="E29" i="5"/>
  <c r="I29" i="5"/>
  <c r="O29" i="4"/>
  <c r="F30" i="5"/>
  <c r="F94" i="6"/>
  <c r="N94" i="6"/>
  <c r="H50" i="6"/>
  <c r="A50" i="6"/>
  <c r="N55" i="6"/>
  <c r="F55" i="6"/>
  <c r="U17" i="5"/>
  <c r="M17" i="5"/>
  <c r="T17" i="5"/>
  <c r="L17" i="5"/>
  <c r="K17" i="5"/>
  <c r="V17" i="5"/>
  <c r="J17" i="5"/>
  <c r="R17" i="5"/>
  <c r="Q17" i="5"/>
  <c r="P17" i="5"/>
  <c r="S17" i="5"/>
  <c r="N17" i="5"/>
  <c r="O17" i="5"/>
  <c r="E53" i="5"/>
  <c r="I53" i="5"/>
  <c r="F54" i="5"/>
  <c r="O53" i="4"/>
  <c r="E88" i="6"/>
  <c r="H87" i="6"/>
  <c r="A87" i="6"/>
  <c r="H5" i="5"/>
  <c r="R65" i="5"/>
  <c r="J65" i="5"/>
  <c r="N65" i="5"/>
  <c r="V65" i="5"/>
  <c r="M65" i="5"/>
  <c r="T65" i="5"/>
  <c r="K65" i="5"/>
  <c r="Q65" i="5"/>
  <c r="P65" i="5"/>
  <c r="U65" i="5"/>
  <c r="S65" i="5"/>
  <c r="O65" i="5"/>
  <c r="L65" i="5"/>
  <c r="F42" i="5"/>
  <c r="E41" i="5"/>
  <c r="O41" i="4"/>
  <c r="I41" i="5"/>
  <c r="N17" i="6"/>
  <c r="F17" i="6"/>
  <c r="F58" i="6"/>
  <c r="N58" i="6"/>
  <c r="H18" i="6"/>
  <c r="A18" i="6"/>
  <c r="H219" i="6"/>
  <c r="E220" i="6"/>
  <c r="A219" i="6"/>
  <c r="H31" i="5"/>
  <c r="E230" i="6"/>
  <c r="H229" i="6"/>
  <c r="A229" i="6"/>
  <c r="N80" i="6"/>
  <c r="F80" i="6"/>
  <c r="A159" i="6"/>
  <c r="E160" i="6"/>
  <c r="H159" i="6"/>
  <c r="E289" i="6"/>
  <c r="H288" i="6"/>
  <c r="A288" i="6"/>
  <c r="E254" i="6"/>
  <c r="H253" i="6"/>
  <c r="A253" i="6"/>
  <c r="R33" i="5"/>
  <c r="J33" i="5"/>
  <c r="H33" i="5" s="1"/>
  <c r="U33" i="5"/>
  <c r="M33" i="5"/>
  <c r="T33" i="5"/>
  <c r="L33" i="5"/>
  <c r="Q33" i="5"/>
  <c r="P33" i="5"/>
  <c r="O33" i="5"/>
  <c r="N33" i="5"/>
  <c r="K33" i="5"/>
  <c r="V33" i="5"/>
  <c r="S33" i="5"/>
  <c r="A56" i="6"/>
  <c r="H56" i="6"/>
  <c r="E241" i="6"/>
  <c r="H240" i="6"/>
  <c r="A240" i="6"/>
  <c r="H69" i="6"/>
  <c r="E70" i="6"/>
  <c r="A69" i="6"/>
  <c r="E14" i="5"/>
  <c r="I14" i="5"/>
  <c r="F15" i="5"/>
  <c r="O14" i="4"/>
  <c r="F122" i="6"/>
  <c r="N122" i="6"/>
  <c r="N205" i="6"/>
  <c r="F205" i="6"/>
  <c r="R49" i="5"/>
  <c r="J49" i="5"/>
  <c r="U49" i="5"/>
  <c r="M49" i="5"/>
  <c r="T49" i="5"/>
  <c r="L49" i="5"/>
  <c r="N49" i="5"/>
  <c r="K49" i="5"/>
  <c r="V49" i="5"/>
  <c r="S49" i="5"/>
  <c r="Q49" i="5"/>
  <c r="P49" i="5"/>
  <c r="O49" i="5"/>
  <c r="T51" i="5"/>
  <c r="L51" i="5"/>
  <c r="Q51" i="5"/>
  <c r="O51" i="5"/>
  <c r="V51" i="5"/>
  <c r="N51" i="5"/>
  <c r="U51" i="5"/>
  <c r="S51" i="5"/>
  <c r="R51" i="5"/>
  <c r="P51" i="5"/>
  <c r="M51" i="5"/>
  <c r="J51" i="5"/>
  <c r="K51" i="5"/>
  <c r="E110" i="6"/>
  <c r="A109" i="6"/>
  <c r="H109" i="6"/>
  <c r="I20" i="5"/>
  <c r="O20" i="4"/>
  <c r="F21" i="5"/>
  <c r="E20" i="5"/>
  <c r="E297" i="6"/>
  <c r="H296" i="6"/>
  <c r="A296" i="6"/>
  <c r="E37" i="5"/>
  <c r="I37" i="5"/>
  <c r="F38" i="5"/>
  <c r="O37" i="4"/>
  <c r="F49" i="6"/>
  <c r="N49" i="6"/>
  <c r="E61" i="5"/>
  <c r="F62" i="5"/>
  <c r="O61" i="4"/>
  <c r="I61" i="5"/>
  <c r="A81" i="6"/>
  <c r="E82" i="6"/>
  <c r="H81" i="6"/>
  <c r="F158" i="6"/>
  <c r="N158" i="6"/>
  <c r="N287" i="6"/>
  <c r="F287" i="6"/>
  <c r="N252" i="6"/>
  <c r="F252" i="6"/>
  <c r="F239" i="6"/>
  <c r="N239" i="6"/>
  <c r="F63" i="6"/>
  <c r="N63" i="6"/>
  <c r="F168" i="6"/>
  <c r="N168" i="6"/>
  <c r="F57" i="5"/>
  <c r="O56" i="4"/>
  <c r="E56" i="5"/>
  <c r="Y56" i="5" s="1"/>
  <c r="I9" i="5"/>
  <c r="F10" i="5"/>
  <c r="E9" i="5"/>
  <c r="O9" i="4"/>
  <c r="E45" i="5"/>
  <c r="I45" i="5"/>
  <c r="F46" i="5"/>
  <c r="O45" i="4"/>
  <c r="T59" i="5"/>
  <c r="L59" i="5"/>
  <c r="Q59" i="5"/>
  <c r="N59" i="5"/>
  <c r="U59" i="5"/>
  <c r="K59" i="5"/>
  <c r="S59" i="5"/>
  <c r="J59" i="5"/>
  <c r="V59" i="5"/>
  <c r="R59" i="5"/>
  <c r="P59" i="5"/>
  <c r="O59" i="5"/>
  <c r="M59" i="5"/>
  <c r="E136" i="6"/>
  <c r="H135" i="6"/>
  <c r="A135" i="6"/>
  <c r="T12" i="5"/>
  <c r="L12" i="5"/>
  <c r="S12" i="5"/>
  <c r="K12" i="5"/>
  <c r="U12" i="5"/>
  <c r="R12" i="5"/>
  <c r="P12" i="5"/>
  <c r="O12" i="5"/>
  <c r="N12" i="5"/>
  <c r="V12" i="5"/>
  <c r="Q12" i="5"/>
  <c r="M12" i="5"/>
  <c r="J12" i="5"/>
  <c r="H10" i="5"/>
  <c r="E149" i="6"/>
  <c r="H148" i="6"/>
  <c r="A148" i="6"/>
  <c r="F53" i="6"/>
  <c r="N53" i="6"/>
  <c r="F147" i="6"/>
  <c r="N147" i="6"/>
  <c r="E265" i="6"/>
  <c r="H264" i="6"/>
  <c r="A264" i="6"/>
  <c r="N72" i="6"/>
  <c r="F72" i="6"/>
  <c r="A11" i="6"/>
  <c r="E13" i="6"/>
  <c r="H11" i="6"/>
  <c r="N274" i="6"/>
  <c r="F274" i="6"/>
  <c r="E35" i="5"/>
  <c r="I35" i="5"/>
  <c r="O35" i="4"/>
  <c r="F36" i="5"/>
  <c r="H41" i="6"/>
  <c r="A41" i="6"/>
  <c r="E42" i="6"/>
  <c r="F19" i="5"/>
  <c r="O18" i="4"/>
  <c r="E18" i="5"/>
  <c r="Y18" i="5" s="1"/>
  <c r="E52" i="5"/>
  <c r="Y52" i="5" s="1"/>
  <c r="O52" i="4"/>
  <c r="F53" i="5"/>
  <c r="F25" i="5"/>
  <c r="E24" i="5"/>
  <c r="O24" i="4"/>
  <c r="I24" i="5"/>
  <c r="N28" i="6"/>
  <c r="F28" i="6"/>
  <c r="A123" i="6"/>
  <c r="E124" i="6"/>
  <c r="H123" i="6"/>
  <c r="A206" i="6"/>
  <c r="E207" i="6"/>
  <c r="H206" i="6"/>
  <c r="F43" i="5"/>
  <c r="E42" i="5"/>
  <c r="Y42" i="5" s="1"/>
  <c r="O42" i="4"/>
  <c r="F10" i="6"/>
  <c r="N10" i="6"/>
  <c r="E276" i="6"/>
  <c r="H275" i="6"/>
  <c r="A275" i="6"/>
  <c r="A194" i="6"/>
  <c r="H194" i="6"/>
  <c r="E195" i="6"/>
  <c r="F56" i="5"/>
  <c r="I55" i="5"/>
  <c r="E55" i="5"/>
  <c r="O55" i="4"/>
  <c r="E43" i="5"/>
  <c r="O43" i="4"/>
  <c r="F44" i="5"/>
  <c r="I43" i="5"/>
  <c r="F17" i="5"/>
  <c r="E16" i="5"/>
  <c r="Y16" i="5" s="1"/>
  <c r="O16" i="4"/>
  <c r="N134" i="6"/>
  <c r="F134" i="6"/>
  <c r="N263" i="6"/>
  <c r="F263" i="6"/>
  <c r="P63" i="5"/>
  <c r="S63" i="5"/>
  <c r="J63" i="5"/>
  <c r="O63" i="5"/>
  <c r="V63" i="5"/>
  <c r="M63" i="5"/>
  <c r="U63" i="5"/>
  <c r="L63" i="5"/>
  <c r="T63" i="5"/>
  <c r="R63" i="5"/>
  <c r="Q63" i="5"/>
  <c r="N63" i="5"/>
  <c r="K63" i="5"/>
  <c r="A73" i="6"/>
  <c r="E74" i="6"/>
  <c r="H73" i="6"/>
  <c r="N40" i="6"/>
  <c r="F40" i="6"/>
  <c r="E65" i="6"/>
  <c r="H64" i="6"/>
  <c r="A64" i="6"/>
  <c r="E170" i="6"/>
  <c r="H169" i="6"/>
  <c r="A169" i="6"/>
  <c r="R16" i="4"/>
  <c r="D16" i="4"/>
  <c r="K16" i="4" s="1"/>
  <c r="A18" i="4"/>
  <c r="C16" i="4"/>
  <c r="F16" i="4" s="1"/>
  <c r="E30" i="6"/>
  <c r="A29" i="6"/>
  <c r="H29" i="6"/>
  <c r="N181" i="6"/>
  <c r="F181" i="6"/>
  <c r="A276" i="6" l="1"/>
  <c r="E277" i="6"/>
  <c r="H276" i="6"/>
  <c r="N206" i="6"/>
  <c r="F206" i="6"/>
  <c r="H42" i="6"/>
  <c r="E43" i="6"/>
  <c r="A42" i="6"/>
  <c r="A265" i="6"/>
  <c r="E266" i="6"/>
  <c r="H265" i="6"/>
  <c r="A65" i="6"/>
  <c r="H65" i="6"/>
  <c r="E125" i="6"/>
  <c r="H124" i="6"/>
  <c r="A124" i="6"/>
  <c r="H57" i="5"/>
  <c r="T43" i="5"/>
  <c r="L43" i="5"/>
  <c r="O43" i="5"/>
  <c r="V43" i="5"/>
  <c r="N43" i="5"/>
  <c r="P43" i="5"/>
  <c r="M43" i="5"/>
  <c r="K43" i="5"/>
  <c r="J43" i="5"/>
  <c r="U43" i="5"/>
  <c r="S43" i="5"/>
  <c r="R43" i="5"/>
  <c r="Q43" i="5"/>
  <c r="H195" i="6"/>
  <c r="E196" i="6"/>
  <c r="A195" i="6"/>
  <c r="N123" i="6"/>
  <c r="F123" i="6"/>
  <c r="N11" i="6"/>
  <c r="F11" i="6"/>
  <c r="H110" i="6"/>
  <c r="A110" i="6"/>
  <c r="E111" i="6"/>
  <c r="E242" i="6"/>
  <c r="H241" i="6"/>
  <c r="A241" i="6"/>
  <c r="N253" i="6"/>
  <c r="F253" i="6"/>
  <c r="F159" i="6"/>
  <c r="N159" i="6"/>
  <c r="E221" i="6"/>
  <c r="H220" i="6"/>
  <c r="A220" i="6"/>
  <c r="R41" i="5"/>
  <c r="J41" i="5"/>
  <c r="U41" i="5"/>
  <c r="M41" i="5"/>
  <c r="T41" i="5"/>
  <c r="L41" i="5"/>
  <c r="V41" i="5"/>
  <c r="S41" i="5"/>
  <c r="Q41" i="5"/>
  <c r="P41" i="5"/>
  <c r="O41" i="5"/>
  <c r="N41" i="5"/>
  <c r="K41" i="5"/>
  <c r="F50" i="6"/>
  <c r="N50" i="6"/>
  <c r="S7" i="5"/>
  <c r="K7" i="5"/>
  <c r="R7" i="5"/>
  <c r="J7" i="5"/>
  <c r="M7" i="5"/>
  <c r="V7" i="5"/>
  <c r="L7" i="5"/>
  <c r="T7" i="5"/>
  <c r="Q7" i="5"/>
  <c r="P7" i="5"/>
  <c r="U7" i="5"/>
  <c r="O7" i="5"/>
  <c r="N7" i="5"/>
  <c r="V45" i="5"/>
  <c r="N45" i="5"/>
  <c r="Q45" i="5"/>
  <c r="P45" i="5"/>
  <c r="S45" i="5"/>
  <c r="R45" i="5"/>
  <c r="O45" i="5"/>
  <c r="M45" i="5"/>
  <c r="L45" i="5"/>
  <c r="K45" i="5"/>
  <c r="U45" i="5"/>
  <c r="J45" i="5"/>
  <c r="T45" i="5"/>
  <c r="D18" i="4"/>
  <c r="K18" i="4" s="1"/>
  <c r="R18" i="4"/>
  <c r="A23" i="4"/>
  <c r="C18" i="4"/>
  <c r="F18" i="4" s="1"/>
  <c r="H63" i="5"/>
  <c r="H12" i="5"/>
  <c r="F240" i="6"/>
  <c r="N240" i="6"/>
  <c r="F182" i="6"/>
  <c r="N182" i="6"/>
  <c r="F219" i="6"/>
  <c r="N219" i="6"/>
  <c r="H17" i="5"/>
  <c r="A297" i="6"/>
  <c r="E298" i="6"/>
  <c r="H297" i="6"/>
  <c r="H49" i="5"/>
  <c r="V14" i="5"/>
  <c r="N14" i="5"/>
  <c r="U14" i="5"/>
  <c r="M14" i="5"/>
  <c r="S14" i="5"/>
  <c r="R14" i="5"/>
  <c r="P14" i="5"/>
  <c r="O14" i="5"/>
  <c r="L14" i="5"/>
  <c r="T14" i="5"/>
  <c r="Q14" i="5"/>
  <c r="K14" i="5"/>
  <c r="J14" i="5"/>
  <c r="V29" i="5"/>
  <c r="N29" i="5"/>
  <c r="Q29" i="5"/>
  <c r="P29" i="5"/>
  <c r="K29" i="5"/>
  <c r="U29" i="5"/>
  <c r="J29" i="5"/>
  <c r="H29" i="5" s="1"/>
  <c r="T29" i="5"/>
  <c r="S29" i="5"/>
  <c r="R29" i="5"/>
  <c r="O29" i="5"/>
  <c r="L29" i="5"/>
  <c r="M29" i="5"/>
  <c r="E14" i="6"/>
  <c r="H13" i="6"/>
  <c r="A13" i="6"/>
  <c r="N109" i="6"/>
  <c r="F109" i="6"/>
  <c r="H65" i="5"/>
  <c r="H74" i="6"/>
  <c r="A74" i="6"/>
  <c r="U9" i="5"/>
  <c r="M9" i="5"/>
  <c r="T9" i="5"/>
  <c r="L9" i="5"/>
  <c r="N9" i="5"/>
  <c r="K9" i="5"/>
  <c r="S9" i="5"/>
  <c r="R9" i="5"/>
  <c r="Q9" i="5"/>
  <c r="V9" i="5"/>
  <c r="J9" i="5"/>
  <c r="P9" i="5"/>
  <c r="O9" i="5"/>
  <c r="H51" i="5"/>
  <c r="F56" i="6"/>
  <c r="N56" i="6"/>
  <c r="A254" i="6"/>
  <c r="E255" i="6"/>
  <c r="H254" i="6"/>
  <c r="F18" i="6"/>
  <c r="N18" i="6"/>
  <c r="F87" i="6"/>
  <c r="N87" i="6"/>
  <c r="H47" i="5"/>
  <c r="N59" i="6"/>
  <c r="F59" i="6"/>
  <c r="P39" i="5"/>
  <c r="S39" i="5"/>
  <c r="K39" i="5"/>
  <c r="R39" i="5"/>
  <c r="J39" i="5"/>
  <c r="Q39" i="5"/>
  <c r="O39" i="5"/>
  <c r="N39" i="5"/>
  <c r="M39" i="5"/>
  <c r="L39" i="5"/>
  <c r="V39" i="5"/>
  <c r="U39" i="5"/>
  <c r="T39" i="5"/>
  <c r="A96" i="6"/>
  <c r="E97" i="6"/>
  <c r="H96" i="6"/>
  <c r="A136" i="6"/>
  <c r="E137" i="6"/>
  <c r="H136" i="6"/>
  <c r="V53" i="5"/>
  <c r="N53" i="5"/>
  <c r="S53" i="5"/>
  <c r="K53" i="5"/>
  <c r="Q53" i="5"/>
  <c r="P53" i="5"/>
  <c r="T53" i="5"/>
  <c r="R53" i="5"/>
  <c r="O53" i="5"/>
  <c r="M53" i="5"/>
  <c r="L53" i="5"/>
  <c r="J53" i="5"/>
  <c r="U53" i="5"/>
  <c r="T35" i="5"/>
  <c r="L35" i="5"/>
  <c r="O35" i="5"/>
  <c r="V35" i="5"/>
  <c r="N35" i="5"/>
  <c r="J35" i="5"/>
  <c r="U35" i="5"/>
  <c r="S35" i="5"/>
  <c r="R35" i="5"/>
  <c r="Q35" i="5"/>
  <c r="P35" i="5"/>
  <c r="K35" i="5"/>
  <c r="M35" i="5"/>
  <c r="N148" i="6"/>
  <c r="F148" i="6"/>
  <c r="F29" i="6"/>
  <c r="N29" i="6"/>
  <c r="E171" i="6"/>
  <c r="H170" i="6"/>
  <c r="A170" i="6"/>
  <c r="N73" i="6"/>
  <c r="F73" i="6"/>
  <c r="F275" i="6"/>
  <c r="N275" i="6"/>
  <c r="N135" i="6"/>
  <c r="F135" i="6"/>
  <c r="H59" i="5"/>
  <c r="E83" i="6"/>
  <c r="H82" i="6"/>
  <c r="A82" i="6"/>
  <c r="F69" i="6"/>
  <c r="N69" i="6"/>
  <c r="F288" i="6"/>
  <c r="N288" i="6"/>
  <c r="N229" i="6"/>
  <c r="F229" i="6"/>
  <c r="A60" i="6"/>
  <c r="H60" i="6"/>
  <c r="F95" i="6"/>
  <c r="N95" i="6"/>
  <c r="H26" i="5"/>
  <c r="P55" i="5"/>
  <c r="U55" i="5"/>
  <c r="M55" i="5"/>
  <c r="S55" i="5"/>
  <c r="K55" i="5"/>
  <c r="R55" i="5"/>
  <c r="J55" i="5"/>
  <c r="H55" i="5" s="1"/>
  <c r="N55" i="5"/>
  <c r="L55" i="5"/>
  <c r="V55" i="5"/>
  <c r="T55" i="5"/>
  <c r="O55" i="5"/>
  <c r="Q55" i="5"/>
  <c r="N41" i="6"/>
  <c r="F41" i="6"/>
  <c r="F296" i="6"/>
  <c r="N296" i="6"/>
  <c r="A160" i="6"/>
  <c r="E161" i="6"/>
  <c r="H160" i="6"/>
  <c r="N169" i="6"/>
  <c r="F169" i="6"/>
  <c r="F194" i="6"/>
  <c r="N194" i="6"/>
  <c r="P24" i="5"/>
  <c r="O24" i="5"/>
  <c r="Q24" i="5"/>
  <c r="N24" i="5"/>
  <c r="M24" i="5"/>
  <c r="V24" i="5"/>
  <c r="L24" i="5"/>
  <c r="U24" i="5"/>
  <c r="K24" i="5"/>
  <c r="T24" i="5"/>
  <c r="J24" i="5"/>
  <c r="S24" i="5"/>
  <c r="R24" i="5"/>
  <c r="F264" i="6"/>
  <c r="N264" i="6"/>
  <c r="A30" i="6"/>
  <c r="E31" i="6"/>
  <c r="H30" i="6"/>
  <c r="N64" i="6"/>
  <c r="F64" i="6"/>
  <c r="A207" i="6"/>
  <c r="H207" i="6"/>
  <c r="E208" i="6"/>
  <c r="A149" i="6"/>
  <c r="E150" i="6"/>
  <c r="H149" i="6"/>
  <c r="F81" i="6"/>
  <c r="N81" i="6"/>
  <c r="A70" i="6"/>
  <c r="H70" i="6"/>
  <c r="A88" i="6"/>
  <c r="E89" i="6"/>
  <c r="H88" i="6"/>
  <c r="H6" i="5"/>
  <c r="A183" i="6"/>
  <c r="E184" i="6"/>
  <c r="H183" i="6"/>
  <c r="H28" i="5"/>
  <c r="V61" i="5"/>
  <c r="N61" i="5"/>
  <c r="M61" i="5"/>
  <c r="S61" i="5"/>
  <c r="J61" i="5"/>
  <c r="Q61" i="5"/>
  <c r="P61" i="5"/>
  <c r="U61" i="5"/>
  <c r="T61" i="5"/>
  <c r="R61" i="5"/>
  <c r="O61" i="5"/>
  <c r="L61" i="5"/>
  <c r="K61" i="5"/>
  <c r="V37" i="5"/>
  <c r="N37" i="5"/>
  <c r="Q37" i="5"/>
  <c r="P37" i="5"/>
  <c r="M37" i="5"/>
  <c r="L37" i="5"/>
  <c r="K37" i="5"/>
  <c r="U37" i="5"/>
  <c r="J37" i="5"/>
  <c r="T37" i="5"/>
  <c r="S37" i="5"/>
  <c r="R37" i="5"/>
  <c r="O37" i="5"/>
  <c r="T20" i="5"/>
  <c r="L20" i="5"/>
  <c r="S20" i="5"/>
  <c r="K20" i="5"/>
  <c r="N20" i="5"/>
  <c r="M20" i="5"/>
  <c r="U20" i="5"/>
  <c r="R20" i="5"/>
  <c r="Q20" i="5"/>
  <c r="J20" i="5"/>
  <c r="O20" i="5"/>
  <c r="V20" i="5"/>
  <c r="P20" i="5"/>
  <c r="A289" i="6"/>
  <c r="E290" i="6"/>
  <c r="H289" i="6"/>
  <c r="A230" i="6"/>
  <c r="E231" i="6"/>
  <c r="H230" i="6"/>
  <c r="U25" i="5"/>
  <c r="M25" i="5"/>
  <c r="T25" i="5"/>
  <c r="L25" i="5"/>
  <c r="Q25" i="5"/>
  <c r="P25" i="5"/>
  <c r="O25" i="5"/>
  <c r="N25" i="5"/>
  <c r="K25" i="5"/>
  <c r="V25" i="5"/>
  <c r="J25" i="5"/>
  <c r="S25" i="5"/>
  <c r="R25" i="5"/>
  <c r="A208" i="6" l="1"/>
  <c r="E209" i="6"/>
  <c r="H208" i="6"/>
  <c r="E222" i="6"/>
  <c r="H221" i="6"/>
  <c r="A221" i="6"/>
  <c r="N124" i="6"/>
  <c r="F124" i="6"/>
  <c r="H53" i="5"/>
  <c r="A97" i="6"/>
  <c r="E98" i="6"/>
  <c r="H97" i="6"/>
  <c r="F254" i="6"/>
  <c r="N254" i="6"/>
  <c r="H14" i="6"/>
  <c r="A14" i="6"/>
  <c r="F110" i="6"/>
  <c r="N110" i="6"/>
  <c r="A43" i="6"/>
  <c r="H43" i="6"/>
  <c r="E44" i="6"/>
  <c r="F70" i="6"/>
  <c r="N70" i="6"/>
  <c r="N207" i="6"/>
  <c r="F207" i="6"/>
  <c r="F82" i="6"/>
  <c r="N82" i="6"/>
  <c r="H35" i="5"/>
  <c r="F96" i="6"/>
  <c r="N96" i="6"/>
  <c r="N74" i="6"/>
  <c r="F74" i="6"/>
  <c r="A27" i="4"/>
  <c r="C23" i="4"/>
  <c r="F23" i="4" s="1"/>
  <c r="R23" i="4"/>
  <c r="D23" i="4"/>
  <c r="K23" i="4" s="1"/>
  <c r="A125" i="6"/>
  <c r="E126" i="6"/>
  <c r="H125" i="6"/>
  <c r="E291" i="6"/>
  <c r="H290" i="6"/>
  <c r="A290" i="6"/>
  <c r="F42" i="6"/>
  <c r="N42" i="6"/>
  <c r="H37" i="5"/>
  <c r="E185" i="6"/>
  <c r="H184" i="6"/>
  <c r="A184" i="6"/>
  <c r="F60" i="6"/>
  <c r="N60" i="6"/>
  <c r="H39" i="5"/>
  <c r="H7" i="5"/>
  <c r="F88" i="6"/>
  <c r="N88" i="6"/>
  <c r="A255" i="6"/>
  <c r="E256" i="6"/>
  <c r="H255" i="6"/>
  <c r="H61" i="5"/>
  <c r="N170" i="6"/>
  <c r="F170" i="6"/>
  <c r="H41" i="5"/>
  <c r="F65" i="6"/>
  <c r="N65" i="6"/>
  <c r="N183" i="6"/>
  <c r="F183" i="6"/>
  <c r="A161" i="6"/>
  <c r="E162" i="6"/>
  <c r="H161" i="6"/>
  <c r="H20" i="5"/>
  <c r="E197" i="6"/>
  <c r="H196" i="6"/>
  <c r="A196" i="6"/>
  <c r="H25" i="5"/>
  <c r="F289" i="6"/>
  <c r="N289" i="6"/>
  <c r="H24" i="5"/>
  <c r="E84" i="6"/>
  <c r="A83" i="6"/>
  <c r="H83" i="6"/>
  <c r="A231" i="6"/>
  <c r="E232" i="6"/>
  <c r="H231" i="6"/>
  <c r="N160" i="6"/>
  <c r="F160" i="6"/>
  <c r="F241" i="6"/>
  <c r="N241" i="6"/>
  <c r="N230" i="6"/>
  <c r="F230" i="6"/>
  <c r="E151" i="6"/>
  <c r="H150" i="6"/>
  <c r="A150" i="6"/>
  <c r="E32" i="6"/>
  <c r="A31" i="6"/>
  <c r="H31" i="6"/>
  <c r="A171" i="6"/>
  <c r="H171" i="6"/>
  <c r="E172" i="6"/>
  <c r="H137" i="6"/>
  <c r="E138" i="6"/>
  <c r="A137" i="6"/>
  <c r="E299" i="6"/>
  <c r="H298" i="6"/>
  <c r="A298" i="6"/>
  <c r="H45" i="5"/>
  <c r="N220" i="6"/>
  <c r="F220" i="6"/>
  <c r="H43" i="5"/>
  <c r="E267" i="6"/>
  <c r="H266" i="6"/>
  <c r="A266" i="6"/>
  <c r="E278" i="6"/>
  <c r="H277" i="6"/>
  <c r="A277" i="6"/>
  <c r="H111" i="6"/>
  <c r="A111" i="6"/>
  <c r="E112" i="6"/>
  <c r="A89" i="6"/>
  <c r="H89" i="6"/>
  <c r="E90" i="6"/>
  <c r="N149" i="6"/>
  <c r="F149" i="6"/>
  <c r="F30" i="6"/>
  <c r="N30" i="6"/>
  <c r="F136" i="6"/>
  <c r="N136" i="6"/>
  <c r="H9" i="5"/>
  <c r="N13" i="6"/>
  <c r="F13" i="6"/>
  <c r="H14" i="5"/>
  <c r="F297" i="6"/>
  <c r="N297" i="6"/>
  <c r="E243" i="6"/>
  <c r="H242" i="6"/>
  <c r="A242" i="6"/>
  <c r="F195" i="6"/>
  <c r="N195" i="6"/>
  <c r="F265" i="6"/>
  <c r="N265" i="6"/>
  <c r="N276" i="6"/>
  <c r="F276" i="6"/>
  <c r="N277" i="6" l="1"/>
  <c r="F277" i="6"/>
  <c r="A172" i="6"/>
  <c r="E173" i="6"/>
  <c r="H172" i="6"/>
  <c r="E152" i="6"/>
  <c r="H151" i="6"/>
  <c r="A151" i="6"/>
  <c r="A232" i="6"/>
  <c r="E233" i="6"/>
  <c r="H232" i="6"/>
  <c r="N231" i="6"/>
  <c r="F231" i="6"/>
  <c r="F196" i="6"/>
  <c r="N196" i="6"/>
  <c r="E257" i="6"/>
  <c r="H256" i="6"/>
  <c r="A256" i="6"/>
  <c r="F184" i="6"/>
  <c r="N184" i="6"/>
  <c r="E292" i="6"/>
  <c r="H291" i="6"/>
  <c r="A291" i="6"/>
  <c r="N14" i="6"/>
  <c r="F14" i="6"/>
  <c r="A90" i="6"/>
  <c r="H90" i="6"/>
  <c r="A278" i="6"/>
  <c r="E279" i="6"/>
  <c r="H278" i="6"/>
  <c r="N298" i="6"/>
  <c r="F298" i="6"/>
  <c r="F171" i="6"/>
  <c r="N171" i="6"/>
  <c r="N255" i="6"/>
  <c r="F255" i="6"/>
  <c r="N150" i="6"/>
  <c r="F150" i="6"/>
  <c r="D27" i="4"/>
  <c r="K27" i="4" s="1"/>
  <c r="A30" i="4"/>
  <c r="C27" i="4"/>
  <c r="F27" i="4" s="1"/>
  <c r="R27" i="4"/>
  <c r="F208" i="6"/>
  <c r="N208" i="6"/>
  <c r="N242" i="6"/>
  <c r="F242" i="6"/>
  <c r="N266" i="6"/>
  <c r="F266" i="6"/>
  <c r="N83" i="6"/>
  <c r="F83" i="6"/>
  <c r="E198" i="6"/>
  <c r="H197" i="6"/>
  <c r="A197" i="6"/>
  <c r="A185" i="6"/>
  <c r="E186" i="6"/>
  <c r="H185" i="6"/>
  <c r="E127" i="6"/>
  <c r="H126" i="6"/>
  <c r="A126" i="6"/>
  <c r="N221" i="6"/>
  <c r="F221" i="6"/>
  <c r="N111" i="6"/>
  <c r="F111" i="6"/>
  <c r="H138" i="6"/>
  <c r="A138" i="6"/>
  <c r="E139" i="6"/>
  <c r="E163" i="6"/>
  <c r="H162" i="6"/>
  <c r="A162" i="6"/>
  <c r="N161" i="6"/>
  <c r="F161" i="6"/>
  <c r="F89" i="6"/>
  <c r="N89" i="6"/>
  <c r="E300" i="6"/>
  <c r="H299" i="6"/>
  <c r="A299" i="6"/>
  <c r="N31" i="6"/>
  <c r="F31" i="6"/>
  <c r="H84" i="6"/>
  <c r="A84" i="6"/>
  <c r="F125" i="6"/>
  <c r="N125" i="6"/>
  <c r="H44" i="6"/>
  <c r="A44" i="6"/>
  <c r="E244" i="6"/>
  <c r="H243" i="6"/>
  <c r="A243" i="6"/>
  <c r="H112" i="6"/>
  <c r="A112" i="6"/>
  <c r="E113" i="6"/>
  <c r="E268" i="6"/>
  <c r="H267" i="6"/>
  <c r="A267" i="6"/>
  <c r="F137" i="6"/>
  <c r="N137" i="6"/>
  <c r="H32" i="6"/>
  <c r="A32" i="6"/>
  <c r="A222" i="6"/>
  <c r="E223" i="6"/>
  <c r="H222" i="6"/>
  <c r="N43" i="6"/>
  <c r="F43" i="6"/>
  <c r="A98" i="6"/>
  <c r="E99" i="6"/>
  <c r="H98" i="6"/>
  <c r="N290" i="6"/>
  <c r="F290" i="6"/>
  <c r="N97" i="6"/>
  <c r="F97" i="6"/>
  <c r="A209" i="6"/>
  <c r="H209" i="6"/>
  <c r="E210" i="6"/>
  <c r="F267" i="6" l="1"/>
  <c r="N267" i="6"/>
  <c r="N162" i="6"/>
  <c r="F162" i="6"/>
  <c r="F197" i="6"/>
  <c r="N197" i="6"/>
  <c r="A292" i="6"/>
  <c r="H292" i="6"/>
  <c r="F299" i="6"/>
  <c r="N299" i="6"/>
  <c r="F278" i="6"/>
  <c r="N278" i="6"/>
  <c r="H223" i="6"/>
  <c r="E224" i="6"/>
  <c r="A223" i="6"/>
  <c r="A268" i="6"/>
  <c r="E269" i="6"/>
  <c r="H268" i="6"/>
  <c r="E164" i="6"/>
  <c r="H163" i="6"/>
  <c r="A163" i="6"/>
  <c r="E199" i="6"/>
  <c r="H198" i="6"/>
  <c r="A198" i="6"/>
  <c r="N172" i="6"/>
  <c r="F172" i="6"/>
  <c r="N222" i="6"/>
  <c r="F222" i="6"/>
  <c r="F256" i="6"/>
  <c r="N256" i="6"/>
  <c r="N32" i="6"/>
  <c r="F32" i="6"/>
  <c r="E100" i="6"/>
  <c r="H99" i="6"/>
  <c r="A99" i="6"/>
  <c r="N151" i="6"/>
  <c r="F151" i="6"/>
  <c r="N98" i="6"/>
  <c r="F98" i="6"/>
  <c r="F243" i="6"/>
  <c r="N243" i="6"/>
  <c r="E187" i="6"/>
  <c r="H186" i="6"/>
  <c r="A186" i="6"/>
  <c r="F291" i="6"/>
  <c r="N291" i="6"/>
  <c r="A244" i="6"/>
  <c r="E245" i="6"/>
  <c r="H244" i="6"/>
  <c r="A279" i="6"/>
  <c r="E280" i="6"/>
  <c r="H279" i="6"/>
  <c r="F126" i="6"/>
  <c r="N126" i="6"/>
  <c r="A113" i="6"/>
  <c r="E114" i="6"/>
  <c r="H113" i="6"/>
  <c r="A300" i="6"/>
  <c r="E301" i="6"/>
  <c r="H300" i="6"/>
  <c r="A139" i="6"/>
  <c r="E140" i="6"/>
  <c r="H139" i="6"/>
  <c r="N90" i="6"/>
  <c r="F90" i="6"/>
  <c r="A233" i="6"/>
  <c r="E234" i="6"/>
  <c r="H233" i="6"/>
  <c r="F112" i="6"/>
  <c r="N112" i="6"/>
  <c r="F138" i="6"/>
  <c r="N138" i="6"/>
  <c r="E128" i="6"/>
  <c r="A127" i="6"/>
  <c r="H127" i="6"/>
  <c r="F232" i="6"/>
  <c r="N232" i="6"/>
  <c r="E211" i="6"/>
  <c r="H210" i="6"/>
  <c r="A210" i="6"/>
  <c r="N84" i="6"/>
  <c r="F84" i="6"/>
  <c r="A32" i="4"/>
  <c r="R30" i="4"/>
  <c r="D30" i="4"/>
  <c r="K30" i="4" s="1"/>
  <c r="C30" i="4"/>
  <c r="F30" i="4" s="1"/>
  <c r="A257" i="6"/>
  <c r="E258" i="6"/>
  <c r="H257" i="6"/>
  <c r="N209" i="6"/>
  <c r="F209" i="6"/>
  <c r="F185" i="6"/>
  <c r="N185" i="6"/>
  <c r="H152" i="6"/>
  <c r="A152" i="6"/>
  <c r="E153" i="6"/>
  <c r="E174" i="6"/>
  <c r="H173" i="6"/>
  <c r="A173" i="6"/>
  <c r="N44" i="6"/>
  <c r="F44" i="6"/>
  <c r="D32" i="4" l="1"/>
  <c r="K32" i="4" s="1"/>
  <c r="C32" i="4"/>
  <c r="F32" i="4" s="1"/>
  <c r="A34" i="4"/>
  <c r="R32" i="4"/>
  <c r="N127" i="6"/>
  <c r="F127" i="6"/>
  <c r="N300" i="6"/>
  <c r="F300" i="6"/>
  <c r="E188" i="6"/>
  <c r="H187" i="6"/>
  <c r="A187" i="6"/>
  <c r="A174" i="6"/>
  <c r="H174" i="6"/>
  <c r="E175" i="6"/>
  <c r="E101" i="6"/>
  <c r="H100" i="6"/>
  <c r="A100" i="6"/>
  <c r="E270" i="6"/>
  <c r="H269" i="6"/>
  <c r="A269" i="6"/>
  <c r="H258" i="6"/>
  <c r="A258" i="6"/>
  <c r="E115" i="6"/>
  <c r="H114" i="6"/>
  <c r="A114" i="6"/>
  <c r="N198" i="6"/>
  <c r="F198" i="6"/>
  <c r="F152" i="6"/>
  <c r="N152" i="6"/>
  <c r="F257" i="6"/>
  <c r="N257" i="6"/>
  <c r="F113" i="6"/>
  <c r="N113" i="6"/>
  <c r="N244" i="6"/>
  <c r="F244" i="6"/>
  <c r="N223" i="6"/>
  <c r="F223" i="6"/>
  <c r="N292" i="6"/>
  <c r="F292" i="6"/>
  <c r="F139" i="6"/>
  <c r="N139" i="6"/>
  <c r="E235" i="6"/>
  <c r="H234" i="6"/>
  <c r="A234" i="6"/>
  <c r="E302" i="6"/>
  <c r="H301" i="6"/>
  <c r="A301" i="6"/>
  <c r="E281" i="6"/>
  <c r="H280" i="6"/>
  <c r="A280" i="6"/>
  <c r="N99" i="6"/>
  <c r="F99" i="6"/>
  <c r="H164" i="6"/>
  <c r="A164" i="6"/>
  <c r="E165" i="6"/>
  <c r="F233" i="6"/>
  <c r="N233" i="6"/>
  <c r="N279" i="6"/>
  <c r="F279" i="6"/>
  <c r="E129" i="6"/>
  <c r="H128" i="6"/>
  <c r="A128" i="6"/>
  <c r="H153" i="6"/>
  <c r="E154" i="6"/>
  <c r="A153" i="6"/>
  <c r="F210" i="6"/>
  <c r="N210" i="6"/>
  <c r="E246" i="6"/>
  <c r="H245" i="6"/>
  <c r="A245" i="6"/>
  <c r="N268" i="6"/>
  <c r="F268" i="6"/>
  <c r="H211" i="6"/>
  <c r="E212" i="6"/>
  <c r="A211" i="6"/>
  <c r="E141" i="6"/>
  <c r="H140" i="6"/>
  <c r="A140" i="6"/>
  <c r="E200" i="6"/>
  <c r="A199" i="6"/>
  <c r="H199" i="6"/>
  <c r="A224" i="6"/>
  <c r="H224" i="6"/>
  <c r="N186" i="6"/>
  <c r="F186" i="6"/>
  <c r="F173" i="6"/>
  <c r="N173" i="6"/>
  <c r="N163" i="6"/>
  <c r="F163" i="6"/>
  <c r="A246" i="6" l="1"/>
  <c r="E247" i="6"/>
  <c r="H246" i="6"/>
  <c r="N269" i="6"/>
  <c r="F269" i="6"/>
  <c r="R34" i="4"/>
  <c r="D34" i="4"/>
  <c r="K34" i="4" s="1"/>
  <c r="A36" i="4"/>
  <c r="C34" i="4"/>
  <c r="F34" i="4" s="1"/>
  <c r="N199" i="6"/>
  <c r="F199" i="6"/>
  <c r="E155" i="6"/>
  <c r="H154" i="6"/>
  <c r="A154" i="6"/>
  <c r="A281" i="6"/>
  <c r="E282" i="6"/>
  <c r="H281" i="6"/>
  <c r="A200" i="6"/>
  <c r="E201" i="6"/>
  <c r="H200" i="6"/>
  <c r="H165" i="6"/>
  <c r="A165" i="6"/>
  <c r="N301" i="6"/>
  <c r="F301" i="6"/>
  <c r="A115" i="6"/>
  <c r="E116" i="6"/>
  <c r="H115" i="6"/>
  <c r="H101" i="6"/>
  <c r="A101" i="6"/>
  <c r="E102" i="6"/>
  <c r="N140" i="6"/>
  <c r="F140" i="6"/>
  <c r="N245" i="6"/>
  <c r="F245" i="6"/>
  <c r="N128" i="6"/>
  <c r="F128" i="6"/>
  <c r="F164" i="6"/>
  <c r="N164" i="6"/>
  <c r="N258" i="6"/>
  <c r="F258" i="6"/>
  <c r="E176" i="6"/>
  <c r="H175" i="6"/>
  <c r="A175" i="6"/>
  <c r="A141" i="6"/>
  <c r="E142" i="6"/>
  <c r="H141" i="6"/>
  <c r="A302" i="6"/>
  <c r="E303" i="6"/>
  <c r="H302" i="6"/>
  <c r="H129" i="6"/>
  <c r="A129" i="6"/>
  <c r="E130" i="6"/>
  <c r="F234" i="6"/>
  <c r="N234" i="6"/>
  <c r="F174" i="6"/>
  <c r="N174" i="6"/>
  <c r="F211" i="6"/>
  <c r="N211" i="6"/>
  <c r="F187" i="6"/>
  <c r="N187" i="6"/>
  <c r="F224" i="6"/>
  <c r="N224" i="6"/>
  <c r="E213" i="6"/>
  <c r="H212" i="6"/>
  <c r="A212" i="6"/>
  <c r="F280" i="6"/>
  <c r="N280" i="6"/>
  <c r="E236" i="6"/>
  <c r="H235" i="6"/>
  <c r="A235" i="6"/>
  <c r="A270" i="6"/>
  <c r="H270" i="6"/>
  <c r="F153" i="6"/>
  <c r="N153" i="6"/>
  <c r="F114" i="6"/>
  <c r="N114" i="6"/>
  <c r="N100" i="6"/>
  <c r="F100" i="6"/>
  <c r="A188" i="6"/>
  <c r="H188" i="6"/>
  <c r="H142" i="6" l="1"/>
  <c r="A142" i="6"/>
  <c r="E143" i="6"/>
  <c r="H155" i="6"/>
  <c r="A155" i="6"/>
  <c r="N129" i="6"/>
  <c r="F129" i="6"/>
  <c r="N175" i="6"/>
  <c r="F175" i="6"/>
  <c r="A201" i="6"/>
  <c r="H201" i="6"/>
  <c r="E202" i="6"/>
  <c r="A247" i="6"/>
  <c r="H247" i="6"/>
  <c r="N212" i="6"/>
  <c r="F212" i="6"/>
  <c r="E177" i="6"/>
  <c r="H176" i="6"/>
  <c r="A176" i="6"/>
  <c r="F246" i="6"/>
  <c r="N246" i="6"/>
  <c r="A303" i="6"/>
  <c r="E304" i="6"/>
  <c r="H303" i="6"/>
  <c r="A38" i="4"/>
  <c r="D36" i="4"/>
  <c r="K36" i="4" s="1"/>
  <c r="C36" i="4"/>
  <c r="F36" i="4" s="1"/>
  <c r="R36" i="4"/>
  <c r="F270" i="6"/>
  <c r="N270" i="6"/>
  <c r="E214" i="6"/>
  <c r="H213" i="6"/>
  <c r="A213" i="6"/>
  <c r="F302" i="6"/>
  <c r="N302" i="6"/>
  <c r="F281" i="6"/>
  <c r="N281" i="6"/>
  <c r="H116" i="6"/>
  <c r="A116" i="6"/>
  <c r="E117" i="6"/>
  <c r="F200" i="6"/>
  <c r="N200" i="6"/>
  <c r="N115" i="6"/>
  <c r="F115" i="6"/>
  <c r="H282" i="6"/>
  <c r="A282" i="6"/>
  <c r="F188" i="6"/>
  <c r="N188" i="6"/>
  <c r="F235" i="6"/>
  <c r="N235" i="6"/>
  <c r="H102" i="6"/>
  <c r="E103" i="6"/>
  <c r="A102" i="6"/>
  <c r="F165" i="6"/>
  <c r="N165" i="6"/>
  <c r="N154" i="6"/>
  <c r="F154" i="6"/>
  <c r="H236" i="6"/>
  <c r="A236" i="6"/>
  <c r="F101" i="6"/>
  <c r="N101" i="6"/>
  <c r="E131" i="6"/>
  <c r="H130" i="6"/>
  <c r="A130" i="6"/>
  <c r="N141" i="6"/>
  <c r="F141" i="6"/>
  <c r="N213" i="6" l="1"/>
  <c r="F213" i="6"/>
  <c r="E305" i="6"/>
  <c r="H304" i="6"/>
  <c r="A304" i="6"/>
  <c r="N282" i="6"/>
  <c r="F282" i="6"/>
  <c r="A103" i="6"/>
  <c r="E104" i="6"/>
  <c r="H103" i="6"/>
  <c r="H202" i="6"/>
  <c r="A202" i="6"/>
  <c r="N236" i="6"/>
  <c r="F236" i="6"/>
  <c r="C38" i="4"/>
  <c r="F38" i="4" s="1"/>
  <c r="D38" i="4"/>
  <c r="K38" i="4" s="1"/>
  <c r="A40" i="4"/>
  <c r="R38" i="4"/>
  <c r="A177" i="6"/>
  <c r="H177" i="6"/>
  <c r="N130" i="6"/>
  <c r="F130" i="6"/>
  <c r="E118" i="6"/>
  <c r="A117" i="6"/>
  <c r="H117" i="6"/>
  <c r="F116" i="6"/>
  <c r="N116" i="6"/>
  <c r="A214" i="6"/>
  <c r="H214" i="6"/>
  <c r="A131" i="6"/>
  <c r="H131" i="6"/>
  <c r="N303" i="6"/>
  <c r="F303" i="6"/>
  <c r="F102" i="6"/>
  <c r="N102" i="6"/>
  <c r="N247" i="6"/>
  <c r="F247" i="6"/>
  <c r="N155" i="6"/>
  <c r="F155" i="6"/>
  <c r="F176" i="6"/>
  <c r="N176" i="6"/>
  <c r="E144" i="6"/>
  <c r="H143" i="6"/>
  <c r="A143" i="6"/>
  <c r="F201" i="6"/>
  <c r="N201" i="6"/>
  <c r="F142" i="6"/>
  <c r="N142" i="6"/>
  <c r="F177" i="6" l="1"/>
  <c r="N177" i="6"/>
  <c r="A305" i="6"/>
  <c r="H305" i="6"/>
  <c r="N117" i="6"/>
  <c r="F117" i="6"/>
  <c r="N143" i="6"/>
  <c r="F143" i="6"/>
  <c r="N214" i="6"/>
  <c r="F214" i="6"/>
  <c r="F202" i="6"/>
  <c r="N202" i="6"/>
  <c r="H144" i="6"/>
  <c r="A144" i="6"/>
  <c r="D40" i="4"/>
  <c r="K40" i="4" s="1"/>
  <c r="R40" i="4"/>
  <c r="A42" i="4"/>
  <c r="C40" i="4"/>
  <c r="F40" i="4" s="1"/>
  <c r="A104" i="6"/>
  <c r="H104" i="6"/>
  <c r="F103" i="6"/>
  <c r="N103" i="6"/>
  <c r="H118" i="6"/>
  <c r="A118" i="6"/>
  <c r="E119" i="6"/>
  <c r="F131" i="6"/>
  <c r="N131" i="6"/>
  <c r="F304" i="6"/>
  <c r="N304" i="6"/>
  <c r="F104" i="6" l="1"/>
  <c r="N104" i="6"/>
  <c r="H119" i="6"/>
  <c r="A119" i="6"/>
  <c r="F118" i="6"/>
  <c r="N118" i="6"/>
  <c r="F305" i="6"/>
  <c r="N305" i="6"/>
  <c r="A44" i="4"/>
  <c r="D42" i="4"/>
  <c r="K42" i="4" s="1"/>
  <c r="C42" i="4"/>
  <c r="F42" i="4" s="1"/>
  <c r="R42" i="4"/>
  <c r="F144" i="6"/>
  <c r="N144" i="6"/>
  <c r="N119" i="6" l="1"/>
  <c r="F119" i="6"/>
  <c r="R44" i="4"/>
  <c r="A46" i="4"/>
  <c r="D44" i="4"/>
  <c r="K44" i="4" s="1"/>
  <c r="C44" i="4"/>
  <c r="F44" i="4" s="1"/>
  <c r="R46" i="4" l="1"/>
  <c r="D46" i="4"/>
  <c r="K46" i="4" s="1"/>
  <c r="C46" i="4"/>
  <c r="F46" i="4" s="1"/>
  <c r="A48" i="4"/>
  <c r="D48" i="4" l="1"/>
  <c r="K48" i="4" s="1"/>
  <c r="C48" i="4"/>
  <c r="F48" i="4" s="1"/>
  <c r="R48" i="4"/>
  <c r="A50" i="4"/>
  <c r="R50" i="4" l="1"/>
  <c r="D50" i="4"/>
  <c r="K50" i="4" s="1"/>
  <c r="A52" i="4"/>
  <c r="C50" i="4"/>
  <c r="F50" i="4" s="1"/>
  <c r="A54" i="4" l="1"/>
  <c r="D52" i="4"/>
  <c r="K52" i="4" s="1"/>
  <c r="C52" i="4"/>
  <c r="F52" i="4" s="1"/>
  <c r="R52" i="4"/>
  <c r="C54" i="4" l="1"/>
  <c r="F54" i="4" s="1"/>
  <c r="D54" i="4"/>
  <c r="K54" i="4" s="1"/>
  <c r="A56" i="4"/>
  <c r="R54" i="4"/>
  <c r="D56" i="4" l="1"/>
  <c r="K56" i="4" s="1"/>
  <c r="A58" i="4"/>
  <c r="C56" i="4"/>
  <c r="F56" i="4" s="1"/>
  <c r="R56" i="4"/>
  <c r="A60" i="4" l="1"/>
  <c r="D58" i="4"/>
  <c r="K58" i="4" s="1"/>
  <c r="C58" i="4"/>
  <c r="F58" i="4" s="1"/>
  <c r="R58" i="4"/>
  <c r="R60" i="4" l="1"/>
  <c r="A62" i="4"/>
  <c r="D60" i="4"/>
  <c r="K60" i="4" s="1"/>
  <c r="C60" i="4"/>
  <c r="F60" i="4" s="1"/>
  <c r="R62" i="4" l="1"/>
  <c r="D62" i="4"/>
  <c r="K62" i="4" s="1"/>
  <c r="C62" i="4"/>
  <c r="F62" i="4" s="1"/>
  <c r="A64" i="4"/>
  <c r="D64" i="4" l="1"/>
  <c r="K64" i="4" s="1"/>
  <c r="C64" i="4"/>
  <c r="F64" i="4" s="1"/>
  <c r="R6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yanhaoyhli(李炎昊)</author>
    <author>xiaolongjia(贾小龙)</author>
    <author>kakiwang(王家麒)</author>
    <author>benpzhao(赵文鹏)</author>
  </authors>
  <commentList>
    <comment ref="G2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yanhaoyhli(李炎昊):
填写视频名称，路径在http://sh-svn.tencent.com/TIMIT1SHSLG/AOE3D_proj/trunk/client/AOEDevProjects/res/main/video</t>
        </r>
      </text>
    </comment>
    <comment ref="H2" authorId="0" shapeId="0" xr:uid="{00000000-0006-0000-0000-000002000000}">
      <text>
        <r>
          <rPr>
            <sz val="11"/>
            <color theme="1"/>
            <rFont val="等线"/>
            <family val="3"/>
            <charset val="134"/>
            <scheme val="minor"/>
          </rPr>
          <t>yanhaoyhli(李炎昊):
填写视频名称，路径在http://sh-svn.tencent.com/TIMIT1SHSLG/AOE3D_proj/trunk/client/AOEDevProjects/res/main/video</t>
        </r>
      </text>
    </comment>
    <comment ref="I2" authorId="0" shapeId="0" xr:uid="{00000000-0006-0000-0000-000003000000}">
      <text>
        <r>
          <rPr>
            <sz val="11"/>
            <color theme="1"/>
            <rFont val="等线"/>
            <family val="3"/>
            <charset val="134"/>
            <scheme val="minor"/>
          </rPr>
          <t>yanhaoyhli(李炎昊):
填写视频名称，路径在http://sh-svn.tencent.com/TIMIT1SHSLG/AOE3D_proj/trunk/client/AOEDevProjects/res/main/video</t>
        </r>
      </text>
    </comment>
    <comment ref="M2" authorId="1" shapeId="0" xr:uid="{00000000-0006-0000-0000-000004000000}">
      <text>
        <r>
          <rPr>
            <sz val="11"/>
            <color theme="1"/>
            <rFont val="等线"/>
            <family val="3"/>
            <charset val="134"/>
            <scheme val="minor"/>
          </rPr>
          <t>xiaolongjia(贾小龙):
高级文明的章节不能有奖励</t>
        </r>
      </text>
    </comment>
    <comment ref="P2" authorId="2" shapeId="0" xr:uid="{00000000-0006-0000-0000-000005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标记是否属于新手副本主线任务，这样GM命令可以一键跳过</t>
        </r>
      </text>
    </comment>
    <comment ref="Q2" authorId="1" shapeId="0" xr:uid="{00000000-0006-0000-0000-000006000000}">
      <text>
        <r>
          <rPr>
            <sz val="11"/>
            <color theme="1"/>
            <rFont val="等线"/>
            <family val="3"/>
            <charset val="134"/>
            <scheme val="minor"/>
          </rPr>
          <t>xiaolongjia(贾小龙):
高级文明的主任务该数值不能有</t>
        </r>
      </text>
    </comment>
    <comment ref="R2" authorId="1" shapeId="0" xr:uid="{00000000-0006-0000-0000-000007000000}">
      <text>
        <r>
          <rPr>
            <sz val="11"/>
            <color theme="1"/>
            <rFont val="等线"/>
            <family val="3"/>
            <charset val="134"/>
            <scheme val="minor"/>
          </rPr>
          <t>xiaolongjia(贾小龙):章节第一个主线任务接受条件组对应文本</t>
        </r>
      </text>
    </comment>
    <comment ref="AA3" authorId="3" shapeId="0" xr:uid="{00000000-0006-0000-0000-000008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benpzhao(赵文鹏):
章节转场演出 以|分割
类型TransitionVideo 章节转场视频
类型Video 播放视频
类型Dialog 播放对话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kakiwang(王家麒)</author>
    <author>xiaolongjia(贾小龙)</author>
    <author>jonaschen(陈静)</author>
    <author>vmiaochen</author>
  </authors>
  <commentList>
    <comment ref="B2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新手前期线性任务的执行顺序</t>
        </r>
      </text>
    </comment>
    <comment ref="C2" authorId="0" shapeId="0" xr:uid="{00000000-0006-0000-0100-000002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以前老版本，章节任务下面会分小节，小节任务标题，目前已废弃，程序不读</t>
        </r>
      </text>
    </comment>
    <comment ref="E2" authorId="0" shapeId="0" xr:uid="{00000000-0006-0000-0100-000003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关联到【主线章节】表中的ID</t>
        </r>
      </text>
    </comment>
    <comment ref="H2" authorId="0" shapeId="0" xr:uid="{00000000-0006-0000-0100-000004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1，关联到【主线子任务表】
2，只有动画播放任务为True，子任务ID才能为空</t>
        </r>
      </text>
    </comment>
    <comment ref="Y2" authorId="1" shapeId="0" xr:uid="{00000000-0006-0000-0100-000005000000}">
      <text>
        <r>
          <rPr>
            <sz val="11"/>
            <color theme="1"/>
            <rFont val="等线"/>
            <family val="3"/>
            <charset val="134"/>
            <scheme val="minor"/>
          </rPr>
          <t>xiaolongjia(贾小龙):章节第一个主线任务接受条件组对应文本</t>
        </r>
      </text>
    </comment>
    <comment ref="AB2" authorId="0" shapeId="0" xr:uid="{00000000-0006-0000-0100-000006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只有动画播放为True的任务，子任务才能为空</t>
        </r>
      </text>
    </comment>
    <comment ref="AC2" authorId="2" shapeId="0" xr:uid="{00000000-0006-0000-0100-000007000000}">
      <text>
        <r>
          <rPr>
            <sz val="11"/>
            <color theme="1"/>
            <rFont val="等线"/>
            <family val="3"/>
            <charset val="134"/>
            <scheme val="minor"/>
          </rPr>
          <t>jonaschen(陈静):
1.章节开始
2.高级文明
3.剧情
4.视频</t>
        </r>
      </text>
    </comment>
    <comment ref="AD2" authorId="2" shapeId="0" xr:uid="{00000000-0006-0000-0100-000008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jonaschen(陈静):
播放任务类型为剧情时有效
</t>
        </r>
      </text>
    </comment>
    <comment ref="AE2" authorId="2" shapeId="0" xr:uid="{00000000-0006-0000-0100-000009000000}">
      <text>
        <r>
          <rPr>
            <sz val="11"/>
            <color theme="1"/>
            <rFont val="等线"/>
            <family val="3"/>
            <charset val="134"/>
            <scheme val="minor"/>
          </rPr>
          <t>jonaschen(陈静):
这些UI显示时不播剧情/视频引导资源列表id</t>
        </r>
      </text>
    </comment>
    <comment ref="AA3" authorId="3" shapeId="0" xr:uid="{00000000-0006-0000-0100-00000A000000}">
      <text>
        <r>
          <rPr>
            <sz val="11"/>
            <color theme="1"/>
            <rFont val="等线"/>
            <family val="3"/>
            <charset val="134"/>
            <scheme val="minor"/>
          </rPr>
          <t>vmiaochen:
只能填这个表里有的id，冒号分割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kakiwang(王家麒)</author>
    <author>matsuchen(陈泉林)</author>
    <author>dillonding(丁亮)</author>
  </authors>
  <commentList>
    <comment ref="B2" authorId="0" shapeId="0" xr:uid="{00000000-0006-0000-0200-000001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子任务ID分段规划
子任务所属的章节ID</t>
        </r>
      </text>
    </comment>
    <comment ref="C2" authorId="0" shapeId="0" xr:uid="{00000000-0006-0000-0200-000002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子任务ID分段规划
用该标记任务是否为主线剧情
类型1，主线子任务
类型2，主线引导任务</t>
        </r>
      </text>
    </comment>
    <comment ref="D2" authorId="0" shapeId="0" xr:uid="{00000000-0006-0000-0200-000003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子任务ID分段规划
子任务所属的小节编号</t>
        </r>
      </text>
    </comment>
    <comment ref="E2" authorId="0" shapeId="0" xr:uid="{00000000-0006-0000-0200-000004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子任务ID分段规划
子任务在小节下面的序号</t>
        </r>
      </text>
    </comment>
    <comment ref="H2" authorId="0" shapeId="0" xr:uid="{00000000-0006-0000-0200-000005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后面分析新手驻留率的流水步骤命名
数据分析时用于数据关联</t>
        </r>
      </text>
    </comment>
    <comment ref="M2" authorId="1" shapeId="0" xr:uid="{00000000-0006-0000-0200-000006000000}">
      <text>
        <r>
          <rPr>
            <sz val="11"/>
            <color theme="1"/>
            <rFont val="等线"/>
            <family val="3"/>
            <charset val="134"/>
            <scheme val="minor"/>
          </rPr>
          <t>matsuchen(陈泉林):
具体写法见ResConditionDefine.proto</t>
        </r>
      </text>
    </comment>
    <comment ref="V2" authorId="1" shapeId="0" xr:uid="{00000000-0006-0000-0200-000007000000}">
      <text>
        <r>
          <rPr>
            <sz val="11"/>
            <color theme="1"/>
            <rFont val="等线"/>
            <family val="3"/>
            <charset val="134"/>
            <scheme val="minor"/>
          </rPr>
          <t>matsuchen(陈泉林):
具体写法见ResConditionDefine.proto</t>
        </r>
      </text>
    </comment>
    <comment ref="W2" authorId="2" shapeId="0" xr:uid="{00000000-0006-0000-0200-000008000000}">
      <text>
        <r>
          <rPr>
            <sz val="11"/>
            <color theme="1"/>
            <rFont val="等线"/>
            <family val="3"/>
            <charset val="134"/>
            <scheme val="minor"/>
          </rPr>
          <t>dillonding(丁亮):
如果填True则自动领奖。</t>
        </r>
      </text>
    </comment>
    <comment ref="AB2" authorId="1" shapeId="0" xr:uid="{00000000-0006-0000-0200-000009000000}">
      <text>
        <r>
          <rPr>
            <sz val="11"/>
            <color theme="1"/>
            <rFont val="等线"/>
            <family val="3"/>
            <charset val="134"/>
            <scheme val="minor"/>
          </rPr>
          <t>matsuchen(陈泉林):
界面跳转表ID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yanhaoyhli(李炎昊)</author>
    <author>xiaolongjia(贾小龙)</author>
    <author>kakiwang(王家麒)</author>
    <author>benpzhao(赵文鹏)</author>
  </authors>
  <commentList>
    <comment ref="G2" authorId="0" shapeId="0" xr:uid="{00000000-0006-0000-0300-000001000000}">
      <text>
        <r>
          <rPr>
            <sz val="11"/>
            <color theme="1"/>
            <rFont val="等线"/>
            <family val="3"/>
            <charset val="134"/>
            <scheme val="minor"/>
          </rPr>
          <t>yanhaoyhli(李炎昊):
填写视频名称，路径在http://sh-svn.tencent.com/TIMIT1SHSLG/AOE3D_proj/trunk/client/AOEDevProjects/res/main/video</t>
        </r>
      </text>
    </comment>
    <comment ref="H2" authorId="0" shapeId="0" xr:uid="{00000000-0006-0000-0300-000002000000}">
      <text>
        <r>
          <rPr>
            <sz val="11"/>
            <color theme="1"/>
            <rFont val="等线"/>
            <family val="3"/>
            <charset val="134"/>
            <scheme val="minor"/>
          </rPr>
          <t>yanhaoyhli(李炎昊):
填写视频名称，路径在http://sh-svn.tencent.com/TIMIT1SHSLG/AOE3D_proj/trunk/client/AOEDevProjects/res/main/video</t>
        </r>
      </text>
    </comment>
    <comment ref="I2" authorId="0" shapeId="0" xr:uid="{00000000-0006-0000-0300-000003000000}">
      <text>
        <r>
          <rPr>
            <sz val="11"/>
            <color theme="1"/>
            <rFont val="等线"/>
            <family val="3"/>
            <charset val="134"/>
            <scheme val="minor"/>
          </rPr>
          <t>yanhaoyhli(李炎昊):
填写视频名称，路径在http://sh-svn.tencent.com/TIMIT1SHSLG/AOE3D_proj/trunk/client/AOEDevProjects/res/main/video</t>
        </r>
      </text>
    </comment>
    <comment ref="M2" authorId="1" shapeId="0" xr:uid="{00000000-0006-0000-0300-000004000000}">
      <text>
        <r>
          <rPr>
            <sz val="11"/>
            <color theme="1"/>
            <rFont val="等线"/>
            <family val="3"/>
            <charset val="134"/>
            <scheme val="minor"/>
          </rPr>
          <t>xiaolongjia(贾小龙):
高级文明的章节不能有奖励</t>
        </r>
      </text>
    </comment>
    <comment ref="P2" authorId="2" shapeId="0" xr:uid="{00000000-0006-0000-0300-000005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标记是否属于新手副本主线任务，这样GM命令可以一键跳过</t>
        </r>
      </text>
    </comment>
    <comment ref="Q2" authorId="1" shapeId="0" xr:uid="{00000000-0006-0000-0300-000006000000}">
      <text>
        <r>
          <rPr>
            <sz val="11"/>
            <color theme="1"/>
            <rFont val="等线"/>
            <family val="3"/>
            <charset val="134"/>
            <scheme val="minor"/>
          </rPr>
          <t>xiaolongjia(贾小龙):
高级文明的主任务该数值不能有</t>
        </r>
      </text>
    </comment>
    <comment ref="R2" authorId="1" shapeId="0" xr:uid="{00000000-0006-0000-0300-000007000000}">
      <text>
        <r>
          <rPr>
            <sz val="11"/>
            <color theme="1"/>
            <rFont val="等线"/>
            <family val="3"/>
            <charset val="134"/>
            <scheme val="minor"/>
          </rPr>
          <t>xiaolongjia(贾小龙):章节第一个主线任务接受条件组对应文本</t>
        </r>
      </text>
    </comment>
    <comment ref="AA3" authorId="3" shapeId="0" xr:uid="{00000000-0006-0000-0300-000008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benpzhao(赵文鹏):
章节转场演出 以|分割
类型TransitionVideo 章节转场视频
类型Video 播放视频
类型Dialog 播放对话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kakiwang(王家麒)</author>
    <author>xiaolongjia(贾小龙)</author>
    <author>jonaschen(陈静)</author>
    <author>vmiaochen</author>
  </authors>
  <commentList>
    <comment ref="B2" authorId="0" shapeId="0" xr:uid="{00000000-0006-0000-0400-000001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新手前期线性任务的执行顺序</t>
        </r>
      </text>
    </comment>
    <comment ref="C2" authorId="0" shapeId="0" xr:uid="{00000000-0006-0000-0400-000002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以前老版本，章节任务下面会分小节，小节任务标题，目前已废弃，程序不读</t>
        </r>
      </text>
    </comment>
    <comment ref="E2" authorId="0" shapeId="0" xr:uid="{00000000-0006-0000-0400-000003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关联到【主线章节】表中的ID</t>
        </r>
      </text>
    </comment>
    <comment ref="H2" authorId="0" shapeId="0" xr:uid="{00000000-0006-0000-0400-000004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1，关联到【主线子任务表】
2，只有动画播放任务为True，子任务ID才能为空</t>
        </r>
      </text>
    </comment>
    <comment ref="Y2" authorId="1" shapeId="0" xr:uid="{00000000-0006-0000-0400-000005000000}">
      <text>
        <r>
          <rPr>
            <sz val="11"/>
            <color theme="1"/>
            <rFont val="等线"/>
            <family val="3"/>
            <charset val="134"/>
            <scheme val="minor"/>
          </rPr>
          <t>xiaolongjia(贾小龙):章节第一个主线任务接受条件组对应文本</t>
        </r>
      </text>
    </comment>
    <comment ref="AB2" authorId="0" shapeId="0" xr:uid="{00000000-0006-0000-0400-000006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只有动画播放为True的任务，子任务才能为空</t>
        </r>
      </text>
    </comment>
    <comment ref="AC2" authorId="2" shapeId="0" xr:uid="{00000000-0006-0000-0400-000007000000}">
      <text>
        <r>
          <rPr>
            <sz val="11"/>
            <color theme="1"/>
            <rFont val="等线"/>
            <family val="3"/>
            <charset val="134"/>
            <scheme val="minor"/>
          </rPr>
          <t>jonaschen(陈静):
1.章节开始
2.高级文明
3.剧情
4.视频</t>
        </r>
      </text>
    </comment>
    <comment ref="AD2" authorId="2" shapeId="0" xr:uid="{00000000-0006-0000-0400-000008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jonaschen(陈静):
播放任务类型为剧情时有效
</t>
        </r>
      </text>
    </comment>
    <comment ref="AE2" authorId="2" shapeId="0" xr:uid="{00000000-0006-0000-0400-000009000000}">
      <text>
        <r>
          <rPr>
            <sz val="11"/>
            <color theme="1"/>
            <rFont val="等线"/>
            <family val="3"/>
            <charset val="134"/>
            <scheme val="minor"/>
          </rPr>
          <t>jonaschen(陈静):
这些UI显示时不播剧情/视频引导资源列表id</t>
        </r>
      </text>
    </comment>
    <comment ref="AA3" authorId="3" shapeId="0" xr:uid="{00000000-0006-0000-0400-00000A000000}">
      <text>
        <r>
          <rPr>
            <sz val="11"/>
            <color theme="1"/>
            <rFont val="等线"/>
            <family val="3"/>
            <charset val="134"/>
            <scheme val="minor"/>
          </rPr>
          <t>vmiaochen:
只能填这个表里有的id，冒号分割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kakiwang(王家麒)</author>
    <author>matsuchen(陈泉林)</author>
    <author>dillonding(丁亮)</author>
  </authors>
  <commentList>
    <comment ref="B2" authorId="0" shapeId="0" xr:uid="{00000000-0006-0000-0500-000001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子任务ID分段规划
子任务所属的章节ID</t>
        </r>
      </text>
    </comment>
    <comment ref="C2" authorId="0" shapeId="0" xr:uid="{00000000-0006-0000-0500-000002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子任务ID分段规划
用该标记任务是否为主线剧情
类型1，主线子任务
类型2，主线引导任务</t>
        </r>
      </text>
    </comment>
    <comment ref="D2" authorId="0" shapeId="0" xr:uid="{00000000-0006-0000-0500-000003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子任务ID分段规划
子任务所属的小节编号</t>
        </r>
      </text>
    </comment>
    <comment ref="E2" authorId="0" shapeId="0" xr:uid="{00000000-0006-0000-0500-000004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子任务ID分段规划
子任务在小节下面的序号</t>
        </r>
      </text>
    </comment>
    <comment ref="H2" authorId="0" shapeId="0" xr:uid="{00000000-0006-0000-0500-000005000000}">
      <text>
        <r>
          <rPr>
            <sz val="11"/>
            <color theme="1"/>
            <rFont val="等线"/>
            <family val="3"/>
            <charset val="134"/>
            <scheme val="minor"/>
          </rPr>
          <t>kakiwang(王家麒):
后面分析新手驻留率的流水步骤命名
数据分析时用于数据关联</t>
        </r>
      </text>
    </comment>
    <comment ref="M2" authorId="1" shapeId="0" xr:uid="{00000000-0006-0000-0500-000006000000}">
      <text>
        <r>
          <rPr>
            <sz val="11"/>
            <color theme="1"/>
            <rFont val="等线"/>
            <family val="3"/>
            <charset val="134"/>
            <scheme val="minor"/>
          </rPr>
          <t>matsuchen(陈泉林):
具体写法见ResConditionDefine.proto</t>
        </r>
      </text>
    </comment>
    <comment ref="V2" authorId="1" shapeId="0" xr:uid="{00000000-0006-0000-0500-000007000000}">
      <text>
        <r>
          <rPr>
            <sz val="11"/>
            <color theme="1"/>
            <rFont val="等线"/>
            <family val="3"/>
            <charset val="134"/>
            <scheme val="minor"/>
          </rPr>
          <t>matsuchen(陈泉林):
具体写法见ResConditionDefine.proto</t>
        </r>
      </text>
    </comment>
    <comment ref="W2" authorId="2" shapeId="0" xr:uid="{00000000-0006-0000-0500-000008000000}">
      <text>
        <r>
          <rPr>
            <sz val="11"/>
            <color theme="1"/>
            <rFont val="等线"/>
            <family val="3"/>
            <charset val="134"/>
            <scheme val="minor"/>
          </rPr>
          <t>dillonding(丁亮):
如果填True则自动领奖。</t>
        </r>
      </text>
    </comment>
    <comment ref="AB2" authorId="1" shapeId="0" xr:uid="{00000000-0006-0000-0500-000009000000}">
      <text>
        <r>
          <rPr>
            <sz val="11"/>
            <color theme="1"/>
            <rFont val="等线"/>
            <family val="3"/>
            <charset val="134"/>
            <scheme val="minor"/>
          </rPr>
          <t>matsuchen(陈泉林):
界面跳转表ID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ryanshen(沈博文)</author>
  </authors>
  <commentList>
    <comment ref="C3" authorId="0" shapeId="0" xr:uid="{00000000-0006-0000-0600-000001000000}">
      <text>
        <r>
          <rPr>
            <sz val="11"/>
            <color theme="1"/>
            <rFont val="等线"/>
            <family val="3"/>
            <charset val="134"/>
            <scheme val="minor"/>
          </rPr>
          <t>ryanshen(沈博文):
0 白
1 绿
2 蓝
3 紫
4 橙</t>
        </r>
      </text>
    </comment>
  </commentList>
</comments>
</file>

<file path=xl/sharedStrings.xml><?xml version="1.0" encoding="utf-8"?>
<sst xmlns="http://schemas.openxmlformats.org/spreadsheetml/2006/main" count="3492" uniqueCount="1049">
  <si>
    <t>convert(ResTask.proto, table_MainChapterConf, MainChapterConf.pbin)</t>
  </si>
  <si>
    <t>章节ID</t>
  </si>
  <si>
    <t>章节ICON</t>
  </si>
  <si>
    <t>章节-用来配多分支用</t>
  </si>
  <si>
    <t>章节（主界面面板）</t>
  </si>
  <si>
    <t>章节标题（主界面面板）</t>
  </si>
  <si>
    <t>章节（新手任务面板内）</t>
  </si>
  <si>
    <t>章节转场视频</t>
  </si>
  <si>
    <t>章节转场bgmBank</t>
  </si>
  <si>
    <t>章节转场bgm事件名</t>
  </si>
  <si>
    <t>章节标题（新手任务面板内）</t>
  </si>
  <si>
    <t>章节结束标题</t>
  </si>
  <si>
    <t>章节缩进标题</t>
  </si>
  <si>
    <t>奖励ID</t>
  </si>
  <si>
    <t>章节描述</t>
  </si>
  <si>
    <t>小节任务列表</t>
  </si>
  <si>
    <t>新手副本标志位</t>
  </si>
  <si>
    <t>章节解锁</t>
  </si>
  <si>
    <t>待解锁跳转</t>
  </si>
  <si>
    <t>章节开始背景图集</t>
  </si>
  <si>
    <t>章节开始背景名称</t>
  </si>
  <si>
    <t>章节外显奖励iconAltas</t>
  </si>
  <si>
    <t>章节外显奖励icon</t>
  </si>
  <si>
    <t>章节外显奖励描述(上)</t>
  </si>
  <si>
    <t>章节外显奖励描述(下)</t>
  </si>
  <si>
    <t>章节天气Id</t>
  </si>
  <si>
    <t>章节转场表演1</t>
  </si>
  <si>
    <t>章节转场表演2</t>
  </si>
  <si>
    <t>章节转场表演3</t>
  </si>
  <si>
    <t>对话ID</t>
  </si>
  <si>
    <t>对话内容</t>
  </si>
  <si>
    <t>id</t>
  </si>
  <si>
    <t>chapterIcon</t>
  </si>
  <si>
    <t>chapterNum</t>
  </si>
  <si>
    <t>chapterTitleHud</t>
  </si>
  <si>
    <t>chapterDialogTitleHud</t>
  </si>
  <si>
    <t>chapterTitle</t>
  </si>
  <si>
    <t>chapterVideo</t>
  </si>
  <si>
    <t>chapterBgmBank</t>
  </si>
  <si>
    <t>chapterBgmName</t>
  </si>
  <si>
    <t>chapterDialogTitle</t>
  </si>
  <si>
    <t>chapterEndTitle</t>
  </si>
  <si>
    <t>chapterCutdownTitle</t>
  </si>
  <si>
    <t>rewardId</t>
  </si>
  <si>
    <t>chapterDialogDesc</t>
  </si>
  <si>
    <t>taskList</t>
  </si>
  <si>
    <t>isHighCivil</t>
  </si>
  <si>
    <t>taskNameLimits[|]</t>
  </si>
  <si>
    <t>jumptos[|]</t>
  </si>
  <si>
    <t>bgAtlas</t>
  </si>
  <si>
    <t>bgPic</t>
  </si>
  <si>
    <t>rewardIconAtlas</t>
  </si>
  <si>
    <t>rewardIconName</t>
  </si>
  <si>
    <t>rewardDes1</t>
  </si>
  <si>
    <t>rewardDes2</t>
  </si>
  <si>
    <t>weatherId</t>
  </si>
  <si>
    <t>transitionDisplay[1].display[|]</t>
  </si>
  <si>
    <t>transitionDisplay[2].display[|]</t>
  </si>
  <si>
    <t>transitionDisplay[3].display[|]</t>
  </si>
  <si>
    <t>备注</t>
  </si>
  <si>
    <t>convert(ResTask.proto, table_MainTaskConf, MainTaskConf.pbin)</t>
  </si>
  <si>
    <t>小节任务ID</t>
  </si>
  <si>
    <t>执行顺序</t>
  </si>
  <si>
    <t>小节任务名称</t>
  </si>
  <si>
    <t>小节任务关联</t>
  </si>
  <si>
    <t>所属章节</t>
  </si>
  <si>
    <t>前置小节ID</t>
  </si>
  <si>
    <t>子任务逐个解锁</t>
  </si>
  <si>
    <t>子任务ID</t>
  </si>
  <si>
    <t>子任务数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</si>
  <si>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</si>
  <si>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</si>
  <si>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</si>
  <si>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</si>
  <si>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</si>
  <si>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</si>
  <si>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</si>
  <si>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</si>
  <si>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</si>
  <si>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</si>
  <si>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</si>
  <si>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</si>
  <si>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</si>
  <si>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接受条件组与或关系</t>
  </si>
  <si>
    <t>接受条件组类型</t>
  </si>
  <si>
    <t>未解锁文本提示</t>
  </si>
  <si>
    <t>待解锁跳转ID</t>
  </si>
  <si>
    <t>可跳转分支任务</t>
  </si>
  <si>
    <t>是否动画播放任务</t>
  </si>
  <si>
    <t>播放任务类型</t>
  </si>
  <si>
    <t>剧情文件名</t>
  </si>
  <si>
    <t>执行等待UI名单(引导资源列表id)</t>
  </si>
  <si>
    <t>npc总控id</t>
  </si>
  <si>
    <t>npc人物组配置列表</t>
  </si>
  <si>
    <t>备注提示</t>
  </si>
  <si>
    <t>confStepId</t>
  </si>
  <si>
    <t>taskName</t>
  </si>
  <si>
    <t>chapterId</t>
  </si>
  <si>
    <t>preTaskId</t>
  </si>
  <si>
    <t>linerUnlock</t>
  </si>
  <si>
    <t>subTaskId</t>
  </si>
  <si>
    <t>common.resAcceptConditionGroup.conditionRelation</t>
  </si>
  <si>
    <t>common.resAcceptConditionGroup.condition.condOneOf</t>
  </si>
  <si>
    <t>common.switchTaskId</t>
  </si>
  <si>
    <t>clientClick</t>
  </si>
  <si>
    <t>clientType</t>
  </si>
  <si>
    <t>storyName</t>
  </si>
  <si>
    <t>uiWaitListId</t>
  </si>
  <si>
    <t>npc.logicGroupID</t>
  </si>
  <si>
    <t>npc.groupCfgIDList</t>
  </si>
  <si>
    <t>convert(ResTask.proto, table_MainSubTaskConf, MainSubTaskConf.pbin)</t>
  </si>
  <si>
    <t>STREAM_KEY:id</t>
  </si>
  <si>
    <t>章节</t>
  </si>
  <si>
    <t>主线</t>
  </si>
  <si>
    <t>小节</t>
  </si>
  <si>
    <t>序号</t>
  </si>
  <si>
    <t>子任务名称</t>
  </si>
  <si>
    <t>驻留步骤</t>
  </si>
  <si>
    <t>任务类型</t>
  </si>
  <si>
    <t>计数反馈特效</t>
  </si>
  <si>
    <t>任务详细描述</t>
  </si>
  <si>
    <t>完成条件组与或关系</t>
  </si>
  <si>
    <t>完成条件组参数</t>
  </si>
  <si>
    <t>ID辅助</t>
  </si>
  <si>
    <t>小节辅助</t>
  </si>
  <si>
    <t>子任务名称辅助</t>
  </si>
  <si>
    <t>子任务名称辅助(短)</t>
  </si>
  <si>
    <t>条件组参数</t>
  </si>
  <si>
    <t>条件组单位</t>
  </si>
  <si>
    <t>条件组单位(短)</t>
  </si>
  <si>
    <t>进行中条件组描述</t>
  </si>
  <si>
    <t>进行条件组参数</t>
  </si>
  <si>
    <t>是否自动领奖</t>
  </si>
  <si>
    <t>ABTEST奖励ID</t>
  </si>
  <si>
    <t>ABTEST生效ZoneID范围</t>
  </si>
  <si>
    <t>跳转名称</t>
  </si>
  <si>
    <t>跳转ID</t>
  </si>
  <si>
    <t>引导触发ID</t>
  </si>
  <si>
    <t>官职经验值</t>
  </si>
  <si>
    <t xml:space="preserve">资源版本号 </t>
  </si>
  <si>
    <t>木材原版</t>
  </si>
  <si>
    <t>木材ABTest1</t>
  </si>
  <si>
    <t>木材ABTest2</t>
  </si>
  <si>
    <t>石头原版</t>
  </si>
  <si>
    <t>石头ABTest1</t>
  </si>
  <si>
    <t>石头ABTest2</t>
  </si>
  <si>
    <t>common.taskType</t>
  </si>
  <si>
    <t>showCountEffect</t>
  </si>
  <si>
    <t>taskDesc</t>
  </si>
  <si>
    <t>common.resCompleteConditionGroup.conditionRelation</t>
  </si>
  <si>
    <t>common.resCompleteConditionGroup.condition.condOneOf</t>
  </si>
  <si>
    <t>common.resDoingConditionGroup.conditionRelation</t>
  </si>
  <si>
    <t>common.resDoingConditionGroup.condition.condOneOf</t>
  </si>
  <si>
    <t>common.isAutoReward</t>
  </si>
  <si>
    <t>common.rewardId</t>
  </si>
  <si>
    <t>common.aBTest[1].rewardId</t>
  </si>
  <si>
    <t>common.aBTest[1].enableSvr[;]{beginZone~endZone}</t>
  </si>
  <si>
    <t>common.jumpTo</t>
  </si>
  <si>
    <t>guideTaskID</t>
  </si>
  <si>
    <t>exp</t>
  </si>
  <si>
    <t>common.resVersion</t>
  </si>
  <si>
    <t>重整旗鼓</t>
  </si>
  <si>
    <t>charpter1_cutscene</t>
  </si>
  <si>
    <t>BGM_ChapterTitle</t>
  </si>
  <si>
    <t>Play_bgm_chapter01_Chaptertitle</t>
  </si>
  <si>
    <t>剧情</t>
  </si>
  <si>
    <t>&lt;color=#E3DBC2&gt;皇城一役已经过去，现在我们到达了新的领地，有了新的希望，只有重整旗鼓才能走的更远。&lt;/color&gt;</t>
  </si>
  <si>
    <t>ui_menutask4</t>
  </si>
  <si>
    <t>task_bg1</t>
  </si>
  <si>
    <t>icon_packageitem</t>
  </si>
  <si>
    <t>item_2005</t>
  </si>
  <si>
    <t>完成本章任务奖励</t>
  </si>
  <si>
    <t>英雄招募券x5</t>
  </si>
  <si>
    <t>TransitionVideo</t>
  </si>
  <si>
    <t>通过【点将台】可以招募许多强力的英雄，这些英雄会为您军队的战斗力带来巨大的提升，大人，来点个将试试吧！</t>
  </si>
  <si>
    <t>类型Dialog 播放对话</t>
  </si>
  <si>
    <t>第一章的章节转场在新手副本通过蓝图节点播放这里不要配置</t>
  </si>
  <si>
    <t>百废待兴</t>
  </si>
  <si>
    <t>charpter2_cutscene</t>
  </si>
  <si>
    <t>Play_bgm_chapter02_Chaptertitle</t>
  </si>
  <si>
    <t>&lt;color=#E3DBC2&gt;一切又不可避免的从头开始，好在帝国的子民们工作热情高涨，这倒是一件令人高兴的事。&lt;/color&gt;</t>
  </si>
  <si>
    <t>Dialog|2055001</t>
  </si>
  <si>
    <t>我们真正的敌人远比这些游荡的蛮族要强大得多，要想取胜需得从长计议。</t>
  </si>
  <si>
    <t>招兵买马</t>
  </si>
  <si>
    <t>charpter3_cutscene</t>
  </si>
  <si>
    <t>Play_bgm_chapter03_Chaptertitle</t>
  </si>
  <si>
    <t>&lt;color=#E3DBC2&gt;在大家的努力下，我们的内政，军事正一步步走上正轨，诚如陛下所说：“无论什么时候，人都是最重要的。”&lt;/color&gt;</t>
  </si>
  <si>
    <t>在大人的勤奋治理下，领地发展逐渐走上正轨，大人果然既懂军事，又懂内政。</t>
  </si>
  <si>
    <t>雄才大略</t>
  </si>
  <si>
    <t>charpter4_cutscene</t>
  </si>
  <si>
    <t>Play_bgm_chapter04_Chaptertitle</t>
  </si>
  <si>
    <t>&lt;color=#E3DBC2&gt;英雄缔造了帝国曾经的辉煌，他们不曾逝去，也从未被遗忘，他们只是在等待再一次为帝国效劳。&lt;/color&gt;</t>
  </si>
  <si>
    <t>Video|1005</t>
  </si>
  <si>
    <t>在下周游至此，听闻领主大人皇城一役，孤军救主，以一己之力抗衡百万蛮军，如此胆识颇有老夫当年之勇。</t>
  </si>
  <si>
    <t>治国方略</t>
  </si>
  <si>
    <t>charpter5_cutscene</t>
  </si>
  <si>
    <t>Play_bgm_chapter05_Chaptertitle</t>
  </si>
  <si>
    <t>&lt;color=#E3DBC2&gt;大多数时候，努力并不能创造奇迹，因为努力的方向很重要，一旦方向错了，越努力便越无力。&lt;/color&gt;</t>
  </si>
  <si>
    <t>虽然目前局势一片大好，但是大人必须要保持清醒，不能被眼前的胜利冲昏了头脑。</t>
  </si>
  <si>
    <t>中古时代</t>
  </si>
  <si>
    <t>Play_bgm_chapter06_Chaptertitle</t>
  </si>
  <si>
    <t>&lt;color=#E3DBC2&gt;时代的变化如同一场风暴，来势汹汹，不可阻挡，任何试图阻拦其到来的人或事，都将会被其碾碎。&lt;/color&gt;</t>
  </si>
  <si>
    <t>关羽大人所说的【突破瓶颈之时】到底是指什么？</t>
  </si>
  <si>
    <t>运筹帷幄</t>
  </si>
  <si>
    <t>Play_bgm_chapter07_Chaptertitle</t>
  </si>
  <si>
    <t>&lt;color=#E3DBC2&gt;对于那些擅长谋划布局之人来说，历史的发展有时候只需要轻轻一推。&lt;/color&gt;</t>
  </si>
  <si>
    <t>休养生息</t>
  </si>
  <si>
    <t>Play_bgm_chapter08_Chaptertitle</t>
  </si>
  <si>
    <t>&lt;color=#E3DBC2&gt;无论有多忙，该休息必须要休息，暂时性的休息，只是为了之后更好的爆发。&lt;/color&gt;</t>
  </si>
  <si>
    <t>缔结盟约</t>
  </si>
  <si>
    <t>Play_bgm_chapter09_Chaptertitle</t>
  </si>
  <si>
    <t>&lt;color=#E3DBC2&gt;出门在外，朋友当然越多越好，不过也不能因此而放松警惕，且怀小人之心，当行君子之事。&lt;/color&gt;</t>
  </si>
  <si>
    <t>研究科技</t>
  </si>
  <si>
    <t>Play_bgm_chapter10_Chaptertitle</t>
  </si>
  <si>
    <t>&lt;color=#E3DBC2&gt;必须要承认，战争是科学的催化剂，只有在生死存亡的关头，人类才会爆发出强大的求生欲。&lt;/color&gt;</t>
  </si>
  <si>
    <t>探访天下</t>
  </si>
  <si>
    <t>charpter0_cutscene</t>
  </si>
  <si>
    <t>Play_bgm_chapter11_Chaptertitle</t>
  </si>
  <si>
    <t>&lt;color=#E3DBC2&gt;全才不多见，人才满地跑，为了能够进一步管理越来越庞大的城池，我们需要找到更多的人才。&lt;/color&gt;</t>
  </si>
  <si>
    <t>统军之将</t>
  </si>
  <si>
    <t>Play_bgm_chapter12_Chaptertitle</t>
  </si>
  <si>
    <t>&lt;color=#E3DBC2&gt;千金易得，一将难求。在接下来的战争中，只有找到统军之将，才能保证我们能够走得更远。&lt;/color&gt;</t>
  </si>
  <si>
    <t>启蒙时代</t>
  </si>
  <si>
    <t>&lt;color=#E3DBC2&gt;真正的聪明人往往是孤独的，他们怀揣着看似不切实际的理想，勇敢地走在了时代的最前沿。&lt;/color&gt;</t>
  </si>
  <si>
    <t>开疆拓土</t>
  </si>
  <si>
    <t>&lt;color=#E3DBC2&gt;别人都在开疆拓土，我们也不能偏安一隅，放开手脚大干一场吧！只有这样才能立足于强者之林。&lt;/color&gt;</t>
  </si>
  <si>
    <t>欣欣向荣</t>
  </si>
  <si>
    <t>&lt;color=#E3DBC2&gt;城内局势和平稳定，居民路不拾遗，一片欣欣向荣之景。长此以往，必然能够厚积薄发。&lt;/color&gt;</t>
  </si>
  <si>
    <t>巩固城防</t>
  </si>
  <si>
    <t>&lt;color=#E3DBC2&gt;有时候以逸待劳才是上策，只要做好万全准备，静待不识趣鱼儿上钩，保证让他们吃不了兜着走。&lt;/color&gt;</t>
  </si>
  <si>
    <t>英雄设施</t>
  </si>
  <si>
    <t>&lt;color=#E3DBC2&gt;一味的消极防守也非明君所为，防守只是为了寻找更好的进攻时机，一旦时机来临，千万不要放过。&lt;/color&gt;</t>
  </si>
  <si>
    <t>威武之师</t>
  </si>
  <si>
    <t>&lt;color=#E3DBC2&gt;经过无数次生死磨练，那些曾经的菜鸟新兵成为了如今充满荣誉感与战斗力的威武之师。&lt;/color&gt;</t>
  </si>
  <si>
    <t>蓬勃发展</t>
  </si>
  <si>
    <t>&lt;color=#E3DBC2&gt;得益于帝国子民的工作热情，城建工作呈现出了前所未有的蓬勃活力，前途一片光明。&lt;/color&gt;</t>
  </si>
  <si>
    <t>练兵设施</t>
  </si>
  <si>
    <t>&lt;color=#E3DBC2&gt;玉不琢不成器；兵不练不成军。只有在平时好好练兵，关键时刻才不会掉链子。&lt;/color&gt;</t>
  </si>
  <si>
    <t>国士无双</t>
  </si>
  <si>
    <t>&lt;color=#E3DBC2&gt;纵观帝国历史，在最辉煌的时候，能被称为“一将可敌百万兵”的无双国士，如同过江之鲫。&lt;/color&gt;</t>
  </si>
  <si>
    <t>全盛时代</t>
  </si>
  <si>
    <t>&lt;color=#E3DBC2&gt;属于我们的全盛时代已经来临了，应该趁着这股东风大力发展，为将来的大战做好准备。&lt;/color&gt;</t>
  </si>
  <si>
    <t>繁荣昌盛</t>
  </si>
  <si>
    <t>&lt;color=#E3DBC2&gt;繁荣昌盛仅仅是我们的阶段性目标，我们不会也不可能在此止步，心怀感激，志在天下。&lt;/color&gt;</t>
  </si>
  <si>
    <t>全盛实力</t>
  </si>
  <si>
    <t>&lt;color=#E3DBC2&gt;现在的实力距离全盛时期的帝国还是有差距的，但也已经不是那么遥不可及了。&lt;/color&gt;</t>
  </si>
  <si>
    <t>称霸帝国</t>
  </si>
  <si>
    <t>&lt;color=#E3DBC2&gt;伟大的帝国将会在我手中再现辉煌！&lt;/color&gt;</t>
  </si>
  <si>
    <t>第1章 开启转场</t>
  </si>
  <si>
    <t>条件与</t>
  </si>
  <si>
    <t>alwaysFalse{}</t>
  </si>
  <si>
    <t>章节开始</t>
  </si>
  <si>
    <t>用于章节开启的转场，没有下属子任务</t>
  </si>
  <si>
    <t>第1章 重整旗鼓1.1</t>
  </si>
  <si>
    <t>第1章 重整旗鼓1.2</t>
  </si>
  <si>
    <t>第1章 重整旗鼓1.3</t>
  </si>
  <si>
    <t>第2章 开启转场</t>
  </si>
  <si>
    <t>第2章 百废待兴2.1</t>
  </si>
  <si>
    <t>第2章 百废待兴2.2</t>
  </si>
  <si>
    <t>第2章 百废待兴2.3</t>
  </si>
  <si>
    <t>第2章 百废待兴2.4</t>
  </si>
  <si>
    <t>第3章 开启转场</t>
  </si>
  <si>
    <t>第3章 招兵买马3.1</t>
  </si>
  <si>
    <t>第3章 招兵买马3.2</t>
  </si>
  <si>
    <t>第4章 开启转场</t>
  </si>
  <si>
    <t>第4章 雄才大略</t>
  </si>
  <si>
    <t>第5章 开启转场</t>
  </si>
  <si>
    <t>第5章 治国方略5.1</t>
  </si>
  <si>
    <t>第5章 治国方略5.2</t>
  </si>
  <si>
    <t>第5章 治国方略5.3</t>
  </si>
  <si>
    <t>第5章 治国方略5.4</t>
  </si>
  <si>
    <t>第6章 开启转场</t>
  </si>
  <si>
    <t>第6章 中古时代6.1</t>
  </si>
  <si>
    <t>第6章 中古时代6.2</t>
  </si>
  <si>
    <t>第6章 中古时代6.3</t>
  </si>
  <si>
    <t>第7章 开启转场</t>
  </si>
  <si>
    <t>第7章 运筹帷幄7.1</t>
  </si>
  <si>
    <t>第7章 运筹帷幄7.2</t>
  </si>
  <si>
    <t>第8章 开启转场</t>
  </si>
  <si>
    <t>第8章 休养生息</t>
  </si>
  <si>
    <t>第9章 开启转场</t>
  </si>
  <si>
    <t>第9章 缔结盟约</t>
  </si>
  <si>
    <t>第10章 开启转场</t>
  </si>
  <si>
    <t>第10章 研究科技</t>
  </si>
  <si>
    <t>第11章 开启转场</t>
  </si>
  <si>
    <t>第11章 探访天下</t>
  </si>
  <si>
    <t>第12章 开启转场</t>
  </si>
  <si>
    <t>第12章 统军之将</t>
  </si>
  <si>
    <t>第13章 开启转场</t>
  </si>
  <si>
    <t>第13章 启蒙时代</t>
  </si>
  <si>
    <t>第14章 开启转场</t>
  </si>
  <si>
    <t>第14章 开疆拓土</t>
  </si>
  <si>
    <t>第15章 开启转场</t>
  </si>
  <si>
    <t>第15章 欣欣向荣</t>
  </si>
  <si>
    <t>第16章 开启转场</t>
  </si>
  <si>
    <t>第16章 巩固城防</t>
  </si>
  <si>
    <t>第17章 开启转场</t>
  </si>
  <si>
    <t>第17章 英雄设施</t>
  </si>
  <si>
    <t>第18章 开启转场</t>
  </si>
  <si>
    <t>第18章 威武之师</t>
  </si>
  <si>
    <t>第19章 开启转场</t>
  </si>
  <si>
    <t>第19章 蓬勃发展</t>
  </si>
  <si>
    <t>第20章 开启转场</t>
  </si>
  <si>
    <t>第20章 练兵设施</t>
  </si>
  <si>
    <t>第21章 开启转场</t>
  </si>
  <si>
    <t>第21章 国士无双</t>
  </si>
  <si>
    <t>第22章 开启转场</t>
  </si>
  <si>
    <t>第22章 全盛时代</t>
  </si>
  <si>
    <t>第23章 开启转场</t>
  </si>
  <si>
    <t>第23章 繁荣昌盛</t>
  </si>
  <si>
    <t>第24章 开启转场</t>
  </si>
  <si>
    <t>第24章 全盛实力</t>
  </si>
  <si>
    <t>第25章 开启转场</t>
  </si>
  <si>
    <t>第25章 称霸帝国</t>
  </si>
  <si>
    <t>剧情子任务</t>
  </si>
  <si>
    <t>alwaysTrue{}</t>
  </si>
  <si>
    <t>cityFogEntityFinish{fogEntityId:100001}</t>
  </si>
  <si>
    <t>采集木材</t>
  </si>
  <si>
    <t>次</t>
  </si>
  <si>
    <t>【海外】采集木材1次</t>
  </si>
  <si>
    <t>cityBuildingRepair{buildingId:202,value:1}</t>
  </si>
  <si>
    <t>修复居民房舍</t>
  </si>
  <si>
    <t>【海外】修复内城城镇中心</t>
  </si>
  <si>
    <t>cityBuildingRepair{buildingId:206,value:1}</t>
  </si>
  <si>
    <t>修复剑士营地</t>
  </si>
  <si>
    <t>【海外】狩猎一只大象</t>
  </si>
  <si>
    <t>条件或</t>
  </si>
  <si>
    <t>cityFogEntityFinish{fogEntityId:100003}</t>
  </si>
  <si>
    <t>完成任意一次狩猎</t>
  </si>
  <si>
    <t>跳转到主界面【编队】按钮</t>
  </si>
  <si>
    <t>cityFogEntityFinish{fogEntityId:100004}</t>
  </si>
  <si>
    <t>statisticReach{type:"TrainSoldierLevel12",value:1}</t>
  </si>
  <si>
    <t>训练任意数量士兵一次</t>
  </si>
  <si>
    <t>【海外】援助一次友军</t>
  </si>
  <si>
    <t>presetTeam{heroCnt:1,soldierNum:40,teamCnt:1}</t>
  </si>
  <si>
    <t>任意队伍（安德莉亚队伍）士兵数量大于等于40</t>
  </si>
  <si>
    <t>presetTeam{heroCnt:1,soldierNum:0,teamCnt:1}</t>
  </si>
  <si>
    <t>编组1支上阵</t>
  </si>
  <si>
    <t>个英雄的部队</t>
  </si>
  <si>
    <t xml:space="preserve">helpCityFriendArmy{value:1} </t>
  </si>
  <si>
    <t>攻打蛮族援救友军</t>
  </si>
  <si>
    <t>【海外】修复居民房舍</t>
  </si>
  <si>
    <t>cityFogEntityTypeFinish{type:CFET_Sundries,value:1}</t>
  </si>
  <si>
    <t>cityFogEntityFinish{fogEntityId:1004}</t>
  </si>
  <si>
    <t>消灭游荡的蛮族部队</t>
  </si>
  <si>
    <t>【海外】消灭一次游荡的蛮族</t>
  </si>
  <si>
    <t>cityFogEntityFinish{fogEntityId:26}</t>
  </si>
  <si>
    <t>狩猎</t>
  </si>
  <si>
    <t>只熊</t>
  </si>
  <si>
    <t>【海外】狩猎一只熊</t>
  </si>
  <si>
    <t>cityFogEntityFinish{fogEntityId:1101}</t>
  </si>
  <si>
    <t>占领剑士要塞</t>
  </si>
  <si>
    <t>【海外】占领剑士要塞</t>
  </si>
  <si>
    <t>修复剑士要塞</t>
  </si>
  <si>
    <t>【海外】修复剑士营</t>
  </si>
  <si>
    <t>cityFogEntityFinish{fogEntityId:1102}</t>
  </si>
  <si>
    <t>占领枪兵要塞</t>
  </si>
  <si>
    <t>【海外】占领枪兵要塞</t>
  </si>
  <si>
    <t>cityBuildingRepair{buildingId:232,value:1}</t>
  </si>
  <si>
    <t>修复枪兵要塞</t>
  </si>
  <si>
    <t>【海外】修复枪兵营</t>
  </si>
  <si>
    <t>cityFogEntityTypeFinish{type:CFET_Barbarian,value:2}</t>
  </si>
  <si>
    <t>清剿</t>
  </si>
  <si>
    <t>支蛮族部队</t>
  </si>
  <si>
    <t>【海外】清剿两支蛮族单位</t>
  </si>
  <si>
    <t>buildingSum{buildingType:209,sum:1}</t>
  </si>
  <si>
    <t>建造</t>
  </si>
  <si>
    <t>个马厩</t>
  </si>
  <si>
    <t>buildingLevelUpNow{buildingType:209,buildingWantLevel:1}</t>
  </si>
  <si>
    <t>跳转到马厩【建造】确认</t>
  </si>
  <si>
    <t>buildingSum{buildingType:224,sum:1}</t>
  </si>
  <si>
    <t>个射箭场</t>
  </si>
  <si>
    <t>buildingLevelUpNow{buildingType:224,buildingWantLevel:1}</t>
  </si>
  <si>
    <t>跳转到射箭场【建造】确认</t>
  </si>
  <si>
    <t>buildingSum{buildingType:203,sum:1}</t>
  </si>
  <si>
    <t>个磨坊</t>
  </si>
  <si>
    <t>buildingLevelUpNow{buildingType:203,buildingWantLevel:1}</t>
  </si>
  <si>
    <t>跳转到磨坊【建造】确认</t>
  </si>
  <si>
    <t>buildingSum{buildingType:207,sum:2}</t>
  </si>
  <si>
    <t>个农田</t>
  </si>
  <si>
    <t>buildingLevelUpNow{buildingType:207,buildingWantLevel:1}</t>
  </si>
  <si>
    <t>跳转到农田【建造】确认</t>
  </si>
  <si>
    <t>buildingLevelUp{buildingType:201,buildingLevel:3}</t>
  </si>
  <si>
    <t>升级城镇中心至</t>
  </si>
  <si>
    <t>级</t>
  </si>
  <si>
    <t>buildingLevelUpNow{buildingType:201,buildingWantLevel:2}</t>
  </si>
  <si>
    <t>跳转到城镇中心【升级】菜单按钮</t>
  </si>
  <si>
    <t>barracksLevelUp{level:3,count:1}</t>
  </si>
  <si>
    <t>升级任意1个兵营至</t>
  </si>
  <si>
    <t>barracksIsLevelUpNow{type:232,level:3}</t>
  </si>
  <si>
    <t>跳转到枪兵营【升级】菜单按钮</t>
  </si>
  <si>
    <t>statisticReach{type:"TrainSoldierLevel12",value:300}</t>
  </si>
  <si>
    <t>训练任意一种士兵</t>
  </si>
  <si>
    <t>名</t>
  </si>
  <si>
    <t>soldierTraining{soldierType1:0,soldierLevel:1}</t>
  </si>
  <si>
    <t>跳转到当前等级最高【兵营建筑】训练按钮</t>
  </si>
  <si>
    <t>statisticReach{type:"SpeedUpMinutes2",value:20}</t>
  </si>
  <si>
    <t>使用训练加速</t>
  </si>
  <si>
    <t>分钟</t>
  </si>
  <si>
    <t>跳转到当前处于训练中【兵营建筑】展开菜单</t>
  </si>
  <si>
    <t>cityFogEntityFinish{fogEntityId:1103}</t>
  </si>
  <si>
    <t>占领蛮族治疗要塞</t>
  </si>
  <si>
    <t>【海外】占领医疗要塞</t>
  </si>
  <si>
    <t>cityFogEntityTypeFinish{type:CFET_ArrowTower,value:1}</t>
  </si>
  <si>
    <t>城外清剿</t>
  </si>
  <si>
    <t>级蛮族1次</t>
  </si>
  <si>
    <t>attackingMonsterNow{categoryType:0,rarity:0,level:0}</t>
  </si>
  <si>
    <t>跳转到城外【可打下一等级】野怪进攻按钮</t>
  </si>
  <si>
    <t>statisticReach{type:"LordSkillGainedEvent",value:1000}</t>
  </si>
  <si>
    <t>清剿蛮族获得任意发展方略点数</t>
  </si>
  <si>
    <t>清剿蛮族获得发展方略点数</t>
  </si>
  <si>
    <t>点</t>
  </si>
  <si>
    <t>lordSkillAllocation{count:1}</t>
  </si>
  <si>
    <t>在发展方略进行</t>
  </si>
  <si>
    <t>次方略选择</t>
  </si>
  <si>
    <t>跳转到主界面【发展战略】按钮</t>
  </si>
  <si>
    <t>occupyResourceLand{level:3,occupyNum:3,needTrace:true}</t>
  </si>
  <si>
    <t>攻占</t>
  </si>
  <si>
    <t>个3级或更高级的资源点</t>
  </si>
  <si>
    <t>resourceFieldStateSatisfied{type:0,level:3,state:100}</t>
  </si>
  <si>
    <t>跳转到3级【任意】资源点攻占按钮</t>
  </si>
  <si>
    <t>buildingSum{buildingType:222,sum:1}</t>
  </si>
  <si>
    <t>个治疗房舍</t>
  </si>
  <si>
    <t>buildingLevelUpNow{buildingType:222,buildingWantLevel:1}</t>
  </si>
  <si>
    <t>跳转到治疗房舍【建造】确认</t>
  </si>
  <si>
    <t>statisticReach{type:"StartSoldierCureEvent",value:1}</t>
  </si>
  <si>
    <t>城内治疗伤兵</t>
  </si>
  <si>
    <t>soldierIsTreatingNow{}</t>
  </si>
  <si>
    <t>跳转到治疗房舍，处于治疗状态就选中【治疗气泡】</t>
  </si>
  <si>
    <t>heroChoose{id:1}</t>
  </si>
  <si>
    <t>选择一个英雄加入</t>
  </si>
  <si>
    <t>跳转到主线【英雄二选一】界面</t>
  </si>
  <si>
    <t>allianceJoin{count:1}</t>
  </si>
  <si>
    <t>加入任意一个联盟</t>
  </si>
  <si>
    <t>跳转到主界面【联盟】按钮</t>
  </si>
  <si>
    <t>buildingLevelUp{buildingType:201,buildingLevel:4}</t>
  </si>
  <si>
    <t>buildingLevelUpNow{buildingType:201,buildingWantLevel:4}</t>
  </si>
  <si>
    <t>buildingSum{buildingType:204,sum:2}</t>
  </si>
  <si>
    <t>个伐木场</t>
  </si>
  <si>
    <t>buildingLevelUpNow{buildingType:204,buildingWantLevel:1}</t>
  </si>
  <si>
    <t>跳转到伐木场【建造】确认</t>
  </si>
  <si>
    <t>buildingLevelUp{buildingType:204,buildingLevel:4}</t>
  </si>
  <si>
    <t>升级伐木场至</t>
  </si>
  <si>
    <t>buildingLevelUpNow{buildingType:204,buildingWantLevel:4}</t>
  </si>
  <si>
    <t>跳转到伐木场【升级】菜单按钮</t>
  </si>
  <si>
    <t>buildingPower{num:6000}</t>
  </si>
  <si>
    <t>升级建筑提升城内繁荣度至</t>
  </si>
  <si>
    <t>升级建筑提升繁荣度至</t>
  </si>
  <si>
    <t>buildingLevelUpNow{buildingType:0,buildingWantLevel:5}</t>
  </si>
  <si>
    <t>buildingLevelUp{buildingType:201,buildingLevel:5}</t>
  </si>
  <si>
    <t>buildingLevelUpNow{buildingType:201,buildingWantLevel:5}</t>
  </si>
  <si>
    <t>civilLevelUp{age:2,complete:1}</t>
  </si>
  <si>
    <t>升级至中古时代</t>
  </si>
  <si>
    <t>跳转到城镇中心【升级时代】菜单按钮</t>
  </si>
  <si>
    <t>statisticReach{type:"HeroRecruitForTypeEvent5",value:25}</t>
  </si>
  <si>
    <t>点将台[启程之光]累计招募</t>
  </si>
  <si>
    <t>跳转到主界面英雄招募入口【新手招募】</t>
  </si>
  <si>
    <t>heroRecruitGetHero{count:2}</t>
  </si>
  <si>
    <t>点将台累计招募获得</t>
  </si>
  <si>
    <t>个英雄</t>
  </si>
  <si>
    <t>presetTeam{heroCnt:2,soldierNum:0,teamCnt:1}</t>
  </si>
  <si>
    <t>buildingLevelUp{buildingType:212,buildingLevel:4}</t>
  </si>
  <si>
    <t>升级校场至</t>
  </si>
  <si>
    <t>级(解锁第2支部队)</t>
  </si>
  <si>
    <t>buildingLevelUpNow{buildingType:212,buildingWantLevel:4}</t>
  </si>
  <si>
    <t>跳转到校场【升级】菜单按钮</t>
  </si>
  <si>
    <t>barracksLevelUp{level:5,count:1}</t>
  </si>
  <si>
    <t>级(解锁2级士兵)</t>
  </si>
  <si>
    <t>barracksIsLevelUpNow{type:0,level:5}</t>
  </si>
  <si>
    <t>跳转到当前等级最高【兵营建筑】展开菜单</t>
  </si>
  <si>
    <t>statisticReach{type:"TrainSoldierLevel10",value:500}</t>
  </si>
  <si>
    <t>训练任意一种2级士兵</t>
  </si>
  <si>
    <t>soldierTraining{soldierType1:0,soldierLevel:2}</t>
  </si>
  <si>
    <t>跳转到当前可训练2级兵【兵营建筑】训练500名士兵</t>
  </si>
  <si>
    <t>occupyResourceLand{level:3,occupyNum:5,needTrace:true}</t>
  </si>
  <si>
    <t>第7章 运筹帷幄</t>
  </si>
  <si>
    <t>statisticReach{type:"SoldierCureNums",value:1000}</t>
  </si>
  <si>
    <t>buildingLevelUp{buildingType:222,buildingLevel:4}</t>
  </si>
  <si>
    <t>升级治疗房舍至</t>
  </si>
  <si>
    <t>buildingLevelUpNow{buildingType:222,buildingWantLevel:4}</t>
  </si>
  <si>
    <t>跳转到治疗房舍【升级】菜单按钮</t>
  </si>
  <si>
    <t>buildingPower{num:9000}</t>
  </si>
  <si>
    <t>buildingLevelUpNow{buildingType:0,buildingWantLevel:6}</t>
  </si>
  <si>
    <t>buildingLevelUp{buildingType:201,buildingLevel:6}</t>
  </si>
  <si>
    <t>buildingLevelUpNow{buildingType:201,buildingWantLevel:6}</t>
  </si>
  <si>
    <t>heroLevelUp{heroId:0,level:10}</t>
  </si>
  <si>
    <t>任意英雄等级提升至</t>
  </si>
  <si>
    <t>跳转到攻打资源点或野怪根据英雄等级【10级】进行判断</t>
  </si>
  <si>
    <t>statisticReach{type:"PlayerReplaceSkillEvent",value:1}</t>
  </si>
  <si>
    <t>任意英雄替换任意</t>
  </si>
  <si>
    <t>个新技能</t>
  </si>
  <si>
    <t>跳转到主界面【英雄】按钮</t>
  </si>
  <si>
    <t>statisticReach{type:"AddHeroAttrEvent",value:1}</t>
  </si>
  <si>
    <t>任意一个10级英雄完成</t>
  </si>
  <si>
    <t>次属性加点</t>
  </si>
  <si>
    <t>presetTeam{heroCnt:1,soldierNum:6000,teamCnt:1}</t>
  </si>
  <si>
    <t>任意1支部队上阵士兵数达到</t>
  </si>
  <si>
    <t>任意1支部队士兵数达到</t>
  </si>
  <si>
    <t>名(英雄升级增加带兵量)</t>
  </si>
  <si>
    <t>任意1支部队士兵数达到【6000】弹出提升途径</t>
  </si>
  <si>
    <t>statisticReach{type:"ScoutEvent4",value:1}</t>
  </si>
  <si>
    <t>侦察任意1个</t>
  </si>
  <si>
    <t>级或更高级的资源点</t>
  </si>
  <si>
    <t>级或更高级资源点</t>
  </si>
  <si>
    <t>resourceFieldStateSatisfied{type:0,level:4,state:1}</t>
  </si>
  <si>
    <t>跳转到4级【木材】资源点侦察按钮</t>
  </si>
  <si>
    <t>occupyResourceLand{level:4,occupyNum:1,needTrace:true}</t>
  </si>
  <si>
    <t>利用兵种克制攻占</t>
  </si>
  <si>
    <t>利用克制攻占</t>
  </si>
  <si>
    <t>个4级或更高级的资源点</t>
  </si>
  <si>
    <t>个4级或更高级资源点</t>
  </si>
  <si>
    <t>resourceFieldStateSatisfied{type:0,level:4,state:100}</t>
  </si>
  <si>
    <t>跳转到4级【木材】资源点攻占按钮</t>
  </si>
  <si>
    <t>occupyResourceLand{level:4,occupyNum:2,needTrace:true}</t>
  </si>
  <si>
    <t>跳转到4级产量最低【任意】资源点无黄金无引导</t>
  </si>
  <si>
    <t>playerTerritoryPower{territoryPower:500}</t>
  </si>
  <si>
    <t>攻占更多资源点提升势力值至</t>
  </si>
  <si>
    <t>攻占资源点提升势力值至</t>
  </si>
  <si>
    <t>statisticReach{type:"PlayerClaimActivityReward_SLZ3",value:1}</t>
  </si>
  <si>
    <t>势力称号达到</t>
  </si>
  <si>
    <t>[略有薄名]</t>
  </si>
  <si>
    <t>领取1000帝国币奖励</t>
  </si>
  <si>
    <t>领取奖励</t>
  </si>
  <si>
    <t>跳转到主界面【势力值】入口</t>
  </si>
  <si>
    <t>buildingSum{buildingType:205,sum:2}</t>
  </si>
  <si>
    <t>个石矿场</t>
  </si>
  <si>
    <t>buildingLevelUpNow{buildingType:205,buildingWantLevel:1}</t>
  </si>
  <si>
    <t>跳转到石矿场【建造】确认</t>
  </si>
  <si>
    <t>buildingLevelUpWithCnt{buildingType:202,buildingLevel:4,buildingCnt:2}</t>
  </si>
  <si>
    <t>升级2个居民房舍至</t>
  </si>
  <si>
    <t>buildingLevelUpNow{buildingType:202,buildingWantLevel:6}</t>
  </si>
  <si>
    <t>跳转到最低级居民房舍【升级】菜单按钮</t>
  </si>
  <si>
    <t>buildingLevelUpWithCnt{buildingType:203,buildingLevel:6,buildingCnt:2}</t>
  </si>
  <si>
    <t>升级2个磨坊至</t>
  </si>
  <si>
    <t>buildingLevelUpNow{buildingType:203,buildingWantLevel:6}</t>
  </si>
  <si>
    <t>跳转到最低级磨坊【升级】菜单按钮</t>
  </si>
  <si>
    <t>buildingLevelUpWithCnt{buildingType:204,buildingLevel:6,buildingCnt:2}</t>
  </si>
  <si>
    <t>升级2个伐木场至</t>
  </si>
  <si>
    <t>buildingLevelUpNow{buildingType:204,buildingWantLevel:6}</t>
  </si>
  <si>
    <t>跳转到最低级伐木场【升级】菜单按钮</t>
  </si>
  <si>
    <t>buildingLevelUpWithCnt{buildingType:205,buildingLevel:6,buildingCnt:2}</t>
  </si>
  <si>
    <t>升级2个石矿场至</t>
  </si>
  <si>
    <t>buildingLevelUpNow{buildingType:205,buildingWantLevel:6}</t>
  </si>
  <si>
    <t>跳转到最低级石矿场【升级】菜单按钮</t>
  </si>
  <si>
    <t>statisticReach{type:"PlayerCultivateResourceLand",value:1}</t>
  </si>
  <si>
    <t>城外资源点进行</t>
  </si>
  <si>
    <t>次木材采集</t>
  </si>
  <si>
    <t>跳转到当前占领最高级【木材】资源点采集按钮</t>
  </si>
  <si>
    <t>buildingPower{num:12000}</t>
  </si>
  <si>
    <t>buildingLevelUpNow{buildingType:0,buildingWantLevel:7}</t>
  </si>
  <si>
    <t>buildingLevelUp{buildingType:201,buildingLevel:7}</t>
  </si>
  <si>
    <t>buildingLevelUpNow{buildingType:201,buildingWantLevel:7}</t>
  </si>
  <si>
    <t>resourceProduction{food:0,wood:16000,stone:0,gold:0,status:1}</t>
  </si>
  <si>
    <t>提升木材资源产量至</t>
  </si>
  <si>
    <t>/小时</t>
  </si>
  <si>
    <t>resourceFieldStateSatisfied{type:1,level:4,state:100}</t>
  </si>
  <si>
    <t>跳转到4级【木材】资源点(无引导)</t>
  </si>
  <si>
    <t>resourceProduction{food:10000,wood:0,stone:0,gold:0,status:1}</t>
  </si>
  <si>
    <t>提升食物资源产量至</t>
  </si>
  <si>
    <t>resourceFieldStateSatisfied{type:2,level:4,state:100}</t>
  </si>
  <si>
    <t>跳转到4级【食物】资源点(无引导)</t>
  </si>
  <si>
    <t>presetTeam{heroCnt:2,soldierNum:0,teamCnt:2}</t>
  </si>
  <si>
    <t>编组2支各上阵</t>
  </si>
  <si>
    <t>编组2支上阵</t>
  </si>
  <si>
    <t>跳转到编队自动选择【有空坑位】页面(手动点编队)</t>
  </si>
  <si>
    <t>babelTowerLevelReach{level:1,stage:6}</t>
  </si>
  <si>
    <t>帝国军演通关第</t>
  </si>
  <si>
    <t>层</t>
  </si>
  <si>
    <t>跳转到主界面【英雄征战】按钮</t>
  </si>
  <si>
    <t>buildingSum{buildingType:213,sum:1}</t>
  </si>
  <si>
    <t>个码头</t>
  </si>
  <si>
    <t>buildingLevelUpNow{buildingType:213,buildingWantLevel:1}</t>
  </si>
  <si>
    <t>跳转到码头【建造】确认</t>
  </si>
  <si>
    <t>statisticReach{type:"CityGameFishingEvent",value:1}</t>
  </si>
  <si>
    <t>在码头进行捕鱼</t>
  </si>
  <si>
    <t>跳转到码头【捕鱼】菜单按钮</t>
  </si>
  <si>
    <t>statisticReach{type:"CityGameReward",value:1}</t>
  </si>
  <si>
    <t>在码头开启</t>
  </si>
  <si>
    <t>次捕鱼积分宝藏</t>
  </si>
  <si>
    <t>buildingPower{num:15000}</t>
  </si>
  <si>
    <t>buildingLevelUpNow{buildingType:0,buildingWantLevel:8}</t>
  </si>
  <si>
    <t>buildingLevelUp{buildingType:201,buildingLevel:8}</t>
  </si>
  <si>
    <t>buildingLevelUpNow{buildingType:201,buildingWantLevel:8}</t>
  </si>
  <si>
    <t>abandonResourceLand{abandonNum:1}</t>
  </si>
  <si>
    <t>放弃任意</t>
  </si>
  <si>
    <t>个最低级的资源点</t>
  </si>
  <si>
    <t>跳转到当前占领最低级【任意】资源点放弃按钮</t>
  </si>
  <si>
    <t>satisfyInherentSkillLvHeroCnt{level:5,cnt:2}</t>
  </si>
  <si>
    <t>任意2个英雄固有技能等级提升至</t>
  </si>
  <si>
    <t>任意2个固有技能提升至</t>
  </si>
  <si>
    <t>resourceProduction{food:0,wood:20000,stone:0,gold:0,status:1}</t>
  </si>
  <si>
    <t>resourceProduction{food:0,wood:0,stone:10000,gold:0,status:1}</t>
  </si>
  <si>
    <t>提升石头资源产量至</t>
  </si>
  <si>
    <t>resourceFieldStateSatisfied{type:3,level:4,state:100}</t>
  </si>
  <si>
    <t>跳转到4级【石头】资源点(无引导)</t>
  </si>
  <si>
    <t>playerTerritoryPower{territoryPower:800}</t>
  </si>
  <si>
    <t>presetTeam{heroCnt:1,soldierNum:10800,teamCnt:1}</t>
  </si>
  <si>
    <t>任意1支部队士兵数达到【10800】弹出提升途径</t>
  </si>
  <si>
    <t>buildingSum{buildingType:230,sum:1}</t>
  </si>
  <si>
    <t>个大使馆</t>
  </si>
  <si>
    <t>buildingLevelUpNow{buildingType:230,buildingWantLevel:1}</t>
  </si>
  <si>
    <t>跳转到大使馆【建造】确认</t>
  </si>
  <si>
    <t>buildingLevelUp{buildingType:230,buildingLevel:5}</t>
  </si>
  <si>
    <t>升级大使馆至</t>
  </si>
  <si>
    <t>buildingLevelUpNow{buildingType:230,buildingWantLevel:5}</t>
  </si>
  <si>
    <t>跳转到大使馆【升级】菜单按钮</t>
  </si>
  <si>
    <t>statisticReach{type:"BattleKillMonsterEvent0_2",value:3}</t>
  </si>
  <si>
    <t>清剿稀有蛮族</t>
  </si>
  <si>
    <t>attackingMonsterNow{categoryType:1,rarity:2,level:0}</t>
  </si>
  <si>
    <t>跳转到野外主界面【搜索】野怪选项</t>
  </si>
  <si>
    <t>lordSkillActivate{skillId:50201,skillId:50202,skillId:60201,skillId:60202,relationIfWith:false}</t>
  </si>
  <si>
    <t>激活任意一个</t>
  </si>
  <si>
    <t>要求的发展方略</t>
  </si>
  <si>
    <t>跳转到发展方略界面技术改良【伐木斧】</t>
  </si>
  <si>
    <t>buildingSum{buildingType:231,sum:1}</t>
  </si>
  <si>
    <t>个市集</t>
  </si>
  <si>
    <t>buildingLevelUpNow{buildingType:231,buildingWantLevel:1}</t>
  </si>
  <si>
    <t>跳转到市集【建造】确认</t>
  </si>
  <si>
    <t>statisticReach{type:"ResourceExchangeEvent",value:1}</t>
  </si>
  <si>
    <t>在市集进行资源兑换</t>
  </si>
  <si>
    <t>跳转到市集【资源兑换】菜单按钮</t>
  </si>
  <si>
    <t>buildingPower{num:20000}</t>
  </si>
  <si>
    <t>buildingLevelUpNow{buildingType:0,buildingWantLevel:9}</t>
  </si>
  <si>
    <t>buildingLevelUp{buildingType:201,buildingLevel:9}</t>
  </si>
  <si>
    <t>buildingLevelUpNow{buildingType:201,buildingWantLevel:9}</t>
  </si>
  <si>
    <t>playerTerritoryPower{territoryPower:1050}</t>
  </si>
  <si>
    <t>resourceProduction{food:0,wood:30000,stone:0,gold:0,status:1}</t>
  </si>
  <si>
    <t>resourceProduction{food:0,wood:0,stone:16000,gold:0,status:1}</t>
  </si>
  <si>
    <t>presetTeam{heroCnt:1,soldierNum:6000,teamCnt:2}</t>
  </si>
  <si>
    <t>任意2支部队上阵士兵数分别达到</t>
  </si>
  <si>
    <t>任意2支部队士兵数达到</t>
  </si>
  <si>
    <t>名(打野练副队)</t>
  </si>
  <si>
    <t>任意2支部队士兵数达到【6000】弹出提升途径</t>
  </si>
  <si>
    <t>buildingSum{buildingType:237,sum:1}</t>
  </si>
  <si>
    <t>个酒馆</t>
  </si>
  <si>
    <t>buildingLevelUpNow{buildingType:237,buildingWantLevel:1}</t>
  </si>
  <si>
    <t>跳转到旅店【建造】确认</t>
  </si>
  <si>
    <t>recruitCelebrity{num:1}</t>
  </si>
  <si>
    <t>在酒馆寻访内政官</t>
  </si>
  <si>
    <t>跳转到旅店【内政官寻访】菜单按钮</t>
  </si>
  <si>
    <t>statisticReach{type:"AppointOffice",value:1}</t>
  </si>
  <si>
    <t>城内委任</t>
  </si>
  <si>
    <t>名内政官</t>
  </si>
  <si>
    <t>跳转到主界面【内政官】按钮</t>
  </si>
  <si>
    <t>statisticReach{type:"EditCeleAdventureTeam",value:1}</t>
  </si>
  <si>
    <t>编辑</t>
  </si>
  <si>
    <t>个内政官探险队</t>
  </si>
  <si>
    <t>celebrityAdventureCnt{cnt:1}</t>
  </si>
  <si>
    <t>完成</t>
  </si>
  <si>
    <t>次探险事件</t>
  </si>
  <si>
    <t>celeAdventureInProgress{}</t>
  </si>
  <si>
    <t>celebrityFavorLevelUp{celebrityId:0,num:3}</t>
  </si>
  <si>
    <t>升级任意内政官等级至</t>
  </si>
  <si>
    <t>celeAdventureTeamLvUp{cnt:2}</t>
  </si>
  <si>
    <t>将内政官探险队等级提升至</t>
  </si>
  <si>
    <t>statisticReach{type:"PlayerFireInCitySoldier",value:100}</t>
  </si>
  <si>
    <t>解雇任意类型士兵</t>
  </si>
  <si>
    <t>名(回收食物)</t>
  </si>
  <si>
    <t>跳转到校场【部队详情】菜单按钮</t>
  </si>
  <si>
    <t>presetTeam{heroCnt:1,soldierNum:13200,teamCnt:1}</t>
  </si>
  <si>
    <t>任意1支部队士兵数达到【13600】弹出提升途径</t>
  </si>
  <si>
    <t>presetTeam{heroCnt:1,soldierNum:11200,teamCnt:2}</t>
  </si>
  <si>
    <t>任意2支部队士兵数达到【12000】弹出提升途径</t>
  </si>
  <si>
    <t>occupyResourceLand{level:5,occupyNum:1,needTrace:true}</t>
  </si>
  <si>
    <t>个5级或更高级的资源点(多队集火，副队先手扛伤害)</t>
  </si>
  <si>
    <t>个5级或更高级资源点</t>
  </si>
  <si>
    <t>resourceFieldStateSatisfied{type:0,level:5,state:100}</t>
  </si>
  <si>
    <t>跳转到5级【木材】资源点(无引导)</t>
  </si>
  <si>
    <t>buildingLevelUp{buildingType:202,buildingLevel:8}</t>
  </si>
  <si>
    <t>升级居民房舍至</t>
  </si>
  <si>
    <t>buildingLevelUpNow{buildingType:202,buildingWantLevel:8}</t>
  </si>
  <si>
    <t>跳转到居民房舍【升级】菜单按钮</t>
  </si>
  <si>
    <t>taxCopper{type:2,count:1}</t>
  </si>
  <si>
    <t>在城镇中心消耗帝国币进行</t>
  </si>
  <si>
    <t>在城镇中心进行</t>
  </si>
  <si>
    <t>次征税</t>
  </si>
  <si>
    <t>跳转到城镇中心【征税】菜单按钮</t>
  </si>
  <si>
    <t>statisticReach{type:"HeroRecruitForTypeEvent1",value:500}</t>
  </si>
  <si>
    <t>点将台消耗铜币累计精锐招募</t>
  </si>
  <si>
    <t>点将台累计精锐招募</t>
  </si>
  <si>
    <t>跳转到主界面英雄招募入口【铜钱招募】</t>
  </si>
  <si>
    <t>transferSacred{cnt:5000}</t>
  </si>
  <si>
    <t>分解任意英雄或技能信物获得</t>
  </si>
  <si>
    <t>技能点</t>
  </si>
  <si>
    <t>跳转到主界面【技能】按钮</t>
  </si>
  <si>
    <t>heroLevelUp{heroId:0,level:20}</t>
  </si>
  <si>
    <t>跳转到攻打资源点或野怪根据英雄等级【20级】进行判断</t>
  </si>
  <si>
    <t>heroSkillUp{heroId:0,level:7}</t>
  </si>
  <si>
    <t>任意英雄固有技能等级提升至</t>
  </si>
  <si>
    <t>任意英雄固有技能提升至</t>
  </si>
  <si>
    <t>setHeroOnWall{heroId:0,cnt:2}</t>
  </si>
  <si>
    <t>城墙驻守委任上阵</t>
  </si>
  <si>
    <t>名英雄</t>
  </si>
  <si>
    <t>跳转到城墙【城池防御】菜单按钮</t>
  </si>
  <si>
    <t>occupyResourceLand{level:5,occupyNum:3,needTrace:true}</t>
  </si>
  <si>
    <t>个5级或更高级的资源点</t>
  </si>
  <si>
    <t>跳转到5级产量最低【任意】资源点无引导</t>
  </si>
  <si>
    <t>playerTerritoryPower{territoryPower:2000}</t>
  </si>
  <si>
    <t>跳转到当前可攻打最高级【任意】资源点攻占按钮</t>
  </si>
  <si>
    <t>buildingPower{num:27000}</t>
  </si>
  <si>
    <t>buildingLevelUpNow{buildingType:0,buildingWantLevel:10}</t>
  </si>
  <si>
    <t>buildingLevelUp{buildingType:201,buildingLevel:10}</t>
  </si>
  <si>
    <t>buildingLevelUpNow{buildingType:201,buildingWantLevel:10}</t>
  </si>
  <si>
    <t>civilLevelUp{age:3,complete:1}</t>
  </si>
  <si>
    <t>升级至启蒙时代</t>
  </si>
  <si>
    <t>heroRecruitGetHero{count:3}</t>
  </si>
  <si>
    <t>presetTeam{heroCnt:3,soldierNum:0,teamCnt:1}</t>
  </si>
  <si>
    <t>barracksLevelUp{level:10,count:1}</t>
  </si>
  <si>
    <t>barracksIsLevelUpNow{type:0,level:10}</t>
  </si>
  <si>
    <t>statisticReach{type:"TrainSoldierLevel11",value:1000}</t>
  </si>
  <si>
    <t>训练任意一种3级士兵</t>
  </si>
  <si>
    <t>soldierTraining{soldierType1:0,soldierLevel:3}</t>
  </si>
  <si>
    <t>跳转到当前可训练3级兵【兵营建筑】训练1000名士兵</t>
  </si>
  <si>
    <t>occupyResourceLand{level:5,resourceType:RT_Gold,occupyNum:2,needTrace:true}</t>
  </si>
  <si>
    <t>个5级或更高级的黄金资源点</t>
  </si>
  <si>
    <t>resourceFieldStateSatisfied{type:4,level:5,state:100}</t>
  </si>
  <si>
    <t>跳转到5级【黄金】资源点攻占按钮</t>
  </si>
  <si>
    <t>heroSkillUp{heroId:0,level:10}</t>
  </si>
  <si>
    <t>activeHeroTalent{heroId:0;cnt:2}</t>
  </si>
  <si>
    <t>任意英雄解锁第</t>
  </si>
  <si>
    <t>个天赋</t>
  </si>
  <si>
    <t>statisticReach{type:"PlayerReplaceSkillEvent",value:2}</t>
  </si>
  <si>
    <t>个技能</t>
  </si>
  <si>
    <t>presetTeam{heroCnt:1,soldierNum:25000,teamCnt:2}</t>
  </si>
  <si>
    <t>名(不够食物可先解雇其他兵种)</t>
  </si>
  <si>
    <t>resourceFieldStateSatisfied{type:0,level:6,state:100}</t>
  </si>
  <si>
    <t>任意2支部队士兵数达到【28000】弹出提升途径</t>
  </si>
  <si>
    <t>statisticReach{type:"PlayerFireInCitySoldier",value:500}</t>
  </si>
  <si>
    <t>statisticReach{type:"ScoutEvent6",value:1}</t>
  </si>
  <si>
    <t>resourceFieldStateSatisfied{type:0,level:6,state:1}</t>
  </si>
  <si>
    <t>跳转到侦察6级产量最低【任意】资源点</t>
  </si>
  <si>
    <t>occupyResourceLand{level:6,occupyNum:1,needTrace:true}</t>
  </si>
  <si>
    <t>个6级或更高级的资源点(多队集火，副队先手扛伤害)</t>
  </si>
  <si>
    <t>个6级或更高级资源点</t>
  </si>
  <si>
    <t>跳转到6级产量最低【任意】资源点</t>
  </si>
  <si>
    <t>buildingLevelUp{buildingType:222,buildingLevel:8}</t>
  </si>
  <si>
    <t>buildingLevelUpNow{buildingType:222,buildingWantLevel:8}</t>
  </si>
  <si>
    <t>statisticReach{type:"SoldierCureNums",value:5000}</t>
  </si>
  <si>
    <t>playerTerritoryPower{territoryPower:2700}</t>
  </si>
  <si>
    <t>buildingSum{buildingType:234,sum:2}</t>
  </si>
  <si>
    <t>个金矿场</t>
  </si>
  <si>
    <t>buildingLevelUpNow{buildingType:234,buildingWantLevel:1}</t>
  </si>
  <si>
    <t>跳转到金矿场【建造】确认</t>
  </si>
  <si>
    <t>buildingLevelUp{buildingType:202,buildingLevel:10}</t>
  </si>
  <si>
    <t>buildingLevelUpNow{buildingType:202,buildingWantLevel:10}</t>
  </si>
  <si>
    <t>buildingLevelUpWithCnt{buildingType:203,buildingLevel:10,buildingCnt:3}</t>
  </si>
  <si>
    <t>升级3个磨坊至</t>
  </si>
  <si>
    <t>buildingLevelUpNow{buildingType:203,buildingWantLevel:10}</t>
  </si>
  <si>
    <t>buildingLevelUpWithCnt{buildingType:204,buildingLevel:10,buildingCnt:2}</t>
  </si>
  <si>
    <t>buildingLevelUpNow{buildingType:204,buildingWantLevel:10}</t>
  </si>
  <si>
    <t>buildingLevelUpWithCnt{buildingType:205,buildingLevel:10,buildingCnt:2}</t>
  </si>
  <si>
    <t>buildingLevelUpNow{buildingType:205,buildingWantLevel:10}</t>
  </si>
  <si>
    <t>buildingLevelUpWithCnt{buildingType:234,buildingLevel:10,buildingCnt:2}</t>
  </si>
  <si>
    <t>升级2个金矿场至</t>
  </si>
  <si>
    <t>buildingLevelUpNow{buildingType:234,buildingWantLevel:10}</t>
  </si>
  <si>
    <t>跳转到最低级金矿场【升级】菜单按钮</t>
  </si>
  <si>
    <t>resourceProduction{food:25000,wood:25000,stone:25000,gold:25000,status:1}</t>
  </si>
  <si>
    <t>提升各项资源产量至</t>
  </si>
  <si>
    <t>/小时(食物、木材、石头、黄金)</t>
  </si>
  <si>
    <t>跳转到资源点根据产量【25000】判断选择不够的</t>
  </si>
  <si>
    <t>statisticReach{type:"GetDailyVitalityEvent100",value:1}</t>
  </si>
  <si>
    <t>领取日常任务</t>
  </si>
  <si>
    <t>活跃度的宝箱奖励</t>
  </si>
  <si>
    <t>跳转到任务界面【日常任务】</t>
  </si>
  <si>
    <t>babelTowerLevelReach{level:5,stage:6}</t>
  </si>
  <si>
    <t>occupyResourceLand{level:6,occupyNum:5,needTrace:true}</t>
  </si>
  <si>
    <t>个6级或更高级的资源点</t>
  </si>
  <si>
    <t>playerTerritoryPower{territoryPower:3100}</t>
  </si>
  <si>
    <t>buildingPower{num:35000}</t>
  </si>
  <si>
    <t>buildingLevelUpNow{buildingType:0,buildingWantLevel:11}</t>
  </si>
  <si>
    <t>buildingLevelUp{buildingType:201,buildingLevel:11}</t>
  </si>
  <si>
    <t>buildingLevelUpNow{buildingType:201,buildingWantLevel:11}</t>
  </si>
  <si>
    <t>castleScienceLevelUp {tech:101,level:3}</t>
  </si>
  <si>
    <t>升级城堡设施【后勤营】至</t>
  </si>
  <si>
    <t>升级设施【后勤营】至</t>
  </si>
  <si>
    <t>castleTechInResearchState{id:101,level:3}</t>
  </si>
  <si>
    <t>跳转到城堡【城堡设施】菜单按钮</t>
  </si>
  <si>
    <t>castleScienceLevelUp {tech:201,level:3}</t>
  </si>
  <si>
    <t>升级城堡设施【英雄训练场】至</t>
  </si>
  <si>
    <t>升级设施【英雄训练场】至</t>
  </si>
  <si>
    <t>castleTechInResearchState{id:201,level:3}</t>
  </si>
  <si>
    <t>跳转到城堡设施【英雄训练场】</t>
  </si>
  <si>
    <t>castleScienceLevelUp {tech:202,level:3}</t>
  </si>
  <si>
    <t>升级城堡设施【英雄防具所】至</t>
  </si>
  <si>
    <t>升级设施【英雄防具所】至</t>
  </si>
  <si>
    <t>castleTechInResearchState{id:202,level:3}</t>
  </si>
  <si>
    <t>跳转到城堡设施【英雄防具所】</t>
  </si>
  <si>
    <t>castleScienceLevelUp {tech:203,level:3}</t>
  </si>
  <si>
    <t>升级城堡设施【英雄补给站】至</t>
  </si>
  <si>
    <t>升级设施【英雄补给站】至</t>
  </si>
  <si>
    <t>castleTechInResearchState{id:203,level:3}</t>
  </si>
  <si>
    <t>跳转到城堡设施【英雄补给站】</t>
  </si>
  <si>
    <t>setHeroOnWall{heroId:0,cnt:3}</t>
  </si>
  <si>
    <t>城防驻守委任上阵</t>
  </si>
  <si>
    <t>buildingLevelUp{buildingType:215,buildingLevel:7}</t>
  </si>
  <si>
    <t>升级城墙至</t>
  </si>
  <si>
    <t>buildingLevelUpNow{buildingType:215,buildingWantLevel:7}</t>
  </si>
  <si>
    <t>跳转到城墙【升级】菜单按钮</t>
  </si>
  <si>
    <t>buildingLevelUp{buildingType:212,buildingLevel:7}</t>
  </si>
  <si>
    <t>级(增加屯兵上限)</t>
  </si>
  <si>
    <t>buildingLevelUpNow{buildingType:212,buildingWantLevel:7}</t>
  </si>
  <si>
    <t>buildingLevelUp{buildingType:226,buildingLevel:7}</t>
  </si>
  <si>
    <t>升级瞭望塔至</t>
  </si>
  <si>
    <t>buildingLevelUpNow{buildingType:226,buildingWantLevel:7}</t>
  </si>
  <si>
    <t>跳转到瞭望塔【升级】菜单按钮</t>
  </si>
  <si>
    <t>occupyResourceLand{level:6,occupyNum:9,needTrace:true}</t>
  </si>
  <si>
    <t>playerTerritoryPower{territoryPower:3500}</t>
  </si>
  <si>
    <t>buildingPower{num:45000}</t>
  </si>
  <si>
    <t>buildingLevelUpNow{buildingType:0,buildingWantLevel:12}</t>
  </si>
  <si>
    <t>buildingLevelUp{buildingType:201,buildingLevel:12}</t>
  </si>
  <si>
    <t>buildingLevelUpNow{buildingType:201,buildingWantLevel:12}</t>
  </si>
  <si>
    <t>castleScienceLevelUp {tech:101,level:5}</t>
  </si>
  <si>
    <t>castleTechInResearchState{id:101,level:5}</t>
  </si>
  <si>
    <t>跳转到城堡设施【后勤营】</t>
  </si>
  <si>
    <t>presetTeam{heroCnt:1,soldierNum:35000,teamCnt:2}</t>
  </si>
  <si>
    <t>任意2支部队士兵数达到【38000】弹出提升途径</t>
  </si>
  <si>
    <t>buildingSum{buildingType:229,sum:1}</t>
  </si>
  <si>
    <t>个战争大厅</t>
  </si>
  <si>
    <t>buildingLevelUpNow{buildingType:229,buildingWantLevel:1}</t>
  </si>
  <si>
    <t>跳转到战争大厅【建造】确认</t>
  </si>
  <si>
    <t>buildingLevelUp{buildingType:229,buildingLevel:10}</t>
  </si>
  <si>
    <t>升级战争大厅至</t>
  </si>
  <si>
    <t>buildingLevelUpNow{buildingType:229,buildingWantLevel:10}</t>
  </si>
  <si>
    <t>跳转到战争大厅【升级】菜单按钮</t>
  </si>
  <si>
    <t>celeAdventureTeamLvUp{cnt:5}</t>
  </si>
  <si>
    <t>celebrityAppointedOfficeCnt{cnt:5}</t>
  </si>
  <si>
    <t>buildingPower{num:60000}</t>
  </si>
  <si>
    <t>buildingLevelUpNow{buildingType:0,buildingWantLevel:13}</t>
  </si>
  <si>
    <t>buildingLevelUp{buildingType:201,buildingLevel:13}</t>
  </si>
  <si>
    <t>buildingLevelUpNow{buildingType:201,buildingWantLevel:13}</t>
  </si>
  <si>
    <t>castleScienceLevelUp{tech:101,level:7}</t>
  </si>
  <si>
    <t>castleTechInResearchState{id:101,level:7}</t>
  </si>
  <si>
    <t>castleScienceMultiLevelUp {techId:401,techId:402,techId:403,techId:404,level:3,relationIfWith:false}</t>
  </si>
  <si>
    <t>升级任意1个攻击类【城堡兵营设施】至</t>
  </si>
  <si>
    <t>升级1个攻击类【兵营设施】至</t>
  </si>
  <si>
    <t>multiCastleTechInResearching{techId:401,techId:402,techId:403,techId:404,relationIfWith:false,level:3}</t>
  </si>
  <si>
    <t>跳转到城堡设施【攻击类】根据兵营等级进行判断</t>
  </si>
  <si>
    <t>lordSkillActivate{skillId:50301,skillId:50302,skillId:60301,skillId:60302,relationIfWith:false}</t>
  </si>
  <si>
    <t>跳转到发展方略界面技术改良【安抚】</t>
  </si>
  <si>
    <t>presetTeam{heroCnt:1,soldierNum:45000,teamCnt:2}</t>
  </si>
  <si>
    <t>resourceFieldStateSatisfied{type:0,level:7,state:100}</t>
  </si>
  <si>
    <t>任意2支部队士兵数达到【45000】弹出提升途径</t>
  </si>
  <si>
    <t>occupyResourceLand{level:7,occupyNum:1,needTrace:true}</t>
  </si>
  <si>
    <t>个7级或更高级的资源点</t>
  </si>
  <si>
    <t>个7级或更高级资源点</t>
  </si>
  <si>
    <t>跳转到7级产量最低【任意】资源点</t>
  </si>
  <si>
    <t>playerTerritoryPower{territoryPower:4500}</t>
  </si>
  <si>
    <t>buildingLevelUp{buildingType:202,buildingLevel:13}</t>
  </si>
  <si>
    <t>buildingLevelUpNow{buildingType:202,buildingWantLevel:13}</t>
  </si>
  <si>
    <t>buildingLevelUpWithCnt{buildingType:203,buildingLevel:13,buildingCnt:3}</t>
  </si>
  <si>
    <t>buildingLevelUpNow{buildingType:203,buildingWantLevel:13}</t>
  </si>
  <si>
    <t>buildingLevelUpWithCnt{buildingType:204,buildingLevel:13,buildingCnt:3}</t>
  </si>
  <si>
    <t>升级3个伐木场至</t>
  </si>
  <si>
    <t>buildingLevelUpNow{buildingType:204,buildingWantLevel:13}</t>
  </si>
  <si>
    <t>buildingLevelUpWithCnt{buildingType:205,buildingLevel:13,buildingCnt:2}</t>
  </si>
  <si>
    <t>buildingLevelUpNow{buildingType:205,buildingWantLevel:13}</t>
  </si>
  <si>
    <t>buildingLevelUpWithCnt{buildingType:234,buildingLevel:13,buildingCnt:2}</t>
  </si>
  <si>
    <t>buildingLevelUpNow{buildingType:234,buildingWantLevel:13}</t>
  </si>
  <si>
    <t>resourceProduction{food:50000,wood:50000,stone:50000,gold:50000,status:1}</t>
  </si>
  <si>
    <t>跳转到资源点根据产量【50000】判断选择不够的</t>
  </si>
  <si>
    <t>buildingLevelUp{buildingType:237,buildingLevel:13}</t>
  </si>
  <si>
    <t>升级酒馆至</t>
  </si>
  <si>
    <t>buildingLevelUpNow{buildingType:237,buildingWantLevel:13}</t>
  </si>
  <si>
    <t>跳转到旅店【升级】菜单按钮</t>
  </si>
  <si>
    <t>lordSkillActivate{skillId:50401,skillId:50402,skillId:60401,skillId:60402,relationIfWith:false}</t>
  </si>
  <si>
    <t>跳转到发展方略界面技术改良【野性呼唤】</t>
  </si>
  <si>
    <t>statisticReach{type:"GetDailyVitalityEvent200",value:1}</t>
  </si>
  <si>
    <t>babelTowerLevelReach{level:9,stage:6}</t>
  </si>
  <si>
    <t>buildingPower{num:82000}</t>
  </si>
  <si>
    <t>buildingLevelUpNow{buildingType:0,buildingWantLevel:14}</t>
  </si>
  <si>
    <t>buildingLevelUp{buildingType:201,buildingLevel:14}</t>
  </si>
  <si>
    <t>buildingLevelUpNow{buildingType:201,buildingWantLevel:14}</t>
  </si>
  <si>
    <t>castleScienceLevelUp {tech:101,level:8}</t>
  </si>
  <si>
    <t>castleTechInResearchState{id:101,level:8}</t>
  </si>
  <si>
    <t>castleScienceMultiLevelUp {techId:401,techId:402,techId:403,techId:404,level:5,relationIfWith:false}</t>
  </si>
  <si>
    <t>multiCastleTechInResearching{techId:401,techId:402,techId:403,techId:404,relationIfWith:false,level:5}</t>
  </si>
  <si>
    <t>buildingLevelUp{buildingType:222,buildingLevel:13}</t>
  </si>
  <si>
    <t>buildingLevelUpNow{buildingType:222,buildingWantLevel:13}</t>
  </si>
  <si>
    <t>buildingLevelUp{buildingType:229,buildingLevel:13}</t>
  </si>
  <si>
    <t>buildingLevelUpNow{buildingType:229,buildingWantLevel:13}</t>
  </si>
  <si>
    <t>presetTeam{heroCnt:1,soldierNum:52000,teamCnt:2}</t>
  </si>
  <si>
    <t>任意2支部队士兵数达到【52000】弹出提升途径</t>
  </si>
  <si>
    <t>occupyResourceLand{level:7,occupyNum:8,needTrace:true}</t>
  </si>
  <si>
    <t>playerTerritoryPower{territoryPower:6300}</t>
  </si>
  <si>
    <t>heroLevelUp{heroId:0,level:35}</t>
  </si>
  <si>
    <t>resourceFieldStateSatisfied{type:0,level:8,state:100}</t>
  </si>
  <si>
    <t>跳转到攻打资源点或野怪根据英雄等级【35级】进行判断</t>
  </si>
  <si>
    <t>activeHeroTalent{heroId:0;cnt:3}</t>
  </si>
  <si>
    <t>satisfyInherentSkillLvHeroCnt{level:10,cnt:3}</t>
  </si>
  <si>
    <t>任意3个英雄固有技能等级提升至</t>
  </si>
  <si>
    <t>任意3个固有技能提升至</t>
  </si>
  <si>
    <t>castleScienceLevelUp {tech:201,level:5}</t>
  </si>
  <si>
    <t>castleTechInResearchState{id:201,level:5}</t>
  </si>
  <si>
    <t>castleScienceLevelUp {tech:202,level:5}</t>
  </si>
  <si>
    <t>castleTechInResearchState{id:202,level:5}</t>
  </si>
  <si>
    <t>castleScienceLevelUp {tech:203,level:5}</t>
  </si>
  <si>
    <t>castleTechInResearchState{id:203,level:5}</t>
  </si>
  <si>
    <t>presetTeam{heroCnt:1,soldierNum:60000,teamCnt:2}</t>
  </si>
  <si>
    <t>任意2支部队士兵数达到【60000】弹出提升途径</t>
  </si>
  <si>
    <t>occupyResourceLand{level:8,occupyNum:1,needTrace:true}</t>
  </si>
  <si>
    <t>个8级或更高级的资源点</t>
  </si>
  <si>
    <t>个8级或更高级资源点</t>
  </si>
  <si>
    <t>跳转到8级产量最低【任意】资源点</t>
  </si>
  <si>
    <t>occupyResourceLand{level:8,occupyNum:5,needTrace:true}</t>
  </si>
  <si>
    <t>buildingPower{num:110000}</t>
  </si>
  <si>
    <t>buildingLevelUpNow{buildingType:0,buildingWantLevel:15}</t>
  </si>
  <si>
    <t>buildingLevelUp{buildingType:201,buildingLevel:15}</t>
  </si>
  <si>
    <t>buildingLevelUpNow{buildingType:201,buildingWantLevel:15}</t>
  </si>
  <si>
    <t>civilLevelUp{age:4,complete:1}</t>
  </si>
  <si>
    <t>升级至全盛时代</t>
  </si>
  <si>
    <t>barracksLevelUp{level:15,count:1}</t>
  </si>
  <si>
    <t>barracksIsLevelUpNow{type:0,level:15}</t>
  </si>
  <si>
    <t>statisticReach{type:"TrainSoldierLevel04",value:2000}</t>
  </si>
  <si>
    <t>训练任意一种4级士兵</t>
  </si>
  <si>
    <t>soldierTraining{soldierType1:0,soldierLevel:4}</t>
  </si>
  <si>
    <t>跳转到当前可训练4级兵【兵营建筑】训练2000名士兵</t>
  </si>
  <si>
    <t>castleScienceMultiLevelUp {techId:501,techId:502,techId:503,level:3,relationIfWith:false}</t>
  </si>
  <si>
    <t>升级任意1个风格类【城堡英雄设施】至</t>
  </si>
  <si>
    <t>升级1个风格类【英雄设施】至</t>
  </si>
  <si>
    <t>multiCastleTechInResearching{techId:501,techId:502,techId:503,relationIfWith:false,level:3}</t>
  </si>
  <si>
    <t>跳转到城堡设施【英勇之剑】</t>
  </si>
  <si>
    <t>lordSkillActivate{skillId:50501;skillId:50502;skillId:60501;skillId:60502,relationIfWith:false}</t>
  </si>
  <si>
    <t>跳转到发展方略界面技术改良【采石术】</t>
  </si>
  <si>
    <t>presetTeam{heroCnt:1,soldierNum:70000,teamCnt:2}</t>
  </si>
  <si>
    <t>任意2支部队士兵数达到【70000】弹出提升途径</t>
  </si>
  <si>
    <t>occupyResourceLand{level:8,occupyNum:8,needTrace:true}</t>
  </si>
  <si>
    <t>playerTerritoryPower{territoryPower:8000}</t>
  </si>
  <si>
    <t>presetTeam{heroCnt:1,soldierNum:80000,teamCnt:2}</t>
  </si>
  <si>
    <t>resourceFieldStateSatisfied{type:0,level:9,state:100}</t>
  </si>
  <si>
    <t>任意2支部队士兵数达到【80000】弹出提升途径</t>
  </si>
  <si>
    <t>occupyResourceLand{level:9,occupyNum:1,needTrace:true}</t>
  </si>
  <si>
    <t>个9级或更高级的资源点</t>
  </si>
  <si>
    <t>个9级或更高级资源点</t>
  </si>
  <si>
    <t>跳转到9级产量最低【任意】资源点</t>
  </si>
  <si>
    <t>occupyResourceLand{level:9,occupyNum:5,needTrace:true}</t>
  </si>
  <si>
    <t>buildingPower{num:160000}</t>
  </si>
  <si>
    <t>buildingLevelUpNow{buildingType:0,buildingWantLevel:16}</t>
  </si>
  <si>
    <t>buildingLevelUp{buildingType:201,buildingLevel:16}</t>
  </si>
  <si>
    <t>buildingLevelUpNow{buildingType:201,buildingWantLevel:16}</t>
  </si>
  <si>
    <t>buildingLevelUp{buildingType:202,buildingLevel:16}</t>
  </si>
  <si>
    <t>buildingLevelUpNow{buildingType:202,buildingWantLevel:16}</t>
  </si>
  <si>
    <t>buildingLevelUpWithCnt{buildingType:203,buildingLevel:16,buildingCnt:4}</t>
  </si>
  <si>
    <t>升级4个磨坊至</t>
  </si>
  <si>
    <t>buildingLevelUpNow{buildingType:203,buildingWantLevel:16}</t>
  </si>
  <si>
    <t>buildingLevelUpWithCnt{buildingType:204,buildingLevel:16,buildingCnt:4}</t>
  </si>
  <si>
    <t>升级4个伐木场至</t>
  </si>
  <si>
    <t>buildingLevelUpNow{buildingType:204,buildingWantLevel:16}</t>
  </si>
  <si>
    <t>buildingLevelUpWithCnt{buildingType:205,buildingLevel:16,buildingCnt:2}</t>
  </si>
  <si>
    <t>buildingLevelUpNow{buildingType:205,buildingWantLevel:16}</t>
  </si>
  <si>
    <t>buildingLevelUpWithCnt{buildingType:234,buildingLevel:16,buildingCnt:2}</t>
  </si>
  <si>
    <t>buildingLevelUpNow{buildingType:234,buildingWantLevel:16}</t>
  </si>
  <si>
    <t>castleScienceMultiLevelUp {techId:501,techId:502,techId:503,level:5,relationIfWith:false}</t>
  </si>
  <si>
    <t>multiCastleTechInResearching{techId:501,techId:502,techId:503,relationIfWith:false,level:5}</t>
  </si>
  <si>
    <t>buildingPower{num:300000}</t>
  </si>
  <si>
    <t>buildingLevelUpNow{buildingType:0,buildingWantLevel:18}</t>
  </si>
  <si>
    <t>buildingLevelUp{buildingType:201,buildingLevel:18}</t>
  </si>
  <si>
    <t>buildingLevelUpNow{buildingType:201,buildingWantLevel:18}</t>
  </si>
  <si>
    <t>castleScienceLevelUp {tech:101,level:12}</t>
  </si>
  <si>
    <t>castleTechInResearchState{id:101,level:12}</t>
  </si>
  <si>
    <t>castleScienceMultiLevelUp {techId:701,techId:702,techId:703,techId:704,level:5,relationIfWith:false}</t>
  </si>
  <si>
    <t>升级任意1个防御类【城堡兵营设施】至</t>
  </si>
  <si>
    <t>升级1个防御类【兵营设施】至</t>
  </si>
  <si>
    <t>multiCastleTechInResearching{techId:701,techId:702,techId:703,techId:704,relationIfWith:false,level:5}</t>
  </si>
  <si>
    <t>跳转到城堡设施【防御类】根据兵营等级进行判断</t>
  </si>
  <si>
    <t>presetTeam{heroCnt:1,soldierNum:90000,teamCnt:2}</t>
  </si>
  <si>
    <t>任意2支部队士兵数达到【90000】弹出提升途径</t>
  </si>
  <si>
    <t>occupyResourceLand{level:9,occupyNum:8,needTrace:true}</t>
  </si>
  <si>
    <t>playerTerritoryPower{territoryPower:10000}</t>
  </si>
  <si>
    <t>buildingPower{num:560000}</t>
  </si>
  <si>
    <t>buildingLevelUpNow{buildingType:0,buildingWantLevel:20}</t>
  </si>
  <si>
    <t>buildingLevelUp{buildingType:201,buildingLevel:20}</t>
  </si>
  <si>
    <t>buildingLevelUpNow{buildingType:201,buildingWantLevel:20}</t>
  </si>
  <si>
    <t>castleScienceLevelUp {tech:101,level:15}</t>
  </si>
  <si>
    <t>castleTechInResearchState{id:101,level:15}</t>
  </si>
  <si>
    <t>heroLevelUp{heroId:0,level:45}</t>
  </si>
  <si>
    <t>resourceFieldStateSatisfied{type:0,level:10,state:100}</t>
  </si>
  <si>
    <t>跳转到攻打资源点或野怪根据英雄等级【45级】进行判断</t>
  </si>
  <si>
    <t>presetTeam{heroCnt:1,soldierNum:100000,teamCnt:2}</t>
  </si>
  <si>
    <t>任意2支部队士兵数达到【100000】弹出提升途径</t>
  </si>
  <si>
    <t>occupyResourceLand{level:10,occupyNum:1,needTrace:true}</t>
  </si>
  <si>
    <t>个10级或更高级的资源点</t>
  </si>
  <si>
    <t>个10级或更高级资源点</t>
  </si>
  <si>
    <t>跳转到10级产量最低【任意】资源点</t>
  </si>
  <si>
    <t>occupyResourceLand{level:10,occupyNum:5,needTrace:true}</t>
  </si>
  <si>
    <t>playerTerritoryPower{territoryPower:12000}</t>
  </si>
  <si>
    <t>playerTerritoryPower{territoryPower:15000}</t>
  </si>
  <si>
    <t>occupyResourceLand{level:11,occupyNum:1,needTrace:true}</t>
  </si>
  <si>
    <t>个11级或更高级的资源点</t>
  </si>
  <si>
    <t>个11级或更高级资源点</t>
  </si>
  <si>
    <t>resourceFieldStateSatisfied{type:0,level:11,state:100}</t>
  </si>
  <si>
    <t>跳转到11级产量最低【任意】资源点</t>
  </si>
  <si>
    <t>occupyResourceLand{level:12,occupyNum:1,needTrace:true}</t>
  </si>
  <si>
    <t>个12级或更高级的资源点</t>
  </si>
  <si>
    <t>个12级或更高级资源点</t>
  </si>
  <si>
    <t>resourceFieldStateSatisfied{type:0,level:12,state:100}</t>
  </si>
  <si>
    <t>跳转到12级产量最低【任意】资源点</t>
  </si>
  <si>
    <t>convert(ResTask.proto,table_TaskOfficialPositionConf, TaskOfficialPositionConf.pbin)</t>
  </si>
  <si>
    <t>等级</t>
  </si>
  <si>
    <t>升级需要经验</t>
  </si>
  <si>
    <t>官职品质</t>
  </si>
  <si>
    <t>罗马数字显示</t>
  </si>
  <si>
    <t>描述</t>
  </si>
  <si>
    <t>俸禄奖励描述</t>
  </si>
  <si>
    <t>科技解锁描述</t>
  </si>
  <si>
    <t>buffer信息</t>
  </si>
  <si>
    <t>俸禄</t>
  </si>
  <si>
    <t>官职Icon图片集</t>
  </si>
  <si>
    <t>官职Icon图片</t>
  </si>
  <si>
    <t>背景Icon图片集</t>
  </si>
  <si>
    <t>背景Icon图片</t>
  </si>
  <si>
    <t>level</t>
  </si>
  <si>
    <t>quality</t>
  </si>
  <si>
    <t>levelType</t>
  </si>
  <si>
    <t>desc</t>
  </si>
  <si>
    <t>rwdDesc</t>
  </si>
  <si>
    <t>techDesc</t>
  </si>
  <si>
    <t>buffers.buffId</t>
  </si>
  <si>
    <t>buffers.valueB</t>
  </si>
  <si>
    <t>iconAtlas</t>
  </si>
  <si>
    <t>iconFile</t>
  </si>
  <si>
    <t>bgFile</t>
  </si>
  <si>
    <t>CommonBronzeHour</t>
  </si>
  <si>
    <t>icon_task</t>
  </si>
  <si>
    <t>icon_officer_title_01</t>
  </si>
  <si>
    <t>icon_officer_list_01</t>
  </si>
  <si>
    <t>icon_officer_title_03</t>
  </si>
  <si>
    <t>icon_officer_list_03</t>
  </si>
  <si>
    <t>icon_officer_title_04</t>
  </si>
  <si>
    <t>icon_officer_list_04</t>
  </si>
  <si>
    <t>icon_officer_title_05</t>
  </si>
  <si>
    <t>icon_officer_list_05</t>
  </si>
  <si>
    <t>icon_officer_title_06</t>
  </si>
  <si>
    <t>icon_officer_list_06</t>
  </si>
  <si>
    <t>icon_officer_title_07</t>
  </si>
  <si>
    <t>icon_officer_list_07</t>
  </si>
  <si>
    <t>convert(ResTask.proto,table_TaskHeroChooseConf, TaskHeroChooseConf.pbin)</t>
  </si>
  <si>
    <t>唯一配置id</t>
  </si>
  <si>
    <t>奖励列表</t>
  </si>
  <si>
    <t>奖励图集</t>
  </si>
  <si>
    <t>奖励icon</t>
  </si>
  <si>
    <t>rewards</t>
  </si>
  <si>
    <t>altas</t>
  </si>
  <si>
    <t>icon</t>
  </si>
  <si>
    <t>icon_hero</t>
  </si>
  <si>
    <t>icon_hero_008</t>
  </si>
  <si>
    <t>icon_hero_001</t>
  </si>
  <si>
    <t>旧Key</t>
  </si>
  <si>
    <t>新Key</t>
  </si>
  <si>
    <t>文本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</si>
</sst>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/>
      <name val="Microsoft YaHei UI"/>
      <family val="2"/>
      <charset val="134"/>
    </font>
    <font>
      <sz val="10"/>
      <color theme="1"/>
      <name val="Microsoft YaHei U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9" fillId="2" borderId="1">
      <alignment vertical="center"/>
    </xf>
    <xf numFmtId="0" fontId="10" fillId="0" borderId="0"/>
    <xf numFmtId="0" fontId="11" fillId="3" borderId="2">
      <alignment vertical="center"/>
    </xf>
    <xf numFmtId="0" fontId="4" fillId="7" borderId="0">
      <alignment vertical="center"/>
    </xf>
    <xf numFmtId="0" fontId="10" fillId="0" borderId="0"/>
    <xf numFmtId="0" fontId="6" fillId="0" borderId="0"/>
    <xf numFmtId="0" fontId="6" fillId="0" borderId="0"/>
  </cellStyleXfs>
  <cellXfs count="61">
    <xf numFmtId="0" fontId="0" fillId="0" borderId="0" xfId="0"/>
    <xf numFmtId="0" fontId="7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2" fillId="4" borderId="3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 vertical="top"/>
    </xf>
    <xf numFmtId="0" fontId="12" fillId="5" borderId="3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left" vertical="top"/>
    </xf>
    <xf numFmtId="0" fontId="8" fillId="6" borderId="3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/>
    </xf>
    <xf numFmtId="0" fontId="8" fillId="6" borderId="3" xfId="0" applyFont="1" applyFill="1" applyBorder="1" applyAlignment="1">
      <alignment horizontal="left" vertical="top"/>
    </xf>
    <xf numFmtId="0" fontId="7" fillId="0" borderId="3" xfId="0" applyFont="1" applyBorder="1" applyAlignment="1">
      <alignment horizontal="left" vertical="center" wrapText="1"/>
    </xf>
    <xf numFmtId="0" fontId="8" fillId="8" borderId="3" xfId="0" applyFont="1" applyFill="1" applyBorder="1" applyAlignment="1">
      <alignment horizontal="left" vertical="center"/>
    </xf>
    <xf numFmtId="0" fontId="7" fillId="8" borderId="3" xfId="0" applyFont="1" applyFill="1" applyBorder="1" applyAlignment="1">
      <alignment horizontal="left" vertical="top"/>
    </xf>
    <xf numFmtId="0" fontId="7" fillId="8" borderId="3" xfId="0" applyFont="1" applyFill="1" applyBorder="1" applyAlignment="1">
      <alignment horizontal="left" vertical="center"/>
    </xf>
    <xf numFmtId="0" fontId="7" fillId="8" borderId="3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 vertical="top"/>
    </xf>
    <xf numFmtId="0" fontId="13" fillId="9" borderId="3" xfId="3" applyFont="1" applyFill="1" applyBorder="1" applyAlignment="1">
      <alignment horizontal="left" vertical="center"/>
    </xf>
    <xf numFmtId="0" fontId="13" fillId="9" borderId="3" xfId="3" applyFont="1" applyFill="1" applyBorder="1" applyAlignment="1">
      <alignment horizontal="left"/>
    </xf>
    <xf numFmtId="0" fontId="13" fillId="9" borderId="3" xfId="3" applyFont="1" applyFill="1" applyBorder="1" applyAlignment="1">
      <alignment horizontal="left" vertical="top"/>
    </xf>
    <xf numFmtId="0" fontId="13" fillId="8" borderId="3" xfId="3" applyFont="1" applyFill="1" applyBorder="1" applyAlignment="1">
      <alignment horizontal="left"/>
    </xf>
    <xf numFmtId="0" fontId="13" fillId="8" borderId="3" xfId="0" applyFont="1" applyFill="1" applyBorder="1" applyAlignment="1">
      <alignment horizontal="left" vertical="center"/>
    </xf>
    <xf numFmtId="0" fontId="7" fillId="8" borderId="3" xfId="4" applyFont="1" applyFill="1" applyBorder="1" applyAlignment="1">
      <alignment horizontal="left"/>
    </xf>
    <xf numFmtId="0" fontId="7" fillId="8" borderId="3" xfId="4" applyFont="1" applyFill="1" applyBorder="1" applyAlignment="1">
      <alignment horizontal="left" vertical="center"/>
    </xf>
    <xf numFmtId="0" fontId="13" fillId="8" borderId="3" xfId="1" applyFont="1" applyFill="1" applyBorder="1" applyAlignment="1">
      <alignment horizontal="left"/>
    </xf>
    <xf numFmtId="0" fontId="13" fillId="8" borderId="3" xfId="1" applyFont="1" applyFill="1" applyBorder="1" applyAlignment="1">
      <alignment horizontal="left" vertical="top"/>
    </xf>
    <xf numFmtId="0" fontId="13" fillId="10" borderId="3" xfId="3" applyFont="1" applyFill="1" applyBorder="1" applyAlignment="1">
      <alignment horizontal="left" vertical="center"/>
    </xf>
    <xf numFmtId="0" fontId="13" fillId="10" borderId="3" xfId="3" applyFont="1" applyFill="1" applyBorder="1" applyAlignment="1">
      <alignment horizontal="left"/>
    </xf>
    <xf numFmtId="0" fontId="13" fillId="10" borderId="3" xfId="3" applyFont="1" applyFill="1" applyBorder="1" applyAlignment="1">
      <alignment horizontal="left" vertical="top"/>
    </xf>
    <xf numFmtId="0" fontId="7" fillId="0" borderId="3" xfId="0" applyFont="1" applyBorder="1" applyAlignment="1">
      <alignment horizontal="left"/>
    </xf>
    <xf numFmtId="0" fontId="14" fillId="5" borderId="3" xfId="0" applyFont="1" applyFill="1" applyBorder="1" applyAlignment="1">
      <alignment horizontal="left"/>
    </xf>
    <xf numFmtId="0" fontId="14" fillId="5" borderId="3" xfId="0" applyFont="1" applyFill="1" applyBorder="1" applyAlignment="1">
      <alignment horizontal="left" vertical="center"/>
    </xf>
    <xf numFmtId="0" fontId="13" fillId="10" borderId="3" xfId="1" applyFont="1" applyFill="1" applyBorder="1" applyAlignment="1">
      <alignment horizontal="left" vertical="center"/>
    </xf>
    <xf numFmtId="0" fontId="13" fillId="9" borderId="3" xfId="1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1" borderId="0" xfId="0" applyFont="1" applyFill="1" applyAlignment="1">
      <alignment horizontal="center"/>
    </xf>
    <xf numFmtId="0" fontId="16" fillId="12" borderId="0" xfId="0" applyFont="1" applyFill="1" applyAlignment="1">
      <alignment horizontal="center"/>
    </xf>
    <xf numFmtId="0" fontId="13" fillId="8" borderId="3" xfId="7" applyFont="1" applyFill="1" applyBorder="1" applyAlignment="1">
      <alignment horizontal="left"/>
    </xf>
    <xf numFmtId="0" fontId="13" fillId="8" borderId="3" xfId="1" applyFont="1" applyFill="1" applyBorder="1" applyAlignment="1">
      <alignment horizontal="left" vertical="center"/>
    </xf>
    <xf numFmtId="0" fontId="16" fillId="0" borderId="0" xfId="7" applyFont="1" applyAlignment="1">
      <alignment horizontal="center"/>
    </xf>
    <xf numFmtId="0" fontId="13" fillId="8" borderId="3" xfId="3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3" fillId="11" borderId="0" xfId="0" applyFont="1" applyFill="1" applyAlignment="1">
      <alignment horizontal="left"/>
    </xf>
    <xf numFmtId="0" fontId="3" fillId="1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11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6" fillId="0" borderId="0" xfId="7"/>
    <xf numFmtId="0" fontId="2" fillId="11" borderId="0" xfId="7" applyFont="1" applyFill="1"/>
    <xf numFmtId="0" fontId="2" fillId="13" borderId="0" xfId="7" applyFont="1" applyFill="1"/>
    <xf numFmtId="0" fontId="2" fillId="0" borderId="0" xfId="7" applyFont="1"/>
    <xf numFmtId="0" fontId="12" fillId="5" borderId="3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left"/>
    </xf>
    <xf numFmtId="0" fontId="8" fillId="8" borderId="3" xfId="7" applyFont="1" applyFill="1" applyBorder="1" applyAlignment="1">
      <alignment horizontal="left" vertical="center"/>
    </xf>
  </cellXfs>
  <cellStyles count="8">
    <cellStyle name="20% - 着色 1" xfId="4" builtinId="30"/>
    <cellStyle name="常规" xfId="0" builtinId="0"/>
    <cellStyle name="常规 2" xfId="2" xr:uid="{00000000-0005-0000-0000-000002000000}"/>
    <cellStyle name="常规 2 2 2" xfId="5" xr:uid="{00000000-0005-0000-0000-000005000000}"/>
    <cellStyle name="常规 3" xfId="7" xr:uid="{00000000-0005-0000-0000-000007000000}"/>
    <cellStyle name="常规 4" xfId="6" xr:uid="{00000000-0005-0000-0000-000006000000}"/>
    <cellStyle name="计算" xfId="3" builtinId="22"/>
    <cellStyle name="检查单元格" xfId="1" builtinId="23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meDesigner_NoArt_Global/common/excel/xls/Main/D_&#23545;&#35805;&#37197;&#3262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meDesigner_NoArt_Global/common/excel/xls/Share/J_&#30028;&#38754;&#36339;&#3671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BT3NOART/common/excel/xls/Share/J_&#30028;&#38754;&#36339;&#3671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ameDesigner_NoArt\common\excel\xls\Share\J_&#30028;&#38754;&#36339;&#3671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对话配置表"/>
      <sheetName val="Spine配置表"/>
      <sheetName val="#Sheet2"/>
      <sheetName val="#Sheet1"/>
      <sheetName val="#名称Key"/>
      <sheetName val="#对话模型配置"/>
    </sheetNames>
    <sheetDataSet>
      <sheetData sheetId="0">
        <row r="2">
          <cell r="AC2" t="str">
            <v>隐藏背景模糊</v>
          </cell>
        </row>
        <row r="263">
          <cell r="AG263" t="str">
            <v>这次危机，你是第一功臣，帝国的未来就交给你了！</v>
          </cell>
          <cell r="AH263">
            <v>55001</v>
          </cell>
        </row>
        <row r="264">
          <cell r="AG264" t="str">
            <v>这将是我给你的最后封赏，希望你能让帝国重现辉煌。</v>
          </cell>
          <cell r="AH264">
            <v>55001</v>
          </cell>
        </row>
        <row r="265">
          <cell r="AG265" t="str">
            <v>你可以选择一个洲，在那里我会给你准备一座城池，让你可以重整军队，从外向内夺回各个城市，消灭蛮族。</v>
          </cell>
          <cell r="AH265">
            <v>55001</v>
          </cell>
        </row>
        <row r="266">
          <cell r="AG266" t="str">
            <v>这就是陛下封赏的城池？小了点，但大人一定能让它发展壮大的。</v>
          </cell>
          <cell r="AH266">
            <v>55101</v>
          </cell>
        </row>
        <row r="267">
          <cell r="AG267" t="str">
            <v>能跟大人并肩作战实在荣幸！在下也要返回领地重振旗鼓了，离开之前，请允许我为您推荐一位名将！</v>
          </cell>
          <cell r="AH267">
            <v>55101</v>
          </cell>
        </row>
        <row r="268">
          <cell r="AG268" t="str">
            <v>通过【点将台】可以招募许多强力的英雄，这些英雄会为您军队的战斗力带来巨大的提升，大人，来点个将试试吧！</v>
          </cell>
          <cell r="AH268">
            <v>55102</v>
          </cell>
        </row>
        <row r="269">
          <cell r="AG269" t="str">
            <v>谁说女子不如男！花木兰愿为阁下亲效犬马之劳，扫除蛮族！</v>
          </cell>
          <cell r="AH269">
            <v>55103</v>
          </cell>
        </row>
        <row r="270">
          <cell r="AG270" t="str">
            <v>大人，探子在城外资源田发现了蛮族的踪迹，他们的势力竟然也渗透到了这里！</v>
          </cell>
          <cell r="AH270">
            <v>55104</v>
          </cell>
        </row>
        <row r="271">
          <cell r="AG271" t="str">
            <v>带兵打仗是将领的天职，领主大人，只要给我一点人马，我花木兰保你城池坚不可摧。</v>
          </cell>
          <cell r="AH271">
            <v>55105</v>
          </cell>
        </row>
        <row r="272">
          <cell r="AG272" t="str">
            <v>有个办法可以快速找到那些蛮子，大人，请跟我来搜索资源田。</v>
          </cell>
          <cell r="AH272">
            <v>55106</v>
          </cell>
        </row>
        <row r="273">
          <cell r="AG273" t="str">
            <v>击败这里的蛮族才能拿回资源田，大人，别犹豫，他们根本不足为惧！</v>
          </cell>
          <cell r="AH273">
            <v>55107</v>
          </cell>
        </row>
        <row r="274">
          <cell r="AG274" t="str">
            <v>这真是一场伟大的胜利，那我就放心了，大人，接下来到您出场了。</v>
          </cell>
          <cell r="AH274">
            <v>55108</v>
          </cell>
        </row>
        <row r="275">
          <cell r="AG275" t="str">
            <v>我们真正的敌人远比这些游荡的蛮族要强大得多，要想取胜需得从长计议。</v>
          </cell>
          <cell r="AH275">
            <v>55201</v>
          </cell>
        </row>
        <row r="276">
          <cell r="AG276" t="str">
            <v>大人，不如先从城市建设着手吧，毕竟有了粮食和资源，才能支撑更强大的军队。</v>
          </cell>
          <cell r="AH276">
            <v>55201</v>
          </cell>
        </row>
        <row r="277">
          <cell r="AG277" t="str">
            <v>大人，请先建造一些磨坊以便让居民生产粮食。</v>
          </cell>
          <cell r="AH277">
            <v>55202</v>
          </cell>
        </row>
        <row r="278">
          <cell r="AG278" t="str">
            <v>请在磨坊附近开垦几块农田，这样我们的居民就不用天天吃浆果了。</v>
          </cell>
          <cell r="AH278">
            <v>55203</v>
          </cell>
        </row>
        <row r="279">
          <cell r="AG279" t="str">
            <v>请多多升级我们的城镇中心，这样可以解锁更多不同用途的建筑。</v>
          </cell>
          <cell r="AH279">
            <v>55204</v>
          </cell>
        </row>
        <row r="280">
          <cell r="AG280" t="str">
            <v>大人，请您多建造一些居民房舍，这样您的城镇才能容下更多的村民。</v>
          </cell>
          <cell r="AH280">
            <v>55205</v>
          </cell>
        </row>
        <row r="281">
          <cell r="AG281" t="str">
            <v>城内资源生产人手有些不足，请大人在城镇中心训练一批村民吧。</v>
          </cell>
          <cell r="AH281">
            <v>55206</v>
          </cell>
        </row>
        <row r="282">
          <cell r="AG282" t="str">
            <v>作为领主，您可以自由调配村民的生产方案，以优先生产您需要的资源。</v>
          </cell>
          <cell r="AH282">
            <v>55207</v>
          </cell>
        </row>
        <row r="283">
          <cell r="AG283" t="str">
            <v>随着领地建设的深入，各种资源的需求会越来越大，大人不妨占领更多资源田。</v>
          </cell>
          <cell r="AH283">
            <v>55208</v>
          </cell>
        </row>
        <row r="284">
          <cell r="AG284" t="str">
            <v>在大人的勤奋治理下，领地发展逐渐走上正轨，大人果然既懂军事，又懂内政。</v>
          </cell>
          <cell r="AH284">
            <v>55301</v>
          </cell>
        </row>
        <row r="285">
          <cell r="AG285" t="str">
            <v>打铁要趁热，想要进一步强大，军事发展也不能落下。</v>
          </cell>
          <cell r="AH285">
            <v>55301</v>
          </cell>
        </row>
        <row r="286">
          <cell r="AG286" t="str">
            <v>持续升级城镇中心，才能保证领地的发展。</v>
          </cell>
          <cell r="AH286">
            <v>55302</v>
          </cell>
        </row>
        <row r="287">
          <cell r="AG287" t="str">
            <v>建筑可以免费升级时，请直接点击【免费完成】，让领地更快发展。</v>
          </cell>
          <cell r="AH287">
            <v>55303</v>
          </cell>
        </row>
        <row r="288">
          <cell r="AG288" t="str">
            <v>请您升级居民房舍，升级后能容纳更多的村民，提升村民人口上限。</v>
          </cell>
          <cell r="AH288">
            <v>55304</v>
          </cell>
        </row>
        <row r="289">
          <cell r="AG289" t="str">
            <v>我们还得先修整一下兵营，就可以快速发展我们的军队了。</v>
          </cell>
          <cell r="AH289">
            <v>55305</v>
          </cell>
        </row>
        <row r="290">
          <cell r="AG290" t="str">
            <v>扩大地盘，提升实力，都离不开一个最基本的条件，那就是要有足够多的士兵！</v>
          </cell>
          <cell r="AH290">
            <v>55306</v>
          </cell>
        </row>
        <row r="291">
          <cell r="AG291" t="str">
            <v>在面对紧急情况时，加速训练可以给您提供更快捷的兵源。</v>
          </cell>
          <cell r="AH291">
            <v>55307</v>
          </cell>
        </row>
        <row r="292">
          <cell r="AG292" t="str">
            <v>养兵千日用在一时，是时候让那些侵占良田的蛮族付出更大的代价了！</v>
          </cell>
          <cell r="AH292">
            <v>55308</v>
          </cell>
        </row>
        <row r="293">
          <cell r="AG293" t="str">
            <v>在下周游至此，听闻领主大人皇城一役，孤军救主，以一己之力抗衡百万蛮军，如此胆识颇有老夫当年之勇。</v>
          </cell>
          <cell r="AH293">
            <v>55401</v>
          </cell>
        </row>
        <row r="294">
          <cell r="AG294" t="str">
            <v>接下来我将帮助大人了解，如何进行英雄培养。</v>
          </cell>
          <cell r="AH294">
            <v>55401</v>
          </cell>
        </row>
        <row r="295">
          <cell r="AG295" t="str">
            <v>英雄固有技能都是他们的看家本领，请您务必注意优先升级，升级需要消耗技能点。</v>
          </cell>
          <cell r="AH295">
            <v>55402</v>
          </cell>
        </row>
        <row r="296">
          <cell r="AG296" t="str">
            <v>依在下看，敌人不过是一群乌合之众，我们有精兵良将，取胜如探囊取物，大人请下令吧。</v>
          </cell>
          <cell r="AH296">
            <v>55403</v>
          </cell>
        </row>
        <row r="297">
          <cell r="AG297" t="str">
            <v>虽然目前局势一片大好，但是大人必须要保持清醒，不能被眼前的胜利冲昏了头脑。</v>
          </cell>
          <cell r="AH297">
            <v>55501</v>
          </cell>
        </row>
        <row r="298">
          <cell r="AG298" t="str">
            <v>领地和部队的进一步发展，切不可冒进，需要制定周详的谋略。</v>
          </cell>
          <cell r="AH298">
            <v>55501</v>
          </cell>
        </row>
        <row r="299">
          <cell r="AG299" t="str">
            <v>周边的蛮族部队又在蠢蠢欲动，我们养精蓄锐也有一阵子了，正好可以拿他们练练兵。</v>
          </cell>
          <cell r="AH299">
            <v>55502</v>
          </cell>
        </row>
        <row r="300">
          <cell r="AG300" t="str">
            <v>攻打蛮族部队可以获得发展方略点数，积累一定点数可以制定新的发展方略。</v>
          </cell>
          <cell r="AH300">
            <v>55503</v>
          </cell>
        </row>
        <row r="301">
          <cell r="AG301" t="str">
            <v>展现谋略的时候到了，大人，请选择您的发展方略。</v>
          </cell>
          <cell r="AH301">
            <v>55504</v>
          </cell>
        </row>
        <row r="302">
          <cell r="AG302" t="str">
            <v>大人英明，发展方略提升了我军战斗力，内城建设需要消耗大量的木材，这时候就需要攻占一些木材资源田。</v>
          </cell>
          <cell r="AH302">
            <v>55505</v>
          </cell>
        </row>
        <row r="303">
          <cell r="AG303" t="str">
            <v>我们得考虑一下修缮治疗房舍了，士兵们需要休憩和治疗。</v>
          </cell>
          <cell r="AH303">
            <v>55506</v>
          </cell>
        </row>
        <row r="304">
          <cell r="AG304" t="str">
            <v>眼下周围局势逐渐稳定！在下也该告辞了！只要大人勤于内政，待突破瓶颈之时，必能登上人生巅峰！</v>
          </cell>
          <cell r="AH304">
            <v>55507</v>
          </cell>
        </row>
        <row r="305">
          <cell r="AG305" t="str">
            <v>离开之前，在下将为大人引荐两位英雄，大人可以选择一个，并将其纳入麾下！</v>
          </cell>
          <cell r="AH305">
            <v>55507</v>
          </cell>
        </row>
        <row r="306">
          <cell r="AG306" t="str">
            <v>加入一个强大的联盟，就等于有了强大的靠山，大人抓紧机会吧！</v>
          </cell>
          <cell r="AH306">
            <v>55508</v>
          </cell>
        </row>
        <row r="307">
          <cell r="AG307" t="str">
            <v>任何时候都不能忘记：城镇中心是领地发展的先决条件，请大人尽快着手升级。</v>
          </cell>
          <cell r="AH307">
            <v>55509</v>
          </cell>
        </row>
        <row r="308">
          <cell r="AG308" t="str">
            <v>建造领地只争朝夕，不要让过长升级时间成为您升级的绊脚石，请您继续使用【立即升级】。</v>
          </cell>
          <cell r="AH308">
            <v>55510</v>
          </cell>
        </row>
        <row r="309">
          <cell r="AG309" t="str">
            <v>领地建设需要大量木材，不如多修建几个伐木场，多多益善呢。</v>
          </cell>
          <cell r="AH309">
            <v>55511</v>
          </cell>
        </row>
        <row r="310">
          <cell r="AG310" t="str">
            <v>关羽大人所说的【突破瓶颈之时】到底是指什么？</v>
          </cell>
          <cell r="AH310">
            <v>55601</v>
          </cell>
        </row>
        <row r="311">
          <cell r="AG311" t="str">
            <v>我曾听说，通过【时代升级】可以掌握更先进的技术、解锁更高级的兵种，大人可以尝试一下。</v>
          </cell>
          <cell r="AH311">
            <v>55601</v>
          </cell>
        </row>
        <row r="312">
          <cell r="AG312" t="str">
            <v>繁荣度是突破实力瓶颈的关键，大人，让我们提升繁荣度吧。</v>
          </cell>
          <cell r="AH312">
            <v>55602</v>
          </cell>
        </row>
        <row r="313">
          <cell r="AG313" t="str">
            <v>时代升级仅一步之遥，还请大人加速升级城镇中心，迎接激动人心的时刻！</v>
          </cell>
          <cell r="AH313">
            <v>55603</v>
          </cell>
        </row>
        <row r="314">
          <cell r="AG314" t="str">
            <v>繁荣度已足够，请您升级城镇中心，为升级时代做好准备。</v>
          </cell>
          <cell r="AH314">
            <v>55604</v>
          </cell>
        </row>
        <row r="315">
          <cell r="AG315" t="str">
            <v>领主大人，城镇中心升级完成，万事俱备，请您迎接中古时代的到来吧！</v>
          </cell>
          <cell r="AH315">
            <v>55605</v>
          </cell>
        </row>
        <row r="316">
          <cell r="AG316" t="str">
            <v>想要招募出心仪的英雄，需要一点点运气，多抽几次，会有惊喜的。</v>
          </cell>
          <cell r="AH316">
            <v>55606</v>
          </cell>
        </row>
        <row r="317">
          <cell r="AG317" t="str">
            <v>欢迎来到中古时代！时代升级解锁了部队中第2个英雄的位置，您可以选择自己青睐的英雄上阵。</v>
          </cell>
          <cell r="AH317">
            <v>55607</v>
          </cell>
        </row>
        <row r="318">
          <cell r="AG318" t="str">
            <v>时代升级后，我们掌握了训练更高级兵种的能力，先升级兵营就能训练2级士兵。</v>
          </cell>
          <cell r="AH318">
            <v>55608</v>
          </cell>
        </row>
        <row r="319">
          <cell r="AG319" t="str">
            <v>双英雄和高级兵种将大大提升我们的实力，您可以轻松开拓更多领土。</v>
          </cell>
          <cell r="AH319">
            <v>55609</v>
          </cell>
        </row>
        <row r="320">
          <cell r="AG320" t="str">
            <v>大规模战斗会有很多士兵受伤，我们必须要有足够的治疗房舍，请大人升级一些治疗房舍。</v>
          </cell>
          <cell r="AH320">
            <v>55701</v>
          </cell>
        </row>
        <row r="321">
          <cell r="AG321" t="str">
            <v>英雄有着常人所不具备的技能，英雄达到一定等级可以通过学习更换新技能。</v>
          </cell>
          <cell r="AH321">
            <v>55702</v>
          </cell>
        </row>
        <row r="322">
          <cell r="AG322" t="str">
            <v>利用兵种克制攻打资源田，可以大幅减少我军损耗，知己知彼，百战百胜。</v>
          </cell>
          <cell r="AH322">
            <v>55703</v>
          </cell>
        </row>
        <row r="323">
          <cell r="AG323" t="str">
            <v>您可从邮件中的侦察报告获知敌情，使用相应兵种克制，更加容易胜利。</v>
          </cell>
          <cell r="AH323">
            <v>55704</v>
          </cell>
        </row>
        <row r="324">
          <cell r="AG324" t="str">
            <v>中古时代的建设需要消耗大量石头资源，多造一些石矿场是准没错的。</v>
          </cell>
          <cell r="AH324">
            <v>55801</v>
          </cell>
        </row>
        <row r="325">
          <cell r="AG325" t="str">
            <v>大人，请让村民去采集木材吧，充足的木材能够支持领地繁荣发展。</v>
          </cell>
          <cell r="AH325">
            <v>55802</v>
          </cell>
        </row>
        <row r="326">
          <cell r="AG326" t="str">
            <v>帝国历史上有着光辉灿烂的英雄传说，通过【英雄远征】您可以在此体验不同英雄的精彩人生。</v>
          </cell>
          <cell r="AH326">
            <v>55803</v>
          </cell>
        </row>
        <row r="327">
          <cell r="AG327" t="str">
            <v>快修建一个码头，把渔网撒出去，就能收获大量食物。</v>
          </cell>
          <cell r="AH327">
            <v>55901</v>
          </cell>
        </row>
        <row r="328">
          <cell r="AG328" t="str">
            <v>当您所拥有的资源田数量接近上限时，可以放弃低等级的资源田。</v>
          </cell>
          <cell r="AH328">
            <v>55902</v>
          </cell>
        </row>
        <row r="329">
          <cell r="AG329" t="str">
            <v>拥有大使馆可以让盟友帮忙加速建造，还能接受援军保护，大使馆等级越高越好。</v>
          </cell>
          <cell r="AH329">
            <v>55903</v>
          </cell>
        </row>
        <row r="330">
          <cell r="AG330" t="str">
            <v>如果您某种资源还有富余，可以考虑在市集兑换成其他类型的资源。</v>
          </cell>
          <cell r="AH330">
            <v>56001</v>
          </cell>
        </row>
        <row r="331">
          <cell r="AG331" t="str">
            <v>您可以在酒馆中招募各种人才，任命他们为内政官后，除了可以帮助您管理领地，还能外出探险。</v>
          </cell>
          <cell r="AH331">
            <v>56101</v>
          </cell>
        </row>
        <row r="332">
          <cell r="AG332" t="str">
            <v>内政官与英雄最大的区别在于：他们不能领兵打仗，但精于内政管理，请您务必善加利用。</v>
          </cell>
          <cell r="AH332">
            <v>56102</v>
          </cell>
        </row>
        <row r="333">
          <cell r="AG333" t="str">
            <v>除了内政管理外，内政官还可以外出探险，完成各种探险事件，获得内城发展所需的资源。</v>
          </cell>
          <cell r="AH333">
            <v>56103</v>
          </cell>
        </row>
        <row r="334">
          <cell r="AG334" t="str">
            <v>英雄技能升级需要使用大量铜钱，请不要错过每天的征税！</v>
          </cell>
          <cell r="AH334">
            <v>56201</v>
          </cell>
        </row>
        <row r="335">
          <cell r="AG335" t="str">
            <v>大人，派驻强力英雄守卫城墙，能有效地震慑敌人。</v>
          </cell>
          <cell r="AH335">
            <v>56202</v>
          </cell>
        </row>
        <row r="336">
          <cell r="AG336" t="str">
            <v>时代升级后，可在编队中上阵第3名英雄，显著提升战斗力。</v>
          </cell>
          <cell r="AH336">
            <v>56301</v>
          </cell>
        </row>
        <row r="337">
          <cell r="AG337" t="str">
            <v>进入启蒙时代后，高等级的建筑升级需要消耗黄金，因此我们需要在城外占领更多金矿。</v>
          </cell>
          <cell r="AH337">
            <v>56302</v>
          </cell>
        </row>
        <row r="338">
          <cell r="AG338" t="str">
            <v>黄金是非常宝贵的战略资源，在城内建造金矿场，才能更快发展领地。</v>
          </cell>
          <cell r="AH338">
            <v>56501</v>
          </cell>
        </row>
        <row r="339">
          <cell r="AG339" t="str">
            <v>在城堡可以训练特色兵种，升级各种军事设施，提升战斗力！</v>
          </cell>
          <cell r="AH339">
            <v>56601</v>
          </cell>
        </row>
        <row r="340">
          <cell r="AG340" t="str">
            <v>城墙可以帮助我们更好地守护城池，领主大人，快去提升一下城墙等级。</v>
          </cell>
          <cell r="AH340">
            <v>56602</v>
          </cell>
        </row>
        <row r="341">
          <cell r="AG341" t="str">
            <v>有了战争大厅，就能和盟友们一起组队攻城了，这将为我们带来巨大战略优势。</v>
          </cell>
          <cell r="AH341">
            <v>56701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界面跳转"/>
      <sheetName val="参数说明表"/>
      <sheetName val="#跳转样例"/>
      <sheetName val="JumpCmd"/>
      <sheetName val="命令说明"/>
      <sheetName val="#建筑表"/>
      <sheetName val="#建筑按钮表"/>
      <sheetName val="#地图按钮"/>
      <sheetName val="#配表参数"/>
    </sheetNames>
    <sheetDataSet>
      <sheetData sheetId="0">
        <row r="1">
          <cell r="H1"/>
        </row>
        <row r="2">
          <cell r="H2" t="str">
            <v>策划备注</v>
          </cell>
          <cell r="I2" t="str">
            <v>ID关联辅助</v>
          </cell>
        </row>
        <row r="3">
          <cell r="H3" t="str">
            <v>scene</v>
          </cell>
        </row>
        <row r="4">
          <cell r="H4" t="str">
            <v>跳转到城外(默认为当前屏幕中心位置)</v>
          </cell>
          <cell r="I4">
            <v>1</v>
          </cell>
        </row>
        <row r="5">
          <cell r="H5" t="str">
            <v>跳转野外副本8级怪</v>
          </cell>
          <cell r="I5">
            <v>101</v>
          </cell>
        </row>
        <row r="6">
          <cell r="H6"/>
          <cell r="I6">
            <v>0</v>
          </cell>
        </row>
        <row r="7">
          <cell r="H7" t="str">
            <v>跳转野外副本9级怪</v>
          </cell>
          <cell r="I7">
            <v>102</v>
          </cell>
        </row>
        <row r="8">
          <cell r="H8"/>
          <cell r="I8">
            <v>0</v>
          </cell>
        </row>
        <row r="9">
          <cell r="H9" t="str">
            <v>跳转野外副本9级怪</v>
          </cell>
          <cell r="I9">
            <v>103</v>
          </cell>
        </row>
        <row r="10">
          <cell r="H10"/>
          <cell r="I10">
            <v>0</v>
          </cell>
        </row>
        <row r="11">
          <cell r="H11" t="str">
            <v>跳转野外副本9级怪</v>
          </cell>
          <cell r="I11">
            <v>104</v>
          </cell>
        </row>
        <row r="12">
          <cell r="H12"/>
          <cell r="I12">
            <v>0</v>
          </cell>
        </row>
        <row r="13">
          <cell r="H13" t="str">
            <v>跳转到(已废弃)【城镇中心】展开菜单无箭头</v>
          </cell>
          <cell r="I13">
            <v>201</v>
          </cell>
        </row>
        <row r="14">
          <cell r="H14" t="str">
            <v>跳转到(已废弃)【居民房舍】展开菜单无箭头</v>
          </cell>
          <cell r="I14">
            <v>202</v>
          </cell>
        </row>
        <row r="15">
          <cell r="H15" t="str">
            <v>跳转到(已废弃)【磨坊】展开菜单无箭头</v>
          </cell>
          <cell r="I15">
            <v>203</v>
          </cell>
        </row>
        <row r="16">
          <cell r="H16" t="str">
            <v>跳转到(已废弃)【伐木场】展开菜单无箭头</v>
          </cell>
          <cell r="I16">
            <v>204</v>
          </cell>
        </row>
        <row r="17">
          <cell r="H17" t="str">
            <v>跳转到(已废弃)【石矿场】展开菜单无箭头</v>
          </cell>
          <cell r="I17">
            <v>205</v>
          </cell>
        </row>
        <row r="18">
          <cell r="H18" t="str">
            <v>跳转到(已废弃)【剑士营】展开菜单无箭头</v>
          </cell>
          <cell r="I18">
            <v>206</v>
          </cell>
        </row>
        <row r="19">
          <cell r="H19" t="str">
            <v>跳转到(已废弃)【农田】展开菜单无箭头</v>
          </cell>
          <cell r="I19">
            <v>207</v>
          </cell>
        </row>
        <row r="20">
          <cell r="H20" t="str">
            <v>跳转到(已废弃)【城堡】展开菜单无箭头</v>
          </cell>
          <cell r="I20">
            <v>208</v>
          </cell>
        </row>
        <row r="21">
          <cell r="H21" t="str">
            <v>跳转到(已废弃)【马厩】展开菜单无箭头</v>
          </cell>
          <cell r="I21">
            <v>209</v>
          </cell>
        </row>
        <row r="22">
          <cell r="H22" t="str">
            <v>跳转到(已废弃)【学院】展开菜单无箭头</v>
          </cell>
          <cell r="I22">
            <v>211</v>
          </cell>
        </row>
        <row r="23">
          <cell r="H23" t="str">
            <v>跳转到(已废弃)【校场】展开菜单无箭头</v>
          </cell>
          <cell r="I23">
            <v>212</v>
          </cell>
        </row>
        <row r="24">
          <cell r="H24" t="str">
            <v>跳转到(已废弃)【码头】展开菜单无箭头</v>
          </cell>
          <cell r="I24">
            <v>213</v>
          </cell>
        </row>
        <row r="25">
          <cell r="H25" t="str">
            <v>跳转到(已废弃)【城墙】展开菜单无箭头</v>
          </cell>
          <cell r="I25">
            <v>215</v>
          </cell>
        </row>
        <row r="26">
          <cell r="H26" t="str">
            <v>跳转到(已废弃)【治疗房舍】展开菜单无箭头</v>
          </cell>
          <cell r="I26">
            <v>222</v>
          </cell>
        </row>
        <row r="27">
          <cell r="H27" t="str">
            <v>跳转到(已废弃)【征兵房舍】展开菜单无箭头</v>
          </cell>
          <cell r="I27">
            <v>223</v>
          </cell>
        </row>
        <row r="28">
          <cell r="H28" t="str">
            <v>跳转到(已废弃)【射箭场】展开菜单无箭头</v>
          </cell>
          <cell r="I28">
            <v>224</v>
          </cell>
        </row>
        <row r="29">
          <cell r="H29" t="str">
            <v>跳转到(已废弃)【瞭望塔】展开菜单无箭头</v>
          </cell>
          <cell r="I29">
            <v>226</v>
          </cell>
        </row>
        <row r="30">
          <cell r="H30" t="str">
            <v>跳转到(已废弃)【防卫塔】展开菜单无箭头</v>
          </cell>
          <cell r="I30">
            <v>227</v>
          </cell>
        </row>
        <row r="31">
          <cell r="H31" t="str">
            <v>跳转到(已废弃)【战争大厅】展开菜单无箭头</v>
          </cell>
          <cell r="I31">
            <v>229</v>
          </cell>
        </row>
        <row r="32">
          <cell r="H32" t="str">
            <v>跳转到(已废弃)【大使馆】展开菜单无箭头</v>
          </cell>
          <cell r="I32">
            <v>230</v>
          </cell>
        </row>
        <row r="33">
          <cell r="H33" t="str">
            <v>跳转到(已废弃)【市集】展开菜单无箭头</v>
          </cell>
          <cell r="I33">
            <v>231</v>
          </cell>
        </row>
        <row r="34">
          <cell r="H34" t="str">
            <v>跳转到(已废弃)【枪兵营】展开菜单无箭头</v>
          </cell>
          <cell r="I34">
            <v>232</v>
          </cell>
        </row>
        <row r="35">
          <cell r="H35" t="str">
            <v>跳转到(已废弃)【博物馆】展开菜单无箭头</v>
          </cell>
          <cell r="I35">
            <v>233</v>
          </cell>
        </row>
        <row r="36">
          <cell r="H36" t="str">
            <v>跳转到(已废弃)【金矿场】展开菜单无箭头</v>
          </cell>
          <cell r="I36">
            <v>234</v>
          </cell>
        </row>
        <row r="37">
          <cell r="H37" t="str">
            <v>跳转到(已废弃)【旅店】展开菜单无箭头</v>
          </cell>
          <cell r="I37">
            <v>237</v>
          </cell>
        </row>
        <row r="38">
          <cell r="H38" t="str">
            <v>跳转到(已废弃)【旅店】展开菜单无箭头</v>
          </cell>
          <cell r="I38">
            <v>239</v>
          </cell>
        </row>
        <row r="39">
          <cell r="H39" t="str">
            <v>跳转到(已废弃)【旅店】展开菜单无箭头</v>
          </cell>
          <cell r="I39">
            <v>240</v>
          </cell>
        </row>
        <row r="40">
          <cell r="H40" t="str">
            <v>跳转到(已废弃)【旅店】展开菜单无箭头</v>
          </cell>
          <cell r="I40">
            <v>241</v>
          </cell>
        </row>
        <row r="41">
          <cell r="H41" t="str">
            <v>跳转到(已废弃)【市集】展开菜单无箭头</v>
          </cell>
          <cell r="I41">
            <v>242</v>
          </cell>
        </row>
        <row r="42">
          <cell r="H42" t="str">
            <v>跳转到(已废弃)【市集】展开菜单无箭头</v>
          </cell>
          <cell r="I42">
            <v>243</v>
          </cell>
        </row>
        <row r="43">
          <cell r="H43" t="str">
            <v>跳转到(已废弃)【校场】展开菜单无箭头</v>
          </cell>
          <cell r="I43">
            <v>244</v>
          </cell>
        </row>
        <row r="44">
          <cell r="H44" t="str">
            <v>跳转到(已废弃)【纪念碑】展开菜单无箭头</v>
          </cell>
          <cell r="I44">
            <v>245</v>
          </cell>
        </row>
        <row r="45">
          <cell r="H45" t="str">
            <v>跳转到(已废弃)【纪念碑】展开菜单无箭头</v>
          </cell>
          <cell r="I45">
            <v>246</v>
          </cell>
        </row>
        <row r="46">
          <cell r="H46" t="str">
            <v>跳转到(已废弃)【剑士营】展开菜单无箭头</v>
          </cell>
          <cell r="I46">
            <v>251</v>
          </cell>
        </row>
        <row r="47">
          <cell r="H47" t="str">
            <v>跳转到(已废弃)【城镇中心】展开菜单无箭头</v>
          </cell>
          <cell r="I47">
            <v>252</v>
          </cell>
        </row>
        <row r="48">
          <cell r="H48" t="str">
            <v>跳转到(已废弃)【城镇中心】展开菜单无箭头</v>
          </cell>
          <cell r="I48">
            <v>253</v>
          </cell>
        </row>
        <row r="49">
          <cell r="H49" t="str">
            <v>跳转到(已废弃)【马厩】展开菜单无箭头</v>
          </cell>
          <cell r="I49">
            <v>254</v>
          </cell>
        </row>
        <row r="50">
          <cell r="H50" t="str">
            <v>跳转到(已废弃)【枪兵营】展开菜单无箭头</v>
          </cell>
          <cell r="I50">
            <v>255</v>
          </cell>
        </row>
        <row r="51">
          <cell r="H51" t="str">
            <v>跳转到(已废弃)【射箭场】展开菜单无箭头</v>
          </cell>
          <cell r="I51">
            <v>256</v>
          </cell>
        </row>
        <row r="52">
          <cell r="H52" t="str">
            <v>跳转到(已废弃)【伐木场】展开菜单无箭头</v>
          </cell>
          <cell r="I52">
            <v>257</v>
          </cell>
        </row>
        <row r="53">
          <cell r="H53" t="str">
            <v>跳转到(已废弃)【点将台】展开菜单无箭头</v>
          </cell>
          <cell r="I53">
            <v>258</v>
          </cell>
        </row>
        <row r="54">
          <cell r="H54" t="str">
            <v>跳转到(已废弃)【居民房舍】展开菜单无箭头</v>
          </cell>
          <cell r="I54">
            <v>259</v>
          </cell>
        </row>
        <row r="55">
          <cell r="H55" t="str">
            <v>跳转到(已废弃)【治疗房舍】展开菜单无箭头</v>
          </cell>
          <cell r="I55">
            <v>260</v>
          </cell>
        </row>
        <row r="56">
          <cell r="H56" t="str">
            <v>跳转到(已废弃)【学院】展开菜单无箭头</v>
          </cell>
          <cell r="I56">
            <v>261</v>
          </cell>
        </row>
        <row r="57">
          <cell r="H57" t="str">
            <v>跳转到(已废弃)【防卫塔】展开菜单无箭头</v>
          </cell>
          <cell r="I57">
            <v>262</v>
          </cell>
        </row>
        <row r="58">
          <cell r="H58" t="str">
            <v>跳转到(已废弃)【博物馆】展开菜单无箭头</v>
          </cell>
          <cell r="I58">
            <v>263</v>
          </cell>
        </row>
        <row r="59">
          <cell r="H59" t="str">
            <v>跳转到(已废弃)【博物馆】展开菜单无箭头</v>
          </cell>
          <cell r="I59">
            <v>264</v>
          </cell>
        </row>
        <row r="60">
          <cell r="H60" t="str">
            <v>跳转到(已废弃)【市集】展开菜单无箭头</v>
          </cell>
          <cell r="I60">
            <v>265</v>
          </cell>
        </row>
        <row r="61">
          <cell r="H61" t="str">
            <v>跳转到(已废弃)【城墙】展开菜单无箭头</v>
          </cell>
          <cell r="I61">
            <v>266</v>
          </cell>
        </row>
        <row r="62">
          <cell r="H62" t="str">
            <v>跳转到(已废弃)【点将台】展开菜单无箭头</v>
          </cell>
          <cell r="I62">
            <v>267</v>
          </cell>
        </row>
        <row r="63">
          <cell r="H63" t="str">
            <v>跳转到(已废弃)【校场】展开菜单无箭头</v>
          </cell>
          <cell r="I63">
            <v>268</v>
          </cell>
        </row>
        <row r="64">
          <cell r="H64" t="str">
            <v>跳转到(已废弃)【学院】展开菜单无箭头</v>
          </cell>
          <cell r="I64">
            <v>269</v>
          </cell>
        </row>
        <row r="65">
          <cell r="H65" t="str">
            <v>跳转到(已废弃)【城堡】展开菜单无箭头</v>
          </cell>
          <cell r="I65">
            <v>270</v>
          </cell>
        </row>
        <row r="66">
          <cell r="H66" t="str">
            <v>跳转到(已废弃)【城堡】展开菜单无箭头</v>
          </cell>
          <cell r="I66">
            <v>271</v>
          </cell>
        </row>
        <row r="67">
          <cell r="H67" t="str">
            <v>跳转到(已废弃)【城镇中心】展开菜单无箭头</v>
          </cell>
          <cell r="I67">
            <v>272</v>
          </cell>
        </row>
        <row r="68">
          <cell r="H68" t="str">
            <v>新手剧情任务界面（章节任务）</v>
          </cell>
          <cell r="I68">
            <v>301</v>
          </cell>
        </row>
        <row r="69">
          <cell r="H69" t="str">
            <v>武将总览界面</v>
          </cell>
          <cell r="I69">
            <v>302</v>
          </cell>
        </row>
        <row r="70">
          <cell r="H70" t="str">
            <v>武将界面（默认星级最高的武将）</v>
          </cell>
          <cell r="I70">
            <v>303</v>
          </cell>
        </row>
        <row r="71">
          <cell r="H71" t="str">
            <v>邮件总览界面-系统</v>
          </cell>
          <cell r="I71">
            <v>304</v>
          </cell>
        </row>
        <row r="72">
          <cell r="H72" t="str">
            <v>邮件总览界面-战争</v>
          </cell>
          <cell r="I72">
            <v>305</v>
          </cell>
        </row>
        <row r="73">
          <cell r="H73" t="str">
            <v>邮件总览界面-野外</v>
          </cell>
          <cell r="I73">
            <v>306</v>
          </cell>
        </row>
        <row r="74">
          <cell r="H74" t="str">
            <v>邮件总览界面-联盟</v>
          </cell>
          <cell r="I74">
            <v>307</v>
          </cell>
        </row>
        <row r="75">
          <cell r="H75" t="str">
            <v>主界面【联盟】</v>
          </cell>
          <cell r="I75">
            <v>308</v>
          </cell>
        </row>
        <row r="76">
          <cell r="H76" t="str">
            <v>文明时代升级界面</v>
          </cell>
          <cell r="I76">
            <v>309</v>
          </cell>
        </row>
        <row r="77">
          <cell r="H77" t="str">
            <v>跳转到建造【城镇中心】无箭头</v>
          </cell>
          <cell r="I77">
            <v>310</v>
          </cell>
        </row>
        <row r="78">
          <cell r="H78" t="str">
            <v>跳转到建造【居民房舍】无箭头</v>
          </cell>
          <cell r="I78">
            <v>311</v>
          </cell>
        </row>
        <row r="79">
          <cell r="H79" t="str">
            <v>跳转到建造【磨坊】无箭头</v>
          </cell>
          <cell r="I79">
            <v>312</v>
          </cell>
        </row>
        <row r="80">
          <cell r="H80" t="str">
            <v>跳转到建造【伐木场】无箭头</v>
          </cell>
          <cell r="I80">
            <v>313</v>
          </cell>
        </row>
        <row r="81">
          <cell r="H81" t="str">
            <v>跳转到建造【石矿场】无箭头</v>
          </cell>
          <cell r="I81">
            <v>314</v>
          </cell>
        </row>
        <row r="82">
          <cell r="H82" t="str">
            <v>跳转到建造【剑士营】无箭头</v>
          </cell>
          <cell r="I82">
            <v>315</v>
          </cell>
        </row>
        <row r="83">
          <cell r="H83" t="str">
            <v>跳转到建造【农田】无箭头</v>
          </cell>
          <cell r="I83">
            <v>316</v>
          </cell>
        </row>
        <row r="84">
          <cell r="H84" t="str">
            <v>跳转到建造【城堡】无箭头</v>
          </cell>
          <cell r="I84">
            <v>317</v>
          </cell>
        </row>
        <row r="85">
          <cell r="H85" t="str">
            <v>跳转到建造【马厩】无箭头</v>
          </cell>
          <cell r="I85">
            <v>318</v>
          </cell>
        </row>
        <row r="86">
          <cell r="H86" t="str">
            <v>跳转到建造【修道院】无箭头</v>
          </cell>
          <cell r="I86">
            <v>319</v>
          </cell>
        </row>
        <row r="87">
          <cell r="H87" t="str">
            <v>跳转到建造【学院】无箭头</v>
          </cell>
          <cell r="I87">
            <v>320</v>
          </cell>
        </row>
        <row r="88">
          <cell r="H88" t="str">
            <v>跳转到建造【校场】无箭头</v>
          </cell>
          <cell r="I88">
            <v>321</v>
          </cell>
        </row>
        <row r="89">
          <cell r="H89" t="str">
            <v>跳转到建造【码头】无箭头</v>
          </cell>
          <cell r="I89">
            <v>322</v>
          </cell>
        </row>
        <row r="90">
          <cell r="H90" t="str">
            <v>跳转到建造【渔网】无箭头</v>
          </cell>
          <cell r="I90">
            <v>323</v>
          </cell>
        </row>
        <row r="91">
          <cell r="H91" t="str">
            <v>跳转到建造【城墙】无箭头</v>
          </cell>
          <cell r="I91">
            <v>324</v>
          </cell>
        </row>
        <row r="92">
          <cell r="H92" t="str">
            <v>跳转到建造【治疗房舍】无箭头</v>
          </cell>
          <cell r="I92">
            <v>325</v>
          </cell>
        </row>
        <row r="93">
          <cell r="H93" t="str">
            <v>跳转到建造【征兵房舍】无箭头</v>
          </cell>
          <cell r="I93">
            <v>326</v>
          </cell>
        </row>
        <row r="94">
          <cell r="H94" t="str">
            <v>跳转到建造【射箭场】无箭头</v>
          </cell>
          <cell r="I94">
            <v>327</v>
          </cell>
        </row>
        <row r="95">
          <cell r="H95" t="str">
            <v>跳转到建造【攻城器械所】无箭头</v>
          </cell>
          <cell r="I95">
            <v>328</v>
          </cell>
        </row>
        <row r="96">
          <cell r="H96" t="str">
            <v>跳转到建造【瞭望塔】无箭头</v>
          </cell>
          <cell r="I96">
            <v>329</v>
          </cell>
        </row>
        <row r="97">
          <cell r="H97" t="str">
            <v>跳转到建造【防卫塔】无箭头</v>
          </cell>
          <cell r="I97">
            <v>330</v>
          </cell>
        </row>
        <row r="98">
          <cell r="H98" t="str">
            <v>跳转到建造【铁匠铺】无箭头</v>
          </cell>
          <cell r="I98">
            <v>331</v>
          </cell>
        </row>
        <row r="99">
          <cell r="H99" t="str">
            <v>跳转到建造【战争大厅】无箭头</v>
          </cell>
          <cell r="I99">
            <v>332</v>
          </cell>
        </row>
        <row r="100">
          <cell r="H100" t="str">
            <v>跳转到建造【大使馆】无箭头</v>
          </cell>
          <cell r="I100">
            <v>333</v>
          </cell>
        </row>
        <row r="101">
          <cell r="H101" t="str">
            <v>跳转到建造【市集】无箭头</v>
          </cell>
          <cell r="I101">
            <v>334</v>
          </cell>
        </row>
        <row r="102">
          <cell r="H102" t="str">
            <v>跳转到建造【枪兵营】无箭头</v>
          </cell>
          <cell r="I102">
            <v>335</v>
          </cell>
        </row>
        <row r="103">
          <cell r="H103" t="str">
            <v>福利中心-充值界面</v>
          </cell>
          <cell r="I103">
            <v>336</v>
          </cell>
        </row>
        <row r="104">
          <cell r="H104" t="str">
            <v>福利中心-每日特惠</v>
          </cell>
          <cell r="I104">
            <v>338</v>
          </cell>
        </row>
        <row r="105">
          <cell r="H105" t="str">
            <v>背包</v>
          </cell>
          <cell r="I105">
            <v>337</v>
          </cell>
        </row>
        <row r="106">
          <cell r="H106" t="str">
            <v>建造博物馆</v>
          </cell>
          <cell r="I106">
            <v>338</v>
          </cell>
        </row>
        <row r="107">
          <cell r="H107" t="str">
            <v>主界面【搜索】</v>
          </cell>
          <cell r="I107">
            <v>340</v>
          </cell>
        </row>
        <row r="108">
          <cell r="H108" t="str">
            <v>主界面【战役】</v>
          </cell>
          <cell r="I108">
            <v>341</v>
          </cell>
        </row>
        <row r="109">
          <cell r="H109" t="str">
            <v>主界面【战法】</v>
          </cell>
          <cell r="I109">
            <v>342</v>
          </cell>
        </row>
        <row r="110">
          <cell r="H110" t="str">
            <v>主界面【爬塔】</v>
          </cell>
          <cell r="I110">
            <v>343</v>
          </cell>
        </row>
        <row r="111">
          <cell r="H111" t="str">
            <v>主界面【虎牢关】</v>
          </cell>
          <cell r="I111">
            <v>344</v>
          </cell>
        </row>
        <row r="112">
          <cell r="H112" t="str">
            <v>主界面【英雄】</v>
          </cell>
          <cell r="I112">
            <v>355</v>
          </cell>
        </row>
        <row r="113">
          <cell r="H113" t="str">
            <v>主界面【联盟】</v>
          </cell>
          <cell r="I113">
            <v>353</v>
          </cell>
        </row>
        <row r="114">
          <cell r="H114" t="str">
            <v>主界面【物品】</v>
          </cell>
          <cell r="I114">
            <v>354</v>
          </cell>
        </row>
        <row r="115">
          <cell r="H115" t="str">
            <v>主界面【邮件】</v>
          </cell>
          <cell r="I115">
            <v>356</v>
          </cell>
        </row>
        <row r="116">
          <cell r="H116" t="str">
            <v>主界面【商城】</v>
          </cell>
          <cell r="I116">
            <v>357</v>
          </cell>
        </row>
        <row r="117">
          <cell r="H117" t="str">
            <v>科技界面-弓兵攻击 I</v>
          </cell>
          <cell r="I117">
            <v>370</v>
          </cell>
        </row>
        <row r="118">
          <cell r="H118" t="str">
            <v>跳转到文明选择</v>
          </cell>
          <cell r="I118">
            <v>371</v>
          </cell>
        </row>
        <row r="119">
          <cell r="H119" t="str">
            <v>跳转到城外搜索界面【蛮族】选项</v>
          </cell>
          <cell r="I119">
            <v>390</v>
          </cell>
        </row>
        <row r="120">
          <cell r="H120" t="str">
            <v>跳转到城外搜索界面【食物】选项</v>
          </cell>
          <cell r="I120">
            <v>391</v>
          </cell>
        </row>
        <row r="121">
          <cell r="H121" t="str">
            <v>跳转到城外搜索界面【木头】选项</v>
          </cell>
          <cell r="I121">
            <v>392</v>
          </cell>
        </row>
        <row r="122">
          <cell r="H122" t="str">
            <v>跳转到城外搜索界面【石头】选项</v>
          </cell>
          <cell r="I122">
            <v>393</v>
          </cell>
        </row>
        <row r="123">
          <cell r="H123" t="str">
            <v>跳转到城外搜索界面【黄金】选项</v>
          </cell>
          <cell r="I123">
            <v>394</v>
          </cell>
        </row>
        <row r="124">
          <cell r="H124" t="str">
            <v>跳转到城外搜索界面【铜矿】选项</v>
          </cell>
          <cell r="I124">
            <v>395</v>
          </cell>
        </row>
        <row r="125">
          <cell r="H125" t="str">
            <v>跳转排行榜界面-个人势力</v>
          </cell>
          <cell r="I125">
            <v>396</v>
          </cell>
        </row>
        <row r="126">
          <cell r="H126" t="str">
            <v>跳转排行榜界面-联盟势力</v>
          </cell>
          <cell r="I126">
            <v>397</v>
          </cell>
        </row>
        <row r="127">
          <cell r="H127" t="str">
            <v>直播组件</v>
          </cell>
          <cell r="I127">
            <v>398</v>
          </cell>
        </row>
        <row r="128">
          <cell r="H128" t="str">
            <v>城镇中心浆果</v>
          </cell>
          <cell r="I128">
            <v>401</v>
          </cell>
        </row>
        <row r="129">
          <cell r="H129" t="str">
            <v>城镇中心木头</v>
          </cell>
          <cell r="I129">
            <v>402</v>
          </cell>
        </row>
        <row r="130">
          <cell r="H130" t="str">
            <v>城镇中心石矿</v>
          </cell>
          <cell r="I130">
            <v>403</v>
          </cell>
        </row>
        <row r="131">
          <cell r="H131" t="str">
            <v>城镇中心金矿</v>
          </cell>
          <cell r="I131">
            <v>404</v>
          </cell>
        </row>
        <row r="132">
          <cell r="H132" t="str">
            <v>城镇中心遗迹</v>
          </cell>
          <cell r="I132">
            <v>405</v>
          </cell>
        </row>
        <row r="133">
          <cell r="H133" t="str">
            <v>城镇中心村民</v>
          </cell>
          <cell r="I133">
            <v>502</v>
          </cell>
        </row>
        <row r="134">
          <cell r="H134" t="str">
            <v>城镇中心巡逻士兵</v>
          </cell>
          <cell r="I134">
            <v>503</v>
          </cell>
        </row>
        <row r="135">
          <cell r="H135" t="str">
            <v>野外就近不限等级的野怪</v>
          </cell>
          <cell r="I135">
            <v>601</v>
          </cell>
        </row>
        <row r="136">
          <cell r="H136" t="str">
            <v>野外就近不限等级粮食</v>
          </cell>
          <cell r="I136">
            <v>602</v>
          </cell>
        </row>
        <row r="137">
          <cell r="H137" t="str">
            <v>野外就近不限等级木材</v>
          </cell>
          <cell r="I137">
            <v>603</v>
          </cell>
        </row>
        <row r="138">
          <cell r="H138" t="str">
            <v>野外就近不限等级石头</v>
          </cell>
          <cell r="I138">
            <v>604</v>
          </cell>
        </row>
        <row r="139">
          <cell r="H139" t="str">
            <v>野外就近不限等级金矿</v>
          </cell>
          <cell r="I139">
            <v>605</v>
          </cell>
        </row>
        <row r="140">
          <cell r="H140" t="str">
            <v>野外就近1等级的野怪</v>
          </cell>
          <cell r="I140">
            <v>606</v>
          </cell>
        </row>
        <row r="141">
          <cell r="H141" t="str">
            <v>野外就近2等级的野怪</v>
          </cell>
          <cell r="I141">
            <v>607</v>
          </cell>
        </row>
        <row r="142">
          <cell r="H142" t="str">
            <v>野外就近3等级的野怪</v>
          </cell>
          <cell r="I142">
            <v>608</v>
          </cell>
        </row>
        <row r="143">
          <cell r="H143" t="str">
            <v>野外就近4等级的野怪</v>
          </cell>
          <cell r="I143">
            <v>609</v>
          </cell>
        </row>
        <row r="144">
          <cell r="H144" t="str">
            <v>野外就近5等级的野怪</v>
          </cell>
          <cell r="I144">
            <v>610</v>
          </cell>
        </row>
        <row r="145">
          <cell r="I145">
            <v>0</v>
          </cell>
        </row>
        <row r="146">
          <cell r="H146" t="str">
            <v>野外就近1等级粮食</v>
          </cell>
          <cell r="I146">
            <v>611</v>
          </cell>
        </row>
        <row r="147">
          <cell r="H147" t="str">
            <v>野外就近任意等级可采集木材、粮食、石头</v>
          </cell>
          <cell r="I147">
            <v>612</v>
          </cell>
        </row>
        <row r="148">
          <cell r="H148" t="str">
            <v>野外就近任意等级可采集稀有资源</v>
          </cell>
          <cell r="I148">
            <v>613</v>
          </cell>
        </row>
        <row r="149">
          <cell r="I149">
            <v>0</v>
          </cell>
        </row>
        <row r="150">
          <cell r="H150" t="str">
            <v>野外就近哨塔</v>
          </cell>
          <cell r="I150">
            <v>628</v>
          </cell>
        </row>
        <row r="151">
          <cell r="H151" t="str">
            <v>野外就近名城</v>
          </cell>
          <cell r="I151">
            <v>629</v>
          </cell>
        </row>
        <row r="152">
          <cell r="H152" t="str">
            <v>直接跳转-野外就近迷雾</v>
          </cell>
          <cell r="I152">
            <v>630</v>
          </cell>
        </row>
        <row r="153">
          <cell r="I153">
            <v>0</v>
          </cell>
        </row>
        <row r="154">
          <cell r="H154" t="str">
            <v>野外就近5等级的野怪</v>
          </cell>
          <cell r="I154">
            <v>631</v>
          </cell>
        </row>
        <row r="155">
          <cell r="H155" t="str">
            <v>野外就近6等级的野怪</v>
          </cell>
          <cell r="I155">
            <v>632</v>
          </cell>
        </row>
        <row r="156">
          <cell r="H156" t="str">
            <v>野外就近7等级的野怪</v>
          </cell>
          <cell r="I156">
            <v>633</v>
          </cell>
        </row>
        <row r="157">
          <cell r="H157" t="str">
            <v>野外就近8等级的野怪</v>
          </cell>
          <cell r="I157">
            <v>634</v>
          </cell>
        </row>
        <row r="158">
          <cell r="H158" t="str">
            <v>野外就近9等级的野怪</v>
          </cell>
          <cell r="I158">
            <v>635</v>
          </cell>
        </row>
        <row r="159">
          <cell r="H159" t="str">
            <v>野外就近10等级的野怪</v>
          </cell>
          <cell r="I159">
            <v>636</v>
          </cell>
        </row>
        <row r="160">
          <cell r="H160" t="str">
            <v>野外就近11等级的野怪</v>
          </cell>
          <cell r="I160">
            <v>637</v>
          </cell>
        </row>
        <row r="161">
          <cell r="H161" t="str">
            <v>野外就近12等级的野怪</v>
          </cell>
          <cell r="I161">
            <v>638</v>
          </cell>
        </row>
        <row r="162">
          <cell r="H162" t="str">
            <v>野外就近13等级的野怪</v>
          </cell>
          <cell r="I162">
            <v>639</v>
          </cell>
        </row>
        <row r="163">
          <cell r="H163" t="str">
            <v>野外就近14等级的野怪</v>
          </cell>
          <cell r="I163">
            <v>640</v>
          </cell>
        </row>
        <row r="164">
          <cell r="H164" t="str">
            <v>野外就近15等级的野怪</v>
          </cell>
          <cell r="I164">
            <v>641</v>
          </cell>
        </row>
        <row r="165">
          <cell r="H165" t="str">
            <v>野外就近16等级的野怪</v>
          </cell>
          <cell r="I165">
            <v>642</v>
          </cell>
        </row>
        <row r="166">
          <cell r="H166" t="str">
            <v>野外就近17等级的野怪</v>
          </cell>
          <cell r="I166">
            <v>643</v>
          </cell>
        </row>
        <row r="167">
          <cell r="H167" t="str">
            <v>野外就近18等级的野怪</v>
          </cell>
          <cell r="I167">
            <v>644</v>
          </cell>
        </row>
        <row r="168">
          <cell r="H168" t="str">
            <v>野外就近19等级的野怪</v>
          </cell>
          <cell r="I168">
            <v>645</v>
          </cell>
        </row>
        <row r="169">
          <cell r="H169" t="str">
            <v>野外就近20等级的野怪</v>
          </cell>
          <cell r="I169">
            <v>646</v>
          </cell>
        </row>
        <row r="170">
          <cell r="H170" t="str">
            <v>野外就近21等级的野怪</v>
          </cell>
          <cell r="I170">
            <v>647</v>
          </cell>
        </row>
        <row r="171">
          <cell r="H171" t="str">
            <v>野外就近22等级的野怪</v>
          </cell>
          <cell r="I171">
            <v>648</v>
          </cell>
        </row>
        <row r="172">
          <cell r="H172" t="str">
            <v>野外就近23等级的野怪</v>
          </cell>
          <cell r="I172">
            <v>649</v>
          </cell>
        </row>
        <row r="173">
          <cell r="H173" t="str">
            <v>野外就近24等级的野怪</v>
          </cell>
          <cell r="I173">
            <v>650</v>
          </cell>
        </row>
        <row r="174">
          <cell r="H174" t="str">
            <v>野外就近25等级的野怪</v>
          </cell>
          <cell r="I174">
            <v>651</v>
          </cell>
        </row>
        <row r="175">
          <cell r="H175" t="str">
            <v>野外就近26等级的野怪</v>
          </cell>
          <cell r="I175">
            <v>652</v>
          </cell>
        </row>
        <row r="176">
          <cell r="H176" t="str">
            <v>野外就近27等级的野怪</v>
          </cell>
          <cell r="I176">
            <v>653</v>
          </cell>
        </row>
        <row r="177">
          <cell r="H177" t="str">
            <v>野外就近28等级的野怪</v>
          </cell>
          <cell r="I177">
            <v>654</v>
          </cell>
        </row>
        <row r="178">
          <cell r="H178" t="str">
            <v>野外就近29等级的野怪</v>
          </cell>
          <cell r="I178">
            <v>655</v>
          </cell>
        </row>
        <row r="179">
          <cell r="H179" t="str">
            <v>野外就近30等级的野怪</v>
          </cell>
          <cell r="I179">
            <v>656</v>
          </cell>
        </row>
        <row r="180">
          <cell r="I180">
            <v>0</v>
          </cell>
        </row>
        <row r="181">
          <cell r="I181">
            <v>0</v>
          </cell>
        </row>
        <row r="182">
          <cell r="H182" t="str">
            <v>跳转到建造【农田】无箭头</v>
          </cell>
          <cell r="I182">
            <v>701</v>
          </cell>
        </row>
        <row r="183">
          <cell r="H183" t="str">
            <v>跳转到建造【马厩】无箭头</v>
          </cell>
          <cell r="I183">
            <v>702</v>
          </cell>
        </row>
        <row r="184">
          <cell r="H184" t="str">
            <v>跳转到建造【学院】无箭头</v>
          </cell>
          <cell r="I184">
            <v>703</v>
          </cell>
        </row>
        <row r="185">
          <cell r="H185" t="str">
            <v>跳转到建造【码头】无箭头</v>
          </cell>
          <cell r="I185">
            <v>704</v>
          </cell>
        </row>
        <row r="186">
          <cell r="H186" t="str">
            <v>跳转到建造【渔网】无箭头</v>
          </cell>
          <cell r="I186">
            <v>705</v>
          </cell>
        </row>
        <row r="187">
          <cell r="H187" t="str">
            <v>跳转到建造【治疗房舍】无箭头</v>
          </cell>
          <cell r="I187">
            <v>706</v>
          </cell>
        </row>
        <row r="188">
          <cell r="H188" t="str">
            <v>跳转到建造【征兵房舍】无箭头</v>
          </cell>
          <cell r="I188">
            <v>707</v>
          </cell>
        </row>
        <row r="189">
          <cell r="H189" t="str">
            <v>跳转到建造【战争大厅】无箭头</v>
          </cell>
          <cell r="I189">
            <v>708</v>
          </cell>
        </row>
        <row r="190">
          <cell r="H190" t="str">
            <v>跳转到建造【射箭场】无箭头</v>
          </cell>
          <cell r="I190">
            <v>709</v>
          </cell>
        </row>
        <row r="191">
          <cell r="H191" t="str">
            <v>跳转到建造【攻城器械所】无箭头</v>
          </cell>
          <cell r="I191">
            <v>710</v>
          </cell>
        </row>
        <row r="192">
          <cell r="H192" t="str">
            <v>跳转到建造【瞭望塔】无箭头</v>
          </cell>
          <cell r="I192">
            <v>711</v>
          </cell>
        </row>
        <row r="193">
          <cell r="H193" t="str">
            <v>跳转到建造【大使馆】无箭头</v>
          </cell>
          <cell r="I193">
            <v>712</v>
          </cell>
        </row>
        <row r="194">
          <cell r="H194" t="str">
            <v>跳转到建造【市集】无箭头</v>
          </cell>
          <cell r="I194">
            <v>713</v>
          </cell>
        </row>
        <row r="195">
          <cell r="H195" t="str">
            <v>跳转到建造【博物馆】无箭头</v>
          </cell>
          <cell r="I195">
            <v>714</v>
          </cell>
        </row>
        <row r="196">
          <cell r="H196" t="str">
            <v>跳转到建造【旅店】无箭头</v>
          </cell>
          <cell r="I196">
            <v>715</v>
          </cell>
        </row>
        <row r="197">
          <cell r="H197" t="str">
            <v>跳转到建造【居民房舍】无箭头</v>
          </cell>
          <cell r="I197">
            <v>716</v>
          </cell>
        </row>
        <row r="198">
          <cell r="H198" t="str">
            <v>跳转到建造【磨坊】无箭头</v>
          </cell>
          <cell r="I198">
            <v>717</v>
          </cell>
        </row>
        <row r="199">
          <cell r="H199" t="str">
            <v>跳转到建造【伐木场】无箭头</v>
          </cell>
          <cell r="I199">
            <v>718</v>
          </cell>
        </row>
        <row r="200">
          <cell r="H200" t="str">
            <v>跳转到建造【石矿场】无箭头</v>
          </cell>
          <cell r="I200">
            <v>719</v>
          </cell>
        </row>
        <row r="201">
          <cell r="H201" t="str">
            <v>跳转到建造【金矿场】无箭头</v>
          </cell>
          <cell r="I201">
            <v>720</v>
          </cell>
        </row>
        <row r="202">
          <cell r="H202"/>
          <cell r="I202">
            <v>0</v>
          </cell>
        </row>
        <row r="203">
          <cell r="H203"/>
          <cell r="I203">
            <v>0</v>
          </cell>
        </row>
        <row r="204">
          <cell r="H204"/>
          <cell r="I204">
            <v>0</v>
          </cell>
        </row>
        <row r="205">
          <cell r="H205"/>
          <cell r="I205">
            <v>0</v>
          </cell>
        </row>
        <row r="206">
          <cell r="H206"/>
          <cell r="I206">
            <v>0</v>
          </cell>
        </row>
        <row r="207">
          <cell r="H207" t="str">
            <v>直接跳转-医疗界面</v>
          </cell>
          <cell r="I207">
            <v>1001</v>
          </cell>
        </row>
        <row r="208">
          <cell r="H208" t="str">
            <v>跳转-具体活动（需要邮件id）</v>
          </cell>
          <cell r="I208">
            <v>1002</v>
          </cell>
        </row>
        <row r="209">
          <cell r="H209" t="str">
            <v>跳转到具体建筑（需要建筑id）</v>
          </cell>
          <cell r="I209">
            <v>1003</v>
          </cell>
        </row>
        <row r="210">
          <cell r="H210" t="str">
            <v>博物馆马车运输完成</v>
          </cell>
          <cell r="I210">
            <v>1007</v>
          </cell>
        </row>
        <row r="211">
          <cell r="H211" t="str">
            <v>跳转-月签到</v>
          </cell>
          <cell r="I211">
            <v>1008</v>
          </cell>
        </row>
        <row r="212">
          <cell r="H212" t="str">
            <v>跳转-城镇中心</v>
          </cell>
          <cell r="I212">
            <v>1009</v>
          </cell>
        </row>
        <row r="213">
          <cell r="H213" t="str">
            <v>旅店-名人寻访</v>
          </cell>
          <cell r="I213">
            <v>1010</v>
          </cell>
        </row>
        <row r="214">
          <cell r="H214" t="str">
            <v>市集-兑换商店</v>
          </cell>
          <cell r="I214">
            <v>1011</v>
          </cell>
        </row>
        <row r="215">
          <cell r="H215" t="str">
            <v>野外-名城贸易（打开缩略图）</v>
          </cell>
          <cell r="I215">
            <v>2000</v>
          </cell>
        </row>
        <row r="216">
          <cell r="H216" t="str">
            <v>野外-玩家所占领的等级最高的1块地</v>
          </cell>
          <cell r="I216">
            <v>2001</v>
          </cell>
        </row>
        <row r="217">
          <cell r="H217" t="str">
            <v>初级名城哨站</v>
          </cell>
          <cell r="I217">
            <v>3001</v>
          </cell>
        </row>
        <row r="218">
          <cell r="H218" t="str">
            <v>初级名城争夺</v>
          </cell>
          <cell r="I218">
            <v>3002</v>
          </cell>
        </row>
        <row r="219">
          <cell r="H219" t="str">
            <v>初级名城重新争夺</v>
          </cell>
          <cell r="I219">
            <v>3003</v>
          </cell>
        </row>
        <row r="220">
          <cell r="H220" t="str">
            <v>中级名城哨站</v>
          </cell>
          <cell r="I220">
            <v>3004</v>
          </cell>
        </row>
        <row r="221">
          <cell r="H221" t="str">
            <v>中级名城争夺</v>
          </cell>
          <cell r="I221">
            <v>3005</v>
          </cell>
        </row>
        <row r="222">
          <cell r="H222" t="str">
            <v>中级名城重新争夺</v>
          </cell>
          <cell r="I222">
            <v>3006</v>
          </cell>
        </row>
        <row r="223">
          <cell r="H223" t="str">
            <v>高级名城哨站</v>
          </cell>
          <cell r="I223">
            <v>3007</v>
          </cell>
        </row>
        <row r="224">
          <cell r="H224" t="str">
            <v>高级名城争夺</v>
          </cell>
          <cell r="I224">
            <v>3008</v>
          </cell>
        </row>
        <row r="225">
          <cell r="H225" t="str">
            <v>高级名城重新争夺</v>
          </cell>
          <cell r="I225">
            <v>3009</v>
          </cell>
        </row>
        <row r="226">
          <cell r="H226" t="str">
            <v>蛮族反击(名城外围开放)</v>
          </cell>
          <cell r="I226">
            <v>3010</v>
          </cell>
        </row>
        <row r="227">
          <cell r="H227" t="str">
            <v>蛮族反击(名城外围开放)</v>
          </cell>
          <cell r="I227">
            <v>3011</v>
          </cell>
        </row>
        <row r="228">
          <cell r="H228" t="str">
            <v>蛮族反击(名城外围开放)</v>
          </cell>
          <cell r="I228">
            <v>3012</v>
          </cell>
        </row>
        <row r="229">
          <cell r="H229" t="str">
            <v>蛮族反击(周固定活动)</v>
          </cell>
          <cell r="I229">
            <v>3013</v>
          </cell>
        </row>
        <row r="230">
          <cell r="H230" t="str">
            <v>蛮族反击(调试用)</v>
          </cell>
          <cell r="I230">
            <v>3014</v>
          </cell>
        </row>
        <row r="231">
          <cell r="H231" t="str">
            <v>直接打开招募界面默认选中卡池</v>
          </cell>
          <cell r="I231">
            <v>3015</v>
          </cell>
        </row>
        <row r="232">
          <cell r="H232" t="str">
            <v>可以训练3级士兵的兵营</v>
          </cell>
          <cell r="I232">
            <v>4000</v>
          </cell>
        </row>
        <row r="233">
          <cell r="H233" t="str">
            <v>直接跳转-英雄召唤（高级）</v>
          </cell>
          <cell r="I233">
            <v>3016</v>
          </cell>
        </row>
        <row r="234">
          <cell r="H234" t="str">
            <v>直接跳转-天下大势</v>
          </cell>
          <cell r="I234">
            <v>3017</v>
          </cell>
        </row>
        <row r="235">
          <cell r="H235" t="str">
            <v>直接跳转-冒险</v>
          </cell>
          <cell r="I235">
            <v>3018</v>
          </cell>
        </row>
        <row r="236">
          <cell r="H236" t="str">
            <v>直接跳转-官职委任</v>
          </cell>
          <cell r="I236">
            <v>3019</v>
          </cell>
        </row>
        <row r="237">
          <cell r="H237" t="str">
            <v>直接跳转-英雄列表</v>
          </cell>
          <cell r="I237">
            <v>3020</v>
          </cell>
        </row>
        <row r="238">
          <cell r="H238" t="str">
            <v>直接跳转-充值界面</v>
          </cell>
          <cell r="I238">
            <v>3021</v>
          </cell>
        </row>
        <row r="239">
          <cell r="H239" t="str">
            <v>直接跳转-英雄召唤（活动）</v>
          </cell>
          <cell r="I239">
            <v>3022</v>
          </cell>
        </row>
        <row r="240">
          <cell r="H240" t="str">
            <v>直接跳转-英雄列表（活动）</v>
          </cell>
          <cell r="I240">
            <v>3033</v>
          </cell>
        </row>
        <row r="241">
          <cell r="H241" t="str">
            <v>直接跳转-典藏技能主界面</v>
          </cell>
          <cell r="I241">
            <v>3034</v>
          </cell>
        </row>
        <row r="242">
          <cell r="H242" t="str">
            <v>直接跳转-典藏技能主界面(英雄页签)</v>
          </cell>
          <cell r="I242">
            <v>3035</v>
          </cell>
        </row>
        <row r="243">
          <cell r="I243">
            <v>0</v>
          </cell>
        </row>
        <row r="244">
          <cell r="H244" t="str">
            <v>科技界面-推荐科技</v>
          </cell>
          <cell r="I244">
            <v>5032</v>
          </cell>
        </row>
        <row r="245">
          <cell r="H245" t="str">
            <v>直接跳转-旅店-寻访界面</v>
          </cell>
          <cell r="I245">
            <v>5041</v>
          </cell>
        </row>
        <row r="246">
          <cell r="H246" t="str">
            <v>直接跳转-旅店-名人列表界面</v>
          </cell>
          <cell r="I246">
            <v>5042</v>
          </cell>
        </row>
        <row r="247">
          <cell r="H247" t="str">
            <v>直接跳转-市集-大流克兑换界面</v>
          </cell>
          <cell r="I247">
            <v>5043</v>
          </cell>
        </row>
        <row r="248">
          <cell r="H248" t="str">
            <v>直接跳转-居民房舍-增产界面</v>
          </cell>
          <cell r="I248">
            <v>5044</v>
          </cell>
        </row>
        <row r="249">
          <cell r="H249" t="str">
            <v>直接跳转-联盟-宝库</v>
          </cell>
          <cell r="I249">
            <v>5045</v>
          </cell>
        </row>
        <row r="250">
          <cell r="H250" t="str">
            <v>直接跳转-好友界面</v>
          </cell>
          <cell r="I250">
            <v>5046</v>
          </cell>
        </row>
        <row r="251">
          <cell r="H251" t="str">
            <v>直接跳转-有正在研究的科技，直接进入科技研究界面并加速，无则进入选中推荐科技</v>
          </cell>
          <cell r="I251">
            <v>5048</v>
          </cell>
        </row>
        <row r="252">
          <cell r="H252" t="str">
            <v>直接跳转-赛季</v>
          </cell>
          <cell r="I252">
            <v>5047</v>
          </cell>
        </row>
        <row r="253">
          <cell r="H253" t="str">
            <v>直接跳转-战功商店</v>
          </cell>
          <cell r="I253">
            <v>5049</v>
          </cell>
        </row>
        <row r="254">
          <cell r="H254" t="str">
            <v>直接跳转-英雄技能分解</v>
          </cell>
          <cell r="I254">
            <v>5050</v>
          </cell>
        </row>
        <row r="255">
          <cell r="H255" t="str">
            <v>直接跳转-城镇中心征税</v>
          </cell>
          <cell r="I255">
            <v>5051</v>
          </cell>
        </row>
        <row r="256">
          <cell r="H256" t="str">
            <v>直接跳转-市集资源兑换</v>
          </cell>
          <cell r="I256">
            <v>5052</v>
          </cell>
        </row>
        <row r="257">
          <cell r="H257" t="str">
            <v>直接跳转-当前冒险队内政官培养</v>
          </cell>
          <cell r="I257">
            <v>5053</v>
          </cell>
        </row>
        <row r="258">
          <cell r="H258"/>
          <cell r="I258">
            <v>0</v>
          </cell>
        </row>
        <row r="259">
          <cell r="H259" t="str">
            <v>跳转到科技界面【剑士攻击 I】科技</v>
          </cell>
          <cell r="I259">
            <v>5101</v>
          </cell>
        </row>
        <row r="260">
          <cell r="H260" t="str">
            <v>跳转到科技界面【枪兵攻击 I】科技</v>
          </cell>
          <cell r="I260">
            <v>5102</v>
          </cell>
        </row>
        <row r="261">
          <cell r="H261" t="str">
            <v>跳转到科技界面【骑士攻击 I】科技</v>
          </cell>
          <cell r="I261">
            <v>5103</v>
          </cell>
        </row>
        <row r="262">
          <cell r="H262" t="str">
            <v>跳转到科技界面【弓兵攻击 I】科技</v>
          </cell>
          <cell r="I262">
            <v>5104</v>
          </cell>
        </row>
        <row r="263">
          <cell r="H263" t="str">
            <v>跳转到科技界面【统御 I】科技</v>
          </cell>
          <cell r="I263">
            <v>5105</v>
          </cell>
        </row>
        <row r="264">
          <cell r="H264" t="str">
            <v>跳转到科技界面【剑士攻击 II】科技</v>
          </cell>
          <cell r="I264">
            <v>5106</v>
          </cell>
        </row>
        <row r="265">
          <cell r="H265" t="str">
            <v>跳转到科技界面【枪兵攻击 II】科技</v>
          </cell>
          <cell r="I265">
            <v>5107</v>
          </cell>
        </row>
        <row r="266">
          <cell r="H266" t="str">
            <v>跳转到科技界面【骑士攻击 II】科技</v>
          </cell>
          <cell r="I266">
            <v>5108</v>
          </cell>
        </row>
        <row r="267">
          <cell r="H267" t="str">
            <v>跳转到科技界面【弓兵攻击 II】科技</v>
          </cell>
          <cell r="I267">
            <v>5109</v>
          </cell>
        </row>
        <row r="268">
          <cell r="H268" t="str">
            <v>跳转到科技界面【剑士防御 I】科技</v>
          </cell>
          <cell r="I268">
            <v>5110</v>
          </cell>
        </row>
        <row r="269">
          <cell r="H269" t="str">
            <v>跳转到科技界面【枪兵防御 I】科技</v>
          </cell>
          <cell r="I269">
            <v>5111</v>
          </cell>
        </row>
        <row r="270">
          <cell r="H270" t="str">
            <v>跳转到科技界面【骑士防御 I】科技</v>
          </cell>
          <cell r="I270">
            <v>5112</v>
          </cell>
        </row>
        <row r="271">
          <cell r="H271" t="str">
            <v>跳转到科技界面【弓兵防御 I】科技</v>
          </cell>
          <cell r="I271">
            <v>5113</v>
          </cell>
        </row>
        <row r="272">
          <cell r="H272" t="str">
            <v>跳转到科技界面【统御 II】科技</v>
          </cell>
          <cell r="I272">
            <v>5114</v>
          </cell>
        </row>
        <row r="273">
          <cell r="H273" t="str">
            <v>跳转到科技界面【剑士攻击 III】科技</v>
          </cell>
          <cell r="I273">
            <v>5115</v>
          </cell>
        </row>
        <row r="274">
          <cell r="H274" t="str">
            <v>跳转到科技界面【枪兵攻击 III】科技</v>
          </cell>
          <cell r="I274">
            <v>5116</v>
          </cell>
        </row>
        <row r="275">
          <cell r="H275" t="str">
            <v>跳转到科技界面【骑士攻击 III】科技</v>
          </cell>
          <cell r="I275">
            <v>5117</v>
          </cell>
        </row>
        <row r="276">
          <cell r="H276" t="str">
            <v>跳转到科技界面【弓兵攻击 III】科技</v>
          </cell>
          <cell r="I276">
            <v>5118</v>
          </cell>
        </row>
        <row r="277">
          <cell r="H277" t="str">
            <v>跳转到科技界面【剑士防御 II】科技</v>
          </cell>
          <cell r="I277">
            <v>5119</v>
          </cell>
        </row>
        <row r="278">
          <cell r="H278" t="str">
            <v>跳转到科技界面【枪兵防御 II】科技</v>
          </cell>
          <cell r="I278">
            <v>5120</v>
          </cell>
        </row>
        <row r="279">
          <cell r="H279" t="str">
            <v>跳转到科技界面【骑士防御 II】科技</v>
          </cell>
          <cell r="I279">
            <v>5121</v>
          </cell>
        </row>
        <row r="280">
          <cell r="H280" t="str">
            <v>跳转到科技界面【弓兵防御 II】科技</v>
          </cell>
          <cell r="I280">
            <v>5122</v>
          </cell>
        </row>
        <row r="281">
          <cell r="H281" t="str">
            <v>跳转到科技界面【剑士生命】科技</v>
          </cell>
          <cell r="I281">
            <v>5123</v>
          </cell>
        </row>
        <row r="282">
          <cell r="H282" t="str">
            <v>跳转到科技界面【枪兵生命】科技</v>
          </cell>
          <cell r="I282">
            <v>5124</v>
          </cell>
        </row>
        <row r="283">
          <cell r="H283" t="str">
            <v>跳转到科技界面【骑士生命】科技</v>
          </cell>
          <cell r="I283">
            <v>5125</v>
          </cell>
        </row>
        <row r="284">
          <cell r="H284" t="str">
            <v>跳转到科技界面【弓兵生命】科技</v>
          </cell>
          <cell r="I284">
            <v>5126</v>
          </cell>
        </row>
        <row r="285">
          <cell r="H285" t="str">
            <v>跳转到科技界面【统御 III】科技</v>
          </cell>
          <cell r="I285">
            <v>5127</v>
          </cell>
        </row>
        <row r="286">
          <cell r="H286" t="str">
            <v>跳转到科技界面【磨坊产量 I】科技</v>
          </cell>
          <cell r="I286">
            <v>5128</v>
          </cell>
        </row>
        <row r="287">
          <cell r="H287" t="str">
            <v>跳转到科技界面【食物采集 I】科技</v>
          </cell>
          <cell r="I287">
            <v>5129</v>
          </cell>
        </row>
        <row r="288">
          <cell r="H288" t="str">
            <v>跳转到科技界面【伐木场产量 I】科技</v>
          </cell>
          <cell r="I288">
            <v>5130</v>
          </cell>
        </row>
        <row r="289">
          <cell r="H289" t="str">
            <v>跳转到科技界面【木材采集 I】科技</v>
          </cell>
          <cell r="I289">
            <v>5131</v>
          </cell>
        </row>
        <row r="290">
          <cell r="H290" t="str">
            <v>跳转到科技界面【村民效率 I】科技</v>
          </cell>
          <cell r="I290">
            <v>5132</v>
          </cell>
        </row>
        <row r="291">
          <cell r="H291" t="str">
            <v>跳转到科技界面【磨坊产量 II】科技</v>
          </cell>
          <cell r="I291">
            <v>5133</v>
          </cell>
        </row>
        <row r="292">
          <cell r="H292" t="str">
            <v>跳转到科技界面【石头采集 I】科技</v>
          </cell>
          <cell r="I292">
            <v>5134</v>
          </cell>
        </row>
        <row r="293">
          <cell r="H293" t="str">
            <v>跳转到科技界面【伐木场产量 II】科技</v>
          </cell>
          <cell r="I293">
            <v>5135</v>
          </cell>
        </row>
        <row r="294">
          <cell r="H294" t="str">
            <v>跳转到科技界面【黄金采集 I】科技</v>
          </cell>
          <cell r="I294">
            <v>5136</v>
          </cell>
        </row>
        <row r="295">
          <cell r="H295" t="str">
            <v>跳转到科技界面【采石场产量 I】科技</v>
          </cell>
          <cell r="I295">
            <v>5137</v>
          </cell>
        </row>
        <row r="296">
          <cell r="H296" t="str">
            <v>跳转到科技界面【采金场产量 I】科技</v>
          </cell>
          <cell r="I296">
            <v>5138</v>
          </cell>
        </row>
        <row r="297">
          <cell r="H297" t="str">
            <v>跳转到科技界面【村民效率 II】科技</v>
          </cell>
          <cell r="I297">
            <v>5139</v>
          </cell>
        </row>
        <row r="298">
          <cell r="H298" t="str">
            <v>跳转到科技界面【磨坊产量 III】科技</v>
          </cell>
          <cell r="I298">
            <v>5140</v>
          </cell>
        </row>
        <row r="299">
          <cell r="H299" t="str">
            <v>跳转到科技界面【食物采集 II】科技</v>
          </cell>
          <cell r="I299">
            <v>5141</v>
          </cell>
        </row>
        <row r="300">
          <cell r="H300" t="str">
            <v>跳转到科技界面【伐木场产量 III】科技</v>
          </cell>
          <cell r="I300">
            <v>5142</v>
          </cell>
        </row>
        <row r="301">
          <cell r="H301" t="str">
            <v>跳转到科技界面【木材采集 II】科技</v>
          </cell>
          <cell r="I301">
            <v>5143</v>
          </cell>
        </row>
        <row r="302">
          <cell r="H302" t="str">
            <v>跳转到科技界面【采石场产量 II】科技</v>
          </cell>
          <cell r="I302">
            <v>5144</v>
          </cell>
        </row>
        <row r="303">
          <cell r="H303" t="str">
            <v>跳转到科技界面【石头采集 II】科技</v>
          </cell>
          <cell r="I303">
            <v>5145</v>
          </cell>
        </row>
        <row r="304">
          <cell r="H304" t="str">
            <v>跳转到科技界面【采金场产量 II】科技</v>
          </cell>
          <cell r="I304">
            <v>5146</v>
          </cell>
        </row>
        <row r="305">
          <cell r="H305" t="str">
            <v>跳转到科技界面【黄金采集 II】科技</v>
          </cell>
          <cell r="I305">
            <v>5147</v>
          </cell>
        </row>
        <row r="306">
          <cell r="H306" t="str">
            <v>跳转到科技界面【铜币生产】科技</v>
          </cell>
          <cell r="I306">
            <v>5148</v>
          </cell>
        </row>
        <row r="307">
          <cell r="H307" t="str">
            <v>跳转到科技界面【资源存储】科技</v>
          </cell>
          <cell r="I307">
            <v>5149</v>
          </cell>
        </row>
        <row r="308">
          <cell r="H308" t="str">
            <v>跳转到科技界面【村民效率 III】科技</v>
          </cell>
          <cell r="I308">
            <v>5150</v>
          </cell>
        </row>
        <row r="309">
          <cell r="H309" t="str">
            <v>跳转到科技界面【剑士训练速度 I】科技</v>
          </cell>
          <cell r="I309">
            <v>5151</v>
          </cell>
        </row>
        <row r="310">
          <cell r="H310" t="str">
            <v>跳转到科技界面【枪兵训练速度 I】科技</v>
          </cell>
          <cell r="I310">
            <v>5152</v>
          </cell>
        </row>
        <row r="311">
          <cell r="H311" t="str">
            <v>跳转到科技界面【骑士训练速度 I】科技</v>
          </cell>
          <cell r="I311">
            <v>5153</v>
          </cell>
        </row>
        <row r="312">
          <cell r="H312" t="str">
            <v>跳转到科技界面【弓兵训练速度 I】科技</v>
          </cell>
          <cell r="I312">
            <v>5154</v>
          </cell>
        </row>
        <row r="313">
          <cell r="H313" t="str">
            <v>跳转到科技界面【伤兵容量 I】科技</v>
          </cell>
          <cell r="I313">
            <v>5155</v>
          </cell>
        </row>
        <row r="314">
          <cell r="H314" t="str">
            <v>跳转到科技界面【剑士训练速度 II】科技</v>
          </cell>
          <cell r="I314">
            <v>5156</v>
          </cell>
        </row>
        <row r="315">
          <cell r="H315" t="str">
            <v>跳转到科技界面【枪兵训练速度 II】科技</v>
          </cell>
          <cell r="I315">
            <v>5157</v>
          </cell>
        </row>
        <row r="316">
          <cell r="H316" t="str">
            <v>跳转到科技界面【骑士训练速度 II】科技</v>
          </cell>
          <cell r="I316">
            <v>5158</v>
          </cell>
        </row>
        <row r="317">
          <cell r="H317" t="str">
            <v>跳转到科技界面【弓兵训练速度 II】科技</v>
          </cell>
          <cell r="I317">
            <v>5159</v>
          </cell>
        </row>
        <row r="318">
          <cell r="H318" t="str">
            <v>跳转到科技界面【剑士训练数量 I】科技</v>
          </cell>
          <cell r="I318">
            <v>5160</v>
          </cell>
        </row>
        <row r="319">
          <cell r="H319" t="str">
            <v>跳转到科技界面【枪兵训练数量 I】科技</v>
          </cell>
          <cell r="I319">
            <v>5161</v>
          </cell>
        </row>
        <row r="320">
          <cell r="H320" t="str">
            <v>跳转到科技界面【骑士训练数量 I】科技</v>
          </cell>
          <cell r="I320">
            <v>5162</v>
          </cell>
        </row>
        <row r="321">
          <cell r="H321" t="str">
            <v>跳转到科技界面【弓兵训练数量 I】科技</v>
          </cell>
          <cell r="I321">
            <v>5163</v>
          </cell>
        </row>
        <row r="322">
          <cell r="H322" t="str">
            <v>跳转到科技界面【伤兵容量 II】科技</v>
          </cell>
          <cell r="I322">
            <v>5164</v>
          </cell>
        </row>
        <row r="323">
          <cell r="H323" t="str">
            <v>跳转到科技界面【剑士训练速度 III】科技</v>
          </cell>
          <cell r="I323">
            <v>5165</v>
          </cell>
        </row>
        <row r="324">
          <cell r="H324" t="str">
            <v>跳转到科技界面【枪兵训练速度 III】科技</v>
          </cell>
          <cell r="I324">
            <v>5166</v>
          </cell>
        </row>
        <row r="325">
          <cell r="H325" t="str">
            <v>跳转到科技界面【骑士训练速度 III】科技</v>
          </cell>
          <cell r="I325">
            <v>5167</v>
          </cell>
        </row>
        <row r="326">
          <cell r="H326" t="str">
            <v>跳转到科技界面【弓兵训练速度 III】科技</v>
          </cell>
          <cell r="I326">
            <v>5168</v>
          </cell>
        </row>
        <row r="327">
          <cell r="H327" t="str">
            <v>跳转到科技界面【剑士训练数量 II】科技</v>
          </cell>
          <cell r="I327">
            <v>5169</v>
          </cell>
        </row>
        <row r="328">
          <cell r="H328" t="str">
            <v>跳转到科技界面【枪兵训练数量 II】科技</v>
          </cell>
          <cell r="I328">
            <v>5170</v>
          </cell>
        </row>
        <row r="329">
          <cell r="H329" t="str">
            <v>跳转到科技界面【骑士训练数量 II】科技</v>
          </cell>
          <cell r="I329">
            <v>5171</v>
          </cell>
        </row>
        <row r="330">
          <cell r="H330" t="str">
            <v>跳转到科技界面【弓兵训练数量 II】科技</v>
          </cell>
          <cell r="I330">
            <v>5172</v>
          </cell>
        </row>
        <row r="331">
          <cell r="H331" t="str">
            <v>跳转到科技界面【体力上限】科技</v>
          </cell>
          <cell r="I331">
            <v>5173</v>
          </cell>
        </row>
        <row r="332">
          <cell r="H332" t="str">
            <v>跳转到科技界面【体力恢复】科技</v>
          </cell>
          <cell r="I332">
            <v>5174</v>
          </cell>
        </row>
        <row r="333">
          <cell r="H333" t="str">
            <v>跳转到科技界面【伤兵容量 III】科技</v>
          </cell>
          <cell r="I333">
            <v>5175</v>
          </cell>
        </row>
        <row r="334">
          <cell r="H334" t="str">
            <v>跳转到科技界面【攻城攻击 I】科技</v>
          </cell>
          <cell r="I334">
            <v>5176</v>
          </cell>
        </row>
        <row r="335">
          <cell r="H335" t="str">
            <v>跳转到科技界面【攻城防御 I】科技</v>
          </cell>
          <cell r="I335">
            <v>5177</v>
          </cell>
        </row>
        <row r="336">
          <cell r="H336" t="str">
            <v>跳转到科技界面【守城攻击 I】科技</v>
          </cell>
          <cell r="I336">
            <v>5178</v>
          </cell>
        </row>
        <row r="337">
          <cell r="H337" t="str">
            <v>跳转到科技界面【守城防御 I】科技</v>
          </cell>
          <cell r="I337">
            <v>5179</v>
          </cell>
        </row>
        <row r="338">
          <cell r="H338" t="str">
            <v>跳转到科技界面【城墙耐久 I】科技</v>
          </cell>
          <cell r="I338">
            <v>5180</v>
          </cell>
        </row>
        <row r="339">
          <cell r="H339" t="str">
            <v>跳转到科技界面【攻城攻击 II】科技</v>
          </cell>
          <cell r="I339">
            <v>5181</v>
          </cell>
        </row>
        <row r="340">
          <cell r="H340" t="str">
            <v>跳转到科技界面【攻城防御 II】科技</v>
          </cell>
          <cell r="I340">
            <v>5182</v>
          </cell>
        </row>
        <row r="341">
          <cell r="H341" t="str">
            <v>跳转到科技界面【守城攻击 II】科技</v>
          </cell>
          <cell r="I341">
            <v>5183</v>
          </cell>
        </row>
        <row r="342">
          <cell r="H342" t="str">
            <v>跳转到科技界面【守城防御 II】科技</v>
          </cell>
          <cell r="I342">
            <v>5184</v>
          </cell>
        </row>
        <row r="343">
          <cell r="H343" t="str">
            <v>跳转到科技界面【城防伤害 I】科技</v>
          </cell>
          <cell r="I343">
            <v>5185</v>
          </cell>
        </row>
        <row r="344">
          <cell r="H344" t="str">
            <v>跳转到科技界面【城墙修复速度 I】科技</v>
          </cell>
          <cell r="I344">
            <v>5186</v>
          </cell>
        </row>
        <row r="345">
          <cell r="H345" t="str">
            <v>跳转到科技界面【城墙耐久 II】科技</v>
          </cell>
          <cell r="I345">
            <v>5187</v>
          </cell>
        </row>
        <row r="346">
          <cell r="H346" t="str">
            <v>跳转到科技界面【攻城攻击 III】科技</v>
          </cell>
          <cell r="I346">
            <v>5188</v>
          </cell>
        </row>
        <row r="347">
          <cell r="H347" t="str">
            <v>跳转到科技界面【攻城防御 III】科技</v>
          </cell>
          <cell r="I347">
            <v>5189</v>
          </cell>
        </row>
        <row r="348">
          <cell r="H348" t="str">
            <v>跳转到科技界面【守城攻击 III】科技</v>
          </cell>
          <cell r="I348">
            <v>5190</v>
          </cell>
        </row>
        <row r="349">
          <cell r="H349" t="str">
            <v>跳转到科技界面【守城防御 III】科技</v>
          </cell>
          <cell r="I349">
            <v>5191</v>
          </cell>
        </row>
        <row r="350">
          <cell r="H350" t="str">
            <v>跳转到科技界面【城防伤害 II】科技</v>
          </cell>
          <cell r="I350">
            <v>5192</v>
          </cell>
        </row>
        <row r="351">
          <cell r="H351" t="str">
            <v>跳转到科技界面【城墙修复速度 II】科技</v>
          </cell>
          <cell r="I351">
            <v>5193</v>
          </cell>
        </row>
        <row r="352">
          <cell r="H352" t="str">
            <v>跳转到科技界面【防卫塔攻击】科技</v>
          </cell>
          <cell r="I352">
            <v>5194</v>
          </cell>
        </row>
        <row r="353">
          <cell r="H353" t="str">
            <v>跳转到科技界面【资源保护】科技</v>
          </cell>
          <cell r="I353">
            <v>5195</v>
          </cell>
        </row>
        <row r="354">
          <cell r="H354" t="str">
            <v>跳转到科技界面【城墙耐久 III】科技</v>
          </cell>
          <cell r="I354">
            <v>5196</v>
          </cell>
        </row>
        <row r="355">
          <cell r="H355"/>
          <cell r="I355">
            <v>0</v>
          </cell>
        </row>
        <row r="356">
          <cell r="H356"/>
          <cell r="I356">
            <v>0</v>
          </cell>
        </row>
        <row r="357">
          <cell r="H357" t="str">
            <v>城镇中心-升级</v>
          </cell>
          <cell r="I357">
            <v>5201</v>
          </cell>
        </row>
        <row r="358">
          <cell r="H358" t="str">
            <v>直接跳转-城镇中心-选中</v>
          </cell>
          <cell r="I358">
            <v>5300</v>
          </cell>
        </row>
        <row r="359">
          <cell r="H359"/>
          <cell r="I359">
            <v>0</v>
          </cell>
        </row>
        <row r="360">
          <cell r="H360" t="str">
            <v>跳转到【城镇中心】直接打开升级界面</v>
          </cell>
          <cell r="I360">
            <v>6201</v>
          </cell>
        </row>
        <row r="361">
          <cell r="H361" t="str">
            <v>跳转到【居民房舍】直接打开升级界面</v>
          </cell>
          <cell r="I361">
            <v>6202</v>
          </cell>
        </row>
        <row r="362">
          <cell r="H362" t="str">
            <v>跳转到【磨坊】直接打开升级界面</v>
          </cell>
          <cell r="I362">
            <v>6203</v>
          </cell>
        </row>
        <row r="363">
          <cell r="H363" t="str">
            <v>跳转到【伐木场】直接打开升级界面</v>
          </cell>
          <cell r="I363">
            <v>6204</v>
          </cell>
        </row>
        <row r="364">
          <cell r="H364" t="str">
            <v>跳转到【石矿场】直接打开升级界面</v>
          </cell>
          <cell r="I364">
            <v>6205</v>
          </cell>
        </row>
        <row r="365">
          <cell r="H365" t="str">
            <v>跳转到【剑士营】直接打开升级界面</v>
          </cell>
          <cell r="I365">
            <v>6206</v>
          </cell>
        </row>
        <row r="366">
          <cell r="H366" t="str">
            <v>跳转到【农田】直接打开升级界面</v>
          </cell>
          <cell r="I366">
            <v>6207</v>
          </cell>
        </row>
        <row r="367">
          <cell r="H367" t="str">
            <v>跳转到【城堡】直接打开升级界面</v>
          </cell>
          <cell r="I367">
            <v>6208</v>
          </cell>
        </row>
        <row r="368">
          <cell r="H368" t="str">
            <v>跳转到【马厩】直接打开升级界面</v>
          </cell>
          <cell r="I368">
            <v>6209</v>
          </cell>
        </row>
        <row r="369">
          <cell r="H369" t="str">
            <v>跳转到【学院】直接打开升级界面</v>
          </cell>
          <cell r="I369">
            <v>6211</v>
          </cell>
        </row>
        <row r="370">
          <cell r="H370" t="str">
            <v>跳转到【校场】直接打开升级界面</v>
          </cell>
          <cell r="I370">
            <v>6212</v>
          </cell>
        </row>
        <row r="371">
          <cell r="H371" t="str">
            <v>跳转到【码头】直接打开升级界面</v>
          </cell>
          <cell r="I371">
            <v>6213</v>
          </cell>
        </row>
        <row r="372">
          <cell r="H372" t="str">
            <v>跳转到【城墙】直接打开升级界面</v>
          </cell>
          <cell r="I372">
            <v>6215</v>
          </cell>
        </row>
        <row r="373">
          <cell r="H373" t="str">
            <v>跳转到【治疗房舍】直接打开升级界面</v>
          </cell>
          <cell r="I373">
            <v>6222</v>
          </cell>
        </row>
        <row r="374">
          <cell r="H374" t="str">
            <v>跳转到【射箭场】直接打开升级界面</v>
          </cell>
          <cell r="I374">
            <v>6224</v>
          </cell>
        </row>
        <row r="375">
          <cell r="H375" t="str">
            <v>跳转到【瞭望塔】直接打开升级界面</v>
          </cell>
          <cell r="I375">
            <v>6226</v>
          </cell>
        </row>
        <row r="376">
          <cell r="H376" t="str">
            <v>跳转到【防卫塔】直接打开升级界面</v>
          </cell>
          <cell r="I376">
            <v>6227</v>
          </cell>
        </row>
        <row r="377">
          <cell r="H377" t="str">
            <v>跳转到【战争大厅】直接打开升级界面</v>
          </cell>
          <cell r="I377">
            <v>6229</v>
          </cell>
        </row>
        <row r="378">
          <cell r="H378" t="str">
            <v>跳转到【大使馆】直接打开升级界面</v>
          </cell>
          <cell r="I378">
            <v>6230</v>
          </cell>
        </row>
        <row r="379">
          <cell r="H379" t="str">
            <v>跳转到【市级】直接打开升级界面</v>
          </cell>
          <cell r="I379">
            <v>6231</v>
          </cell>
        </row>
        <row r="380">
          <cell r="H380" t="str">
            <v>跳转到【枪兵营】直接打开升级界面</v>
          </cell>
          <cell r="I380">
            <v>6232</v>
          </cell>
        </row>
        <row r="381">
          <cell r="H381" t="str">
            <v>跳转到【博物馆】直接打开升级界面</v>
          </cell>
          <cell r="I381">
            <v>6233</v>
          </cell>
        </row>
        <row r="382">
          <cell r="H382" t="str">
            <v>跳转到【金矿场】直接打开升级界面</v>
          </cell>
          <cell r="I382">
            <v>6234</v>
          </cell>
        </row>
        <row r="383">
          <cell r="H383" t="str">
            <v>跳转到【点将台】直接打开升级界面</v>
          </cell>
          <cell r="I383">
            <v>6235</v>
          </cell>
        </row>
        <row r="384">
          <cell r="H384" t="str">
            <v>跳转到【纪念碑】直接打开升级界面</v>
          </cell>
          <cell r="I384">
            <v>6236</v>
          </cell>
        </row>
        <row r="385">
          <cell r="H385" t="str">
            <v>跳转到【旅店】直接打开升级界面</v>
          </cell>
          <cell r="I385">
            <v>6237</v>
          </cell>
        </row>
        <row r="386">
          <cell r="H386"/>
          <cell r="I386">
            <v>0</v>
          </cell>
        </row>
        <row r="387">
          <cell r="H387" t="str">
            <v>跳转打开联盟科技-官员推荐</v>
          </cell>
          <cell r="I387">
            <v>6300</v>
          </cell>
        </row>
        <row r="388">
          <cell r="H388" t="str">
            <v>跳转到最近的建造中的联盟建筑</v>
          </cell>
          <cell r="I388">
            <v>6301</v>
          </cell>
        </row>
        <row r="389">
          <cell r="H389" t="str">
            <v>跳转到城镇中心【升级】菜单按钮</v>
          </cell>
          <cell r="I389">
            <v>7001</v>
          </cell>
        </row>
        <row r="390">
          <cell r="H390" t="str">
            <v>跳转到城镇中心【训练村民】菜单按钮</v>
          </cell>
          <cell r="I390">
            <v>7002</v>
          </cell>
        </row>
        <row r="391">
          <cell r="H391" t="str">
            <v>跳转到城镇中心【升级时代】菜单按钮</v>
          </cell>
          <cell r="I391">
            <v>7003</v>
          </cell>
        </row>
        <row r="392">
          <cell r="H392" t="str">
            <v>跳转到城镇中心【城池增益】菜单按钮</v>
          </cell>
          <cell r="I392">
            <v>7004</v>
          </cell>
        </row>
        <row r="393">
          <cell r="H393" t="str">
            <v>跳转到城镇中心【征税】菜单按钮</v>
          </cell>
          <cell r="I393">
            <v>7005</v>
          </cell>
        </row>
        <row r="394">
          <cell r="H394" t="str">
            <v>跳转到居民房舍【升级】菜单按钮</v>
          </cell>
          <cell r="I394">
            <v>7006</v>
          </cell>
        </row>
        <row r="395">
          <cell r="H395" t="str">
            <v>跳转到居民房舍【村民调配】菜单按钮</v>
          </cell>
          <cell r="I395">
            <v>7007</v>
          </cell>
        </row>
        <row r="396">
          <cell r="H396" t="str">
            <v>跳转到居民房舍【移动】菜单按钮</v>
          </cell>
          <cell r="I396">
            <v>7008</v>
          </cell>
        </row>
        <row r="397">
          <cell r="H397" t="str">
            <v>跳转到磨坊【升级】菜单按钮</v>
          </cell>
          <cell r="I397">
            <v>7009</v>
          </cell>
        </row>
        <row r="398">
          <cell r="H398" t="str">
            <v>跳转到磨坊【移动】菜单按钮</v>
          </cell>
          <cell r="I398">
            <v>7010</v>
          </cell>
        </row>
        <row r="399">
          <cell r="H399" t="str">
            <v>跳转到伐木场【升级】菜单按钮</v>
          </cell>
          <cell r="I399">
            <v>7011</v>
          </cell>
        </row>
        <row r="400">
          <cell r="H400" t="str">
            <v>跳转到伐木场【移动】菜单按钮</v>
          </cell>
          <cell r="I400">
            <v>7012</v>
          </cell>
        </row>
        <row r="401">
          <cell r="H401" t="str">
            <v>跳转到石矿场【升级】菜单按钮</v>
          </cell>
          <cell r="I401">
            <v>7013</v>
          </cell>
        </row>
        <row r="402">
          <cell r="H402" t="str">
            <v>跳转到石矿场【移动】菜单按钮</v>
          </cell>
          <cell r="I402">
            <v>7014</v>
          </cell>
        </row>
        <row r="403">
          <cell r="H403" t="str">
            <v>跳转到剑士营【升级】菜单按钮</v>
          </cell>
          <cell r="I403">
            <v>7015</v>
          </cell>
        </row>
        <row r="404">
          <cell r="H404" t="str">
            <v>跳转到剑士营【训练】菜单按钮</v>
          </cell>
          <cell r="I404">
            <v>7016</v>
          </cell>
        </row>
        <row r="405">
          <cell r="H405" t="str">
            <v>跳转到剑士营【加速】菜单按钮</v>
          </cell>
          <cell r="I405">
            <v>7017</v>
          </cell>
        </row>
        <row r="406">
          <cell r="H406" t="str">
            <v>跳转到剑士营【移动】菜单按钮</v>
          </cell>
          <cell r="I406">
            <v>7018</v>
          </cell>
        </row>
        <row r="407">
          <cell r="H407" t="str">
            <v>跳转到农田【升级】菜单按钮</v>
          </cell>
          <cell r="I407">
            <v>7019</v>
          </cell>
        </row>
        <row r="408">
          <cell r="H408" t="str">
            <v>跳转到农田【移动】菜单按钮</v>
          </cell>
          <cell r="I408">
            <v>7020</v>
          </cell>
        </row>
        <row r="409">
          <cell r="H409" t="str">
            <v>跳转到城堡【升级】菜单按钮</v>
          </cell>
          <cell r="I409">
            <v>7021</v>
          </cell>
        </row>
        <row r="410">
          <cell r="H410" t="str">
            <v>跳转到城堡【训练】菜单按钮</v>
          </cell>
          <cell r="I410">
            <v>7022</v>
          </cell>
        </row>
        <row r="411">
          <cell r="H411" t="str">
            <v>跳转到城堡【加速】菜单按钮</v>
          </cell>
          <cell r="I411">
            <v>7023</v>
          </cell>
        </row>
        <row r="412">
          <cell r="H412" t="str">
            <v>跳转到城堡【城堡设施】菜单按钮</v>
          </cell>
          <cell r="I412">
            <v>7024</v>
          </cell>
        </row>
        <row r="413">
          <cell r="H413" t="str">
            <v>跳转到马厩【升级】菜单按钮</v>
          </cell>
          <cell r="I413">
            <v>7025</v>
          </cell>
        </row>
        <row r="414">
          <cell r="H414" t="str">
            <v>跳转到马厩【训练】菜单按钮</v>
          </cell>
          <cell r="I414">
            <v>7026</v>
          </cell>
        </row>
        <row r="415">
          <cell r="H415" t="str">
            <v>跳转到马厩【加速】菜单按钮</v>
          </cell>
          <cell r="I415">
            <v>7027</v>
          </cell>
        </row>
        <row r="416">
          <cell r="H416" t="str">
            <v>跳转到马厩【移动】菜单按钮</v>
          </cell>
          <cell r="I416">
            <v>7028</v>
          </cell>
        </row>
        <row r="417">
          <cell r="H417" t="str">
            <v>跳转到学院【升级】菜单按钮</v>
          </cell>
          <cell r="I417">
            <v>7029</v>
          </cell>
        </row>
        <row r="418">
          <cell r="H418" t="str">
            <v>跳转到学院【研究科技】菜单按钮</v>
          </cell>
          <cell r="I418">
            <v>7030</v>
          </cell>
        </row>
        <row r="419">
          <cell r="H419" t="str">
            <v>跳转到学院【加速】菜单按钮</v>
          </cell>
          <cell r="I419">
            <v>7031</v>
          </cell>
        </row>
        <row r="420">
          <cell r="H420" t="str">
            <v>跳转到学院【移动】菜单按钮</v>
          </cell>
          <cell r="I420">
            <v>7032</v>
          </cell>
        </row>
        <row r="421">
          <cell r="H421" t="str">
            <v>跳转到校场【升级】菜单按钮</v>
          </cell>
          <cell r="I421">
            <v>7033</v>
          </cell>
        </row>
        <row r="422">
          <cell r="H422" t="str">
            <v>跳转到校场【部队编组】菜单按钮</v>
          </cell>
          <cell r="I422">
            <v>7034</v>
          </cell>
        </row>
        <row r="423">
          <cell r="H423" t="str">
            <v>跳转到校场【旗帜编辑】菜单按钮</v>
          </cell>
          <cell r="I423">
            <v>7035</v>
          </cell>
        </row>
        <row r="424">
          <cell r="H424" t="str">
            <v>跳转到校场【部队详情】菜单按钮</v>
          </cell>
          <cell r="I424">
            <v>7036</v>
          </cell>
        </row>
        <row r="425">
          <cell r="H425" t="str">
            <v>跳转到码头【升级】菜单按钮</v>
          </cell>
          <cell r="I425">
            <v>7037</v>
          </cell>
        </row>
        <row r="426">
          <cell r="H426" t="str">
            <v>跳转到码头【捕鱼】菜单按钮</v>
          </cell>
          <cell r="I426">
            <v>7038</v>
          </cell>
        </row>
        <row r="427">
          <cell r="H427" t="str">
            <v>跳转到城墙【升级】菜单按钮</v>
          </cell>
          <cell r="I427">
            <v>7039</v>
          </cell>
        </row>
        <row r="428">
          <cell r="H428" t="str">
            <v>跳转到城墙【城池防御】菜单按钮</v>
          </cell>
          <cell r="I428">
            <v>7040</v>
          </cell>
        </row>
        <row r="429">
          <cell r="H429" t="str">
            <v>跳转到治疗房舍【升级】菜单按钮</v>
          </cell>
          <cell r="I429">
            <v>7041</v>
          </cell>
        </row>
        <row r="430">
          <cell r="H430" t="str">
            <v>跳转到治疗房舍【治疗】菜单按钮</v>
          </cell>
          <cell r="I430">
            <v>7042</v>
          </cell>
        </row>
        <row r="431">
          <cell r="H431" t="str">
            <v>跳转到治疗房舍【移动】菜单按钮</v>
          </cell>
          <cell r="I431">
            <v>7043</v>
          </cell>
        </row>
        <row r="432">
          <cell r="H432" t="str">
            <v>跳转到征兵房舍【升级】菜单按钮</v>
          </cell>
          <cell r="I432">
            <v>7044</v>
          </cell>
        </row>
        <row r="433">
          <cell r="H433" t="str">
            <v>跳转到射箭场【升级】菜单按钮</v>
          </cell>
          <cell r="I433">
            <v>7045</v>
          </cell>
        </row>
        <row r="434">
          <cell r="H434" t="str">
            <v>跳转到射箭场【训练】菜单按钮</v>
          </cell>
          <cell r="I434">
            <v>7046</v>
          </cell>
        </row>
        <row r="435">
          <cell r="H435" t="str">
            <v>跳转到射箭场【加速】菜单按钮</v>
          </cell>
          <cell r="I435">
            <v>7047</v>
          </cell>
        </row>
        <row r="436">
          <cell r="H436" t="str">
            <v>跳转到射箭场【移动】菜单按钮</v>
          </cell>
          <cell r="I436">
            <v>7048</v>
          </cell>
        </row>
        <row r="437">
          <cell r="H437" t="str">
            <v>跳转到瞭望塔【升级】菜单按钮</v>
          </cell>
          <cell r="I437">
            <v>7049</v>
          </cell>
        </row>
        <row r="438">
          <cell r="H438" t="str">
            <v>跳转到瞭望塔【军事详情】菜单按钮</v>
          </cell>
          <cell r="I438">
            <v>7050</v>
          </cell>
        </row>
        <row r="439">
          <cell r="H439" t="str">
            <v>跳转到防卫塔【升级】菜单按钮</v>
          </cell>
          <cell r="I439">
            <v>7051</v>
          </cell>
        </row>
        <row r="440">
          <cell r="H440" t="str">
            <v>跳转到战争大厅【升级】菜单按钮</v>
          </cell>
          <cell r="I440">
            <v>7052</v>
          </cell>
        </row>
        <row r="441">
          <cell r="H441" t="str">
            <v>跳转到战争大厅【联盟战争】菜单按钮</v>
          </cell>
          <cell r="I441">
            <v>7053</v>
          </cell>
        </row>
        <row r="442">
          <cell r="H442" t="str">
            <v>跳转到战争大厅【移动】菜单按钮</v>
          </cell>
          <cell r="I442">
            <v>7054</v>
          </cell>
        </row>
        <row r="443">
          <cell r="H443" t="str">
            <v>跳转到大使馆【升级】菜单按钮</v>
          </cell>
          <cell r="I443">
            <v>7055</v>
          </cell>
        </row>
        <row r="444">
          <cell r="H444" t="str">
            <v>跳转到大使馆【士兵援助】菜单按钮</v>
          </cell>
          <cell r="I444">
            <v>7056</v>
          </cell>
        </row>
        <row r="445">
          <cell r="H445" t="str">
            <v>跳转到大使馆【移动】菜单按钮</v>
          </cell>
          <cell r="I445">
            <v>7057</v>
          </cell>
        </row>
        <row r="446">
          <cell r="H446" t="str">
            <v>跳转到市集【升级】菜单按钮</v>
          </cell>
          <cell r="I446">
            <v>7058</v>
          </cell>
        </row>
        <row r="447">
          <cell r="H447" t="str">
            <v>跳转到市集【移动】菜单按钮</v>
          </cell>
          <cell r="I447">
            <v>7059</v>
          </cell>
        </row>
        <row r="448">
          <cell r="H448" t="str">
            <v>跳转到市集【资源兑换】菜单按钮</v>
          </cell>
          <cell r="I448">
            <v>7060</v>
          </cell>
        </row>
        <row r="449">
          <cell r="H449" t="str">
            <v>跳转到枪兵营【升级】菜单按钮</v>
          </cell>
          <cell r="I449">
            <v>7061</v>
          </cell>
        </row>
        <row r="450">
          <cell r="H450" t="str">
            <v>跳转到枪兵营【训练】菜单按钮</v>
          </cell>
          <cell r="I450">
            <v>7062</v>
          </cell>
        </row>
        <row r="451">
          <cell r="H451" t="str">
            <v>跳转到枪兵营【加速】菜单按钮</v>
          </cell>
          <cell r="I451">
            <v>7063</v>
          </cell>
        </row>
        <row r="452">
          <cell r="H452" t="str">
            <v>跳转到枪兵营【移动】菜单按钮</v>
          </cell>
          <cell r="I452">
            <v>7064</v>
          </cell>
        </row>
        <row r="453">
          <cell r="H453" t="str">
            <v>跳转到博物馆【升级】菜单按钮</v>
          </cell>
          <cell r="I453">
            <v>7065</v>
          </cell>
        </row>
        <row r="454">
          <cell r="H454" t="str">
            <v>跳转到博物馆【移动】菜单按钮</v>
          </cell>
          <cell r="I454">
            <v>7066</v>
          </cell>
        </row>
        <row r="455">
          <cell r="H455" t="str">
            <v>跳转到金矿场【升级】菜单按钮</v>
          </cell>
          <cell r="I455">
            <v>7067</v>
          </cell>
        </row>
        <row r="456">
          <cell r="H456" t="str">
            <v>跳转到金矿场【移动】菜单按钮</v>
          </cell>
          <cell r="I456">
            <v>7068</v>
          </cell>
        </row>
        <row r="457">
          <cell r="H457" t="str">
            <v>跳转到点将台【升级】菜单按钮</v>
          </cell>
          <cell r="I457">
            <v>7069</v>
          </cell>
        </row>
        <row r="458">
          <cell r="H458" t="str">
            <v>跳转到点将台【招募】菜单按钮</v>
          </cell>
          <cell r="I458">
            <v>7070</v>
          </cell>
        </row>
        <row r="459">
          <cell r="H459" t="str">
            <v>跳转到纪念碑【升级】菜单按钮</v>
          </cell>
          <cell r="I459">
            <v>7071</v>
          </cell>
        </row>
        <row r="460">
          <cell r="H460" t="str">
            <v>跳转到纪念碑【天下大势】菜单按钮</v>
          </cell>
          <cell r="I460">
            <v>7072</v>
          </cell>
        </row>
        <row r="461">
          <cell r="H461" t="str">
            <v>跳转到旅店【升级】菜单按钮</v>
          </cell>
          <cell r="I461">
            <v>7073</v>
          </cell>
        </row>
        <row r="462">
          <cell r="H462" t="str">
            <v>跳转到旅店【内政官寻访】菜单按钮</v>
          </cell>
          <cell r="I462">
            <v>7074</v>
          </cell>
        </row>
        <row r="463">
          <cell r="H463" t="str">
            <v>跳转到旅店【内政官列表】菜单按钮(废弃)</v>
          </cell>
          <cell r="I463">
            <v>7075</v>
          </cell>
        </row>
        <row r="464">
          <cell r="H464" t="str">
            <v>跳转到旅店【联协图谱】菜单按钮(废弃)</v>
          </cell>
          <cell r="I464">
            <v>7076</v>
          </cell>
        </row>
        <row r="465">
          <cell r="H465" t="str">
            <v>跳转到旅店【移动】菜单按钮</v>
          </cell>
          <cell r="I465">
            <v>7077</v>
          </cell>
        </row>
        <row r="466">
          <cell r="H466" t="str">
            <v>跳转到城镇中心【建造】确认</v>
          </cell>
          <cell r="I466">
            <v>7078</v>
          </cell>
        </row>
        <row r="467">
          <cell r="H467" t="str">
            <v>跳转到居民房舍【建造】确认</v>
          </cell>
          <cell r="I467">
            <v>7079</v>
          </cell>
        </row>
        <row r="468">
          <cell r="H468" t="str">
            <v>跳转到磨坊【建造】确认</v>
          </cell>
          <cell r="I468">
            <v>7080</v>
          </cell>
        </row>
        <row r="469">
          <cell r="H469" t="str">
            <v>跳转到伐木场【建造】确认</v>
          </cell>
          <cell r="I469">
            <v>7081</v>
          </cell>
        </row>
        <row r="470">
          <cell r="H470" t="str">
            <v>跳转到石矿场【建造】确认</v>
          </cell>
          <cell r="I470">
            <v>7082</v>
          </cell>
        </row>
        <row r="471">
          <cell r="H471" t="str">
            <v>跳转到剑士营【建造】确认</v>
          </cell>
          <cell r="I471">
            <v>7083</v>
          </cell>
        </row>
        <row r="472">
          <cell r="H472" t="str">
            <v>跳转到农田【建造】确认</v>
          </cell>
          <cell r="I472">
            <v>7084</v>
          </cell>
        </row>
        <row r="473">
          <cell r="H473" t="str">
            <v>跳转到城堡【建造】确认</v>
          </cell>
          <cell r="I473">
            <v>7085</v>
          </cell>
        </row>
        <row r="474">
          <cell r="H474" t="str">
            <v>跳转到马厩【建造】确认</v>
          </cell>
          <cell r="I474">
            <v>7086</v>
          </cell>
        </row>
        <row r="475">
          <cell r="H475" t="str">
            <v>跳转到学院【建造】确认</v>
          </cell>
          <cell r="I475">
            <v>7087</v>
          </cell>
        </row>
        <row r="476">
          <cell r="H476" t="str">
            <v>跳转到校场【建造】确认</v>
          </cell>
          <cell r="I476">
            <v>7088</v>
          </cell>
        </row>
        <row r="477">
          <cell r="H477" t="str">
            <v>跳转到码头【建造】确认</v>
          </cell>
          <cell r="I477">
            <v>7089</v>
          </cell>
        </row>
        <row r="478">
          <cell r="H478" t="str">
            <v>跳转到城墙【建造】确认</v>
          </cell>
          <cell r="I478">
            <v>7090</v>
          </cell>
        </row>
        <row r="479">
          <cell r="H479" t="str">
            <v>跳转到治疗房舍【建造】确认</v>
          </cell>
          <cell r="I479">
            <v>7091</v>
          </cell>
        </row>
        <row r="480">
          <cell r="H480" t="str">
            <v>跳转到征兵房舍【建造】确认</v>
          </cell>
          <cell r="I480">
            <v>7092</v>
          </cell>
        </row>
        <row r="481">
          <cell r="H481" t="str">
            <v>跳转到射箭场【建造】确认</v>
          </cell>
          <cell r="I481">
            <v>7093</v>
          </cell>
        </row>
        <row r="482">
          <cell r="H482" t="str">
            <v>跳转到瞭望塔【建造】确认</v>
          </cell>
          <cell r="I482">
            <v>7094</v>
          </cell>
        </row>
        <row r="483">
          <cell r="H483" t="str">
            <v>跳转到防卫塔【建造】确认</v>
          </cell>
          <cell r="I483">
            <v>7095</v>
          </cell>
        </row>
        <row r="484">
          <cell r="H484" t="str">
            <v>跳转到战争大厅【建造】确认</v>
          </cell>
          <cell r="I484">
            <v>7096</v>
          </cell>
        </row>
        <row r="485">
          <cell r="H485" t="str">
            <v>跳转到大使馆【建造】确认</v>
          </cell>
          <cell r="I485">
            <v>7097</v>
          </cell>
        </row>
        <row r="486">
          <cell r="H486" t="str">
            <v>跳转到市集【建造】确认</v>
          </cell>
          <cell r="I486">
            <v>7098</v>
          </cell>
        </row>
        <row r="487">
          <cell r="H487" t="str">
            <v>跳转到枪兵营【建造】确认</v>
          </cell>
          <cell r="I487">
            <v>7099</v>
          </cell>
        </row>
        <row r="488">
          <cell r="H488" t="str">
            <v>跳转到博物馆【建造】确认</v>
          </cell>
          <cell r="I488">
            <v>7100</v>
          </cell>
        </row>
        <row r="489">
          <cell r="H489" t="str">
            <v>跳转到金矿场【建造】确认</v>
          </cell>
          <cell r="I489">
            <v>7101</v>
          </cell>
        </row>
        <row r="490">
          <cell r="H490" t="str">
            <v>跳转到点将台【建造】确认</v>
          </cell>
          <cell r="I490">
            <v>7102</v>
          </cell>
        </row>
        <row r="491">
          <cell r="H491" t="str">
            <v>跳转到纪念碑【建造】确认</v>
          </cell>
          <cell r="I491">
            <v>7103</v>
          </cell>
        </row>
        <row r="492">
          <cell r="H492" t="str">
            <v>跳转到旅店【建造】确认</v>
          </cell>
          <cell r="I492">
            <v>7104</v>
          </cell>
        </row>
        <row r="493">
          <cell r="H493" t="str">
            <v>跳转到野外主界面【搜索】食物选项</v>
          </cell>
          <cell r="I493">
            <v>7105</v>
          </cell>
        </row>
        <row r="494">
          <cell r="H494" t="str">
            <v>跳转到玩家城堡【部队编排】菜单按钮</v>
          </cell>
          <cell r="I494">
            <v>7106</v>
          </cell>
        </row>
        <row r="495">
          <cell r="H495" t="str">
            <v>跳转到野外资源点【攻占】菜单按钮</v>
          </cell>
          <cell r="I495">
            <v>7107</v>
          </cell>
        </row>
        <row r="496">
          <cell r="H496" t="str">
            <v>跳转到主界面【编队】按钮</v>
          </cell>
          <cell r="I496">
            <v>7108</v>
          </cell>
        </row>
        <row r="497">
          <cell r="H497" t="str">
            <v>跳转到主界面【英雄】按钮</v>
          </cell>
          <cell r="I497">
            <v>7109</v>
          </cell>
        </row>
        <row r="498">
          <cell r="H498" t="str">
            <v>跳转到主界面【联盟】按钮</v>
          </cell>
          <cell r="I498">
            <v>7110</v>
          </cell>
        </row>
        <row r="499">
          <cell r="H499" t="str">
            <v>跳转到主界面【战役】按钮(废弃)</v>
          </cell>
          <cell r="I499">
            <v>7111</v>
          </cell>
        </row>
        <row r="500">
          <cell r="H500" t="str">
            <v>跳转到主界面【探险】按钮</v>
          </cell>
          <cell r="I500">
            <v>7112</v>
          </cell>
        </row>
        <row r="501">
          <cell r="H501" t="str">
            <v>跳转到主界面【发展战略】按钮</v>
          </cell>
          <cell r="I501">
            <v>7113</v>
          </cell>
        </row>
        <row r="502">
          <cell r="H502" t="str">
            <v>跳转到主界面【内政官】按钮(废弃)</v>
          </cell>
          <cell r="I502">
            <v>7114</v>
          </cell>
        </row>
        <row r="503">
          <cell r="H503" t="str">
            <v>跳转到主界面【技能】按钮</v>
          </cell>
          <cell r="I503">
            <v>7115</v>
          </cell>
        </row>
        <row r="504">
          <cell r="H504" t="str">
            <v>跳转到主界面【英雄征战】按钮</v>
          </cell>
          <cell r="I504">
            <v>7116</v>
          </cell>
        </row>
        <row r="505">
          <cell r="H505" t="str">
            <v>跳转到主界面【排行榜】按钮</v>
          </cell>
          <cell r="I505">
            <v>7117</v>
          </cell>
        </row>
        <row r="506">
          <cell r="H506" t="str">
            <v>跳转到主界面【好友】按钮</v>
          </cell>
          <cell r="I506">
            <v>7118</v>
          </cell>
        </row>
        <row r="507">
          <cell r="H507" t="str">
            <v>跳转到主界面【战功】按钮</v>
          </cell>
          <cell r="I507">
            <v>7119</v>
          </cell>
        </row>
        <row r="508">
          <cell r="H508" t="str">
            <v>跳转到主界面【繁荣度】入口</v>
          </cell>
          <cell r="I508">
            <v>7120</v>
          </cell>
        </row>
        <row r="509">
          <cell r="H509" t="str">
            <v>跳转到当前可训练1级兵【兵营建筑】展开菜单</v>
          </cell>
          <cell r="I509">
            <v>7121</v>
          </cell>
        </row>
        <row r="510">
          <cell r="H510" t="str">
            <v>跳转到当前可训练2级兵【兵营建筑】展开菜单</v>
          </cell>
          <cell r="I510">
            <v>7122</v>
          </cell>
        </row>
        <row r="511">
          <cell r="H511" t="str">
            <v>跳转到当前可训练3级兵【兵营建筑】展开菜单</v>
          </cell>
          <cell r="I511">
            <v>7123</v>
          </cell>
        </row>
        <row r="512">
          <cell r="H512" t="str">
            <v>跳转到当前可训练4级兵【兵营建筑】展开菜单</v>
          </cell>
          <cell r="I512">
            <v>7124</v>
          </cell>
        </row>
        <row r="513">
          <cell r="H513" t="str">
            <v>跳转到剑士营【训练】1级剑士</v>
          </cell>
          <cell r="I513">
            <v>7125</v>
          </cell>
        </row>
        <row r="514">
          <cell r="H514" t="str">
            <v>跳转到剑士营【训练】2级剑士</v>
          </cell>
          <cell r="I514">
            <v>7126</v>
          </cell>
        </row>
        <row r="515">
          <cell r="H515" t="str">
            <v>跳转到剑士营【训练】3级剑士</v>
          </cell>
          <cell r="I515">
            <v>7127</v>
          </cell>
        </row>
        <row r="516">
          <cell r="H516" t="str">
            <v>跳转到剑士营【训练】4级剑士</v>
          </cell>
          <cell r="I516">
            <v>7128</v>
          </cell>
        </row>
        <row r="517">
          <cell r="H517" t="str">
            <v>跳转到枪兵营【训练】1级枪兵</v>
          </cell>
          <cell r="I517">
            <v>7129</v>
          </cell>
        </row>
        <row r="518">
          <cell r="H518" t="str">
            <v>跳转到枪兵营【训练】2级枪兵</v>
          </cell>
          <cell r="I518">
            <v>7130</v>
          </cell>
        </row>
        <row r="519">
          <cell r="H519" t="str">
            <v>跳转到枪兵营【训练】3级枪兵</v>
          </cell>
          <cell r="I519">
            <v>7131</v>
          </cell>
        </row>
        <row r="520">
          <cell r="H520" t="str">
            <v>跳转到枪兵营【训练】4级枪兵</v>
          </cell>
          <cell r="I520">
            <v>7132</v>
          </cell>
        </row>
        <row r="521">
          <cell r="H521" t="str">
            <v>跳转到马厩【训练】1级骑士</v>
          </cell>
          <cell r="I521">
            <v>7133</v>
          </cell>
        </row>
        <row r="522">
          <cell r="H522" t="str">
            <v>跳转到马厩【训练】2级骑士</v>
          </cell>
          <cell r="I522">
            <v>7134</v>
          </cell>
        </row>
        <row r="523">
          <cell r="H523" t="str">
            <v>跳转到马厩【训练】3级骑士</v>
          </cell>
          <cell r="I523">
            <v>7135</v>
          </cell>
        </row>
        <row r="524">
          <cell r="H524" t="str">
            <v>跳转到马厩【训练】4级骑士</v>
          </cell>
          <cell r="I524">
            <v>7136</v>
          </cell>
        </row>
        <row r="525">
          <cell r="H525" t="str">
            <v>跳转到射箭场【训练】1级骑士</v>
          </cell>
          <cell r="I525">
            <v>7137</v>
          </cell>
        </row>
        <row r="526">
          <cell r="H526" t="str">
            <v>跳转到射箭场【训练】2级骑士</v>
          </cell>
          <cell r="I526">
            <v>7138</v>
          </cell>
        </row>
        <row r="527">
          <cell r="H527" t="str">
            <v>跳转到射箭场【训练】3级骑士</v>
          </cell>
          <cell r="I527">
            <v>7139</v>
          </cell>
        </row>
        <row r="528">
          <cell r="H528" t="str">
            <v>跳转到射箭场【训练】4级骑士</v>
          </cell>
          <cell r="I528">
            <v>7140</v>
          </cell>
        </row>
        <row r="529">
          <cell r="H529" t="str">
            <v>跳转到当前处于训练中【兵营建筑】展开菜单</v>
          </cell>
          <cell r="I529">
            <v>7141</v>
          </cell>
        </row>
        <row r="530">
          <cell r="H530" t="str">
            <v>跳转到当前士兵总数最多【兵营建筑】展开菜单</v>
          </cell>
          <cell r="I530">
            <v>7142</v>
          </cell>
        </row>
        <row r="531">
          <cell r="H531" t="str">
            <v>跳转到当前等级最高【兵营建筑】展开菜单</v>
          </cell>
          <cell r="I531">
            <v>7143</v>
          </cell>
        </row>
        <row r="532">
          <cell r="H532" t="str">
            <v>跳转到当前占领最高级【木材】资源点采集按钮</v>
          </cell>
          <cell r="I532">
            <v>7144</v>
          </cell>
        </row>
        <row r="533">
          <cell r="H533" t="str">
            <v>跳转到当前占领最高级【食物】资源点采集按钮</v>
          </cell>
          <cell r="I533">
            <v>7145</v>
          </cell>
        </row>
        <row r="534">
          <cell r="H534" t="str">
            <v>跳转到当前占领最高级【石材】资源点采集按钮</v>
          </cell>
          <cell r="I534">
            <v>7146</v>
          </cell>
        </row>
        <row r="535">
          <cell r="H535" t="str">
            <v>跳转到当前占领最高级【黄金】资源点采集按钮</v>
          </cell>
          <cell r="I535">
            <v>7147</v>
          </cell>
        </row>
        <row r="536">
          <cell r="H536" t="str">
            <v>跳转到当前占领最高级【任意】资源点采集按钮</v>
          </cell>
          <cell r="I536">
            <v>7148</v>
          </cell>
        </row>
        <row r="537">
          <cell r="H537" t="str">
            <v>跳转到当前占领最低级【木材】资源点放弃按钮</v>
          </cell>
          <cell r="I537">
            <v>7149</v>
          </cell>
        </row>
        <row r="538">
          <cell r="H538" t="str">
            <v>跳转到当前占领最低级【食物】资源点放弃按钮</v>
          </cell>
          <cell r="I538">
            <v>7150</v>
          </cell>
        </row>
        <row r="539">
          <cell r="H539" t="str">
            <v>跳转到当前占领最低级【石材】资源点放弃按钮</v>
          </cell>
          <cell r="I539">
            <v>7151</v>
          </cell>
        </row>
        <row r="540">
          <cell r="H540" t="str">
            <v>跳转到当前占领最低级【黄金】资源点放弃按钮</v>
          </cell>
          <cell r="I540">
            <v>7152</v>
          </cell>
        </row>
        <row r="541">
          <cell r="H541" t="str">
            <v>跳转到当前占领最低级【任意】资源点放弃按钮</v>
          </cell>
          <cell r="I541">
            <v>7153</v>
          </cell>
        </row>
        <row r="542">
          <cell r="H542" t="str">
            <v>跳转到当前占领最高级【木材】资源点练将按钮</v>
          </cell>
          <cell r="I542">
            <v>7154</v>
          </cell>
        </row>
        <row r="543">
          <cell r="H543" t="str">
            <v>跳转到当前占领最高级【食物】资源点练将按钮</v>
          </cell>
          <cell r="I543">
            <v>7155</v>
          </cell>
        </row>
        <row r="544">
          <cell r="H544" t="str">
            <v>跳转到当前占领最高级【石材】资源点练将按钮</v>
          </cell>
          <cell r="I544">
            <v>7156</v>
          </cell>
        </row>
        <row r="545">
          <cell r="H545" t="str">
            <v>跳转到当前占领最高级【黄金】资源点练将按钮</v>
          </cell>
          <cell r="I545">
            <v>7157</v>
          </cell>
        </row>
        <row r="546">
          <cell r="H546" t="str">
            <v>跳转到当前占领最高级【任意】资源点练将按钮</v>
          </cell>
          <cell r="I546">
            <v>7158</v>
          </cell>
        </row>
        <row r="547">
          <cell r="H547" t="str">
            <v>跳转到1级【木材】资源点攻占按钮</v>
          </cell>
          <cell r="I547">
            <v>7159</v>
          </cell>
        </row>
        <row r="548">
          <cell r="H548" t="str">
            <v>跳转到2级【木材】资源点攻占按钮</v>
          </cell>
          <cell r="I548">
            <v>7160</v>
          </cell>
        </row>
        <row r="549">
          <cell r="H549" t="str">
            <v>跳转到3级【木材】资源点攻占按钮</v>
          </cell>
          <cell r="I549">
            <v>7161</v>
          </cell>
        </row>
        <row r="550">
          <cell r="H550" t="str">
            <v>跳转到4级【木材】资源点攻占按钮</v>
          </cell>
          <cell r="I550">
            <v>7162</v>
          </cell>
        </row>
        <row r="551">
          <cell r="H551" t="str">
            <v>跳转到5级【木材】资源点攻占按钮</v>
          </cell>
          <cell r="I551">
            <v>7163</v>
          </cell>
        </row>
        <row r="552">
          <cell r="H552" t="str">
            <v>跳转到6级【木材】资源点攻占按钮</v>
          </cell>
          <cell r="I552">
            <v>7164</v>
          </cell>
        </row>
        <row r="553">
          <cell r="H553" t="str">
            <v>跳转到7级【木材】资源点攻占按钮</v>
          </cell>
          <cell r="I553">
            <v>7165</v>
          </cell>
        </row>
        <row r="554">
          <cell r="H554" t="str">
            <v>跳转到8级【木材】资源点攻占按钮</v>
          </cell>
          <cell r="I554">
            <v>7166</v>
          </cell>
        </row>
        <row r="555">
          <cell r="H555" t="str">
            <v>跳转到9级【木材】资源点攻占按钮</v>
          </cell>
          <cell r="I555">
            <v>7167</v>
          </cell>
        </row>
        <row r="556">
          <cell r="H556" t="str">
            <v>跳转到10级【木材】资源点攻占按钮</v>
          </cell>
          <cell r="I556">
            <v>7168</v>
          </cell>
        </row>
        <row r="557">
          <cell r="H557" t="str">
            <v>跳转到11级【木材】资源点攻占按钮</v>
          </cell>
          <cell r="I557">
            <v>7169</v>
          </cell>
        </row>
        <row r="558">
          <cell r="H558" t="str">
            <v>跳转到12级【木材】资源点攻占按钮</v>
          </cell>
          <cell r="I558">
            <v>7170</v>
          </cell>
        </row>
        <row r="559">
          <cell r="H559" t="str">
            <v>跳转到13级【木材】资源点攻占按钮</v>
          </cell>
          <cell r="I559">
            <v>7171</v>
          </cell>
        </row>
        <row r="560">
          <cell r="H560" t="str">
            <v>跳转到14级【木材】资源点攻占按钮</v>
          </cell>
          <cell r="I560">
            <v>7172</v>
          </cell>
        </row>
        <row r="561">
          <cell r="H561" t="str">
            <v>跳转到15级【木材】资源点攻占按钮</v>
          </cell>
          <cell r="I561">
            <v>7173</v>
          </cell>
        </row>
        <row r="562">
          <cell r="H562" t="str">
            <v>跳转到1级【食物】资源点攻占按钮</v>
          </cell>
          <cell r="I562">
            <v>7174</v>
          </cell>
        </row>
        <row r="563">
          <cell r="H563" t="str">
            <v>跳转到2级【食物】资源点攻占按钮</v>
          </cell>
          <cell r="I563">
            <v>7175</v>
          </cell>
        </row>
        <row r="564">
          <cell r="H564" t="str">
            <v>跳转到3级【食物】资源点攻占按钮</v>
          </cell>
          <cell r="I564">
            <v>7176</v>
          </cell>
        </row>
        <row r="565">
          <cell r="H565" t="str">
            <v>跳转到4级【食物】资源点攻占按钮</v>
          </cell>
          <cell r="I565">
            <v>7177</v>
          </cell>
        </row>
        <row r="566">
          <cell r="H566" t="str">
            <v>跳转到5级【食物】资源点攻占按钮</v>
          </cell>
          <cell r="I566">
            <v>7178</v>
          </cell>
        </row>
        <row r="567">
          <cell r="H567" t="str">
            <v>跳转到6级【食物】资源点攻占按钮</v>
          </cell>
          <cell r="I567">
            <v>7179</v>
          </cell>
        </row>
        <row r="568">
          <cell r="H568" t="str">
            <v>跳转到7级【食物】资源点攻占按钮</v>
          </cell>
          <cell r="I568">
            <v>7180</v>
          </cell>
        </row>
        <row r="569">
          <cell r="H569" t="str">
            <v>跳转到8级【食物】资源点攻占按钮</v>
          </cell>
          <cell r="I569">
            <v>7181</v>
          </cell>
        </row>
        <row r="570">
          <cell r="H570" t="str">
            <v>跳转到9级【食物】资源点攻占按钮</v>
          </cell>
          <cell r="I570">
            <v>7182</v>
          </cell>
        </row>
        <row r="571">
          <cell r="H571" t="str">
            <v>跳转到10级【食物】资源点攻占按钮</v>
          </cell>
          <cell r="I571">
            <v>7183</v>
          </cell>
        </row>
        <row r="572">
          <cell r="H572" t="str">
            <v>跳转到11级【食物】资源点攻占按钮</v>
          </cell>
          <cell r="I572">
            <v>7184</v>
          </cell>
        </row>
        <row r="573">
          <cell r="H573" t="str">
            <v>跳转到12级【食物】资源点攻占按钮</v>
          </cell>
          <cell r="I573">
            <v>7185</v>
          </cell>
        </row>
        <row r="574">
          <cell r="H574" t="str">
            <v>跳转到13级【食物】资源点攻占按钮</v>
          </cell>
          <cell r="I574">
            <v>7186</v>
          </cell>
        </row>
        <row r="575">
          <cell r="H575" t="str">
            <v>跳转到14级【食物】资源点攻占按钮</v>
          </cell>
          <cell r="I575">
            <v>7187</v>
          </cell>
        </row>
        <row r="576">
          <cell r="H576" t="str">
            <v>跳转到15级【食物】资源点攻占按钮</v>
          </cell>
          <cell r="I576">
            <v>7188</v>
          </cell>
        </row>
        <row r="577">
          <cell r="H577" t="str">
            <v>跳转到1级【石头】资源点攻占按钮</v>
          </cell>
          <cell r="I577">
            <v>7189</v>
          </cell>
        </row>
        <row r="578">
          <cell r="H578" t="str">
            <v>跳转到2级【石头】资源点攻占按钮</v>
          </cell>
          <cell r="I578">
            <v>7190</v>
          </cell>
        </row>
        <row r="579">
          <cell r="H579" t="str">
            <v>跳转到3级【石头】资源点攻占按钮</v>
          </cell>
          <cell r="I579">
            <v>7191</v>
          </cell>
        </row>
        <row r="580">
          <cell r="H580" t="str">
            <v>跳转到4级【石头】资源点攻占按钮</v>
          </cell>
          <cell r="I580">
            <v>7192</v>
          </cell>
        </row>
        <row r="581">
          <cell r="H581" t="str">
            <v>跳转到5级【石头】资源点攻占按钮</v>
          </cell>
          <cell r="I581">
            <v>7193</v>
          </cell>
        </row>
        <row r="582">
          <cell r="H582" t="str">
            <v>跳转到6级【石头】资源点攻占按钮</v>
          </cell>
          <cell r="I582">
            <v>7194</v>
          </cell>
        </row>
        <row r="583">
          <cell r="H583" t="str">
            <v>跳转到7级【石头】资源点攻占按钮</v>
          </cell>
          <cell r="I583">
            <v>7195</v>
          </cell>
        </row>
        <row r="584">
          <cell r="H584" t="str">
            <v>跳转到8级【石头】资源点攻占按钮</v>
          </cell>
          <cell r="I584">
            <v>7196</v>
          </cell>
        </row>
        <row r="585">
          <cell r="H585" t="str">
            <v>跳转到9级【石头】资源点攻占按钮</v>
          </cell>
          <cell r="I585">
            <v>7197</v>
          </cell>
        </row>
        <row r="586">
          <cell r="H586" t="str">
            <v>跳转到10级【石头】资源点攻占按钮</v>
          </cell>
          <cell r="I586">
            <v>7198</v>
          </cell>
        </row>
        <row r="587">
          <cell r="H587" t="str">
            <v>跳转到11级【石头】资源点攻占按钮</v>
          </cell>
          <cell r="I587">
            <v>7199</v>
          </cell>
        </row>
        <row r="588">
          <cell r="H588" t="str">
            <v>跳转到12级【石头】资源点攻占按钮</v>
          </cell>
          <cell r="I588">
            <v>7200</v>
          </cell>
        </row>
        <row r="589">
          <cell r="H589" t="str">
            <v>跳转到13级【石头】资源点攻占按钮</v>
          </cell>
          <cell r="I589">
            <v>7201</v>
          </cell>
        </row>
        <row r="590">
          <cell r="H590" t="str">
            <v>跳转到14级【石头】资源点攻占按钮</v>
          </cell>
          <cell r="I590">
            <v>7202</v>
          </cell>
        </row>
        <row r="591">
          <cell r="H591" t="str">
            <v>跳转到15级【石头】资源点攻占按钮</v>
          </cell>
          <cell r="I591">
            <v>7203</v>
          </cell>
        </row>
        <row r="592">
          <cell r="H592" t="str">
            <v>跳转到1级【黄金】资源点攻占按钮</v>
          </cell>
          <cell r="I592">
            <v>7204</v>
          </cell>
        </row>
        <row r="593">
          <cell r="H593" t="str">
            <v>跳转到2级【黄金】资源点攻占按钮</v>
          </cell>
          <cell r="I593">
            <v>7205</v>
          </cell>
        </row>
        <row r="594">
          <cell r="H594" t="str">
            <v>跳转到3级【黄金】资源点攻占按钮</v>
          </cell>
          <cell r="I594">
            <v>7206</v>
          </cell>
        </row>
        <row r="595">
          <cell r="H595" t="str">
            <v>跳转到4级【黄金】资源点攻占按钮</v>
          </cell>
          <cell r="I595">
            <v>7207</v>
          </cell>
        </row>
        <row r="596">
          <cell r="H596" t="str">
            <v>跳转到5级【黄金】资源点攻占按钮</v>
          </cell>
          <cell r="I596">
            <v>7208</v>
          </cell>
        </row>
        <row r="597">
          <cell r="H597" t="str">
            <v>跳转到6级【黄金】资源点攻占按钮</v>
          </cell>
          <cell r="I597">
            <v>7209</v>
          </cell>
        </row>
        <row r="598">
          <cell r="H598" t="str">
            <v>跳转到7级【黄金】资源点攻占按钮</v>
          </cell>
          <cell r="I598">
            <v>7210</v>
          </cell>
        </row>
        <row r="599">
          <cell r="H599" t="str">
            <v>跳转到8级【黄金】资源点攻占按钮</v>
          </cell>
          <cell r="I599">
            <v>7211</v>
          </cell>
        </row>
        <row r="600">
          <cell r="H600" t="str">
            <v>跳转到9级【黄金】资源点攻占按钮</v>
          </cell>
          <cell r="I600">
            <v>7212</v>
          </cell>
        </row>
        <row r="601">
          <cell r="H601" t="str">
            <v>跳转到10级【黄金】资源点攻占按钮</v>
          </cell>
          <cell r="I601">
            <v>7213</v>
          </cell>
        </row>
        <row r="602">
          <cell r="H602" t="str">
            <v>跳转到11级【黄金】资源点攻占按钮</v>
          </cell>
          <cell r="I602">
            <v>7214</v>
          </cell>
        </row>
        <row r="603">
          <cell r="H603" t="str">
            <v>跳转到12级【黄金】资源点攻占按钮</v>
          </cell>
          <cell r="I603">
            <v>7215</v>
          </cell>
        </row>
        <row r="604">
          <cell r="H604" t="str">
            <v>跳转到13级【黄金】资源点攻占按钮</v>
          </cell>
          <cell r="I604">
            <v>7216</v>
          </cell>
        </row>
        <row r="605">
          <cell r="H605" t="str">
            <v>跳转到14级【黄金】资源点攻占按钮</v>
          </cell>
          <cell r="I605">
            <v>7217</v>
          </cell>
        </row>
        <row r="606">
          <cell r="H606" t="str">
            <v>跳转到15级【黄金】资源点攻占按钮</v>
          </cell>
          <cell r="I606">
            <v>7218</v>
          </cell>
        </row>
        <row r="607">
          <cell r="H607" t="str">
            <v>跳转到1级【任意】资源点攻占按钮</v>
          </cell>
          <cell r="I607">
            <v>7219</v>
          </cell>
        </row>
        <row r="608">
          <cell r="H608" t="str">
            <v>跳转到2级【任意】资源点攻占按钮</v>
          </cell>
          <cell r="I608">
            <v>7220</v>
          </cell>
        </row>
        <row r="609">
          <cell r="H609" t="str">
            <v>跳转到3级【任意】资源点攻占按钮</v>
          </cell>
          <cell r="I609">
            <v>7221</v>
          </cell>
        </row>
        <row r="610">
          <cell r="H610" t="str">
            <v>跳转到4级【任意】资源点攻占按钮</v>
          </cell>
          <cell r="I610">
            <v>7222</v>
          </cell>
        </row>
        <row r="611">
          <cell r="H611" t="str">
            <v>跳转到5级【任意】资源点攻占按钮</v>
          </cell>
          <cell r="I611">
            <v>7223</v>
          </cell>
        </row>
        <row r="612">
          <cell r="H612" t="str">
            <v>跳转到6级【任意】资源点攻占按钮</v>
          </cell>
          <cell r="I612">
            <v>7224</v>
          </cell>
        </row>
        <row r="613">
          <cell r="H613" t="str">
            <v>跳转到7级【任意】资源点攻占按钮</v>
          </cell>
          <cell r="I613">
            <v>7225</v>
          </cell>
        </row>
        <row r="614">
          <cell r="H614" t="str">
            <v>跳转到8级【任意】资源点攻占按钮</v>
          </cell>
          <cell r="I614">
            <v>7226</v>
          </cell>
        </row>
        <row r="615">
          <cell r="H615" t="str">
            <v>跳转到9级【任意】资源点攻占按钮</v>
          </cell>
          <cell r="I615">
            <v>7227</v>
          </cell>
        </row>
        <row r="616">
          <cell r="H616" t="str">
            <v>跳转到10级【任意】资源点攻占按钮</v>
          </cell>
          <cell r="I616">
            <v>7228</v>
          </cell>
        </row>
        <row r="617">
          <cell r="H617" t="str">
            <v>跳转到11级【任意】资源点攻占按钮</v>
          </cell>
          <cell r="I617">
            <v>7229</v>
          </cell>
        </row>
        <row r="618">
          <cell r="H618" t="str">
            <v>跳转到12级【任意】资源点攻占按钮</v>
          </cell>
          <cell r="I618">
            <v>7230</v>
          </cell>
        </row>
        <row r="619">
          <cell r="H619" t="str">
            <v>跳转到13级【任意】资源点攻占按钮</v>
          </cell>
          <cell r="I619">
            <v>7231</v>
          </cell>
        </row>
        <row r="620">
          <cell r="H620" t="str">
            <v>跳转到14级【任意】资源点攻占按钮</v>
          </cell>
          <cell r="I620">
            <v>7232</v>
          </cell>
        </row>
        <row r="621">
          <cell r="H621" t="str">
            <v>跳转到15级【任意】资源点攻占按钮</v>
          </cell>
          <cell r="I621">
            <v>7233</v>
          </cell>
        </row>
        <row r="622">
          <cell r="H622" t="str">
            <v>跳转到1级【任意】资源点侦察按钮</v>
          </cell>
          <cell r="I622">
            <v>7234</v>
          </cell>
        </row>
        <row r="623">
          <cell r="H623" t="str">
            <v>跳转到2级【任意】资源点侦察按钮</v>
          </cell>
          <cell r="I623">
            <v>7235</v>
          </cell>
        </row>
        <row r="624">
          <cell r="H624" t="str">
            <v>跳转到3级【任意】资源点侦察按钮</v>
          </cell>
          <cell r="I624">
            <v>7236</v>
          </cell>
        </row>
        <row r="625">
          <cell r="H625" t="str">
            <v>跳转到4级【任意】资源点侦察按钮</v>
          </cell>
          <cell r="I625">
            <v>7237</v>
          </cell>
        </row>
        <row r="626">
          <cell r="H626" t="str">
            <v>跳转到5级【任意】资源点侦察按钮</v>
          </cell>
          <cell r="I626">
            <v>7238</v>
          </cell>
        </row>
        <row r="627">
          <cell r="H627" t="str">
            <v>跳转到6级【任意】资源点侦察按钮</v>
          </cell>
          <cell r="I627">
            <v>7239</v>
          </cell>
        </row>
        <row r="628">
          <cell r="H628" t="str">
            <v>跳转到7级【任意】资源点侦察按钮</v>
          </cell>
          <cell r="I628">
            <v>7240</v>
          </cell>
        </row>
        <row r="629">
          <cell r="H629" t="str">
            <v>跳转到8级【任意】资源点侦察按钮</v>
          </cell>
          <cell r="I629">
            <v>7241</v>
          </cell>
        </row>
        <row r="630">
          <cell r="H630" t="str">
            <v>跳转到9级【任意】资源点侦察按钮</v>
          </cell>
          <cell r="I630">
            <v>7242</v>
          </cell>
        </row>
        <row r="631">
          <cell r="H631" t="str">
            <v>跳转到10级【任意】资源点侦察按钮</v>
          </cell>
          <cell r="I631">
            <v>7243</v>
          </cell>
        </row>
        <row r="632">
          <cell r="H632" t="str">
            <v>跳转到11级【任意】资源点侦察按钮</v>
          </cell>
          <cell r="I632">
            <v>7244</v>
          </cell>
        </row>
        <row r="633">
          <cell r="H633" t="str">
            <v>跳转到12级【任意】资源点侦察按钮</v>
          </cell>
          <cell r="I633">
            <v>7245</v>
          </cell>
        </row>
        <row r="634">
          <cell r="H634" t="str">
            <v>跳转到13级【任意】资源点侦察按钮</v>
          </cell>
          <cell r="I634">
            <v>7246</v>
          </cell>
        </row>
        <row r="635">
          <cell r="H635" t="str">
            <v>跳转到14级【任意】资源点侦察按钮</v>
          </cell>
          <cell r="I635">
            <v>7247</v>
          </cell>
        </row>
        <row r="636">
          <cell r="H636" t="str">
            <v>跳转到15级【任意】资源点侦察按钮</v>
          </cell>
          <cell r="I636">
            <v>7248</v>
          </cell>
        </row>
        <row r="637">
          <cell r="H637" t="str">
            <v>跳转到当前可攻打最高级【木材】资源点攻占按钮</v>
          </cell>
          <cell r="I637">
            <v>7249</v>
          </cell>
        </row>
        <row r="638">
          <cell r="H638" t="str">
            <v>跳转到当前可攻打最高级【食物】资源点攻占按钮</v>
          </cell>
          <cell r="I638">
            <v>7250</v>
          </cell>
        </row>
        <row r="639">
          <cell r="H639" t="str">
            <v>跳转到当前可攻打最高级【石材】资源点攻占按钮</v>
          </cell>
          <cell r="I639">
            <v>7251</v>
          </cell>
        </row>
        <row r="640">
          <cell r="H640" t="str">
            <v>跳转到当前可攻打最高级【黄金】资源点攻占按钮</v>
          </cell>
          <cell r="I640">
            <v>7252</v>
          </cell>
        </row>
        <row r="641">
          <cell r="H641" t="str">
            <v>跳转到当前可攻打最高级【任意】资源点攻占按钮</v>
          </cell>
          <cell r="I641">
            <v>7253</v>
          </cell>
        </row>
        <row r="642">
          <cell r="H642" t="str">
            <v>跳转到城外【可打最高级】野怪进攻按钮</v>
          </cell>
          <cell r="I642">
            <v>7254</v>
          </cell>
        </row>
        <row r="643">
          <cell r="H643" t="str">
            <v>跳转到城外【1级】野怪进攻按钮</v>
          </cell>
          <cell r="I643">
            <v>7255</v>
          </cell>
        </row>
        <row r="644">
          <cell r="H644" t="str">
            <v>跳转到城外【2级】野怪进攻按钮</v>
          </cell>
          <cell r="I644">
            <v>7256</v>
          </cell>
        </row>
        <row r="645">
          <cell r="H645" t="str">
            <v>跳转到城外【3级】野怪进攻按钮</v>
          </cell>
          <cell r="I645">
            <v>7257</v>
          </cell>
        </row>
        <row r="646">
          <cell r="H646" t="str">
            <v>跳转到城外【4级】野怪进攻按钮</v>
          </cell>
          <cell r="I646">
            <v>7258</v>
          </cell>
        </row>
        <row r="647">
          <cell r="H647" t="str">
            <v>跳转到城外【5级】野怪进攻按钮</v>
          </cell>
          <cell r="I647">
            <v>7259</v>
          </cell>
        </row>
        <row r="648">
          <cell r="H648" t="str">
            <v>跳转到城外【6级】野怪进攻按钮</v>
          </cell>
          <cell r="I648">
            <v>7260</v>
          </cell>
        </row>
        <row r="649">
          <cell r="H649" t="str">
            <v>跳转到城外【7级】野怪进攻按钮</v>
          </cell>
          <cell r="I649">
            <v>7261</v>
          </cell>
        </row>
        <row r="650">
          <cell r="H650" t="str">
            <v>跳转到城外【8级】野怪进攻按钮</v>
          </cell>
          <cell r="I650">
            <v>7262</v>
          </cell>
        </row>
        <row r="651">
          <cell r="H651" t="str">
            <v>跳转到城外【9级】野怪进攻按钮</v>
          </cell>
          <cell r="I651">
            <v>7263</v>
          </cell>
        </row>
        <row r="652">
          <cell r="H652" t="str">
            <v>跳转到城外【10级】野怪进攻按钮</v>
          </cell>
          <cell r="I652">
            <v>7264</v>
          </cell>
        </row>
        <row r="653">
          <cell r="H653" t="str">
            <v>跳转到城外【11级】野怪进攻按钮</v>
          </cell>
          <cell r="I653">
            <v>7265</v>
          </cell>
        </row>
        <row r="654">
          <cell r="H654" t="str">
            <v>跳转到城外【12级】野怪进攻按钮</v>
          </cell>
          <cell r="I654">
            <v>7266</v>
          </cell>
        </row>
        <row r="655">
          <cell r="H655" t="str">
            <v>跳转到城外【13级】野怪进攻按钮</v>
          </cell>
          <cell r="I655">
            <v>7267</v>
          </cell>
        </row>
        <row r="656">
          <cell r="H656" t="str">
            <v>跳转到城外【14级】野怪进攻按钮</v>
          </cell>
          <cell r="I656">
            <v>7268</v>
          </cell>
        </row>
        <row r="657">
          <cell r="H657" t="str">
            <v>跳转到城外【15级】野怪进攻按钮</v>
          </cell>
          <cell r="I657">
            <v>7269</v>
          </cell>
        </row>
        <row r="658">
          <cell r="H658" t="str">
            <v>跳转到城外【16级】野怪进攻按钮</v>
          </cell>
          <cell r="I658">
            <v>7270</v>
          </cell>
        </row>
        <row r="659">
          <cell r="H659" t="str">
            <v>跳转到城外【17级】野怪进攻按钮</v>
          </cell>
          <cell r="I659">
            <v>7271</v>
          </cell>
        </row>
        <row r="660">
          <cell r="H660" t="str">
            <v>跳转到城外【18级】野怪进攻按钮</v>
          </cell>
          <cell r="I660">
            <v>7272</v>
          </cell>
        </row>
        <row r="661">
          <cell r="H661" t="str">
            <v>任意1支部队士兵数达到【2000】弹出提升途径</v>
          </cell>
          <cell r="I661">
            <v>7273</v>
          </cell>
        </row>
        <row r="662">
          <cell r="H662" t="str">
            <v>任意1支部队士兵数达到【6000】弹出提升途径</v>
          </cell>
          <cell r="I662">
            <v>7274</v>
          </cell>
        </row>
        <row r="663">
          <cell r="H663" t="str">
            <v>任意1支部队士兵数达到【10800】弹出提升途径</v>
          </cell>
          <cell r="I663">
            <v>7275</v>
          </cell>
        </row>
        <row r="664">
          <cell r="H664" t="str">
            <v>任意1支部队士兵数达到【13600】弹出提升途径</v>
          </cell>
          <cell r="I664">
            <v>7276</v>
          </cell>
        </row>
        <row r="665">
          <cell r="H665" t="str">
            <v>任意1支部队士兵数达到【35000】弹出提升途径</v>
          </cell>
          <cell r="I665">
            <v>7277</v>
          </cell>
        </row>
        <row r="666">
          <cell r="H666" t="str">
            <v>任意1支部队士兵数达到【45000】弹出提升途径</v>
          </cell>
          <cell r="I666">
            <v>7278</v>
          </cell>
        </row>
        <row r="667">
          <cell r="H667" t="str">
            <v>任意1支部队士兵数达到【55000】弹出提升途径</v>
          </cell>
          <cell r="I667">
            <v>7279</v>
          </cell>
        </row>
        <row r="668">
          <cell r="H668" t="str">
            <v>任意1支部队士兵数达到【60000】弹出提升途径</v>
          </cell>
          <cell r="I668">
            <v>7280</v>
          </cell>
        </row>
        <row r="669">
          <cell r="H669" t="str">
            <v>任意1支部队士兵数达到【70000】弹出提升途径</v>
          </cell>
          <cell r="I669">
            <v>7281</v>
          </cell>
        </row>
        <row r="670">
          <cell r="H670" t="str">
            <v>任意1支部队士兵数达到【80000】弹出提升途径</v>
          </cell>
          <cell r="I670">
            <v>7282</v>
          </cell>
        </row>
        <row r="671">
          <cell r="H671" t="str">
            <v>任意1支部队士兵数达到【90000】弹出提升途径</v>
          </cell>
          <cell r="I671">
            <v>7283</v>
          </cell>
        </row>
        <row r="672">
          <cell r="H672" t="str">
            <v>任意1支部队士兵数达到【100000】弹出提升途径</v>
          </cell>
          <cell r="I672">
            <v>7284</v>
          </cell>
        </row>
        <row r="673">
          <cell r="H673" t="str">
            <v>跳转到资源点根据产量【8000】判断选择不够的</v>
          </cell>
          <cell r="I673">
            <v>7285</v>
          </cell>
        </row>
        <row r="674">
          <cell r="H674" t="str">
            <v>跳转到资源点根据产量【25000】判断选择不够的</v>
          </cell>
          <cell r="I674">
            <v>7286</v>
          </cell>
        </row>
        <row r="675">
          <cell r="H675" t="str">
            <v>跳转到资源点根据产量【50000】判断选择不够的</v>
          </cell>
          <cell r="I675">
            <v>7287</v>
          </cell>
        </row>
        <row r="676">
          <cell r="H676" t="str">
            <v>跳转到城外【1级】精英怪</v>
          </cell>
          <cell r="I676">
            <v>7288</v>
          </cell>
        </row>
        <row r="677">
          <cell r="H677" t="str">
            <v>跳转到城外【2级】精英怪</v>
          </cell>
          <cell r="I677">
            <v>7289</v>
          </cell>
        </row>
        <row r="678">
          <cell r="H678" t="str">
            <v>跳转到城外【3级】精英怪</v>
          </cell>
          <cell r="I678">
            <v>7290</v>
          </cell>
        </row>
        <row r="679">
          <cell r="H679" t="str">
            <v>跳转到城外【4级】精英怪</v>
          </cell>
          <cell r="I679">
            <v>7291</v>
          </cell>
        </row>
        <row r="680">
          <cell r="H680" t="str">
            <v>跳转到城外【5级】精英怪</v>
          </cell>
          <cell r="I680">
            <v>7292</v>
          </cell>
        </row>
        <row r="681">
          <cell r="H681" t="str">
            <v>跳转到城外【6级】精英怪</v>
          </cell>
          <cell r="I681">
            <v>7293</v>
          </cell>
        </row>
        <row r="682">
          <cell r="H682" t="str">
            <v>跳转到城外【1级】稀有怪</v>
          </cell>
          <cell r="I682">
            <v>7294</v>
          </cell>
        </row>
        <row r="683">
          <cell r="H683" t="str">
            <v>跳转到城外【2级】稀有怪</v>
          </cell>
          <cell r="I683">
            <v>7295</v>
          </cell>
        </row>
        <row r="684">
          <cell r="H684" t="str">
            <v>跳转到城外【3级】稀有怪</v>
          </cell>
          <cell r="I684">
            <v>7296</v>
          </cell>
        </row>
        <row r="685">
          <cell r="H685" t="str">
            <v>跳转到城外【4级】稀有怪</v>
          </cell>
          <cell r="I685">
            <v>7297</v>
          </cell>
        </row>
        <row r="686">
          <cell r="H686" t="str">
            <v>跳转到城外【5级】稀有怪</v>
          </cell>
          <cell r="I686">
            <v>7298</v>
          </cell>
        </row>
        <row r="687">
          <cell r="H687" t="str">
            <v>跳转到城外【6级】稀有怪</v>
          </cell>
          <cell r="I687">
            <v>7299</v>
          </cell>
        </row>
        <row r="688">
          <cell r="H688" t="str">
            <v>跳转到城外【任意等级】稀有怪</v>
          </cell>
          <cell r="I688">
            <v>7301</v>
          </cell>
        </row>
        <row r="689">
          <cell r="H689" t="str">
            <v>跳转到6级【黄金】资源点侦察按钮</v>
          </cell>
          <cell r="I689">
            <v>7300</v>
          </cell>
        </row>
        <row r="690">
          <cell r="H690" t="str">
            <v>跳转到居民房舍【训练村民】直接打开界面</v>
          </cell>
          <cell r="I690">
            <v>7310</v>
          </cell>
        </row>
        <row r="691">
          <cell r="H691" t="str">
            <v>跳转到资源点根据产量【15000】判断选择不够的</v>
          </cell>
          <cell r="I691">
            <v>7311</v>
          </cell>
        </row>
        <row r="692">
          <cell r="H692" t="str">
            <v>跳转到资源点根据产量【23000】判断选择不够的</v>
          </cell>
          <cell r="I692">
            <v>7312</v>
          </cell>
        </row>
        <row r="693">
          <cell r="H693" t="str">
            <v>跳转到资源点根据产量【25000】判断选择不够的</v>
          </cell>
          <cell r="I693">
            <v>7313</v>
          </cell>
        </row>
        <row r="694">
          <cell r="H694" t="str">
            <v>跳转到任务界面【日常任务】</v>
          </cell>
          <cell r="I694">
            <v>7314</v>
          </cell>
        </row>
        <row r="695">
          <cell r="H695" t="str">
            <v>跳转到主界面【领地】入口</v>
          </cell>
          <cell r="I695">
            <v>7315</v>
          </cell>
        </row>
        <row r="696">
          <cell r="H696" t="str">
            <v>跳转到剑士营【训练】400名1级剑士</v>
          </cell>
          <cell r="I696">
            <v>7316</v>
          </cell>
        </row>
        <row r="697">
          <cell r="H697" t="str">
            <v>跳转到当前可训练2级兵【兵营建筑】训练500名士兵</v>
          </cell>
          <cell r="I697">
            <v>7317</v>
          </cell>
        </row>
        <row r="698">
          <cell r="H698" t="str">
            <v>跳转到当前可训练3级兵【兵营建筑】训练1000名士兵</v>
          </cell>
          <cell r="I698">
            <v>7318</v>
          </cell>
        </row>
        <row r="699">
          <cell r="H699" t="str">
            <v>跳转到当前可训练4级兵【兵营建筑】训练2000名士兵</v>
          </cell>
          <cell r="I699">
            <v>7319</v>
          </cell>
        </row>
        <row r="700">
          <cell r="H700" t="str">
            <v>跳转到内城主界面【建造】按钮</v>
          </cell>
          <cell r="I700">
            <v>7320</v>
          </cell>
        </row>
        <row r="701">
          <cell r="H701" t="str">
            <v>跳转到点将台英雄招募【铜钱招募】</v>
          </cell>
          <cell r="I701">
            <v>7321</v>
          </cell>
        </row>
        <row r="702">
          <cell r="H702" t="str">
            <v>跳转到点将台英雄招募【帝国币招募】</v>
          </cell>
          <cell r="I702">
            <v>7322</v>
          </cell>
        </row>
        <row r="703">
          <cell r="H703" t="str">
            <v>跳转到点将台英雄招募【赛季卡包】</v>
          </cell>
          <cell r="I703">
            <v>7323</v>
          </cell>
        </row>
        <row r="704">
          <cell r="H704" t="str">
            <v>跳转到点将台英雄招募【限时招募】</v>
          </cell>
          <cell r="I704">
            <v>7324</v>
          </cell>
        </row>
        <row r="705">
          <cell r="H705" t="str">
            <v>跳转到点将台英雄招募【新手招募】</v>
          </cell>
          <cell r="I705">
            <v>7325</v>
          </cell>
        </row>
        <row r="706">
          <cell r="H706" t="str">
            <v>跳转到可宣战1级村落【宣战】按钮</v>
          </cell>
          <cell r="I706">
            <v>7326</v>
          </cell>
        </row>
        <row r="707">
          <cell r="H707" t="str">
            <v>跳转到可建造地基【GuildID=1】按钮</v>
          </cell>
          <cell r="I707">
            <v>7327</v>
          </cell>
        </row>
        <row r="708">
          <cell r="H708" t="str">
            <v>跳转到当前士兵总数最多兵营建筑【训练】展开菜单</v>
          </cell>
          <cell r="I708">
            <v>7328</v>
          </cell>
        </row>
        <row r="709">
          <cell r="H709" t="str">
            <v>跳转到任务界面【剧情任务】</v>
          </cell>
          <cell r="I709">
            <v>7329</v>
          </cell>
        </row>
        <row r="710">
          <cell r="H710" t="str">
            <v>跳转到野外主界面【搜索】铜矿选项</v>
          </cell>
          <cell r="I710">
            <v>7330</v>
          </cell>
        </row>
        <row r="711">
          <cell r="H711" t="str">
            <v>跳转到当前占领最高级【黄金】资源点采集按钮</v>
          </cell>
          <cell r="I711">
            <v>7331</v>
          </cell>
        </row>
        <row r="712">
          <cell r="H712" t="str">
            <v>跳转到野外主界面【搜索】野怪选项</v>
          </cell>
          <cell r="I712">
            <v>7332</v>
          </cell>
        </row>
        <row r="713">
          <cell r="H713" t="str">
            <v>跳转到活动页面【英雄战役】(废弃)</v>
          </cell>
          <cell r="I713">
            <v>7333</v>
          </cell>
        </row>
        <row r="714">
          <cell r="H714" t="str">
            <v>跳转到活动页面【旅店活动】(废弃)</v>
          </cell>
          <cell r="I714">
            <v>7334</v>
          </cell>
        </row>
        <row r="715">
          <cell r="H715" t="str">
            <v>跳转到活动页面【英雄辈出】</v>
          </cell>
          <cell r="I715">
            <v>7335</v>
          </cell>
        </row>
        <row r="716">
          <cell r="H716" t="str">
            <v>跳转到活动页面【开垦土地】</v>
          </cell>
          <cell r="I716">
            <v>7336</v>
          </cell>
        </row>
        <row r="717">
          <cell r="H717" t="str">
            <v>跳转到活动页面【城市风格】</v>
          </cell>
          <cell r="I717">
            <v>7337</v>
          </cell>
        </row>
        <row r="718">
          <cell r="H718" t="str">
            <v>跳转到治疗房舍，处于治疗状态就选中【治疗气泡】</v>
          </cell>
          <cell r="I718">
            <v>7338</v>
          </cell>
        </row>
        <row r="719">
          <cell r="H719" t="str">
            <v>跳转到探险直接打开【探险队】编辑界面</v>
          </cell>
          <cell r="I719">
            <v>7339</v>
          </cell>
        </row>
        <row r="720">
          <cell r="H720" t="str">
            <v>跳转到城堡设施【后勤营】</v>
          </cell>
          <cell r="I720">
            <v>7340</v>
          </cell>
        </row>
        <row r="721">
          <cell r="H721" t="str">
            <v>跳转到城堡设施【英雄训练场】</v>
          </cell>
          <cell r="I721">
            <v>7341</v>
          </cell>
        </row>
        <row r="722">
          <cell r="H722" t="str">
            <v>跳转到城堡设施【英雄防具所】</v>
          </cell>
          <cell r="I722">
            <v>7342</v>
          </cell>
        </row>
        <row r="723">
          <cell r="H723" t="str">
            <v>跳转到城堡设施【英雄补给站】</v>
          </cell>
          <cell r="I723">
            <v>7343</v>
          </cell>
        </row>
        <row r="724">
          <cell r="H724" t="str">
            <v>跳转到城堡设施【兵工坊】</v>
          </cell>
          <cell r="I724">
            <v>7344</v>
          </cell>
        </row>
        <row r="725">
          <cell r="H725" t="str">
            <v>跳转到城堡设施【刀剑坊】</v>
          </cell>
          <cell r="I725">
            <v>7345</v>
          </cell>
        </row>
        <row r="726">
          <cell r="H726" t="str">
            <v>跳转到城堡设施【长枪坊】</v>
          </cell>
          <cell r="I726">
            <v>7346</v>
          </cell>
        </row>
        <row r="727">
          <cell r="H727" t="str">
            <v>跳转到城堡设施【战马营】</v>
          </cell>
          <cell r="I727">
            <v>7347</v>
          </cell>
        </row>
        <row r="728">
          <cell r="H728" t="str">
            <v>跳转到城堡设施【弓弩营】</v>
          </cell>
          <cell r="I728">
            <v>7348</v>
          </cell>
        </row>
        <row r="729">
          <cell r="H729" t="str">
            <v>跳转到城堡设施【英勇之剑】</v>
          </cell>
          <cell r="I729">
            <v>7349</v>
          </cell>
        </row>
        <row r="730">
          <cell r="H730" t="str">
            <v>跳转到城堡设施【统御皇冠】</v>
          </cell>
          <cell r="I730">
            <v>7350</v>
          </cell>
        </row>
        <row r="731">
          <cell r="H731" t="str">
            <v>跳转到城堡设施【谋略之杖】</v>
          </cell>
          <cell r="I731">
            <v>7351</v>
          </cell>
        </row>
        <row r="732">
          <cell r="H732" t="str">
            <v>跳转到城堡设施【高级兵工坊】</v>
          </cell>
          <cell r="I732">
            <v>7352</v>
          </cell>
        </row>
        <row r="733">
          <cell r="H733" t="str">
            <v>跳转到城堡设施【盾墙】</v>
          </cell>
          <cell r="I733">
            <v>7353</v>
          </cell>
        </row>
        <row r="734">
          <cell r="H734" t="str">
            <v>跳转到城堡设施【枪靶】</v>
          </cell>
          <cell r="I734">
            <v>7354</v>
          </cell>
        </row>
        <row r="735">
          <cell r="H735" t="str">
            <v>跳转到城堡设施【驰道】</v>
          </cell>
          <cell r="I735">
            <v>7355</v>
          </cell>
        </row>
        <row r="736">
          <cell r="H736" t="str">
            <v>跳转到城堡设施【箭垛】</v>
          </cell>
          <cell r="I736">
            <v>7356</v>
          </cell>
        </row>
        <row r="737">
          <cell r="H737" t="str">
            <v>跳转到主界面【活动】入口</v>
          </cell>
          <cell r="I737">
            <v>7357</v>
          </cell>
        </row>
        <row r="738">
          <cell r="H738" t="str">
            <v>跳转到主界面【商城】入口</v>
          </cell>
          <cell r="I738">
            <v>7358</v>
          </cell>
        </row>
        <row r="739">
          <cell r="H739" t="str">
            <v>跳转到发展方略界面技术改良【攻城掠地】</v>
          </cell>
          <cell r="I739">
            <v>7359</v>
          </cell>
        </row>
        <row r="740">
          <cell r="H740" t="str">
            <v>跳转到发展方略界面技术改良【伪装】</v>
          </cell>
          <cell r="I740">
            <v>7360</v>
          </cell>
        </row>
        <row r="741">
          <cell r="H741" t="str">
            <v>跳转到发展方略界面技术改良【农耕】</v>
          </cell>
          <cell r="I741">
            <v>7361</v>
          </cell>
        </row>
        <row r="742">
          <cell r="H742" t="str">
            <v>跳转到发展方略界面技术改良【伐木斧】</v>
          </cell>
          <cell r="I742">
            <v>7362</v>
          </cell>
        </row>
        <row r="743">
          <cell r="H743" t="str">
            <v>跳转到发展方略界面技术改良【安抚】</v>
          </cell>
          <cell r="I743">
            <v>7363</v>
          </cell>
        </row>
        <row r="744">
          <cell r="H744" t="str">
            <v>跳转到发展方略界面技术改良【决断力】</v>
          </cell>
          <cell r="I744">
            <v>7364</v>
          </cell>
        </row>
        <row r="745">
          <cell r="H745" t="str">
            <v>跳转到发展方略界面技术改良【野性呼唤】</v>
          </cell>
          <cell r="I745">
            <v>7365</v>
          </cell>
        </row>
        <row r="746">
          <cell r="H746" t="str">
            <v>跳转到发展方略界面技术改良【蛇行走位】</v>
          </cell>
          <cell r="I746">
            <v>7366</v>
          </cell>
        </row>
        <row r="747">
          <cell r="H747" t="str">
            <v>跳转到发展方略界面技术改良【采石术】</v>
          </cell>
          <cell r="I747">
            <v>7367</v>
          </cell>
        </row>
        <row r="748">
          <cell r="H748" t="str">
            <v>跳转到发展方略界面技术改良【淘金术】</v>
          </cell>
          <cell r="I748">
            <v>7368</v>
          </cell>
        </row>
        <row r="749">
          <cell r="H749" t="str">
            <v>跳转到发展方略界面技术改良【采集术】</v>
          </cell>
          <cell r="I749">
            <v>7369</v>
          </cell>
        </row>
        <row r="750">
          <cell r="H750" t="str">
            <v>跳转到发展方略界面技术改良【轮采】</v>
          </cell>
          <cell r="I750">
            <v>7370</v>
          </cell>
        </row>
        <row r="751">
          <cell r="H751" t="str">
            <v>跳转到发展方略界面技术改良【灌溉术】</v>
          </cell>
          <cell r="I751">
            <v>7371</v>
          </cell>
        </row>
        <row r="752">
          <cell r="H752" t="str">
            <v>跳转到发展方略界面技术改良【扦插术】</v>
          </cell>
          <cell r="I752">
            <v>7372</v>
          </cell>
        </row>
        <row r="753">
          <cell r="H753" t="str">
            <v>跳转到发展方略界面技术改良【进攻演习】</v>
          </cell>
          <cell r="I753">
            <v>7373</v>
          </cell>
        </row>
        <row r="754">
          <cell r="H754" t="str">
            <v>跳转到发展方略界面技术改良【防守演习】</v>
          </cell>
          <cell r="I754">
            <v>7374</v>
          </cell>
        </row>
        <row r="755">
          <cell r="H755" t="str">
            <v>跳转到发展方略界面技术改良【勘探术】</v>
          </cell>
          <cell r="I755">
            <v>7375</v>
          </cell>
        </row>
        <row r="756">
          <cell r="H756" t="str">
            <v>跳转到发展方略界面技术改良【提炼术】</v>
          </cell>
          <cell r="I756">
            <v>7376</v>
          </cell>
        </row>
        <row r="757">
          <cell r="H757" t="str">
            <v>跳转到发展方略界面技术改良【寻访恢复】</v>
          </cell>
          <cell r="I757">
            <v>7377</v>
          </cell>
        </row>
        <row r="758">
          <cell r="H758" t="str">
            <v>跳转到发展方略界面技术改良【工具研发】</v>
          </cell>
          <cell r="I758">
            <v>7378</v>
          </cell>
        </row>
        <row r="759">
          <cell r="H759" t="str">
            <v>跳转到发展方略界面文化改良【野外集训】</v>
          </cell>
          <cell r="I759">
            <v>7379</v>
          </cell>
        </row>
        <row r="760">
          <cell r="H760" t="str">
            <v>跳转到发展方略界面文化改良【空间管理】</v>
          </cell>
          <cell r="I760">
            <v>7380</v>
          </cell>
        </row>
        <row r="761">
          <cell r="H761" t="str">
            <v>跳转到发展方略界面文化改良【英雄理财】</v>
          </cell>
          <cell r="I761">
            <v>7381</v>
          </cell>
        </row>
        <row r="762">
          <cell r="H762" t="str">
            <v>跳转到发展方略界面文化改良【内政理财】</v>
          </cell>
          <cell r="I762">
            <v>7382</v>
          </cell>
        </row>
        <row r="763">
          <cell r="H763" t="str">
            <v>跳转到发展方略界面文化改良【战时急救】</v>
          </cell>
          <cell r="I763">
            <v>7383</v>
          </cell>
        </row>
        <row r="764">
          <cell r="H764" t="str">
            <v>跳转到发展方略界面文化改良【军医所】</v>
          </cell>
          <cell r="I764">
            <v>7384</v>
          </cell>
        </row>
        <row r="765">
          <cell r="H765" t="str">
            <v>跳转到发展方略界面文化改良【背水一战】</v>
          </cell>
          <cell r="I765">
            <v>7385</v>
          </cell>
        </row>
        <row r="766">
          <cell r="H766" t="str">
            <v>跳转到发展方略界面文化改良【战时守备】</v>
          </cell>
          <cell r="I766">
            <v>7386</v>
          </cell>
        </row>
        <row r="767">
          <cell r="H767" t="str">
            <v>跳转到发展方略界面文化改良【深水捕捞】</v>
          </cell>
          <cell r="I767">
            <v>7387</v>
          </cell>
        </row>
        <row r="768">
          <cell r="H768" t="str">
            <v>跳转到发展方略界面文化改良【渔网编织】</v>
          </cell>
          <cell r="I768">
            <v>7388</v>
          </cell>
        </row>
        <row r="769">
          <cell r="H769" t="str">
            <v>跳转到发展方略界面文化改良【独立作战】</v>
          </cell>
          <cell r="I769">
            <v>7389</v>
          </cell>
        </row>
        <row r="770">
          <cell r="H770" t="str">
            <v>跳转到发展方略界面文化改良【合击】</v>
          </cell>
          <cell r="I770">
            <v>7390</v>
          </cell>
        </row>
        <row r="771">
          <cell r="H771" t="str">
            <v>跳转到发展方略界面文化改良【城墙恢复】</v>
          </cell>
          <cell r="I771">
            <v>7391</v>
          </cell>
        </row>
        <row r="772">
          <cell r="H772" t="str">
            <v>跳转到发展方略界面文化改良【攻城祷告】</v>
          </cell>
          <cell r="I772">
            <v>7392</v>
          </cell>
        </row>
        <row r="773">
          <cell r="H773" t="str">
            <v>跳转到发展方略界面文化改良【练兵技巧】</v>
          </cell>
          <cell r="I773">
            <v>7393</v>
          </cell>
        </row>
        <row r="774">
          <cell r="H774" t="str">
            <v>跳转到发展方略界面文化改良【征兵】</v>
          </cell>
          <cell r="I774">
            <v>7394</v>
          </cell>
        </row>
        <row r="775">
          <cell r="H775" t="str">
            <v>跳转到发展方略界面文化改良【独立防护】</v>
          </cell>
          <cell r="I775">
            <v>7395</v>
          </cell>
        </row>
        <row r="776">
          <cell r="H776" t="str">
            <v>跳转到发展方略界面文化改良【联防】</v>
          </cell>
          <cell r="I776">
            <v>7396</v>
          </cell>
        </row>
        <row r="777">
          <cell r="H777" t="str">
            <v>跳转到发展方略界面文化改良【力量训练】</v>
          </cell>
          <cell r="I777">
            <v>7397</v>
          </cell>
        </row>
        <row r="778">
          <cell r="H778" t="str">
            <v>跳转到发展方略界面文化改良【狂欢派对】</v>
          </cell>
          <cell r="I778">
            <v>7398</v>
          </cell>
        </row>
        <row r="779">
          <cell r="H779" t="str">
            <v>跳转到活动页面【旅店活动】无箭头(废弃)</v>
          </cell>
          <cell r="I779">
            <v>7399</v>
          </cell>
        </row>
        <row r="780">
          <cell r="H780" t="str">
            <v>跳转到活动页面【英雄战役】(废弃)</v>
          </cell>
          <cell r="I780">
            <v>7400</v>
          </cell>
        </row>
        <row r="781">
          <cell r="H781" t="str">
            <v>跳转到活动页面【旅店活动】(废弃)</v>
          </cell>
          <cell r="I781">
            <v>7401</v>
          </cell>
        </row>
        <row r="782">
          <cell r="H782" t="str">
            <v>跳转到活动页面【英雄辈出】</v>
          </cell>
          <cell r="I782">
            <v>7402</v>
          </cell>
        </row>
        <row r="783">
          <cell r="H783" t="str">
            <v>跳转到聊天界面【联盟】选项</v>
          </cell>
          <cell r="I783">
            <v>7403</v>
          </cell>
        </row>
        <row r="784">
          <cell r="H784" t="str">
            <v>跳转到城镇中心【城池增益】菜单按钮</v>
          </cell>
          <cell r="I784">
            <v>7404</v>
          </cell>
        </row>
        <row r="785">
          <cell r="H785" t="str">
            <v>跳转到玩家城堡【城池增益】菜单按钮</v>
          </cell>
          <cell r="I785">
            <v>7405</v>
          </cell>
        </row>
        <row r="786">
          <cell r="H786" t="str">
            <v>跳转到当前占领最高级资源点【资源升级】按钮</v>
          </cell>
          <cell r="I786">
            <v>7406</v>
          </cell>
        </row>
        <row r="787">
          <cell r="H787" t="str">
            <v>跳转到主界面【蛮族集结活动】入口</v>
          </cell>
          <cell r="I787">
            <v>7407</v>
          </cell>
        </row>
        <row r="788">
          <cell r="H788" t="str">
            <v>跳转到主界面【英雄招募】入口</v>
          </cell>
          <cell r="I788">
            <v>7408</v>
          </cell>
        </row>
        <row r="789">
          <cell r="H789" t="str">
            <v>跳转到主界面英雄招募入口【铜钱招募】</v>
          </cell>
          <cell r="I789">
            <v>7409</v>
          </cell>
        </row>
        <row r="790">
          <cell r="H790" t="str">
            <v>跳转到主界面英雄招募入口【帝国币招募】</v>
          </cell>
          <cell r="I790">
            <v>7410</v>
          </cell>
        </row>
        <row r="791">
          <cell r="H791" t="str">
            <v>跳转到主界面英雄招募入口【赛季卡包】</v>
          </cell>
          <cell r="I791">
            <v>7411</v>
          </cell>
        </row>
        <row r="792">
          <cell r="H792" t="str">
            <v>跳转到主界面英雄招募入口【限时招募】</v>
          </cell>
          <cell r="I792">
            <v>7412</v>
          </cell>
        </row>
        <row r="793">
          <cell r="H793" t="str">
            <v>跳转到主界面英雄招募入口【新手招募】</v>
          </cell>
          <cell r="I793">
            <v>7413</v>
          </cell>
        </row>
        <row r="794">
          <cell r="H794" t="str">
            <v>跳转到活动页面【群英荟萃】</v>
          </cell>
          <cell r="I794">
            <v>7414</v>
          </cell>
        </row>
        <row r="795">
          <cell r="H795" t="str">
            <v>跳转到活动页面【每日签到】</v>
          </cell>
          <cell r="I795">
            <v>7415</v>
          </cell>
        </row>
        <row r="796">
          <cell r="H796" t="str">
            <v>跳转到商城【首充大礼】</v>
          </cell>
          <cell r="I796">
            <v>7416</v>
          </cell>
        </row>
        <row r="797">
          <cell r="H797" t="str">
            <v>跳转到主界面【行动令】入口</v>
          </cell>
          <cell r="I797">
            <v>7417</v>
          </cell>
        </row>
        <row r="798">
          <cell r="H798" t="str">
            <v>跳转到主界面【荣耀之路】按钮</v>
          </cell>
          <cell r="I798">
            <v>7418</v>
          </cell>
        </row>
        <row r="799">
          <cell r="H799" t="str">
            <v>跳转到攻打资源点或野怪根据英雄等级【5级】进行判断</v>
          </cell>
          <cell r="I799">
            <v>7419</v>
          </cell>
        </row>
        <row r="800">
          <cell r="H800" t="str">
            <v>跳转到攻打资源点或野怪根据英雄等级【10级】进行判断</v>
          </cell>
          <cell r="I800">
            <v>7420</v>
          </cell>
        </row>
        <row r="801">
          <cell r="H801" t="str">
            <v>跳转到攻打资源点或野怪根据英雄等级【20级】进行判断</v>
          </cell>
          <cell r="I801">
            <v>7421</v>
          </cell>
        </row>
        <row r="802">
          <cell r="H802" t="str">
            <v>跳转到攻打资源点或野怪根据英雄等级【35级】进行判断</v>
          </cell>
          <cell r="I802">
            <v>7422</v>
          </cell>
        </row>
        <row r="803">
          <cell r="H803" t="str">
            <v>跳转到攻打资源点或野怪根据英雄等级【45级】进行判断</v>
          </cell>
          <cell r="I803">
            <v>7423</v>
          </cell>
        </row>
        <row r="804">
          <cell r="H804" t="str">
            <v>跳转到城堡设施【攻击类】根据兵营等级进行判断</v>
          </cell>
          <cell r="I804">
            <v>7424</v>
          </cell>
        </row>
        <row r="805">
          <cell r="H805" t="str">
            <v>跳转到城堡设施【防御类】根据兵营等级进行判断</v>
          </cell>
          <cell r="I805">
            <v>7425</v>
          </cell>
        </row>
        <row r="806">
          <cell r="H806" t="str">
            <v>跳转到商城【霸王降世】</v>
          </cell>
          <cell r="I806">
            <v>7426</v>
          </cell>
        </row>
        <row r="807">
          <cell r="H807" t="str">
            <v>跳转到商城【累充】</v>
          </cell>
          <cell r="I807">
            <v>7427</v>
          </cell>
        </row>
        <row r="808">
          <cell r="H808" t="str">
            <v>跳转到商城【充值返赠】</v>
          </cell>
          <cell r="I808">
            <v>7428</v>
          </cell>
        </row>
        <row r="809">
          <cell r="H809" t="str">
            <v>跳转到商城【每日特惠】</v>
          </cell>
          <cell r="I809">
            <v>7429</v>
          </cell>
        </row>
        <row r="810">
          <cell r="H810" t="str">
            <v>跳转到商城【月卡活动】</v>
          </cell>
          <cell r="I810">
            <v>7430</v>
          </cell>
        </row>
        <row r="811">
          <cell r="H811" t="str">
            <v>跳转到商城【战令】</v>
          </cell>
          <cell r="I811">
            <v>7431</v>
          </cell>
        </row>
        <row r="812">
          <cell r="H812" t="str">
            <v>跳转到主界面【坐骑】按钮</v>
          </cell>
          <cell r="I812">
            <v>7432</v>
          </cell>
        </row>
        <row r="813">
          <cell r="H813" t="str">
            <v>跳转到主界面【领主】入口</v>
          </cell>
          <cell r="I813">
            <v>7433</v>
          </cell>
        </row>
        <row r="814">
          <cell r="H814" t="str">
            <v>跳转到野外主界面【搜索】</v>
          </cell>
          <cell r="I814">
            <v>7434</v>
          </cell>
        </row>
        <row r="815">
          <cell r="H815" t="str">
            <v>跳转到主界面【背包】按钮</v>
          </cell>
          <cell r="I815">
            <v>7435</v>
          </cell>
        </row>
        <row r="816">
          <cell r="H816" t="str">
            <v>跳转到可耕战【已占领最低级资源点】</v>
          </cell>
          <cell r="I816">
            <v>7436</v>
          </cell>
        </row>
        <row r="817">
          <cell r="H817" t="str">
            <v>跳转到1级【任意】资源点攻占按钮(手动出回城)</v>
          </cell>
          <cell r="I817">
            <v>7437</v>
          </cell>
        </row>
        <row r="818">
          <cell r="H818" t="str">
            <v>跳转到磨坊【建造】确认(手动出回城)</v>
          </cell>
          <cell r="I818">
            <v>7438</v>
          </cell>
        </row>
        <row r="819">
          <cell r="H819" t="str">
            <v>跳转到农田【建造】确认(手动出回城)</v>
          </cell>
          <cell r="I819">
            <v>7439</v>
          </cell>
        </row>
        <row r="820">
          <cell r="H820" t="str">
            <v>跳转到城镇中心【升级】菜单按钮(手动出回城)</v>
          </cell>
          <cell r="I820">
            <v>7440</v>
          </cell>
        </row>
        <row r="821">
          <cell r="H821" t="str">
            <v>跳转到居民房舍【建造】确认(手动出回城)</v>
          </cell>
          <cell r="I821">
            <v>7441</v>
          </cell>
        </row>
        <row r="822">
          <cell r="H822" t="str">
            <v>跳转到城镇中心【训练村民】菜单按钮(手动出回城)</v>
          </cell>
          <cell r="I822">
            <v>7442</v>
          </cell>
        </row>
        <row r="823">
          <cell r="H823" t="str">
            <v>跳转到居民房舍【村民调配】菜单按钮(手动出回城)</v>
          </cell>
          <cell r="I823">
            <v>7443</v>
          </cell>
        </row>
        <row r="824">
          <cell r="H824" t="str">
            <v>跳转到2级【食物】资源点攻占按钮(手动出回城)</v>
          </cell>
          <cell r="I824">
            <v>7444</v>
          </cell>
        </row>
        <row r="825">
          <cell r="H825" t="str">
            <v>跳转到居民房舍【升级】菜单按钮(手动出回城)</v>
          </cell>
          <cell r="I825">
            <v>7445</v>
          </cell>
        </row>
        <row r="826">
          <cell r="H826" t="str">
            <v>跳转到剑士营【升级】菜单按钮(手动出回城)</v>
          </cell>
          <cell r="I826">
            <v>7446</v>
          </cell>
        </row>
        <row r="827">
          <cell r="H827" t="str">
            <v>跳转到2级【任意】资源点攻占按钮(手动出回城)</v>
          </cell>
          <cell r="I827">
            <v>7447</v>
          </cell>
        </row>
        <row r="828">
          <cell r="H828" t="str">
            <v>跳转到3级【木材】资源点攻占按钮(手动出回城)</v>
          </cell>
          <cell r="I828">
            <v>7448</v>
          </cell>
        </row>
        <row r="829">
          <cell r="H829" t="str">
            <v>跳转到3级【任意】资源点攻占按钮(手动出回城)</v>
          </cell>
          <cell r="I829">
            <v>7449</v>
          </cell>
        </row>
        <row r="830">
          <cell r="H830" t="str">
            <v>跳转到治疗房舍【建造】确认(手动出回城)</v>
          </cell>
          <cell r="I830">
            <v>7450</v>
          </cell>
        </row>
        <row r="831">
          <cell r="H831" t="str">
            <v>跳转到治疗房舍【治疗】菜单按钮(手动出回城)</v>
          </cell>
          <cell r="I831">
            <v>7451</v>
          </cell>
        </row>
        <row r="832">
          <cell r="H832" t="str">
            <v>跳转到伐木场【建造】确认(手动出回城)</v>
          </cell>
          <cell r="I832">
            <v>7452</v>
          </cell>
        </row>
        <row r="833">
          <cell r="H833" t="str">
            <v>跳转到伐木场【升级】菜单按钮(手动出回城)</v>
          </cell>
          <cell r="I833">
            <v>7453</v>
          </cell>
        </row>
        <row r="834">
          <cell r="H834" t="str">
            <v>跳转到活动页面【开采富矿】</v>
          </cell>
          <cell r="I834">
            <v>7454</v>
          </cell>
        </row>
        <row r="835">
          <cell r="H835" t="str">
            <v>跳转到活动页面【蛮族集结】</v>
          </cell>
          <cell r="I835">
            <v>7455</v>
          </cell>
        </row>
        <row r="836">
          <cell r="H836" t="str">
            <v>跳转到活动页面【帝国军演】(废弃)</v>
          </cell>
          <cell r="I836">
            <v>7456</v>
          </cell>
        </row>
        <row r="837">
          <cell r="H837" t="str">
            <v>跳转到图文引导【提升等级】</v>
          </cell>
          <cell r="I837">
            <v>7457</v>
          </cell>
        </row>
        <row r="838">
          <cell r="H838" t="str">
            <v>跳转到皇城【民心所向】</v>
          </cell>
          <cell r="I838">
            <v>7458</v>
          </cell>
        </row>
        <row r="839">
          <cell r="H839" t="str">
            <v>跳转到商城【道具商城】</v>
          </cell>
          <cell r="I839">
            <v>7459</v>
          </cell>
        </row>
        <row r="840">
          <cell r="H840" t="str">
            <v>跳转到主线【英雄二选一】界面</v>
          </cell>
          <cell r="I840">
            <v>7460</v>
          </cell>
        </row>
        <row r="841">
          <cell r="H841" t="str">
            <v>跳转到编队自动选择【有空坑位】页面(直接跳转)</v>
          </cell>
          <cell r="I841">
            <v>7461</v>
          </cell>
        </row>
        <row r="842">
          <cell r="H842" t="str">
            <v>跳转到编队自动选择【有空坑位】页面(手动点编队)</v>
          </cell>
          <cell r="I842">
            <v>7462</v>
          </cell>
        </row>
        <row r="843">
          <cell r="H843" t="str">
            <v>任意2支部队士兵数达到【2000】弹出提升途径</v>
          </cell>
          <cell r="I843">
            <v>7463</v>
          </cell>
        </row>
        <row r="844">
          <cell r="H844" t="str">
            <v>任意2支部队士兵数达到【6000】弹出提升途径</v>
          </cell>
          <cell r="I844">
            <v>7464</v>
          </cell>
        </row>
        <row r="845">
          <cell r="H845" t="str">
            <v>任意2支部队士兵数达到【12000】弹出提升途径</v>
          </cell>
          <cell r="I845">
            <v>7465</v>
          </cell>
        </row>
        <row r="846">
          <cell r="H846" t="str">
            <v>任意2支部队士兵数达到【28000】弹出提升途径</v>
          </cell>
          <cell r="I846">
            <v>7466</v>
          </cell>
        </row>
        <row r="847">
          <cell r="H847" t="str">
            <v>任意2支部队士兵数达到【38000】弹出提升途径</v>
          </cell>
          <cell r="I847">
            <v>7467</v>
          </cell>
        </row>
        <row r="848">
          <cell r="H848" t="str">
            <v>任意2支部队士兵数达到【45000】弹出提升途径</v>
          </cell>
          <cell r="I848">
            <v>7468</v>
          </cell>
        </row>
        <row r="849">
          <cell r="H849" t="str">
            <v>任意2支部队士兵数达到【52000】弹出提升途径</v>
          </cell>
          <cell r="I849">
            <v>7469</v>
          </cell>
        </row>
        <row r="850">
          <cell r="H850" t="str">
            <v>任意2支部队士兵数达到【60000】弹出提升途径</v>
          </cell>
          <cell r="I850">
            <v>7470</v>
          </cell>
        </row>
        <row r="851">
          <cell r="H851" t="str">
            <v>任意2支部队士兵数达到【70000】弹出提升途径</v>
          </cell>
          <cell r="I851">
            <v>7471</v>
          </cell>
        </row>
        <row r="852">
          <cell r="H852" t="str">
            <v>任意2支部队士兵数达到【80000】弹出提升途径</v>
          </cell>
          <cell r="I852">
            <v>7472</v>
          </cell>
        </row>
        <row r="853">
          <cell r="H853" t="str">
            <v>任意2支部队士兵数达到【90000】弹出提升途径</v>
          </cell>
          <cell r="I853">
            <v>7473</v>
          </cell>
        </row>
        <row r="854">
          <cell r="H854" t="str">
            <v>任意2支部队士兵数达到【100000】弹出提升途径</v>
          </cell>
          <cell r="I854">
            <v>7474</v>
          </cell>
        </row>
        <row r="855">
          <cell r="H855" t="str">
            <v>跳转到主界面【微信】入口</v>
          </cell>
          <cell r="I855">
            <v>7475</v>
          </cell>
        </row>
        <row r="856">
          <cell r="H856" t="str">
            <v>跳转到主界面【QQ】入口</v>
          </cell>
          <cell r="I856">
            <v>7476</v>
          </cell>
        </row>
        <row r="857">
          <cell r="H857" t="str">
            <v>跳转到主界面【势力值】入口</v>
          </cell>
          <cell r="I857">
            <v>7477</v>
          </cell>
        </row>
        <row r="858">
          <cell r="H858" t="str">
            <v>跳转到4级【木材】资源点侦察按钮</v>
          </cell>
          <cell r="I858">
            <v>7478</v>
          </cell>
        </row>
        <row r="859">
          <cell r="H859" t="str">
            <v>跳转到主界面【QQ】左上方按钮</v>
          </cell>
          <cell r="I859">
            <v>7479</v>
          </cell>
        </row>
        <row r="860">
          <cell r="H860" t="str">
            <v>跳转到图文引导【5级及以下】</v>
          </cell>
          <cell r="I860">
            <v>7480</v>
          </cell>
        </row>
        <row r="861">
          <cell r="H861" t="str">
            <v>跳转到图文引导【6级及以上】</v>
          </cell>
          <cell r="I861">
            <v>7481</v>
          </cell>
        </row>
        <row r="862">
          <cell r="H862" t="str">
            <v>跳转排行榜界面-开荒</v>
          </cell>
          <cell r="I862">
            <v>7482</v>
          </cell>
        </row>
        <row r="863">
          <cell r="H863" t="str">
            <v>跳转排行榜界面-开荒</v>
          </cell>
          <cell r="I863">
            <v>7483</v>
          </cell>
        </row>
        <row r="864">
          <cell r="H864" t="str">
            <v>跳转到5级【任意】资源点无箭头</v>
          </cell>
          <cell r="I864">
            <v>7484</v>
          </cell>
        </row>
        <row r="865">
          <cell r="H865" t="str">
            <v>跳转到【隐私开启】界面</v>
          </cell>
          <cell r="I865">
            <v>7485</v>
          </cell>
        </row>
        <row r="866">
          <cell r="H866" t="str">
            <v>跳转到主界面【君主头像切换性别】</v>
          </cell>
          <cell r="I866">
            <v>7486</v>
          </cell>
        </row>
        <row r="867">
          <cell r="H867" t="str">
            <v>跳转到主界面【活动入口】</v>
          </cell>
          <cell r="I867">
            <v>7487</v>
          </cell>
        </row>
        <row r="868">
          <cell r="H868" t="str">
            <v>跳转到1级【木材】资源点(无引导)</v>
          </cell>
          <cell r="I868">
            <v>7488</v>
          </cell>
        </row>
        <row r="869">
          <cell r="H869" t="str">
            <v>跳转到2级【木材】资源点(无引导)</v>
          </cell>
          <cell r="I869">
            <v>7489</v>
          </cell>
        </row>
        <row r="870">
          <cell r="H870" t="str">
            <v>跳转到3级【木材】资源点(无引导)</v>
          </cell>
          <cell r="I870">
            <v>7490</v>
          </cell>
        </row>
        <row r="871">
          <cell r="H871" t="str">
            <v>跳转到4级【木材】资源点(无引导)</v>
          </cell>
          <cell r="I871">
            <v>7491</v>
          </cell>
        </row>
        <row r="872">
          <cell r="H872" t="str">
            <v>跳转到5级【木材】资源点(无引导)</v>
          </cell>
          <cell r="I872">
            <v>7492</v>
          </cell>
        </row>
        <row r="873">
          <cell r="H873" t="str">
            <v>跳转到6级【木材】资源点(无引导)</v>
          </cell>
          <cell r="I873">
            <v>7493</v>
          </cell>
        </row>
        <row r="874">
          <cell r="H874" t="str">
            <v>跳转到7级【木材】资源点(无引导)</v>
          </cell>
          <cell r="I874">
            <v>7494</v>
          </cell>
        </row>
        <row r="875">
          <cell r="H875" t="str">
            <v>跳转到8级【木材】资源点(无引导)</v>
          </cell>
          <cell r="I875">
            <v>7495</v>
          </cell>
        </row>
        <row r="876">
          <cell r="H876" t="str">
            <v>跳转到9级【木材】资源点(无引导)</v>
          </cell>
          <cell r="I876">
            <v>7496</v>
          </cell>
        </row>
        <row r="877">
          <cell r="H877" t="str">
            <v>跳转到10级【木材】资源点(无引导)</v>
          </cell>
          <cell r="I877">
            <v>7497</v>
          </cell>
        </row>
        <row r="878">
          <cell r="H878" t="str">
            <v>跳转到11级【木材】资源点(无引导)</v>
          </cell>
          <cell r="I878">
            <v>7498</v>
          </cell>
        </row>
        <row r="879">
          <cell r="H879" t="str">
            <v>跳转到12级【木材】资源点(无引导)</v>
          </cell>
          <cell r="I879">
            <v>7499</v>
          </cell>
        </row>
        <row r="880">
          <cell r="H880" t="str">
            <v>跳转到13级【木材】资源点(无引导)</v>
          </cell>
          <cell r="I880">
            <v>7500</v>
          </cell>
        </row>
        <row r="881">
          <cell r="H881" t="str">
            <v>跳转到14级【木材】资源点(无引导)</v>
          </cell>
          <cell r="I881">
            <v>7501</v>
          </cell>
        </row>
        <row r="882">
          <cell r="H882" t="str">
            <v>跳转到15级【木材】资源点(无引导)</v>
          </cell>
          <cell r="I882">
            <v>7502</v>
          </cell>
        </row>
        <row r="883">
          <cell r="H883" t="str">
            <v>跳转到1级【食物】资源点(无引导)</v>
          </cell>
          <cell r="I883">
            <v>7503</v>
          </cell>
        </row>
        <row r="884">
          <cell r="H884" t="str">
            <v>跳转到2级【食物】资源点(无引导)</v>
          </cell>
          <cell r="I884">
            <v>7504</v>
          </cell>
        </row>
        <row r="885">
          <cell r="H885" t="str">
            <v>跳转到3级【食物】资源点(无引导)</v>
          </cell>
          <cell r="I885">
            <v>7505</v>
          </cell>
        </row>
        <row r="886">
          <cell r="H886" t="str">
            <v>跳转到4级【食物】资源点(无引导)</v>
          </cell>
          <cell r="I886">
            <v>7506</v>
          </cell>
        </row>
        <row r="887">
          <cell r="H887" t="str">
            <v>跳转到5级【食物】资源点(无引导)</v>
          </cell>
          <cell r="I887">
            <v>7507</v>
          </cell>
        </row>
        <row r="888">
          <cell r="H888" t="str">
            <v>跳转到6级【食物】资源点(无引导)</v>
          </cell>
          <cell r="I888">
            <v>7508</v>
          </cell>
        </row>
        <row r="889">
          <cell r="H889" t="str">
            <v>跳转到7级【食物】资源点(无引导)</v>
          </cell>
          <cell r="I889">
            <v>7509</v>
          </cell>
        </row>
        <row r="890">
          <cell r="H890" t="str">
            <v>跳转到8级【食物】资源点(无引导)</v>
          </cell>
          <cell r="I890">
            <v>7510</v>
          </cell>
        </row>
        <row r="891">
          <cell r="H891" t="str">
            <v>跳转到9级【食物】资源点(无引导)</v>
          </cell>
          <cell r="I891">
            <v>7511</v>
          </cell>
        </row>
        <row r="892">
          <cell r="H892" t="str">
            <v>跳转到10级【食物】资源点(无引导)</v>
          </cell>
          <cell r="I892">
            <v>7512</v>
          </cell>
        </row>
        <row r="893">
          <cell r="H893" t="str">
            <v>跳转到11级【食物】资源点(无引导)</v>
          </cell>
          <cell r="I893">
            <v>7513</v>
          </cell>
        </row>
        <row r="894">
          <cell r="H894" t="str">
            <v>跳转到12级【食物】资源点(无引导)</v>
          </cell>
          <cell r="I894">
            <v>7514</v>
          </cell>
        </row>
        <row r="895">
          <cell r="H895" t="str">
            <v>跳转到13级【食物】资源点(无引导)</v>
          </cell>
          <cell r="I895">
            <v>7515</v>
          </cell>
        </row>
        <row r="896">
          <cell r="H896" t="str">
            <v>跳转到14级【食物】资源点(无引导)</v>
          </cell>
          <cell r="I896">
            <v>7516</v>
          </cell>
        </row>
        <row r="897">
          <cell r="H897" t="str">
            <v>跳转到15级【食物】资源点(无引导)</v>
          </cell>
          <cell r="I897">
            <v>7517</v>
          </cell>
        </row>
        <row r="898">
          <cell r="H898" t="str">
            <v>跳转到1级【石头】资源点(无引导)</v>
          </cell>
          <cell r="I898">
            <v>7518</v>
          </cell>
        </row>
        <row r="899">
          <cell r="H899" t="str">
            <v>跳转到2级【石头】资源点(无引导)</v>
          </cell>
          <cell r="I899">
            <v>7519</v>
          </cell>
        </row>
        <row r="900">
          <cell r="H900" t="str">
            <v>跳转到3级【石头】资源点(无引导)</v>
          </cell>
          <cell r="I900">
            <v>7520</v>
          </cell>
        </row>
        <row r="901">
          <cell r="H901" t="str">
            <v>跳转到4级【石头】资源点(无引导)</v>
          </cell>
          <cell r="I901">
            <v>7521</v>
          </cell>
        </row>
        <row r="902">
          <cell r="H902" t="str">
            <v>跳转到5级【石头】资源点(无引导)</v>
          </cell>
          <cell r="I902">
            <v>7522</v>
          </cell>
        </row>
        <row r="903">
          <cell r="H903" t="str">
            <v>跳转到6级【石头】资源点(无引导)</v>
          </cell>
          <cell r="I903">
            <v>7523</v>
          </cell>
        </row>
        <row r="904">
          <cell r="H904" t="str">
            <v>跳转到7级【石头】资源点(无引导)</v>
          </cell>
          <cell r="I904">
            <v>7524</v>
          </cell>
        </row>
        <row r="905">
          <cell r="H905" t="str">
            <v>跳转到8级【石头】资源点(无引导)</v>
          </cell>
          <cell r="I905">
            <v>7525</v>
          </cell>
        </row>
        <row r="906">
          <cell r="H906" t="str">
            <v>跳转到9级【石头】资源点(无引导)</v>
          </cell>
          <cell r="I906">
            <v>7526</v>
          </cell>
        </row>
        <row r="907">
          <cell r="H907" t="str">
            <v>跳转到10级【石头】资源点(无引导)</v>
          </cell>
          <cell r="I907">
            <v>7527</v>
          </cell>
        </row>
        <row r="908">
          <cell r="H908" t="str">
            <v>跳转到11级【石头】资源点(无引导)</v>
          </cell>
          <cell r="I908">
            <v>7528</v>
          </cell>
        </row>
        <row r="909">
          <cell r="H909" t="str">
            <v>跳转到12级【石头】资源点(无引导)</v>
          </cell>
          <cell r="I909">
            <v>7529</v>
          </cell>
        </row>
        <row r="910">
          <cell r="H910" t="str">
            <v>跳转到13级【石头】资源点(无引导)</v>
          </cell>
          <cell r="I910">
            <v>7530</v>
          </cell>
        </row>
        <row r="911">
          <cell r="H911" t="str">
            <v>跳转到14级【石头】资源点(无引导)</v>
          </cell>
          <cell r="I911">
            <v>7531</v>
          </cell>
        </row>
        <row r="912">
          <cell r="H912" t="str">
            <v>跳转到15级【石头】资源点(无引导)</v>
          </cell>
          <cell r="I912">
            <v>7532</v>
          </cell>
        </row>
        <row r="913">
          <cell r="H913" t="str">
            <v>跳转到1级【黄金】资源点(无引导)</v>
          </cell>
          <cell r="I913">
            <v>7533</v>
          </cell>
        </row>
        <row r="914">
          <cell r="H914" t="str">
            <v>跳转到2级【黄金】资源点(无引导)</v>
          </cell>
          <cell r="I914">
            <v>7534</v>
          </cell>
        </row>
        <row r="915">
          <cell r="H915" t="str">
            <v>跳转到3级【黄金】资源点(无引导)</v>
          </cell>
          <cell r="I915">
            <v>7535</v>
          </cell>
        </row>
        <row r="916">
          <cell r="H916" t="str">
            <v>跳转到4级【黄金】资源点(无引导)</v>
          </cell>
          <cell r="I916">
            <v>7536</v>
          </cell>
        </row>
        <row r="917">
          <cell r="H917" t="str">
            <v>跳转到5级【黄金】资源点(无引导)</v>
          </cell>
          <cell r="I917">
            <v>7537</v>
          </cell>
        </row>
        <row r="918">
          <cell r="H918" t="str">
            <v>跳转到6级【黄金】资源点(无引导)</v>
          </cell>
          <cell r="I918">
            <v>7538</v>
          </cell>
        </row>
        <row r="919">
          <cell r="H919" t="str">
            <v>跳转到7级【黄金】资源点(无引导)</v>
          </cell>
          <cell r="I919">
            <v>7539</v>
          </cell>
        </row>
        <row r="920">
          <cell r="H920" t="str">
            <v>跳转到8级【黄金】资源点(无引导)</v>
          </cell>
          <cell r="I920">
            <v>7540</v>
          </cell>
        </row>
        <row r="921">
          <cell r="H921" t="str">
            <v>跳转到9级【黄金】资源点(无引导)</v>
          </cell>
          <cell r="I921">
            <v>7541</v>
          </cell>
        </row>
        <row r="922">
          <cell r="H922" t="str">
            <v>跳转到10级【黄金】资源点(无引导)</v>
          </cell>
          <cell r="I922">
            <v>7542</v>
          </cell>
        </row>
        <row r="923">
          <cell r="H923" t="str">
            <v>跳转到11级【黄金】资源点(无引导)</v>
          </cell>
          <cell r="I923">
            <v>7543</v>
          </cell>
        </row>
        <row r="924">
          <cell r="H924" t="str">
            <v>跳转到12级【黄金】资源点(无引导)</v>
          </cell>
          <cell r="I924">
            <v>7544</v>
          </cell>
        </row>
        <row r="925">
          <cell r="H925" t="str">
            <v>跳转到13级【黄金】资源点(无引导)</v>
          </cell>
          <cell r="I925">
            <v>7545</v>
          </cell>
        </row>
        <row r="926">
          <cell r="H926" t="str">
            <v>跳转到14级【黄金】资源点(无引导)</v>
          </cell>
          <cell r="I926">
            <v>7546</v>
          </cell>
        </row>
        <row r="927">
          <cell r="H927" t="str">
            <v>跳转到15级【黄金】资源点(无引导)</v>
          </cell>
          <cell r="I927">
            <v>7547</v>
          </cell>
        </row>
        <row r="928">
          <cell r="H928" t="str">
            <v>跳转到1级【任意】资源点(无引导)</v>
          </cell>
          <cell r="I928">
            <v>7548</v>
          </cell>
        </row>
        <row r="929">
          <cell r="H929" t="str">
            <v>跳转到2级【任意】资源点(无引导)</v>
          </cell>
          <cell r="I929">
            <v>7549</v>
          </cell>
        </row>
        <row r="930">
          <cell r="H930" t="str">
            <v>跳转到3级【任意】资源点(无引导)</v>
          </cell>
          <cell r="I930">
            <v>7550</v>
          </cell>
        </row>
        <row r="931">
          <cell r="H931" t="str">
            <v>跳转到4级【任意】资源点(无引导)</v>
          </cell>
          <cell r="I931">
            <v>7551</v>
          </cell>
        </row>
        <row r="932">
          <cell r="H932" t="str">
            <v>跳转到5级【任意】资源点(无引导)</v>
          </cell>
          <cell r="I932">
            <v>7552</v>
          </cell>
        </row>
        <row r="933">
          <cell r="H933" t="str">
            <v>跳转到6级【任意】资源点(无引导)</v>
          </cell>
          <cell r="I933">
            <v>7553</v>
          </cell>
        </row>
        <row r="934">
          <cell r="H934" t="str">
            <v>跳转到7级【任意】资源点(无引导)</v>
          </cell>
          <cell r="I934">
            <v>7554</v>
          </cell>
        </row>
        <row r="935">
          <cell r="H935" t="str">
            <v>跳转到8级【任意】资源点(无引导)</v>
          </cell>
          <cell r="I935">
            <v>7555</v>
          </cell>
        </row>
        <row r="936">
          <cell r="H936" t="str">
            <v>跳转到9级【任意】资源点(无引导)</v>
          </cell>
          <cell r="I936">
            <v>7556</v>
          </cell>
        </row>
        <row r="937">
          <cell r="H937" t="str">
            <v>跳转到10级【任意】资源点(无引导)</v>
          </cell>
          <cell r="I937">
            <v>7557</v>
          </cell>
        </row>
        <row r="938">
          <cell r="H938" t="str">
            <v>跳转到11级【任意】资源点(无引导)</v>
          </cell>
          <cell r="I938">
            <v>7558</v>
          </cell>
        </row>
        <row r="939">
          <cell r="H939" t="str">
            <v>跳转到12级【任意】资源点(无引导)</v>
          </cell>
          <cell r="I939">
            <v>7559</v>
          </cell>
        </row>
        <row r="940">
          <cell r="H940" t="str">
            <v>跳转到13级【任意】资源点(无引导)</v>
          </cell>
          <cell r="I940">
            <v>7560</v>
          </cell>
        </row>
        <row r="941">
          <cell r="H941" t="str">
            <v>跳转到14级【任意】资源点(无引导)</v>
          </cell>
          <cell r="I941">
            <v>7561</v>
          </cell>
        </row>
        <row r="942">
          <cell r="H942" t="str">
            <v>跳转到15级【任意】资源点(无引导)</v>
          </cell>
          <cell r="I942">
            <v>7562</v>
          </cell>
        </row>
        <row r="943">
          <cell r="H943" t="str">
            <v>跳转到当前可攻打最高级【木材】资源点(无引导)</v>
          </cell>
          <cell r="I943">
            <v>7563</v>
          </cell>
        </row>
        <row r="944">
          <cell r="H944" t="str">
            <v>跳转到当前可攻打最高级【食物】资源点(无引导)</v>
          </cell>
          <cell r="I944">
            <v>7564</v>
          </cell>
        </row>
        <row r="945">
          <cell r="H945" t="str">
            <v>跳转到当前可攻打最高级【石材】资源点(无引导)</v>
          </cell>
          <cell r="I945">
            <v>7565</v>
          </cell>
        </row>
        <row r="946">
          <cell r="H946" t="str">
            <v>跳转到当前可攻打最高级【黄金】资源点(无引导)</v>
          </cell>
          <cell r="I946">
            <v>7566</v>
          </cell>
        </row>
        <row r="947">
          <cell r="H947" t="str">
            <v>跳转到当前可攻打最高级【任意】资源点(无引导)</v>
          </cell>
          <cell r="I947">
            <v>7567</v>
          </cell>
        </row>
        <row r="948">
          <cell r="H948" t="str">
            <v>跳转到士兵上限最高编队选中【士兵数最多】的兵种</v>
          </cell>
          <cell r="I948">
            <v>7568</v>
          </cell>
        </row>
        <row r="949">
          <cell r="H949" t="str">
            <v>跳转到城外【可打下一等级】野怪进攻按钮</v>
          </cell>
          <cell r="I949">
            <v>7569</v>
          </cell>
        </row>
        <row r="950">
          <cell r="H950" t="str">
            <v>跳转到城外【2队可打野怪】根据兵力选择低</v>
          </cell>
          <cell r="I950">
            <v>7570</v>
          </cell>
        </row>
        <row r="951">
          <cell r="H951" t="str">
            <v>跳转到城外【2队可打野怪】根据兵力选择高</v>
          </cell>
          <cell r="I951">
            <v>7571</v>
          </cell>
        </row>
        <row r="952">
          <cell r="H952" t="str">
            <v>跳转到主界面【微信】左上方按钮</v>
          </cell>
          <cell r="I952">
            <v>7572</v>
          </cell>
        </row>
        <row r="953">
          <cell r="H953" t="str">
            <v>跳转到联盟聊天</v>
          </cell>
          <cell r="I953">
            <v>7573</v>
          </cell>
        </row>
        <row r="954">
          <cell r="H954" t="str">
            <v>跳转到1级产量最低【任意】资源点无黄金</v>
          </cell>
          <cell r="I954">
            <v>7574</v>
          </cell>
        </row>
        <row r="955">
          <cell r="H955" t="str">
            <v>跳转到2级产量最低【任意】资源点无黄金</v>
          </cell>
          <cell r="I955">
            <v>7575</v>
          </cell>
        </row>
        <row r="956">
          <cell r="H956" t="str">
            <v>跳转到3级产量最低【任意】资源点无黄金</v>
          </cell>
          <cell r="I956">
            <v>7576</v>
          </cell>
        </row>
        <row r="957">
          <cell r="H957" t="str">
            <v>跳转到4级产量最低【任意】资源点无黄金</v>
          </cell>
          <cell r="I957">
            <v>7577</v>
          </cell>
        </row>
        <row r="958">
          <cell r="H958" t="str">
            <v>跳转到5级产量最低【任意】资源点</v>
          </cell>
          <cell r="I958">
            <v>7578</v>
          </cell>
        </row>
        <row r="959">
          <cell r="H959" t="str">
            <v>跳转到6级产量最低【任意】资源点</v>
          </cell>
          <cell r="I959">
            <v>7579</v>
          </cell>
        </row>
        <row r="960">
          <cell r="H960" t="str">
            <v>跳转到7级产量最低【任意】资源点</v>
          </cell>
          <cell r="I960">
            <v>7580</v>
          </cell>
        </row>
        <row r="961">
          <cell r="H961" t="str">
            <v>跳转到8级产量最低【任意】资源点</v>
          </cell>
          <cell r="I961">
            <v>7581</v>
          </cell>
        </row>
        <row r="962">
          <cell r="H962" t="str">
            <v>跳转到9级产量最低【任意】资源点</v>
          </cell>
          <cell r="I962">
            <v>7582</v>
          </cell>
        </row>
        <row r="963">
          <cell r="H963" t="str">
            <v>跳转到10级产量最低【任意】资源点</v>
          </cell>
          <cell r="I963">
            <v>7583</v>
          </cell>
        </row>
        <row r="964">
          <cell r="H964" t="str">
            <v>跳转到11级产量最低【任意】资源点</v>
          </cell>
          <cell r="I964">
            <v>7584</v>
          </cell>
        </row>
        <row r="965">
          <cell r="H965" t="str">
            <v>跳转到12级产量最低【任意】资源点</v>
          </cell>
          <cell r="I965">
            <v>7585</v>
          </cell>
        </row>
        <row r="966">
          <cell r="H966" t="str">
            <v>跳转到13级产量最低【任意】资源点</v>
          </cell>
          <cell r="I966">
            <v>7586</v>
          </cell>
        </row>
        <row r="967">
          <cell r="H967" t="str">
            <v>跳转到14级产量最低【任意】资源点</v>
          </cell>
          <cell r="I967">
            <v>7587</v>
          </cell>
        </row>
        <row r="968">
          <cell r="H968" t="str">
            <v>跳转到15级产量最低【任意】资源点</v>
          </cell>
          <cell r="I968">
            <v>7588</v>
          </cell>
        </row>
        <row r="969">
          <cell r="H969" t="str">
            <v>跳转到4级产量最低【任意】资源点无黄金无引导</v>
          </cell>
          <cell r="I969">
            <v>7589</v>
          </cell>
        </row>
        <row r="970">
          <cell r="H970" t="str">
            <v>跳转到5级产量最低【任意】资源点无引导</v>
          </cell>
          <cell r="I970">
            <v>7590</v>
          </cell>
        </row>
        <row r="971">
          <cell r="H971" t="str">
            <v>跳转到侦察6级产量最低【任意】资源点</v>
          </cell>
          <cell r="I971">
            <v>7591</v>
          </cell>
        </row>
        <row r="972">
          <cell r="H972" t="str">
            <v>跳转到主界面【内政官】按钮</v>
          </cell>
          <cell r="I972">
            <v>7592</v>
          </cell>
        </row>
        <row r="973">
          <cell r="H973" t="str">
            <v>跳转到聊天界面【所在州】选项</v>
          </cell>
          <cell r="I973">
            <v>7593</v>
          </cell>
        </row>
        <row r="974">
          <cell r="H974" t="str">
            <v>跳转到联盟【入盟申请】界面</v>
          </cell>
          <cell r="I974">
            <v>7594</v>
          </cell>
        </row>
        <row r="975">
          <cell r="H975" t="str">
            <v>跳转到联盟【群聊】按钮</v>
          </cell>
          <cell r="I975">
            <v>7595</v>
          </cell>
        </row>
        <row r="976">
          <cell r="H976" t="str">
            <v>跳转到联盟【官员架构】界面</v>
          </cell>
          <cell r="I976">
            <v>7596</v>
          </cell>
        </row>
        <row r="977">
          <cell r="H977" t="str">
            <v>跳转到联盟【器械建造】界面</v>
          </cell>
          <cell r="I977">
            <v>7597</v>
          </cell>
        </row>
        <row r="978">
          <cell r="H978" t="str">
            <v>跳转到最低级居民房舍【升级】菜单按钮</v>
          </cell>
          <cell r="I978">
            <v>7598</v>
          </cell>
        </row>
        <row r="979">
          <cell r="H979" t="str">
            <v>跳转到最低级磨坊【升级】菜单按钮</v>
          </cell>
          <cell r="I979">
            <v>7599</v>
          </cell>
        </row>
        <row r="980">
          <cell r="H980" t="str">
            <v>跳转到最低级伐木场【升级】菜单按钮</v>
          </cell>
          <cell r="I980">
            <v>7600</v>
          </cell>
        </row>
        <row r="981">
          <cell r="H981" t="str">
            <v>跳转到最低级石矿场【升级】菜单按钮</v>
          </cell>
          <cell r="I981">
            <v>7601</v>
          </cell>
        </row>
        <row r="982">
          <cell r="H982" t="str">
            <v>跳转到最低级金矿场【升级】菜单按钮</v>
          </cell>
          <cell r="I982">
            <v>7602</v>
          </cell>
        </row>
        <row r="983">
          <cell r="H983" t="str">
            <v>跳转到蛮族宝玉【获取途径】</v>
          </cell>
          <cell r="I983">
            <v>7603</v>
          </cell>
        </row>
        <row r="984">
          <cell r="H984" t="str">
            <v>跳转到商城【凤鸣九天】</v>
          </cell>
          <cell r="I984">
            <v>7604</v>
          </cell>
        </row>
        <row r="985">
          <cell r="H985" t="str">
            <v>直接跳转-联盟-仓库</v>
          </cell>
          <cell r="I985">
            <v>7605</v>
          </cell>
        </row>
        <row r="986">
          <cell r="H986" t="str">
            <v>跳转到城堡设施【马饰锻造所】</v>
          </cell>
          <cell r="I986">
            <v>7606</v>
          </cell>
        </row>
        <row r="987">
          <cell r="H987" t="str">
            <v>跳转到帝国里程碑页面</v>
          </cell>
          <cell r="I987">
            <v>7607</v>
          </cell>
        </row>
        <row r="988">
          <cell r="H988" t="str">
            <v>跳转到任务界面【帝国委托】</v>
          </cell>
          <cell r="I988">
            <v>7608</v>
          </cell>
        </row>
        <row r="989">
          <cell r="H989" t="str">
            <v>跳转到城堡【挂饰打造】菜单按钮(手动出回城)</v>
          </cell>
          <cell r="I989">
            <v>7609</v>
          </cell>
        </row>
        <row r="990">
          <cell r="H990" t="str">
            <v>城外（默认为当前屏幕中心位置并关闭UI）</v>
          </cell>
          <cell r="I990">
            <v>7610</v>
          </cell>
        </row>
        <row r="991">
          <cell r="H991" t="str">
            <v>跳转到当前等级最高【兵营建筑】训练按钮</v>
          </cell>
          <cell r="I991">
            <v>7611</v>
          </cell>
        </row>
        <row r="992">
          <cell r="H992" t="str">
            <v>任意2支部队士兵数达到【65000】弹出提升途径</v>
          </cell>
          <cell r="I992">
            <v>7612</v>
          </cell>
        </row>
        <row r="993">
          <cell r="H993" t="str">
            <v>跳转到联盟飞艇</v>
          </cell>
          <cell r="I993">
            <v>7613</v>
          </cell>
        </row>
        <row r="994">
          <cell r="H994" t="str">
            <v>跳转到奇迹主页面</v>
          </cell>
          <cell r="I994">
            <v>7614</v>
          </cell>
        </row>
        <row r="995">
          <cell r="H995" t="str">
            <v>跳转到城堡【城堡设施】菜单按钮打开马饰科技</v>
          </cell>
          <cell r="I995">
            <v>7615</v>
          </cell>
        </row>
        <row r="996">
          <cell r="H996" t="str">
            <v>跳转到城堡【挂饰打造】菜单按钮带tips</v>
          </cell>
          <cell r="I996">
            <v>7616</v>
          </cell>
        </row>
        <row r="997">
          <cell r="H997" t="str">
            <v>跳转到纪念碑【奇迹博览】菜单按钮</v>
          </cell>
          <cell r="I997">
            <v>7617</v>
          </cell>
        </row>
        <row r="998">
          <cell r="H998" t="str">
            <v>跳转到奇迹博览的规则页面</v>
          </cell>
          <cell r="I998">
            <v>7618</v>
          </cell>
        </row>
        <row r="999">
          <cell r="H999" t="str">
            <v>跳转到奇迹博览的展览页面</v>
          </cell>
          <cell r="I999">
            <v>7619</v>
          </cell>
        </row>
        <row r="1000">
          <cell r="H1000" t="str">
            <v>跳转到商城【每日特惠】</v>
          </cell>
          <cell r="I1000">
            <v>7620</v>
          </cell>
        </row>
        <row r="1001">
          <cell r="H1001" t="str">
            <v>跳转到商城【战令】</v>
          </cell>
          <cell r="I1001">
            <v>7621</v>
          </cell>
        </row>
        <row r="1002">
          <cell r="H1002" t="str">
            <v>跳转到城外二队克制【可打最高级】野怪进攻按钮</v>
          </cell>
          <cell r="I1002">
            <v>7622</v>
          </cell>
        </row>
        <row r="1003">
          <cell r="H1003" t="str">
            <v>跳转到城外二队克制【1级】野怪进攻按钮</v>
          </cell>
          <cell r="I1003">
            <v>7623</v>
          </cell>
        </row>
        <row r="1004">
          <cell r="H1004" t="str">
            <v>跳转到城外二队克制【2级】野怪进攻按钮</v>
          </cell>
          <cell r="I1004">
            <v>7624</v>
          </cell>
        </row>
        <row r="1005">
          <cell r="H1005" t="str">
            <v>跳转到城外二队克制【3级】野怪进攻按钮</v>
          </cell>
          <cell r="I1005">
            <v>7625</v>
          </cell>
        </row>
        <row r="1006">
          <cell r="H1006" t="str">
            <v>跳转到城外二队克制【4级】野怪进攻按钮</v>
          </cell>
          <cell r="I1006">
            <v>7626</v>
          </cell>
        </row>
        <row r="1007">
          <cell r="H1007" t="str">
            <v>跳转到城外二队克制【5级】野怪进攻按钮</v>
          </cell>
          <cell r="I1007">
            <v>7627</v>
          </cell>
        </row>
        <row r="1008">
          <cell r="H1008" t="str">
            <v>跳转到城外二队克制【6级】野怪进攻按钮</v>
          </cell>
          <cell r="I1008">
            <v>7628</v>
          </cell>
        </row>
        <row r="1009">
          <cell r="H1009" t="str">
            <v>跳转到城外二队克制【7级】野怪进攻按钮</v>
          </cell>
          <cell r="I1009">
            <v>7629</v>
          </cell>
        </row>
        <row r="1010">
          <cell r="H1010" t="str">
            <v>跳转到城外二队克制【8级】野怪进攻按钮</v>
          </cell>
          <cell r="I1010">
            <v>7630</v>
          </cell>
        </row>
        <row r="1011">
          <cell r="H1011" t="str">
            <v>跳转到城外二队克制【9级】野怪进攻按钮</v>
          </cell>
          <cell r="I1011">
            <v>7631</v>
          </cell>
        </row>
        <row r="1012">
          <cell r="H1012" t="str">
            <v>跳转到城外二队克制【10级】野怪进攻按钮</v>
          </cell>
          <cell r="I1012">
            <v>7632</v>
          </cell>
        </row>
        <row r="1013">
          <cell r="H1013" t="str">
            <v>跳转到城外二队克制【11级】野怪进攻按钮</v>
          </cell>
          <cell r="I1013">
            <v>7633</v>
          </cell>
        </row>
        <row r="1014">
          <cell r="H1014" t="str">
            <v>跳转到城外二队克制【12级】野怪进攻按钮</v>
          </cell>
          <cell r="I1014">
            <v>7634</v>
          </cell>
        </row>
        <row r="1015">
          <cell r="H1015" t="str">
            <v>跳转到城外二队克制【13级】野怪进攻按钮</v>
          </cell>
          <cell r="I1015">
            <v>7635</v>
          </cell>
        </row>
        <row r="1016">
          <cell r="H1016" t="str">
            <v>跳转到城外二队克制【14级】野怪进攻按钮</v>
          </cell>
          <cell r="I1016">
            <v>7636</v>
          </cell>
        </row>
        <row r="1017">
          <cell r="H1017" t="str">
            <v>跳转到城外二队克制【15级】野怪进攻按钮</v>
          </cell>
          <cell r="I1017">
            <v>7637</v>
          </cell>
        </row>
        <row r="1018">
          <cell r="H1018" t="str">
            <v>跳转到城外二队克制【16级】野怪进攻按钮</v>
          </cell>
          <cell r="I1018">
            <v>7638</v>
          </cell>
        </row>
        <row r="1019">
          <cell r="H1019" t="str">
            <v>跳转到城外二队克制【17级】野怪进攻按钮</v>
          </cell>
          <cell r="I1019">
            <v>7639</v>
          </cell>
        </row>
        <row r="1020">
          <cell r="H1020" t="str">
            <v>跳转到城外二队克制【18级】野怪进攻按钮</v>
          </cell>
          <cell r="I1020">
            <v>7640</v>
          </cell>
        </row>
        <row r="1021">
          <cell r="H1021" t="str">
            <v>任意2支部队士兵数达到【12000】弹出提升途径S2</v>
          </cell>
          <cell r="I1021">
            <v>7641</v>
          </cell>
        </row>
        <row r="1022">
          <cell r="H1022" t="str">
            <v>任意2支部队士兵数达到【28000】弹出提升途径S2</v>
          </cell>
          <cell r="I1022">
            <v>7642</v>
          </cell>
        </row>
        <row r="1023">
          <cell r="H1023" t="str">
            <v>任意2支部队士兵数达到【38000】弹出提升途径S2</v>
          </cell>
          <cell r="I1023">
            <v>7643</v>
          </cell>
        </row>
        <row r="1024">
          <cell r="H1024" t="str">
            <v>任意2支部队士兵数达到【48000】弹出提升途径S2</v>
          </cell>
          <cell r="I1024">
            <v>7644</v>
          </cell>
        </row>
        <row r="1025">
          <cell r="H1025" t="str">
            <v>任意2支部队士兵数达到【58000】弹出提升途径S2</v>
          </cell>
          <cell r="I1025">
            <v>7645</v>
          </cell>
        </row>
        <row r="1026">
          <cell r="H1026" t="str">
            <v>任意2支部队士兵数达到【70000】弹出提升途径S2</v>
          </cell>
          <cell r="I1026">
            <v>7646</v>
          </cell>
        </row>
        <row r="1027">
          <cell r="H1027" t="str">
            <v>任意2支部队士兵数达到【77000】弹出提升途径S2</v>
          </cell>
          <cell r="I1027">
            <v>7647</v>
          </cell>
        </row>
        <row r="1028">
          <cell r="H1028" t="str">
            <v>任意2支部队士兵数达到【85000】弹出提升途径S2</v>
          </cell>
          <cell r="I1028">
            <v>7648</v>
          </cell>
        </row>
        <row r="1029">
          <cell r="H1029" t="str">
            <v>任意2支部队士兵数达到【92000】弹出提升途径S2</v>
          </cell>
          <cell r="I1029">
            <v>7649</v>
          </cell>
        </row>
        <row r="1030">
          <cell r="H1030" t="str">
            <v>任意2支部队士兵数达到【100000】弹出提升途径S2</v>
          </cell>
          <cell r="I1030">
            <v>7650</v>
          </cell>
        </row>
        <row r="1031">
          <cell r="H1031" t="str">
            <v>跳转到奇迹【奇迹争夺】</v>
          </cell>
          <cell r="I1031">
            <v>7651</v>
          </cell>
        </row>
        <row r="1032">
          <cell r="H1032" t="str">
            <v>跳转到主界面【君主头像个人征程】</v>
          </cell>
          <cell r="I1032">
            <v>7652</v>
          </cell>
        </row>
        <row r="1033">
          <cell r="H1033" t="str">
            <v>跳转到城外【1队可打野怪】根据兵力选择低</v>
          </cell>
          <cell r="I1033">
            <v>7653</v>
          </cell>
        </row>
        <row r="1034">
          <cell r="H1034" t="str">
            <v>跳转到城外【1队可打野怪】根据兵力选择高</v>
          </cell>
          <cell r="I1034">
            <v>7654</v>
          </cell>
        </row>
        <row r="1035">
          <cell r="H1035" t="str">
            <v>跳转到君主头像【个人征程】直接打开</v>
          </cell>
          <cell r="I1035">
            <v>7655</v>
          </cell>
        </row>
        <row r="1036">
          <cell r="H1036" t="str">
            <v>跳转到主界面英雄征战后【帝国军演】按钮</v>
          </cell>
          <cell r="I1036">
            <v>7656</v>
          </cell>
        </row>
        <row r="1037">
          <cell r="H1037" t="str">
            <v>跳转注销</v>
          </cell>
          <cell r="I1037">
            <v>7657</v>
          </cell>
        </row>
        <row r="1038">
          <cell r="H1038" t="str">
            <v>跳转到城镇中心【城池增益】菜单按钮(安德莉亚开罩教学专用)</v>
          </cell>
          <cell r="I1038">
            <v>7658</v>
          </cell>
        </row>
        <row r="1039">
          <cell r="H1039" t="str">
            <v>跳转【英雄成就】主页面</v>
          </cell>
          <cell r="I1039">
            <v>7659</v>
          </cell>
        </row>
        <row r="1040">
          <cell r="H1040" t="str">
            <v>跳转到活动中心【手机绑定】</v>
          </cell>
          <cell r="I1040">
            <v>7660</v>
          </cell>
        </row>
        <row r="1041">
          <cell r="H1041" t="str">
            <v>跳转到主界面【战场模式】按钮</v>
          </cell>
          <cell r="I1041">
            <v>7661</v>
          </cell>
        </row>
        <row r="1042">
          <cell r="H1042" t="str">
            <v>跳转到资源点根据产量【10000】判断(支线)</v>
          </cell>
          <cell r="I1042">
            <v>7662</v>
          </cell>
        </row>
        <row r="1043">
          <cell r="H1043" t="str">
            <v>跳转到资源点根据产量【15000】判断(支线)</v>
          </cell>
          <cell r="I1043">
            <v>7663</v>
          </cell>
        </row>
        <row r="1044">
          <cell r="H1044" t="str">
            <v>跳转到资源点根据产量【20000】判断(支线)</v>
          </cell>
          <cell r="I1044">
            <v>7664</v>
          </cell>
        </row>
        <row r="1045">
          <cell r="H1045" t="str">
            <v>跳转到资源点根据产量【30000】判断(支线)</v>
          </cell>
          <cell r="I1045">
            <v>7665</v>
          </cell>
        </row>
        <row r="1046">
          <cell r="H1046" t="str">
            <v>跳转到资源点根据产量【40000】判断(支线)</v>
          </cell>
          <cell r="I1046">
            <v>7666</v>
          </cell>
        </row>
        <row r="1047">
          <cell r="H1047" t="str">
            <v>跳转到资源点根据产量【50000】判断(支线)</v>
          </cell>
          <cell r="I1047">
            <v>7667</v>
          </cell>
        </row>
        <row r="1048">
          <cell r="H1048" t="str">
            <v>跳转到资源点根据产量【60000】判断(支线)</v>
          </cell>
          <cell r="I1048">
            <v>7668</v>
          </cell>
        </row>
        <row r="1049">
          <cell r="H1049" t="str">
            <v>跳转到资源点根据产量【80000】判断(支线)</v>
          </cell>
          <cell r="I1049">
            <v>7669</v>
          </cell>
        </row>
        <row r="1050">
          <cell r="H1050" t="str">
            <v>跳转到资源点根据产量【100000】判断(支线)</v>
          </cell>
          <cell r="I1050">
            <v>7670</v>
          </cell>
        </row>
        <row r="1051">
          <cell r="H1051" t="str">
            <v>跳转到资源点根据产量【120000】判断(支线)</v>
          </cell>
          <cell r="I1051">
            <v>7671</v>
          </cell>
        </row>
        <row r="1052">
          <cell r="H1052" t="str">
            <v>跳转到资源点根据产量【150000】判断(支线)</v>
          </cell>
          <cell r="I1052">
            <v>7672</v>
          </cell>
        </row>
        <row r="1053">
          <cell r="H1053" t="str">
            <v>跳转到英雄界面【传奇殿堂】按钮(引导专用)</v>
          </cell>
          <cell r="I1053">
            <v>7673</v>
          </cell>
        </row>
        <row r="1054">
          <cell r="H1054" t="str">
            <v>跳转到英雄征战【锋线护送】界面</v>
          </cell>
          <cell r="I1054">
            <v>7674</v>
          </cell>
        </row>
        <row r="1055">
          <cell r="H1055" t="str">
            <v>直接打开【联盟礼物界面】</v>
          </cell>
          <cell r="I1055">
            <v>7675</v>
          </cell>
        </row>
        <row r="1056">
          <cell r="H1056" t="str">
            <v>直接打开【联盟帮助界面】</v>
          </cell>
          <cell r="I1056">
            <v>7676</v>
          </cell>
        </row>
        <row r="1057">
          <cell r="H1057" t="str">
            <v>直接打开【军演商店界面】</v>
          </cell>
          <cell r="I1057">
            <v>7677</v>
          </cell>
        </row>
        <row r="1058">
          <cell r="H1058" t="str">
            <v>直接打开【帝国军演界面】</v>
          </cell>
          <cell r="I1058">
            <v>7678</v>
          </cell>
        </row>
        <row r="1059">
          <cell r="H1059" t="str">
            <v>直接打开【联盟科技界面】</v>
          </cell>
          <cell r="I1059">
            <v>7679</v>
          </cell>
        </row>
        <row r="1060">
          <cell r="H1060" t="str">
            <v>直接打开【联盟领地界面】</v>
          </cell>
          <cell r="I1060">
            <v>7680</v>
          </cell>
        </row>
        <row r="1061">
          <cell r="H1061" t="str">
            <v>直接打开【探险界面】</v>
          </cell>
          <cell r="I1061">
            <v>7681</v>
          </cell>
        </row>
        <row r="1062">
          <cell r="H1062" t="str">
            <v>直接打开【兑换技能点界面】</v>
          </cell>
          <cell r="I1062">
            <v>7682</v>
          </cell>
        </row>
        <row r="1063">
          <cell r="H1063" t="str">
            <v>直接打开【英雄界面】</v>
          </cell>
          <cell r="I1063">
            <v>7683</v>
          </cell>
        </row>
        <row r="1064">
          <cell r="H1064" t="str">
            <v>直接打开【治疗伤兵界面】</v>
          </cell>
          <cell r="I1064">
            <v>7684</v>
          </cell>
        </row>
        <row r="1065">
          <cell r="H1065" t="str">
            <v>直接打开【捕鱼界面】</v>
          </cell>
          <cell r="I1065">
            <v>7685</v>
          </cell>
        </row>
        <row r="1066">
          <cell r="H1066" t="str">
            <v>直接打开【铜币招募】</v>
          </cell>
          <cell r="I1066">
            <v>7686</v>
          </cell>
        </row>
        <row r="1067">
          <cell r="H1067" t="str">
            <v>直接打开【传奇现世】</v>
          </cell>
          <cell r="I1067">
            <v>7687</v>
          </cell>
        </row>
        <row r="1068">
          <cell r="H1068" t="str">
            <v>直接打开【启程之光】</v>
          </cell>
          <cell r="I1068">
            <v>7688</v>
          </cell>
        </row>
        <row r="1069">
          <cell r="H1069" t="str">
            <v>直接打开【野外资源点采集界面】</v>
          </cell>
          <cell r="I1069">
            <v>7689</v>
          </cell>
        </row>
        <row r="1070">
          <cell r="H1070" t="str">
            <v>直接打开【训练士兵界面】</v>
          </cell>
          <cell r="I1070">
            <v>7690</v>
          </cell>
        </row>
        <row r="1071">
          <cell r="H1071" t="str">
            <v>直接打开【资源点采集界面】</v>
          </cell>
          <cell r="I1071">
            <v>7691</v>
          </cell>
        </row>
        <row r="1072">
          <cell r="H1072" t="str">
            <v>直接打开【中古时代战争核心界面】</v>
          </cell>
          <cell r="I1072">
            <v>7692</v>
          </cell>
        </row>
        <row r="1073">
          <cell r="H1073" t="str">
            <v>直接打开【启蒙时代战争核心界面】</v>
          </cell>
          <cell r="I1073">
            <v>7693</v>
          </cell>
        </row>
        <row r="1074">
          <cell r="H1074" t="str">
            <v>直接打开【研究科技界面】</v>
          </cell>
          <cell r="I1074">
            <v>7694</v>
          </cell>
        </row>
        <row r="1075">
          <cell r="H1075" t="str">
            <v>跳转到当前等级最低兵营建筑【升级】展开菜单</v>
          </cell>
          <cell r="I1075">
            <v>7695</v>
          </cell>
        </row>
        <row r="1076">
          <cell r="H1076" t="str">
            <v>直接打开S2云游商人</v>
          </cell>
          <cell r="I1076">
            <v>7686</v>
          </cell>
        </row>
        <row r="1077">
          <cell r="I1077" t="str">
            <v>跳转到商城【每日特惠】</v>
          </cell>
        </row>
        <row r="1078">
          <cell r="I1078" t="str">
            <v>跳转到商城【战令】</v>
          </cell>
        </row>
        <row r="1079">
          <cell r="I1079" t="str">
            <v>跳转到回流旧服主界面</v>
          </cell>
        </row>
        <row r="1080">
          <cell r="I1080" t="str">
            <v>跳转到商城【神骥奇珍】</v>
          </cell>
        </row>
        <row r="1081">
          <cell r="I1081" t="str">
            <v>【海外】第一章采集木材1次</v>
          </cell>
        </row>
        <row r="1082">
          <cell r="I1082" t="str">
            <v>【海外】修复内城城镇中心</v>
          </cell>
        </row>
        <row r="1083">
          <cell r="I1083" t="str">
            <v>【海外】狩猎一只大象</v>
          </cell>
        </row>
        <row r="1084">
          <cell r="I1084" t="str">
            <v>【海外】援助一次友军</v>
          </cell>
        </row>
        <row r="1085">
          <cell r="I1085" t="str">
            <v>【海外】修复居民房舍</v>
          </cell>
        </row>
        <row r="1086">
          <cell r="I1086" t="str">
            <v>【海外】第二章采集木材1次</v>
          </cell>
        </row>
        <row r="1087">
          <cell r="I1087" t="str">
            <v>【海外】消灭一次游荡的蛮族</v>
          </cell>
        </row>
        <row r="1088">
          <cell r="I1088" t="str">
            <v>【海外】狩猎一只熊</v>
          </cell>
        </row>
        <row r="1089">
          <cell r="I1089" t="str">
            <v>【海外】占领剑士要塞</v>
          </cell>
        </row>
        <row r="1090">
          <cell r="I1090" t="str">
            <v>【海外】修复剑士营</v>
          </cell>
        </row>
        <row r="1091">
          <cell r="I1091" t="str">
            <v>【海外】占领枪兵要塞</v>
          </cell>
        </row>
        <row r="1092">
          <cell r="I1092" t="str">
            <v>【海外】修复枪兵营</v>
          </cell>
        </row>
        <row r="1093">
          <cell r="I1093" t="str">
            <v>【海外】清剿两支蛮族单位</v>
          </cell>
        </row>
        <row r="1094">
          <cell r="I1094" t="str">
            <v>【海外】占领医疗要塞</v>
          </cell>
        </row>
        <row r="1095">
          <cell r="I1095" t="str">
            <v>【海外】修复医疗房舍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界面跳转"/>
      <sheetName val="参数说明表"/>
      <sheetName val="#跳转样例"/>
      <sheetName val="JumpCmd"/>
      <sheetName val="命令说明"/>
      <sheetName val="#建筑表"/>
      <sheetName val="#建筑按钮表"/>
      <sheetName val="#地图按钮"/>
      <sheetName val="#配表参数"/>
    </sheetNames>
    <sheetDataSet>
      <sheetData sheetId="0">
        <row r="2">
          <cell r="H2" t="str">
            <v>场景</v>
          </cell>
          <cell r="I2" t="str">
            <v>策划备注</v>
          </cell>
        </row>
        <row r="3">
          <cell r="H3" t="str">
            <v>scene</v>
          </cell>
        </row>
        <row r="4">
          <cell r="I4" t="str">
            <v>跳转到城外(默认为当前屏幕中心位置)</v>
          </cell>
        </row>
        <row r="5">
          <cell r="I5" t="str">
            <v>跳转野外副本8级怪</v>
          </cell>
        </row>
        <row r="7">
          <cell r="I7" t="str">
            <v>跳转野外副本9级怪</v>
          </cell>
        </row>
        <row r="9">
          <cell r="I9" t="str">
            <v>跳转野外副本9级怪</v>
          </cell>
        </row>
        <row r="11">
          <cell r="I11" t="str">
            <v>跳转野外副本9级怪</v>
          </cell>
        </row>
        <row r="13">
          <cell r="I13" t="str">
            <v>跳转到(已废弃)【城镇中心】展开菜单无箭头</v>
          </cell>
        </row>
        <row r="14">
          <cell r="I14" t="str">
            <v>跳转到(已废弃)【居民房舍】展开菜单无箭头</v>
          </cell>
        </row>
        <row r="15">
          <cell r="I15" t="str">
            <v>跳转到(已废弃)【磨坊】展开菜单无箭头</v>
          </cell>
        </row>
        <row r="16">
          <cell r="I16" t="str">
            <v>跳转到(已废弃)【伐木场】展开菜单无箭头</v>
          </cell>
        </row>
        <row r="17">
          <cell r="I17" t="str">
            <v>跳转到(已废弃)【石矿场】展开菜单无箭头</v>
          </cell>
        </row>
        <row r="18">
          <cell r="I18" t="str">
            <v>跳转到(已废弃)【剑士营】展开菜单无箭头</v>
          </cell>
        </row>
        <row r="19">
          <cell r="I19" t="str">
            <v>跳转到(已废弃)【农田】展开菜单无箭头</v>
          </cell>
        </row>
        <row r="20">
          <cell r="I20" t="str">
            <v>跳转到(已废弃)【城堡】展开菜单无箭头</v>
          </cell>
        </row>
        <row r="21">
          <cell r="I21" t="str">
            <v>跳转到(已废弃)【马厩】展开菜单无箭头</v>
          </cell>
        </row>
        <row r="22">
          <cell r="I22" t="str">
            <v>跳转到(已废弃)【学院】展开菜单无箭头</v>
          </cell>
        </row>
        <row r="23">
          <cell r="I23" t="str">
            <v>跳转到(已废弃)【校场】展开菜单无箭头</v>
          </cell>
        </row>
        <row r="24">
          <cell r="I24" t="str">
            <v>跳转到(已废弃)【码头】展开菜单无箭头</v>
          </cell>
        </row>
        <row r="25">
          <cell r="I25" t="str">
            <v>跳转到(已废弃)【城墙】展开菜单无箭头</v>
          </cell>
        </row>
        <row r="26">
          <cell r="I26" t="str">
            <v>跳转到(已废弃)【治疗房舍】展开菜单无箭头</v>
          </cell>
        </row>
        <row r="27">
          <cell r="I27" t="str">
            <v>跳转到(已废弃)【征兵房舍】展开菜单无箭头</v>
          </cell>
        </row>
        <row r="28">
          <cell r="I28" t="str">
            <v>跳转到(已废弃)【射箭场】展开菜单无箭头</v>
          </cell>
        </row>
        <row r="29">
          <cell r="I29" t="str">
            <v>跳转到(已废弃)【瞭望塔】展开菜单无箭头</v>
          </cell>
        </row>
        <row r="30">
          <cell r="I30" t="str">
            <v>跳转到(已废弃)【防卫塔】展开菜单无箭头</v>
          </cell>
        </row>
        <row r="31">
          <cell r="I31" t="str">
            <v>跳转到(已废弃)【战争大厅】展开菜单无箭头</v>
          </cell>
        </row>
        <row r="32">
          <cell r="I32" t="str">
            <v>跳转到(已废弃)【大使馆】展开菜单无箭头</v>
          </cell>
        </row>
        <row r="33">
          <cell r="I33" t="str">
            <v>跳转到(已废弃)【市集】展开菜单无箭头</v>
          </cell>
        </row>
        <row r="34">
          <cell r="I34" t="str">
            <v>跳转到(已废弃)【枪兵营】展开菜单无箭头</v>
          </cell>
        </row>
        <row r="35">
          <cell r="I35" t="str">
            <v>跳转到(已废弃)【博物馆】展开菜单无箭头</v>
          </cell>
        </row>
        <row r="36">
          <cell r="I36" t="str">
            <v>跳转到(已废弃)【金矿场】展开菜单无箭头</v>
          </cell>
        </row>
        <row r="37">
          <cell r="I37" t="str">
            <v>跳转到(已废弃)【旅店】展开菜单无箭头</v>
          </cell>
        </row>
        <row r="38">
          <cell r="I38" t="str">
            <v>跳转到(已废弃)【旅店】展开菜单无箭头</v>
          </cell>
        </row>
        <row r="39">
          <cell r="I39" t="str">
            <v>跳转到(已废弃)【旅店】展开菜单无箭头</v>
          </cell>
        </row>
        <row r="40">
          <cell r="I40" t="str">
            <v>跳转到(已废弃)【旅店】展开菜单无箭头</v>
          </cell>
        </row>
        <row r="41">
          <cell r="I41" t="str">
            <v>跳转到(已废弃)【市集】展开菜单无箭头</v>
          </cell>
        </row>
        <row r="42">
          <cell r="I42" t="str">
            <v>跳转到(已废弃)【市集】展开菜单无箭头</v>
          </cell>
        </row>
        <row r="43">
          <cell r="I43" t="str">
            <v>跳转到(已废弃)【校场】展开菜单无箭头</v>
          </cell>
        </row>
        <row r="44">
          <cell r="I44" t="str">
            <v>跳转到(已废弃)【纪念碑】展开菜单无箭头</v>
          </cell>
        </row>
        <row r="45">
          <cell r="I45" t="str">
            <v>跳转到(已废弃)【纪念碑】展开菜单无箭头</v>
          </cell>
        </row>
        <row r="46">
          <cell r="I46" t="str">
            <v>跳转到(已废弃)【剑士营】展开菜单无箭头</v>
          </cell>
        </row>
        <row r="47">
          <cell r="I47" t="str">
            <v>跳转到(已废弃)【城镇中心】展开菜单无箭头</v>
          </cell>
        </row>
        <row r="48">
          <cell r="I48" t="str">
            <v>跳转到(已废弃)【城镇中心】展开菜单无箭头</v>
          </cell>
        </row>
        <row r="49">
          <cell r="I49" t="str">
            <v>跳转到(已废弃)【马厩】展开菜单无箭头</v>
          </cell>
        </row>
        <row r="50">
          <cell r="I50" t="str">
            <v>跳转到(已废弃)【枪兵营】展开菜单无箭头</v>
          </cell>
        </row>
        <row r="51">
          <cell r="I51" t="str">
            <v>跳转到(已废弃)【射箭场】展开菜单无箭头</v>
          </cell>
        </row>
        <row r="52">
          <cell r="I52" t="str">
            <v>跳转到(已废弃)【伐木场】展开菜单无箭头</v>
          </cell>
        </row>
        <row r="53">
          <cell r="I53" t="str">
            <v>跳转到(已废弃)【点将台】展开菜单无箭头</v>
          </cell>
        </row>
        <row r="54">
          <cell r="I54" t="str">
            <v>跳转到(已废弃)【居民房舍】展开菜单无箭头</v>
          </cell>
        </row>
        <row r="55">
          <cell r="I55" t="str">
            <v>跳转到(已废弃)【治疗房舍】展开菜单无箭头</v>
          </cell>
        </row>
        <row r="56">
          <cell r="I56" t="str">
            <v>跳转到(已废弃)【学院】展开菜单无箭头</v>
          </cell>
        </row>
        <row r="57">
          <cell r="I57" t="str">
            <v>跳转到(已废弃)【防卫塔】展开菜单无箭头</v>
          </cell>
        </row>
        <row r="58">
          <cell r="I58" t="str">
            <v>跳转到(已废弃)【博物馆】展开菜单无箭头</v>
          </cell>
        </row>
        <row r="59">
          <cell r="I59" t="str">
            <v>跳转到(已废弃)【博物馆】展开菜单无箭头</v>
          </cell>
        </row>
        <row r="60">
          <cell r="I60" t="str">
            <v>跳转到(已废弃)【市集】展开菜单无箭头</v>
          </cell>
        </row>
        <row r="61">
          <cell r="I61" t="str">
            <v>跳转到(已废弃)【城墙】展开菜单无箭头</v>
          </cell>
        </row>
        <row r="62">
          <cell r="I62" t="str">
            <v>跳转到(已废弃)【点将台】展开菜单无箭头</v>
          </cell>
        </row>
        <row r="63">
          <cell r="I63" t="str">
            <v>跳转到(已废弃)【校场】展开菜单无箭头</v>
          </cell>
        </row>
        <row r="64">
          <cell r="I64" t="str">
            <v>跳转到(已废弃)【学院】展开菜单无箭头</v>
          </cell>
        </row>
        <row r="65">
          <cell r="I65" t="str">
            <v>跳转到(已废弃)【城堡】展开菜单无箭头</v>
          </cell>
        </row>
        <row r="66">
          <cell r="I66" t="str">
            <v>跳转到(已废弃)【城堡】展开菜单无箭头</v>
          </cell>
        </row>
        <row r="67">
          <cell r="I67" t="str">
            <v>跳转到(已废弃)【城镇中心】展开菜单无箭头</v>
          </cell>
        </row>
        <row r="68">
          <cell r="I68" t="str">
            <v>新手剧情任务界面（章节任务）</v>
          </cell>
        </row>
        <row r="69">
          <cell r="I69" t="str">
            <v>武将总览界面</v>
          </cell>
        </row>
        <row r="70">
          <cell r="I70" t="str">
            <v>武将界面（默认星级最高的武将）</v>
          </cell>
        </row>
        <row r="71">
          <cell r="I71" t="str">
            <v>邮件总览界面-系统</v>
          </cell>
        </row>
        <row r="72">
          <cell r="I72" t="str">
            <v>邮件总览界面-战争</v>
          </cell>
        </row>
        <row r="73">
          <cell r="I73" t="str">
            <v>邮件总览界面-野外</v>
          </cell>
        </row>
        <row r="74">
          <cell r="I74" t="str">
            <v>邮件总览界面-联盟</v>
          </cell>
        </row>
        <row r="75">
          <cell r="I75" t="str">
            <v>主界面【联盟】</v>
          </cell>
        </row>
        <row r="76">
          <cell r="I76" t="str">
            <v>文明时代升级界面</v>
          </cell>
        </row>
        <row r="77">
          <cell r="I77" t="str">
            <v>跳转到建造【城镇中心】无箭头</v>
          </cell>
        </row>
        <row r="78">
          <cell r="I78" t="str">
            <v>跳转到建造【居民房舍】无箭头</v>
          </cell>
        </row>
        <row r="79">
          <cell r="I79" t="str">
            <v>跳转到建造【磨坊】无箭头</v>
          </cell>
        </row>
        <row r="80">
          <cell r="I80" t="str">
            <v>跳转到建造【伐木场】无箭头</v>
          </cell>
        </row>
        <row r="81">
          <cell r="I81" t="str">
            <v>跳转到建造【石矿场】无箭头</v>
          </cell>
        </row>
        <row r="82">
          <cell r="I82" t="str">
            <v>跳转到建造【剑士营】无箭头</v>
          </cell>
        </row>
        <row r="83">
          <cell r="I83" t="str">
            <v>跳转到建造【农田】无箭头</v>
          </cell>
        </row>
        <row r="84">
          <cell r="I84" t="str">
            <v>跳转到建造【城堡】无箭头</v>
          </cell>
        </row>
        <row r="85">
          <cell r="I85" t="str">
            <v>跳转到建造【马厩】无箭头</v>
          </cell>
        </row>
        <row r="86">
          <cell r="I86" t="str">
            <v>跳转到建造【修道院】无箭头</v>
          </cell>
        </row>
        <row r="87">
          <cell r="I87" t="str">
            <v>跳转到建造【学院】无箭头</v>
          </cell>
        </row>
        <row r="88">
          <cell r="I88" t="str">
            <v>跳转到建造【校场】无箭头</v>
          </cell>
        </row>
        <row r="89">
          <cell r="I89" t="str">
            <v>跳转到建造【码头】无箭头</v>
          </cell>
        </row>
        <row r="90">
          <cell r="I90" t="str">
            <v>跳转到建造【渔网】无箭头</v>
          </cell>
        </row>
        <row r="91">
          <cell r="I91" t="str">
            <v>跳转到建造【城墙】无箭头</v>
          </cell>
        </row>
        <row r="92">
          <cell r="I92" t="str">
            <v>跳转到建造【治疗房舍】无箭头</v>
          </cell>
        </row>
        <row r="93">
          <cell r="I93" t="str">
            <v>跳转到建造【征兵房舍】无箭头</v>
          </cell>
        </row>
        <row r="94">
          <cell r="I94" t="str">
            <v>跳转到建造【射箭场】无箭头</v>
          </cell>
        </row>
        <row r="95">
          <cell r="I95" t="str">
            <v>跳转到建造【攻城器械所】无箭头</v>
          </cell>
        </row>
        <row r="96">
          <cell r="I96" t="str">
            <v>跳转到建造【瞭望塔】无箭头</v>
          </cell>
        </row>
        <row r="97">
          <cell r="I97" t="str">
            <v>跳转到建造【防卫塔】无箭头</v>
          </cell>
        </row>
        <row r="98">
          <cell r="I98" t="str">
            <v>跳转到建造【铁匠铺】无箭头</v>
          </cell>
        </row>
        <row r="99">
          <cell r="I99" t="str">
            <v>跳转到建造【战争大厅】无箭头</v>
          </cell>
        </row>
        <row r="100">
          <cell r="I100" t="str">
            <v>跳转到建造【大使馆】无箭头</v>
          </cell>
        </row>
        <row r="101">
          <cell r="I101" t="str">
            <v>跳转到建造【市集】无箭头</v>
          </cell>
        </row>
        <row r="102">
          <cell r="I102" t="str">
            <v>跳转到建造【枪兵营】无箭头</v>
          </cell>
        </row>
        <row r="103">
          <cell r="I103" t="str">
            <v>福利中心-充值界面</v>
          </cell>
        </row>
        <row r="104">
          <cell r="I104" t="str">
            <v>福利中心-每日特惠</v>
          </cell>
        </row>
        <row r="105">
          <cell r="I105" t="str">
            <v>背包</v>
          </cell>
        </row>
        <row r="106">
          <cell r="I106" t="str">
            <v>建造博物馆</v>
          </cell>
        </row>
        <row r="107">
          <cell r="I107" t="str">
            <v>主界面【搜索】</v>
          </cell>
        </row>
        <row r="108">
          <cell r="I108" t="str">
            <v>主界面【战役】</v>
          </cell>
        </row>
        <row r="109">
          <cell r="I109" t="str">
            <v>主界面【战法】</v>
          </cell>
        </row>
        <row r="110">
          <cell r="I110" t="str">
            <v>主界面【爬塔】</v>
          </cell>
        </row>
        <row r="111">
          <cell r="I111" t="str">
            <v>主界面【虎牢关】</v>
          </cell>
        </row>
        <row r="112">
          <cell r="I112" t="str">
            <v>主界面【英雄】</v>
          </cell>
        </row>
        <row r="113">
          <cell r="I113" t="str">
            <v>主界面【联盟】</v>
          </cell>
        </row>
        <row r="114">
          <cell r="I114" t="str">
            <v>主界面【物品】</v>
          </cell>
        </row>
        <row r="115">
          <cell r="I115" t="str">
            <v>主界面【邮件】</v>
          </cell>
        </row>
        <row r="116">
          <cell r="I116" t="str">
            <v>主界面【商城】</v>
          </cell>
        </row>
        <row r="117">
          <cell r="I117" t="str">
            <v>科技界面-弓兵攻击 I</v>
          </cell>
        </row>
        <row r="118">
          <cell r="I118" t="str">
            <v>跳转到文明选择</v>
          </cell>
        </row>
        <row r="119">
          <cell r="I119" t="str">
            <v>跳转到城外搜索界面【蛮族】选项</v>
          </cell>
        </row>
        <row r="120">
          <cell r="I120" t="str">
            <v>跳转到城外搜索界面【食物】选项</v>
          </cell>
        </row>
        <row r="121">
          <cell r="I121" t="str">
            <v>跳转到城外搜索界面【木头】选项</v>
          </cell>
        </row>
        <row r="122">
          <cell r="I122" t="str">
            <v>跳转到城外搜索界面【石头】选项</v>
          </cell>
        </row>
        <row r="123">
          <cell r="I123" t="str">
            <v>跳转到城外搜索界面【黄金】选项</v>
          </cell>
        </row>
        <row r="124">
          <cell r="I124" t="str">
            <v>跳转到城外搜索界面【铜矿】选项</v>
          </cell>
        </row>
        <row r="125">
          <cell r="I125" t="str">
            <v>跳转排行榜界面-个人势力</v>
          </cell>
        </row>
        <row r="126">
          <cell r="I126" t="str">
            <v>跳转排行榜界面-联盟势力</v>
          </cell>
        </row>
        <row r="127">
          <cell r="I127" t="str">
            <v>直播组件</v>
          </cell>
        </row>
        <row r="128">
          <cell r="I128" t="str">
            <v>城镇中心浆果</v>
          </cell>
        </row>
        <row r="129">
          <cell r="I129" t="str">
            <v>城镇中心木头</v>
          </cell>
        </row>
        <row r="130">
          <cell r="I130" t="str">
            <v>城镇中心石矿</v>
          </cell>
        </row>
        <row r="131">
          <cell r="I131" t="str">
            <v>城镇中心金矿</v>
          </cell>
        </row>
        <row r="132">
          <cell r="I132" t="str">
            <v>城镇中心遗迹</v>
          </cell>
        </row>
        <row r="133">
          <cell r="I133" t="str">
            <v>城镇中心村民</v>
          </cell>
        </row>
        <row r="134">
          <cell r="I134" t="str">
            <v>城镇中心巡逻士兵</v>
          </cell>
        </row>
        <row r="135">
          <cell r="I135" t="str">
            <v>野外就近不限等级的野怪</v>
          </cell>
        </row>
        <row r="136">
          <cell r="I136" t="str">
            <v>野外就近不限等级粮食</v>
          </cell>
        </row>
        <row r="137">
          <cell r="I137" t="str">
            <v>野外就近不限等级木材</v>
          </cell>
        </row>
        <row r="138">
          <cell r="I138" t="str">
            <v>野外就近不限等级石头</v>
          </cell>
        </row>
        <row r="139">
          <cell r="I139" t="str">
            <v>野外就近不限等级金矿</v>
          </cell>
        </row>
        <row r="140">
          <cell r="I140" t="str">
            <v>野外就近1等级的野怪</v>
          </cell>
        </row>
        <row r="141">
          <cell r="I141" t="str">
            <v>野外就近2等级的野怪</v>
          </cell>
        </row>
        <row r="142">
          <cell r="I142" t="str">
            <v>野外就近3等级的野怪</v>
          </cell>
        </row>
        <row r="143">
          <cell r="I143" t="str">
            <v>野外就近4等级的野怪</v>
          </cell>
        </row>
        <row r="144">
          <cell r="I144" t="str">
            <v>野外就近5等级的野怪</v>
          </cell>
        </row>
        <row r="146">
          <cell r="I146" t="str">
            <v>野外就近1等级粮食</v>
          </cell>
        </row>
        <row r="147">
          <cell r="I147" t="str">
            <v>野外就近任意等级可采集木材、粮食、石头</v>
          </cell>
        </row>
        <row r="148">
          <cell r="I148" t="str">
            <v>野外就近任意等级可采集稀有资源</v>
          </cell>
        </row>
        <row r="150">
          <cell r="I150" t="str">
            <v>野外就近哨塔</v>
          </cell>
        </row>
        <row r="151">
          <cell r="I151" t="str">
            <v>野外就近名城</v>
          </cell>
        </row>
        <row r="152">
          <cell r="I152" t="str">
            <v>直接跳转-野外就近迷雾</v>
          </cell>
        </row>
        <row r="154">
          <cell r="I154" t="str">
            <v>野外就近5等级的野怪</v>
          </cell>
        </row>
        <row r="155">
          <cell r="I155" t="str">
            <v>野外就近6等级的野怪</v>
          </cell>
        </row>
        <row r="156">
          <cell r="I156" t="str">
            <v>野外就近7等级的野怪</v>
          </cell>
        </row>
        <row r="157">
          <cell r="I157" t="str">
            <v>野外就近8等级的野怪</v>
          </cell>
        </row>
        <row r="158">
          <cell r="I158" t="str">
            <v>野外就近9等级的野怪</v>
          </cell>
        </row>
        <row r="159">
          <cell r="I159" t="str">
            <v>野外就近10等级的野怪</v>
          </cell>
        </row>
        <row r="160">
          <cell r="I160" t="str">
            <v>野外就近11等级的野怪</v>
          </cell>
        </row>
        <row r="161">
          <cell r="I161" t="str">
            <v>野外就近12等级的野怪</v>
          </cell>
        </row>
        <row r="162">
          <cell r="I162" t="str">
            <v>野外就近13等级的野怪</v>
          </cell>
        </row>
        <row r="163">
          <cell r="I163" t="str">
            <v>野外就近14等级的野怪</v>
          </cell>
        </row>
        <row r="164">
          <cell r="I164" t="str">
            <v>野外就近15等级的野怪</v>
          </cell>
        </row>
        <row r="165">
          <cell r="I165" t="str">
            <v>野外就近16等级的野怪</v>
          </cell>
        </row>
        <row r="166">
          <cell r="I166" t="str">
            <v>野外就近17等级的野怪</v>
          </cell>
        </row>
        <row r="167">
          <cell r="I167" t="str">
            <v>野外就近18等级的野怪</v>
          </cell>
        </row>
        <row r="168">
          <cell r="I168" t="str">
            <v>野外就近19等级的野怪</v>
          </cell>
        </row>
        <row r="169">
          <cell r="I169" t="str">
            <v>野外就近20等级的野怪</v>
          </cell>
        </row>
        <row r="170">
          <cell r="I170" t="str">
            <v>野外就近21等级的野怪</v>
          </cell>
        </row>
        <row r="171">
          <cell r="I171" t="str">
            <v>野外就近22等级的野怪</v>
          </cell>
        </row>
        <row r="172">
          <cell r="I172" t="str">
            <v>野外就近23等级的野怪</v>
          </cell>
        </row>
        <row r="173">
          <cell r="I173" t="str">
            <v>野外就近24等级的野怪</v>
          </cell>
        </row>
        <row r="174">
          <cell r="I174" t="str">
            <v>野外就近25等级的野怪</v>
          </cell>
        </row>
        <row r="175">
          <cell r="I175" t="str">
            <v>野外就近26等级的野怪</v>
          </cell>
        </row>
        <row r="176">
          <cell r="I176" t="str">
            <v>野外就近27等级的野怪</v>
          </cell>
        </row>
        <row r="177">
          <cell r="I177" t="str">
            <v>野外就近28等级的野怪</v>
          </cell>
        </row>
        <row r="178">
          <cell r="I178" t="str">
            <v>野外就近29等级的野怪</v>
          </cell>
        </row>
        <row r="179">
          <cell r="I179" t="str">
            <v>野外就近30等级的野怪</v>
          </cell>
        </row>
        <row r="182">
          <cell r="I182" t="str">
            <v>跳转到建造【农田】无箭头</v>
          </cell>
        </row>
        <row r="183">
          <cell r="I183" t="str">
            <v>跳转到建造【马厩】无箭头</v>
          </cell>
        </row>
        <row r="184">
          <cell r="I184" t="str">
            <v>跳转到建造【学院】无箭头</v>
          </cell>
        </row>
        <row r="185">
          <cell r="I185" t="str">
            <v>跳转到建造【码头】无箭头</v>
          </cell>
        </row>
        <row r="186">
          <cell r="I186" t="str">
            <v>跳转到建造【渔网】无箭头</v>
          </cell>
        </row>
        <row r="187">
          <cell r="I187" t="str">
            <v>跳转到建造【治疗房舍】无箭头</v>
          </cell>
        </row>
        <row r="188">
          <cell r="I188" t="str">
            <v>跳转到建造【征兵房舍】无箭头</v>
          </cell>
        </row>
        <row r="189">
          <cell r="I189" t="str">
            <v>跳转到建造【战争大厅】无箭头</v>
          </cell>
        </row>
        <row r="190">
          <cell r="I190" t="str">
            <v>跳转到建造【射箭场】无箭头</v>
          </cell>
        </row>
        <row r="191">
          <cell r="I191" t="str">
            <v>跳转到建造【攻城器械所】无箭头</v>
          </cell>
        </row>
        <row r="192">
          <cell r="I192" t="str">
            <v>跳转到建造【瞭望塔】无箭头</v>
          </cell>
        </row>
        <row r="193">
          <cell r="I193" t="str">
            <v>跳转到建造【大使馆】无箭头</v>
          </cell>
        </row>
        <row r="194">
          <cell r="I194" t="str">
            <v>跳转到建造【市集】无箭头</v>
          </cell>
        </row>
        <row r="195">
          <cell r="I195" t="str">
            <v>跳转到建造【博物馆】无箭头</v>
          </cell>
        </row>
        <row r="196">
          <cell r="I196" t="str">
            <v>跳转到建造【旅店】无箭头</v>
          </cell>
        </row>
        <row r="197">
          <cell r="I197" t="str">
            <v>跳转到建造【居民房舍】无箭头</v>
          </cell>
        </row>
        <row r="198">
          <cell r="I198" t="str">
            <v>跳转到建造【磨坊】无箭头</v>
          </cell>
        </row>
        <row r="199">
          <cell r="I199" t="str">
            <v>跳转到建造【伐木场】无箭头</v>
          </cell>
        </row>
        <row r="200">
          <cell r="I200" t="str">
            <v>跳转到建造【石矿场】无箭头</v>
          </cell>
        </row>
        <row r="201">
          <cell r="I201" t="str">
            <v>跳转到建造【金矿场】无箭头</v>
          </cell>
        </row>
        <row r="207">
          <cell r="I207" t="str">
            <v>直接跳转-医疗界面</v>
          </cell>
        </row>
        <row r="208">
          <cell r="I208" t="str">
            <v>跳转-具体活动（需要邮件id）</v>
          </cell>
        </row>
        <row r="209">
          <cell r="I209" t="str">
            <v>跳转到具体建筑（需要建筑id）</v>
          </cell>
        </row>
        <row r="210">
          <cell r="I210" t="str">
            <v>博物馆马车运输完成</v>
          </cell>
        </row>
        <row r="211">
          <cell r="I211" t="str">
            <v>跳转-月签到</v>
          </cell>
        </row>
        <row r="212">
          <cell r="I212" t="str">
            <v>跳转-城镇中心</v>
          </cell>
        </row>
        <row r="213">
          <cell r="I213" t="str">
            <v>旅店-名人寻访</v>
          </cell>
        </row>
        <row r="214">
          <cell r="I214" t="str">
            <v>市集-兑换商店</v>
          </cell>
        </row>
        <row r="215">
          <cell r="I215" t="str">
            <v>野外-名城贸易（打开缩略图）</v>
          </cell>
        </row>
        <row r="216">
          <cell r="I216" t="str">
            <v>野外-玩家所占领的等级最高的1块地</v>
          </cell>
        </row>
        <row r="217">
          <cell r="I217" t="str">
            <v>初级名城哨站</v>
          </cell>
        </row>
        <row r="218">
          <cell r="I218" t="str">
            <v>初级名城争夺</v>
          </cell>
        </row>
        <row r="219">
          <cell r="I219" t="str">
            <v>初级名城重新争夺</v>
          </cell>
        </row>
        <row r="220">
          <cell r="I220" t="str">
            <v>中级名城哨站</v>
          </cell>
        </row>
        <row r="221">
          <cell r="I221" t="str">
            <v>中级名城争夺</v>
          </cell>
        </row>
        <row r="222">
          <cell r="I222" t="str">
            <v>中级名城重新争夺</v>
          </cell>
        </row>
        <row r="223">
          <cell r="I223" t="str">
            <v>高级名城哨站</v>
          </cell>
        </row>
        <row r="224">
          <cell r="I224" t="str">
            <v>高级名城争夺</v>
          </cell>
        </row>
        <row r="225">
          <cell r="I225" t="str">
            <v>高级名城重新争夺</v>
          </cell>
        </row>
        <row r="226">
          <cell r="I226" t="str">
            <v>蛮族反击(名城外围开放)</v>
          </cell>
        </row>
        <row r="227">
          <cell r="I227" t="str">
            <v>蛮族反击(名城外围开放)</v>
          </cell>
        </row>
        <row r="228">
          <cell r="I228" t="str">
            <v>蛮族反击(名城外围开放)</v>
          </cell>
        </row>
        <row r="229">
          <cell r="I229" t="str">
            <v>蛮族反击(周固定活动)</v>
          </cell>
        </row>
        <row r="230">
          <cell r="I230" t="str">
            <v>蛮族反击(调试用)</v>
          </cell>
        </row>
        <row r="231">
          <cell r="I231" t="str">
            <v>直接打开招募界面默认选中卡池</v>
          </cell>
        </row>
        <row r="232">
          <cell r="I232" t="str">
            <v>可以训练3级士兵的兵营</v>
          </cell>
        </row>
        <row r="233">
          <cell r="I233" t="str">
            <v>直接跳转-英雄召唤（高级）</v>
          </cell>
        </row>
        <row r="234">
          <cell r="I234" t="str">
            <v>直接跳转-天下大势</v>
          </cell>
        </row>
        <row r="235">
          <cell r="I235" t="str">
            <v>直接跳转-冒险</v>
          </cell>
        </row>
        <row r="236">
          <cell r="I236" t="str">
            <v>直接跳转-官职委任</v>
          </cell>
        </row>
        <row r="237">
          <cell r="I237" t="str">
            <v>直接跳转-英雄列表</v>
          </cell>
        </row>
        <row r="238">
          <cell r="I238" t="str">
            <v>直接跳转-充值界面</v>
          </cell>
        </row>
        <row r="239">
          <cell r="I239" t="str">
            <v>直接跳转-英雄召唤（活动）</v>
          </cell>
        </row>
        <row r="240">
          <cell r="I240" t="str">
            <v>直接跳转-英雄列表（活动）</v>
          </cell>
        </row>
        <row r="241">
          <cell r="I241" t="str">
            <v>直接跳转-典藏技能主界面</v>
          </cell>
        </row>
        <row r="242">
          <cell r="I242" t="str">
            <v>直接跳转-典藏技能主界面(英雄页签)</v>
          </cell>
        </row>
        <row r="244">
          <cell r="I244" t="str">
            <v>科技界面-推荐科技</v>
          </cell>
        </row>
        <row r="245">
          <cell r="I245" t="str">
            <v>直接跳转-旅店-寻访界面</v>
          </cell>
        </row>
        <row r="246">
          <cell r="I246" t="str">
            <v>直接跳转-旅店-名人列表界面</v>
          </cell>
        </row>
        <row r="247">
          <cell r="I247" t="str">
            <v>直接跳转-市集-大流克兑换界面</v>
          </cell>
        </row>
        <row r="248">
          <cell r="I248" t="str">
            <v>直接跳转-居民房舍-增产界面</v>
          </cell>
        </row>
        <row r="249">
          <cell r="I249" t="str">
            <v>直接跳转-联盟-宝库</v>
          </cell>
        </row>
        <row r="250">
          <cell r="I250" t="str">
            <v>直接跳转-好友界面</v>
          </cell>
        </row>
        <row r="251">
          <cell r="I251" t="str">
            <v>直接跳转-有正在研究的科技，直接进入科技研究界面并加速，无则进入选中推荐科技</v>
          </cell>
        </row>
        <row r="252">
          <cell r="I252" t="str">
            <v>直接跳转-赛季</v>
          </cell>
        </row>
        <row r="253">
          <cell r="I253" t="str">
            <v>直接跳转-战功商店</v>
          </cell>
        </row>
        <row r="254">
          <cell r="I254" t="str">
            <v>直接跳转-英雄技能分解</v>
          </cell>
        </row>
        <row r="255">
          <cell r="I255" t="str">
            <v>直接跳转-城镇中心征税</v>
          </cell>
        </row>
        <row r="256">
          <cell r="I256" t="str">
            <v>直接跳转-市集资源兑换</v>
          </cell>
        </row>
        <row r="257">
          <cell r="I257" t="str">
            <v>直接跳转-当前冒险队内政官培养</v>
          </cell>
        </row>
        <row r="259">
          <cell r="I259" t="str">
            <v>跳转到科技界面【剑士攻击 I】科技</v>
          </cell>
        </row>
        <row r="260">
          <cell r="I260" t="str">
            <v>跳转到科技界面【枪兵攻击 I】科技</v>
          </cell>
        </row>
        <row r="261">
          <cell r="I261" t="str">
            <v>跳转到科技界面【骑士攻击 I】科技</v>
          </cell>
        </row>
        <row r="262">
          <cell r="I262" t="str">
            <v>跳转到科技界面【弓兵攻击 I】科技</v>
          </cell>
        </row>
        <row r="263">
          <cell r="I263" t="str">
            <v>跳转到科技界面【统御 I】科技</v>
          </cell>
        </row>
        <row r="264">
          <cell r="I264" t="str">
            <v>跳转到科技界面【剑士攻击 II】科技</v>
          </cell>
        </row>
        <row r="265">
          <cell r="I265" t="str">
            <v>跳转到科技界面【枪兵攻击 II】科技</v>
          </cell>
        </row>
        <row r="266">
          <cell r="I266" t="str">
            <v>跳转到科技界面【骑士攻击 II】科技</v>
          </cell>
        </row>
        <row r="267">
          <cell r="I267" t="str">
            <v>跳转到科技界面【弓兵攻击 II】科技</v>
          </cell>
        </row>
        <row r="268">
          <cell r="I268" t="str">
            <v>跳转到科技界面【剑士防御 I】科技</v>
          </cell>
        </row>
        <row r="269">
          <cell r="I269" t="str">
            <v>跳转到科技界面【枪兵防御 I】科技</v>
          </cell>
        </row>
        <row r="270">
          <cell r="I270" t="str">
            <v>跳转到科技界面【骑士防御 I】科技</v>
          </cell>
        </row>
        <row r="271">
          <cell r="I271" t="str">
            <v>跳转到科技界面【弓兵防御 I】科技</v>
          </cell>
        </row>
        <row r="272">
          <cell r="I272" t="str">
            <v>跳转到科技界面【统御 II】科技</v>
          </cell>
        </row>
        <row r="273">
          <cell r="I273" t="str">
            <v>跳转到科技界面【剑士攻击 III】科技</v>
          </cell>
        </row>
        <row r="274">
          <cell r="I274" t="str">
            <v>跳转到科技界面【枪兵攻击 III】科技</v>
          </cell>
        </row>
        <row r="275">
          <cell r="I275" t="str">
            <v>跳转到科技界面【骑士攻击 III】科技</v>
          </cell>
        </row>
        <row r="276">
          <cell r="I276" t="str">
            <v>跳转到科技界面【弓兵攻击 III】科技</v>
          </cell>
        </row>
        <row r="277">
          <cell r="I277" t="str">
            <v>跳转到科技界面【剑士防御 II】科技</v>
          </cell>
        </row>
        <row r="278">
          <cell r="I278" t="str">
            <v>跳转到科技界面【枪兵防御 II】科技</v>
          </cell>
        </row>
        <row r="279">
          <cell r="I279" t="str">
            <v>跳转到科技界面【骑士防御 II】科技</v>
          </cell>
        </row>
        <row r="280">
          <cell r="I280" t="str">
            <v>跳转到科技界面【弓兵防御 II】科技</v>
          </cell>
        </row>
        <row r="281">
          <cell r="I281" t="str">
            <v>跳转到科技界面【剑士生命】科技</v>
          </cell>
        </row>
        <row r="282">
          <cell r="I282" t="str">
            <v>跳转到科技界面【枪兵生命】科技</v>
          </cell>
        </row>
        <row r="283">
          <cell r="I283" t="str">
            <v>跳转到科技界面【骑士生命】科技</v>
          </cell>
        </row>
        <row r="284">
          <cell r="I284" t="str">
            <v>跳转到科技界面【弓兵生命】科技</v>
          </cell>
        </row>
        <row r="285">
          <cell r="I285" t="str">
            <v>跳转到科技界面【统御 III】科技</v>
          </cell>
        </row>
        <row r="286">
          <cell r="I286" t="str">
            <v>跳转到科技界面【磨坊产量 I】科技</v>
          </cell>
        </row>
        <row r="287">
          <cell r="I287" t="str">
            <v>跳转到科技界面【食物采集 I】科技</v>
          </cell>
        </row>
        <row r="288">
          <cell r="I288" t="str">
            <v>跳转到科技界面【伐木场产量 I】科技</v>
          </cell>
        </row>
        <row r="289">
          <cell r="I289" t="str">
            <v>跳转到科技界面【木材采集 I】科技</v>
          </cell>
        </row>
        <row r="290">
          <cell r="I290" t="str">
            <v>跳转到科技界面【村民效率 I】科技</v>
          </cell>
        </row>
        <row r="291">
          <cell r="I291" t="str">
            <v>跳转到科技界面【磨坊产量 II】科技</v>
          </cell>
        </row>
        <row r="292">
          <cell r="I292" t="str">
            <v>跳转到科技界面【石头采集 I】科技</v>
          </cell>
        </row>
        <row r="293">
          <cell r="I293" t="str">
            <v>跳转到科技界面【伐木场产量 II】科技</v>
          </cell>
        </row>
        <row r="294">
          <cell r="I294" t="str">
            <v>跳转到科技界面【黄金采集 I】科技</v>
          </cell>
        </row>
        <row r="295">
          <cell r="I295" t="str">
            <v>跳转到科技界面【采石场产量 I】科技</v>
          </cell>
        </row>
        <row r="296">
          <cell r="I296" t="str">
            <v>跳转到科技界面【采金场产量 I】科技</v>
          </cell>
        </row>
        <row r="297">
          <cell r="I297" t="str">
            <v>跳转到科技界面【村民效率 II】科技</v>
          </cell>
        </row>
        <row r="298">
          <cell r="I298" t="str">
            <v>跳转到科技界面【磨坊产量 III】科技</v>
          </cell>
        </row>
        <row r="299">
          <cell r="I299" t="str">
            <v>跳转到科技界面【食物采集 II】科技</v>
          </cell>
        </row>
        <row r="300">
          <cell r="I300" t="str">
            <v>跳转到科技界面【伐木场产量 III】科技</v>
          </cell>
        </row>
        <row r="301">
          <cell r="I301" t="str">
            <v>跳转到科技界面【木材采集 II】科技</v>
          </cell>
        </row>
        <row r="302">
          <cell r="I302" t="str">
            <v>跳转到科技界面【采石场产量 II】科技</v>
          </cell>
        </row>
        <row r="303">
          <cell r="I303" t="str">
            <v>跳转到科技界面【石头采集 II】科技</v>
          </cell>
        </row>
        <row r="304">
          <cell r="I304" t="str">
            <v>跳转到科技界面【采金场产量 II】科技</v>
          </cell>
        </row>
        <row r="305">
          <cell r="I305" t="str">
            <v>跳转到科技界面【黄金采集 II】科技</v>
          </cell>
        </row>
        <row r="306">
          <cell r="I306" t="str">
            <v>跳转到科技界面【铜币生产】科技</v>
          </cell>
        </row>
        <row r="307">
          <cell r="I307" t="str">
            <v>跳转到科技界面【资源存储】科技</v>
          </cell>
        </row>
        <row r="308">
          <cell r="I308" t="str">
            <v>跳转到科技界面【村民效率 III】科技</v>
          </cell>
        </row>
        <row r="309">
          <cell r="I309" t="str">
            <v>跳转到科技界面【剑士训练速度 I】科技</v>
          </cell>
        </row>
        <row r="310">
          <cell r="I310" t="str">
            <v>跳转到科技界面【枪兵训练速度 I】科技</v>
          </cell>
        </row>
        <row r="311">
          <cell r="I311" t="str">
            <v>跳转到科技界面【骑士训练速度 I】科技</v>
          </cell>
        </row>
        <row r="312">
          <cell r="I312" t="str">
            <v>跳转到科技界面【弓兵训练速度 I】科技</v>
          </cell>
        </row>
        <row r="313">
          <cell r="I313" t="str">
            <v>跳转到科技界面【伤兵容量 I】科技</v>
          </cell>
        </row>
        <row r="314">
          <cell r="I314" t="str">
            <v>跳转到科技界面【剑士训练速度 II】科技</v>
          </cell>
        </row>
        <row r="315">
          <cell r="I315" t="str">
            <v>跳转到科技界面【枪兵训练速度 II】科技</v>
          </cell>
        </row>
        <row r="316">
          <cell r="I316" t="str">
            <v>跳转到科技界面【骑士训练速度 II】科技</v>
          </cell>
        </row>
        <row r="317">
          <cell r="I317" t="str">
            <v>跳转到科技界面【弓兵训练速度 II】科技</v>
          </cell>
        </row>
        <row r="318">
          <cell r="I318" t="str">
            <v>跳转到科技界面【剑士训练数量 I】科技</v>
          </cell>
        </row>
        <row r="319">
          <cell r="I319" t="str">
            <v>跳转到科技界面【枪兵训练数量 I】科技</v>
          </cell>
        </row>
        <row r="320">
          <cell r="I320" t="str">
            <v>跳转到科技界面【骑士训练数量 I】科技</v>
          </cell>
        </row>
        <row r="321">
          <cell r="I321" t="str">
            <v>跳转到科技界面【弓兵训练数量 I】科技</v>
          </cell>
        </row>
        <row r="322">
          <cell r="I322" t="str">
            <v>跳转到科技界面【伤兵容量 II】科技</v>
          </cell>
        </row>
        <row r="323">
          <cell r="I323" t="str">
            <v>跳转到科技界面【剑士训练速度 III】科技</v>
          </cell>
        </row>
        <row r="324">
          <cell r="I324" t="str">
            <v>跳转到科技界面【枪兵训练速度 III】科技</v>
          </cell>
        </row>
        <row r="325">
          <cell r="I325" t="str">
            <v>跳转到科技界面【骑士训练速度 III】科技</v>
          </cell>
        </row>
        <row r="326">
          <cell r="I326" t="str">
            <v>跳转到科技界面【弓兵训练速度 III】科技</v>
          </cell>
        </row>
        <row r="327">
          <cell r="I327" t="str">
            <v>跳转到科技界面【剑士训练数量 II】科技</v>
          </cell>
        </row>
        <row r="328">
          <cell r="I328" t="str">
            <v>跳转到科技界面【枪兵训练数量 II】科技</v>
          </cell>
        </row>
        <row r="329">
          <cell r="I329" t="str">
            <v>跳转到科技界面【骑士训练数量 II】科技</v>
          </cell>
        </row>
        <row r="330">
          <cell r="I330" t="str">
            <v>跳转到科技界面【弓兵训练数量 II】科技</v>
          </cell>
        </row>
        <row r="331">
          <cell r="I331" t="str">
            <v>跳转到科技界面【体力上限】科技</v>
          </cell>
        </row>
        <row r="332">
          <cell r="I332" t="str">
            <v>跳转到科技界面【体力恢复】科技</v>
          </cell>
        </row>
        <row r="333">
          <cell r="I333" t="str">
            <v>跳转到科技界面【伤兵容量 III】科技</v>
          </cell>
        </row>
        <row r="334">
          <cell r="I334" t="str">
            <v>跳转到科技界面【攻城攻击 I】科技</v>
          </cell>
        </row>
        <row r="335">
          <cell r="I335" t="str">
            <v>跳转到科技界面【攻城防御 I】科技</v>
          </cell>
        </row>
        <row r="336">
          <cell r="I336" t="str">
            <v>跳转到科技界面【守城攻击 I】科技</v>
          </cell>
        </row>
        <row r="337">
          <cell r="I337" t="str">
            <v>跳转到科技界面【守城防御 I】科技</v>
          </cell>
        </row>
        <row r="338">
          <cell r="I338" t="str">
            <v>跳转到科技界面【城墙耐久 I】科技</v>
          </cell>
        </row>
        <row r="339">
          <cell r="I339" t="str">
            <v>跳转到科技界面【攻城攻击 II】科技</v>
          </cell>
        </row>
        <row r="340">
          <cell r="I340" t="str">
            <v>跳转到科技界面【攻城防御 II】科技</v>
          </cell>
        </row>
        <row r="341">
          <cell r="I341" t="str">
            <v>跳转到科技界面【守城攻击 II】科技</v>
          </cell>
        </row>
        <row r="342">
          <cell r="I342" t="str">
            <v>跳转到科技界面【守城防御 II】科技</v>
          </cell>
        </row>
        <row r="343">
          <cell r="I343" t="str">
            <v>跳转到科技界面【城防伤害 I】科技</v>
          </cell>
        </row>
        <row r="344">
          <cell r="I344" t="str">
            <v>跳转到科技界面【城墙修复速度 I】科技</v>
          </cell>
        </row>
        <row r="345">
          <cell r="I345" t="str">
            <v>跳转到科技界面【城墙耐久 II】科技</v>
          </cell>
        </row>
        <row r="346">
          <cell r="I346" t="str">
            <v>跳转到科技界面【攻城攻击 III】科技</v>
          </cell>
        </row>
        <row r="347">
          <cell r="I347" t="str">
            <v>跳转到科技界面【攻城防御 III】科技</v>
          </cell>
        </row>
        <row r="348">
          <cell r="I348" t="str">
            <v>跳转到科技界面【守城攻击 III】科技</v>
          </cell>
        </row>
        <row r="349">
          <cell r="I349" t="str">
            <v>跳转到科技界面【守城防御 III】科技</v>
          </cell>
        </row>
        <row r="350">
          <cell r="I350" t="str">
            <v>跳转到科技界面【城防伤害 II】科技</v>
          </cell>
        </row>
        <row r="351">
          <cell r="I351" t="str">
            <v>跳转到科技界面【城墙修复速度 II】科技</v>
          </cell>
        </row>
        <row r="352">
          <cell r="I352" t="str">
            <v>跳转到科技界面【防卫塔攻击】科技</v>
          </cell>
        </row>
        <row r="353">
          <cell r="I353" t="str">
            <v>跳转到科技界面【资源保护】科技</v>
          </cell>
        </row>
        <row r="354">
          <cell r="I354" t="str">
            <v>跳转到科技界面【城墙耐久 III】科技</v>
          </cell>
        </row>
        <row r="357">
          <cell r="I357" t="str">
            <v>城镇中心-升级</v>
          </cell>
        </row>
        <row r="358">
          <cell r="I358" t="str">
            <v>直接跳转-城镇中心-选中</v>
          </cell>
        </row>
        <row r="360">
          <cell r="I360" t="str">
            <v>跳转到【城镇中心】直接打开升级界面</v>
          </cell>
        </row>
        <row r="361">
          <cell r="I361" t="str">
            <v>跳转到【居民房舍】直接打开升级界面</v>
          </cell>
        </row>
        <row r="362">
          <cell r="I362" t="str">
            <v>跳转到【磨坊】直接打开升级界面</v>
          </cell>
        </row>
        <row r="363">
          <cell r="I363" t="str">
            <v>跳转到【伐木场】直接打开升级界面</v>
          </cell>
        </row>
        <row r="364">
          <cell r="I364" t="str">
            <v>跳转到【石矿场】直接打开升级界面</v>
          </cell>
        </row>
        <row r="365">
          <cell r="I365" t="str">
            <v>跳转到【剑士营】直接打开升级界面</v>
          </cell>
        </row>
        <row r="366">
          <cell r="I366" t="str">
            <v>跳转到【农田】直接打开升级界面</v>
          </cell>
        </row>
        <row r="367">
          <cell r="I367" t="str">
            <v>跳转到【城堡】直接打开升级界面</v>
          </cell>
        </row>
        <row r="368">
          <cell r="I368" t="str">
            <v>跳转到【马厩】直接打开升级界面</v>
          </cell>
        </row>
        <row r="369">
          <cell r="I369" t="str">
            <v>跳转到【学院】直接打开升级界面</v>
          </cell>
        </row>
        <row r="370">
          <cell r="I370" t="str">
            <v>跳转到【校场】直接打开升级界面</v>
          </cell>
        </row>
        <row r="371">
          <cell r="I371" t="str">
            <v>跳转到【码头】直接打开升级界面</v>
          </cell>
        </row>
        <row r="372">
          <cell r="I372" t="str">
            <v>跳转到【城墙】直接打开升级界面</v>
          </cell>
        </row>
        <row r="373">
          <cell r="I373" t="str">
            <v>跳转到【治疗房舍】直接打开升级界面</v>
          </cell>
        </row>
        <row r="374">
          <cell r="I374" t="str">
            <v>跳转到【射箭场】直接打开升级界面</v>
          </cell>
        </row>
        <row r="375">
          <cell r="I375" t="str">
            <v>跳转到【瞭望塔】直接打开升级界面</v>
          </cell>
        </row>
        <row r="376">
          <cell r="I376" t="str">
            <v>跳转到【防卫塔】直接打开升级界面</v>
          </cell>
        </row>
        <row r="377">
          <cell r="I377" t="str">
            <v>跳转到【战争大厅】直接打开升级界面</v>
          </cell>
        </row>
        <row r="378">
          <cell r="I378" t="str">
            <v>跳转到【大使馆】直接打开升级界面</v>
          </cell>
        </row>
        <row r="379">
          <cell r="I379" t="str">
            <v>跳转到【市级】直接打开升级界面</v>
          </cell>
        </row>
        <row r="380">
          <cell r="I380" t="str">
            <v>跳转到【枪兵营】直接打开升级界面</v>
          </cell>
        </row>
        <row r="381">
          <cell r="I381" t="str">
            <v>跳转到【博物馆】直接打开升级界面</v>
          </cell>
        </row>
        <row r="382">
          <cell r="I382" t="str">
            <v>跳转到【金矿场】直接打开升级界面</v>
          </cell>
        </row>
        <row r="383">
          <cell r="I383" t="str">
            <v>跳转到【点将台】直接打开升级界面</v>
          </cell>
        </row>
        <row r="384">
          <cell r="I384" t="str">
            <v>跳转到【纪念碑】直接打开升级界面</v>
          </cell>
        </row>
        <row r="385">
          <cell r="I385" t="str">
            <v>跳转到【旅店】直接打开升级界面</v>
          </cell>
        </row>
        <row r="387">
          <cell r="I387" t="str">
            <v>跳转打开联盟科技-官员推荐</v>
          </cell>
        </row>
        <row r="388">
          <cell r="I388" t="str">
            <v>跳转到最近的建造中的联盟建筑</v>
          </cell>
        </row>
        <row r="389">
          <cell r="I389" t="str">
            <v>跳转到城镇中心【升级】菜单按钮</v>
          </cell>
        </row>
        <row r="390">
          <cell r="I390" t="str">
            <v>跳转到城镇中心【训练村民】菜单按钮</v>
          </cell>
        </row>
        <row r="391">
          <cell r="I391" t="str">
            <v>跳转到城镇中心【升级时代】菜单按钮</v>
          </cell>
        </row>
        <row r="392">
          <cell r="I392" t="str">
            <v>跳转到城镇中心【城池增益】菜单按钮</v>
          </cell>
        </row>
        <row r="393">
          <cell r="I393" t="str">
            <v>跳转到城镇中心【征税】菜单按钮</v>
          </cell>
        </row>
        <row r="394">
          <cell r="I394" t="str">
            <v>跳转到居民房舍【升级】菜单按钮</v>
          </cell>
        </row>
        <row r="395">
          <cell r="I395" t="str">
            <v>跳转到居民房舍【村民调配】菜单按钮</v>
          </cell>
        </row>
        <row r="396">
          <cell r="I396" t="str">
            <v>跳转到居民房舍【移动】菜单按钮</v>
          </cell>
        </row>
        <row r="397">
          <cell r="I397" t="str">
            <v>跳转到磨坊【升级】菜单按钮</v>
          </cell>
        </row>
        <row r="398">
          <cell r="I398" t="str">
            <v>跳转到磨坊【移动】菜单按钮</v>
          </cell>
        </row>
        <row r="399">
          <cell r="I399" t="str">
            <v>跳转到伐木场【升级】菜单按钮</v>
          </cell>
        </row>
        <row r="400">
          <cell r="I400" t="str">
            <v>跳转到伐木场【移动】菜单按钮</v>
          </cell>
        </row>
        <row r="401">
          <cell r="I401" t="str">
            <v>跳转到石矿场【升级】菜单按钮</v>
          </cell>
        </row>
        <row r="402">
          <cell r="I402" t="str">
            <v>跳转到石矿场【移动】菜单按钮</v>
          </cell>
        </row>
        <row r="403">
          <cell r="I403" t="str">
            <v>跳转到剑士营【升级】菜单按钮</v>
          </cell>
        </row>
        <row r="404">
          <cell r="I404" t="str">
            <v>跳转到剑士营【训练】菜单按钮</v>
          </cell>
        </row>
        <row r="405">
          <cell r="I405" t="str">
            <v>跳转到剑士营【加速】菜单按钮</v>
          </cell>
        </row>
        <row r="406">
          <cell r="I406" t="str">
            <v>跳转到剑士营【移动】菜单按钮</v>
          </cell>
        </row>
        <row r="407">
          <cell r="I407" t="str">
            <v>跳转到农田【升级】菜单按钮</v>
          </cell>
        </row>
        <row r="408">
          <cell r="I408" t="str">
            <v>跳转到农田【移动】菜单按钮</v>
          </cell>
        </row>
        <row r="409">
          <cell r="I409" t="str">
            <v>跳转到城堡【升级】菜单按钮</v>
          </cell>
        </row>
        <row r="410">
          <cell r="I410" t="str">
            <v>跳转到城堡【训练】菜单按钮</v>
          </cell>
        </row>
        <row r="411">
          <cell r="I411" t="str">
            <v>跳转到城堡【加速】菜单按钮</v>
          </cell>
        </row>
        <row r="412">
          <cell r="I412" t="str">
            <v>跳转到城堡【城堡设施】菜单按钮</v>
          </cell>
        </row>
        <row r="413">
          <cell r="I413" t="str">
            <v>跳转到马厩【升级】菜单按钮</v>
          </cell>
        </row>
        <row r="414">
          <cell r="I414" t="str">
            <v>跳转到马厩【训练】菜单按钮</v>
          </cell>
        </row>
        <row r="415">
          <cell r="I415" t="str">
            <v>跳转到马厩【加速】菜单按钮</v>
          </cell>
        </row>
        <row r="416">
          <cell r="I416" t="str">
            <v>跳转到马厩【移动】菜单按钮</v>
          </cell>
        </row>
        <row r="417">
          <cell r="I417" t="str">
            <v>跳转到学院【升级】菜单按钮</v>
          </cell>
        </row>
        <row r="418">
          <cell r="I418" t="str">
            <v>跳转到学院【研究科技】菜单按钮</v>
          </cell>
        </row>
        <row r="419">
          <cell r="I419" t="str">
            <v>跳转到学院【加速】菜单按钮</v>
          </cell>
        </row>
        <row r="420">
          <cell r="I420" t="str">
            <v>跳转到学院【移动】菜单按钮</v>
          </cell>
        </row>
        <row r="421">
          <cell r="I421" t="str">
            <v>跳转到校场【升级】菜单按钮</v>
          </cell>
        </row>
        <row r="422">
          <cell r="I422" t="str">
            <v>跳转到校场【部队编组】菜单按钮</v>
          </cell>
        </row>
        <row r="423">
          <cell r="I423" t="str">
            <v>跳转到校场【旗帜编辑】菜单按钮</v>
          </cell>
        </row>
        <row r="424">
          <cell r="I424" t="str">
            <v>跳转到校场【部队详情】菜单按钮</v>
          </cell>
        </row>
        <row r="425">
          <cell r="I425" t="str">
            <v>跳转到码头【升级】菜单按钮</v>
          </cell>
        </row>
        <row r="426">
          <cell r="I426" t="str">
            <v>跳转到码头【捕鱼】菜单按钮</v>
          </cell>
        </row>
        <row r="427">
          <cell r="I427" t="str">
            <v>跳转到城墙【升级】菜单按钮</v>
          </cell>
        </row>
        <row r="428">
          <cell r="I428" t="str">
            <v>跳转到城墙【城池防御】菜单按钮</v>
          </cell>
        </row>
        <row r="429">
          <cell r="I429" t="str">
            <v>跳转到治疗房舍【升级】菜单按钮</v>
          </cell>
        </row>
        <row r="430">
          <cell r="I430" t="str">
            <v>跳转到治疗房舍【治疗】菜单按钮</v>
          </cell>
        </row>
        <row r="431">
          <cell r="I431" t="str">
            <v>跳转到治疗房舍【移动】菜单按钮</v>
          </cell>
        </row>
        <row r="432">
          <cell r="I432" t="str">
            <v>跳转到征兵房舍【升级】菜单按钮</v>
          </cell>
        </row>
        <row r="433">
          <cell r="I433" t="str">
            <v>跳转到射箭场【升级】菜单按钮</v>
          </cell>
        </row>
        <row r="434">
          <cell r="I434" t="str">
            <v>跳转到射箭场【训练】菜单按钮</v>
          </cell>
        </row>
        <row r="435">
          <cell r="I435" t="str">
            <v>跳转到射箭场【加速】菜单按钮</v>
          </cell>
        </row>
        <row r="436">
          <cell r="I436" t="str">
            <v>跳转到射箭场【移动】菜单按钮</v>
          </cell>
        </row>
        <row r="437">
          <cell r="I437" t="str">
            <v>跳转到瞭望塔【升级】菜单按钮</v>
          </cell>
        </row>
        <row r="438">
          <cell r="I438" t="str">
            <v>跳转到瞭望塔【军事详情】菜单按钮</v>
          </cell>
        </row>
        <row r="439">
          <cell r="I439" t="str">
            <v>跳转到防卫塔【升级】菜单按钮</v>
          </cell>
        </row>
        <row r="440">
          <cell r="I440" t="str">
            <v>跳转到战争大厅【升级】菜单按钮</v>
          </cell>
        </row>
        <row r="441">
          <cell r="I441" t="str">
            <v>跳转到战争大厅【联盟战争】菜单按钮</v>
          </cell>
        </row>
        <row r="442">
          <cell r="I442" t="str">
            <v>跳转到战争大厅【移动】菜单按钮</v>
          </cell>
        </row>
        <row r="443">
          <cell r="I443" t="str">
            <v>跳转到大使馆【升级】菜单按钮</v>
          </cell>
        </row>
        <row r="444">
          <cell r="I444" t="str">
            <v>跳转到大使馆【士兵援助】菜单按钮</v>
          </cell>
        </row>
        <row r="445">
          <cell r="I445" t="str">
            <v>跳转到大使馆【移动】菜单按钮</v>
          </cell>
        </row>
        <row r="446">
          <cell r="I446" t="str">
            <v>跳转到市集【升级】菜单按钮</v>
          </cell>
        </row>
        <row r="447">
          <cell r="I447" t="str">
            <v>跳转到市集【移动】菜单按钮</v>
          </cell>
        </row>
        <row r="448">
          <cell r="I448" t="str">
            <v>跳转到市集【资源兑换】菜单按钮</v>
          </cell>
        </row>
        <row r="449">
          <cell r="I449" t="str">
            <v>跳转到枪兵营【升级】菜单按钮</v>
          </cell>
        </row>
        <row r="450">
          <cell r="I450" t="str">
            <v>跳转到枪兵营【训练】菜单按钮</v>
          </cell>
        </row>
        <row r="451">
          <cell r="I451" t="str">
            <v>跳转到枪兵营【加速】菜单按钮</v>
          </cell>
        </row>
        <row r="452">
          <cell r="I452" t="str">
            <v>跳转到枪兵营【移动】菜单按钮</v>
          </cell>
        </row>
        <row r="453">
          <cell r="I453" t="str">
            <v>跳转到博物馆【升级】菜单按钮</v>
          </cell>
        </row>
        <row r="454">
          <cell r="I454" t="str">
            <v>跳转到博物馆【移动】菜单按钮</v>
          </cell>
        </row>
        <row r="455">
          <cell r="I455" t="str">
            <v>跳转到金矿场【升级】菜单按钮</v>
          </cell>
        </row>
        <row r="456">
          <cell r="I456" t="str">
            <v>跳转到金矿场【移动】菜单按钮</v>
          </cell>
        </row>
        <row r="457">
          <cell r="I457" t="str">
            <v>跳转到点将台【升级】菜单按钮</v>
          </cell>
        </row>
        <row r="458">
          <cell r="I458" t="str">
            <v>跳转到点将台【招募】菜单按钮</v>
          </cell>
        </row>
        <row r="459">
          <cell r="I459" t="str">
            <v>跳转到纪念碑【升级】菜单按钮</v>
          </cell>
        </row>
        <row r="460">
          <cell r="I460" t="str">
            <v>跳转到纪念碑【天下大势】菜单按钮</v>
          </cell>
        </row>
        <row r="461">
          <cell r="I461" t="str">
            <v>跳转到旅店【升级】菜单按钮</v>
          </cell>
        </row>
        <row r="462">
          <cell r="I462" t="str">
            <v>跳转到旅店【内政官寻访】菜单按钮</v>
          </cell>
        </row>
        <row r="463">
          <cell r="I463" t="str">
            <v>跳转到旅店【内政官列表】菜单按钮(废弃)</v>
          </cell>
        </row>
        <row r="464">
          <cell r="I464" t="str">
            <v>跳转到旅店【联协图谱】菜单按钮(废弃)</v>
          </cell>
        </row>
        <row r="465">
          <cell r="I465" t="str">
            <v>跳转到旅店【移动】菜单按钮</v>
          </cell>
        </row>
        <row r="466">
          <cell r="I466" t="str">
            <v>跳转到城镇中心【建造】确认</v>
          </cell>
        </row>
        <row r="467">
          <cell r="I467" t="str">
            <v>跳转到居民房舍【建造】确认</v>
          </cell>
        </row>
        <row r="468">
          <cell r="I468" t="str">
            <v>跳转到磨坊【建造】确认</v>
          </cell>
        </row>
        <row r="469">
          <cell r="I469" t="str">
            <v>跳转到伐木场【建造】确认</v>
          </cell>
        </row>
        <row r="470">
          <cell r="I470" t="str">
            <v>跳转到石矿场【建造】确认</v>
          </cell>
        </row>
        <row r="471">
          <cell r="I471" t="str">
            <v>跳转到剑士营【建造】确认</v>
          </cell>
        </row>
        <row r="472">
          <cell r="I472" t="str">
            <v>跳转到农田【建造】确认</v>
          </cell>
        </row>
        <row r="473">
          <cell r="I473" t="str">
            <v>跳转到城堡【建造】确认</v>
          </cell>
        </row>
        <row r="474">
          <cell r="I474" t="str">
            <v>跳转到马厩【建造】确认</v>
          </cell>
        </row>
        <row r="475">
          <cell r="I475" t="str">
            <v>跳转到学院【建造】确认</v>
          </cell>
        </row>
        <row r="476">
          <cell r="I476" t="str">
            <v>跳转到校场【建造】确认</v>
          </cell>
        </row>
        <row r="477">
          <cell r="I477" t="str">
            <v>跳转到码头【建造】确认</v>
          </cell>
        </row>
        <row r="478">
          <cell r="I478" t="str">
            <v>跳转到城墙【建造】确认</v>
          </cell>
        </row>
        <row r="479">
          <cell r="I479" t="str">
            <v>跳转到治疗房舍【建造】确认</v>
          </cell>
        </row>
        <row r="480">
          <cell r="I480" t="str">
            <v>跳转到征兵房舍【建造】确认</v>
          </cell>
        </row>
        <row r="481">
          <cell r="I481" t="str">
            <v>跳转到射箭场【建造】确认</v>
          </cell>
        </row>
        <row r="482">
          <cell r="I482" t="str">
            <v>跳转到瞭望塔【建造】确认</v>
          </cell>
        </row>
        <row r="483">
          <cell r="I483" t="str">
            <v>跳转到防卫塔【建造】确认</v>
          </cell>
        </row>
        <row r="484">
          <cell r="I484" t="str">
            <v>跳转到战争大厅【建造】确认</v>
          </cell>
        </row>
        <row r="485">
          <cell r="I485" t="str">
            <v>跳转到大使馆【建造】确认</v>
          </cell>
        </row>
        <row r="486">
          <cell r="I486" t="str">
            <v>跳转到市集【建造】确认</v>
          </cell>
        </row>
        <row r="487">
          <cell r="I487" t="str">
            <v>跳转到枪兵营【建造】确认</v>
          </cell>
        </row>
        <row r="488">
          <cell r="I488" t="str">
            <v>跳转到博物馆【建造】确认</v>
          </cell>
        </row>
        <row r="489">
          <cell r="I489" t="str">
            <v>跳转到金矿场【建造】确认</v>
          </cell>
        </row>
        <row r="490">
          <cell r="I490" t="str">
            <v>跳转到点将台【建造】确认</v>
          </cell>
        </row>
        <row r="491">
          <cell r="I491" t="str">
            <v>跳转到纪念碑【建造】确认</v>
          </cell>
        </row>
        <row r="492">
          <cell r="I492" t="str">
            <v>跳转到旅店【建造】确认</v>
          </cell>
        </row>
        <row r="493">
          <cell r="I493" t="str">
            <v>跳转到野外主界面【搜索】食物选项</v>
          </cell>
        </row>
        <row r="494">
          <cell r="I494" t="str">
            <v>跳转到玩家城堡【部队编排】菜单按钮</v>
          </cell>
        </row>
        <row r="495">
          <cell r="I495" t="str">
            <v>跳转到野外资源点【攻占】菜单按钮</v>
          </cell>
        </row>
        <row r="496">
          <cell r="I496" t="str">
            <v>跳转到主界面【编队】按钮</v>
          </cell>
        </row>
        <row r="497">
          <cell r="I497" t="str">
            <v>跳转到主界面【英雄】按钮</v>
          </cell>
        </row>
        <row r="498">
          <cell r="I498" t="str">
            <v>跳转到主界面【联盟】按钮</v>
          </cell>
        </row>
        <row r="499">
          <cell r="I499" t="str">
            <v>跳转到主界面【战役】按钮(废弃)</v>
          </cell>
        </row>
        <row r="500">
          <cell r="I500" t="str">
            <v>跳转到主界面【探险】按钮</v>
          </cell>
        </row>
        <row r="501">
          <cell r="I501" t="str">
            <v>跳转到主界面【发展战略】按钮</v>
          </cell>
        </row>
        <row r="502">
          <cell r="I502" t="str">
            <v>跳转到主界面【内政官】按钮(废弃)</v>
          </cell>
        </row>
        <row r="503">
          <cell r="I503" t="str">
            <v>跳转到主界面【技能】按钮</v>
          </cell>
        </row>
        <row r="504">
          <cell r="I504" t="str">
            <v>跳转到主界面【英雄征战】按钮</v>
          </cell>
        </row>
        <row r="505">
          <cell r="I505" t="str">
            <v>跳转到主界面【排行榜】按钮</v>
          </cell>
        </row>
        <row r="506">
          <cell r="I506" t="str">
            <v>跳转到主界面【好友】按钮</v>
          </cell>
        </row>
        <row r="507">
          <cell r="I507" t="str">
            <v>跳转到主界面【战功】按钮</v>
          </cell>
        </row>
        <row r="508">
          <cell r="I508" t="str">
            <v>跳转到主界面【繁荣度】入口</v>
          </cell>
        </row>
        <row r="509">
          <cell r="I509" t="str">
            <v>跳转到当前可训练1级兵【兵营建筑】展开菜单</v>
          </cell>
        </row>
        <row r="510">
          <cell r="I510" t="str">
            <v>跳转到当前可训练2级兵【兵营建筑】展开菜单</v>
          </cell>
        </row>
        <row r="511">
          <cell r="I511" t="str">
            <v>跳转到当前可训练3级兵【兵营建筑】展开菜单</v>
          </cell>
        </row>
        <row r="512">
          <cell r="I512" t="str">
            <v>跳转到当前可训练4级兵【兵营建筑】展开菜单</v>
          </cell>
        </row>
        <row r="513">
          <cell r="I513" t="str">
            <v>跳转到剑士营【训练】1级剑士</v>
          </cell>
        </row>
        <row r="514">
          <cell r="I514" t="str">
            <v>跳转到剑士营【训练】2级剑士</v>
          </cell>
        </row>
        <row r="515">
          <cell r="I515" t="str">
            <v>跳转到剑士营【训练】3级剑士</v>
          </cell>
        </row>
        <row r="516">
          <cell r="I516" t="str">
            <v>跳转到剑士营【训练】4级剑士</v>
          </cell>
        </row>
        <row r="517">
          <cell r="I517" t="str">
            <v>跳转到枪兵营【训练】1级枪兵</v>
          </cell>
        </row>
        <row r="518">
          <cell r="I518" t="str">
            <v>跳转到枪兵营【训练】2级枪兵</v>
          </cell>
        </row>
        <row r="519">
          <cell r="I519" t="str">
            <v>跳转到枪兵营【训练】3级枪兵</v>
          </cell>
        </row>
        <row r="520">
          <cell r="I520" t="str">
            <v>跳转到枪兵营【训练】4级枪兵</v>
          </cell>
        </row>
        <row r="521">
          <cell r="I521" t="str">
            <v>跳转到马厩【训练】1级骑士</v>
          </cell>
        </row>
        <row r="522">
          <cell r="I522" t="str">
            <v>跳转到马厩【训练】2级骑士</v>
          </cell>
        </row>
        <row r="523">
          <cell r="I523" t="str">
            <v>跳转到马厩【训练】3级骑士</v>
          </cell>
        </row>
        <row r="524">
          <cell r="I524" t="str">
            <v>跳转到马厩【训练】4级骑士</v>
          </cell>
        </row>
        <row r="525">
          <cell r="I525" t="str">
            <v>跳转到射箭场【训练】1级骑士</v>
          </cell>
        </row>
        <row r="526">
          <cell r="I526" t="str">
            <v>跳转到射箭场【训练】2级骑士</v>
          </cell>
        </row>
        <row r="527">
          <cell r="I527" t="str">
            <v>跳转到射箭场【训练】3级骑士</v>
          </cell>
        </row>
        <row r="528">
          <cell r="I528" t="str">
            <v>跳转到射箭场【训练】4级骑士</v>
          </cell>
        </row>
        <row r="529">
          <cell r="I529" t="str">
            <v>跳转到当前处于训练中【兵营建筑】展开菜单</v>
          </cell>
        </row>
        <row r="530">
          <cell r="I530" t="str">
            <v>跳转到当前士兵总数最多【兵营建筑】展开菜单</v>
          </cell>
        </row>
        <row r="531">
          <cell r="I531" t="str">
            <v>跳转到当前等级最高【兵营建筑】展开菜单</v>
          </cell>
        </row>
        <row r="532">
          <cell r="I532" t="str">
            <v>跳转到当前占领最高级【木材】资源点采集按钮</v>
          </cell>
        </row>
        <row r="533">
          <cell r="I533" t="str">
            <v>跳转到当前占领最高级【食物】资源点采集按钮</v>
          </cell>
        </row>
        <row r="534">
          <cell r="I534" t="str">
            <v>跳转到当前占领最高级【石材】资源点采集按钮</v>
          </cell>
        </row>
        <row r="535">
          <cell r="I535" t="str">
            <v>跳转到当前占领最高级【黄金】资源点采集按钮</v>
          </cell>
        </row>
        <row r="536">
          <cell r="I536" t="str">
            <v>跳转到当前占领最高级【任意】资源点采集按钮</v>
          </cell>
        </row>
        <row r="537">
          <cell r="I537" t="str">
            <v>跳转到当前占领最低级【木材】资源点放弃按钮</v>
          </cell>
        </row>
        <row r="538">
          <cell r="I538" t="str">
            <v>跳转到当前占领最低级【食物】资源点放弃按钮</v>
          </cell>
        </row>
        <row r="539">
          <cell r="I539" t="str">
            <v>跳转到当前占领最低级【石材】资源点放弃按钮</v>
          </cell>
        </row>
        <row r="540">
          <cell r="I540" t="str">
            <v>跳转到当前占领最低级【黄金】资源点放弃按钮</v>
          </cell>
        </row>
        <row r="541">
          <cell r="I541" t="str">
            <v>跳转到当前占领最低级【任意】资源点放弃按钮</v>
          </cell>
        </row>
        <row r="542">
          <cell r="I542" t="str">
            <v>跳转到当前占领最高级【木材】资源点练将按钮</v>
          </cell>
        </row>
        <row r="543">
          <cell r="I543" t="str">
            <v>跳转到当前占领最高级【食物】资源点练将按钮</v>
          </cell>
        </row>
        <row r="544">
          <cell r="I544" t="str">
            <v>跳转到当前占领最高级【石材】资源点练将按钮</v>
          </cell>
        </row>
        <row r="545">
          <cell r="I545" t="str">
            <v>跳转到当前占领最高级【黄金】资源点练将按钮</v>
          </cell>
        </row>
        <row r="546">
          <cell r="I546" t="str">
            <v>跳转到当前占领最高级【任意】资源点练将按钮</v>
          </cell>
        </row>
        <row r="547">
          <cell r="I547" t="str">
            <v>跳转到1级【木材】资源点攻占按钮</v>
          </cell>
        </row>
        <row r="548">
          <cell r="I548" t="str">
            <v>跳转到2级【木材】资源点攻占按钮</v>
          </cell>
        </row>
        <row r="549">
          <cell r="I549" t="str">
            <v>跳转到3级【木材】资源点攻占按钮</v>
          </cell>
        </row>
        <row r="550">
          <cell r="I550" t="str">
            <v>跳转到4级【木材】资源点攻占按钮</v>
          </cell>
        </row>
        <row r="551">
          <cell r="I551" t="str">
            <v>跳转到5级【木材】资源点攻占按钮</v>
          </cell>
        </row>
        <row r="552">
          <cell r="I552" t="str">
            <v>跳转到6级【木材】资源点攻占按钮</v>
          </cell>
        </row>
        <row r="553">
          <cell r="I553" t="str">
            <v>跳转到7级【木材】资源点攻占按钮</v>
          </cell>
        </row>
        <row r="554">
          <cell r="I554" t="str">
            <v>跳转到8级【木材】资源点攻占按钮</v>
          </cell>
        </row>
        <row r="555">
          <cell r="I555" t="str">
            <v>跳转到9级【木材】资源点攻占按钮</v>
          </cell>
        </row>
        <row r="556">
          <cell r="I556" t="str">
            <v>跳转到10级【木材】资源点攻占按钮</v>
          </cell>
        </row>
        <row r="557">
          <cell r="I557" t="str">
            <v>跳转到11级【木材】资源点攻占按钮</v>
          </cell>
        </row>
        <row r="558">
          <cell r="I558" t="str">
            <v>跳转到12级【木材】资源点攻占按钮</v>
          </cell>
        </row>
        <row r="559">
          <cell r="I559" t="str">
            <v>跳转到13级【木材】资源点攻占按钮</v>
          </cell>
        </row>
        <row r="560">
          <cell r="I560" t="str">
            <v>跳转到14级【木材】资源点攻占按钮</v>
          </cell>
        </row>
        <row r="561">
          <cell r="I561" t="str">
            <v>跳转到15级【木材】资源点攻占按钮</v>
          </cell>
        </row>
        <row r="562">
          <cell r="I562" t="str">
            <v>跳转到1级【食物】资源点攻占按钮</v>
          </cell>
        </row>
        <row r="563">
          <cell r="I563" t="str">
            <v>跳转到2级【食物】资源点攻占按钮</v>
          </cell>
        </row>
        <row r="564">
          <cell r="I564" t="str">
            <v>跳转到3级【食物】资源点攻占按钮</v>
          </cell>
        </row>
        <row r="565">
          <cell r="I565" t="str">
            <v>跳转到4级【食物】资源点攻占按钮</v>
          </cell>
        </row>
        <row r="566">
          <cell r="I566" t="str">
            <v>跳转到5级【食物】资源点攻占按钮</v>
          </cell>
        </row>
        <row r="567">
          <cell r="I567" t="str">
            <v>跳转到6级【食物】资源点攻占按钮</v>
          </cell>
        </row>
        <row r="568">
          <cell r="I568" t="str">
            <v>跳转到7级【食物】资源点攻占按钮</v>
          </cell>
        </row>
        <row r="569">
          <cell r="I569" t="str">
            <v>跳转到8级【食物】资源点攻占按钮</v>
          </cell>
        </row>
        <row r="570">
          <cell r="I570" t="str">
            <v>跳转到9级【食物】资源点攻占按钮</v>
          </cell>
        </row>
        <row r="571">
          <cell r="I571" t="str">
            <v>跳转到10级【食物】资源点攻占按钮</v>
          </cell>
        </row>
        <row r="572">
          <cell r="I572" t="str">
            <v>跳转到11级【食物】资源点攻占按钮</v>
          </cell>
        </row>
        <row r="573">
          <cell r="I573" t="str">
            <v>跳转到12级【食物】资源点攻占按钮</v>
          </cell>
        </row>
        <row r="574">
          <cell r="I574" t="str">
            <v>跳转到13级【食物】资源点攻占按钮</v>
          </cell>
        </row>
        <row r="575">
          <cell r="I575" t="str">
            <v>跳转到14级【食物】资源点攻占按钮</v>
          </cell>
        </row>
        <row r="576">
          <cell r="I576" t="str">
            <v>跳转到15级【食物】资源点攻占按钮</v>
          </cell>
        </row>
        <row r="577">
          <cell r="I577" t="str">
            <v>跳转到1级【石头】资源点攻占按钮</v>
          </cell>
        </row>
        <row r="578">
          <cell r="I578" t="str">
            <v>跳转到2级【石头】资源点攻占按钮</v>
          </cell>
        </row>
        <row r="579">
          <cell r="I579" t="str">
            <v>跳转到3级【石头】资源点攻占按钮</v>
          </cell>
        </row>
        <row r="580">
          <cell r="I580" t="str">
            <v>跳转到4级【石头】资源点攻占按钮</v>
          </cell>
        </row>
        <row r="581">
          <cell r="I581" t="str">
            <v>跳转到5级【石头】资源点攻占按钮</v>
          </cell>
        </row>
        <row r="582">
          <cell r="I582" t="str">
            <v>跳转到6级【石头】资源点攻占按钮</v>
          </cell>
        </row>
        <row r="583">
          <cell r="I583" t="str">
            <v>跳转到7级【石头】资源点攻占按钮</v>
          </cell>
        </row>
        <row r="584">
          <cell r="I584" t="str">
            <v>跳转到8级【石头】资源点攻占按钮</v>
          </cell>
        </row>
        <row r="585">
          <cell r="I585" t="str">
            <v>跳转到9级【石头】资源点攻占按钮</v>
          </cell>
        </row>
        <row r="586">
          <cell r="I586" t="str">
            <v>跳转到10级【石头】资源点攻占按钮</v>
          </cell>
        </row>
        <row r="587">
          <cell r="I587" t="str">
            <v>跳转到11级【石头】资源点攻占按钮</v>
          </cell>
        </row>
        <row r="588">
          <cell r="I588" t="str">
            <v>跳转到12级【石头】资源点攻占按钮</v>
          </cell>
        </row>
        <row r="589">
          <cell r="I589" t="str">
            <v>跳转到13级【石头】资源点攻占按钮</v>
          </cell>
        </row>
        <row r="590">
          <cell r="I590" t="str">
            <v>跳转到14级【石头】资源点攻占按钮</v>
          </cell>
        </row>
        <row r="591">
          <cell r="I591" t="str">
            <v>跳转到15级【石头】资源点攻占按钮</v>
          </cell>
        </row>
        <row r="592">
          <cell r="I592" t="str">
            <v>跳转到1级【黄金】资源点攻占按钮</v>
          </cell>
        </row>
        <row r="593">
          <cell r="I593" t="str">
            <v>跳转到2级【黄金】资源点攻占按钮</v>
          </cell>
        </row>
        <row r="594">
          <cell r="I594" t="str">
            <v>跳转到3级【黄金】资源点攻占按钮</v>
          </cell>
        </row>
        <row r="595">
          <cell r="I595" t="str">
            <v>跳转到4级【黄金】资源点攻占按钮</v>
          </cell>
        </row>
        <row r="596">
          <cell r="I596" t="str">
            <v>跳转到5级【黄金】资源点攻占按钮</v>
          </cell>
        </row>
        <row r="597">
          <cell r="I597" t="str">
            <v>跳转到6级【黄金】资源点攻占按钮</v>
          </cell>
        </row>
        <row r="598">
          <cell r="I598" t="str">
            <v>跳转到7级【黄金】资源点攻占按钮</v>
          </cell>
        </row>
        <row r="599">
          <cell r="I599" t="str">
            <v>跳转到8级【黄金】资源点攻占按钮</v>
          </cell>
        </row>
        <row r="600">
          <cell r="I600" t="str">
            <v>跳转到9级【黄金】资源点攻占按钮</v>
          </cell>
        </row>
        <row r="601">
          <cell r="I601" t="str">
            <v>跳转到10级【黄金】资源点攻占按钮</v>
          </cell>
        </row>
        <row r="602">
          <cell r="I602" t="str">
            <v>跳转到11级【黄金】资源点攻占按钮</v>
          </cell>
        </row>
        <row r="603">
          <cell r="I603" t="str">
            <v>跳转到12级【黄金】资源点攻占按钮</v>
          </cell>
        </row>
        <row r="604">
          <cell r="I604" t="str">
            <v>跳转到13级【黄金】资源点攻占按钮</v>
          </cell>
        </row>
        <row r="605">
          <cell r="I605" t="str">
            <v>跳转到14级【黄金】资源点攻占按钮</v>
          </cell>
        </row>
        <row r="606">
          <cell r="I606" t="str">
            <v>跳转到15级【黄金】资源点攻占按钮</v>
          </cell>
        </row>
        <row r="607">
          <cell r="I607" t="str">
            <v>跳转到1级【任意】资源点攻占按钮</v>
          </cell>
        </row>
        <row r="608">
          <cell r="I608" t="str">
            <v>跳转到2级【任意】资源点攻占按钮</v>
          </cell>
        </row>
        <row r="609">
          <cell r="I609" t="str">
            <v>跳转到3级【任意】资源点攻占按钮</v>
          </cell>
        </row>
        <row r="610">
          <cell r="I610" t="str">
            <v>跳转到4级【任意】资源点攻占按钮</v>
          </cell>
        </row>
        <row r="611">
          <cell r="I611" t="str">
            <v>跳转到5级【任意】资源点攻占按钮</v>
          </cell>
        </row>
        <row r="612">
          <cell r="I612" t="str">
            <v>跳转到6级【任意】资源点攻占按钮</v>
          </cell>
        </row>
        <row r="613">
          <cell r="I613" t="str">
            <v>跳转到7级【任意】资源点攻占按钮</v>
          </cell>
        </row>
        <row r="614">
          <cell r="I614" t="str">
            <v>跳转到8级【任意】资源点攻占按钮</v>
          </cell>
        </row>
        <row r="615">
          <cell r="I615" t="str">
            <v>跳转到9级【任意】资源点攻占按钮</v>
          </cell>
        </row>
        <row r="616">
          <cell r="I616" t="str">
            <v>跳转到10级【任意】资源点攻占按钮</v>
          </cell>
        </row>
        <row r="617">
          <cell r="I617" t="str">
            <v>跳转到11级【任意】资源点攻占按钮</v>
          </cell>
        </row>
        <row r="618">
          <cell r="I618" t="str">
            <v>跳转到12级【任意】资源点攻占按钮</v>
          </cell>
        </row>
        <row r="619">
          <cell r="I619" t="str">
            <v>跳转到13级【任意】资源点攻占按钮</v>
          </cell>
        </row>
        <row r="620">
          <cell r="I620" t="str">
            <v>跳转到14级【任意】资源点攻占按钮</v>
          </cell>
        </row>
        <row r="621">
          <cell r="I621" t="str">
            <v>跳转到15级【任意】资源点攻占按钮</v>
          </cell>
        </row>
        <row r="622">
          <cell r="I622" t="str">
            <v>跳转到1级【任意】资源点侦察按钮</v>
          </cell>
        </row>
        <row r="623">
          <cell r="I623" t="str">
            <v>跳转到2级【任意】资源点侦察按钮</v>
          </cell>
        </row>
        <row r="624">
          <cell r="I624" t="str">
            <v>跳转到3级【任意】资源点侦察按钮</v>
          </cell>
        </row>
        <row r="625">
          <cell r="I625" t="str">
            <v>跳转到4级【任意】资源点侦察按钮</v>
          </cell>
        </row>
        <row r="626">
          <cell r="I626" t="str">
            <v>跳转到5级【任意】资源点侦察按钮</v>
          </cell>
        </row>
        <row r="627">
          <cell r="I627" t="str">
            <v>跳转到6级【任意】资源点侦察按钮</v>
          </cell>
        </row>
        <row r="628">
          <cell r="I628" t="str">
            <v>跳转到7级【任意】资源点侦察按钮</v>
          </cell>
        </row>
        <row r="629">
          <cell r="I629" t="str">
            <v>跳转到8级【任意】资源点侦察按钮</v>
          </cell>
        </row>
        <row r="630">
          <cell r="I630" t="str">
            <v>跳转到9级【任意】资源点侦察按钮</v>
          </cell>
        </row>
        <row r="631">
          <cell r="I631" t="str">
            <v>跳转到10级【任意】资源点侦察按钮</v>
          </cell>
        </row>
        <row r="632">
          <cell r="I632" t="str">
            <v>跳转到11级【任意】资源点侦察按钮</v>
          </cell>
        </row>
        <row r="633">
          <cell r="I633" t="str">
            <v>跳转到12级【任意】资源点侦察按钮</v>
          </cell>
        </row>
        <row r="634">
          <cell r="I634" t="str">
            <v>跳转到13级【任意】资源点侦察按钮</v>
          </cell>
        </row>
        <row r="635">
          <cell r="I635" t="str">
            <v>跳转到14级【任意】资源点侦察按钮</v>
          </cell>
        </row>
        <row r="636">
          <cell r="I636" t="str">
            <v>跳转到15级【任意】资源点侦察按钮</v>
          </cell>
        </row>
        <row r="637">
          <cell r="I637" t="str">
            <v>跳转到当前可攻打最高级【木材】资源点攻占按钮</v>
          </cell>
        </row>
        <row r="638">
          <cell r="I638" t="str">
            <v>跳转到当前可攻打最高级【食物】资源点攻占按钮</v>
          </cell>
        </row>
        <row r="639">
          <cell r="I639" t="str">
            <v>跳转到当前可攻打最高级【石材】资源点攻占按钮</v>
          </cell>
        </row>
        <row r="640">
          <cell r="I640" t="str">
            <v>跳转到当前可攻打最高级【黄金】资源点攻占按钮</v>
          </cell>
        </row>
        <row r="641">
          <cell r="I641" t="str">
            <v>跳转到当前可攻打最高级【任意】资源点攻占按钮</v>
          </cell>
        </row>
        <row r="642">
          <cell r="I642" t="str">
            <v>跳转到城外【可打最高级】野怪进攻按钮</v>
          </cell>
        </row>
        <row r="643">
          <cell r="I643" t="str">
            <v>跳转到城外【1级】野怪进攻按钮</v>
          </cell>
        </row>
        <row r="644">
          <cell r="I644" t="str">
            <v>跳转到城外【2级】野怪进攻按钮</v>
          </cell>
        </row>
        <row r="645">
          <cell r="I645" t="str">
            <v>跳转到城外【3级】野怪进攻按钮</v>
          </cell>
        </row>
        <row r="646">
          <cell r="I646" t="str">
            <v>跳转到城外【4级】野怪进攻按钮</v>
          </cell>
        </row>
        <row r="647">
          <cell r="I647" t="str">
            <v>跳转到城外【5级】野怪进攻按钮</v>
          </cell>
        </row>
        <row r="648">
          <cell r="I648" t="str">
            <v>跳转到城外【6级】野怪进攻按钮</v>
          </cell>
        </row>
        <row r="649">
          <cell r="I649" t="str">
            <v>跳转到城外【7级】野怪进攻按钮</v>
          </cell>
        </row>
        <row r="650">
          <cell r="I650" t="str">
            <v>跳转到城外【8级】野怪进攻按钮</v>
          </cell>
        </row>
        <row r="651">
          <cell r="I651" t="str">
            <v>跳转到城外【9级】野怪进攻按钮</v>
          </cell>
        </row>
        <row r="652">
          <cell r="I652" t="str">
            <v>跳转到城外【10级】野怪进攻按钮</v>
          </cell>
        </row>
        <row r="653">
          <cell r="I653" t="str">
            <v>跳转到城外【11级】野怪进攻按钮</v>
          </cell>
        </row>
        <row r="654">
          <cell r="I654" t="str">
            <v>跳转到城外【12级】野怪进攻按钮</v>
          </cell>
        </row>
        <row r="655">
          <cell r="I655" t="str">
            <v>跳转到城外【13级】野怪进攻按钮</v>
          </cell>
        </row>
        <row r="656">
          <cell r="I656" t="str">
            <v>跳转到城外【14级】野怪进攻按钮</v>
          </cell>
        </row>
        <row r="657">
          <cell r="I657" t="str">
            <v>跳转到城外【15级】野怪进攻按钮</v>
          </cell>
        </row>
        <row r="658">
          <cell r="I658" t="str">
            <v>跳转到城外【16级】野怪进攻按钮</v>
          </cell>
        </row>
        <row r="659">
          <cell r="I659" t="str">
            <v>跳转到城外【17级】野怪进攻按钮</v>
          </cell>
        </row>
        <row r="660">
          <cell r="I660" t="str">
            <v>跳转到城外【18级】野怪进攻按钮</v>
          </cell>
        </row>
        <row r="661">
          <cell r="I661" t="str">
            <v>任意1支部队士兵数达到【2000】弹出提升途径</v>
          </cell>
        </row>
        <row r="662">
          <cell r="I662" t="str">
            <v>任意1支部队士兵数达到【6000】弹出提升途径</v>
          </cell>
        </row>
        <row r="663">
          <cell r="I663" t="str">
            <v>任意1支部队士兵数达到【10800】弹出提升途径</v>
          </cell>
        </row>
        <row r="664">
          <cell r="I664" t="str">
            <v>任意1支部队士兵数达到【13600】弹出提升途径</v>
          </cell>
        </row>
        <row r="665">
          <cell r="I665" t="str">
            <v>任意1支部队士兵数达到【35000】弹出提升途径</v>
          </cell>
        </row>
        <row r="666">
          <cell r="I666" t="str">
            <v>任意1支部队士兵数达到【45000】弹出提升途径</v>
          </cell>
        </row>
        <row r="667">
          <cell r="I667" t="str">
            <v>任意1支部队士兵数达到【55000】弹出提升途径</v>
          </cell>
        </row>
        <row r="668">
          <cell r="I668" t="str">
            <v>任意1支部队士兵数达到【60000】弹出提升途径</v>
          </cell>
        </row>
        <row r="669">
          <cell r="I669" t="str">
            <v>任意1支部队士兵数达到【70000】弹出提升途径</v>
          </cell>
        </row>
        <row r="670">
          <cell r="I670" t="str">
            <v>任意1支部队士兵数达到【80000】弹出提升途径</v>
          </cell>
        </row>
        <row r="671">
          <cell r="I671" t="str">
            <v>任意1支部队士兵数达到【90000】弹出提升途径</v>
          </cell>
        </row>
        <row r="672">
          <cell r="I672" t="str">
            <v>任意1支部队士兵数达到【100000】弹出提升途径</v>
          </cell>
        </row>
        <row r="673">
          <cell r="I673" t="str">
            <v>跳转到资源点根据产量【8000】判断选择不够的</v>
          </cell>
        </row>
        <row r="674">
          <cell r="I674" t="str">
            <v>跳转到资源点根据产量【25000】判断选择不够的</v>
          </cell>
        </row>
        <row r="675">
          <cell r="I675" t="str">
            <v>跳转到资源点根据产量【50000】判断选择不够的</v>
          </cell>
        </row>
        <row r="676">
          <cell r="I676" t="str">
            <v>跳转到城外【1级】精英怪</v>
          </cell>
        </row>
        <row r="677">
          <cell r="I677" t="str">
            <v>跳转到城外【2级】精英怪</v>
          </cell>
        </row>
        <row r="678">
          <cell r="I678" t="str">
            <v>跳转到城外【3级】精英怪</v>
          </cell>
        </row>
        <row r="679">
          <cell r="I679" t="str">
            <v>跳转到城外【4级】精英怪</v>
          </cell>
        </row>
        <row r="680">
          <cell r="I680" t="str">
            <v>跳转到城外【5级】精英怪</v>
          </cell>
        </row>
        <row r="681">
          <cell r="I681" t="str">
            <v>跳转到城外【6级】精英怪</v>
          </cell>
        </row>
        <row r="682">
          <cell r="I682" t="str">
            <v>跳转到城外【1级】稀有怪</v>
          </cell>
        </row>
        <row r="683">
          <cell r="I683" t="str">
            <v>跳转到城外【2级】稀有怪</v>
          </cell>
        </row>
        <row r="684">
          <cell r="I684" t="str">
            <v>跳转到城外【3级】稀有怪</v>
          </cell>
        </row>
        <row r="685">
          <cell r="I685" t="str">
            <v>跳转到城外【4级】稀有怪</v>
          </cell>
        </row>
        <row r="686">
          <cell r="I686" t="str">
            <v>跳转到城外【5级】稀有怪</v>
          </cell>
        </row>
        <row r="687">
          <cell r="I687" t="str">
            <v>跳转到城外【6级】稀有怪</v>
          </cell>
        </row>
        <row r="688">
          <cell r="I688" t="str">
            <v>跳转到城外【任意等级】稀有怪</v>
          </cell>
        </row>
        <row r="689">
          <cell r="I689" t="str">
            <v>跳转到6级【黄金】资源点侦察按钮</v>
          </cell>
        </row>
        <row r="690">
          <cell r="I690" t="str">
            <v>跳转到居民房舍【训练村民】直接打开界面</v>
          </cell>
        </row>
        <row r="691">
          <cell r="I691" t="str">
            <v>跳转到资源点根据产量【15000】判断选择不够的</v>
          </cell>
        </row>
        <row r="692">
          <cell r="I692" t="str">
            <v>跳转到资源点根据产量【23000】判断选择不够的</v>
          </cell>
        </row>
        <row r="693">
          <cell r="I693" t="str">
            <v>跳转到资源点根据产量【25000】判断选择不够的</v>
          </cell>
        </row>
        <row r="694">
          <cell r="I694" t="str">
            <v>跳转到任务界面【日常任务】</v>
          </cell>
        </row>
        <row r="695">
          <cell r="I695" t="str">
            <v>跳转到主界面【领地】入口</v>
          </cell>
        </row>
        <row r="696">
          <cell r="I696" t="str">
            <v>跳转到剑士营【训练】400名1级剑士</v>
          </cell>
        </row>
        <row r="697">
          <cell r="I697" t="str">
            <v>跳转到当前可训练2级兵【兵营建筑】训练500名士兵</v>
          </cell>
        </row>
        <row r="698">
          <cell r="I698" t="str">
            <v>跳转到当前可训练3级兵【兵营建筑】训练1000名士兵</v>
          </cell>
        </row>
        <row r="699">
          <cell r="I699" t="str">
            <v>跳转到当前可训练4级兵【兵营建筑】训练2000名士兵</v>
          </cell>
        </row>
        <row r="700">
          <cell r="I700" t="str">
            <v>跳转到内城主界面【建造】按钮</v>
          </cell>
        </row>
        <row r="701">
          <cell r="I701" t="str">
            <v>跳转到点将台英雄招募【铜钱招募】</v>
          </cell>
        </row>
        <row r="702">
          <cell r="I702" t="str">
            <v>跳转到点将台英雄招募【帝国币招募】</v>
          </cell>
        </row>
        <row r="703">
          <cell r="I703" t="str">
            <v>跳转到点将台英雄招募【赛季卡包】</v>
          </cell>
        </row>
        <row r="704">
          <cell r="I704" t="str">
            <v>跳转到点将台英雄招募【限时招募】</v>
          </cell>
        </row>
        <row r="705">
          <cell r="I705" t="str">
            <v>跳转到点将台英雄招募【新手招募】</v>
          </cell>
        </row>
        <row r="706">
          <cell r="I706" t="str">
            <v>跳转到可宣战1级村落【宣战】按钮</v>
          </cell>
        </row>
        <row r="707">
          <cell r="I707" t="str">
            <v>跳转到可建造地基【GuildID=1】按钮</v>
          </cell>
        </row>
        <row r="708">
          <cell r="I708" t="str">
            <v>跳转到当前士兵总数最多兵营建筑【训练】展开菜单</v>
          </cell>
        </row>
        <row r="709">
          <cell r="I709" t="str">
            <v>跳转到任务界面【剧情任务】</v>
          </cell>
        </row>
        <row r="710">
          <cell r="I710" t="str">
            <v>跳转到野外主界面【搜索】铜矿选项</v>
          </cell>
        </row>
        <row r="711">
          <cell r="I711" t="str">
            <v>跳转到当前占领最高级【黄金】资源点采集按钮</v>
          </cell>
        </row>
        <row r="712">
          <cell r="I712" t="str">
            <v>跳转到野外主界面【搜索】野怪选项</v>
          </cell>
        </row>
        <row r="713">
          <cell r="I713" t="str">
            <v>跳转到活动页面【英雄战役】(废弃)</v>
          </cell>
        </row>
        <row r="714">
          <cell r="I714" t="str">
            <v>跳转到活动页面【旅店活动】(废弃)</v>
          </cell>
        </row>
        <row r="715">
          <cell r="I715" t="str">
            <v>跳转到活动页面【英雄辈出】</v>
          </cell>
        </row>
        <row r="716">
          <cell r="I716" t="str">
            <v>跳转到活动页面【开垦土地】</v>
          </cell>
        </row>
        <row r="717">
          <cell r="I717" t="str">
            <v>跳转到活动页面【城市风格】</v>
          </cell>
        </row>
        <row r="718">
          <cell r="I718" t="str">
            <v>跳转到治疗房舍，处于治疗状态就选中【治疗气泡】</v>
          </cell>
        </row>
        <row r="719">
          <cell r="I719" t="str">
            <v>跳转到探险直接打开【探险队】编辑界面</v>
          </cell>
        </row>
        <row r="720">
          <cell r="I720" t="str">
            <v>跳转到城堡设施【后勤营】</v>
          </cell>
        </row>
        <row r="721">
          <cell r="I721" t="str">
            <v>跳转到城堡设施【英雄训练场】</v>
          </cell>
        </row>
        <row r="722">
          <cell r="I722" t="str">
            <v>跳转到城堡设施【英雄防具所】</v>
          </cell>
        </row>
        <row r="723">
          <cell r="I723" t="str">
            <v>跳转到城堡设施【英雄补给站】</v>
          </cell>
        </row>
        <row r="724">
          <cell r="I724" t="str">
            <v>跳转到城堡设施【兵工坊】</v>
          </cell>
        </row>
        <row r="725">
          <cell r="I725" t="str">
            <v>跳转到城堡设施【刀剑坊】</v>
          </cell>
        </row>
        <row r="726">
          <cell r="I726" t="str">
            <v>跳转到城堡设施【长枪坊】</v>
          </cell>
        </row>
        <row r="727">
          <cell r="I727" t="str">
            <v>跳转到城堡设施【战马营】</v>
          </cell>
        </row>
        <row r="728">
          <cell r="I728" t="str">
            <v>跳转到城堡设施【弓弩营】</v>
          </cell>
        </row>
        <row r="729">
          <cell r="I729" t="str">
            <v>跳转到城堡设施【英勇之剑】</v>
          </cell>
        </row>
        <row r="730">
          <cell r="I730" t="str">
            <v>跳转到城堡设施【统御皇冠】</v>
          </cell>
        </row>
        <row r="731">
          <cell r="I731" t="str">
            <v>跳转到城堡设施【谋略之杖】</v>
          </cell>
        </row>
        <row r="732">
          <cell r="I732" t="str">
            <v>跳转到城堡设施【高级兵工坊】</v>
          </cell>
        </row>
        <row r="733">
          <cell r="I733" t="str">
            <v>跳转到城堡设施【盾墙】</v>
          </cell>
        </row>
        <row r="734">
          <cell r="I734" t="str">
            <v>跳转到城堡设施【枪靶】</v>
          </cell>
        </row>
        <row r="735">
          <cell r="I735" t="str">
            <v>跳转到城堡设施【驰道】</v>
          </cell>
        </row>
        <row r="736">
          <cell r="I736" t="str">
            <v>跳转到城堡设施【箭垛】</v>
          </cell>
        </row>
        <row r="737">
          <cell r="I737" t="str">
            <v>跳转到主界面【活动】入口</v>
          </cell>
        </row>
        <row r="738">
          <cell r="I738" t="str">
            <v>跳转到主界面【商城】入口</v>
          </cell>
        </row>
        <row r="739">
          <cell r="I739" t="str">
            <v>跳转到发展方略界面技术改良【攻城掠地】</v>
          </cell>
        </row>
        <row r="740">
          <cell r="I740" t="str">
            <v>跳转到发展方略界面技术改良【伪装】</v>
          </cell>
        </row>
        <row r="741">
          <cell r="I741" t="str">
            <v>跳转到发展方略界面技术改良【农耕】</v>
          </cell>
        </row>
        <row r="742">
          <cell r="I742" t="str">
            <v>跳转到发展方略界面技术改良【伐木斧】</v>
          </cell>
        </row>
        <row r="743">
          <cell r="I743" t="str">
            <v>跳转到发展方略界面技术改良【安抚】</v>
          </cell>
        </row>
        <row r="744">
          <cell r="I744" t="str">
            <v>跳转到发展方略界面技术改良【决断力】</v>
          </cell>
        </row>
        <row r="745">
          <cell r="I745" t="str">
            <v>跳转到发展方略界面技术改良【野性呼唤】</v>
          </cell>
        </row>
        <row r="746">
          <cell r="I746" t="str">
            <v>跳转到发展方略界面技术改良【蛇行走位】</v>
          </cell>
        </row>
        <row r="747">
          <cell r="I747" t="str">
            <v>跳转到发展方略界面技术改良【采石术】</v>
          </cell>
        </row>
        <row r="748">
          <cell r="I748" t="str">
            <v>跳转到发展方略界面技术改良【淘金术】</v>
          </cell>
        </row>
        <row r="749">
          <cell r="I749" t="str">
            <v>跳转到发展方略界面技术改良【采集术】</v>
          </cell>
        </row>
        <row r="750">
          <cell r="I750" t="str">
            <v>跳转到发展方略界面技术改良【轮采】</v>
          </cell>
        </row>
        <row r="751">
          <cell r="I751" t="str">
            <v>跳转到发展方略界面技术改良【灌溉术】</v>
          </cell>
        </row>
        <row r="752">
          <cell r="I752" t="str">
            <v>跳转到发展方略界面技术改良【扦插术】</v>
          </cell>
        </row>
        <row r="753">
          <cell r="I753" t="str">
            <v>跳转到发展方略界面技术改良【进攻演习】</v>
          </cell>
        </row>
        <row r="754">
          <cell r="I754" t="str">
            <v>跳转到发展方略界面技术改良【防守演习】</v>
          </cell>
        </row>
        <row r="755">
          <cell r="I755" t="str">
            <v>跳转到发展方略界面技术改良【勘探术】</v>
          </cell>
        </row>
        <row r="756">
          <cell r="I756" t="str">
            <v>跳转到发展方略界面技术改良【提炼术】</v>
          </cell>
        </row>
        <row r="757">
          <cell r="I757" t="str">
            <v>跳转到发展方略界面技术改良【寻访恢复】</v>
          </cell>
        </row>
        <row r="758">
          <cell r="I758" t="str">
            <v>跳转到发展方略界面技术改良【工具研发】</v>
          </cell>
        </row>
        <row r="759">
          <cell r="I759" t="str">
            <v>跳转到发展方略界面文化改良【野外集训】</v>
          </cell>
        </row>
        <row r="760">
          <cell r="I760" t="str">
            <v>跳转到发展方略界面文化改良【空间管理】</v>
          </cell>
        </row>
        <row r="761">
          <cell r="I761" t="str">
            <v>跳转到发展方略界面文化改良【英雄理财】</v>
          </cell>
        </row>
        <row r="762">
          <cell r="I762" t="str">
            <v>跳转到发展方略界面文化改良【内政理财】</v>
          </cell>
        </row>
        <row r="763">
          <cell r="I763" t="str">
            <v>跳转到发展方略界面文化改良【战时急救】</v>
          </cell>
        </row>
        <row r="764">
          <cell r="I764" t="str">
            <v>跳转到发展方略界面文化改良【军医所】</v>
          </cell>
        </row>
        <row r="765">
          <cell r="I765" t="str">
            <v>跳转到发展方略界面文化改良【背水一战】</v>
          </cell>
        </row>
        <row r="766">
          <cell r="I766" t="str">
            <v>跳转到发展方略界面文化改良【战时守备】</v>
          </cell>
        </row>
        <row r="767">
          <cell r="I767" t="str">
            <v>跳转到发展方略界面文化改良【深水捕捞】</v>
          </cell>
        </row>
        <row r="768">
          <cell r="I768" t="str">
            <v>跳转到发展方略界面文化改良【渔网编织】</v>
          </cell>
        </row>
        <row r="769">
          <cell r="I769" t="str">
            <v>跳转到发展方略界面文化改良【独立作战】</v>
          </cell>
        </row>
        <row r="770">
          <cell r="I770" t="str">
            <v>跳转到发展方略界面文化改良【合击】</v>
          </cell>
        </row>
        <row r="771">
          <cell r="I771" t="str">
            <v>跳转到发展方略界面文化改良【城墙恢复】</v>
          </cell>
        </row>
        <row r="772">
          <cell r="I772" t="str">
            <v>跳转到发展方略界面文化改良【攻城祷告】</v>
          </cell>
        </row>
        <row r="773">
          <cell r="I773" t="str">
            <v>跳转到发展方略界面文化改良【练兵技巧】</v>
          </cell>
        </row>
        <row r="774">
          <cell r="I774" t="str">
            <v>跳转到发展方略界面文化改良【征兵】</v>
          </cell>
        </row>
        <row r="775">
          <cell r="I775" t="str">
            <v>跳转到发展方略界面文化改良【独立防护】</v>
          </cell>
        </row>
        <row r="776">
          <cell r="I776" t="str">
            <v>跳转到发展方略界面文化改良【联防】</v>
          </cell>
        </row>
        <row r="777">
          <cell r="I777" t="str">
            <v>跳转到发展方略界面文化改良【力量训练】</v>
          </cell>
        </row>
        <row r="778">
          <cell r="I778" t="str">
            <v>跳转到发展方略界面文化改良【狂欢派对】</v>
          </cell>
        </row>
        <row r="779">
          <cell r="I779" t="str">
            <v>跳转到活动页面【旅店活动】无箭头(废弃)</v>
          </cell>
        </row>
        <row r="780">
          <cell r="I780" t="str">
            <v>跳转到活动页面【英雄战役】(废弃)</v>
          </cell>
        </row>
        <row r="781">
          <cell r="I781" t="str">
            <v>跳转到活动页面【旅店活动】(废弃)</v>
          </cell>
        </row>
        <row r="782">
          <cell r="I782" t="str">
            <v>跳转到活动页面【英雄辈出】</v>
          </cell>
        </row>
        <row r="783">
          <cell r="I783" t="str">
            <v>跳转到聊天界面【联盟】选项</v>
          </cell>
        </row>
        <row r="784">
          <cell r="I784" t="str">
            <v>跳转到城镇中心【城池增益】菜单按钮</v>
          </cell>
        </row>
        <row r="785">
          <cell r="I785" t="str">
            <v>跳转到玩家城堡【城池增益】菜单按钮</v>
          </cell>
        </row>
        <row r="786">
          <cell r="I786" t="str">
            <v>跳转到当前占领最高级资源点【资源升级】按钮</v>
          </cell>
        </row>
        <row r="787">
          <cell r="I787" t="str">
            <v>跳转到主界面【蛮族集结活动】入口</v>
          </cell>
        </row>
        <row r="788">
          <cell r="I788" t="str">
            <v>跳转到主界面【英雄招募】入口</v>
          </cell>
        </row>
        <row r="789">
          <cell r="I789" t="str">
            <v>跳转到主界面英雄招募入口【铜钱招募】</v>
          </cell>
        </row>
        <row r="790">
          <cell r="I790" t="str">
            <v>跳转到主界面英雄招募入口【帝国币招募】</v>
          </cell>
        </row>
        <row r="791">
          <cell r="I791" t="str">
            <v>跳转到主界面英雄招募入口【赛季卡包】</v>
          </cell>
        </row>
        <row r="792">
          <cell r="I792" t="str">
            <v>跳转到主界面英雄招募入口【限时招募】</v>
          </cell>
        </row>
        <row r="793">
          <cell r="I793" t="str">
            <v>跳转到主界面英雄招募入口【新手招募】</v>
          </cell>
        </row>
        <row r="794">
          <cell r="I794" t="str">
            <v>跳转到活动页面【群英荟萃】</v>
          </cell>
        </row>
        <row r="795">
          <cell r="I795" t="str">
            <v>跳转到活动页面【每日签到】</v>
          </cell>
        </row>
        <row r="796">
          <cell r="I796" t="str">
            <v>跳转到商城【首充大礼】</v>
          </cell>
        </row>
        <row r="797">
          <cell r="I797" t="str">
            <v>跳转到主界面【行动令】入口</v>
          </cell>
        </row>
        <row r="798">
          <cell r="I798" t="str">
            <v>跳转到主界面【荣耀之路】按钮</v>
          </cell>
        </row>
        <row r="799">
          <cell r="I799" t="str">
            <v>跳转到攻打资源点或野怪根据英雄等级【5级】进行判断</v>
          </cell>
        </row>
        <row r="800">
          <cell r="I800" t="str">
            <v>跳转到攻打资源点或野怪根据英雄等级【10级】进行判断</v>
          </cell>
        </row>
        <row r="801">
          <cell r="I801" t="str">
            <v>跳转到攻打资源点或野怪根据英雄等级【20级】进行判断</v>
          </cell>
        </row>
        <row r="802">
          <cell r="I802" t="str">
            <v>跳转到攻打资源点或野怪根据英雄等级【35级】进行判断</v>
          </cell>
        </row>
        <row r="803">
          <cell r="I803" t="str">
            <v>跳转到攻打资源点或野怪根据英雄等级【45级】进行判断</v>
          </cell>
        </row>
        <row r="804">
          <cell r="I804" t="str">
            <v>跳转到城堡设施【攻击类】根据兵营等级进行判断</v>
          </cell>
        </row>
        <row r="805">
          <cell r="I805" t="str">
            <v>跳转到城堡设施【防御类】根据兵营等级进行判断</v>
          </cell>
        </row>
        <row r="806">
          <cell r="I806" t="str">
            <v>跳转到商城【霸王降世】</v>
          </cell>
        </row>
        <row r="807">
          <cell r="I807" t="str">
            <v>跳转到商城【累充】</v>
          </cell>
        </row>
        <row r="808">
          <cell r="I808" t="str">
            <v>跳转到商城【充值返赠】</v>
          </cell>
        </row>
        <row r="809">
          <cell r="I809" t="str">
            <v>跳转到商城【每日特惠】</v>
          </cell>
        </row>
        <row r="810">
          <cell r="I810" t="str">
            <v>跳转到商城【月卡活动】</v>
          </cell>
        </row>
        <row r="811">
          <cell r="I811" t="str">
            <v>跳转到商城【战令】</v>
          </cell>
        </row>
        <row r="812">
          <cell r="I812" t="str">
            <v>跳转到主界面【坐骑】按钮</v>
          </cell>
        </row>
        <row r="813">
          <cell r="I813" t="str">
            <v>跳转到主界面【领主】入口</v>
          </cell>
        </row>
        <row r="814">
          <cell r="I814" t="str">
            <v>跳转到野外主界面【搜索】</v>
          </cell>
        </row>
        <row r="815">
          <cell r="I815" t="str">
            <v>跳转到主界面【背包】按钮</v>
          </cell>
        </row>
        <row r="816">
          <cell r="I816" t="str">
            <v>跳转到可耕战【已占领最低级资源点】</v>
          </cell>
        </row>
        <row r="817">
          <cell r="I817" t="str">
            <v>跳转到1级【任意】资源点攻占按钮(手动出回城)</v>
          </cell>
        </row>
        <row r="818">
          <cell r="I818" t="str">
            <v>跳转到磨坊【建造】确认(手动出回城)</v>
          </cell>
        </row>
        <row r="819">
          <cell r="I819" t="str">
            <v>跳转到农田【建造】确认(手动出回城)</v>
          </cell>
        </row>
        <row r="820">
          <cell r="I820" t="str">
            <v>跳转到城镇中心【升级】菜单按钮(手动出回城)</v>
          </cell>
        </row>
        <row r="821">
          <cell r="I821" t="str">
            <v>跳转到居民房舍【建造】确认(手动出回城)</v>
          </cell>
        </row>
        <row r="822">
          <cell r="I822" t="str">
            <v>跳转到城镇中心【训练村民】菜单按钮(手动出回城)</v>
          </cell>
        </row>
        <row r="823">
          <cell r="I823" t="str">
            <v>跳转到居民房舍【村民调配】菜单按钮(手动出回城)</v>
          </cell>
        </row>
        <row r="824">
          <cell r="I824" t="str">
            <v>跳转到2级【食物】资源点攻占按钮(手动出回城)</v>
          </cell>
        </row>
        <row r="825">
          <cell r="I825" t="str">
            <v>跳转到居民房舍【升级】菜单按钮(手动出回城)</v>
          </cell>
        </row>
        <row r="826">
          <cell r="I826" t="str">
            <v>跳转到剑士营【升级】菜单按钮(手动出回城)</v>
          </cell>
        </row>
        <row r="827">
          <cell r="I827" t="str">
            <v>跳转到2级【任意】资源点攻占按钮(手动出回城)</v>
          </cell>
        </row>
        <row r="828">
          <cell r="I828" t="str">
            <v>跳转到3级【木材】资源点攻占按钮(手动出回城)</v>
          </cell>
        </row>
        <row r="829">
          <cell r="I829" t="str">
            <v>跳转到3级【任意】资源点攻占按钮(手动出回城)</v>
          </cell>
        </row>
        <row r="830">
          <cell r="I830" t="str">
            <v>跳转到治疗房舍【建造】确认(手动出回城)</v>
          </cell>
        </row>
        <row r="831">
          <cell r="I831" t="str">
            <v>跳转到治疗房舍【治疗】菜单按钮(手动出回城)</v>
          </cell>
        </row>
        <row r="832">
          <cell r="I832" t="str">
            <v>跳转到伐木场【建造】确认(手动出回城)</v>
          </cell>
        </row>
        <row r="833">
          <cell r="I833" t="str">
            <v>跳转到伐木场【升级】菜单按钮(手动出回城)</v>
          </cell>
        </row>
        <row r="834">
          <cell r="I834" t="str">
            <v>跳转到活动页面【开采富矿】</v>
          </cell>
        </row>
        <row r="835">
          <cell r="I835" t="str">
            <v>跳转到活动页面【蛮族集结】</v>
          </cell>
        </row>
        <row r="836">
          <cell r="I836" t="str">
            <v>跳转到活动页面【帝国军演】(废弃)</v>
          </cell>
        </row>
        <row r="837">
          <cell r="I837" t="str">
            <v>跳转到图文引导【提升等级】</v>
          </cell>
        </row>
        <row r="838">
          <cell r="I838" t="str">
            <v>跳转到皇城【民心所向】</v>
          </cell>
        </row>
        <row r="839">
          <cell r="I839" t="str">
            <v>跳转到商城【道具商城】</v>
          </cell>
        </row>
        <row r="840">
          <cell r="I840" t="str">
            <v>跳转到主线【英雄二选一】界面</v>
          </cell>
        </row>
        <row r="841">
          <cell r="I841" t="str">
            <v>跳转到编队自动选择【有空坑位】页面(直接跳转)</v>
          </cell>
        </row>
        <row r="842">
          <cell r="I842" t="str">
            <v>跳转到编队自动选择【有空坑位】页面(手动点编队)</v>
          </cell>
        </row>
        <row r="843">
          <cell r="I843" t="str">
            <v>任意2支部队士兵数达到【2000】弹出提升途径</v>
          </cell>
        </row>
        <row r="844">
          <cell r="I844" t="str">
            <v>任意2支部队士兵数达到【6000】弹出提升途径</v>
          </cell>
        </row>
        <row r="845">
          <cell r="I845" t="str">
            <v>任意2支部队士兵数达到【12000】弹出提升途径</v>
          </cell>
        </row>
        <row r="846">
          <cell r="I846" t="str">
            <v>任意2支部队士兵数达到【28000】弹出提升途径</v>
          </cell>
        </row>
        <row r="847">
          <cell r="I847" t="str">
            <v>任意2支部队士兵数达到【38000】弹出提升途径</v>
          </cell>
        </row>
        <row r="848">
          <cell r="I848" t="str">
            <v>任意2支部队士兵数达到【45000】弹出提升途径</v>
          </cell>
        </row>
        <row r="849">
          <cell r="I849" t="str">
            <v>任意2支部队士兵数达到【52000】弹出提升途径</v>
          </cell>
        </row>
        <row r="850">
          <cell r="I850" t="str">
            <v>任意2支部队士兵数达到【60000】弹出提升途径</v>
          </cell>
        </row>
        <row r="851">
          <cell r="I851" t="str">
            <v>任意2支部队士兵数达到【70000】弹出提升途径</v>
          </cell>
        </row>
        <row r="852">
          <cell r="I852" t="str">
            <v>任意2支部队士兵数达到【80000】弹出提升途径</v>
          </cell>
        </row>
        <row r="853">
          <cell r="I853" t="str">
            <v>任意2支部队士兵数达到【90000】弹出提升途径</v>
          </cell>
        </row>
        <row r="854">
          <cell r="I854" t="str">
            <v>任意2支部队士兵数达到【100000】弹出提升途径</v>
          </cell>
        </row>
        <row r="855">
          <cell r="I855" t="str">
            <v>跳转到主界面【微信】入口</v>
          </cell>
        </row>
        <row r="856">
          <cell r="I856" t="str">
            <v>跳转到主界面【QQ】入口</v>
          </cell>
        </row>
        <row r="857">
          <cell r="I857" t="str">
            <v>跳转到主界面【势力值】入口</v>
          </cell>
        </row>
        <row r="858">
          <cell r="I858" t="str">
            <v>跳转到4级【木材】资源点侦察按钮</v>
          </cell>
        </row>
        <row r="859">
          <cell r="I859" t="str">
            <v>跳转到主界面【QQ】左上方按钮</v>
          </cell>
        </row>
        <row r="860">
          <cell r="I860" t="str">
            <v>跳转到图文引导【5级及以下】</v>
          </cell>
        </row>
        <row r="861">
          <cell r="I861" t="str">
            <v>跳转到图文引导【6级及以上】</v>
          </cell>
        </row>
        <row r="862">
          <cell r="I862" t="str">
            <v>跳转排行榜界面-开荒</v>
          </cell>
        </row>
        <row r="863">
          <cell r="I863" t="str">
            <v>跳转排行榜界面-开荒</v>
          </cell>
        </row>
        <row r="864">
          <cell r="I864" t="str">
            <v>跳转到5级【任意】资源点无箭头</v>
          </cell>
        </row>
        <row r="865">
          <cell r="I865" t="str">
            <v>跳转到【隐私开启】界面</v>
          </cell>
        </row>
        <row r="866">
          <cell r="I866" t="str">
            <v>跳转到主界面【君主头像切换性别】</v>
          </cell>
        </row>
        <row r="867">
          <cell r="I867" t="str">
            <v>跳转到主界面【活动入口】</v>
          </cell>
        </row>
        <row r="868">
          <cell r="I868" t="str">
            <v>跳转到1级【木材】资源点(无引导)</v>
          </cell>
        </row>
        <row r="869">
          <cell r="I869" t="str">
            <v>跳转到2级【木材】资源点(无引导)</v>
          </cell>
        </row>
        <row r="870">
          <cell r="I870" t="str">
            <v>跳转到3级【木材】资源点(无引导)</v>
          </cell>
        </row>
        <row r="871">
          <cell r="I871" t="str">
            <v>跳转到4级【木材】资源点(无引导)</v>
          </cell>
        </row>
        <row r="872">
          <cell r="I872" t="str">
            <v>跳转到5级【木材】资源点(无引导)</v>
          </cell>
        </row>
        <row r="873">
          <cell r="I873" t="str">
            <v>跳转到6级【木材】资源点(无引导)</v>
          </cell>
        </row>
        <row r="874">
          <cell r="I874" t="str">
            <v>跳转到7级【木材】资源点(无引导)</v>
          </cell>
        </row>
        <row r="875">
          <cell r="I875" t="str">
            <v>跳转到8级【木材】资源点(无引导)</v>
          </cell>
        </row>
        <row r="876">
          <cell r="I876" t="str">
            <v>跳转到9级【木材】资源点(无引导)</v>
          </cell>
        </row>
        <row r="877">
          <cell r="I877" t="str">
            <v>跳转到10级【木材】资源点(无引导)</v>
          </cell>
        </row>
        <row r="878">
          <cell r="I878" t="str">
            <v>跳转到11级【木材】资源点(无引导)</v>
          </cell>
        </row>
        <row r="879">
          <cell r="I879" t="str">
            <v>跳转到12级【木材】资源点(无引导)</v>
          </cell>
        </row>
        <row r="880">
          <cell r="I880" t="str">
            <v>跳转到13级【木材】资源点(无引导)</v>
          </cell>
        </row>
        <row r="881">
          <cell r="I881" t="str">
            <v>跳转到14级【木材】资源点(无引导)</v>
          </cell>
        </row>
        <row r="882">
          <cell r="I882" t="str">
            <v>跳转到15级【木材】资源点(无引导)</v>
          </cell>
        </row>
        <row r="883">
          <cell r="I883" t="str">
            <v>跳转到1级【食物】资源点(无引导)</v>
          </cell>
        </row>
        <row r="884">
          <cell r="I884" t="str">
            <v>跳转到2级【食物】资源点(无引导)</v>
          </cell>
        </row>
        <row r="885">
          <cell r="I885" t="str">
            <v>跳转到3级【食物】资源点(无引导)</v>
          </cell>
        </row>
        <row r="886">
          <cell r="I886" t="str">
            <v>跳转到4级【食物】资源点(无引导)</v>
          </cell>
        </row>
        <row r="887">
          <cell r="I887" t="str">
            <v>跳转到5级【食物】资源点(无引导)</v>
          </cell>
        </row>
        <row r="888">
          <cell r="I888" t="str">
            <v>跳转到6级【食物】资源点(无引导)</v>
          </cell>
        </row>
        <row r="889">
          <cell r="I889" t="str">
            <v>跳转到7级【食物】资源点(无引导)</v>
          </cell>
        </row>
        <row r="890">
          <cell r="I890" t="str">
            <v>跳转到8级【食物】资源点(无引导)</v>
          </cell>
        </row>
        <row r="891">
          <cell r="I891" t="str">
            <v>跳转到9级【食物】资源点(无引导)</v>
          </cell>
        </row>
        <row r="892">
          <cell r="I892" t="str">
            <v>跳转到10级【食物】资源点(无引导)</v>
          </cell>
        </row>
        <row r="893">
          <cell r="I893" t="str">
            <v>跳转到11级【食物】资源点(无引导)</v>
          </cell>
        </row>
        <row r="894">
          <cell r="I894" t="str">
            <v>跳转到12级【食物】资源点(无引导)</v>
          </cell>
        </row>
        <row r="895">
          <cell r="I895" t="str">
            <v>跳转到13级【食物】资源点(无引导)</v>
          </cell>
        </row>
        <row r="896">
          <cell r="I896" t="str">
            <v>跳转到14级【食物】资源点(无引导)</v>
          </cell>
        </row>
        <row r="897">
          <cell r="I897" t="str">
            <v>跳转到15级【食物】资源点(无引导)</v>
          </cell>
        </row>
        <row r="898">
          <cell r="I898" t="str">
            <v>跳转到1级【石头】资源点(无引导)</v>
          </cell>
        </row>
        <row r="899">
          <cell r="I899" t="str">
            <v>跳转到2级【石头】资源点(无引导)</v>
          </cell>
        </row>
        <row r="900">
          <cell r="I900" t="str">
            <v>跳转到3级【石头】资源点(无引导)</v>
          </cell>
        </row>
        <row r="901">
          <cell r="I901" t="str">
            <v>跳转到4级【石头】资源点(无引导)</v>
          </cell>
        </row>
        <row r="902">
          <cell r="I902" t="str">
            <v>跳转到5级【石头】资源点(无引导)</v>
          </cell>
        </row>
        <row r="903">
          <cell r="I903" t="str">
            <v>跳转到6级【石头】资源点(无引导)</v>
          </cell>
        </row>
        <row r="904">
          <cell r="I904" t="str">
            <v>跳转到7级【石头】资源点(无引导)</v>
          </cell>
        </row>
        <row r="905">
          <cell r="I905" t="str">
            <v>跳转到8级【石头】资源点(无引导)</v>
          </cell>
        </row>
        <row r="906">
          <cell r="I906" t="str">
            <v>跳转到9级【石头】资源点(无引导)</v>
          </cell>
        </row>
        <row r="907">
          <cell r="I907" t="str">
            <v>跳转到10级【石头】资源点(无引导)</v>
          </cell>
        </row>
        <row r="908">
          <cell r="I908" t="str">
            <v>跳转到11级【石头】资源点(无引导)</v>
          </cell>
        </row>
        <row r="909">
          <cell r="I909" t="str">
            <v>跳转到12级【石头】资源点(无引导)</v>
          </cell>
        </row>
        <row r="910">
          <cell r="I910" t="str">
            <v>跳转到13级【石头】资源点(无引导)</v>
          </cell>
        </row>
        <row r="911">
          <cell r="I911" t="str">
            <v>跳转到14级【石头】资源点(无引导)</v>
          </cell>
        </row>
        <row r="912">
          <cell r="I912" t="str">
            <v>跳转到15级【石头】资源点(无引导)</v>
          </cell>
        </row>
        <row r="913">
          <cell r="I913" t="str">
            <v>跳转到1级【黄金】资源点(无引导)</v>
          </cell>
        </row>
        <row r="914">
          <cell r="I914" t="str">
            <v>跳转到2级【黄金】资源点(无引导)</v>
          </cell>
        </row>
        <row r="915">
          <cell r="I915" t="str">
            <v>跳转到3级【黄金】资源点(无引导)</v>
          </cell>
        </row>
        <row r="916">
          <cell r="I916" t="str">
            <v>跳转到4级【黄金】资源点(无引导)</v>
          </cell>
        </row>
        <row r="917">
          <cell r="I917" t="str">
            <v>跳转到5级【黄金】资源点(无引导)</v>
          </cell>
        </row>
        <row r="918">
          <cell r="I918" t="str">
            <v>跳转到6级【黄金】资源点(无引导)</v>
          </cell>
        </row>
        <row r="919">
          <cell r="I919" t="str">
            <v>跳转到7级【黄金】资源点(无引导)</v>
          </cell>
        </row>
        <row r="920">
          <cell r="I920" t="str">
            <v>跳转到8级【黄金】资源点(无引导)</v>
          </cell>
        </row>
        <row r="921">
          <cell r="I921" t="str">
            <v>跳转到9级【黄金】资源点(无引导)</v>
          </cell>
        </row>
        <row r="922">
          <cell r="I922" t="str">
            <v>跳转到10级【黄金】资源点(无引导)</v>
          </cell>
        </row>
        <row r="923">
          <cell r="I923" t="str">
            <v>跳转到11级【黄金】资源点(无引导)</v>
          </cell>
        </row>
        <row r="924">
          <cell r="I924" t="str">
            <v>跳转到12级【黄金】资源点(无引导)</v>
          </cell>
        </row>
        <row r="925">
          <cell r="I925" t="str">
            <v>跳转到13级【黄金】资源点(无引导)</v>
          </cell>
        </row>
        <row r="926">
          <cell r="I926" t="str">
            <v>跳转到14级【黄金】资源点(无引导)</v>
          </cell>
        </row>
        <row r="927">
          <cell r="I927" t="str">
            <v>跳转到15级【黄金】资源点(无引导)</v>
          </cell>
        </row>
        <row r="928">
          <cell r="I928" t="str">
            <v>跳转到1级【任意】资源点(无引导)</v>
          </cell>
        </row>
        <row r="929">
          <cell r="I929" t="str">
            <v>跳转到2级【任意】资源点(无引导)</v>
          </cell>
        </row>
        <row r="930">
          <cell r="I930" t="str">
            <v>跳转到3级【任意】资源点(无引导)</v>
          </cell>
        </row>
        <row r="931">
          <cell r="I931" t="str">
            <v>跳转到4级【任意】资源点(无引导)</v>
          </cell>
        </row>
        <row r="932">
          <cell r="I932" t="str">
            <v>跳转到5级【任意】资源点(无引导)</v>
          </cell>
        </row>
        <row r="933">
          <cell r="I933" t="str">
            <v>跳转到6级【任意】资源点(无引导)</v>
          </cell>
        </row>
        <row r="934">
          <cell r="I934" t="str">
            <v>跳转到7级【任意】资源点(无引导)</v>
          </cell>
        </row>
        <row r="935">
          <cell r="I935" t="str">
            <v>跳转到8级【任意】资源点(无引导)</v>
          </cell>
        </row>
        <row r="936">
          <cell r="I936" t="str">
            <v>跳转到9级【任意】资源点(无引导)</v>
          </cell>
        </row>
        <row r="937">
          <cell r="I937" t="str">
            <v>跳转到10级【任意】资源点(无引导)</v>
          </cell>
        </row>
        <row r="938">
          <cell r="I938" t="str">
            <v>跳转到11级【任意】资源点(无引导)</v>
          </cell>
        </row>
        <row r="939">
          <cell r="I939" t="str">
            <v>跳转到12级【任意】资源点(无引导)</v>
          </cell>
        </row>
        <row r="940">
          <cell r="I940" t="str">
            <v>跳转到13级【任意】资源点(无引导)</v>
          </cell>
        </row>
        <row r="941">
          <cell r="I941" t="str">
            <v>跳转到14级【任意】资源点(无引导)</v>
          </cell>
        </row>
        <row r="942">
          <cell r="I942" t="str">
            <v>跳转到15级【任意】资源点(无引导)</v>
          </cell>
        </row>
        <row r="943">
          <cell r="I943" t="str">
            <v>跳转到当前可攻打最高级【木材】资源点(无引导)</v>
          </cell>
        </row>
        <row r="944">
          <cell r="I944" t="str">
            <v>跳转到当前可攻打最高级【食物】资源点(无引导)</v>
          </cell>
        </row>
        <row r="945">
          <cell r="I945" t="str">
            <v>跳转到当前可攻打最高级【石材】资源点(无引导)</v>
          </cell>
        </row>
        <row r="946">
          <cell r="I946" t="str">
            <v>跳转到当前可攻打最高级【黄金】资源点(无引导)</v>
          </cell>
        </row>
        <row r="947">
          <cell r="I947" t="str">
            <v>跳转到当前可攻打最高级【任意】资源点(无引导)</v>
          </cell>
        </row>
        <row r="948">
          <cell r="I948" t="str">
            <v>跳转到士兵上限最高编队选中【士兵数最多】的兵种</v>
          </cell>
        </row>
        <row r="949">
          <cell r="I949" t="str">
            <v>跳转到城外【可打下一等级】野怪进攻按钮</v>
          </cell>
        </row>
        <row r="950">
          <cell r="I950" t="str">
            <v>跳转到城外【2队可打野怪】根据兵力选择低</v>
          </cell>
        </row>
        <row r="951">
          <cell r="I951" t="str">
            <v>跳转到城外【2队可打野怪】根据兵力选择高</v>
          </cell>
        </row>
        <row r="952">
          <cell r="I952" t="str">
            <v>跳转到主界面【微信】左上方按钮</v>
          </cell>
        </row>
        <row r="953">
          <cell r="I953" t="str">
            <v>跳转到联盟聊天</v>
          </cell>
        </row>
        <row r="954">
          <cell r="I954" t="str">
            <v>跳转到1级产量最低【任意】资源点无黄金</v>
          </cell>
        </row>
        <row r="955">
          <cell r="I955" t="str">
            <v>跳转到2级产量最低【任意】资源点无黄金</v>
          </cell>
        </row>
        <row r="956">
          <cell r="I956" t="str">
            <v>跳转到3级产量最低【任意】资源点无黄金</v>
          </cell>
        </row>
        <row r="957">
          <cell r="I957" t="str">
            <v>跳转到4级产量最低【任意】资源点无黄金</v>
          </cell>
        </row>
        <row r="958">
          <cell r="I958" t="str">
            <v>跳转到5级产量最低【任意】资源点</v>
          </cell>
        </row>
        <row r="959">
          <cell r="I959" t="str">
            <v>跳转到6级产量最低【任意】资源点</v>
          </cell>
        </row>
        <row r="960">
          <cell r="I960" t="str">
            <v>跳转到7级产量最低【任意】资源点</v>
          </cell>
        </row>
        <row r="961">
          <cell r="I961" t="str">
            <v>跳转到8级产量最低【任意】资源点</v>
          </cell>
        </row>
        <row r="962">
          <cell r="I962" t="str">
            <v>跳转到9级产量最低【任意】资源点</v>
          </cell>
        </row>
        <row r="963">
          <cell r="I963" t="str">
            <v>跳转到10级产量最低【任意】资源点</v>
          </cell>
        </row>
        <row r="964">
          <cell r="I964" t="str">
            <v>跳转到11级产量最低【任意】资源点</v>
          </cell>
        </row>
        <row r="965">
          <cell r="I965" t="str">
            <v>跳转到12级产量最低【任意】资源点</v>
          </cell>
        </row>
        <row r="966">
          <cell r="I966" t="str">
            <v>跳转到13级产量最低【任意】资源点</v>
          </cell>
        </row>
        <row r="967">
          <cell r="I967" t="str">
            <v>跳转到14级产量最低【任意】资源点</v>
          </cell>
        </row>
        <row r="968">
          <cell r="I968" t="str">
            <v>跳转到15级产量最低【任意】资源点</v>
          </cell>
        </row>
        <row r="969">
          <cell r="I969" t="str">
            <v>跳转到4级产量最低【任意】资源点无黄金无引导</v>
          </cell>
        </row>
        <row r="970">
          <cell r="I970" t="str">
            <v>跳转到5级产量最低【任意】资源点无引导</v>
          </cell>
        </row>
        <row r="971">
          <cell r="I971" t="str">
            <v>跳转到侦察6级产量最低【任意】资源点</v>
          </cell>
        </row>
        <row r="972">
          <cell r="I972" t="str">
            <v>跳转到主界面【内政官】按钮</v>
          </cell>
        </row>
        <row r="973">
          <cell r="I973" t="str">
            <v>跳转到聊天界面【所在州】选项</v>
          </cell>
        </row>
        <row r="974">
          <cell r="I974" t="str">
            <v>跳转到联盟【入盟申请】界面</v>
          </cell>
        </row>
        <row r="975">
          <cell r="I975" t="str">
            <v>跳转到联盟【群聊】按钮</v>
          </cell>
        </row>
        <row r="976">
          <cell r="I976" t="str">
            <v>跳转到联盟【官员架构】界面</v>
          </cell>
        </row>
        <row r="977">
          <cell r="I977" t="str">
            <v>跳转到联盟【器械建造】界面</v>
          </cell>
        </row>
        <row r="978">
          <cell r="I978" t="str">
            <v>跳转到最低级居民房舍【升级】菜单按钮</v>
          </cell>
        </row>
        <row r="979">
          <cell r="I979" t="str">
            <v>跳转到最低级磨坊【升级】菜单按钮</v>
          </cell>
        </row>
        <row r="980">
          <cell r="I980" t="str">
            <v>跳转到最低级伐木场【升级】菜单按钮</v>
          </cell>
        </row>
        <row r="981">
          <cell r="I981" t="str">
            <v>跳转到最低级石矿场【升级】菜单按钮</v>
          </cell>
        </row>
        <row r="982">
          <cell r="I982" t="str">
            <v>跳转到最低级金矿场【升级】菜单按钮</v>
          </cell>
        </row>
        <row r="983">
          <cell r="I983" t="str">
            <v>跳转到蛮族宝玉【获取途径】</v>
          </cell>
        </row>
        <row r="984">
          <cell r="I984" t="str">
            <v>跳转到商城【凤鸣九天】</v>
          </cell>
        </row>
        <row r="985">
          <cell r="I985" t="str">
            <v>直接跳转-联盟-仓库</v>
          </cell>
        </row>
        <row r="986">
          <cell r="I986" t="str">
            <v>跳转到城堡设施【马饰锻造所】</v>
          </cell>
        </row>
        <row r="987">
          <cell r="I987" t="str">
            <v>跳转到帝国里程碑页面</v>
          </cell>
        </row>
        <row r="988">
          <cell r="I988" t="str">
            <v>跳转到任务界面【帝国委托】</v>
          </cell>
        </row>
        <row r="989">
          <cell r="I989" t="str">
            <v>跳转到城堡【挂饰打造】菜单按钮(手动出回城)</v>
          </cell>
        </row>
        <row r="990">
          <cell r="I990" t="str">
            <v>城外（默认为当前屏幕中心位置并关闭UI）</v>
          </cell>
        </row>
        <row r="991">
          <cell r="I991" t="str">
            <v>跳转到当前等级最高【兵营建筑】训练按钮</v>
          </cell>
        </row>
        <row r="992">
          <cell r="I992" t="str">
            <v>任意2支部队士兵数达到【65000】弹出提升途径</v>
          </cell>
        </row>
        <row r="993">
          <cell r="I993" t="str">
            <v>跳转到联盟飞艇</v>
          </cell>
        </row>
        <row r="994">
          <cell r="I994" t="str">
            <v>跳转到奇迹主页面</v>
          </cell>
        </row>
        <row r="995">
          <cell r="I995" t="str">
            <v>跳转到城堡【城堡设施】菜单按钮打开马饰科技</v>
          </cell>
        </row>
        <row r="996">
          <cell r="I996" t="str">
            <v>跳转到城堡【挂饰打造】菜单按钮带tips</v>
          </cell>
        </row>
        <row r="997">
          <cell r="I997" t="str">
            <v>跳转到纪念碑【奇迹博览】菜单按钮</v>
          </cell>
        </row>
        <row r="998">
          <cell r="I998" t="str">
            <v>跳转到奇迹博览的规则页面</v>
          </cell>
        </row>
        <row r="999">
          <cell r="I999" t="str">
            <v>跳转到奇迹博览的展览页面</v>
          </cell>
        </row>
        <row r="1000">
          <cell r="I1000" t="str">
            <v>跳转到商城【每日特惠】</v>
          </cell>
        </row>
        <row r="1001">
          <cell r="I1001" t="str">
            <v>跳转到商城【战令】</v>
          </cell>
        </row>
        <row r="1002">
          <cell r="I1002" t="str">
            <v>跳转到城外二队克制【可打最高级】野怪进攻按钮</v>
          </cell>
        </row>
        <row r="1003">
          <cell r="I1003" t="str">
            <v>跳转到城外二队克制【1级】野怪进攻按钮</v>
          </cell>
        </row>
        <row r="1004">
          <cell r="I1004" t="str">
            <v>跳转到城外二队克制【2级】野怪进攻按钮</v>
          </cell>
        </row>
        <row r="1005">
          <cell r="I1005" t="str">
            <v>跳转到城外二队克制【3级】野怪进攻按钮</v>
          </cell>
        </row>
        <row r="1006">
          <cell r="I1006" t="str">
            <v>跳转到城外二队克制【4级】野怪进攻按钮</v>
          </cell>
        </row>
        <row r="1007">
          <cell r="I1007" t="str">
            <v>跳转到城外二队克制【5级】野怪进攻按钮</v>
          </cell>
        </row>
        <row r="1008">
          <cell r="I1008" t="str">
            <v>跳转到城外二队克制【6级】野怪进攻按钮</v>
          </cell>
        </row>
        <row r="1009">
          <cell r="I1009" t="str">
            <v>跳转到城外二队克制【7级】野怪进攻按钮</v>
          </cell>
        </row>
        <row r="1010">
          <cell r="I1010" t="str">
            <v>跳转到城外二队克制【8级】野怪进攻按钮</v>
          </cell>
        </row>
        <row r="1011">
          <cell r="I1011" t="str">
            <v>跳转到城外二队克制【9级】野怪进攻按钮</v>
          </cell>
        </row>
        <row r="1012">
          <cell r="I1012" t="str">
            <v>跳转到城外二队克制【10级】野怪进攻按钮</v>
          </cell>
        </row>
        <row r="1013">
          <cell r="I1013" t="str">
            <v>跳转到城外二队克制【11级】野怪进攻按钮</v>
          </cell>
        </row>
        <row r="1014">
          <cell r="I1014" t="str">
            <v>跳转到城外二队克制【12级】野怪进攻按钮</v>
          </cell>
        </row>
        <row r="1015">
          <cell r="I1015" t="str">
            <v>跳转到城外二队克制【13级】野怪进攻按钮</v>
          </cell>
        </row>
        <row r="1016">
          <cell r="I1016" t="str">
            <v>跳转到城外二队克制【14级】野怪进攻按钮</v>
          </cell>
        </row>
        <row r="1017">
          <cell r="I1017" t="str">
            <v>跳转到城外二队克制【15级】野怪进攻按钮</v>
          </cell>
        </row>
        <row r="1018">
          <cell r="I1018" t="str">
            <v>跳转到城外二队克制【16级】野怪进攻按钮</v>
          </cell>
        </row>
        <row r="1019">
          <cell r="I1019" t="str">
            <v>跳转到城外二队克制【17级】野怪进攻按钮</v>
          </cell>
        </row>
        <row r="1020">
          <cell r="I1020" t="str">
            <v>跳转到城外二队克制【18级】野怪进攻按钮</v>
          </cell>
        </row>
        <row r="1021">
          <cell r="I1021" t="str">
            <v>任意2支部队士兵数达到【12000】弹出提升途径S2</v>
          </cell>
        </row>
        <row r="1022">
          <cell r="I1022" t="str">
            <v>任意2支部队士兵数达到【28000】弹出提升途径S2</v>
          </cell>
        </row>
        <row r="1023">
          <cell r="I1023" t="str">
            <v>任意2支部队士兵数达到【38000】弹出提升途径S2</v>
          </cell>
        </row>
        <row r="1024">
          <cell r="I1024" t="str">
            <v>任意2支部队士兵数达到【48000】弹出提升途径S2</v>
          </cell>
        </row>
        <row r="1025">
          <cell r="I1025" t="str">
            <v>任意2支部队士兵数达到【58000】弹出提升途径S2</v>
          </cell>
        </row>
        <row r="1026">
          <cell r="I1026" t="str">
            <v>任意2支部队士兵数达到【70000】弹出提升途径S2</v>
          </cell>
        </row>
        <row r="1027">
          <cell r="I1027" t="str">
            <v>任意2支部队士兵数达到【77000】弹出提升途径S2</v>
          </cell>
        </row>
        <row r="1028">
          <cell r="I1028" t="str">
            <v>任意2支部队士兵数达到【85000】弹出提升途径S2</v>
          </cell>
        </row>
        <row r="1029">
          <cell r="I1029" t="str">
            <v>任意2支部队士兵数达到【92000】弹出提升途径S2</v>
          </cell>
        </row>
        <row r="1030">
          <cell r="I1030" t="str">
            <v>任意2支部队士兵数达到【100000】弹出提升途径S2</v>
          </cell>
        </row>
        <row r="1031">
          <cell r="I1031" t="str">
            <v>跳转到奇迹【奇迹争夺】</v>
          </cell>
        </row>
        <row r="1032">
          <cell r="I1032" t="str">
            <v>跳转到主界面【君主头像个人征程】</v>
          </cell>
        </row>
        <row r="1033">
          <cell r="I1033" t="str">
            <v>跳转到城外【1队可打野怪】根据兵力选择低</v>
          </cell>
        </row>
        <row r="1034">
          <cell r="I1034" t="str">
            <v>跳转到城外【1队可打野怪】根据兵力选择高</v>
          </cell>
        </row>
        <row r="1035">
          <cell r="I1035" t="str">
            <v>跳转到君主头像【个人征程】直接打开</v>
          </cell>
        </row>
        <row r="1036">
          <cell r="I1036" t="str">
            <v>跳转到主界面英雄征战后【帝国军演】按钮</v>
          </cell>
        </row>
        <row r="1037">
          <cell r="I1037" t="str">
            <v>跳转注销</v>
          </cell>
        </row>
        <row r="1038">
          <cell r="I1038" t="str">
            <v>跳转到城镇中心【城池增益】菜单按钮(安德莉亚开罩教学专用)</v>
          </cell>
        </row>
        <row r="1039">
          <cell r="I1039" t="str">
            <v>跳转【英雄成就】主页面</v>
          </cell>
        </row>
        <row r="1040">
          <cell r="I1040" t="str">
            <v>跳转到活动中心【手机绑定】</v>
          </cell>
        </row>
        <row r="1041">
          <cell r="I1041" t="str">
            <v>跳转到主界面【战场模式】按钮</v>
          </cell>
        </row>
        <row r="1042">
          <cell r="I1042" t="str">
            <v>跳转到资源点根据产量【10000】判断(支线)</v>
          </cell>
        </row>
        <row r="1043">
          <cell r="I1043" t="str">
            <v>跳转到资源点根据产量【15000】判断(支线)</v>
          </cell>
        </row>
        <row r="1044">
          <cell r="I1044" t="str">
            <v>跳转到资源点根据产量【20000】判断(支线)</v>
          </cell>
        </row>
        <row r="1045">
          <cell r="I1045" t="str">
            <v>跳转到资源点根据产量【30000】判断(支线)</v>
          </cell>
        </row>
        <row r="1046">
          <cell r="I1046" t="str">
            <v>跳转到资源点根据产量【40000】判断(支线)</v>
          </cell>
        </row>
        <row r="1047">
          <cell r="I1047" t="str">
            <v>跳转到资源点根据产量【50000】判断(支线)</v>
          </cell>
        </row>
        <row r="1048">
          <cell r="I1048" t="str">
            <v>跳转到资源点根据产量【60000】判断(支线)</v>
          </cell>
        </row>
        <row r="1049">
          <cell r="I1049" t="str">
            <v>跳转到资源点根据产量【80000】判断(支线)</v>
          </cell>
        </row>
        <row r="1050">
          <cell r="I1050" t="str">
            <v>跳转到资源点根据产量【100000】判断(支线)</v>
          </cell>
        </row>
        <row r="1051">
          <cell r="I1051" t="str">
            <v>跳转到资源点根据产量【120000】判断(支线)</v>
          </cell>
        </row>
        <row r="1052">
          <cell r="I1052" t="str">
            <v>跳转到资源点根据产量【150000】判断(支线)</v>
          </cell>
        </row>
        <row r="1053">
          <cell r="I1053" t="str">
            <v>跳转到英雄界面【传奇殿堂】按钮(引导专用)</v>
          </cell>
        </row>
        <row r="1054">
          <cell r="I1054" t="str">
            <v>跳转到英雄征战【锋线护送】界面</v>
          </cell>
        </row>
        <row r="1055">
          <cell r="I1055" t="str">
            <v>直接打开【联盟礼物界面】</v>
          </cell>
        </row>
        <row r="1056">
          <cell r="I1056" t="str">
            <v>直接打开【联盟帮助界面】</v>
          </cell>
        </row>
        <row r="1057">
          <cell r="I1057" t="str">
            <v>直接打开【军演商店界面】</v>
          </cell>
        </row>
        <row r="1058">
          <cell r="I1058" t="str">
            <v>直接打开【帝国军演界面】</v>
          </cell>
        </row>
        <row r="1059">
          <cell r="I1059" t="str">
            <v>直接打开【联盟科技界面】</v>
          </cell>
        </row>
        <row r="1060">
          <cell r="I1060" t="str">
            <v>直接打开【联盟领地界面】</v>
          </cell>
        </row>
        <row r="1061">
          <cell r="I1061" t="str">
            <v>直接打开【探险界面】</v>
          </cell>
        </row>
        <row r="1062">
          <cell r="I1062" t="str">
            <v>直接打开【兑换技能点界面】</v>
          </cell>
        </row>
        <row r="1063">
          <cell r="I1063" t="str">
            <v>直接打开【英雄界面】</v>
          </cell>
        </row>
        <row r="1064">
          <cell r="I1064" t="str">
            <v>直接打开【治疗伤兵界面】</v>
          </cell>
        </row>
        <row r="1065">
          <cell r="H1065" t="str">
            <v>CityScene</v>
          </cell>
          <cell r="I1065" t="str">
            <v>直接打开【捕鱼界面】</v>
          </cell>
        </row>
        <row r="1066">
          <cell r="I1066" t="str">
            <v>直接打开【铜币招募】</v>
          </cell>
        </row>
        <row r="1067">
          <cell r="I1067" t="str">
            <v>直接打开【传奇现世】</v>
          </cell>
        </row>
        <row r="1068">
          <cell r="I1068" t="str">
            <v>直接打开【启程之光】</v>
          </cell>
        </row>
        <row r="1069">
          <cell r="I1069" t="str">
            <v>直接打开【野外资源点采集界面】</v>
          </cell>
        </row>
        <row r="1070">
          <cell r="I1070" t="str">
            <v>直接打开【训练士兵界面】</v>
          </cell>
        </row>
        <row r="1071">
          <cell r="I1071" t="str">
            <v>直接打开【资源点采集界面】</v>
          </cell>
        </row>
        <row r="1072">
          <cell r="I1072" t="str">
            <v>直接打开【中古时代战争核心界面】</v>
          </cell>
        </row>
        <row r="1073">
          <cell r="I1073" t="str">
            <v>直接打开【启蒙时代战争核心界面】</v>
          </cell>
        </row>
        <row r="1074">
          <cell r="I1074" t="str">
            <v>直接打开【研究科技界面】</v>
          </cell>
        </row>
        <row r="1075">
          <cell r="I1075" t="str">
            <v>跳转到当前等级最低兵营建筑【升级】展开菜单</v>
          </cell>
        </row>
        <row r="1076">
          <cell r="I1076" t="str">
            <v>直接打开S2云游商人</v>
          </cell>
        </row>
        <row r="1077">
          <cell r="I1077" t="str">
            <v>跳转到商城【每日特惠】</v>
          </cell>
        </row>
        <row r="1078">
          <cell r="I1078" t="str">
            <v>跳转到商城【战令】</v>
          </cell>
        </row>
        <row r="1079">
          <cell r="I1079" t="str">
            <v>跳转到回流旧服主界面</v>
          </cell>
        </row>
        <row r="1080">
          <cell r="I1080" t="str">
            <v>跳转到商城【神骥奇珍】</v>
          </cell>
        </row>
        <row r="1081">
          <cell r="I1081" t="str">
            <v>【海外】采集木材1次</v>
          </cell>
        </row>
        <row r="1082">
          <cell r="I1082" t="str">
            <v>【海外】修复内城城镇中心</v>
          </cell>
        </row>
        <row r="1083">
          <cell r="I1083" t="str">
            <v>【海外】狩猎一只大象</v>
          </cell>
        </row>
        <row r="1084">
          <cell r="I1084" t="str">
            <v>【海外】援助一次友军</v>
          </cell>
        </row>
        <row r="1085">
          <cell r="I1085" t="str">
            <v>【海外】修复居民房舍</v>
          </cell>
        </row>
        <row r="1086">
          <cell r="I1086" t="str">
            <v>【海外】采集木材1次</v>
          </cell>
        </row>
        <row r="1087">
          <cell r="I1087" t="str">
            <v>【海外】消灭一次游荡的蛮族</v>
          </cell>
        </row>
        <row r="1088">
          <cell r="I1088" t="str">
            <v>【海外】狩猎一只熊</v>
          </cell>
        </row>
        <row r="1089">
          <cell r="I1089" t="str">
            <v>【海外】占领剑士要塞</v>
          </cell>
        </row>
        <row r="1090">
          <cell r="I1090" t="str">
            <v>【海外】修复剑士营</v>
          </cell>
        </row>
        <row r="1091">
          <cell r="I1091" t="str">
            <v>【海外】占领枪兵要塞</v>
          </cell>
        </row>
        <row r="1092">
          <cell r="I1092" t="str">
            <v>【海外】修复枪兵营</v>
          </cell>
        </row>
        <row r="1093">
          <cell r="I1093" t="str">
            <v>【海外】清剿两支蛮族单位</v>
          </cell>
        </row>
        <row r="1094">
          <cell r="I1094" t="str">
            <v>【海外】占领医疗要塞</v>
          </cell>
        </row>
        <row r="1095">
          <cell r="I1095" t="str">
            <v>【海外】修复医疗房舍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界面跳转"/>
      <sheetName val="参数说明表"/>
      <sheetName val="#跳转样例"/>
      <sheetName val="JumpCmd"/>
      <sheetName val="命令说明"/>
      <sheetName val="#建筑表"/>
      <sheetName val="#建筑按钮表"/>
      <sheetName val="#地图按钮"/>
      <sheetName val="#配表参数"/>
    </sheetNames>
    <sheetDataSet>
      <sheetData sheetId="0">
        <row r="2">
          <cell r="H2" t="str">
            <v>策划备注</v>
          </cell>
          <cell r="I2" t="str">
            <v>ID关联辅助</v>
          </cell>
        </row>
        <row r="4">
          <cell r="H4" t="str">
            <v>跳转到城外(默认为当前屏幕中心位置)</v>
          </cell>
          <cell r="I4">
            <v>1</v>
          </cell>
        </row>
        <row r="5">
          <cell r="H5" t="str">
            <v>跳转野外副本8级怪</v>
          </cell>
          <cell r="I5">
            <v>101</v>
          </cell>
        </row>
        <row r="6">
          <cell r="I6">
            <v>0</v>
          </cell>
        </row>
        <row r="7">
          <cell r="H7" t="str">
            <v>跳转野外副本9级怪</v>
          </cell>
          <cell r="I7">
            <v>102</v>
          </cell>
        </row>
        <row r="8">
          <cell r="I8">
            <v>0</v>
          </cell>
        </row>
        <row r="9">
          <cell r="H9" t="str">
            <v>跳转野外副本9级怪</v>
          </cell>
          <cell r="I9">
            <v>103</v>
          </cell>
        </row>
        <row r="10">
          <cell r="I10">
            <v>0</v>
          </cell>
        </row>
        <row r="11">
          <cell r="H11" t="str">
            <v>跳转野外副本9级怪</v>
          </cell>
          <cell r="I11">
            <v>104</v>
          </cell>
        </row>
        <row r="12">
          <cell r="I12">
            <v>0</v>
          </cell>
        </row>
        <row r="13">
          <cell r="H13" t="str">
            <v>跳转到(已废弃)【城镇中心】展开菜单无箭头</v>
          </cell>
          <cell r="I13">
            <v>201</v>
          </cell>
        </row>
        <row r="14">
          <cell r="H14" t="str">
            <v>跳转到(已废弃)【居民房舍】展开菜单无箭头</v>
          </cell>
          <cell r="I14">
            <v>202</v>
          </cell>
        </row>
        <row r="15">
          <cell r="H15" t="str">
            <v>跳转到(已废弃)【磨坊】展开菜单无箭头</v>
          </cell>
          <cell r="I15">
            <v>203</v>
          </cell>
        </row>
        <row r="16">
          <cell r="H16" t="str">
            <v>跳转到(已废弃)【伐木场】展开菜单无箭头</v>
          </cell>
          <cell r="I16">
            <v>204</v>
          </cell>
        </row>
        <row r="17">
          <cell r="H17" t="str">
            <v>跳转到(已废弃)【石矿场】展开菜单无箭头</v>
          </cell>
          <cell r="I17">
            <v>205</v>
          </cell>
        </row>
        <row r="18">
          <cell r="H18" t="str">
            <v>跳转到(已废弃)【剑士营】展开菜单无箭头</v>
          </cell>
          <cell r="I18">
            <v>206</v>
          </cell>
        </row>
        <row r="19">
          <cell r="H19" t="str">
            <v>跳转到(已废弃)【农田】展开菜单无箭头</v>
          </cell>
          <cell r="I19">
            <v>207</v>
          </cell>
        </row>
        <row r="20">
          <cell r="H20" t="str">
            <v>跳转到(已废弃)【城堡】展开菜单无箭头</v>
          </cell>
          <cell r="I20">
            <v>208</v>
          </cell>
        </row>
        <row r="21">
          <cell r="H21" t="str">
            <v>跳转到(已废弃)【马厩】展开菜单无箭头</v>
          </cell>
          <cell r="I21">
            <v>209</v>
          </cell>
        </row>
        <row r="22">
          <cell r="H22" t="str">
            <v>跳转到(已废弃)【学院】展开菜单无箭头</v>
          </cell>
          <cell r="I22">
            <v>211</v>
          </cell>
        </row>
        <row r="23">
          <cell r="H23" t="str">
            <v>跳转到(已废弃)【校场】展开菜单无箭头</v>
          </cell>
          <cell r="I23">
            <v>212</v>
          </cell>
        </row>
        <row r="24">
          <cell r="H24" t="str">
            <v>跳转到(已废弃)【码头】展开菜单无箭头</v>
          </cell>
          <cell r="I24">
            <v>213</v>
          </cell>
        </row>
        <row r="25">
          <cell r="H25" t="str">
            <v>跳转到(已废弃)【城墙】展开菜单无箭头</v>
          </cell>
          <cell r="I25">
            <v>215</v>
          </cell>
        </row>
        <row r="26">
          <cell r="H26" t="str">
            <v>跳转到(已废弃)【治疗房舍】展开菜单无箭头</v>
          </cell>
          <cell r="I26">
            <v>222</v>
          </cell>
        </row>
        <row r="27">
          <cell r="H27" t="str">
            <v>跳转到(已废弃)【征兵房舍】展开菜单无箭头</v>
          </cell>
          <cell r="I27">
            <v>223</v>
          </cell>
        </row>
        <row r="28">
          <cell r="H28" t="str">
            <v>跳转到(已废弃)【射箭场】展开菜单无箭头</v>
          </cell>
          <cell r="I28">
            <v>224</v>
          </cell>
        </row>
        <row r="29">
          <cell r="H29" t="str">
            <v>跳转到(已废弃)【瞭望塔】展开菜单无箭头</v>
          </cell>
          <cell r="I29">
            <v>226</v>
          </cell>
        </row>
        <row r="30">
          <cell r="H30" t="str">
            <v>跳转到(已废弃)【防卫塔】展开菜单无箭头</v>
          </cell>
          <cell r="I30">
            <v>227</v>
          </cell>
        </row>
        <row r="31">
          <cell r="H31" t="str">
            <v>跳转到(已废弃)【战争大厅】展开菜单无箭头</v>
          </cell>
          <cell r="I31">
            <v>229</v>
          </cell>
        </row>
        <row r="32">
          <cell r="H32" t="str">
            <v>跳转到(已废弃)【大使馆】展开菜单无箭头</v>
          </cell>
          <cell r="I32">
            <v>230</v>
          </cell>
        </row>
        <row r="33">
          <cell r="H33" t="str">
            <v>跳转到(已废弃)【市集】展开菜单无箭头</v>
          </cell>
          <cell r="I33">
            <v>231</v>
          </cell>
        </row>
        <row r="34">
          <cell r="H34" t="str">
            <v>跳转到(已废弃)【枪兵营】展开菜单无箭头</v>
          </cell>
          <cell r="I34">
            <v>232</v>
          </cell>
        </row>
        <row r="35">
          <cell r="H35" t="str">
            <v>跳转到(已废弃)【博物馆】展开菜单无箭头</v>
          </cell>
          <cell r="I35">
            <v>233</v>
          </cell>
        </row>
        <row r="36">
          <cell r="H36" t="str">
            <v>跳转到(已废弃)【金矿场】展开菜单无箭头</v>
          </cell>
          <cell r="I36">
            <v>234</v>
          </cell>
        </row>
        <row r="37">
          <cell r="H37" t="str">
            <v>跳转到(已废弃)【旅店】展开菜单无箭头</v>
          </cell>
          <cell r="I37">
            <v>237</v>
          </cell>
        </row>
        <row r="38">
          <cell r="H38" t="str">
            <v>跳转到(已废弃)【旅店】展开菜单无箭头</v>
          </cell>
          <cell r="I38">
            <v>239</v>
          </cell>
        </row>
        <row r="39">
          <cell r="H39" t="str">
            <v>跳转到(已废弃)【旅店】展开菜单无箭头</v>
          </cell>
          <cell r="I39">
            <v>240</v>
          </cell>
        </row>
        <row r="40">
          <cell r="H40" t="str">
            <v>跳转到(已废弃)【旅店】展开菜单无箭头</v>
          </cell>
          <cell r="I40">
            <v>241</v>
          </cell>
        </row>
        <row r="41">
          <cell r="H41" t="str">
            <v>跳转到(已废弃)【市集】展开菜单无箭头</v>
          </cell>
          <cell r="I41">
            <v>242</v>
          </cell>
        </row>
        <row r="42">
          <cell r="H42" t="str">
            <v>跳转到(已废弃)【市集】展开菜单无箭头</v>
          </cell>
          <cell r="I42">
            <v>243</v>
          </cell>
        </row>
        <row r="43">
          <cell r="H43" t="str">
            <v>跳转到(已废弃)【校场】展开菜单无箭头</v>
          </cell>
          <cell r="I43">
            <v>244</v>
          </cell>
        </row>
        <row r="44">
          <cell r="H44" t="str">
            <v>跳转到(已废弃)【纪念碑】展开菜单无箭头</v>
          </cell>
          <cell r="I44">
            <v>245</v>
          </cell>
        </row>
        <row r="45">
          <cell r="H45" t="str">
            <v>跳转到(已废弃)【纪念碑】展开菜单无箭头</v>
          </cell>
          <cell r="I45">
            <v>246</v>
          </cell>
        </row>
        <row r="46">
          <cell r="H46" t="str">
            <v>跳转到(已废弃)【剑士营】展开菜单无箭头</v>
          </cell>
          <cell r="I46">
            <v>251</v>
          </cell>
        </row>
        <row r="47">
          <cell r="H47" t="str">
            <v>跳转到(已废弃)【城镇中心】展开菜单无箭头</v>
          </cell>
          <cell r="I47">
            <v>252</v>
          </cell>
        </row>
        <row r="48">
          <cell r="H48" t="str">
            <v>跳转到(已废弃)【城镇中心】展开菜单无箭头</v>
          </cell>
          <cell r="I48">
            <v>253</v>
          </cell>
        </row>
        <row r="49">
          <cell r="H49" t="str">
            <v>跳转到(已废弃)【马厩】展开菜单无箭头</v>
          </cell>
          <cell r="I49">
            <v>254</v>
          </cell>
        </row>
        <row r="50">
          <cell r="H50" t="str">
            <v>跳转到(已废弃)【枪兵营】展开菜单无箭头</v>
          </cell>
          <cell r="I50">
            <v>255</v>
          </cell>
        </row>
        <row r="51">
          <cell r="H51" t="str">
            <v>跳转到(已废弃)【射箭场】展开菜单无箭头</v>
          </cell>
          <cell r="I51">
            <v>256</v>
          </cell>
        </row>
        <row r="52">
          <cell r="H52" t="str">
            <v>跳转到(已废弃)【伐木场】展开菜单无箭头</v>
          </cell>
          <cell r="I52">
            <v>257</v>
          </cell>
        </row>
        <row r="53">
          <cell r="H53" t="str">
            <v>跳转到(已废弃)【点将台】展开菜单无箭头</v>
          </cell>
          <cell r="I53">
            <v>258</v>
          </cell>
        </row>
        <row r="54">
          <cell r="H54" t="str">
            <v>跳转到(已废弃)【居民房舍】展开菜单无箭头</v>
          </cell>
          <cell r="I54">
            <v>259</v>
          </cell>
        </row>
        <row r="55">
          <cell r="H55" t="str">
            <v>跳转到(已废弃)【治疗房舍】展开菜单无箭头</v>
          </cell>
          <cell r="I55">
            <v>260</v>
          </cell>
        </row>
        <row r="56">
          <cell r="H56" t="str">
            <v>跳转到(已废弃)【学院】展开菜单无箭头</v>
          </cell>
          <cell r="I56">
            <v>261</v>
          </cell>
        </row>
        <row r="57">
          <cell r="H57" t="str">
            <v>跳转到(已废弃)【防卫塔】展开菜单无箭头</v>
          </cell>
          <cell r="I57">
            <v>262</v>
          </cell>
        </row>
        <row r="58">
          <cell r="H58" t="str">
            <v>跳转到(已废弃)【博物馆】展开菜单无箭头</v>
          </cell>
          <cell r="I58">
            <v>263</v>
          </cell>
        </row>
        <row r="59">
          <cell r="H59" t="str">
            <v>跳转到(已废弃)【博物馆】展开菜单无箭头</v>
          </cell>
          <cell r="I59">
            <v>264</v>
          </cell>
        </row>
        <row r="60">
          <cell r="H60" t="str">
            <v>跳转到(已废弃)【市集】展开菜单无箭头</v>
          </cell>
          <cell r="I60">
            <v>265</v>
          </cell>
        </row>
        <row r="61">
          <cell r="H61" t="str">
            <v>跳转到(已废弃)【城墙】展开菜单无箭头</v>
          </cell>
          <cell r="I61">
            <v>266</v>
          </cell>
        </row>
        <row r="62">
          <cell r="H62" t="str">
            <v>跳转到(已废弃)【点将台】展开菜单无箭头</v>
          </cell>
          <cell r="I62">
            <v>267</v>
          </cell>
        </row>
        <row r="63">
          <cell r="H63" t="str">
            <v>跳转到(已废弃)【校场】展开菜单无箭头</v>
          </cell>
          <cell r="I63">
            <v>268</v>
          </cell>
        </row>
        <row r="64">
          <cell r="H64" t="str">
            <v>跳转到(已废弃)【学院】展开菜单无箭头</v>
          </cell>
          <cell r="I64">
            <v>269</v>
          </cell>
        </row>
        <row r="65">
          <cell r="H65" t="str">
            <v>跳转到(已废弃)【城堡】展开菜单无箭头</v>
          </cell>
          <cell r="I65">
            <v>270</v>
          </cell>
        </row>
        <row r="66">
          <cell r="H66" t="str">
            <v>跳转到(已废弃)【城堡】展开菜单无箭头</v>
          </cell>
          <cell r="I66">
            <v>271</v>
          </cell>
        </row>
        <row r="67">
          <cell r="H67" t="str">
            <v>跳转到(已废弃)【城镇中心】展开菜单无箭头</v>
          </cell>
          <cell r="I67">
            <v>272</v>
          </cell>
        </row>
        <row r="68">
          <cell r="H68" t="str">
            <v>新手剧情任务界面（章节任务）</v>
          </cell>
          <cell r="I68">
            <v>301</v>
          </cell>
        </row>
        <row r="69">
          <cell r="H69" t="str">
            <v>武将总览界面</v>
          </cell>
          <cell r="I69">
            <v>302</v>
          </cell>
        </row>
        <row r="70">
          <cell r="H70" t="str">
            <v>武将界面（默认星级最高的武将）</v>
          </cell>
          <cell r="I70">
            <v>303</v>
          </cell>
        </row>
        <row r="71">
          <cell r="H71" t="str">
            <v>邮件总览界面-系统</v>
          </cell>
          <cell r="I71">
            <v>304</v>
          </cell>
        </row>
        <row r="72">
          <cell r="H72" t="str">
            <v>邮件总览界面-战争</v>
          </cell>
          <cell r="I72">
            <v>305</v>
          </cell>
        </row>
        <row r="73">
          <cell r="H73" t="str">
            <v>邮件总览界面-野外</v>
          </cell>
          <cell r="I73">
            <v>306</v>
          </cell>
        </row>
        <row r="74">
          <cell r="H74" t="str">
            <v>邮件总览界面-联盟</v>
          </cell>
          <cell r="I74">
            <v>307</v>
          </cell>
        </row>
        <row r="75">
          <cell r="H75" t="str">
            <v>主界面【联盟】</v>
          </cell>
          <cell r="I75">
            <v>308</v>
          </cell>
        </row>
        <row r="76">
          <cell r="H76" t="str">
            <v>文明时代升级界面</v>
          </cell>
          <cell r="I76">
            <v>309</v>
          </cell>
        </row>
        <row r="77">
          <cell r="H77" t="str">
            <v>跳转到建造【城镇中心】无箭头</v>
          </cell>
          <cell r="I77">
            <v>310</v>
          </cell>
        </row>
        <row r="78">
          <cell r="H78" t="str">
            <v>跳转到建造【居民房舍】无箭头</v>
          </cell>
          <cell r="I78">
            <v>311</v>
          </cell>
        </row>
        <row r="79">
          <cell r="H79" t="str">
            <v>跳转到建造【磨坊】无箭头</v>
          </cell>
          <cell r="I79">
            <v>312</v>
          </cell>
        </row>
        <row r="80">
          <cell r="H80" t="str">
            <v>跳转到建造【伐木场】无箭头</v>
          </cell>
          <cell r="I80">
            <v>313</v>
          </cell>
        </row>
        <row r="81">
          <cell r="H81" t="str">
            <v>跳转到建造【石矿场】无箭头</v>
          </cell>
          <cell r="I81">
            <v>314</v>
          </cell>
        </row>
        <row r="82">
          <cell r="H82" t="str">
            <v>跳转到建造【剑士营】无箭头</v>
          </cell>
          <cell r="I82">
            <v>315</v>
          </cell>
        </row>
        <row r="83">
          <cell r="H83" t="str">
            <v>跳转到建造【农田】无箭头</v>
          </cell>
          <cell r="I83">
            <v>316</v>
          </cell>
        </row>
        <row r="84">
          <cell r="H84" t="str">
            <v>跳转到建造【城堡】无箭头</v>
          </cell>
          <cell r="I84">
            <v>317</v>
          </cell>
        </row>
        <row r="85">
          <cell r="H85" t="str">
            <v>跳转到建造【马厩】无箭头</v>
          </cell>
          <cell r="I85">
            <v>318</v>
          </cell>
        </row>
        <row r="86">
          <cell r="H86" t="str">
            <v>跳转到建造【修道院】无箭头</v>
          </cell>
          <cell r="I86">
            <v>319</v>
          </cell>
        </row>
        <row r="87">
          <cell r="H87" t="str">
            <v>跳转到建造【学院】无箭头</v>
          </cell>
          <cell r="I87">
            <v>320</v>
          </cell>
        </row>
        <row r="88">
          <cell r="H88" t="str">
            <v>跳转到建造【校场】无箭头</v>
          </cell>
          <cell r="I88">
            <v>321</v>
          </cell>
        </row>
        <row r="89">
          <cell r="H89" t="str">
            <v>跳转到建造【码头】无箭头</v>
          </cell>
          <cell r="I89">
            <v>322</v>
          </cell>
        </row>
        <row r="90">
          <cell r="H90" t="str">
            <v>跳转到建造【渔网】无箭头</v>
          </cell>
          <cell r="I90">
            <v>323</v>
          </cell>
        </row>
        <row r="91">
          <cell r="H91" t="str">
            <v>跳转到建造【城墙】无箭头</v>
          </cell>
          <cell r="I91">
            <v>324</v>
          </cell>
        </row>
        <row r="92">
          <cell r="H92" t="str">
            <v>跳转到建造【治疗房舍】无箭头</v>
          </cell>
          <cell r="I92">
            <v>325</v>
          </cell>
        </row>
        <row r="93">
          <cell r="H93" t="str">
            <v>跳转到建造【征兵房舍】无箭头</v>
          </cell>
          <cell r="I93">
            <v>326</v>
          </cell>
        </row>
        <row r="94">
          <cell r="H94" t="str">
            <v>跳转到建造【射箭场】无箭头</v>
          </cell>
          <cell r="I94">
            <v>327</v>
          </cell>
        </row>
        <row r="95">
          <cell r="H95" t="str">
            <v>跳转到建造【攻城器械所】无箭头</v>
          </cell>
          <cell r="I95">
            <v>328</v>
          </cell>
        </row>
        <row r="96">
          <cell r="H96" t="str">
            <v>跳转到建造【瞭望塔】无箭头</v>
          </cell>
          <cell r="I96">
            <v>329</v>
          </cell>
        </row>
        <row r="97">
          <cell r="H97" t="str">
            <v>跳转到建造【防卫塔】无箭头</v>
          </cell>
          <cell r="I97">
            <v>330</v>
          </cell>
        </row>
        <row r="98">
          <cell r="H98" t="str">
            <v>跳转到建造【铁匠铺】无箭头</v>
          </cell>
          <cell r="I98">
            <v>331</v>
          </cell>
        </row>
        <row r="99">
          <cell r="H99" t="str">
            <v>跳转到建造【战争大厅】无箭头</v>
          </cell>
          <cell r="I99">
            <v>332</v>
          </cell>
        </row>
        <row r="100">
          <cell r="H100" t="str">
            <v>跳转到建造【大使馆】无箭头</v>
          </cell>
          <cell r="I100">
            <v>333</v>
          </cell>
        </row>
        <row r="101">
          <cell r="H101" t="str">
            <v>跳转到建造【市集】无箭头</v>
          </cell>
          <cell r="I101">
            <v>334</v>
          </cell>
        </row>
        <row r="102">
          <cell r="H102" t="str">
            <v>跳转到建造【枪兵营】无箭头</v>
          </cell>
          <cell r="I102">
            <v>335</v>
          </cell>
        </row>
        <row r="103">
          <cell r="H103" t="str">
            <v>福利中心-充值界面</v>
          </cell>
          <cell r="I103">
            <v>336</v>
          </cell>
        </row>
        <row r="104">
          <cell r="H104" t="str">
            <v>福利中心-每日特惠</v>
          </cell>
          <cell r="I104">
            <v>338</v>
          </cell>
        </row>
        <row r="105">
          <cell r="H105" t="str">
            <v>背包</v>
          </cell>
          <cell r="I105">
            <v>337</v>
          </cell>
        </row>
        <row r="106">
          <cell r="H106" t="str">
            <v>建造博物馆</v>
          </cell>
          <cell r="I106">
            <v>338</v>
          </cell>
        </row>
        <row r="107">
          <cell r="H107" t="str">
            <v>主界面【搜索】</v>
          </cell>
          <cell r="I107">
            <v>340</v>
          </cell>
        </row>
        <row r="108">
          <cell r="H108" t="str">
            <v>主界面【战役】</v>
          </cell>
          <cell r="I108">
            <v>341</v>
          </cell>
        </row>
        <row r="109">
          <cell r="H109" t="str">
            <v>主界面【战法】</v>
          </cell>
          <cell r="I109">
            <v>342</v>
          </cell>
        </row>
        <row r="110">
          <cell r="H110" t="str">
            <v>主界面【爬塔】</v>
          </cell>
          <cell r="I110">
            <v>343</v>
          </cell>
        </row>
        <row r="111">
          <cell r="H111" t="str">
            <v>主界面【虎牢关】</v>
          </cell>
          <cell r="I111">
            <v>344</v>
          </cell>
        </row>
        <row r="112">
          <cell r="H112" t="str">
            <v>主界面【英雄】</v>
          </cell>
          <cell r="I112">
            <v>355</v>
          </cell>
        </row>
        <row r="113">
          <cell r="H113" t="str">
            <v>主界面【联盟】</v>
          </cell>
          <cell r="I113">
            <v>353</v>
          </cell>
        </row>
        <row r="114">
          <cell r="H114" t="str">
            <v>主界面【物品】</v>
          </cell>
          <cell r="I114">
            <v>354</v>
          </cell>
        </row>
        <row r="115">
          <cell r="H115" t="str">
            <v>主界面【邮件】</v>
          </cell>
          <cell r="I115">
            <v>356</v>
          </cell>
        </row>
        <row r="116">
          <cell r="H116" t="str">
            <v>主界面【商城】</v>
          </cell>
          <cell r="I116">
            <v>357</v>
          </cell>
        </row>
        <row r="117">
          <cell r="H117" t="str">
            <v>科技界面-弓兵攻击 I</v>
          </cell>
          <cell r="I117">
            <v>370</v>
          </cell>
        </row>
        <row r="118">
          <cell r="H118" t="str">
            <v>跳转到文明选择</v>
          </cell>
          <cell r="I118">
            <v>371</v>
          </cell>
        </row>
        <row r="119">
          <cell r="H119" t="str">
            <v>跳转到城外搜索界面【蛮族】选项</v>
          </cell>
          <cell r="I119">
            <v>390</v>
          </cell>
        </row>
        <row r="120">
          <cell r="H120" t="str">
            <v>跳转到城外搜索界面【食物】选项</v>
          </cell>
          <cell r="I120">
            <v>391</v>
          </cell>
        </row>
        <row r="121">
          <cell r="H121" t="str">
            <v>跳转到城外搜索界面【木头】选项</v>
          </cell>
          <cell r="I121">
            <v>392</v>
          </cell>
        </row>
        <row r="122">
          <cell r="H122" t="str">
            <v>跳转到城外搜索界面【石头】选项</v>
          </cell>
          <cell r="I122">
            <v>393</v>
          </cell>
        </row>
        <row r="123">
          <cell r="H123" t="str">
            <v>跳转到城外搜索界面【黄金】选项</v>
          </cell>
          <cell r="I123">
            <v>394</v>
          </cell>
        </row>
        <row r="124">
          <cell r="H124" t="str">
            <v>跳转到城外搜索界面【铜矿】选项</v>
          </cell>
          <cell r="I124">
            <v>395</v>
          </cell>
        </row>
        <row r="125">
          <cell r="H125" t="str">
            <v>跳转排行榜界面-个人势力</v>
          </cell>
          <cell r="I125">
            <v>396</v>
          </cell>
        </row>
        <row r="126">
          <cell r="H126" t="str">
            <v>跳转排行榜界面-联盟势力</v>
          </cell>
          <cell r="I126">
            <v>397</v>
          </cell>
        </row>
        <row r="127">
          <cell r="H127" t="str">
            <v>直播组件</v>
          </cell>
          <cell r="I127">
            <v>398</v>
          </cell>
        </row>
        <row r="128">
          <cell r="H128" t="str">
            <v>城镇中心浆果</v>
          </cell>
          <cell r="I128">
            <v>401</v>
          </cell>
        </row>
        <row r="129">
          <cell r="H129" t="str">
            <v>城镇中心木头</v>
          </cell>
          <cell r="I129">
            <v>402</v>
          </cell>
        </row>
        <row r="130">
          <cell r="H130" t="str">
            <v>城镇中心石矿</v>
          </cell>
          <cell r="I130">
            <v>403</v>
          </cell>
        </row>
        <row r="131">
          <cell r="H131" t="str">
            <v>城镇中心金矿</v>
          </cell>
          <cell r="I131">
            <v>404</v>
          </cell>
        </row>
        <row r="132">
          <cell r="H132" t="str">
            <v>城镇中心遗迹</v>
          </cell>
          <cell r="I132">
            <v>405</v>
          </cell>
        </row>
        <row r="133">
          <cell r="H133" t="str">
            <v>城镇中心村民</v>
          </cell>
          <cell r="I133">
            <v>502</v>
          </cell>
        </row>
        <row r="134">
          <cell r="H134" t="str">
            <v>城镇中心巡逻士兵</v>
          </cell>
          <cell r="I134">
            <v>503</v>
          </cell>
        </row>
        <row r="135">
          <cell r="H135" t="str">
            <v>野外就近不限等级的野怪</v>
          </cell>
          <cell r="I135">
            <v>601</v>
          </cell>
        </row>
        <row r="136">
          <cell r="H136" t="str">
            <v>野外就近不限等级粮食</v>
          </cell>
          <cell r="I136">
            <v>602</v>
          </cell>
        </row>
        <row r="137">
          <cell r="H137" t="str">
            <v>野外就近不限等级木材</v>
          </cell>
          <cell r="I137">
            <v>603</v>
          </cell>
        </row>
        <row r="138">
          <cell r="H138" t="str">
            <v>野外就近不限等级石头</v>
          </cell>
          <cell r="I138">
            <v>604</v>
          </cell>
        </row>
        <row r="139">
          <cell r="H139" t="str">
            <v>野外就近不限等级金矿</v>
          </cell>
          <cell r="I139">
            <v>605</v>
          </cell>
        </row>
        <row r="140">
          <cell r="H140" t="str">
            <v>野外就近1等级的野怪</v>
          </cell>
          <cell r="I140">
            <v>606</v>
          </cell>
        </row>
        <row r="141">
          <cell r="H141" t="str">
            <v>野外就近2等级的野怪</v>
          </cell>
          <cell r="I141">
            <v>607</v>
          </cell>
        </row>
        <row r="142">
          <cell r="H142" t="str">
            <v>野外就近3等级的野怪</v>
          </cell>
          <cell r="I142">
            <v>608</v>
          </cell>
        </row>
        <row r="143">
          <cell r="H143" t="str">
            <v>野外就近4等级的野怪</v>
          </cell>
          <cell r="I143">
            <v>609</v>
          </cell>
        </row>
        <row r="144">
          <cell r="H144" t="str">
            <v>野外就近5等级的野怪</v>
          </cell>
          <cell r="I144">
            <v>610</v>
          </cell>
        </row>
        <row r="145">
          <cell r="I145">
            <v>0</v>
          </cell>
        </row>
        <row r="146">
          <cell r="H146" t="str">
            <v>野外就近1等级粮食</v>
          </cell>
          <cell r="I146">
            <v>611</v>
          </cell>
        </row>
        <row r="147">
          <cell r="H147" t="str">
            <v>野外就近任意等级可采集木材、粮食、石头</v>
          </cell>
          <cell r="I147">
            <v>612</v>
          </cell>
        </row>
        <row r="148">
          <cell r="H148" t="str">
            <v>野外就近任意等级可采集稀有资源</v>
          </cell>
          <cell r="I148">
            <v>613</v>
          </cell>
        </row>
        <row r="149">
          <cell r="I149">
            <v>0</v>
          </cell>
        </row>
        <row r="150">
          <cell r="H150" t="str">
            <v>野外就近哨塔</v>
          </cell>
          <cell r="I150">
            <v>628</v>
          </cell>
        </row>
        <row r="151">
          <cell r="H151" t="str">
            <v>野外就近名城</v>
          </cell>
          <cell r="I151">
            <v>629</v>
          </cell>
        </row>
        <row r="152">
          <cell r="H152" t="str">
            <v>直接跳转-野外就近迷雾</v>
          </cell>
          <cell r="I152">
            <v>630</v>
          </cell>
        </row>
        <row r="153">
          <cell r="I153">
            <v>0</v>
          </cell>
        </row>
        <row r="154">
          <cell r="H154" t="str">
            <v>野外就近5等级的野怪</v>
          </cell>
          <cell r="I154">
            <v>631</v>
          </cell>
        </row>
        <row r="155">
          <cell r="H155" t="str">
            <v>野外就近6等级的野怪</v>
          </cell>
          <cell r="I155">
            <v>632</v>
          </cell>
        </row>
        <row r="156">
          <cell r="H156" t="str">
            <v>野外就近7等级的野怪</v>
          </cell>
          <cell r="I156">
            <v>633</v>
          </cell>
        </row>
        <row r="157">
          <cell r="H157" t="str">
            <v>野外就近8等级的野怪</v>
          </cell>
          <cell r="I157">
            <v>634</v>
          </cell>
        </row>
        <row r="158">
          <cell r="H158" t="str">
            <v>野外就近9等级的野怪</v>
          </cell>
          <cell r="I158">
            <v>635</v>
          </cell>
        </row>
        <row r="159">
          <cell r="H159" t="str">
            <v>野外就近10等级的野怪</v>
          </cell>
          <cell r="I159">
            <v>636</v>
          </cell>
        </row>
        <row r="160">
          <cell r="H160" t="str">
            <v>野外就近11等级的野怪</v>
          </cell>
          <cell r="I160">
            <v>637</v>
          </cell>
        </row>
        <row r="161">
          <cell r="H161" t="str">
            <v>野外就近12等级的野怪</v>
          </cell>
          <cell r="I161">
            <v>638</v>
          </cell>
        </row>
        <row r="162">
          <cell r="H162" t="str">
            <v>野外就近13等级的野怪</v>
          </cell>
          <cell r="I162">
            <v>639</v>
          </cell>
        </row>
        <row r="163">
          <cell r="H163" t="str">
            <v>野外就近14等级的野怪</v>
          </cell>
          <cell r="I163">
            <v>640</v>
          </cell>
        </row>
        <row r="164">
          <cell r="H164" t="str">
            <v>野外就近15等级的野怪</v>
          </cell>
          <cell r="I164">
            <v>641</v>
          </cell>
        </row>
        <row r="165">
          <cell r="H165" t="str">
            <v>野外就近16等级的野怪</v>
          </cell>
          <cell r="I165">
            <v>642</v>
          </cell>
        </row>
        <row r="166">
          <cell r="H166" t="str">
            <v>野外就近17等级的野怪</v>
          </cell>
          <cell r="I166">
            <v>643</v>
          </cell>
        </row>
        <row r="167">
          <cell r="H167" t="str">
            <v>野外就近18等级的野怪</v>
          </cell>
          <cell r="I167">
            <v>644</v>
          </cell>
        </row>
        <row r="168">
          <cell r="H168" t="str">
            <v>野外就近19等级的野怪</v>
          </cell>
          <cell r="I168">
            <v>645</v>
          </cell>
        </row>
        <row r="169">
          <cell r="H169" t="str">
            <v>野外就近20等级的野怪</v>
          </cell>
          <cell r="I169">
            <v>646</v>
          </cell>
        </row>
        <row r="170">
          <cell r="H170" t="str">
            <v>野外就近21等级的野怪</v>
          </cell>
          <cell r="I170">
            <v>647</v>
          </cell>
        </row>
        <row r="171">
          <cell r="H171" t="str">
            <v>野外就近22等级的野怪</v>
          </cell>
          <cell r="I171">
            <v>648</v>
          </cell>
        </row>
        <row r="172">
          <cell r="H172" t="str">
            <v>野外就近23等级的野怪</v>
          </cell>
          <cell r="I172">
            <v>649</v>
          </cell>
        </row>
        <row r="173">
          <cell r="H173" t="str">
            <v>野外就近24等级的野怪</v>
          </cell>
          <cell r="I173">
            <v>650</v>
          </cell>
        </row>
        <row r="174">
          <cell r="H174" t="str">
            <v>野外就近25等级的野怪</v>
          </cell>
          <cell r="I174">
            <v>651</v>
          </cell>
        </row>
        <row r="175">
          <cell r="H175" t="str">
            <v>野外就近26等级的野怪</v>
          </cell>
          <cell r="I175">
            <v>652</v>
          </cell>
        </row>
        <row r="176">
          <cell r="H176" t="str">
            <v>野外就近27等级的野怪</v>
          </cell>
          <cell r="I176">
            <v>653</v>
          </cell>
        </row>
        <row r="177">
          <cell r="H177" t="str">
            <v>野外就近28等级的野怪</v>
          </cell>
          <cell r="I177">
            <v>654</v>
          </cell>
        </row>
        <row r="178">
          <cell r="H178" t="str">
            <v>野外就近29等级的野怪</v>
          </cell>
          <cell r="I178">
            <v>655</v>
          </cell>
        </row>
        <row r="179">
          <cell r="H179" t="str">
            <v>野外就近30等级的野怪</v>
          </cell>
          <cell r="I179">
            <v>656</v>
          </cell>
        </row>
        <row r="180">
          <cell r="I180">
            <v>0</v>
          </cell>
        </row>
        <row r="181">
          <cell r="I181">
            <v>0</v>
          </cell>
        </row>
        <row r="182">
          <cell r="H182" t="str">
            <v>跳转到建造【农田】无箭头</v>
          </cell>
          <cell r="I182">
            <v>701</v>
          </cell>
        </row>
        <row r="183">
          <cell r="H183" t="str">
            <v>跳转到建造【马厩】无箭头</v>
          </cell>
          <cell r="I183">
            <v>702</v>
          </cell>
        </row>
        <row r="184">
          <cell r="H184" t="str">
            <v>跳转到建造【学院】无箭头</v>
          </cell>
          <cell r="I184">
            <v>703</v>
          </cell>
        </row>
        <row r="185">
          <cell r="H185" t="str">
            <v>跳转到建造【码头】无箭头</v>
          </cell>
          <cell r="I185">
            <v>704</v>
          </cell>
        </row>
        <row r="186">
          <cell r="H186" t="str">
            <v>跳转到建造【渔网】无箭头</v>
          </cell>
          <cell r="I186">
            <v>705</v>
          </cell>
        </row>
        <row r="187">
          <cell r="H187" t="str">
            <v>跳转到建造【治疗房舍】无箭头</v>
          </cell>
          <cell r="I187">
            <v>706</v>
          </cell>
        </row>
        <row r="188">
          <cell r="H188" t="str">
            <v>跳转到建造【征兵房舍】无箭头</v>
          </cell>
          <cell r="I188">
            <v>707</v>
          </cell>
        </row>
        <row r="189">
          <cell r="H189" t="str">
            <v>跳转到建造【战争大厅】无箭头</v>
          </cell>
          <cell r="I189">
            <v>708</v>
          </cell>
        </row>
        <row r="190">
          <cell r="H190" t="str">
            <v>跳转到建造【射箭场】无箭头</v>
          </cell>
          <cell r="I190">
            <v>709</v>
          </cell>
        </row>
        <row r="191">
          <cell r="H191" t="str">
            <v>跳转到建造【攻城器械所】无箭头</v>
          </cell>
          <cell r="I191">
            <v>710</v>
          </cell>
        </row>
        <row r="192">
          <cell r="H192" t="str">
            <v>跳转到建造【瞭望塔】无箭头</v>
          </cell>
          <cell r="I192">
            <v>711</v>
          </cell>
        </row>
        <row r="193">
          <cell r="H193" t="str">
            <v>跳转到建造【大使馆】无箭头</v>
          </cell>
          <cell r="I193">
            <v>712</v>
          </cell>
        </row>
        <row r="194">
          <cell r="H194" t="str">
            <v>跳转到建造【市集】无箭头</v>
          </cell>
          <cell r="I194">
            <v>713</v>
          </cell>
        </row>
        <row r="195">
          <cell r="H195" t="str">
            <v>跳转到建造【博物馆】无箭头</v>
          </cell>
          <cell r="I195">
            <v>714</v>
          </cell>
        </row>
        <row r="196">
          <cell r="H196" t="str">
            <v>跳转到建造【旅店】无箭头</v>
          </cell>
          <cell r="I196">
            <v>715</v>
          </cell>
        </row>
        <row r="197">
          <cell r="H197" t="str">
            <v>跳转到建造【居民房舍】无箭头</v>
          </cell>
          <cell r="I197">
            <v>716</v>
          </cell>
        </row>
        <row r="198">
          <cell r="H198" t="str">
            <v>跳转到建造【磨坊】无箭头</v>
          </cell>
          <cell r="I198">
            <v>717</v>
          </cell>
        </row>
        <row r="199">
          <cell r="H199" t="str">
            <v>跳转到建造【伐木场】无箭头</v>
          </cell>
          <cell r="I199">
            <v>718</v>
          </cell>
        </row>
        <row r="200">
          <cell r="H200" t="str">
            <v>跳转到建造【石矿场】无箭头</v>
          </cell>
          <cell r="I200">
            <v>719</v>
          </cell>
        </row>
        <row r="201">
          <cell r="H201" t="str">
            <v>跳转到建造【金矿场】无箭头</v>
          </cell>
          <cell r="I201">
            <v>720</v>
          </cell>
        </row>
        <row r="202">
          <cell r="I202">
            <v>0</v>
          </cell>
        </row>
        <row r="203">
          <cell r="I203">
            <v>0</v>
          </cell>
        </row>
        <row r="204">
          <cell r="I204">
            <v>0</v>
          </cell>
        </row>
        <row r="205">
          <cell r="I205">
            <v>0</v>
          </cell>
        </row>
        <row r="206">
          <cell r="I206">
            <v>0</v>
          </cell>
        </row>
        <row r="207">
          <cell r="H207" t="str">
            <v>直接跳转-医疗界面</v>
          </cell>
          <cell r="I207">
            <v>1001</v>
          </cell>
        </row>
        <row r="208">
          <cell r="H208" t="str">
            <v>跳转-具体活动（需要邮件id）</v>
          </cell>
          <cell r="I208">
            <v>1002</v>
          </cell>
        </row>
        <row r="209">
          <cell r="H209" t="str">
            <v>跳转到具体建筑（需要建筑id）</v>
          </cell>
          <cell r="I209">
            <v>1003</v>
          </cell>
        </row>
        <row r="210">
          <cell r="H210" t="str">
            <v>博物馆马车运输完成</v>
          </cell>
          <cell r="I210">
            <v>1007</v>
          </cell>
        </row>
        <row r="211">
          <cell r="H211" t="str">
            <v>跳转-月签到</v>
          </cell>
          <cell r="I211">
            <v>1008</v>
          </cell>
        </row>
        <row r="212">
          <cell r="H212" t="str">
            <v>跳转-城镇中心</v>
          </cell>
          <cell r="I212">
            <v>1009</v>
          </cell>
        </row>
        <row r="213">
          <cell r="H213" t="str">
            <v>旅店-名人寻访</v>
          </cell>
          <cell r="I213">
            <v>1010</v>
          </cell>
        </row>
        <row r="214">
          <cell r="H214" t="str">
            <v>市集-兑换商店</v>
          </cell>
          <cell r="I214">
            <v>1011</v>
          </cell>
        </row>
        <row r="215">
          <cell r="H215" t="str">
            <v>野外-名城贸易（打开缩略图）</v>
          </cell>
          <cell r="I215">
            <v>2000</v>
          </cell>
        </row>
        <row r="216">
          <cell r="H216" t="str">
            <v>野外-玩家所占领的等级最高的1块地</v>
          </cell>
          <cell r="I216">
            <v>2001</v>
          </cell>
        </row>
        <row r="217">
          <cell r="H217" t="str">
            <v>初级名城哨站</v>
          </cell>
          <cell r="I217">
            <v>3001</v>
          </cell>
        </row>
        <row r="218">
          <cell r="H218" t="str">
            <v>初级名城争夺</v>
          </cell>
          <cell r="I218">
            <v>3002</v>
          </cell>
        </row>
        <row r="219">
          <cell r="H219" t="str">
            <v>初级名城重新争夺</v>
          </cell>
          <cell r="I219">
            <v>3003</v>
          </cell>
        </row>
        <row r="220">
          <cell r="H220" t="str">
            <v>中级名城哨站</v>
          </cell>
          <cell r="I220">
            <v>3004</v>
          </cell>
        </row>
        <row r="221">
          <cell r="H221" t="str">
            <v>中级名城争夺</v>
          </cell>
          <cell r="I221">
            <v>3005</v>
          </cell>
        </row>
        <row r="222">
          <cell r="H222" t="str">
            <v>中级名城重新争夺</v>
          </cell>
          <cell r="I222">
            <v>3006</v>
          </cell>
        </row>
        <row r="223">
          <cell r="H223" t="str">
            <v>高级名城哨站</v>
          </cell>
          <cell r="I223">
            <v>3007</v>
          </cell>
        </row>
        <row r="224">
          <cell r="H224" t="str">
            <v>高级名城争夺</v>
          </cell>
          <cell r="I224">
            <v>3008</v>
          </cell>
        </row>
        <row r="225">
          <cell r="H225" t="str">
            <v>高级名城重新争夺</v>
          </cell>
          <cell r="I225">
            <v>3009</v>
          </cell>
        </row>
        <row r="226">
          <cell r="H226" t="str">
            <v>蛮族反击(名城外围开放)</v>
          </cell>
          <cell r="I226">
            <v>3010</v>
          </cell>
        </row>
        <row r="227">
          <cell r="H227" t="str">
            <v>蛮族反击(名城外围开放)</v>
          </cell>
          <cell r="I227">
            <v>3011</v>
          </cell>
        </row>
        <row r="228">
          <cell r="H228" t="str">
            <v>蛮族反击(名城外围开放)</v>
          </cell>
          <cell r="I228">
            <v>3012</v>
          </cell>
        </row>
        <row r="229">
          <cell r="H229" t="str">
            <v>蛮族反击(周固定活动)</v>
          </cell>
          <cell r="I229">
            <v>3013</v>
          </cell>
        </row>
        <row r="230">
          <cell r="H230" t="str">
            <v>蛮族反击(调试用)</v>
          </cell>
          <cell r="I230">
            <v>3014</v>
          </cell>
        </row>
        <row r="231">
          <cell r="H231" t="str">
            <v>直接打开招募界面默认选中卡池</v>
          </cell>
          <cell r="I231">
            <v>3015</v>
          </cell>
        </row>
        <row r="232">
          <cell r="H232" t="str">
            <v>可以训练3级士兵的兵营</v>
          </cell>
          <cell r="I232">
            <v>4000</v>
          </cell>
        </row>
        <row r="233">
          <cell r="H233" t="str">
            <v>直接跳转-英雄召唤（高级）</v>
          </cell>
          <cell r="I233">
            <v>3016</v>
          </cell>
        </row>
        <row r="234">
          <cell r="H234" t="str">
            <v>直接跳转-天下大势</v>
          </cell>
          <cell r="I234">
            <v>3017</v>
          </cell>
        </row>
        <row r="235">
          <cell r="H235" t="str">
            <v>直接跳转-冒险</v>
          </cell>
          <cell r="I235">
            <v>3018</v>
          </cell>
        </row>
        <row r="236">
          <cell r="H236" t="str">
            <v>直接跳转-官职委任</v>
          </cell>
          <cell r="I236">
            <v>3019</v>
          </cell>
        </row>
        <row r="237">
          <cell r="H237" t="str">
            <v>直接跳转-英雄列表</v>
          </cell>
          <cell r="I237">
            <v>3020</v>
          </cell>
        </row>
        <row r="238">
          <cell r="H238" t="str">
            <v>直接跳转-充值界面</v>
          </cell>
          <cell r="I238">
            <v>3021</v>
          </cell>
        </row>
        <row r="239">
          <cell r="H239" t="str">
            <v>直接跳转-英雄召唤（活动）</v>
          </cell>
          <cell r="I239">
            <v>3022</v>
          </cell>
        </row>
        <row r="240">
          <cell r="H240" t="str">
            <v>直接跳转-英雄列表（活动）</v>
          </cell>
          <cell r="I240">
            <v>3033</v>
          </cell>
        </row>
        <row r="241">
          <cell r="H241" t="str">
            <v>直接跳转-典藏技能主界面</v>
          </cell>
          <cell r="I241">
            <v>3034</v>
          </cell>
        </row>
        <row r="242">
          <cell r="H242" t="str">
            <v>直接跳转-典藏技能主界面(英雄页签)</v>
          </cell>
          <cell r="I242">
            <v>3035</v>
          </cell>
        </row>
        <row r="243">
          <cell r="I243">
            <v>0</v>
          </cell>
        </row>
        <row r="244">
          <cell r="H244" t="str">
            <v>科技界面-推荐科技</v>
          </cell>
          <cell r="I244">
            <v>5032</v>
          </cell>
        </row>
        <row r="245">
          <cell r="H245" t="str">
            <v>直接跳转-旅店-寻访界面</v>
          </cell>
          <cell r="I245">
            <v>5041</v>
          </cell>
        </row>
        <row r="246">
          <cell r="H246" t="str">
            <v>直接跳转-旅店-名人列表界面</v>
          </cell>
          <cell r="I246">
            <v>5042</v>
          </cell>
        </row>
        <row r="247">
          <cell r="H247" t="str">
            <v>直接跳转-市集-大流克兑换界面</v>
          </cell>
          <cell r="I247">
            <v>5043</v>
          </cell>
        </row>
        <row r="248">
          <cell r="H248" t="str">
            <v>直接跳转-居民房舍-增产界面</v>
          </cell>
          <cell r="I248">
            <v>5044</v>
          </cell>
        </row>
        <row r="249">
          <cell r="H249" t="str">
            <v>直接跳转-联盟-宝库</v>
          </cell>
          <cell r="I249">
            <v>5045</v>
          </cell>
        </row>
        <row r="250">
          <cell r="H250" t="str">
            <v>直接跳转-好友界面</v>
          </cell>
          <cell r="I250">
            <v>5046</v>
          </cell>
        </row>
        <row r="251">
          <cell r="H251" t="str">
            <v>直接跳转-有正在研究的科技，直接进入科技研究界面并加速，无则进入选中推荐科技</v>
          </cell>
          <cell r="I251">
            <v>5048</v>
          </cell>
        </row>
        <row r="252">
          <cell r="H252" t="str">
            <v>直接跳转-赛季</v>
          </cell>
          <cell r="I252">
            <v>5047</v>
          </cell>
        </row>
        <row r="253">
          <cell r="H253" t="str">
            <v>直接跳转-战功商店</v>
          </cell>
          <cell r="I253">
            <v>5049</v>
          </cell>
        </row>
        <row r="254">
          <cell r="H254" t="str">
            <v>直接跳转-英雄技能分解</v>
          </cell>
          <cell r="I254">
            <v>5050</v>
          </cell>
        </row>
        <row r="255">
          <cell r="H255" t="str">
            <v>直接跳转-城镇中心征税</v>
          </cell>
          <cell r="I255">
            <v>5051</v>
          </cell>
        </row>
        <row r="256">
          <cell r="H256" t="str">
            <v>直接跳转-市集资源兑换</v>
          </cell>
          <cell r="I256">
            <v>5052</v>
          </cell>
        </row>
        <row r="257">
          <cell r="H257" t="str">
            <v>直接跳转-当前冒险队内政官培养</v>
          </cell>
          <cell r="I257">
            <v>5053</v>
          </cell>
        </row>
        <row r="258">
          <cell r="I258">
            <v>0</v>
          </cell>
        </row>
        <row r="259">
          <cell r="H259" t="str">
            <v>跳转到科技界面【剑士攻击 I】科技</v>
          </cell>
          <cell r="I259">
            <v>5101</v>
          </cell>
        </row>
        <row r="260">
          <cell r="H260" t="str">
            <v>跳转到科技界面【枪兵攻击 I】科技</v>
          </cell>
          <cell r="I260">
            <v>5102</v>
          </cell>
        </row>
        <row r="261">
          <cell r="H261" t="str">
            <v>跳转到科技界面【骑士攻击 I】科技</v>
          </cell>
          <cell r="I261">
            <v>5103</v>
          </cell>
        </row>
        <row r="262">
          <cell r="H262" t="str">
            <v>跳转到科技界面【弓兵攻击 I】科技</v>
          </cell>
          <cell r="I262">
            <v>5104</v>
          </cell>
        </row>
        <row r="263">
          <cell r="H263" t="str">
            <v>跳转到科技界面【统御 I】科技</v>
          </cell>
          <cell r="I263">
            <v>5105</v>
          </cell>
        </row>
        <row r="264">
          <cell r="H264" t="str">
            <v>跳转到科技界面【剑士攻击 II】科技</v>
          </cell>
          <cell r="I264">
            <v>5106</v>
          </cell>
        </row>
        <row r="265">
          <cell r="H265" t="str">
            <v>跳转到科技界面【枪兵攻击 II】科技</v>
          </cell>
          <cell r="I265">
            <v>5107</v>
          </cell>
        </row>
        <row r="266">
          <cell r="H266" t="str">
            <v>跳转到科技界面【骑士攻击 II】科技</v>
          </cell>
          <cell r="I266">
            <v>5108</v>
          </cell>
        </row>
        <row r="267">
          <cell r="H267" t="str">
            <v>跳转到科技界面【弓兵攻击 II】科技</v>
          </cell>
          <cell r="I267">
            <v>5109</v>
          </cell>
        </row>
        <row r="268">
          <cell r="H268" t="str">
            <v>跳转到科技界面【剑士防御 I】科技</v>
          </cell>
          <cell r="I268">
            <v>5110</v>
          </cell>
        </row>
        <row r="269">
          <cell r="H269" t="str">
            <v>跳转到科技界面【枪兵防御 I】科技</v>
          </cell>
          <cell r="I269">
            <v>5111</v>
          </cell>
        </row>
        <row r="270">
          <cell r="H270" t="str">
            <v>跳转到科技界面【骑士防御 I】科技</v>
          </cell>
          <cell r="I270">
            <v>5112</v>
          </cell>
        </row>
        <row r="271">
          <cell r="H271" t="str">
            <v>跳转到科技界面【弓兵防御 I】科技</v>
          </cell>
          <cell r="I271">
            <v>5113</v>
          </cell>
        </row>
        <row r="272">
          <cell r="H272" t="str">
            <v>跳转到科技界面【统御 II】科技</v>
          </cell>
          <cell r="I272">
            <v>5114</v>
          </cell>
        </row>
        <row r="273">
          <cell r="H273" t="str">
            <v>跳转到科技界面【剑士攻击 III】科技</v>
          </cell>
          <cell r="I273">
            <v>5115</v>
          </cell>
        </row>
        <row r="274">
          <cell r="H274" t="str">
            <v>跳转到科技界面【枪兵攻击 III】科技</v>
          </cell>
          <cell r="I274">
            <v>5116</v>
          </cell>
        </row>
        <row r="275">
          <cell r="H275" t="str">
            <v>跳转到科技界面【骑士攻击 III】科技</v>
          </cell>
          <cell r="I275">
            <v>5117</v>
          </cell>
        </row>
        <row r="276">
          <cell r="H276" t="str">
            <v>跳转到科技界面【弓兵攻击 III】科技</v>
          </cell>
          <cell r="I276">
            <v>5118</v>
          </cell>
        </row>
        <row r="277">
          <cell r="H277" t="str">
            <v>跳转到科技界面【剑士防御 II】科技</v>
          </cell>
          <cell r="I277">
            <v>5119</v>
          </cell>
        </row>
        <row r="278">
          <cell r="H278" t="str">
            <v>跳转到科技界面【枪兵防御 II】科技</v>
          </cell>
          <cell r="I278">
            <v>5120</v>
          </cell>
        </row>
        <row r="279">
          <cell r="H279" t="str">
            <v>跳转到科技界面【骑士防御 II】科技</v>
          </cell>
          <cell r="I279">
            <v>5121</v>
          </cell>
        </row>
        <row r="280">
          <cell r="H280" t="str">
            <v>跳转到科技界面【弓兵防御 II】科技</v>
          </cell>
          <cell r="I280">
            <v>5122</v>
          </cell>
        </row>
        <row r="281">
          <cell r="H281" t="str">
            <v>跳转到科技界面【剑士生命】科技</v>
          </cell>
          <cell r="I281">
            <v>5123</v>
          </cell>
        </row>
        <row r="282">
          <cell r="H282" t="str">
            <v>跳转到科技界面【枪兵生命】科技</v>
          </cell>
          <cell r="I282">
            <v>5124</v>
          </cell>
        </row>
        <row r="283">
          <cell r="H283" t="str">
            <v>跳转到科技界面【骑士生命】科技</v>
          </cell>
          <cell r="I283">
            <v>5125</v>
          </cell>
        </row>
        <row r="284">
          <cell r="H284" t="str">
            <v>跳转到科技界面【弓兵生命】科技</v>
          </cell>
          <cell r="I284">
            <v>5126</v>
          </cell>
        </row>
        <row r="285">
          <cell r="H285" t="str">
            <v>跳转到科技界面【统御 III】科技</v>
          </cell>
          <cell r="I285">
            <v>5127</v>
          </cell>
        </row>
        <row r="286">
          <cell r="H286" t="str">
            <v>跳转到科技界面【磨坊产量 I】科技</v>
          </cell>
          <cell r="I286">
            <v>5128</v>
          </cell>
        </row>
        <row r="287">
          <cell r="H287" t="str">
            <v>跳转到科技界面【食物采集 I】科技</v>
          </cell>
          <cell r="I287">
            <v>5129</v>
          </cell>
        </row>
        <row r="288">
          <cell r="H288" t="str">
            <v>跳转到科技界面【伐木场产量 I】科技</v>
          </cell>
          <cell r="I288">
            <v>5130</v>
          </cell>
        </row>
        <row r="289">
          <cell r="H289" t="str">
            <v>跳转到科技界面【木材采集 I】科技</v>
          </cell>
          <cell r="I289">
            <v>5131</v>
          </cell>
        </row>
        <row r="290">
          <cell r="H290" t="str">
            <v>跳转到科技界面【村民效率 I】科技</v>
          </cell>
          <cell r="I290">
            <v>5132</v>
          </cell>
        </row>
        <row r="291">
          <cell r="H291" t="str">
            <v>跳转到科技界面【磨坊产量 II】科技</v>
          </cell>
          <cell r="I291">
            <v>5133</v>
          </cell>
        </row>
        <row r="292">
          <cell r="H292" t="str">
            <v>跳转到科技界面【石头采集 I】科技</v>
          </cell>
          <cell r="I292">
            <v>5134</v>
          </cell>
        </row>
        <row r="293">
          <cell r="H293" t="str">
            <v>跳转到科技界面【伐木场产量 II】科技</v>
          </cell>
          <cell r="I293">
            <v>5135</v>
          </cell>
        </row>
        <row r="294">
          <cell r="H294" t="str">
            <v>跳转到科技界面【黄金采集 I】科技</v>
          </cell>
          <cell r="I294">
            <v>5136</v>
          </cell>
        </row>
        <row r="295">
          <cell r="H295" t="str">
            <v>跳转到科技界面【采石场产量 I】科技</v>
          </cell>
          <cell r="I295">
            <v>5137</v>
          </cell>
        </row>
        <row r="296">
          <cell r="H296" t="str">
            <v>跳转到科技界面【采金场产量 I】科技</v>
          </cell>
          <cell r="I296">
            <v>5138</v>
          </cell>
        </row>
        <row r="297">
          <cell r="H297" t="str">
            <v>跳转到科技界面【村民效率 II】科技</v>
          </cell>
          <cell r="I297">
            <v>5139</v>
          </cell>
        </row>
        <row r="298">
          <cell r="H298" t="str">
            <v>跳转到科技界面【磨坊产量 III】科技</v>
          </cell>
          <cell r="I298">
            <v>5140</v>
          </cell>
        </row>
        <row r="299">
          <cell r="H299" t="str">
            <v>跳转到科技界面【食物采集 II】科技</v>
          </cell>
          <cell r="I299">
            <v>5141</v>
          </cell>
        </row>
        <row r="300">
          <cell r="H300" t="str">
            <v>跳转到科技界面【伐木场产量 III】科技</v>
          </cell>
          <cell r="I300">
            <v>5142</v>
          </cell>
        </row>
        <row r="301">
          <cell r="H301" t="str">
            <v>跳转到科技界面【木材采集 II】科技</v>
          </cell>
          <cell r="I301">
            <v>5143</v>
          </cell>
        </row>
        <row r="302">
          <cell r="H302" t="str">
            <v>跳转到科技界面【采石场产量 II】科技</v>
          </cell>
          <cell r="I302">
            <v>5144</v>
          </cell>
        </row>
        <row r="303">
          <cell r="H303" t="str">
            <v>跳转到科技界面【石头采集 II】科技</v>
          </cell>
          <cell r="I303">
            <v>5145</v>
          </cell>
        </row>
        <row r="304">
          <cell r="H304" t="str">
            <v>跳转到科技界面【采金场产量 II】科技</v>
          </cell>
          <cell r="I304">
            <v>5146</v>
          </cell>
        </row>
        <row r="305">
          <cell r="H305" t="str">
            <v>跳转到科技界面【黄金采集 II】科技</v>
          </cell>
          <cell r="I305">
            <v>5147</v>
          </cell>
        </row>
        <row r="306">
          <cell r="H306" t="str">
            <v>跳转到科技界面【铜币生产】科技</v>
          </cell>
          <cell r="I306">
            <v>5148</v>
          </cell>
        </row>
        <row r="307">
          <cell r="H307" t="str">
            <v>跳转到科技界面【资源存储】科技</v>
          </cell>
          <cell r="I307">
            <v>5149</v>
          </cell>
        </row>
        <row r="308">
          <cell r="H308" t="str">
            <v>跳转到科技界面【村民效率 III】科技</v>
          </cell>
          <cell r="I308">
            <v>5150</v>
          </cell>
        </row>
        <row r="309">
          <cell r="H309" t="str">
            <v>跳转到科技界面【剑士训练速度 I】科技</v>
          </cell>
          <cell r="I309">
            <v>5151</v>
          </cell>
        </row>
        <row r="310">
          <cell r="H310" t="str">
            <v>跳转到科技界面【枪兵训练速度 I】科技</v>
          </cell>
          <cell r="I310">
            <v>5152</v>
          </cell>
        </row>
        <row r="311">
          <cell r="H311" t="str">
            <v>跳转到科技界面【骑士训练速度 I】科技</v>
          </cell>
          <cell r="I311">
            <v>5153</v>
          </cell>
        </row>
        <row r="312">
          <cell r="H312" t="str">
            <v>跳转到科技界面【弓兵训练速度 I】科技</v>
          </cell>
          <cell r="I312">
            <v>5154</v>
          </cell>
        </row>
        <row r="313">
          <cell r="H313" t="str">
            <v>跳转到科技界面【伤兵容量 I】科技</v>
          </cell>
          <cell r="I313">
            <v>5155</v>
          </cell>
        </row>
        <row r="314">
          <cell r="H314" t="str">
            <v>跳转到科技界面【剑士训练速度 II】科技</v>
          </cell>
          <cell r="I314">
            <v>5156</v>
          </cell>
        </row>
        <row r="315">
          <cell r="H315" t="str">
            <v>跳转到科技界面【枪兵训练速度 II】科技</v>
          </cell>
          <cell r="I315">
            <v>5157</v>
          </cell>
        </row>
        <row r="316">
          <cell r="H316" t="str">
            <v>跳转到科技界面【骑士训练速度 II】科技</v>
          </cell>
          <cell r="I316">
            <v>5158</v>
          </cell>
        </row>
        <row r="317">
          <cell r="H317" t="str">
            <v>跳转到科技界面【弓兵训练速度 II】科技</v>
          </cell>
          <cell r="I317">
            <v>5159</v>
          </cell>
        </row>
        <row r="318">
          <cell r="H318" t="str">
            <v>跳转到科技界面【剑士训练数量 I】科技</v>
          </cell>
          <cell r="I318">
            <v>5160</v>
          </cell>
        </row>
        <row r="319">
          <cell r="H319" t="str">
            <v>跳转到科技界面【枪兵训练数量 I】科技</v>
          </cell>
          <cell r="I319">
            <v>5161</v>
          </cell>
        </row>
        <row r="320">
          <cell r="H320" t="str">
            <v>跳转到科技界面【骑士训练数量 I】科技</v>
          </cell>
          <cell r="I320">
            <v>5162</v>
          </cell>
        </row>
        <row r="321">
          <cell r="H321" t="str">
            <v>跳转到科技界面【弓兵训练数量 I】科技</v>
          </cell>
          <cell r="I321">
            <v>5163</v>
          </cell>
        </row>
        <row r="322">
          <cell r="H322" t="str">
            <v>跳转到科技界面【伤兵容量 II】科技</v>
          </cell>
          <cell r="I322">
            <v>5164</v>
          </cell>
        </row>
        <row r="323">
          <cell r="H323" t="str">
            <v>跳转到科技界面【剑士训练速度 III】科技</v>
          </cell>
          <cell r="I323">
            <v>5165</v>
          </cell>
        </row>
        <row r="324">
          <cell r="H324" t="str">
            <v>跳转到科技界面【枪兵训练速度 III】科技</v>
          </cell>
          <cell r="I324">
            <v>5166</v>
          </cell>
        </row>
        <row r="325">
          <cell r="H325" t="str">
            <v>跳转到科技界面【骑士训练速度 III】科技</v>
          </cell>
          <cell r="I325">
            <v>5167</v>
          </cell>
        </row>
        <row r="326">
          <cell r="H326" t="str">
            <v>跳转到科技界面【弓兵训练速度 III】科技</v>
          </cell>
          <cell r="I326">
            <v>5168</v>
          </cell>
        </row>
        <row r="327">
          <cell r="H327" t="str">
            <v>跳转到科技界面【剑士训练数量 II】科技</v>
          </cell>
          <cell r="I327">
            <v>5169</v>
          </cell>
        </row>
        <row r="328">
          <cell r="H328" t="str">
            <v>跳转到科技界面【枪兵训练数量 II】科技</v>
          </cell>
          <cell r="I328">
            <v>5170</v>
          </cell>
        </row>
        <row r="329">
          <cell r="H329" t="str">
            <v>跳转到科技界面【骑士训练数量 II】科技</v>
          </cell>
          <cell r="I329">
            <v>5171</v>
          </cell>
        </row>
        <row r="330">
          <cell r="H330" t="str">
            <v>跳转到科技界面【弓兵训练数量 II】科技</v>
          </cell>
          <cell r="I330">
            <v>5172</v>
          </cell>
        </row>
        <row r="331">
          <cell r="H331" t="str">
            <v>跳转到科技界面【体力上限】科技</v>
          </cell>
          <cell r="I331">
            <v>5173</v>
          </cell>
        </row>
        <row r="332">
          <cell r="H332" t="str">
            <v>跳转到科技界面【体力恢复】科技</v>
          </cell>
          <cell r="I332">
            <v>5174</v>
          </cell>
        </row>
        <row r="333">
          <cell r="H333" t="str">
            <v>跳转到科技界面【伤兵容量 III】科技</v>
          </cell>
          <cell r="I333">
            <v>5175</v>
          </cell>
        </row>
        <row r="334">
          <cell r="H334" t="str">
            <v>跳转到科技界面【攻城攻击 I】科技</v>
          </cell>
          <cell r="I334">
            <v>5176</v>
          </cell>
        </row>
        <row r="335">
          <cell r="H335" t="str">
            <v>跳转到科技界面【攻城防御 I】科技</v>
          </cell>
          <cell r="I335">
            <v>5177</v>
          </cell>
        </row>
        <row r="336">
          <cell r="H336" t="str">
            <v>跳转到科技界面【守城攻击 I】科技</v>
          </cell>
          <cell r="I336">
            <v>5178</v>
          </cell>
        </row>
        <row r="337">
          <cell r="H337" t="str">
            <v>跳转到科技界面【守城防御 I】科技</v>
          </cell>
          <cell r="I337">
            <v>5179</v>
          </cell>
        </row>
        <row r="338">
          <cell r="H338" t="str">
            <v>跳转到科技界面【城墙耐久 I】科技</v>
          </cell>
          <cell r="I338">
            <v>5180</v>
          </cell>
        </row>
        <row r="339">
          <cell r="H339" t="str">
            <v>跳转到科技界面【攻城攻击 II】科技</v>
          </cell>
          <cell r="I339">
            <v>5181</v>
          </cell>
        </row>
        <row r="340">
          <cell r="H340" t="str">
            <v>跳转到科技界面【攻城防御 II】科技</v>
          </cell>
          <cell r="I340">
            <v>5182</v>
          </cell>
        </row>
        <row r="341">
          <cell r="H341" t="str">
            <v>跳转到科技界面【守城攻击 II】科技</v>
          </cell>
          <cell r="I341">
            <v>5183</v>
          </cell>
        </row>
        <row r="342">
          <cell r="H342" t="str">
            <v>跳转到科技界面【守城防御 II】科技</v>
          </cell>
          <cell r="I342">
            <v>5184</v>
          </cell>
        </row>
        <row r="343">
          <cell r="H343" t="str">
            <v>跳转到科技界面【城防伤害 I】科技</v>
          </cell>
          <cell r="I343">
            <v>5185</v>
          </cell>
        </row>
        <row r="344">
          <cell r="H344" t="str">
            <v>跳转到科技界面【城墙修复速度 I】科技</v>
          </cell>
          <cell r="I344">
            <v>5186</v>
          </cell>
        </row>
        <row r="345">
          <cell r="H345" t="str">
            <v>跳转到科技界面【城墙耐久 II】科技</v>
          </cell>
          <cell r="I345">
            <v>5187</v>
          </cell>
        </row>
        <row r="346">
          <cell r="H346" t="str">
            <v>跳转到科技界面【攻城攻击 III】科技</v>
          </cell>
          <cell r="I346">
            <v>5188</v>
          </cell>
        </row>
        <row r="347">
          <cell r="H347" t="str">
            <v>跳转到科技界面【攻城防御 III】科技</v>
          </cell>
          <cell r="I347">
            <v>5189</v>
          </cell>
        </row>
        <row r="348">
          <cell r="H348" t="str">
            <v>跳转到科技界面【守城攻击 III】科技</v>
          </cell>
          <cell r="I348">
            <v>5190</v>
          </cell>
        </row>
        <row r="349">
          <cell r="H349" t="str">
            <v>跳转到科技界面【守城防御 III】科技</v>
          </cell>
          <cell r="I349">
            <v>5191</v>
          </cell>
        </row>
        <row r="350">
          <cell r="H350" t="str">
            <v>跳转到科技界面【城防伤害 II】科技</v>
          </cell>
          <cell r="I350">
            <v>5192</v>
          </cell>
        </row>
        <row r="351">
          <cell r="H351" t="str">
            <v>跳转到科技界面【城墙修复速度 II】科技</v>
          </cell>
          <cell r="I351">
            <v>5193</v>
          </cell>
        </row>
        <row r="352">
          <cell r="H352" t="str">
            <v>跳转到科技界面【防卫塔攻击】科技</v>
          </cell>
          <cell r="I352">
            <v>5194</v>
          </cell>
        </row>
        <row r="353">
          <cell r="H353" t="str">
            <v>跳转到科技界面【资源保护】科技</v>
          </cell>
          <cell r="I353">
            <v>5195</v>
          </cell>
        </row>
        <row r="354">
          <cell r="H354" t="str">
            <v>跳转到科技界面【城墙耐久 III】科技</v>
          </cell>
          <cell r="I354">
            <v>5196</v>
          </cell>
        </row>
        <row r="355">
          <cell r="I355">
            <v>0</v>
          </cell>
        </row>
        <row r="356">
          <cell r="I356">
            <v>0</v>
          </cell>
        </row>
        <row r="357">
          <cell r="H357" t="str">
            <v>城镇中心-升级</v>
          </cell>
          <cell r="I357">
            <v>5201</v>
          </cell>
        </row>
        <row r="358">
          <cell r="H358" t="str">
            <v>直接跳转-城镇中心-选中</v>
          </cell>
          <cell r="I358">
            <v>5300</v>
          </cell>
        </row>
        <row r="359">
          <cell r="I359">
            <v>0</v>
          </cell>
        </row>
        <row r="360">
          <cell r="H360" t="str">
            <v>跳转到【城镇中心】直接打开升级界面</v>
          </cell>
          <cell r="I360">
            <v>6201</v>
          </cell>
        </row>
        <row r="361">
          <cell r="H361" t="str">
            <v>跳转到【居民房舍】直接打开升级界面</v>
          </cell>
          <cell r="I361">
            <v>6202</v>
          </cell>
        </row>
        <row r="362">
          <cell r="H362" t="str">
            <v>跳转到【磨坊】直接打开升级界面</v>
          </cell>
          <cell r="I362">
            <v>6203</v>
          </cell>
        </row>
        <row r="363">
          <cell r="H363" t="str">
            <v>跳转到【伐木场】直接打开升级界面</v>
          </cell>
          <cell r="I363">
            <v>6204</v>
          </cell>
        </row>
        <row r="364">
          <cell r="H364" t="str">
            <v>跳转到【石矿场】直接打开升级界面</v>
          </cell>
          <cell r="I364">
            <v>6205</v>
          </cell>
        </row>
        <row r="365">
          <cell r="H365" t="str">
            <v>跳转到【剑士营】直接打开升级界面</v>
          </cell>
          <cell r="I365">
            <v>6206</v>
          </cell>
        </row>
        <row r="366">
          <cell r="H366" t="str">
            <v>跳转到【农田】直接打开升级界面</v>
          </cell>
          <cell r="I366">
            <v>6207</v>
          </cell>
        </row>
        <row r="367">
          <cell r="H367" t="str">
            <v>跳转到【城堡】直接打开升级界面</v>
          </cell>
          <cell r="I367">
            <v>6208</v>
          </cell>
        </row>
        <row r="368">
          <cell r="H368" t="str">
            <v>跳转到【马厩】直接打开升级界面</v>
          </cell>
          <cell r="I368">
            <v>6209</v>
          </cell>
        </row>
        <row r="369">
          <cell r="H369" t="str">
            <v>跳转到【学院】直接打开升级界面</v>
          </cell>
          <cell r="I369">
            <v>6211</v>
          </cell>
        </row>
        <row r="370">
          <cell r="H370" t="str">
            <v>跳转到【校场】直接打开升级界面</v>
          </cell>
          <cell r="I370">
            <v>6212</v>
          </cell>
        </row>
        <row r="371">
          <cell r="H371" t="str">
            <v>跳转到【码头】直接打开升级界面</v>
          </cell>
          <cell r="I371">
            <v>6213</v>
          </cell>
        </row>
        <row r="372">
          <cell r="H372" t="str">
            <v>跳转到【城墙】直接打开升级界面</v>
          </cell>
          <cell r="I372">
            <v>6215</v>
          </cell>
        </row>
        <row r="373">
          <cell r="H373" t="str">
            <v>跳转到【治疗房舍】直接打开升级界面</v>
          </cell>
          <cell r="I373">
            <v>6222</v>
          </cell>
        </row>
        <row r="374">
          <cell r="H374" t="str">
            <v>跳转到【射箭场】直接打开升级界面</v>
          </cell>
          <cell r="I374">
            <v>6224</v>
          </cell>
        </row>
        <row r="375">
          <cell r="H375" t="str">
            <v>跳转到【瞭望塔】直接打开升级界面</v>
          </cell>
          <cell r="I375">
            <v>6226</v>
          </cell>
        </row>
        <row r="376">
          <cell r="H376" t="str">
            <v>跳转到【防卫塔】直接打开升级界面</v>
          </cell>
          <cell r="I376">
            <v>6227</v>
          </cell>
        </row>
        <row r="377">
          <cell r="H377" t="str">
            <v>跳转到【战争大厅】直接打开升级界面</v>
          </cell>
          <cell r="I377">
            <v>6229</v>
          </cell>
        </row>
        <row r="378">
          <cell r="H378" t="str">
            <v>跳转到【大使馆】直接打开升级界面</v>
          </cell>
          <cell r="I378">
            <v>6230</v>
          </cell>
        </row>
        <row r="379">
          <cell r="H379" t="str">
            <v>跳转到【市级】直接打开升级界面</v>
          </cell>
          <cell r="I379">
            <v>6231</v>
          </cell>
        </row>
        <row r="380">
          <cell r="H380" t="str">
            <v>跳转到【枪兵营】直接打开升级界面</v>
          </cell>
          <cell r="I380">
            <v>6232</v>
          </cell>
        </row>
        <row r="381">
          <cell r="H381" t="str">
            <v>跳转到【博物馆】直接打开升级界面</v>
          </cell>
          <cell r="I381">
            <v>6233</v>
          </cell>
        </row>
        <row r="382">
          <cell r="H382" t="str">
            <v>跳转到【金矿场】直接打开升级界面</v>
          </cell>
          <cell r="I382">
            <v>6234</v>
          </cell>
        </row>
        <row r="383">
          <cell r="H383" t="str">
            <v>跳转到【点将台】直接打开升级界面</v>
          </cell>
          <cell r="I383">
            <v>6235</v>
          </cell>
        </row>
        <row r="384">
          <cell r="H384" t="str">
            <v>跳转到【纪念碑】直接打开升级界面</v>
          </cell>
          <cell r="I384">
            <v>6236</v>
          </cell>
        </row>
        <row r="385">
          <cell r="H385" t="str">
            <v>跳转到【旅店】直接打开升级界面</v>
          </cell>
          <cell r="I385">
            <v>6237</v>
          </cell>
        </row>
        <row r="386">
          <cell r="I386">
            <v>0</v>
          </cell>
        </row>
        <row r="387">
          <cell r="H387" t="str">
            <v>跳转打开联盟科技-官员推荐</v>
          </cell>
          <cell r="I387">
            <v>6300</v>
          </cell>
        </row>
        <row r="388">
          <cell r="H388" t="str">
            <v>跳转到最近的建造中的联盟建筑</v>
          </cell>
          <cell r="I388">
            <v>6301</v>
          </cell>
        </row>
        <row r="389">
          <cell r="H389" t="str">
            <v>跳转到城镇中心【升级】菜单按钮</v>
          </cell>
          <cell r="I389">
            <v>7001</v>
          </cell>
        </row>
        <row r="390">
          <cell r="H390" t="str">
            <v>跳转到城镇中心【训练村民】菜单按钮</v>
          </cell>
          <cell r="I390">
            <v>7002</v>
          </cell>
        </row>
        <row r="391">
          <cell r="H391" t="str">
            <v>跳转到城镇中心【升级时代】菜单按钮</v>
          </cell>
          <cell r="I391">
            <v>7003</v>
          </cell>
        </row>
        <row r="392">
          <cell r="H392" t="str">
            <v>跳转到城镇中心【城池增益】菜单按钮</v>
          </cell>
          <cell r="I392">
            <v>7004</v>
          </cell>
        </row>
        <row r="393">
          <cell r="H393" t="str">
            <v>跳转到城镇中心【征税】菜单按钮</v>
          </cell>
          <cell r="I393">
            <v>7005</v>
          </cell>
        </row>
        <row r="394">
          <cell r="H394" t="str">
            <v>跳转到居民房舍【升级】菜单按钮</v>
          </cell>
          <cell r="I394">
            <v>7006</v>
          </cell>
        </row>
        <row r="395">
          <cell r="H395" t="str">
            <v>跳转到居民房舍【村民调配】菜单按钮</v>
          </cell>
          <cell r="I395">
            <v>7007</v>
          </cell>
        </row>
        <row r="396">
          <cell r="H396" t="str">
            <v>跳转到居民房舍【移动】菜单按钮</v>
          </cell>
          <cell r="I396">
            <v>7008</v>
          </cell>
        </row>
        <row r="397">
          <cell r="H397" t="str">
            <v>跳转到磨坊【升级】菜单按钮</v>
          </cell>
          <cell r="I397">
            <v>7009</v>
          </cell>
        </row>
        <row r="398">
          <cell r="H398" t="str">
            <v>跳转到磨坊【移动】菜单按钮</v>
          </cell>
          <cell r="I398">
            <v>7010</v>
          </cell>
        </row>
        <row r="399">
          <cell r="H399" t="str">
            <v>跳转到伐木场【升级】菜单按钮</v>
          </cell>
          <cell r="I399">
            <v>7011</v>
          </cell>
        </row>
        <row r="400">
          <cell r="H400" t="str">
            <v>跳转到伐木场【移动】菜单按钮</v>
          </cell>
          <cell r="I400">
            <v>7012</v>
          </cell>
        </row>
        <row r="401">
          <cell r="H401" t="str">
            <v>跳转到石矿场【升级】菜单按钮</v>
          </cell>
          <cell r="I401">
            <v>7013</v>
          </cell>
        </row>
        <row r="402">
          <cell r="H402" t="str">
            <v>跳转到石矿场【移动】菜单按钮</v>
          </cell>
          <cell r="I402">
            <v>7014</v>
          </cell>
        </row>
        <row r="403">
          <cell r="H403" t="str">
            <v>跳转到剑士营【升级】菜单按钮</v>
          </cell>
          <cell r="I403">
            <v>7015</v>
          </cell>
        </row>
        <row r="404">
          <cell r="H404" t="str">
            <v>跳转到剑士营【训练】菜单按钮</v>
          </cell>
          <cell r="I404">
            <v>7016</v>
          </cell>
        </row>
        <row r="405">
          <cell r="H405" t="str">
            <v>跳转到剑士营【加速】菜单按钮</v>
          </cell>
          <cell r="I405">
            <v>7017</v>
          </cell>
        </row>
        <row r="406">
          <cell r="H406" t="str">
            <v>跳转到剑士营【移动】菜单按钮</v>
          </cell>
          <cell r="I406">
            <v>7018</v>
          </cell>
        </row>
        <row r="407">
          <cell r="H407" t="str">
            <v>跳转到农田【升级】菜单按钮</v>
          </cell>
          <cell r="I407">
            <v>7019</v>
          </cell>
        </row>
        <row r="408">
          <cell r="H408" t="str">
            <v>跳转到农田【移动】菜单按钮</v>
          </cell>
          <cell r="I408">
            <v>7020</v>
          </cell>
        </row>
        <row r="409">
          <cell r="H409" t="str">
            <v>跳转到城堡【升级】菜单按钮</v>
          </cell>
          <cell r="I409">
            <v>7021</v>
          </cell>
        </row>
        <row r="410">
          <cell r="H410" t="str">
            <v>跳转到城堡【训练】菜单按钮</v>
          </cell>
          <cell r="I410">
            <v>7022</v>
          </cell>
        </row>
        <row r="411">
          <cell r="H411" t="str">
            <v>跳转到城堡【加速】菜单按钮</v>
          </cell>
          <cell r="I411">
            <v>7023</v>
          </cell>
        </row>
        <row r="412">
          <cell r="H412" t="str">
            <v>跳转到城堡【城堡设施】菜单按钮</v>
          </cell>
          <cell r="I412">
            <v>7024</v>
          </cell>
        </row>
        <row r="413">
          <cell r="H413" t="str">
            <v>跳转到马厩【升级】菜单按钮</v>
          </cell>
          <cell r="I413">
            <v>7025</v>
          </cell>
        </row>
        <row r="414">
          <cell r="H414" t="str">
            <v>跳转到马厩【训练】菜单按钮</v>
          </cell>
          <cell r="I414">
            <v>7026</v>
          </cell>
        </row>
        <row r="415">
          <cell r="H415" t="str">
            <v>跳转到马厩【加速】菜单按钮</v>
          </cell>
          <cell r="I415">
            <v>7027</v>
          </cell>
        </row>
        <row r="416">
          <cell r="H416" t="str">
            <v>跳转到马厩【移动】菜单按钮</v>
          </cell>
          <cell r="I416">
            <v>7028</v>
          </cell>
        </row>
        <row r="417">
          <cell r="H417" t="str">
            <v>跳转到学院【升级】菜单按钮</v>
          </cell>
          <cell r="I417">
            <v>7029</v>
          </cell>
        </row>
        <row r="418">
          <cell r="H418" t="str">
            <v>跳转到学院【研究科技】菜单按钮</v>
          </cell>
          <cell r="I418">
            <v>7030</v>
          </cell>
        </row>
        <row r="419">
          <cell r="H419" t="str">
            <v>跳转到学院【加速】菜单按钮</v>
          </cell>
          <cell r="I419">
            <v>7031</v>
          </cell>
        </row>
        <row r="420">
          <cell r="H420" t="str">
            <v>跳转到学院【移动】菜单按钮</v>
          </cell>
          <cell r="I420">
            <v>7032</v>
          </cell>
        </row>
        <row r="421">
          <cell r="H421" t="str">
            <v>跳转到校场【升级】菜单按钮</v>
          </cell>
          <cell r="I421">
            <v>7033</v>
          </cell>
        </row>
        <row r="422">
          <cell r="H422" t="str">
            <v>跳转到校场【部队编组】菜单按钮</v>
          </cell>
          <cell r="I422">
            <v>7034</v>
          </cell>
        </row>
        <row r="423">
          <cell r="H423" t="str">
            <v>跳转到校场【旗帜编辑】菜单按钮</v>
          </cell>
          <cell r="I423">
            <v>7035</v>
          </cell>
        </row>
        <row r="424">
          <cell r="H424" t="str">
            <v>跳转到校场【部队详情】菜单按钮</v>
          </cell>
          <cell r="I424">
            <v>7036</v>
          </cell>
        </row>
        <row r="425">
          <cell r="H425" t="str">
            <v>跳转到码头【升级】菜单按钮</v>
          </cell>
          <cell r="I425">
            <v>7037</v>
          </cell>
        </row>
        <row r="426">
          <cell r="H426" t="str">
            <v>跳转到码头【捕鱼】菜单按钮</v>
          </cell>
          <cell r="I426">
            <v>7038</v>
          </cell>
        </row>
        <row r="427">
          <cell r="H427" t="str">
            <v>跳转到城墙【升级】菜单按钮</v>
          </cell>
          <cell r="I427">
            <v>7039</v>
          </cell>
        </row>
        <row r="428">
          <cell r="H428" t="str">
            <v>跳转到城墙【城池防御】菜单按钮</v>
          </cell>
          <cell r="I428">
            <v>7040</v>
          </cell>
        </row>
        <row r="429">
          <cell r="H429" t="str">
            <v>跳转到治疗房舍【升级】菜单按钮</v>
          </cell>
          <cell r="I429">
            <v>7041</v>
          </cell>
        </row>
        <row r="430">
          <cell r="H430" t="str">
            <v>跳转到治疗房舍【治疗】菜单按钮</v>
          </cell>
          <cell r="I430">
            <v>7042</v>
          </cell>
        </row>
        <row r="431">
          <cell r="H431" t="str">
            <v>跳转到治疗房舍【移动】菜单按钮</v>
          </cell>
          <cell r="I431">
            <v>7043</v>
          </cell>
        </row>
        <row r="432">
          <cell r="H432" t="str">
            <v>跳转到征兵房舍【升级】菜单按钮</v>
          </cell>
          <cell r="I432">
            <v>7044</v>
          </cell>
        </row>
        <row r="433">
          <cell r="H433" t="str">
            <v>跳转到射箭场【升级】菜单按钮</v>
          </cell>
          <cell r="I433">
            <v>7045</v>
          </cell>
        </row>
        <row r="434">
          <cell r="H434" t="str">
            <v>跳转到射箭场【训练】菜单按钮</v>
          </cell>
          <cell r="I434">
            <v>7046</v>
          </cell>
        </row>
        <row r="435">
          <cell r="H435" t="str">
            <v>跳转到射箭场【加速】菜单按钮</v>
          </cell>
          <cell r="I435">
            <v>7047</v>
          </cell>
        </row>
        <row r="436">
          <cell r="H436" t="str">
            <v>跳转到射箭场【移动】菜单按钮</v>
          </cell>
          <cell r="I436">
            <v>7048</v>
          </cell>
        </row>
        <row r="437">
          <cell r="H437" t="str">
            <v>跳转到瞭望塔【升级】菜单按钮</v>
          </cell>
          <cell r="I437">
            <v>7049</v>
          </cell>
        </row>
        <row r="438">
          <cell r="H438" t="str">
            <v>跳转到瞭望塔【军事详情】菜单按钮</v>
          </cell>
          <cell r="I438">
            <v>7050</v>
          </cell>
        </row>
        <row r="439">
          <cell r="H439" t="str">
            <v>跳转到防卫塔【升级】菜单按钮</v>
          </cell>
          <cell r="I439">
            <v>7051</v>
          </cell>
        </row>
        <row r="440">
          <cell r="H440" t="str">
            <v>跳转到战争大厅【升级】菜单按钮</v>
          </cell>
          <cell r="I440">
            <v>7052</v>
          </cell>
        </row>
        <row r="441">
          <cell r="H441" t="str">
            <v>跳转到战争大厅【联盟战争】菜单按钮</v>
          </cell>
          <cell r="I441">
            <v>7053</v>
          </cell>
        </row>
        <row r="442">
          <cell r="H442" t="str">
            <v>跳转到战争大厅【移动】菜单按钮</v>
          </cell>
          <cell r="I442">
            <v>7054</v>
          </cell>
        </row>
        <row r="443">
          <cell r="H443" t="str">
            <v>跳转到大使馆【升级】菜单按钮</v>
          </cell>
          <cell r="I443">
            <v>7055</v>
          </cell>
        </row>
        <row r="444">
          <cell r="H444" t="str">
            <v>跳转到大使馆【士兵援助】菜单按钮</v>
          </cell>
          <cell r="I444">
            <v>7056</v>
          </cell>
        </row>
        <row r="445">
          <cell r="H445" t="str">
            <v>跳转到大使馆【移动】菜单按钮</v>
          </cell>
          <cell r="I445">
            <v>7057</v>
          </cell>
        </row>
        <row r="446">
          <cell r="H446" t="str">
            <v>跳转到市集【升级】菜单按钮</v>
          </cell>
          <cell r="I446">
            <v>7058</v>
          </cell>
        </row>
        <row r="447">
          <cell r="H447" t="str">
            <v>跳转到市集【移动】菜单按钮</v>
          </cell>
          <cell r="I447">
            <v>7059</v>
          </cell>
        </row>
        <row r="448">
          <cell r="H448" t="str">
            <v>跳转到市集【资源兑换】菜单按钮</v>
          </cell>
          <cell r="I448">
            <v>7060</v>
          </cell>
        </row>
        <row r="449">
          <cell r="H449" t="str">
            <v>跳转到枪兵营【升级】菜单按钮</v>
          </cell>
          <cell r="I449">
            <v>7061</v>
          </cell>
        </row>
        <row r="450">
          <cell r="H450" t="str">
            <v>跳转到枪兵营【训练】菜单按钮</v>
          </cell>
          <cell r="I450">
            <v>7062</v>
          </cell>
        </row>
        <row r="451">
          <cell r="H451" t="str">
            <v>跳转到枪兵营【加速】菜单按钮</v>
          </cell>
          <cell r="I451">
            <v>7063</v>
          </cell>
        </row>
        <row r="452">
          <cell r="H452" t="str">
            <v>跳转到枪兵营【移动】菜单按钮</v>
          </cell>
          <cell r="I452">
            <v>7064</v>
          </cell>
        </row>
        <row r="453">
          <cell r="H453" t="str">
            <v>跳转到博物馆【升级】菜单按钮</v>
          </cell>
          <cell r="I453">
            <v>7065</v>
          </cell>
        </row>
        <row r="454">
          <cell r="H454" t="str">
            <v>跳转到博物馆【移动】菜单按钮</v>
          </cell>
          <cell r="I454">
            <v>7066</v>
          </cell>
        </row>
        <row r="455">
          <cell r="H455" t="str">
            <v>跳转到金矿场【升级】菜单按钮</v>
          </cell>
          <cell r="I455">
            <v>7067</v>
          </cell>
        </row>
        <row r="456">
          <cell r="H456" t="str">
            <v>跳转到金矿场【移动】菜单按钮</v>
          </cell>
          <cell r="I456">
            <v>7068</v>
          </cell>
        </row>
        <row r="457">
          <cell r="H457" t="str">
            <v>跳转到点将台【升级】菜单按钮</v>
          </cell>
          <cell r="I457">
            <v>7069</v>
          </cell>
        </row>
        <row r="458">
          <cell r="H458" t="str">
            <v>跳转到点将台【招募】菜单按钮</v>
          </cell>
          <cell r="I458">
            <v>7070</v>
          </cell>
        </row>
        <row r="459">
          <cell r="H459" t="str">
            <v>跳转到纪念碑【升级】菜单按钮</v>
          </cell>
          <cell r="I459">
            <v>7071</v>
          </cell>
        </row>
        <row r="460">
          <cell r="H460" t="str">
            <v>跳转到纪念碑【天下大势】菜单按钮</v>
          </cell>
          <cell r="I460">
            <v>7072</v>
          </cell>
        </row>
        <row r="461">
          <cell r="H461" t="str">
            <v>跳转到旅店【升级】菜单按钮</v>
          </cell>
          <cell r="I461">
            <v>7073</v>
          </cell>
        </row>
        <row r="462">
          <cell r="H462" t="str">
            <v>跳转到旅店【内政官寻访】菜单按钮</v>
          </cell>
          <cell r="I462">
            <v>7074</v>
          </cell>
        </row>
        <row r="463">
          <cell r="H463" t="str">
            <v>跳转到旅店【内政官列表】菜单按钮(废弃)</v>
          </cell>
          <cell r="I463">
            <v>7075</v>
          </cell>
        </row>
        <row r="464">
          <cell r="H464" t="str">
            <v>跳转到旅店【联协图谱】菜单按钮(废弃)</v>
          </cell>
          <cell r="I464">
            <v>7076</v>
          </cell>
        </row>
        <row r="465">
          <cell r="H465" t="str">
            <v>跳转到旅店【移动】菜单按钮</v>
          </cell>
          <cell r="I465">
            <v>7077</v>
          </cell>
        </row>
        <row r="466">
          <cell r="H466" t="str">
            <v>跳转到城镇中心【建造】确认</v>
          </cell>
          <cell r="I466">
            <v>7078</v>
          </cell>
        </row>
        <row r="467">
          <cell r="H467" t="str">
            <v>跳转到居民房舍【建造】确认</v>
          </cell>
          <cell r="I467">
            <v>7079</v>
          </cell>
        </row>
        <row r="468">
          <cell r="H468" t="str">
            <v>跳转到磨坊【建造】确认</v>
          </cell>
          <cell r="I468">
            <v>7080</v>
          </cell>
        </row>
        <row r="469">
          <cell r="H469" t="str">
            <v>跳转到伐木场【建造】确认</v>
          </cell>
          <cell r="I469">
            <v>7081</v>
          </cell>
        </row>
        <row r="470">
          <cell r="H470" t="str">
            <v>跳转到石矿场【建造】确认</v>
          </cell>
          <cell r="I470">
            <v>7082</v>
          </cell>
        </row>
        <row r="471">
          <cell r="H471" t="str">
            <v>跳转到剑士营【建造】确认</v>
          </cell>
          <cell r="I471">
            <v>7083</v>
          </cell>
        </row>
        <row r="472">
          <cell r="H472" t="str">
            <v>跳转到农田【建造】确认</v>
          </cell>
          <cell r="I472">
            <v>7084</v>
          </cell>
        </row>
        <row r="473">
          <cell r="H473" t="str">
            <v>跳转到城堡【建造】确认</v>
          </cell>
          <cell r="I473">
            <v>7085</v>
          </cell>
        </row>
        <row r="474">
          <cell r="H474" t="str">
            <v>跳转到马厩【建造】确认</v>
          </cell>
          <cell r="I474">
            <v>7086</v>
          </cell>
        </row>
        <row r="475">
          <cell r="H475" t="str">
            <v>跳转到学院【建造】确认</v>
          </cell>
          <cell r="I475">
            <v>7087</v>
          </cell>
        </row>
        <row r="476">
          <cell r="H476" t="str">
            <v>跳转到校场【建造】确认</v>
          </cell>
          <cell r="I476">
            <v>7088</v>
          </cell>
        </row>
        <row r="477">
          <cell r="H477" t="str">
            <v>跳转到码头【建造】确认</v>
          </cell>
          <cell r="I477">
            <v>7089</v>
          </cell>
        </row>
        <row r="478">
          <cell r="H478" t="str">
            <v>跳转到城墙【建造】确认</v>
          </cell>
          <cell r="I478">
            <v>7090</v>
          </cell>
        </row>
        <row r="479">
          <cell r="H479" t="str">
            <v>跳转到治疗房舍【建造】确认</v>
          </cell>
          <cell r="I479">
            <v>7091</v>
          </cell>
        </row>
        <row r="480">
          <cell r="H480" t="str">
            <v>跳转到征兵房舍【建造】确认</v>
          </cell>
          <cell r="I480">
            <v>7092</v>
          </cell>
        </row>
        <row r="481">
          <cell r="H481" t="str">
            <v>跳转到射箭场【建造】确认</v>
          </cell>
          <cell r="I481">
            <v>7093</v>
          </cell>
        </row>
        <row r="482">
          <cell r="H482" t="str">
            <v>跳转到瞭望塔【建造】确认</v>
          </cell>
          <cell r="I482">
            <v>7094</v>
          </cell>
        </row>
        <row r="483">
          <cell r="H483" t="str">
            <v>跳转到防卫塔【建造】确认</v>
          </cell>
          <cell r="I483">
            <v>7095</v>
          </cell>
        </row>
        <row r="484">
          <cell r="H484" t="str">
            <v>跳转到战争大厅【建造】确认</v>
          </cell>
          <cell r="I484">
            <v>7096</v>
          </cell>
        </row>
        <row r="485">
          <cell r="H485" t="str">
            <v>跳转到大使馆【建造】确认</v>
          </cell>
          <cell r="I485">
            <v>7097</v>
          </cell>
        </row>
        <row r="486">
          <cell r="H486" t="str">
            <v>跳转到市集【建造】确认</v>
          </cell>
          <cell r="I486">
            <v>7098</v>
          </cell>
        </row>
        <row r="487">
          <cell r="H487" t="str">
            <v>跳转到枪兵营【建造】确认</v>
          </cell>
          <cell r="I487">
            <v>7099</v>
          </cell>
        </row>
        <row r="488">
          <cell r="H488" t="str">
            <v>跳转到博物馆【建造】确认</v>
          </cell>
          <cell r="I488">
            <v>7100</v>
          </cell>
        </row>
        <row r="489">
          <cell r="H489" t="str">
            <v>跳转到金矿场【建造】确认</v>
          </cell>
          <cell r="I489">
            <v>7101</v>
          </cell>
        </row>
        <row r="490">
          <cell r="H490" t="str">
            <v>跳转到点将台【建造】确认</v>
          </cell>
          <cell r="I490">
            <v>7102</v>
          </cell>
        </row>
        <row r="491">
          <cell r="H491" t="str">
            <v>跳转到纪念碑【建造】确认</v>
          </cell>
          <cell r="I491">
            <v>7103</v>
          </cell>
        </row>
        <row r="492">
          <cell r="H492" t="str">
            <v>跳转到旅店【建造】确认</v>
          </cell>
          <cell r="I492">
            <v>7104</v>
          </cell>
        </row>
        <row r="493">
          <cell r="H493" t="str">
            <v>跳转到野外主界面【搜索】食物选项</v>
          </cell>
          <cell r="I493">
            <v>7105</v>
          </cell>
        </row>
        <row r="494">
          <cell r="H494" t="str">
            <v>跳转到玩家城堡【部队编排】菜单按钮</v>
          </cell>
          <cell r="I494">
            <v>7106</v>
          </cell>
        </row>
        <row r="495">
          <cell r="H495" t="str">
            <v>跳转到野外资源点【攻占】菜单按钮</v>
          </cell>
          <cell r="I495">
            <v>7107</v>
          </cell>
        </row>
        <row r="496">
          <cell r="H496" t="str">
            <v>跳转到主界面【编队】按钮</v>
          </cell>
          <cell r="I496">
            <v>7108</v>
          </cell>
        </row>
        <row r="497">
          <cell r="H497" t="str">
            <v>跳转到主界面【英雄】按钮</v>
          </cell>
          <cell r="I497">
            <v>7109</v>
          </cell>
        </row>
        <row r="498">
          <cell r="H498" t="str">
            <v>跳转到主界面【联盟】按钮</v>
          </cell>
          <cell r="I498">
            <v>7110</v>
          </cell>
        </row>
        <row r="499">
          <cell r="H499" t="str">
            <v>跳转到主界面【战役】按钮(废弃)</v>
          </cell>
          <cell r="I499">
            <v>7111</v>
          </cell>
        </row>
        <row r="500">
          <cell r="H500" t="str">
            <v>跳转到主界面【探险】按钮</v>
          </cell>
          <cell r="I500">
            <v>7112</v>
          </cell>
        </row>
        <row r="501">
          <cell r="H501" t="str">
            <v>跳转到主界面【发展战略】按钮</v>
          </cell>
          <cell r="I501">
            <v>7113</v>
          </cell>
        </row>
        <row r="502">
          <cell r="H502" t="str">
            <v>跳转到主界面【内政官】按钮(废弃)</v>
          </cell>
          <cell r="I502">
            <v>7114</v>
          </cell>
        </row>
        <row r="503">
          <cell r="H503" t="str">
            <v>跳转到主界面【技能】按钮</v>
          </cell>
          <cell r="I503">
            <v>7115</v>
          </cell>
        </row>
        <row r="504">
          <cell r="H504" t="str">
            <v>跳转到主界面【英雄征战】按钮</v>
          </cell>
          <cell r="I504">
            <v>7116</v>
          </cell>
        </row>
        <row r="505">
          <cell r="H505" t="str">
            <v>跳转到主界面【排行榜】按钮</v>
          </cell>
          <cell r="I505">
            <v>7117</v>
          </cell>
        </row>
        <row r="506">
          <cell r="H506" t="str">
            <v>跳转到主界面【好友】按钮</v>
          </cell>
          <cell r="I506">
            <v>7118</v>
          </cell>
        </row>
        <row r="507">
          <cell r="H507" t="str">
            <v>跳转到主界面【战功】按钮</v>
          </cell>
          <cell r="I507">
            <v>7119</v>
          </cell>
        </row>
        <row r="508">
          <cell r="H508" t="str">
            <v>跳转到主界面【繁荣度】入口</v>
          </cell>
          <cell r="I508">
            <v>7120</v>
          </cell>
        </row>
        <row r="509">
          <cell r="H509" t="str">
            <v>跳转到当前可训练1级兵【兵营建筑】展开菜单</v>
          </cell>
          <cell r="I509">
            <v>7121</v>
          </cell>
        </row>
        <row r="510">
          <cell r="H510" t="str">
            <v>跳转到当前可训练2级兵【兵营建筑】展开菜单</v>
          </cell>
          <cell r="I510">
            <v>7122</v>
          </cell>
        </row>
        <row r="511">
          <cell r="H511" t="str">
            <v>跳转到当前可训练3级兵【兵营建筑】展开菜单</v>
          </cell>
          <cell r="I511">
            <v>7123</v>
          </cell>
        </row>
        <row r="512">
          <cell r="H512" t="str">
            <v>跳转到当前可训练4级兵【兵营建筑】展开菜单</v>
          </cell>
          <cell r="I512">
            <v>7124</v>
          </cell>
        </row>
        <row r="513">
          <cell r="H513" t="str">
            <v>跳转到剑士营【训练】1级剑士</v>
          </cell>
          <cell r="I513">
            <v>7125</v>
          </cell>
        </row>
        <row r="514">
          <cell r="H514" t="str">
            <v>跳转到剑士营【训练】2级剑士</v>
          </cell>
          <cell r="I514">
            <v>7126</v>
          </cell>
        </row>
        <row r="515">
          <cell r="H515" t="str">
            <v>跳转到剑士营【训练】3级剑士</v>
          </cell>
          <cell r="I515">
            <v>7127</v>
          </cell>
        </row>
        <row r="516">
          <cell r="H516" t="str">
            <v>跳转到剑士营【训练】4级剑士</v>
          </cell>
          <cell r="I516">
            <v>7128</v>
          </cell>
        </row>
        <row r="517">
          <cell r="H517" t="str">
            <v>跳转到枪兵营【训练】1级枪兵</v>
          </cell>
          <cell r="I517">
            <v>7129</v>
          </cell>
        </row>
        <row r="518">
          <cell r="H518" t="str">
            <v>跳转到枪兵营【训练】2级枪兵</v>
          </cell>
          <cell r="I518">
            <v>7130</v>
          </cell>
        </row>
        <row r="519">
          <cell r="H519" t="str">
            <v>跳转到枪兵营【训练】3级枪兵</v>
          </cell>
          <cell r="I519">
            <v>7131</v>
          </cell>
        </row>
        <row r="520">
          <cell r="H520" t="str">
            <v>跳转到枪兵营【训练】4级枪兵</v>
          </cell>
          <cell r="I520">
            <v>7132</v>
          </cell>
        </row>
        <row r="521">
          <cell r="H521" t="str">
            <v>跳转到马厩【训练】1级骑士</v>
          </cell>
          <cell r="I521">
            <v>7133</v>
          </cell>
        </row>
        <row r="522">
          <cell r="H522" t="str">
            <v>跳转到马厩【训练】2级骑士</v>
          </cell>
          <cell r="I522">
            <v>7134</v>
          </cell>
        </row>
        <row r="523">
          <cell r="H523" t="str">
            <v>跳转到马厩【训练】3级骑士</v>
          </cell>
          <cell r="I523">
            <v>7135</v>
          </cell>
        </row>
        <row r="524">
          <cell r="H524" t="str">
            <v>跳转到马厩【训练】4级骑士</v>
          </cell>
          <cell r="I524">
            <v>7136</v>
          </cell>
        </row>
        <row r="525">
          <cell r="H525" t="str">
            <v>跳转到射箭场【训练】1级骑士</v>
          </cell>
          <cell r="I525">
            <v>7137</v>
          </cell>
        </row>
        <row r="526">
          <cell r="H526" t="str">
            <v>跳转到射箭场【训练】2级骑士</v>
          </cell>
          <cell r="I526">
            <v>7138</v>
          </cell>
        </row>
        <row r="527">
          <cell r="H527" t="str">
            <v>跳转到射箭场【训练】3级骑士</v>
          </cell>
          <cell r="I527">
            <v>7139</v>
          </cell>
        </row>
        <row r="528">
          <cell r="H528" t="str">
            <v>跳转到射箭场【训练】4级骑士</v>
          </cell>
          <cell r="I528">
            <v>7140</v>
          </cell>
        </row>
        <row r="529">
          <cell r="H529" t="str">
            <v>跳转到当前处于训练中【兵营建筑】展开菜单</v>
          </cell>
          <cell r="I529">
            <v>7141</v>
          </cell>
        </row>
        <row r="530">
          <cell r="H530" t="str">
            <v>跳转到当前士兵总数最多【兵营建筑】展开菜单</v>
          </cell>
          <cell r="I530">
            <v>7142</v>
          </cell>
        </row>
        <row r="531">
          <cell r="H531" t="str">
            <v>跳转到当前等级最高【兵营建筑】展开菜单</v>
          </cell>
          <cell r="I531">
            <v>7143</v>
          </cell>
        </row>
        <row r="532">
          <cell r="H532" t="str">
            <v>跳转到当前占领最高级【木材】资源点采集按钮</v>
          </cell>
          <cell r="I532">
            <v>7144</v>
          </cell>
        </row>
        <row r="533">
          <cell r="H533" t="str">
            <v>跳转到当前占领最高级【食物】资源点采集按钮</v>
          </cell>
          <cell r="I533">
            <v>7145</v>
          </cell>
        </row>
        <row r="534">
          <cell r="H534" t="str">
            <v>跳转到当前占领最高级【石材】资源点采集按钮</v>
          </cell>
          <cell r="I534">
            <v>7146</v>
          </cell>
        </row>
        <row r="535">
          <cell r="H535" t="str">
            <v>跳转到当前占领最高级【黄金】资源点采集按钮</v>
          </cell>
          <cell r="I535">
            <v>7147</v>
          </cell>
        </row>
        <row r="536">
          <cell r="H536" t="str">
            <v>跳转到当前占领最高级【任意】资源点采集按钮</v>
          </cell>
          <cell r="I536">
            <v>7148</v>
          </cell>
        </row>
        <row r="537">
          <cell r="H537" t="str">
            <v>跳转到当前占领最低级【木材】资源点放弃按钮</v>
          </cell>
          <cell r="I537">
            <v>7149</v>
          </cell>
        </row>
        <row r="538">
          <cell r="H538" t="str">
            <v>跳转到当前占领最低级【食物】资源点放弃按钮</v>
          </cell>
          <cell r="I538">
            <v>7150</v>
          </cell>
        </row>
        <row r="539">
          <cell r="H539" t="str">
            <v>跳转到当前占领最低级【石材】资源点放弃按钮</v>
          </cell>
          <cell r="I539">
            <v>7151</v>
          </cell>
        </row>
        <row r="540">
          <cell r="H540" t="str">
            <v>跳转到当前占领最低级【黄金】资源点放弃按钮</v>
          </cell>
          <cell r="I540">
            <v>7152</v>
          </cell>
        </row>
        <row r="541">
          <cell r="H541" t="str">
            <v>跳转到当前占领最低级【任意】资源点放弃按钮</v>
          </cell>
          <cell r="I541">
            <v>7153</v>
          </cell>
        </row>
        <row r="542">
          <cell r="H542" t="str">
            <v>跳转到当前占领最高级【木材】资源点练将按钮</v>
          </cell>
          <cell r="I542">
            <v>7154</v>
          </cell>
        </row>
        <row r="543">
          <cell r="H543" t="str">
            <v>跳转到当前占领最高级【食物】资源点练将按钮</v>
          </cell>
          <cell r="I543">
            <v>7155</v>
          </cell>
        </row>
        <row r="544">
          <cell r="H544" t="str">
            <v>跳转到当前占领最高级【石材】资源点练将按钮</v>
          </cell>
          <cell r="I544">
            <v>7156</v>
          </cell>
        </row>
        <row r="545">
          <cell r="H545" t="str">
            <v>跳转到当前占领最高级【黄金】资源点练将按钮</v>
          </cell>
          <cell r="I545">
            <v>7157</v>
          </cell>
        </row>
        <row r="546">
          <cell r="H546" t="str">
            <v>跳转到当前占领最高级【任意】资源点练将按钮</v>
          </cell>
          <cell r="I546">
            <v>7158</v>
          </cell>
        </row>
        <row r="547">
          <cell r="H547" t="str">
            <v>跳转到1级【木材】资源点攻占按钮</v>
          </cell>
          <cell r="I547">
            <v>7159</v>
          </cell>
        </row>
        <row r="548">
          <cell r="H548" t="str">
            <v>跳转到2级【木材】资源点攻占按钮</v>
          </cell>
          <cell r="I548">
            <v>7160</v>
          </cell>
        </row>
        <row r="549">
          <cell r="H549" t="str">
            <v>跳转到3级【木材】资源点攻占按钮</v>
          </cell>
          <cell r="I549">
            <v>7161</v>
          </cell>
        </row>
        <row r="550">
          <cell r="H550" t="str">
            <v>跳转到4级【木材】资源点攻占按钮</v>
          </cell>
          <cell r="I550">
            <v>7162</v>
          </cell>
        </row>
        <row r="551">
          <cell r="H551" t="str">
            <v>跳转到5级【木材】资源点攻占按钮</v>
          </cell>
          <cell r="I551">
            <v>7163</v>
          </cell>
        </row>
        <row r="552">
          <cell r="H552" t="str">
            <v>跳转到6级【木材】资源点攻占按钮</v>
          </cell>
          <cell r="I552">
            <v>7164</v>
          </cell>
        </row>
        <row r="553">
          <cell r="H553" t="str">
            <v>跳转到7级【木材】资源点攻占按钮</v>
          </cell>
          <cell r="I553">
            <v>7165</v>
          </cell>
        </row>
        <row r="554">
          <cell r="H554" t="str">
            <v>跳转到8级【木材】资源点攻占按钮</v>
          </cell>
          <cell r="I554">
            <v>7166</v>
          </cell>
        </row>
        <row r="555">
          <cell r="H555" t="str">
            <v>跳转到9级【木材】资源点攻占按钮</v>
          </cell>
          <cell r="I555">
            <v>7167</v>
          </cell>
        </row>
        <row r="556">
          <cell r="H556" t="str">
            <v>跳转到10级【木材】资源点攻占按钮</v>
          </cell>
          <cell r="I556">
            <v>7168</v>
          </cell>
        </row>
        <row r="557">
          <cell r="H557" t="str">
            <v>跳转到11级【木材】资源点攻占按钮</v>
          </cell>
          <cell r="I557">
            <v>7169</v>
          </cell>
        </row>
        <row r="558">
          <cell r="H558" t="str">
            <v>跳转到12级【木材】资源点攻占按钮</v>
          </cell>
          <cell r="I558">
            <v>7170</v>
          </cell>
        </row>
        <row r="559">
          <cell r="H559" t="str">
            <v>跳转到13级【木材】资源点攻占按钮</v>
          </cell>
          <cell r="I559">
            <v>7171</v>
          </cell>
        </row>
        <row r="560">
          <cell r="H560" t="str">
            <v>跳转到14级【木材】资源点攻占按钮</v>
          </cell>
          <cell r="I560">
            <v>7172</v>
          </cell>
        </row>
        <row r="561">
          <cell r="H561" t="str">
            <v>跳转到15级【木材】资源点攻占按钮</v>
          </cell>
          <cell r="I561">
            <v>7173</v>
          </cell>
        </row>
        <row r="562">
          <cell r="H562" t="str">
            <v>跳转到1级【食物】资源点攻占按钮</v>
          </cell>
          <cell r="I562">
            <v>7174</v>
          </cell>
        </row>
        <row r="563">
          <cell r="H563" t="str">
            <v>跳转到2级【食物】资源点攻占按钮</v>
          </cell>
          <cell r="I563">
            <v>7175</v>
          </cell>
        </row>
        <row r="564">
          <cell r="H564" t="str">
            <v>跳转到3级【食物】资源点攻占按钮</v>
          </cell>
          <cell r="I564">
            <v>7176</v>
          </cell>
        </row>
        <row r="565">
          <cell r="H565" t="str">
            <v>跳转到4级【食物】资源点攻占按钮</v>
          </cell>
          <cell r="I565">
            <v>7177</v>
          </cell>
        </row>
        <row r="566">
          <cell r="H566" t="str">
            <v>跳转到5级【食物】资源点攻占按钮</v>
          </cell>
          <cell r="I566">
            <v>7178</v>
          </cell>
        </row>
        <row r="567">
          <cell r="H567" t="str">
            <v>跳转到6级【食物】资源点攻占按钮</v>
          </cell>
          <cell r="I567">
            <v>7179</v>
          </cell>
        </row>
        <row r="568">
          <cell r="H568" t="str">
            <v>跳转到7级【食物】资源点攻占按钮</v>
          </cell>
          <cell r="I568">
            <v>7180</v>
          </cell>
        </row>
        <row r="569">
          <cell r="H569" t="str">
            <v>跳转到8级【食物】资源点攻占按钮</v>
          </cell>
          <cell r="I569">
            <v>7181</v>
          </cell>
        </row>
        <row r="570">
          <cell r="H570" t="str">
            <v>跳转到9级【食物】资源点攻占按钮</v>
          </cell>
          <cell r="I570">
            <v>7182</v>
          </cell>
        </row>
        <row r="571">
          <cell r="H571" t="str">
            <v>跳转到10级【食物】资源点攻占按钮</v>
          </cell>
          <cell r="I571">
            <v>7183</v>
          </cell>
        </row>
        <row r="572">
          <cell r="H572" t="str">
            <v>跳转到11级【食物】资源点攻占按钮</v>
          </cell>
          <cell r="I572">
            <v>7184</v>
          </cell>
        </row>
        <row r="573">
          <cell r="H573" t="str">
            <v>跳转到12级【食物】资源点攻占按钮</v>
          </cell>
          <cell r="I573">
            <v>7185</v>
          </cell>
        </row>
        <row r="574">
          <cell r="H574" t="str">
            <v>跳转到13级【食物】资源点攻占按钮</v>
          </cell>
          <cell r="I574">
            <v>7186</v>
          </cell>
        </row>
        <row r="575">
          <cell r="H575" t="str">
            <v>跳转到14级【食物】资源点攻占按钮</v>
          </cell>
          <cell r="I575">
            <v>7187</v>
          </cell>
        </row>
        <row r="576">
          <cell r="H576" t="str">
            <v>跳转到15级【食物】资源点攻占按钮</v>
          </cell>
          <cell r="I576">
            <v>7188</v>
          </cell>
        </row>
        <row r="577">
          <cell r="H577" t="str">
            <v>跳转到1级【石头】资源点攻占按钮</v>
          </cell>
          <cell r="I577">
            <v>7189</v>
          </cell>
        </row>
        <row r="578">
          <cell r="H578" t="str">
            <v>跳转到2级【石头】资源点攻占按钮</v>
          </cell>
          <cell r="I578">
            <v>7190</v>
          </cell>
        </row>
        <row r="579">
          <cell r="H579" t="str">
            <v>跳转到3级【石头】资源点攻占按钮</v>
          </cell>
          <cell r="I579">
            <v>7191</v>
          </cell>
        </row>
        <row r="580">
          <cell r="H580" t="str">
            <v>跳转到4级【石头】资源点攻占按钮</v>
          </cell>
          <cell r="I580">
            <v>7192</v>
          </cell>
        </row>
        <row r="581">
          <cell r="H581" t="str">
            <v>跳转到5级【石头】资源点攻占按钮</v>
          </cell>
          <cell r="I581">
            <v>7193</v>
          </cell>
        </row>
        <row r="582">
          <cell r="H582" t="str">
            <v>跳转到6级【石头】资源点攻占按钮</v>
          </cell>
          <cell r="I582">
            <v>7194</v>
          </cell>
        </row>
        <row r="583">
          <cell r="H583" t="str">
            <v>跳转到7级【石头】资源点攻占按钮</v>
          </cell>
          <cell r="I583">
            <v>7195</v>
          </cell>
        </row>
        <row r="584">
          <cell r="H584" t="str">
            <v>跳转到8级【石头】资源点攻占按钮</v>
          </cell>
          <cell r="I584">
            <v>7196</v>
          </cell>
        </row>
        <row r="585">
          <cell r="H585" t="str">
            <v>跳转到9级【石头】资源点攻占按钮</v>
          </cell>
          <cell r="I585">
            <v>7197</v>
          </cell>
        </row>
        <row r="586">
          <cell r="H586" t="str">
            <v>跳转到10级【石头】资源点攻占按钮</v>
          </cell>
          <cell r="I586">
            <v>7198</v>
          </cell>
        </row>
        <row r="587">
          <cell r="H587" t="str">
            <v>跳转到11级【石头】资源点攻占按钮</v>
          </cell>
          <cell r="I587">
            <v>7199</v>
          </cell>
        </row>
        <row r="588">
          <cell r="H588" t="str">
            <v>跳转到12级【石头】资源点攻占按钮</v>
          </cell>
          <cell r="I588">
            <v>7200</v>
          </cell>
        </row>
        <row r="589">
          <cell r="H589" t="str">
            <v>跳转到13级【石头】资源点攻占按钮</v>
          </cell>
          <cell r="I589">
            <v>7201</v>
          </cell>
        </row>
        <row r="590">
          <cell r="H590" t="str">
            <v>跳转到14级【石头】资源点攻占按钮</v>
          </cell>
          <cell r="I590">
            <v>7202</v>
          </cell>
        </row>
        <row r="591">
          <cell r="H591" t="str">
            <v>跳转到15级【石头】资源点攻占按钮</v>
          </cell>
          <cell r="I591">
            <v>7203</v>
          </cell>
        </row>
        <row r="592">
          <cell r="H592" t="str">
            <v>跳转到1级【黄金】资源点攻占按钮</v>
          </cell>
          <cell r="I592">
            <v>7204</v>
          </cell>
        </row>
        <row r="593">
          <cell r="H593" t="str">
            <v>跳转到2级【黄金】资源点攻占按钮</v>
          </cell>
          <cell r="I593">
            <v>7205</v>
          </cell>
        </row>
        <row r="594">
          <cell r="H594" t="str">
            <v>跳转到3级【黄金】资源点攻占按钮</v>
          </cell>
          <cell r="I594">
            <v>7206</v>
          </cell>
        </row>
        <row r="595">
          <cell r="H595" t="str">
            <v>跳转到4级【黄金】资源点攻占按钮</v>
          </cell>
          <cell r="I595">
            <v>7207</v>
          </cell>
        </row>
        <row r="596">
          <cell r="H596" t="str">
            <v>跳转到5级【黄金】资源点攻占按钮</v>
          </cell>
          <cell r="I596">
            <v>7208</v>
          </cell>
        </row>
        <row r="597">
          <cell r="H597" t="str">
            <v>跳转到6级【黄金】资源点攻占按钮</v>
          </cell>
          <cell r="I597">
            <v>7209</v>
          </cell>
        </row>
        <row r="598">
          <cell r="H598" t="str">
            <v>跳转到7级【黄金】资源点攻占按钮</v>
          </cell>
          <cell r="I598">
            <v>7210</v>
          </cell>
        </row>
        <row r="599">
          <cell r="H599" t="str">
            <v>跳转到8级【黄金】资源点攻占按钮</v>
          </cell>
          <cell r="I599">
            <v>7211</v>
          </cell>
        </row>
        <row r="600">
          <cell r="H600" t="str">
            <v>跳转到9级【黄金】资源点攻占按钮</v>
          </cell>
          <cell r="I600">
            <v>7212</v>
          </cell>
        </row>
        <row r="601">
          <cell r="H601" t="str">
            <v>跳转到10级【黄金】资源点攻占按钮</v>
          </cell>
          <cell r="I601">
            <v>7213</v>
          </cell>
        </row>
        <row r="602">
          <cell r="H602" t="str">
            <v>跳转到11级【黄金】资源点攻占按钮</v>
          </cell>
          <cell r="I602">
            <v>7214</v>
          </cell>
        </row>
        <row r="603">
          <cell r="H603" t="str">
            <v>跳转到12级【黄金】资源点攻占按钮</v>
          </cell>
          <cell r="I603">
            <v>7215</v>
          </cell>
        </row>
        <row r="604">
          <cell r="H604" t="str">
            <v>跳转到13级【黄金】资源点攻占按钮</v>
          </cell>
          <cell r="I604">
            <v>7216</v>
          </cell>
        </row>
        <row r="605">
          <cell r="H605" t="str">
            <v>跳转到14级【黄金】资源点攻占按钮</v>
          </cell>
          <cell r="I605">
            <v>7217</v>
          </cell>
        </row>
        <row r="606">
          <cell r="H606" t="str">
            <v>跳转到15级【黄金】资源点攻占按钮</v>
          </cell>
          <cell r="I606">
            <v>7218</v>
          </cell>
        </row>
        <row r="607">
          <cell r="H607" t="str">
            <v>跳转到1级【任意】资源点攻占按钮</v>
          </cell>
          <cell r="I607">
            <v>7219</v>
          </cell>
        </row>
        <row r="608">
          <cell r="H608" t="str">
            <v>跳转到2级【任意】资源点攻占按钮</v>
          </cell>
          <cell r="I608">
            <v>7220</v>
          </cell>
        </row>
        <row r="609">
          <cell r="H609" t="str">
            <v>跳转到3级【任意】资源点攻占按钮</v>
          </cell>
          <cell r="I609">
            <v>7221</v>
          </cell>
        </row>
        <row r="610">
          <cell r="H610" t="str">
            <v>跳转到4级【任意】资源点攻占按钮</v>
          </cell>
          <cell r="I610">
            <v>7222</v>
          </cell>
        </row>
        <row r="611">
          <cell r="H611" t="str">
            <v>跳转到5级【任意】资源点攻占按钮</v>
          </cell>
          <cell r="I611">
            <v>7223</v>
          </cell>
        </row>
        <row r="612">
          <cell r="H612" t="str">
            <v>跳转到6级【任意】资源点攻占按钮</v>
          </cell>
          <cell r="I612">
            <v>7224</v>
          </cell>
        </row>
        <row r="613">
          <cell r="H613" t="str">
            <v>跳转到7级【任意】资源点攻占按钮</v>
          </cell>
          <cell r="I613">
            <v>7225</v>
          </cell>
        </row>
        <row r="614">
          <cell r="H614" t="str">
            <v>跳转到8级【任意】资源点攻占按钮</v>
          </cell>
          <cell r="I614">
            <v>7226</v>
          </cell>
        </row>
        <row r="615">
          <cell r="H615" t="str">
            <v>跳转到9级【任意】资源点攻占按钮</v>
          </cell>
          <cell r="I615">
            <v>7227</v>
          </cell>
        </row>
        <row r="616">
          <cell r="H616" t="str">
            <v>跳转到10级【任意】资源点攻占按钮</v>
          </cell>
          <cell r="I616">
            <v>7228</v>
          </cell>
        </row>
        <row r="617">
          <cell r="H617" t="str">
            <v>跳转到11级【任意】资源点攻占按钮</v>
          </cell>
          <cell r="I617">
            <v>7229</v>
          </cell>
        </row>
        <row r="618">
          <cell r="H618" t="str">
            <v>跳转到12级【任意】资源点攻占按钮</v>
          </cell>
          <cell r="I618">
            <v>7230</v>
          </cell>
        </row>
        <row r="619">
          <cell r="H619" t="str">
            <v>跳转到13级【任意】资源点攻占按钮</v>
          </cell>
          <cell r="I619">
            <v>7231</v>
          </cell>
        </row>
        <row r="620">
          <cell r="H620" t="str">
            <v>跳转到14级【任意】资源点攻占按钮</v>
          </cell>
          <cell r="I620">
            <v>7232</v>
          </cell>
        </row>
        <row r="621">
          <cell r="H621" t="str">
            <v>跳转到15级【任意】资源点攻占按钮</v>
          </cell>
          <cell r="I621">
            <v>7233</v>
          </cell>
        </row>
        <row r="622">
          <cell r="H622" t="str">
            <v>跳转到1级【任意】资源点侦察按钮</v>
          </cell>
          <cell r="I622">
            <v>7234</v>
          </cell>
        </row>
        <row r="623">
          <cell r="H623" t="str">
            <v>跳转到2级【任意】资源点侦察按钮</v>
          </cell>
          <cell r="I623">
            <v>7235</v>
          </cell>
        </row>
        <row r="624">
          <cell r="H624" t="str">
            <v>跳转到3级【任意】资源点侦察按钮</v>
          </cell>
          <cell r="I624">
            <v>7236</v>
          </cell>
        </row>
        <row r="625">
          <cell r="H625" t="str">
            <v>跳转到4级【任意】资源点侦察按钮</v>
          </cell>
          <cell r="I625">
            <v>7237</v>
          </cell>
        </row>
        <row r="626">
          <cell r="H626" t="str">
            <v>跳转到5级【任意】资源点侦察按钮</v>
          </cell>
          <cell r="I626">
            <v>7238</v>
          </cell>
        </row>
        <row r="627">
          <cell r="H627" t="str">
            <v>跳转到6级【任意】资源点侦察按钮</v>
          </cell>
          <cell r="I627">
            <v>7239</v>
          </cell>
        </row>
        <row r="628">
          <cell r="H628" t="str">
            <v>跳转到7级【任意】资源点侦察按钮</v>
          </cell>
          <cell r="I628">
            <v>7240</v>
          </cell>
        </row>
        <row r="629">
          <cell r="H629" t="str">
            <v>跳转到8级【任意】资源点侦察按钮</v>
          </cell>
          <cell r="I629">
            <v>7241</v>
          </cell>
        </row>
        <row r="630">
          <cell r="H630" t="str">
            <v>跳转到9级【任意】资源点侦察按钮</v>
          </cell>
          <cell r="I630">
            <v>7242</v>
          </cell>
        </row>
        <row r="631">
          <cell r="H631" t="str">
            <v>跳转到10级【任意】资源点侦察按钮</v>
          </cell>
          <cell r="I631">
            <v>7243</v>
          </cell>
        </row>
        <row r="632">
          <cell r="H632" t="str">
            <v>跳转到11级【任意】资源点侦察按钮</v>
          </cell>
          <cell r="I632">
            <v>7244</v>
          </cell>
        </row>
        <row r="633">
          <cell r="H633" t="str">
            <v>跳转到12级【任意】资源点侦察按钮</v>
          </cell>
          <cell r="I633">
            <v>7245</v>
          </cell>
        </row>
        <row r="634">
          <cell r="H634" t="str">
            <v>跳转到13级【任意】资源点侦察按钮</v>
          </cell>
          <cell r="I634">
            <v>7246</v>
          </cell>
        </row>
        <row r="635">
          <cell r="H635" t="str">
            <v>跳转到14级【任意】资源点侦察按钮</v>
          </cell>
          <cell r="I635">
            <v>7247</v>
          </cell>
        </row>
        <row r="636">
          <cell r="H636" t="str">
            <v>跳转到15级【任意】资源点侦察按钮</v>
          </cell>
          <cell r="I636">
            <v>7248</v>
          </cell>
        </row>
        <row r="637">
          <cell r="H637" t="str">
            <v>跳转到当前可攻打最高级【木材】资源点攻占按钮</v>
          </cell>
          <cell r="I637">
            <v>7249</v>
          </cell>
        </row>
        <row r="638">
          <cell r="H638" t="str">
            <v>跳转到当前可攻打最高级【食物】资源点攻占按钮</v>
          </cell>
          <cell r="I638">
            <v>7250</v>
          </cell>
        </row>
        <row r="639">
          <cell r="H639" t="str">
            <v>跳转到当前可攻打最高级【石材】资源点攻占按钮</v>
          </cell>
          <cell r="I639">
            <v>7251</v>
          </cell>
        </row>
        <row r="640">
          <cell r="H640" t="str">
            <v>跳转到当前可攻打最高级【黄金】资源点攻占按钮</v>
          </cell>
          <cell r="I640">
            <v>7252</v>
          </cell>
        </row>
        <row r="641">
          <cell r="H641" t="str">
            <v>跳转到当前可攻打最高级【任意】资源点攻占按钮</v>
          </cell>
          <cell r="I641">
            <v>7253</v>
          </cell>
        </row>
        <row r="642">
          <cell r="H642" t="str">
            <v>跳转到城外【可打最高级】野怪进攻按钮</v>
          </cell>
          <cell r="I642">
            <v>7254</v>
          </cell>
        </row>
        <row r="643">
          <cell r="H643" t="str">
            <v>跳转到城外【1级】野怪进攻按钮</v>
          </cell>
          <cell r="I643">
            <v>7255</v>
          </cell>
        </row>
        <row r="644">
          <cell r="H644" t="str">
            <v>跳转到城外【2级】野怪进攻按钮</v>
          </cell>
          <cell r="I644">
            <v>7256</v>
          </cell>
        </row>
        <row r="645">
          <cell r="H645" t="str">
            <v>跳转到城外【3级】野怪进攻按钮</v>
          </cell>
          <cell r="I645">
            <v>7257</v>
          </cell>
        </row>
        <row r="646">
          <cell r="H646" t="str">
            <v>跳转到城外【4级】野怪进攻按钮</v>
          </cell>
          <cell r="I646">
            <v>7258</v>
          </cell>
        </row>
        <row r="647">
          <cell r="H647" t="str">
            <v>跳转到城外【5级】野怪进攻按钮</v>
          </cell>
          <cell r="I647">
            <v>7259</v>
          </cell>
        </row>
        <row r="648">
          <cell r="H648" t="str">
            <v>跳转到城外【6级】野怪进攻按钮</v>
          </cell>
          <cell r="I648">
            <v>7260</v>
          </cell>
        </row>
        <row r="649">
          <cell r="H649" t="str">
            <v>跳转到城外【7级】野怪进攻按钮</v>
          </cell>
          <cell r="I649">
            <v>7261</v>
          </cell>
        </row>
        <row r="650">
          <cell r="H650" t="str">
            <v>跳转到城外【8级】野怪进攻按钮</v>
          </cell>
          <cell r="I650">
            <v>7262</v>
          </cell>
        </row>
        <row r="651">
          <cell r="H651" t="str">
            <v>跳转到城外【9级】野怪进攻按钮</v>
          </cell>
          <cell r="I651">
            <v>7263</v>
          </cell>
        </row>
        <row r="652">
          <cell r="H652" t="str">
            <v>跳转到城外【10级】野怪进攻按钮</v>
          </cell>
          <cell r="I652">
            <v>7264</v>
          </cell>
        </row>
        <row r="653">
          <cell r="H653" t="str">
            <v>跳转到城外【11级】野怪进攻按钮</v>
          </cell>
          <cell r="I653">
            <v>7265</v>
          </cell>
        </row>
        <row r="654">
          <cell r="H654" t="str">
            <v>跳转到城外【12级】野怪进攻按钮</v>
          </cell>
          <cell r="I654">
            <v>7266</v>
          </cell>
        </row>
        <row r="655">
          <cell r="H655" t="str">
            <v>跳转到城外【13级】野怪进攻按钮</v>
          </cell>
          <cell r="I655">
            <v>7267</v>
          </cell>
        </row>
        <row r="656">
          <cell r="H656" t="str">
            <v>跳转到城外【14级】野怪进攻按钮</v>
          </cell>
          <cell r="I656">
            <v>7268</v>
          </cell>
        </row>
        <row r="657">
          <cell r="H657" t="str">
            <v>跳转到城外【15级】野怪进攻按钮</v>
          </cell>
          <cell r="I657">
            <v>7269</v>
          </cell>
        </row>
        <row r="658">
          <cell r="H658" t="str">
            <v>跳转到城外【16级】野怪进攻按钮</v>
          </cell>
          <cell r="I658">
            <v>7270</v>
          </cell>
        </row>
        <row r="659">
          <cell r="H659" t="str">
            <v>跳转到城外【17级】野怪进攻按钮</v>
          </cell>
          <cell r="I659">
            <v>7271</v>
          </cell>
        </row>
        <row r="660">
          <cell r="H660" t="str">
            <v>跳转到城外【18级】野怪进攻按钮</v>
          </cell>
          <cell r="I660">
            <v>7272</v>
          </cell>
        </row>
        <row r="661">
          <cell r="H661" t="str">
            <v>任意1支部队士兵数达到【2000】弹出提升途径</v>
          </cell>
          <cell r="I661">
            <v>7273</v>
          </cell>
        </row>
        <row r="662">
          <cell r="H662" t="str">
            <v>任意1支部队士兵数达到【6000】弹出提升途径</v>
          </cell>
          <cell r="I662">
            <v>7274</v>
          </cell>
        </row>
        <row r="663">
          <cell r="H663" t="str">
            <v>任意1支部队士兵数达到【10800】弹出提升途径</v>
          </cell>
          <cell r="I663">
            <v>7275</v>
          </cell>
        </row>
        <row r="664">
          <cell r="H664" t="str">
            <v>任意1支部队士兵数达到【13600】弹出提升途径</v>
          </cell>
          <cell r="I664">
            <v>7276</v>
          </cell>
        </row>
        <row r="665">
          <cell r="H665" t="str">
            <v>任意1支部队士兵数达到【35000】弹出提升途径</v>
          </cell>
          <cell r="I665">
            <v>7277</v>
          </cell>
        </row>
        <row r="666">
          <cell r="H666" t="str">
            <v>任意1支部队士兵数达到【45000】弹出提升途径</v>
          </cell>
          <cell r="I666">
            <v>7278</v>
          </cell>
        </row>
        <row r="667">
          <cell r="H667" t="str">
            <v>任意1支部队士兵数达到【55000】弹出提升途径</v>
          </cell>
          <cell r="I667">
            <v>7279</v>
          </cell>
        </row>
        <row r="668">
          <cell r="H668" t="str">
            <v>任意1支部队士兵数达到【60000】弹出提升途径</v>
          </cell>
          <cell r="I668">
            <v>7280</v>
          </cell>
        </row>
        <row r="669">
          <cell r="H669" t="str">
            <v>任意1支部队士兵数达到【70000】弹出提升途径</v>
          </cell>
          <cell r="I669">
            <v>7281</v>
          </cell>
        </row>
        <row r="670">
          <cell r="H670" t="str">
            <v>任意1支部队士兵数达到【80000】弹出提升途径</v>
          </cell>
          <cell r="I670">
            <v>7282</v>
          </cell>
        </row>
        <row r="671">
          <cell r="H671" t="str">
            <v>任意1支部队士兵数达到【90000】弹出提升途径</v>
          </cell>
          <cell r="I671">
            <v>7283</v>
          </cell>
        </row>
        <row r="672">
          <cell r="H672" t="str">
            <v>任意1支部队士兵数达到【100000】弹出提升途径</v>
          </cell>
          <cell r="I672">
            <v>7284</v>
          </cell>
        </row>
        <row r="673">
          <cell r="H673" t="str">
            <v>跳转到资源点根据产量【8000】判断选择不够的</v>
          </cell>
          <cell r="I673">
            <v>7285</v>
          </cell>
        </row>
        <row r="674">
          <cell r="H674" t="str">
            <v>跳转到资源点根据产量【25000】判断选择不够的</v>
          </cell>
          <cell r="I674">
            <v>7286</v>
          </cell>
        </row>
        <row r="675">
          <cell r="H675" t="str">
            <v>跳转到资源点根据产量【50000】判断选择不够的</v>
          </cell>
          <cell r="I675">
            <v>7287</v>
          </cell>
        </row>
        <row r="676">
          <cell r="H676" t="str">
            <v>跳转到城外【1级】精英怪</v>
          </cell>
          <cell r="I676">
            <v>7288</v>
          </cell>
        </row>
        <row r="677">
          <cell r="H677" t="str">
            <v>跳转到城外【2级】精英怪</v>
          </cell>
          <cell r="I677">
            <v>7289</v>
          </cell>
        </row>
        <row r="678">
          <cell r="H678" t="str">
            <v>跳转到城外【3级】精英怪</v>
          </cell>
          <cell r="I678">
            <v>7290</v>
          </cell>
        </row>
        <row r="679">
          <cell r="H679" t="str">
            <v>跳转到城外【4级】精英怪</v>
          </cell>
          <cell r="I679">
            <v>7291</v>
          </cell>
        </row>
        <row r="680">
          <cell r="H680" t="str">
            <v>跳转到城外【5级】精英怪</v>
          </cell>
          <cell r="I680">
            <v>7292</v>
          </cell>
        </row>
        <row r="681">
          <cell r="H681" t="str">
            <v>跳转到城外【6级】精英怪</v>
          </cell>
          <cell r="I681">
            <v>7293</v>
          </cell>
        </row>
        <row r="682">
          <cell r="H682" t="str">
            <v>跳转到城外【1级】稀有怪</v>
          </cell>
          <cell r="I682">
            <v>7294</v>
          </cell>
        </row>
        <row r="683">
          <cell r="H683" t="str">
            <v>跳转到城外【2级】稀有怪</v>
          </cell>
          <cell r="I683">
            <v>7295</v>
          </cell>
        </row>
        <row r="684">
          <cell r="H684" t="str">
            <v>跳转到城外【3级】稀有怪</v>
          </cell>
          <cell r="I684">
            <v>7296</v>
          </cell>
        </row>
        <row r="685">
          <cell r="H685" t="str">
            <v>跳转到城外【4级】稀有怪</v>
          </cell>
          <cell r="I685">
            <v>7297</v>
          </cell>
        </row>
        <row r="686">
          <cell r="H686" t="str">
            <v>跳转到城外【5级】稀有怪</v>
          </cell>
          <cell r="I686">
            <v>7298</v>
          </cell>
        </row>
        <row r="687">
          <cell r="H687" t="str">
            <v>跳转到城外【6级】稀有怪</v>
          </cell>
          <cell r="I687">
            <v>7299</v>
          </cell>
        </row>
        <row r="688">
          <cell r="H688" t="str">
            <v>跳转到城外【任意等级】稀有怪</v>
          </cell>
          <cell r="I688">
            <v>7301</v>
          </cell>
        </row>
        <row r="689">
          <cell r="H689" t="str">
            <v>跳转到6级【黄金】资源点侦察按钮</v>
          </cell>
          <cell r="I689">
            <v>7300</v>
          </cell>
        </row>
        <row r="690">
          <cell r="H690" t="str">
            <v>跳转到居民房舍【训练村民】直接打开界面</v>
          </cell>
          <cell r="I690">
            <v>7310</v>
          </cell>
        </row>
        <row r="691">
          <cell r="H691" t="str">
            <v>跳转到资源点根据产量【15000】判断选择不够的</v>
          </cell>
          <cell r="I691">
            <v>7311</v>
          </cell>
        </row>
        <row r="692">
          <cell r="H692" t="str">
            <v>跳转到资源点根据产量【23000】判断选择不够的</v>
          </cell>
          <cell r="I692">
            <v>7312</v>
          </cell>
        </row>
        <row r="693">
          <cell r="H693" t="str">
            <v>跳转到资源点根据产量【25000】判断选择不够的</v>
          </cell>
          <cell r="I693">
            <v>7313</v>
          </cell>
        </row>
        <row r="694">
          <cell r="H694" t="str">
            <v>跳转到任务界面【日常任务】</v>
          </cell>
          <cell r="I694">
            <v>7314</v>
          </cell>
        </row>
        <row r="695">
          <cell r="H695" t="str">
            <v>跳转到主界面【领地】入口</v>
          </cell>
          <cell r="I695">
            <v>7315</v>
          </cell>
        </row>
        <row r="696">
          <cell r="H696" t="str">
            <v>跳转到剑士营【训练】400名1级剑士</v>
          </cell>
          <cell r="I696">
            <v>7316</v>
          </cell>
        </row>
        <row r="697">
          <cell r="H697" t="str">
            <v>跳转到当前可训练2级兵【兵营建筑】训练500名士兵</v>
          </cell>
          <cell r="I697">
            <v>7317</v>
          </cell>
        </row>
        <row r="698">
          <cell r="H698" t="str">
            <v>跳转到当前可训练3级兵【兵营建筑】训练1000名士兵</v>
          </cell>
          <cell r="I698">
            <v>7318</v>
          </cell>
        </row>
        <row r="699">
          <cell r="H699" t="str">
            <v>跳转到当前可训练4级兵【兵营建筑】训练2000名士兵</v>
          </cell>
          <cell r="I699">
            <v>7319</v>
          </cell>
        </row>
        <row r="700">
          <cell r="H700" t="str">
            <v>跳转到内城主界面【建造】按钮</v>
          </cell>
          <cell r="I700">
            <v>7320</v>
          </cell>
        </row>
        <row r="701">
          <cell r="H701" t="str">
            <v>跳转到点将台英雄招募【铜钱招募】</v>
          </cell>
          <cell r="I701">
            <v>7321</v>
          </cell>
        </row>
        <row r="702">
          <cell r="H702" t="str">
            <v>跳转到点将台英雄招募【帝国币招募】</v>
          </cell>
          <cell r="I702">
            <v>7322</v>
          </cell>
        </row>
        <row r="703">
          <cell r="H703" t="str">
            <v>跳转到点将台英雄招募【赛季卡包】</v>
          </cell>
          <cell r="I703">
            <v>7323</v>
          </cell>
        </row>
        <row r="704">
          <cell r="H704" t="str">
            <v>跳转到点将台英雄招募【限时招募】</v>
          </cell>
          <cell r="I704">
            <v>7324</v>
          </cell>
        </row>
        <row r="705">
          <cell r="H705" t="str">
            <v>跳转到点将台英雄招募【新手招募】</v>
          </cell>
          <cell r="I705">
            <v>7325</v>
          </cell>
        </row>
        <row r="706">
          <cell r="H706" t="str">
            <v>跳转到可宣战1级村落【宣战】按钮</v>
          </cell>
          <cell r="I706">
            <v>7326</v>
          </cell>
        </row>
        <row r="707">
          <cell r="H707" t="str">
            <v>跳转到可建造地基【GuildID=1】按钮</v>
          </cell>
          <cell r="I707">
            <v>7327</v>
          </cell>
        </row>
        <row r="708">
          <cell r="H708" t="str">
            <v>跳转到当前士兵总数最多兵营建筑【训练】展开菜单</v>
          </cell>
          <cell r="I708">
            <v>7328</v>
          </cell>
        </row>
        <row r="709">
          <cell r="H709" t="str">
            <v>跳转到任务界面【剧情任务】</v>
          </cell>
          <cell r="I709">
            <v>7329</v>
          </cell>
        </row>
        <row r="710">
          <cell r="H710" t="str">
            <v>跳转到野外主界面【搜索】铜矿选项</v>
          </cell>
          <cell r="I710">
            <v>7330</v>
          </cell>
        </row>
        <row r="711">
          <cell r="H711" t="str">
            <v>跳转到当前占领最高级【黄金】资源点采集按钮</v>
          </cell>
          <cell r="I711">
            <v>7331</v>
          </cell>
        </row>
        <row r="712">
          <cell r="H712" t="str">
            <v>跳转到野外主界面【搜索】野怪选项</v>
          </cell>
          <cell r="I712">
            <v>7332</v>
          </cell>
        </row>
        <row r="713">
          <cell r="H713" t="str">
            <v>跳转到活动页面【英雄战役】(废弃)</v>
          </cell>
          <cell r="I713">
            <v>7333</v>
          </cell>
        </row>
        <row r="714">
          <cell r="H714" t="str">
            <v>跳转到活动页面【旅店活动】(废弃)</v>
          </cell>
          <cell r="I714">
            <v>7334</v>
          </cell>
        </row>
        <row r="715">
          <cell r="H715" t="str">
            <v>跳转到活动页面【英雄辈出】</v>
          </cell>
          <cell r="I715">
            <v>7335</v>
          </cell>
        </row>
        <row r="716">
          <cell r="H716" t="str">
            <v>跳转到活动页面【开垦土地】</v>
          </cell>
          <cell r="I716">
            <v>7336</v>
          </cell>
        </row>
        <row r="717">
          <cell r="H717" t="str">
            <v>跳转到活动页面【城市风格】</v>
          </cell>
          <cell r="I717">
            <v>7337</v>
          </cell>
        </row>
        <row r="718">
          <cell r="H718" t="str">
            <v>跳转到治疗房舍，处于治疗状态就选中【治疗气泡】</v>
          </cell>
          <cell r="I718">
            <v>7338</v>
          </cell>
        </row>
        <row r="719">
          <cell r="H719" t="str">
            <v>跳转到探险直接打开【探险队】编辑界面</v>
          </cell>
          <cell r="I719">
            <v>7339</v>
          </cell>
        </row>
        <row r="720">
          <cell r="H720" t="str">
            <v>跳转到城堡设施【后勤营】</v>
          </cell>
          <cell r="I720">
            <v>7340</v>
          </cell>
        </row>
        <row r="721">
          <cell r="H721" t="str">
            <v>跳转到城堡设施【英雄训练场】</v>
          </cell>
          <cell r="I721">
            <v>7341</v>
          </cell>
        </row>
        <row r="722">
          <cell r="H722" t="str">
            <v>跳转到城堡设施【英雄防具所】</v>
          </cell>
          <cell r="I722">
            <v>7342</v>
          </cell>
        </row>
        <row r="723">
          <cell r="H723" t="str">
            <v>跳转到城堡设施【英雄补给站】</v>
          </cell>
          <cell r="I723">
            <v>7343</v>
          </cell>
        </row>
        <row r="724">
          <cell r="H724" t="str">
            <v>跳转到城堡设施【兵工坊】</v>
          </cell>
          <cell r="I724">
            <v>7344</v>
          </cell>
        </row>
        <row r="725">
          <cell r="H725" t="str">
            <v>跳转到城堡设施【刀剑坊】</v>
          </cell>
          <cell r="I725">
            <v>7345</v>
          </cell>
        </row>
        <row r="726">
          <cell r="H726" t="str">
            <v>跳转到城堡设施【长枪坊】</v>
          </cell>
          <cell r="I726">
            <v>7346</v>
          </cell>
        </row>
        <row r="727">
          <cell r="H727" t="str">
            <v>跳转到城堡设施【战马营】</v>
          </cell>
          <cell r="I727">
            <v>7347</v>
          </cell>
        </row>
        <row r="728">
          <cell r="H728" t="str">
            <v>跳转到城堡设施【弓弩营】</v>
          </cell>
          <cell r="I728">
            <v>7348</v>
          </cell>
        </row>
        <row r="729">
          <cell r="H729" t="str">
            <v>跳转到城堡设施【英勇之剑】</v>
          </cell>
          <cell r="I729">
            <v>7349</v>
          </cell>
        </row>
        <row r="730">
          <cell r="H730" t="str">
            <v>跳转到城堡设施【统御皇冠】</v>
          </cell>
          <cell r="I730">
            <v>7350</v>
          </cell>
        </row>
        <row r="731">
          <cell r="H731" t="str">
            <v>跳转到城堡设施【谋略之杖】</v>
          </cell>
          <cell r="I731">
            <v>7351</v>
          </cell>
        </row>
        <row r="732">
          <cell r="H732" t="str">
            <v>跳转到城堡设施【高级兵工坊】</v>
          </cell>
          <cell r="I732">
            <v>7352</v>
          </cell>
        </row>
        <row r="733">
          <cell r="H733" t="str">
            <v>跳转到城堡设施【盾墙】</v>
          </cell>
          <cell r="I733">
            <v>7353</v>
          </cell>
        </row>
        <row r="734">
          <cell r="H734" t="str">
            <v>跳转到城堡设施【枪靶】</v>
          </cell>
          <cell r="I734">
            <v>7354</v>
          </cell>
        </row>
        <row r="735">
          <cell r="H735" t="str">
            <v>跳转到城堡设施【驰道】</v>
          </cell>
          <cell r="I735">
            <v>7355</v>
          </cell>
        </row>
        <row r="736">
          <cell r="H736" t="str">
            <v>跳转到城堡设施【箭垛】</v>
          </cell>
          <cell r="I736">
            <v>7356</v>
          </cell>
        </row>
        <row r="737">
          <cell r="H737" t="str">
            <v>跳转到主界面【活动】入口</v>
          </cell>
          <cell r="I737">
            <v>7357</v>
          </cell>
        </row>
        <row r="738">
          <cell r="H738" t="str">
            <v>跳转到主界面【商城】入口</v>
          </cell>
          <cell r="I738">
            <v>7358</v>
          </cell>
        </row>
        <row r="739">
          <cell r="H739" t="str">
            <v>跳转到发展方略界面技术改良【攻城掠地】</v>
          </cell>
          <cell r="I739">
            <v>7359</v>
          </cell>
        </row>
        <row r="740">
          <cell r="H740" t="str">
            <v>跳转到发展方略界面技术改良【伪装】</v>
          </cell>
          <cell r="I740">
            <v>7360</v>
          </cell>
        </row>
        <row r="741">
          <cell r="H741" t="str">
            <v>跳转到发展方略界面技术改良【农耕】</v>
          </cell>
          <cell r="I741">
            <v>7361</v>
          </cell>
        </row>
        <row r="742">
          <cell r="H742" t="str">
            <v>跳转到发展方略界面技术改良【伐木斧】</v>
          </cell>
          <cell r="I742">
            <v>7362</v>
          </cell>
        </row>
        <row r="743">
          <cell r="H743" t="str">
            <v>跳转到发展方略界面技术改良【安抚】</v>
          </cell>
          <cell r="I743">
            <v>7363</v>
          </cell>
        </row>
        <row r="744">
          <cell r="H744" t="str">
            <v>跳转到发展方略界面技术改良【决断力】</v>
          </cell>
          <cell r="I744">
            <v>7364</v>
          </cell>
        </row>
        <row r="745">
          <cell r="H745" t="str">
            <v>跳转到发展方略界面技术改良【野性呼唤】</v>
          </cell>
          <cell r="I745">
            <v>7365</v>
          </cell>
        </row>
        <row r="746">
          <cell r="H746" t="str">
            <v>跳转到发展方略界面技术改良【蛇行走位】</v>
          </cell>
          <cell r="I746">
            <v>7366</v>
          </cell>
        </row>
        <row r="747">
          <cell r="H747" t="str">
            <v>跳转到发展方略界面技术改良【采石术】</v>
          </cell>
          <cell r="I747">
            <v>7367</v>
          </cell>
        </row>
        <row r="748">
          <cell r="H748" t="str">
            <v>跳转到发展方略界面技术改良【淘金术】</v>
          </cell>
          <cell r="I748">
            <v>7368</v>
          </cell>
        </row>
        <row r="749">
          <cell r="H749" t="str">
            <v>跳转到发展方略界面技术改良【采集术】</v>
          </cell>
          <cell r="I749">
            <v>7369</v>
          </cell>
        </row>
        <row r="750">
          <cell r="H750" t="str">
            <v>跳转到发展方略界面技术改良【轮采】</v>
          </cell>
          <cell r="I750">
            <v>7370</v>
          </cell>
        </row>
        <row r="751">
          <cell r="H751" t="str">
            <v>跳转到发展方略界面技术改良【灌溉术】</v>
          </cell>
          <cell r="I751">
            <v>7371</v>
          </cell>
        </row>
        <row r="752">
          <cell r="H752" t="str">
            <v>跳转到发展方略界面技术改良【扦插术】</v>
          </cell>
          <cell r="I752">
            <v>7372</v>
          </cell>
        </row>
        <row r="753">
          <cell r="H753" t="str">
            <v>跳转到发展方略界面技术改良【进攻演习】</v>
          </cell>
          <cell r="I753">
            <v>7373</v>
          </cell>
        </row>
        <row r="754">
          <cell r="H754" t="str">
            <v>跳转到发展方略界面技术改良【防守演习】</v>
          </cell>
          <cell r="I754">
            <v>7374</v>
          </cell>
        </row>
        <row r="755">
          <cell r="H755" t="str">
            <v>跳转到发展方略界面技术改良【勘探术】</v>
          </cell>
          <cell r="I755">
            <v>7375</v>
          </cell>
        </row>
        <row r="756">
          <cell r="H756" t="str">
            <v>跳转到发展方略界面技术改良【提炼术】</v>
          </cell>
          <cell r="I756">
            <v>7376</v>
          </cell>
        </row>
        <row r="757">
          <cell r="H757" t="str">
            <v>跳转到发展方略界面技术改良【寻访恢复】</v>
          </cell>
          <cell r="I757">
            <v>7377</v>
          </cell>
        </row>
        <row r="758">
          <cell r="H758" t="str">
            <v>跳转到发展方略界面技术改良【工具研发】</v>
          </cell>
          <cell r="I758">
            <v>7378</v>
          </cell>
        </row>
        <row r="759">
          <cell r="H759" t="str">
            <v>跳转到发展方略界面文化改良【野外集训】</v>
          </cell>
          <cell r="I759">
            <v>7379</v>
          </cell>
        </row>
        <row r="760">
          <cell r="H760" t="str">
            <v>跳转到发展方略界面文化改良【空间管理】</v>
          </cell>
          <cell r="I760">
            <v>7380</v>
          </cell>
        </row>
        <row r="761">
          <cell r="H761" t="str">
            <v>跳转到发展方略界面文化改良【英雄理财】</v>
          </cell>
          <cell r="I761">
            <v>7381</v>
          </cell>
        </row>
        <row r="762">
          <cell r="H762" t="str">
            <v>跳转到发展方略界面文化改良【内政理财】</v>
          </cell>
          <cell r="I762">
            <v>7382</v>
          </cell>
        </row>
        <row r="763">
          <cell r="H763" t="str">
            <v>跳转到发展方略界面文化改良【战时急救】</v>
          </cell>
          <cell r="I763">
            <v>7383</v>
          </cell>
        </row>
        <row r="764">
          <cell r="H764" t="str">
            <v>跳转到发展方略界面文化改良【军医所】</v>
          </cell>
          <cell r="I764">
            <v>7384</v>
          </cell>
        </row>
        <row r="765">
          <cell r="H765" t="str">
            <v>跳转到发展方略界面文化改良【背水一战】</v>
          </cell>
          <cell r="I765">
            <v>7385</v>
          </cell>
        </row>
        <row r="766">
          <cell r="H766" t="str">
            <v>跳转到发展方略界面文化改良【战时守备】</v>
          </cell>
          <cell r="I766">
            <v>7386</v>
          </cell>
        </row>
        <row r="767">
          <cell r="H767" t="str">
            <v>跳转到发展方略界面文化改良【深水捕捞】</v>
          </cell>
          <cell r="I767">
            <v>7387</v>
          </cell>
        </row>
        <row r="768">
          <cell r="H768" t="str">
            <v>跳转到发展方略界面文化改良【渔网编织】</v>
          </cell>
          <cell r="I768">
            <v>7388</v>
          </cell>
        </row>
        <row r="769">
          <cell r="H769" t="str">
            <v>跳转到发展方略界面文化改良【独立作战】</v>
          </cell>
          <cell r="I769">
            <v>7389</v>
          </cell>
        </row>
        <row r="770">
          <cell r="H770" t="str">
            <v>跳转到发展方略界面文化改良【合击】</v>
          </cell>
          <cell r="I770">
            <v>7390</v>
          </cell>
        </row>
        <row r="771">
          <cell r="H771" t="str">
            <v>跳转到发展方略界面文化改良【城墙恢复】</v>
          </cell>
          <cell r="I771">
            <v>7391</v>
          </cell>
        </row>
        <row r="772">
          <cell r="H772" t="str">
            <v>跳转到发展方略界面文化改良【攻城祷告】</v>
          </cell>
          <cell r="I772">
            <v>7392</v>
          </cell>
        </row>
        <row r="773">
          <cell r="H773" t="str">
            <v>跳转到发展方略界面文化改良【练兵技巧】</v>
          </cell>
          <cell r="I773">
            <v>7393</v>
          </cell>
        </row>
        <row r="774">
          <cell r="H774" t="str">
            <v>跳转到发展方略界面文化改良【征兵】</v>
          </cell>
          <cell r="I774">
            <v>7394</v>
          </cell>
        </row>
        <row r="775">
          <cell r="H775" t="str">
            <v>跳转到发展方略界面文化改良【独立防护】</v>
          </cell>
          <cell r="I775">
            <v>7395</v>
          </cell>
        </row>
        <row r="776">
          <cell r="H776" t="str">
            <v>跳转到发展方略界面文化改良【联防】</v>
          </cell>
          <cell r="I776">
            <v>7396</v>
          </cell>
        </row>
        <row r="777">
          <cell r="H777" t="str">
            <v>跳转到发展方略界面文化改良【力量训练】</v>
          </cell>
          <cell r="I777">
            <v>7397</v>
          </cell>
        </row>
        <row r="778">
          <cell r="H778" t="str">
            <v>跳转到发展方略界面文化改良【狂欢派对】</v>
          </cell>
          <cell r="I778">
            <v>7398</v>
          </cell>
        </row>
        <row r="779">
          <cell r="H779" t="str">
            <v>跳转到活动页面【旅店活动】无箭头(废弃)</v>
          </cell>
          <cell r="I779">
            <v>7399</v>
          </cell>
        </row>
        <row r="780">
          <cell r="H780" t="str">
            <v>跳转到活动页面【英雄战役】(废弃)</v>
          </cell>
          <cell r="I780">
            <v>7400</v>
          </cell>
        </row>
        <row r="781">
          <cell r="H781" t="str">
            <v>跳转到活动页面【旅店活动】(废弃)</v>
          </cell>
          <cell r="I781">
            <v>7401</v>
          </cell>
        </row>
        <row r="782">
          <cell r="H782" t="str">
            <v>跳转到活动页面【英雄辈出】</v>
          </cell>
          <cell r="I782">
            <v>7402</v>
          </cell>
        </row>
        <row r="783">
          <cell r="H783" t="str">
            <v>跳转到聊天界面【联盟】选项</v>
          </cell>
          <cell r="I783">
            <v>7403</v>
          </cell>
        </row>
        <row r="784">
          <cell r="H784" t="str">
            <v>跳转到城镇中心【城池增益】菜单按钮</v>
          </cell>
          <cell r="I784">
            <v>7404</v>
          </cell>
        </row>
        <row r="785">
          <cell r="H785" t="str">
            <v>跳转到玩家城堡【城池增益】菜单按钮</v>
          </cell>
          <cell r="I785">
            <v>7405</v>
          </cell>
        </row>
        <row r="786">
          <cell r="H786" t="str">
            <v>跳转到当前占领最高级资源点【资源升级】按钮</v>
          </cell>
          <cell r="I786">
            <v>7406</v>
          </cell>
        </row>
        <row r="787">
          <cell r="H787" t="str">
            <v>跳转到主界面【蛮族集结活动】入口</v>
          </cell>
          <cell r="I787">
            <v>7407</v>
          </cell>
        </row>
        <row r="788">
          <cell r="H788" t="str">
            <v>跳转到主界面【英雄招募】入口</v>
          </cell>
          <cell r="I788">
            <v>7408</v>
          </cell>
        </row>
        <row r="789">
          <cell r="H789" t="str">
            <v>跳转到主界面英雄招募入口【铜钱招募】</v>
          </cell>
          <cell r="I789">
            <v>7409</v>
          </cell>
        </row>
        <row r="790">
          <cell r="H790" t="str">
            <v>跳转到主界面英雄招募入口【帝国币招募】</v>
          </cell>
          <cell r="I790">
            <v>7410</v>
          </cell>
        </row>
        <row r="791">
          <cell r="H791" t="str">
            <v>跳转到主界面英雄招募入口【赛季卡包】</v>
          </cell>
          <cell r="I791">
            <v>7411</v>
          </cell>
        </row>
        <row r="792">
          <cell r="H792" t="str">
            <v>跳转到主界面英雄招募入口【限时招募】</v>
          </cell>
          <cell r="I792">
            <v>7412</v>
          </cell>
        </row>
        <row r="793">
          <cell r="H793" t="str">
            <v>跳转到主界面英雄招募入口【新手招募】</v>
          </cell>
          <cell r="I793">
            <v>7413</v>
          </cell>
        </row>
        <row r="794">
          <cell r="H794" t="str">
            <v>跳转到活动页面【群英荟萃】</v>
          </cell>
          <cell r="I794">
            <v>7414</v>
          </cell>
        </row>
        <row r="795">
          <cell r="H795" t="str">
            <v>跳转到活动页面【每日签到】</v>
          </cell>
          <cell r="I795">
            <v>7415</v>
          </cell>
        </row>
        <row r="796">
          <cell r="H796" t="str">
            <v>跳转到商城【首充大礼】</v>
          </cell>
          <cell r="I796">
            <v>7416</v>
          </cell>
        </row>
        <row r="797">
          <cell r="H797" t="str">
            <v>跳转到主界面【行动令】入口</v>
          </cell>
          <cell r="I797">
            <v>7417</v>
          </cell>
        </row>
        <row r="798">
          <cell r="H798" t="str">
            <v>跳转到主界面【荣耀之路】按钮</v>
          </cell>
          <cell r="I798">
            <v>7418</v>
          </cell>
        </row>
        <row r="799">
          <cell r="H799" t="str">
            <v>跳转到攻打资源点或野怪根据英雄等级【5级】进行判断</v>
          </cell>
          <cell r="I799">
            <v>7419</v>
          </cell>
        </row>
        <row r="800">
          <cell r="H800" t="str">
            <v>跳转到攻打资源点或野怪根据英雄等级【10级】进行判断</v>
          </cell>
          <cell r="I800">
            <v>7420</v>
          </cell>
        </row>
        <row r="801">
          <cell r="H801" t="str">
            <v>跳转到攻打资源点或野怪根据英雄等级【20级】进行判断</v>
          </cell>
          <cell r="I801">
            <v>7421</v>
          </cell>
        </row>
        <row r="802">
          <cell r="H802" t="str">
            <v>跳转到攻打资源点或野怪根据英雄等级【35级】进行判断</v>
          </cell>
          <cell r="I802">
            <v>7422</v>
          </cell>
        </row>
        <row r="803">
          <cell r="H803" t="str">
            <v>跳转到攻打资源点或野怪根据英雄等级【45级】进行判断</v>
          </cell>
          <cell r="I803">
            <v>7423</v>
          </cell>
        </row>
        <row r="804">
          <cell r="H804" t="str">
            <v>跳转到城堡设施【攻击类】根据兵营等级进行判断</v>
          </cell>
          <cell r="I804">
            <v>7424</v>
          </cell>
        </row>
        <row r="805">
          <cell r="H805" t="str">
            <v>跳转到城堡设施【防御类】根据兵营等级进行判断</v>
          </cell>
          <cell r="I805">
            <v>7425</v>
          </cell>
        </row>
        <row r="806">
          <cell r="H806" t="str">
            <v>跳转到商城【霸王降世】</v>
          </cell>
          <cell r="I806">
            <v>7426</v>
          </cell>
        </row>
        <row r="807">
          <cell r="H807" t="str">
            <v>跳转到商城【累充】</v>
          </cell>
          <cell r="I807">
            <v>7427</v>
          </cell>
        </row>
        <row r="808">
          <cell r="H808" t="str">
            <v>跳转到商城【充值返赠】</v>
          </cell>
          <cell r="I808">
            <v>7428</v>
          </cell>
        </row>
        <row r="809">
          <cell r="H809" t="str">
            <v>跳转到商城【每日特惠】</v>
          </cell>
          <cell r="I809">
            <v>7429</v>
          </cell>
        </row>
        <row r="810">
          <cell r="H810" t="str">
            <v>跳转到商城【月卡活动】</v>
          </cell>
          <cell r="I810">
            <v>7430</v>
          </cell>
        </row>
        <row r="811">
          <cell r="H811" t="str">
            <v>跳转到商城【战令】</v>
          </cell>
          <cell r="I811">
            <v>7431</v>
          </cell>
        </row>
        <row r="812">
          <cell r="H812" t="str">
            <v>跳转到主界面【坐骑】按钮</v>
          </cell>
          <cell r="I812">
            <v>7432</v>
          </cell>
        </row>
        <row r="813">
          <cell r="H813" t="str">
            <v>跳转到主界面【领主】入口</v>
          </cell>
          <cell r="I813">
            <v>7433</v>
          </cell>
        </row>
        <row r="814">
          <cell r="H814" t="str">
            <v>跳转到野外主界面【搜索】</v>
          </cell>
          <cell r="I814">
            <v>7434</v>
          </cell>
        </row>
        <row r="815">
          <cell r="H815" t="str">
            <v>跳转到主界面【背包】按钮</v>
          </cell>
          <cell r="I815">
            <v>7435</v>
          </cell>
        </row>
        <row r="816">
          <cell r="H816" t="str">
            <v>跳转到可耕战【已占领最低级资源点】</v>
          </cell>
          <cell r="I816">
            <v>7436</v>
          </cell>
        </row>
        <row r="817">
          <cell r="H817" t="str">
            <v>跳转到1级【任意】资源点攻占按钮(手动出回城)</v>
          </cell>
          <cell r="I817">
            <v>7437</v>
          </cell>
        </row>
        <row r="818">
          <cell r="H818" t="str">
            <v>跳转到磨坊【建造】确认(手动出回城)</v>
          </cell>
          <cell r="I818">
            <v>7438</v>
          </cell>
        </row>
        <row r="819">
          <cell r="H819" t="str">
            <v>跳转到农田【建造】确认(手动出回城)</v>
          </cell>
          <cell r="I819">
            <v>7439</v>
          </cell>
        </row>
        <row r="820">
          <cell r="H820" t="str">
            <v>跳转到城镇中心【升级】菜单按钮(手动出回城)</v>
          </cell>
          <cell r="I820">
            <v>7440</v>
          </cell>
        </row>
        <row r="821">
          <cell r="H821" t="str">
            <v>跳转到居民房舍【建造】确认(手动出回城)</v>
          </cell>
          <cell r="I821">
            <v>7441</v>
          </cell>
        </row>
        <row r="822">
          <cell r="H822" t="str">
            <v>跳转到城镇中心【训练村民】菜单按钮(手动出回城)</v>
          </cell>
          <cell r="I822">
            <v>7442</v>
          </cell>
        </row>
        <row r="823">
          <cell r="H823" t="str">
            <v>跳转到居民房舍【村民调配】菜单按钮(手动出回城)</v>
          </cell>
          <cell r="I823">
            <v>7443</v>
          </cell>
        </row>
        <row r="824">
          <cell r="H824" t="str">
            <v>跳转到2级【食物】资源点攻占按钮(手动出回城)</v>
          </cell>
          <cell r="I824">
            <v>7444</v>
          </cell>
        </row>
        <row r="825">
          <cell r="H825" t="str">
            <v>跳转到居民房舍【升级】菜单按钮(手动出回城)</v>
          </cell>
          <cell r="I825">
            <v>7445</v>
          </cell>
        </row>
        <row r="826">
          <cell r="H826" t="str">
            <v>跳转到剑士营【升级】菜单按钮(手动出回城)</v>
          </cell>
          <cell r="I826">
            <v>7446</v>
          </cell>
        </row>
        <row r="827">
          <cell r="H827" t="str">
            <v>跳转到2级【任意】资源点攻占按钮(手动出回城)</v>
          </cell>
          <cell r="I827">
            <v>7447</v>
          </cell>
        </row>
        <row r="828">
          <cell r="H828" t="str">
            <v>跳转到3级【木材】资源点攻占按钮(手动出回城)</v>
          </cell>
          <cell r="I828">
            <v>7448</v>
          </cell>
        </row>
        <row r="829">
          <cell r="H829" t="str">
            <v>跳转到3级【任意】资源点攻占按钮(手动出回城)</v>
          </cell>
          <cell r="I829">
            <v>7449</v>
          </cell>
        </row>
        <row r="830">
          <cell r="H830" t="str">
            <v>跳转到治疗房舍【建造】确认(手动出回城)</v>
          </cell>
          <cell r="I830">
            <v>7450</v>
          </cell>
        </row>
        <row r="831">
          <cell r="H831" t="str">
            <v>跳转到治疗房舍【治疗】菜单按钮(手动出回城)</v>
          </cell>
          <cell r="I831">
            <v>7451</v>
          </cell>
        </row>
        <row r="832">
          <cell r="H832" t="str">
            <v>跳转到伐木场【建造】确认(手动出回城)</v>
          </cell>
          <cell r="I832">
            <v>7452</v>
          </cell>
        </row>
        <row r="833">
          <cell r="H833" t="str">
            <v>跳转到伐木场【升级】菜单按钮(手动出回城)</v>
          </cell>
          <cell r="I833">
            <v>7453</v>
          </cell>
        </row>
        <row r="834">
          <cell r="H834" t="str">
            <v>跳转到活动页面【开采富矿】</v>
          </cell>
          <cell r="I834">
            <v>7454</v>
          </cell>
        </row>
        <row r="835">
          <cell r="H835" t="str">
            <v>跳转到活动页面【蛮族集结】</v>
          </cell>
          <cell r="I835">
            <v>7455</v>
          </cell>
        </row>
        <row r="836">
          <cell r="H836" t="str">
            <v>跳转到活动页面【帝国军演】(废弃)</v>
          </cell>
          <cell r="I836">
            <v>7456</v>
          </cell>
        </row>
        <row r="837">
          <cell r="H837" t="str">
            <v>跳转到图文引导【提升等级】</v>
          </cell>
          <cell r="I837">
            <v>7457</v>
          </cell>
        </row>
        <row r="838">
          <cell r="H838" t="str">
            <v>跳转到皇城【民心所向】</v>
          </cell>
          <cell r="I838">
            <v>7458</v>
          </cell>
        </row>
        <row r="839">
          <cell r="H839" t="str">
            <v>跳转到商城【道具商城】</v>
          </cell>
          <cell r="I839">
            <v>7459</v>
          </cell>
        </row>
        <row r="840">
          <cell r="H840" t="str">
            <v>跳转到主线【英雄二选一】界面</v>
          </cell>
          <cell r="I840">
            <v>7460</v>
          </cell>
        </row>
        <row r="841">
          <cell r="H841" t="str">
            <v>跳转到编队自动选择【有空坑位】页面(直接跳转)</v>
          </cell>
          <cell r="I841">
            <v>7461</v>
          </cell>
        </row>
        <row r="842">
          <cell r="H842" t="str">
            <v>跳转到编队自动选择【有空坑位】页面(手动点编队)</v>
          </cell>
          <cell r="I842">
            <v>7462</v>
          </cell>
        </row>
        <row r="843">
          <cell r="H843" t="str">
            <v>任意2支部队士兵数达到【2000】弹出提升途径</v>
          </cell>
          <cell r="I843">
            <v>7463</v>
          </cell>
        </row>
        <row r="844">
          <cell r="H844" t="str">
            <v>任意2支部队士兵数达到【6000】弹出提升途径</v>
          </cell>
          <cell r="I844">
            <v>7464</v>
          </cell>
        </row>
        <row r="845">
          <cell r="H845" t="str">
            <v>任意2支部队士兵数达到【12000】弹出提升途径</v>
          </cell>
          <cell r="I845">
            <v>7465</v>
          </cell>
        </row>
        <row r="846">
          <cell r="H846" t="str">
            <v>任意2支部队士兵数达到【28000】弹出提升途径</v>
          </cell>
          <cell r="I846">
            <v>7466</v>
          </cell>
        </row>
        <row r="847">
          <cell r="H847" t="str">
            <v>任意2支部队士兵数达到【38000】弹出提升途径</v>
          </cell>
          <cell r="I847">
            <v>7467</v>
          </cell>
        </row>
        <row r="848">
          <cell r="H848" t="str">
            <v>任意2支部队士兵数达到【45000】弹出提升途径</v>
          </cell>
          <cell r="I848">
            <v>7468</v>
          </cell>
        </row>
        <row r="849">
          <cell r="H849" t="str">
            <v>任意2支部队士兵数达到【52000】弹出提升途径</v>
          </cell>
          <cell r="I849">
            <v>7469</v>
          </cell>
        </row>
        <row r="850">
          <cell r="H850" t="str">
            <v>任意2支部队士兵数达到【60000】弹出提升途径</v>
          </cell>
          <cell r="I850">
            <v>7470</v>
          </cell>
        </row>
        <row r="851">
          <cell r="H851" t="str">
            <v>任意2支部队士兵数达到【70000】弹出提升途径</v>
          </cell>
          <cell r="I851">
            <v>7471</v>
          </cell>
        </row>
        <row r="852">
          <cell r="H852" t="str">
            <v>任意2支部队士兵数达到【80000】弹出提升途径</v>
          </cell>
          <cell r="I852">
            <v>7472</v>
          </cell>
        </row>
        <row r="853">
          <cell r="H853" t="str">
            <v>任意2支部队士兵数达到【90000】弹出提升途径</v>
          </cell>
          <cell r="I853">
            <v>7473</v>
          </cell>
        </row>
        <row r="854">
          <cell r="H854" t="str">
            <v>任意2支部队士兵数达到【100000】弹出提升途径</v>
          </cell>
          <cell r="I854">
            <v>7474</v>
          </cell>
        </row>
        <row r="855">
          <cell r="H855" t="str">
            <v>跳转到主界面【微信】入口</v>
          </cell>
          <cell r="I855">
            <v>7475</v>
          </cell>
        </row>
        <row r="856">
          <cell r="H856" t="str">
            <v>跳转到主界面【QQ】入口</v>
          </cell>
          <cell r="I856">
            <v>7476</v>
          </cell>
        </row>
        <row r="857">
          <cell r="H857" t="str">
            <v>跳转到主界面【势力值】入口</v>
          </cell>
          <cell r="I857">
            <v>7477</v>
          </cell>
        </row>
        <row r="858">
          <cell r="H858" t="str">
            <v>跳转到4级【木材】资源点侦察按钮</v>
          </cell>
          <cell r="I858">
            <v>7478</v>
          </cell>
        </row>
        <row r="859">
          <cell r="H859" t="str">
            <v>跳转到主界面【QQ】左上方按钮</v>
          </cell>
          <cell r="I859">
            <v>7479</v>
          </cell>
        </row>
        <row r="860">
          <cell r="H860" t="str">
            <v>跳转到图文引导【5级及以下】</v>
          </cell>
          <cell r="I860">
            <v>7480</v>
          </cell>
        </row>
        <row r="861">
          <cell r="H861" t="str">
            <v>跳转到图文引导【6级及以上】</v>
          </cell>
          <cell r="I861">
            <v>7481</v>
          </cell>
        </row>
        <row r="862">
          <cell r="H862" t="str">
            <v>跳转排行榜界面-开荒</v>
          </cell>
          <cell r="I862">
            <v>7482</v>
          </cell>
        </row>
        <row r="863">
          <cell r="H863" t="str">
            <v>跳转排行榜界面-开荒</v>
          </cell>
          <cell r="I863">
            <v>7483</v>
          </cell>
        </row>
        <row r="864">
          <cell r="H864" t="str">
            <v>跳转到5级【任意】资源点无箭头</v>
          </cell>
          <cell r="I864">
            <v>7484</v>
          </cell>
        </row>
        <row r="865">
          <cell r="H865" t="str">
            <v>跳转到【隐私开启】界面</v>
          </cell>
          <cell r="I865">
            <v>7485</v>
          </cell>
        </row>
        <row r="866">
          <cell r="H866" t="str">
            <v>跳转到主界面【君主头像切换性别】</v>
          </cell>
          <cell r="I866">
            <v>7486</v>
          </cell>
        </row>
        <row r="867">
          <cell r="H867" t="str">
            <v>跳转到主界面【活动入口】</v>
          </cell>
          <cell r="I867">
            <v>7487</v>
          </cell>
        </row>
        <row r="868">
          <cell r="H868" t="str">
            <v>跳转到1级【木材】资源点(无引导)</v>
          </cell>
          <cell r="I868">
            <v>7488</v>
          </cell>
        </row>
        <row r="869">
          <cell r="H869" t="str">
            <v>跳转到2级【木材】资源点(无引导)</v>
          </cell>
          <cell r="I869">
            <v>7489</v>
          </cell>
        </row>
        <row r="870">
          <cell r="H870" t="str">
            <v>跳转到3级【木材】资源点(无引导)</v>
          </cell>
          <cell r="I870">
            <v>7490</v>
          </cell>
        </row>
        <row r="871">
          <cell r="H871" t="str">
            <v>跳转到4级【木材】资源点(无引导)</v>
          </cell>
          <cell r="I871">
            <v>7491</v>
          </cell>
        </row>
        <row r="872">
          <cell r="H872" t="str">
            <v>跳转到5级【木材】资源点(无引导)</v>
          </cell>
          <cell r="I872">
            <v>7492</v>
          </cell>
        </row>
        <row r="873">
          <cell r="H873" t="str">
            <v>跳转到6级【木材】资源点(无引导)</v>
          </cell>
          <cell r="I873">
            <v>7493</v>
          </cell>
        </row>
        <row r="874">
          <cell r="H874" t="str">
            <v>跳转到7级【木材】资源点(无引导)</v>
          </cell>
          <cell r="I874">
            <v>7494</v>
          </cell>
        </row>
        <row r="875">
          <cell r="H875" t="str">
            <v>跳转到8级【木材】资源点(无引导)</v>
          </cell>
          <cell r="I875">
            <v>7495</v>
          </cell>
        </row>
        <row r="876">
          <cell r="H876" t="str">
            <v>跳转到9级【木材】资源点(无引导)</v>
          </cell>
          <cell r="I876">
            <v>7496</v>
          </cell>
        </row>
        <row r="877">
          <cell r="H877" t="str">
            <v>跳转到10级【木材】资源点(无引导)</v>
          </cell>
          <cell r="I877">
            <v>7497</v>
          </cell>
        </row>
        <row r="878">
          <cell r="H878" t="str">
            <v>跳转到11级【木材】资源点(无引导)</v>
          </cell>
          <cell r="I878">
            <v>7498</v>
          </cell>
        </row>
        <row r="879">
          <cell r="H879" t="str">
            <v>跳转到12级【木材】资源点(无引导)</v>
          </cell>
          <cell r="I879">
            <v>7499</v>
          </cell>
        </row>
        <row r="880">
          <cell r="H880" t="str">
            <v>跳转到13级【木材】资源点(无引导)</v>
          </cell>
          <cell r="I880">
            <v>7500</v>
          </cell>
        </row>
        <row r="881">
          <cell r="H881" t="str">
            <v>跳转到14级【木材】资源点(无引导)</v>
          </cell>
          <cell r="I881">
            <v>7501</v>
          </cell>
        </row>
        <row r="882">
          <cell r="H882" t="str">
            <v>跳转到15级【木材】资源点(无引导)</v>
          </cell>
          <cell r="I882">
            <v>7502</v>
          </cell>
        </row>
        <row r="883">
          <cell r="H883" t="str">
            <v>跳转到1级【食物】资源点(无引导)</v>
          </cell>
          <cell r="I883">
            <v>7503</v>
          </cell>
        </row>
        <row r="884">
          <cell r="H884" t="str">
            <v>跳转到2级【食物】资源点(无引导)</v>
          </cell>
          <cell r="I884">
            <v>7504</v>
          </cell>
        </row>
        <row r="885">
          <cell r="H885" t="str">
            <v>跳转到3级【食物】资源点(无引导)</v>
          </cell>
          <cell r="I885">
            <v>7505</v>
          </cell>
        </row>
        <row r="886">
          <cell r="H886" t="str">
            <v>跳转到4级【食物】资源点(无引导)</v>
          </cell>
          <cell r="I886">
            <v>7506</v>
          </cell>
        </row>
        <row r="887">
          <cell r="H887" t="str">
            <v>跳转到5级【食物】资源点(无引导)</v>
          </cell>
          <cell r="I887">
            <v>7507</v>
          </cell>
        </row>
        <row r="888">
          <cell r="H888" t="str">
            <v>跳转到6级【食物】资源点(无引导)</v>
          </cell>
          <cell r="I888">
            <v>7508</v>
          </cell>
        </row>
        <row r="889">
          <cell r="H889" t="str">
            <v>跳转到7级【食物】资源点(无引导)</v>
          </cell>
          <cell r="I889">
            <v>7509</v>
          </cell>
        </row>
        <row r="890">
          <cell r="H890" t="str">
            <v>跳转到8级【食物】资源点(无引导)</v>
          </cell>
          <cell r="I890">
            <v>7510</v>
          </cell>
        </row>
        <row r="891">
          <cell r="H891" t="str">
            <v>跳转到9级【食物】资源点(无引导)</v>
          </cell>
          <cell r="I891">
            <v>7511</v>
          </cell>
        </row>
        <row r="892">
          <cell r="H892" t="str">
            <v>跳转到10级【食物】资源点(无引导)</v>
          </cell>
          <cell r="I892">
            <v>7512</v>
          </cell>
        </row>
        <row r="893">
          <cell r="H893" t="str">
            <v>跳转到11级【食物】资源点(无引导)</v>
          </cell>
          <cell r="I893">
            <v>7513</v>
          </cell>
        </row>
        <row r="894">
          <cell r="H894" t="str">
            <v>跳转到12级【食物】资源点(无引导)</v>
          </cell>
          <cell r="I894">
            <v>7514</v>
          </cell>
        </row>
        <row r="895">
          <cell r="H895" t="str">
            <v>跳转到13级【食物】资源点(无引导)</v>
          </cell>
          <cell r="I895">
            <v>7515</v>
          </cell>
        </row>
        <row r="896">
          <cell r="H896" t="str">
            <v>跳转到14级【食物】资源点(无引导)</v>
          </cell>
          <cell r="I896">
            <v>7516</v>
          </cell>
        </row>
        <row r="897">
          <cell r="H897" t="str">
            <v>跳转到15级【食物】资源点(无引导)</v>
          </cell>
          <cell r="I897">
            <v>7517</v>
          </cell>
        </row>
        <row r="898">
          <cell r="H898" t="str">
            <v>跳转到1级【石头】资源点(无引导)</v>
          </cell>
          <cell r="I898">
            <v>7518</v>
          </cell>
        </row>
        <row r="899">
          <cell r="H899" t="str">
            <v>跳转到2级【石头】资源点(无引导)</v>
          </cell>
          <cell r="I899">
            <v>7519</v>
          </cell>
        </row>
        <row r="900">
          <cell r="H900" t="str">
            <v>跳转到3级【石头】资源点(无引导)</v>
          </cell>
          <cell r="I900">
            <v>7520</v>
          </cell>
        </row>
        <row r="901">
          <cell r="H901" t="str">
            <v>跳转到4级【石头】资源点(无引导)</v>
          </cell>
          <cell r="I901">
            <v>7521</v>
          </cell>
        </row>
        <row r="902">
          <cell r="H902" t="str">
            <v>跳转到5级【石头】资源点(无引导)</v>
          </cell>
          <cell r="I902">
            <v>7522</v>
          </cell>
        </row>
        <row r="903">
          <cell r="H903" t="str">
            <v>跳转到6级【石头】资源点(无引导)</v>
          </cell>
          <cell r="I903">
            <v>7523</v>
          </cell>
        </row>
        <row r="904">
          <cell r="H904" t="str">
            <v>跳转到7级【石头】资源点(无引导)</v>
          </cell>
          <cell r="I904">
            <v>7524</v>
          </cell>
        </row>
        <row r="905">
          <cell r="H905" t="str">
            <v>跳转到8级【石头】资源点(无引导)</v>
          </cell>
          <cell r="I905">
            <v>7525</v>
          </cell>
        </row>
        <row r="906">
          <cell r="H906" t="str">
            <v>跳转到9级【石头】资源点(无引导)</v>
          </cell>
          <cell r="I906">
            <v>7526</v>
          </cell>
        </row>
        <row r="907">
          <cell r="H907" t="str">
            <v>跳转到10级【石头】资源点(无引导)</v>
          </cell>
          <cell r="I907">
            <v>7527</v>
          </cell>
        </row>
        <row r="908">
          <cell r="H908" t="str">
            <v>跳转到11级【石头】资源点(无引导)</v>
          </cell>
          <cell r="I908">
            <v>7528</v>
          </cell>
        </row>
        <row r="909">
          <cell r="H909" t="str">
            <v>跳转到12级【石头】资源点(无引导)</v>
          </cell>
          <cell r="I909">
            <v>7529</v>
          </cell>
        </row>
        <row r="910">
          <cell r="H910" t="str">
            <v>跳转到13级【石头】资源点(无引导)</v>
          </cell>
          <cell r="I910">
            <v>7530</v>
          </cell>
        </row>
        <row r="911">
          <cell r="H911" t="str">
            <v>跳转到14级【石头】资源点(无引导)</v>
          </cell>
          <cell r="I911">
            <v>7531</v>
          </cell>
        </row>
        <row r="912">
          <cell r="H912" t="str">
            <v>跳转到15级【石头】资源点(无引导)</v>
          </cell>
          <cell r="I912">
            <v>7532</v>
          </cell>
        </row>
        <row r="913">
          <cell r="H913" t="str">
            <v>跳转到1级【黄金】资源点(无引导)</v>
          </cell>
          <cell r="I913">
            <v>7533</v>
          </cell>
        </row>
        <row r="914">
          <cell r="H914" t="str">
            <v>跳转到2级【黄金】资源点(无引导)</v>
          </cell>
          <cell r="I914">
            <v>7534</v>
          </cell>
        </row>
        <row r="915">
          <cell r="H915" t="str">
            <v>跳转到3级【黄金】资源点(无引导)</v>
          </cell>
          <cell r="I915">
            <v>7535</v>
          </cell>
        </row>
        <row r="916">
          <cell r="H916" t="str">
            <v>跳转到4级【黄金】资源点(无引导)</v>
          </cell>
          <cell r="I916">
            <v>7536</v>
          </cell>
        </row>
        <row r="917">
          <cell r="H917" t="str">
            <v>跳转到5级【黄金】资源点(无引导)</v>
          </cell>
          <cell r="I917">
            <v>7537</v>
          </cell>
        </row>
        <row r="918">
          <cell r="H918" t="str">
            <v>跳转到6级【黄金】资源点(无引导)</v>
          </cell>
          <cell r="I918">
            <v>7538</v>
          </cell>
        </row>
        <row r="919">
          <cell r="H919" t="str">
            <v>跳转到7级【黄金】资源点(无引导)</v>
          </cell>
          <cell r="I919">
            <v>7539</v>
          </cell>
        </row>
        <row r="920">
          <cell r="H920" t="str">
            <v>跳转到8级【黄金】资源点(无引导)</v>
          </cell>
          <cell r="I920">
            <v>7540</v>
          </cell>
        </row>
        <row r="921">
          <cell r="H921" t="str">
            <v>跳转到9级【黄金】资源点(无引导)</v>
          </cell>
          <cell r="I921">
            <v>7541</v>
          </cell>
        </row>
        <row r="922">
          <cell r="H922" t="str">
            <v>跳转到10级【黄金】资源点(无引导)</v>
          </cell>
          <cell r="I922">
            <v>7542</v>
          </cell>
        </row>
        <row r="923">
          <cell r="H923" t="str">
            <v>跳转到11级【黄金】资源点(无引导)</v>
          </cell>
          <cell r="I923">
            <v>7543</v>
          </cell>
        </row>
        <row r="924">
          <cell r="H924" t="str">
            <v>跳转到12级【黄金】资源点(无引导)</v>
          </cell>
          <cell r="I924">
            <v>7544</v>
          </cell>
        </row>
        <row r="925">
          <cell r="H925" t="str">
            <v>跳转到13级【黄金】资源点(无引导)</v>
          </cell>
          <cell r="I925">
            <v>7545</v>
          </cell>
        </row>
        <row r="926">
          <cell r="H926" t="str">
            <v>跳转到14级【黄金】资源点(无引导)</v>
          </cell>
          <cell r="I926">
            <v>7546</v>
          </cell>
        </row>
        <row r="927">
          <cell r="H927" t="str">
            <v>跳转到15级【黄金】资源点(无引导)</v>
          </cell>
          <cell r="I927">
            <v>7547</v>
          </cell>
        </row>
        <row r="928">
          <cell r="H928" t="str">
            <v>跳转到1级【任意】资源点(无引导)</v>
          </cell>
          <cell r="I928">
            <v>7548</v>
          </cell>
        </row>
        <row r="929">
          <cell r="H929" t="str">
            <v>跳转到2级【任意】资源点(无引导)</v>
          </cell>
          <cell r="I929">
            <v>7549</v>
          </cell>
        </row>
        <row r="930">
          <cell r="H930" t="str">
            <v>跳转到3级【任意】资源点(无引导)</v>
          </cell>
          <cell r="I930">
            <v>7550</v>
          </cell>
        </row>
        <row r="931">
          <cell r="H931" t="str">
            <v>跳转到4级【任意】资源点(无引导)</v>
          </cell>
          <cell r="I931">
            <v>7551</v>
          </cell>
        </row>
        <row r="932">
          <cell r="H932" t="str">
            <v>跳转到5级【任意】资源点(无引导)</v>
          </cell>
          <cell r="I932">
            <v>7552</v>
          </cell>
        </row>
        <row r="933">
          <cell r="H933" t="str">
            <v>跳转到6级【任意】资源点(无引导)</v>
          </cell>
          <cell r="I933">
            <v>7553</v>
          </cell>
        </row>
        <row r="934">
          <cell r="H934" t="str">
            <v>跳转到7级【任意】资源点(无引导)</v>
          </cell>
          <cell r="I934">
            <v>7554</v>
          </cell>
        </row>
        <row r="935">
          <cell r="H935" t="str">
            <v>跳转到8级【任意】资源点(无引导)</v>
          </cell>
          <cell r="I935">
            <v>7555</v>
          </cell>
        </row>
        <row r="936">
          <cell r="H936" t="str">
            <v>跳转到9级【任意】资源点(无引导)</v>
          </cell>
          <cell r="I936">
            <v>7556</v>
          </cell>
        </row>
        <row r="937">
          <cell r="H937" t="str">
            <v>跳转到10级【任意】资源点(无引导)</v>
          </cell>
          <cell r="I937">
            <v>7557</v>
          </cell>
        </row>
        <row r="938">
          <cell r="H938" t="str">
            <v>跳转到11级【任意】资源点(无引导)</v>
          </cell>
          <cell r="I938">
            <v>7558</v>
          </cell>
        </row>
        <row r="939">
          <cell r="H939" t="str">
            <v>跳转到12级【任意】资源点(无引导)</v>
          </cell>
          <cell r="I939">
            <v>7559</v>
          </cell>
        </row>
        <row r="940">
          <cell r="H940" t="str">
            <v>跳转到13级【任意】资源点(无引导)</v>
          </cell>
          <cell r="I940">
            <v>7560</v>
          </cell>
        </row>
        <row r="941">
          <cell r="H941" t="str">
            <v>跳转到14级【任意】资源点(无引导)</v>
          </cell>
          <cell r="I941">
            <v>7561</v>
          </cell>
        </row>
        <row r="942">
          <cell r="H942" t="str">
            <v>跳转到15级【任意】资源点(无引导)</v>
          </cell>
          <cell r="I942">
            <v>7562</v>
          </cell>
        </row>
        <row r="943">
          <cell r="H943" t="str">
            <v>跳转到当前可攻打最高级【木材】资源点(无引导)</v>
          </cell>
          <cell r="I943">
            <v>7563</v>
          </cell>
        </row>
        <row r="944">
          <cell r="H944" t="str">
            <v>跳转到当前可攻打最高级【食物】资源点(无引导)</v>
          </cell>
          <cell r="I944">
            <v>7564</v>
          </cell>
        </row>
        <row r="945">
          <cell r="H945" t="str">
            <v>跳转到当前可攻打最高级【石材】资源点(无引导)</v>
          </cell>
          <cell r="I945">
            <v>7565</v>
          </cell>
        </row>
        <row r="946">
          <cell r="H946" t="str">
            <v>跳转到当前可攻打最高级【黄金】资源点(无引导)</v>
          </cell>
          <cell r="I946">
            <v>7566</v>
          </cell>
        </row>
        <row r="947">
          <cell r="H947" t="str">
            <v>跳转到当前可攻打最高级【任意】资源点(无引导)</v>
          </cell>
          <cell r="I947">
            <v>7567</v>
          </cell>
        </row>
        <row r="948">
          <cell r="H948" t="str">
            <v>跳转到士兵上限最高编队选中【士兵数最多】的兵种</v>
          </cell>
          <cell r="I948">
            <v>7568</v>
          </cell>
        </row>
        <row r="949">
          <cell r="H949" t="str">
            <v>跳转到城外【可打下一等级】野怪进攻按钮</v>
          </cell>
          <cell r="I949">
            <v>7569</v>
          </cell>
        </row>
        <row r="950">
          <cell r="H950" t="str">
            <v>跳转到城外【2队可打野怪】根据兵力选择低</v>
          </cell>
          <cell r="I950">
            <v>7570</v>
          </cell>
        </row>
        <row r="951">
          <cell r="H951" t="str">
            <v>跳转到城外【2队可打野怪】根据兵力选择高</v>
          </cell>
          <cell r="I951">
            <v>7571</v>
          </cell>
        </row>
        <row r="952">
          <cell r="H952" t="str">
            <v>跳转到主界面【微信】左上方按钮</v>
          </cell>
          <cell r="I952">
            <v>7572</v>
          </cell>
        </row>
        <row r="953">
          <cell r="H953" t="str">
            <v>跳转到联盟聊天</v>
          </cell>
          <cell r="I953">
            <v>7573</v>
          </cell>
        </row>
        <row r="954">
          <cell r="H954" t="str">
            <v>跳转到1级产量最低【任意】资源点无黄金</v>
          </cell>
          <cell r="I954">
            <v>7574</v>
          </cell>
        </row>
        <row r="955">
          <cell r="H955" t="str">
            <v>跳转到2级产量最低【任意】资源点无黄金</v>
          </cell>
          <cell r="I955">
            <v>7575</v>
          </cell>
        </row>
        <row r="956">
          <cell r="H956" t="str">
            <v>跳转到3级产量最低【任意】资源点无黄金</v>
          </cell>
          <cell r="I956">
            <v>7576</v>
          </cell>
        </row>
        <row r="957">
          <cell r="H957" t="str">
            <v>跳转到4级产量最低【任意】资源点无黄金</v>
          </cell>
          <cell r="I957">
            <v>7577</v>
          </cell>
        </row>
        <row r="958">
          <cell r="H958" t="str">
            <v>跳转到5级产量最低【任意】资源点</v>
          </cell>
          <cell r="I958">
            <v>7578</v>
          </cell>
        </row>
        <row r="959">
          <cell r="H959" t="str">
            <v>跳转到6级产量最低【任意】资源点</v>
          </cell>
          <cell r="I959">
            <v>7579</v>
          </cell>
        </row>
        <row r="960">
          <cell r="H960" t="str">
            <v>跳转到7级产量最低【任意】资源点</v>
          </cell>
          <cell r="I960">
            <v>7580</v>
          </cell>
        </row>
        <row r="961">
          <cell r="H961" t="str">
            <v>跳转到8级产量最低【任意】资源点</v>
          </cell>
          <cell r="I961">
            <v>7581</v>
          </cell>
        </row>
        <row r="962">
          <cell r="H962" t="str">
            <v>跳转到9级产量最低【任意】资源点</v>
          </cell>
          <cell r="I962">
            <v>7582</v>
          </cell>
        </row>
        <row r="963">
          <cell r="H963" t="str">
            <v>跳转到10级产量最低【任意】资源点</v>
          </cell>
          <cell r="I963">
            <v>7583</v>
          </cell>
        </row>
        <row r="964">
          <cell r="H964" t="str">
            <v>跳转到11级产量最低【任意】资源点</v>
          </cell>
          <cell r="I964">
            <v>7584</v>
          </cell>
        </row>
        <row r="965">
          <cell r="H965" t="str">
            <v>跳转到12级产量最低【任意】资源点</v>
          </cell>
          <cell r="I965">
            <v>7585</v>
          </cell>
        </row>
        <row r="966">
          <cell r="H966" t="str">
            <v>跳转到13级产量最低【任意】资源点</v>
          </cell>
          <cell r="I966">
            <v>7586</v>
          </cell>
        </row>
        <row r="967">
          <cell r="H967" t="str">
            <v>跳转到14级产量最低【任意】资源点</v>
          </cell>
          <cell r="I967">
            <v>7587</v>
          </cell>
        </row>
        <row r="968">
          <cell r="H968" t="str">
            <v>跳转到15级产量最低【任意】资源点</v>
          </cell>
          <cell r="I968">
            <v>7588</v>
          </cell>
        </row>
        <row r="969">
          <cell r="H969" t="str">
            <v>跳转到4级产量最低【任意】资源点无黄金无引导</v>
          </cell>
          <cell r="I969">
            <v>7589</v>
          </cell>
        </row>
        <row r="970">
          <cell r="H970" t="str">
            <v>跳转到5级产量最低【任意】资源点无引导</v>
          </cell>
          <cell r="I970">
            <v>7590</v>
          </cell>
        </row>
        <row r="971">
          <cell r="H971" t="str">
            <v>跳转到侦察6级产量最低【任意】资源点</v>
          </cell>
          <cell r="I971">
            <v>7591</v>
          </cell>
        </row>
        <row r="972">
          <cell r="H972" t="str">
            <v>跳转到主界面【内政官】按钮</v>
          </cell>
          <cell r="I972">
            <v>7592</v>
          </cell>
        </row>
        <row r="973">
          <cell r="H973" t="str">
            <v>跳转到聊天界面【所在州】选项</v>
          </cell>
          <cell r="I973">
            <v>7593</v>
          </cell>
        </row>
        <row r="974">
          <cell r="H974" t="str">
            <v>跳转到联盟【入盟申请】界面</v>
          </cell>
          <cell r="I974">
            <v>7594</v>
          </cell>
        </row>
        <row r="975">
          <cell r="H975" t="str">
            <v>跳转到联盟【群聊】按钮</v>
          </cell>
          <cell r="I975">
            <v>7595</v>
          </cell>
        </row>
        <row r="976">
          <cell r="H976" t="str">
            <v>跳转到联盟【官员架构】界面</v>
          </cell>
          <cell r="I976">
            <v>7596</v>
          </cell>
        </row>
        <row r="977">
          <cell r="H977" t="str">
            <v>跳转到联盟【器械建造】界面</v>
          </cell>
          <cell r="I977">
            <v>7597</v>
          </cell>
        </row>
        <row r="978">
          <cell r="H978" t="str">
            <v>跳转到最低级居民房舍【升级】菜单按钮</v>
          </cell>
          <cell r="I978">
            <v>7598</v>
          </cell>
        </row>
        <row r="979">
          <cell r="H979" t="str">
            <v>跳转到最低级磨坊【升级】菜单按钮</v>
          </cell>
          <cell r="I979">
            <v>7599</v>
          </cell>
        </row>
        <row r="980">
          <cell r="H980" t="str">
            <v>跳转到最低级伐木场【升级】菜单按钮</v>
          </cell>
          <cell r="I980">
            <v>7600</v>
          </cell>
        </row>
        <row r="981">
          <cell r="H981" t="str">
            <v>跳转到最低级石矿场【升级】菜单按钮</v>
          </cell>
          <cell r="I981">
            <v>7601</v>
          </cell>
        </row>
        <row r="982">
          <cell r="H982" t="str">
            <v>跳转到最低级金矿场【升级】菜单按钮</v>
          </cell>
          <cell r="I982">
            <v>7602</v>
          </cell>
        </row>
        <row r="983">
          <cell r="H983" t="str">
            <v>跳转到蛮族宝玉【获取途径】</v>
          </cell>
          <cell r="I983">
            <v>7603</v>
          </cell>
        </row>
        <row r="984">
          <cell r="H984" t="str">
            <v>跳转到商城【凤鸣九天】</v>
          </cell>
          <cell r="I984">
            <v>7604</v>
          </cell>
        </row>
        <row r="985">
          <cell r="H985" t="str">
            <v>直接跳转-联盟-仓库</v>
          </cell>
          <cell r="I985">
            <v>7605</v>
          </cell>
        </row>
        <row r="986">
          <cell r="H986" t="str">
            <v>跳转到城堡设施【马饰锻造所】</v>
          </cell>
          <cell r="I986">
            <v>7606</v>
          </cell>
        </row>
        <row r="987">
          <cell r="H987" t="str">
            <v>跳转到帝国里程碑页面</v>
          </cell>
          <cell r="I987">
            <v>7607</v>
          </cell>
        </row>
        <row r="988">
          <cell r="H988" t="str">
            <v>跳转到任务界面【帝国委托】</v>
          </cell>
          <cell r="I988">
            <v>7608</v>
          </cell>
        </row>
        <row r="989">
          <cell r="H989" t="str">
            <v>跳转到城堡【挂饰打造】菜单按钮(手动出回城)</v>
          </cell>
          <cell r="I989">
            <v>7609</v>
          </cell>
        </row>
        <row r="990">
          <cell r="H990" t="str">
            <v>城外（默认为当前屏幕中心位置并关闭UI）</v>
          </cell>
          <cell r="I990">
            <v>7610</v>
          </cell>
        </row>
        <row r="991">
          <cell r="H991" t="str">
            <v>跳转到当前等级最高【兵营建筑】训练按钮</v>
          </cell>
          <cell r="I991">
            <v>7611</v>
          </cell>
        </row>
        <row r="992">
          <cell r="H992" t="str">
            <v>任意2支部队士兵数达到【65000】弹出提升途径</v>
          </cell>
          <cell r="I992">
            <v>7612</v>
          </cell>
        </row>
        <row r="993">
          <cell r="H993" t="str">
            <v>跳转到联盟飞艇</v>
          </cell>
          <cell r="I993">
            <v>7613</v>
          </cell>
        </row>
        <row r="994">
          <cell r="H994" t="str">
            <v>跳转到奇迹主页面</v>
          </cell>
          <cell r="I994">
            <v>7614</v>
          </cell>
        </row>
        <row r="995">
          <cell r="H995" t="str">
            <v>跳转到城堡【城堡设施】菜单按钮打开马饰科技</v>
          </cell>
          <cell r="I995">
            <v>7615</v>
          </cell>
        </row>
        <row r="996">
          <cell r="H996" t="str">
            <v>跳转到城堡【挂饰打造】菜单按钮带tips</v>
          </cell>
          <cell r="I996">
            <v>7616</v>
          </cell>
        </row>
        <row r="997">
          <cell r="H997" t="str">
            <v>跳转到纪念碑【奇迹博览】菜单按钮</v>
          </cell>
          <cell r="I997">
            <v>7617</v>
          </cell>
        </row>
        <row r="998">
          <cell r="H998" t="str">
            <v>跳转到奇迹博览的规则页面</v>
          </cell>
          <cell r="I998">
            <v>7618</v>
          </cell>
        </row>
        <row r="999">
          <cell r="H999" t="str">
            <v>跳转到奇迹博览的展览页面</v>
          </cell>
          <cell r="I999">
            <v>7619</v>
          </cell>
        </row>
        <row r="1000">
          <cell r="H1000" t="str">
            <v>跳转到商城【每日特惠】</v>
          </cell>
          <cell r="I1000">
            <v>7620</v>
          </cell>
        </row>
        <row r="1001">
          <cell r="H1001" t="str">
            <v>跳转到商城【战令】</v>
          </cell>
          <cell r="I1001">
            <v>7621</v>
          </cell>
        </row>
        <row r="1002">
          <cell r="H1002" t="str">
            <v>跳转到城外二队克制【可打最高级】野怪进攻按钮</v>
          </cell>
          <cell r="I1002">
            <v>7622</v>
          </cell>
        </row>
        <row r="1003">
          <cell r="H1003" t="str">
            <v>跳转到城外二队克制【1级】野怪进攻按钮</v>
          </cell>
          <cell r="I1003">
            <v>7623</v>
          </cell>
        </row>
        <row r="1004">
          <cell r="H1004" t="str">
            <v>跳转到城外二队克制【2级】野怪进攻按钮</v>
          </cell>
          <cell r="I1004">
            <v>7624</v>
          </cell>
        </row>
        <row r="1005">
          <cell r="H1005" t="str">
            <v>跳转到城外二队克制【3级】野怪进攻按钮</v>
          </cell>
          <cell r="I1005">
            <v>7625</v>
          </cell>
        </row>
        <row r="1006">
          <cell r="H1006" t="str">
            <v>跳转到城外二队克制【4级】野怪进攻按钮</v>
          </cell>
          <cell r="I1006">
            <v>7626</v>
          </cell>
        </row>
        <row r="1007">
          <cell r="H1007" t="str">
            <v>跳转到城外二队克制【5级】野怪进攻按钮</v>
          </cell>
          <cell r="I1007">
            <v>7627</v>
          </cell>
        </row>
        <row r="1008">
          <cell r="H1008" t="str">
            <v>跳转到城外二队克制【6级】野怪进攻按钮</v>
          </cell>
          <cell r="I1008">
            <v>7628</v>
          </cell>
        </row>
        <row r="1009">
          <cell r="H1009" t="str">
            <v>跳转到城外二队克制【7级】野怪进攻按钮</v>
          </cell>
          <cell r="I1009">
            <v>7629</v>
          </cell>
        </row>
        <row r="1010">
          <cell r="H1010" t="str">
            <v>跳转到城外二队克制【8级】野怪进攻按钮</v>
          </cell>
          <cell r="I1010">
            <v>7630</v>
          </cell>
        </row>
        <row r="1011">
          <cell r="H1011" t="str">
            <v>跳转到城外二队克制【9级】野怪进攻按钮</v>
          </cell>
          <cell r="I1011">
            <v>7631</v>
          </cell>
        </row>
        <row r="1012">
          <cell r="H1012" t="str">
            <v>跳转到城外二队克制【10级】野怪进攻按钮</v>
          </cell>
          <cell r="I1012">
            <v>7632</v>
          </cell>
        </row>
        <row r="1013">
          <cell r="H1013" t="str">
            <v>跳转到城外二队克制【11级】野怪进攻按钮</v>
          </cell>
          <cell r="I1013">
            <v>7633</v>
          </cell>
        </row>
        <row r="1014">
          <cell r="H1014" t="str">
            <v>跳转到城外二队克制【12级】野怪进攻按钮</v>
          </cell>
          <cell r="I1014">
            <v>7634</v>
          </cell>
        </row>
        <row r="1015">
          <cell r="H1015" t="str">
            <v>跳转到城外二队克制【13级】野怪进攻按钮</v>
          </cell>
          <cell r="I1015">
            <v>7635</v>
          </cell>
        </row>
        <row r="1016">
          <cell r="H1016" t="str">
            <v>跳转到城外二队克制【14级】野怪进攻按钮</v>
          </cell>
          <cell r="I1016">
            <v>7636</v>
          </cell>
        </row>
        <row r="1017">
          <cell r="H1017" t="str">
            <v>跳转到城外二队克制【15级】野怪进攻按钮</v>
          </cell>
          <cell r="I1017">
            <v>7637</v>
          </cell>
        </row>
        <row r="1018">
          <cell r="H1018" t="str">
            <v>跳转到城外二队克制【16级】野怪进攻按钮</v>
          </cell>
          <cell r="I1018">
            <v>7638</v>
          </cell>
        </row>
        <row r="1019">
          <cell r="H1019" t="str">
            <v>跳转到城外二队克制【17级】野怪进攻按钮</v>
          </cell>
          <cell r="I1019">
            <v>7639</v>
          </cell>
        </row>
        <row r="1020">
          <cell r="H1020" t="str">
            <v>跳转到城外二队克制【18级】野怪进攻按钮</v>
          </cell>
          <cell r="I1020">
            <v>7640</v>
          </cell>
        </row>
        <row r="1021">
          <cell r="H1021" t="str">
            <v>任意2支部队士兵数达到【12000】弹出提升途径S2</v>
          </cell>
          <cell r="I1021">
            <v>7641</v>
          </cell>
        </row>
        <row r="1022">
          <cell r="H1022" t="str">
            <v>任意2支部队士兵数达到【28000】弹出提升途径S2</v>
          </cell>
          <cell r="I1022">
            <v>7642</v>
          </cell>
        </row>
        <row r="1023">
          <cell r="H1023" t="str">
            <v>任意2支部队士兵数达到【38000】弹出提升途径S2</v>
          </cell>
          <cell r="I1023">
            <v>7643</v>
          </cell>
        </row>
        <row r="1024">
          <cell r="H1024" t="str">
            <v>任意2支部队士兵数达到【48000】弹出提升途径S2</v>
          </cell>
          <cell r="I1024">
            <v>7644</v>
          </cell>
        </row>
        <row r="1025">
          <cell r="H1025" t="str">
            <v>任意2支部队士兵数达到【58000】弹出提升途径S2</v>
          </cell>
          <cell r="I1025">
            <v>7645</v>
          </cell>
        </row>
        <row r="1026">
          <cell r="H1026" t="str">
            <v>任意2支部队士兵数达到【70000】弹出提升途径S2</v>
          </cell>
          <cell r="I1026">
            <v>7646</v>
          </cell>
        </row>
        <row r="1027">
          <cell r="H1027" t="str">
            <v>任意2支部队士兵数达到【77000】弹出提升途径S2</v>
          </cell>
          <cell r="I1027">
            <v>7647</v>
          </cell>
        </row>
        <row r="1028">
          <cell r="H1028" t="str">
            <v>任意2支部队士兵数达到【85000】弹出提升途径S2</v>
          </cell>
          <cell r="I1028">
            <v>7648</v>
          </cell>
        </row>
        <row r="1029">
          <cell r="H1029" t="str">
            <v>任意2支部队士兵数达到【92000】弹出提升途径S2</v>
          </cell>
          <cell r="I1029">
            <v>7649</v>
          </cell>
        </row>
        <row r="1030">
          <cell r="H1030" t="str">
            <v>任意2支部队士兵数达到【100000】弹出提升途径S2</v>
          </cell>
          <cell r="I1030">
            <v>7650</v>
          </cell>
        </row>
        <row r="1031">
          <cell r="H1031" t="str">
            <v>跳转到奇迹【奇迹争夺】</v>
          </cell>
          <cell r="I1031">
            <v>7651</v>
          </cell>
        </row>
        <row r="1032">
          <cell r="H1032" t="str">
            <v>跳转到主界面【君主头像个人征程】</v>
          </cell>
          <cell r="I1032">
            <v>7652</v>
          </cell>
        </row>
        <row r="1033">
          <cell r="H1033" t="str">
            <v>跳转到城外【1队可打野怪】根据兵力选择低</v>
          </cell>
          <cell r="I1033">
            <v>7653</v>
          </cell>
        </row>
        <row r="1034">
          <cell r="H1034" t="str">
            <v>跳转到城外【1队可打野怪】根据兵力选择高</v>
          </cell>
          <cell r="I1034">
            <v>7654</v>
          </cell>
        </row>
        <row r="1035">
          <cell r="H1035" t="str">
            <v>跳转到君主头像【个人征程】直接打开</v>
          </cell>
          <cell r="I1035">
            <v>7655</v>
          </cell>
        </row>
        <row r="1036">
          <cell r="H1036" t="str">
            <v>跳转到主界面英雄征战后【帝国军演】按钮</v>
          </cell>
          <cell r="I1036">
            <v>7656</v>
          </cell>
        </row>
        <row r="1037">
          <cell r="H1037" t="str">
            <v>跳转注销</v>
          </cell>
          <cell r="I1037">
            <v>7657</v>
          </cell>
        </row>
        <row r="1038">
          <cell r="H1038" t="str">
            <v>跳转到城镇中心【城池增益】菜单按钮(安德莉亚开罩教学专用)</v>
          </cell>
          <cell r="I1038">
            <v>7658</v>
          </cell>
        </row>
        <row r="1039">
          <cell r="H1039" t="str">
            <v>跳转【英雄成就】主页面</v>
          </cell>
          <cell r="I1039">
            <v>7659</v>
          </cell>
        </row>
        <row r="1040">
          <cell r="H1040" t="str">
            <v>跳转到活动中心【手机绑定】</v>
          </cell>
          <cell r="I1040">
            <v>7660</v>
          </cell>
        </row>
        <row r="1041">
          <cell r="H1041" t="str">
            <v>跳转到主界面【战场模式】按钮</v>
          </cell>
          <cell r="I1041">
            <v>7661</v>
          </cell>
        </row>
        <row r="1042">
          <cell r="H1042" t="str">
            <v>跳转到资源点根据产量【10000】判断(支线)</v>
          </cell>
          <cell r="I1042">
            <v>7662</v>
          </cell>
        </row>
        <row r="1043">
          <cell r="H1043" t="str">
            <v>跳转到资源点根据产量【15000】判断(支线)</v>
          </cell>
          <cell r="I1043">
            <v>7663</v>
          </cell>
        </row>
        <row r="1044">
          <cell r="H1044" t="str">
            <v>跳转到资源点根据产量【20000】判断(支线)</v>
          </cell>
          <cell r="I1044">
            <v>7664</v>
          </cell>
        </row>
        <row r="1045">
          <cell r="H1045" t="str">
            <v>跳转到资源点根据产量【30000】判断(支线)</v>
          </cell>
          <cell r="I1045">
            <v>7665</v>
          </cell>
        </row>
        <row r="1046">
          <cell r="H1046" t="str">
            <v>跳转到资源点根据产量【40000】判断(支线)</v>
          </cell>
          <cell r="I1046">
            <v>7666</v>
          </cell>
        </row>
        <row r="1047">
          <cell r="H1047" t="str">
            <v>跳转到资源点根据产量【50000】判断(支线)</v>
          </cell>
          <cell r="I1047">
            <v>7667</v>
          </cell>
        </row>
        <row r="1048">
          <cell r="H1048" t="str">
            <v>跳转到资源点根据产量【60000】判断(支线)</v>
          </cell>
          <cell r="I1048">
            <v>7668</v>
          </cell>
        </row>
        <row r="1049">
          <cell r="H1049" t="str">
            <v>跳转到资源点根据产量【80000】判断(支线)</v>
          </cell>
          <cell r="I1049">
            <v>7669</v>
          </cell>
        </row>
        <row r="1050">
          <cell r="H1050" t="str">
            <v>跳转到资源点根据产量【100000】判断(支线)</v>
          </cell>
          <cell r="I1050">
            <v>7670</v>
          </cell>
        </row>
        <row r="1051">
          <cell r="H1051" t="str">
            <v>跳转到资源点根据产量【120000】判断(支线)</v>
          </cell>
          <cell r="I1051">
            <v>7671</v>
          </cell>
        </row>
        <row r="1052">
          <cell r="H1052" t="str">
            <v>跳转到资源点根据产量【150000】判断(支线)</v>
          </cell>
          <cell r="I1052">
            <v>7672</v>
          </cell>
        </row>
        <row r="1053">
          <cell r="H1053" t="str">
            <v>跳转到英雄界面【传奇殿堂】按钮(引导专用)</v>
          </cell>
          <cell r="I1053">
            <v>7673</v>
          </cell>
        </row>
        <row r="1054">
          <cell r="H1054" t="str">
            <v>跳转到英雄征战【锋线护送】界面</v>
          </cell>
          <cell r="I1054">
            <v>7674</v>
          </cell>
        </row>
        <row r="1055">
          <cell r="H1055" t="str">
            <v>直接打开【联盟礼物界面】</v>
          </cell>
          <cell r="I1055">
            <v>7675</v>
          </cell>
        </row>
        <row r="1056">
          <cell r="H1056" t="str">
            <v>直接打开【联盟帮助界面】</v>
          </cell>
          <cell r="I1056">
            <v>7676</v>
          </cell>
        </row>
        <row r="1057">
          <cell r="H1057" t="str">
            <v>直接打开【军演商店界面】</v>
          </cell>
          <cell r="I1057">
            <v>7677</v>
          </cell>
        </row>
        <row r="1058">
          <cell r="H1058" t="str">
            <v>直接打开【帝国军演界面】</v>
          </cell>
          <cell r="I1058">
            <v>7678</v>
          </cell>
        </row>
        <row r="1059">
          <cell r="H1059" t="str">
            <v>直接打开【联盟科技界面】</v>
          </cell>
          <cell r="I1059">
            <v>7679</v>
          </cell>
        </row>
        <row r="1060">
          <cell r="H1060" t="str">
            <v>直接打开【联盟领地界面】</v>
          </cell>
          <cell r="I1060">
            <v>7680</v>
          </cell>
        </row>
        <row r="1061">
          <cell r="H1061" t="str">
            <v>直接打开【探险界面】</v>
          </cell>
          <cell r="I1061">
            <v>7681</v>
          </cell>
        </row>
        <row r="1062">
          <cell r="H1062" t="str">
            <v>直接打开【兑换技能点界面】</v>
          </cell>
          <cell r="I1062">
            <v>7682</v>
          </cell>
        </row>
        <row r="1063">
          <cell r="H1063" t="str">
            <v>直接打开【英雄界面】</v>
          </cell>
          <cell r="I1063">
            <v>7683</v>
          </cell>
        </row>
        <row r="1064">
          <cell r="H1064" t="str">
            <v>直接打开【治疗伤兵界面】</v>
          </cell>
          <cell r="I1064">
            <v>7684</v>
          </cell>
        </row>
        <row r="1065">
          <cell r="H1065" t="str">
            <v>直接打开【捕鱼界面】</v>
          </cell>
          <cell r="I1065">
            <v>7685</v>
          </cell>
        </row>
        <row r="1066">
          <cell r="H1066" t="str">
            <v>直接打开【铜币招募】</v>
          </cell>
          <cell r="I1066">
            <v>7686</v>
          </cell>
        </row>
        <row r="1067">
          <cell r="H1067" t="str">
            <v>直接打开【传奇现世】</v>
          </cell>
          <cell r="I1067">
            <v>7687</v>
          </cell>
        </row>
        <row r="1068">
          <cell r="H1068" t="str">
            <v>直接打开【启程之光】</v>
          </cell>
          <cell r="I1068">
            <v>7688</v>
          </cell>
        </row>
        <row r="1069">
          <cell r="H1069" t="str">
            <v>直接打开【野外资源点采集界面】</v>
          </cell>
          <cell r="I1069">
            <v>7689</v>
          </cell>
        </row>
        <row r="1070">
          <cell r="H1070" t="str">
            <v>直接打开【训练士兵界面】</v>
          </cell>
          <cell r="I1070">
            <v>7690</v>
          </cell>
        </row>
        <row r="1071">
          <cell r="H1071" t="str">
            <v>直接打开【资源点采集界面】</v>
          </cell>
          <cell r="I1071">
            <v>7691</v>
          </cell>
        </row>
        <row r="1072">
          <cell r="H1072" t="str">
            <v>直接打开【中古时代战争核心界面】</v>
          </cell>
          <cell r="I1072">
            <v>7692</v>
          </cell>
        </row>
        <row r="1073">
          <cell r="H1073" t="str">
            <v>直接打开【启蒙时代战争核心界面】</v>
          </cell>
          <cell r="I1073">
            <v>7693</v>
          </cell>
        </row>
        <row r="1074">
          <cell r="H1074" t="str">
            <v>直接打开【研究科技界面】</v>
          </cell>
          <cell r="I1074">
            <v>7694</v>
          </cell>
        </row>
        <row r="1075">
          <cell r="H1075" t="str">
            <v>跳转到当前等级最低兵营建筑【升级】展开菜单</v>
          </cell>
          <cell r="I1075">
            <v>7695</v>
          </cell>
        </row>
        <row r="1076">
          <cell r="H1076" t="str">
            <v>直接打开S2云游商人</v>
          </cell>
          <cell r="I1076">
            <v>7686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"/>
  <sheetViews>
    <sheetView tabSelected="1"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9" sqref="C9"/>
    </sheetView>
  </sheetViews>
  <sheetFormatPr defaultColWidth="9" defaultRowHeight="14.5" x14ac:dyDescent="0.4"/>
  <cols>
    <col min="1" max="2" width="11.25" style="2" customWidth="1"/>
    <col min="3" max="3" width="12.33203125" style="2" customWidth="1"/>
    <col min="4" max="4" width="14.33203125" style="2" customWidth="1"/>
    <col min="5" max="5" width="13.33203125" style="2" customWidth="1"/>
    <col min="6" max="6" width="28.33203125" style="2" customWidth="1"/>
    <col min="7" max="7" width="19.25" style="2" customWidth="1"/>
    <col min="8" max="8" width="16.33203125" style="2" customWidth="1"/>
    <col min="9" max="9" width="44.08203125" style="2" customWidth="1"/>
    <col min="10" max="10" width="12.33203125" style="2" customWidth="1"/>
    <col min="11" max="11" width="11.33203125" style="2" customWidth="1"/>
    <col min="12" max="12" width="10.08203125" style="2" customWidth="1"/>
    <col min="13" max="13" width="10.33203125" style="2" customWidth="1"/>
    <col min="14" max="14" width="32.25" style="2" customWidth="1"/>
    <col min="15" max="15" width="11.33203125" style="2" customWidth="1"/>
    <col min="16" max="16" width="13" style="2" customWidth="1"/>
    <col min="17" max="17" width="10.33203125" style="33" customWidth="1"/>
    <col min="18" max="18" width="25" style="2" customWidth="1"/>
    <col min="19" max="19" width="10.33203125" style="2" customWidth="1"/>
    <col min="20" max="21" width="15" style="2" bestFit="1" customWidth="1"/>
    <col min="22" max="22" width="19.08203125" style="2" customWidth="1"/>
    <col min="23" max="23" width="14.08203125" style="2" customWidth="1"/>
    <col min="24" max="24" width="17.33203125" style="2" customWidth="1"/>
    <col min="25" max="25" width="23.75" style="2" customWidth="1"/>
    <col min="26" max="26" width="11.08203125" style="2" customWidth="1"/>
    <col min="27" max="27" width="26.33203125" style="2" bestFit="1" customWidth="1"/>
    <col min="28" max="28" width="24.33203125" style="2" customWidth="1"/>
    <col min="29" max="29" width="26.33203125" style="2" customWidth="1"/>
    <col min="30" max="30" width="10.33203125" style="2" customWidth="1"/>
    <col min="31" max="32" width="9" style="2" customWidth="1"/>
    <col min="33" max="16384" width="9" style="2"/>
  </cols>
  <sheetData>
    <row r="1" spans="1:32" s="3" customFormat="1" x14ac:dyDescent="0.4">
      <c r="A1" s="3" t="s">
        <v>0</v>
      </c>
      <c r="Q1" s="8"/>
    </row>
    <row r="2" spans="1:32" s="4" customFormat="1" x14ac:dyDescent="0.4">
      <c r="A2" s="4" t="s">
        <v>1</v>
      </c>
      <c r="B2" s="4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4" t="s">
        <v>7</v>
      </c>
      <c r="H2" s="4" t="s">
        <v>8</v>
      </c>
      <c r="I2" s="4" t="s">
        <v>9</v>
      </c>
      <c r="J2" s="35" t="s">
        <v>10</v>
      </c>
      <c r="K2" s="35" t="s">
        <v>11</v>
      </c>
      <c r="L2" s="35" t="s">
        <v>12</v>
      </c>
      <c r="M2" s="4" t="s">
        <v>13</v>
      </c>
      <c r="N2" s="35" t="s">
        <v>14</v>
      </c>
      <c r="O2" s="4" t="s">
        <v>15</v>
      </c>
      <c r="P2" s="4" t="s">
        <v>16</v>
      </c>
      <c r="Q2" s="10" t="s">
        <v>13</v>
      </c>
      <c r="R2" s="35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58" t="s">
        <v>26</v>
      </c>
      <c r="AB2" s="58" t="s">
        <v>27</v>
      </c>
      <c r="AC2" s="58" t="s">
        <v>28</v>
      </c>
      <c r="AD2" s="58" t="s">
        <v>29</v>
      </c>
      <c r="AE2" s="58" t="s">
        <v>30</v>
      </c>
    </row>
    <row r="3" spans="1:32" s="5" customFormat="1" x14ac:dyDescent="0.3">
      <c r="A3" s="5" t="s">
        <v>31</v>
      </c>
      <c r="B3" s="5" t="s">
        <v>32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5" t="s">
        <v>40</v>
      </c>
      <c r="K3" s="5" t="s">
        <v>41</v>
      </c>
      <c r="L3" s="5" t="s">
        <v>42</v>
      </c>
      <c r="M3" s="5" t="s">
        <v>43</v>
      </c>
      <c r="N3" s="5" t="s">
        <v>44</v>
      </c>
      <c r="O3" s="5" t="s">
        <v>45</v>
      </c>
      <c r="P3" s="5" t="s">
        <v>46</v>
      </c>
      <c r="Q3" s="12" t="s">
        <v>43</v>
      </c>
      <c r="R3" s="5" t="s">
        <v>47</v>
      </c>
      <c r="S3" s="5" t="s">
        <v>48</v>
      </c>
      <c r="T3" s="5" t="s">
        <v>49</v>
      </c>
      <c r="U3" s="5" t="s">
        <v>50</v>
      </c>
      <c r="V3" s="5" t="s">
        <v>51</v>
      </c>
      <c r="W3" s="5" t="s">
        <v>52</v>
      </c>
      <c r="X3" s="5" t="s">
        <v>53</v>
      </c>
      <c r="Y3" s="5" t="s">
        <v>54</v>
      </c>
      <c r="Z3" s="5" t="s">
        <v>55</v>
      </c>
      <c r="AA3" s="5" t="s">
        <v>56</v>
      </c>
      <c r="AB3" s="5" t="s">
        <v>57</v>
      </c>
      <c r="AC3" s="5" t="s">
        <v>58</v>
      </c>
      <c r="AF3" s="5" t="s">
        <v>59</v>
      </c>
    </row>
  </sheetData>
  <phoneticPr fontId="5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zoomScale="115" zoomScaleNormal="115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23.33203125" defaultRowHeight="14.5" x14ac:dyDescent="0.4"/>
  <cols>
    <col min="1" max="1" width="11.33203125" style="33" customWidth="1"/>
    <col min="2" max="2" width="12.33203125" style="33" hidden="1" customWidth="1"/>
    <col min="3" max="4" width="19.33203125" style="33" customWidth="1"/>
    <col min="5" max="5" width="10.08203125" style="33" customWidth="1"/>
    <col min="6" max="6" width="13" style="33" customWidth="1"/>
    <col min="7" max="7" width="10.33203125" style="33" customWidth="1"/>
    <col min="8" max="8" width="36.33203125" style="33" customWidth="1"/>
    <col min="9" max="22" width="8.33203125" style="33" customWidth="1"/>
    <col min="23" max="23" width="17.08203125" style="33" customWidth="1"/>
    <col min="24" max="24" width="15.33203125" style="33" customWidth="1"/>
    <col min="25" max="25" width="24" style="2" customWidth="1"/>
    <col min="26" max="26" width="11.33203125" style="2" customWidth="1"/>
    <col min="27" max="27" width="15.33203125" style="33" customWidth="1"/>
    <col min="28" max="28" width="16.33203125" style="33" customWidth="1"/>
    <col min="29" max="30" width="13.33203125" style="33" customWidth="1"/>
    <col min="31" max="32" width="13.08203125" style="33" bestFit="1" customWidth="1"/>
    <col min="33" max="33" width="13.33203125" style="33" customWidth="1"/>
    <col min="34" max="34" width="32.08203125" style="33" customWidth="1"/>
    <col min="35" max="35" width="23.33203125" style="33" customWidth="1"/>
    <col min="36" max="16384" width="23.33203125" style="33"/>
  </cols>
  <sheetData>
    <row r="1" spans="1:34" s="8" customFormat="1" x14ac:dyDescent="0.4">
      <c r="A1" s="8" t="s">
        <v>60</v>
      </c>
      <c r="Y1" s="3"/>
      <c r="Z1" s="3"/>
    </row>
    <row r="2" spans="1:34" s="10" customFormat="1" x14ac:dyDescent="0.4">
      <c r="A2" s="10" t="s">
        <v>61</v>
      </c>
      <c r="B2" s="10" t="s">
        <v>62</v>
      </c>
      <c r="C2" s="10" t="s">
        <v>63</v>
      </c>
      <c r="D2" s="10" t="s">
        <v>64</v>
      </c>
      <c r="E2" s="10" t="s">
        <v>65</v>
      </c>
      <c r="F2" s="10" t="s">
        <v>66</v>
      </c>
      <c r="G2" s="10" t="s">
        <v>67</v>
      </c>
      <c r="H2" s="10" t="s">
        <v>68</v>
      </c>
      <c r="I2" s="10" t="s">
        <v>69</v>
      </c>
      <c r="J2" s="10" t="s">
        <v>70</v>
      </c>
      <c r="K2" s="10" t="s">
        <v>71</v>
      </c>
      <c r="L2" s="10" t="s">
        <v>72</v>
      </c>
      <c r="M2" s="10" t="s">
        <v>73</v>
      </c>
      <c r="N2" s="10" t="s">
        <v>74</v>
      </c>
      <c r="O2" s="10" t="s">
        <v>75</v>
      </c>
      <c r="P2" s="10" t="s">
        <v>76</v>
      </c>
      <c r="Q2" s="10" t="s">
        <v>77</v>
      </c>
      <c r="R2" s="10" t="s">
        <v>78</v>
      </c>
      <c r="S2" s="10" t="s">
        <v>79</v>
      </c>
      <c r="T2" s="10" t="s">
        <v>80</v>
      </c>
      <c r="U2" s="10" t="s">
        <v>81</v>
      </c>
      <c r="V2" s="10" t="s">
        <v>82</v>
      </c>
      <c r="W2" s="10" t="s">
        <v>83</v>
      </c>
      <c r="X2" s="10" t="s">
        <v>84</v>
      </c>
      <c r="Y2" s="35" t="s">
        <v>85</v>
      </c>
      <c r="Z2" s="4" t="s">
        <v>86</v>
      </c>
      <c r="AA2" s="34" t="s">
        <v>87</v>
      </c>
      <c r="AB2" s="10" t="s">
        <v>88</v>
      </c>
      <c r="AC2" s="34" t="s">
        <v>89</v>
      </c>
      <c r="AD2" s="34" t="s">
        <v>90</v>
      </c>
      <c r="AE2" s="34" t="s">
        <v>91</v>
      </c>
      <c r="AF2" s="34" t="s">
        <v>92</v>
      </c>
      <c r="AG2" s="34" t="s">
        <v>93</v>
      </c>
      <c r="AH2" s="10" t="s">
        <v>94</v>
      </c>
    </row>
    <row r="3" spans="1:34" s="13" customFormat="1" x14ac:dyDescent="0.4">
      <c r="A3" s="12" t="s">
        <v>31</v>
      </c>
      <c r="B3" s="12" t="s">
        <v>95</v>
      </c>
      <c r="C3" s="12" t="s">
        <v>96</v>
      </c>
      <c r="D3" s="12"/>
      <c r="E3" s="12" t="s">
        <v>97</v>
      </c>
      <c r="F3" s="12" t="s">
        <v>98</v>
      </c>
      <c r="G3" s="12" t="s">
        <v>99</v>
      </c>
      <c r="H3" s="12" t="s">
        <v>100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 t="s">
        <v>101</v>
      </c>
      <c r="X3" s="12" t="s">
        <v>102</v>
      </c>
      <c r="Y3" s="5" t="s">
        <v>47</v>
      </c>
      <c r="Z3" s="5" t="s">
        <v>48</v>
      </c>
      <c r="AA3" s="13" t="s">
        <v>103</v>
      </c>
      <c r="AB3" s="13" t="s">
        <v>104</v>
      </c>
      <c r="AC3" s="13" t="s">
        <v>105</v>
      </c>
      <c r="AD3" s="13" t="s">
        <v>106</v>
      </c>
      <c r="AE3" s="13" t="s">
        <v>107</v>
      </c>
      <c r="AF3" s="13" t="s">
        <v>108</v>
      </c>
      <c r="AG3" s="13" t="s">
        <v>109</v>
      </c>
    </row>
  </sheetData>
  <phoneticPr fontId="5" type="noConversion"/>
  <pageMargins left="0.69930555555555596" right="0.69930555555555596" top="0.75" bottom="0.75" header="0.3" footer="0.3"/>
  <pageSetup paperSize="9" orientation="portrait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78"/>
  <sheetViews>
    <sheetView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/>
    </sheetView>
  </sheetViews>
  <sheetFormatPr defaultColWidth="23.33203125" defaultRowHeight="16.399999999999999" customHeight="1" x14ac:dyDescent="0.4"/>
  <cols>
    <col min="1" max="1" width="9.33203125" style="2" customWidth="1"/>
    <col min="2" max="3" width="3.33203125" style="33" customWidth="1"/>
    <col min="4" max="4" width="4.08203125" style="33" customWidth="1"/>
    <col min="5" max="5" width="4.33203125" style="33" customWidth="1"/>
    <col min="6" max="6" width="10.33203125" style="2" customWidth="1"/>
    <col min="7" max="7" width="31.08203125" style="33" customWidth="1"/>
    <col min="8" max="8" width="22.33203125" style="33" customWidth="1"/>
    <col min="9" max="9" width="10" style="33" customWidth="1"/>
    <col min="10" max="10" width="4.25" style="33" customWidth="1"/>
    <col min="11" max="11" width="19.25" style="33" customWidth="1"/>
    <col min="12" max="12" width="13" style="33" customWidth="1"/>
    <col min="13" max="13" width="52.08203125" style="33" customWidth="1"/>
    <col min="14" max="14" width="9.33203125" style="1" customWidth="1"/>
    <col min="15" max="15" width="9" style="1" customWidth="1"/>
    <col min="16" max="16" width="19" style="1" customWidth="1"/>
    <col min="17" max="17" width="24" style="1" customWidth="1"/>
    <col min="18" max="18" width="11.33203125" style="1" customWidth="1"/>
    <col min="19" max="19" width="10.33203125" style="1" customWidth="1"/>
    <col min="20" max="20" width="14.25" style="1" customWidth="1"/>
    <col min="21" max="21" width="8.08203125" style="33" customWidth="1"/>
    <col min="22" max="22" width="42.75" style="33" customWidth="1"/>
    <col min="23" max="23" width="20.75" style="33" customWidth="1"/>
    <col min="24" max="24" width="13.75" style="33" customWidth="1"/>
    <col min="25" max="25" width="11.08203125" style="33" customWidth="1"/>
    <col min="26" max="26" width="13.25" style="33" customWidth="1"/>
    <col min="27" max="27" width="42.33203125" style="33" customWidth="1"/>
    <col min="28" max="28" width="20.33203125" style="33" customWidth="1"/>
    <col min="29" max="29" width="14.08203125" style="33" customWidth="1"/>
    <col min="30" max="30" width="13.33203125" style="33" customWidth="1"/>
    <col min="31" max="31" width="20.33203125" style="33" customWidth="1"/>
    <col min="32" max="32" width="10.25" style="33" customWidth="1"/>
    <col min="33" max="34" width="12.33203125" style="33" customWidth="1"/>
    <col min="35" max="35" width="10.08203125" style="33" customWidth="1"/>
    <col min="36" max="36" width="12.83203125" style="33" customWidth="1"/>
    <col min="37" max="37" width="12.58203125" style="33" customWidth="1"/>
    <col min="38" max="38" width="23.33203125" style="33" customWidth="1"/>
    <col min="39" max="16384" width="23.33203125" style="33"/>
  </cols>
  <sheetData>
    <row r="1" spans="1:37" s="8" customFormat="1" ht="16.399999999999999" customHeight="1" x14ac:dyDescent="0.4">
      <c r="A1" s="3" t="s">
        <v>110</v>
      </c>
      <c r="B1" s="8" t="s">
        <v>111</v>
      </c>
      <c r="F1" s="3"/>
      <c r="N1" s="9"/>
      <c r="O1" s="9"/>
      <c r="P1" s="9"/>
      <c r="Q1" s="9"/>
      <c r="R1" s="9"/>
      <c r="S1" s="9"/>
      <c r="T1" s="9"/>
    </row>
    <row r="2" spans="1:37" s="10" customFormat="1" ht="16.399999999999999" customHeight="1" x14ac:dyDescent="0.4">
      <c r="A2" s="4" t="s">
        <v>68</v>
      </c>
      <c r="B2" s="10" t="s">
        <v>112</v>
      </c>
      <c r="C2" s="10" t="s">
        <v>113</v>
      </c>
      <c r="D2" s="10" t="s">
        <v>114</v>
      </c>
      <c r="E2" s="10" t="s">
        <v>115</v>
      </c>
      <c r="F2" s="34" t="s">
        <v>62</v>
      </c>
      <c r="G2" s="10" t="s">
        <v>116</v>
      </c>
      <c r="H2" s="10" t="s">
        <v>117</v>
      </c>
      <c r="I2" s="10" t="s">
        <v>118</v>
      </c>
      <c r="J2" s="10" t="s">
        <v>119</v>
      </c>
      <c r="K2" s="10" t="s">
        <v>120</v>
      </c>
      <c r="L2" s="10" t="s">
        <v>121</v>
      </c>
      <c r="M2" s="10" t="s">
        <v>122</v>
      </c>
      <c r="N2" s="11" t="s">
        <v>123</v>
      </c>
      <c r="O2" s="11" t="s">
        <v>124</v>
      </c>
      <c r="P2" s="11" t="s">
        <v>125</v>
      </c>
      <c r="Q2" s="11" t="s">
        <v>126</v>
      </c>
      <c r="R2" s="11" t="s">
        <v>127</v>
      </c>
      <c r="S2" s="11" t="s">
        <v>128</v>
      </c>
      <c r="T2" s="11" t="s">
        <v>129</v>
      </c>
      <c r="U2" s="10" t="s">
        <v>130</v>
      </c>
      <c r="V2" s="10" t="s">
        <v>131</v>
      </c>
      <c r="W2" s="10" t="s">
        <v>132</v>
      </c>
      <c r="X2" s="10" t="s">
        <v>13</v>
      </c>
      <c r="Y2" s="10" t="s">
        <v>133</v>
      </c>
      <c r="Z2" s="10" t="s">
        <v>134</v>
      </c>
      <c r="AA2" s="10" t="s">
        <v>135</v>
      </c>
      <c r="AB2" s="10" t="s">
        <v>136</v>
      </c>
      <c r="AC2" s="10" t="s">
        <v>137</v>
      </c>
      <c r="AD2" s="10" t="s">
        <v>138</v>
      </c>
      <c r="AE2" s="10" t="s">
        <v>139</v>
      </c>
      <c r="AF2" s="10" t="s">
        <v>140</v>
      </c>
      <c r="AG2" s="10" t="s">
        <v>141</v>
      </c>
      <c r="AH2" s="10" t="s">
        <v>142</v>
      </c>
      <c r="AI2" s="10" t="s">
        <v>143</v>
      </c>
      <c r="AJ2" s="10" t="s">
        <v>144</v>
      </c>
      <c r="AK2" s="10" t="s">
        <v>145</v>
      </c>
    </row>
    <row r="3" spans="1:37" s="13" customFormat="1" ht="16.399999999999999" customHeight="1" x14ac:dyDescent="0.4">
      <c r="A3" s="12" t="s">
        <v>31</v>
      </c>
      <c r="B3" s="12"/>
      <c r="C3" s="12"/>
      <c r="D3" s="12"/>
      <c r="E3" s="12"/>
      <c r="F3" s="12" t="s">
        <v>95</v>
      </c>
      <c r="G3" s="12" t="s">
        <v>96</v>
      </c>
      <c r="H3" s="12"/>
      <c r="I3" s="12" t="s">
        <v>146</v>
      </c>
      <c r="J3" s="12" t="s">
        <v>147</v>
      </c>
      <c r="K3" s="13" t="s">
        <v>148</v>
      </c>
      <c r="L3" s="12" t="s">
        <v>149</v>
      </c>
      <c r="M3" s="12" t="s">
        <v>150</v>
      </c>
      <c r="N3" s="14"/>
      <c r="O3" s="14"/>
      <c r="P3" s="14"/>
      <c r="Q3" s="14"/>
      <c r="R3" s="14"/>
      <c r="S3" s="14"/>
      <c r="T3" s="14"/>
      <c r="U3" s="12" t="s">
        <v>151</v>
      </c>
      <c r="V3" s="12" t="s">
        <v>152</v>
      </c>
      <c r="W3" s="12" t="s">
        <v>153</v>
      </c>
      <c r="X3" s="12" t="s">
        <v>154</v>
      </c>
      <c r="Y3" s="12" t="s">
        <v>155</v>
      </c>
      <c r="Z3" s="12" t="s">
        <v>156</v>
      </c>
      <c r="AA3" s="12"/>
      <c r="AB3" s="13" t="s">
        <v>157</v>
      </c>
      <c r="AC3" s="13" t="s">
        <v>158</v>
      </c>
      <c r="AD3" s="12" t="s">
        <v>159</v>
      </c>
      <c r="AE3" s="12" t="s">
        <v>160</v>
      </c>
    </row>
    <row r="67" spans="1:20" ht="16.399999999999999" customHeight="1" x14ac:dyDescent="0.4">
      <c r="A67" s="33"/>
      <c r="F67" s="33"/>
    </row>
    <row r="68" spans="1:20" ht="16.399999999999999" customHeight="1" x14ac:dyDescent="0.4">
      <c r="A68" s="33"/>
      <c r="F68" s="33"/>
    </row>
    <row r="69" spans="1:20" ht="16.399999999999999" customHeight="1" x14ac:dyDescent="0.4">
      <c r="A69" s="33"/>
      <c r="F69" s="33"/>
    </row>
    <row r="70" spans="1:20" ht="16.399999999999999" customHeight="1" x14ac:dyDescent="0.4">
      <c r="A70" s="33"/>
      <c r="F70" s="33"/>
    </row>
    <row r="71" spans="1:20" ht="16.399999999999999" customHeight="1" x14ac:dyDescent="0.4">
      <c r="A71" s="33"/>
      <c r="F71" s="33"/>
    </row>
    <row r="72" spans="1:20" ht="16.399999999999999" customHeight="1" x14ac:dyDescent="0.4">
      <c r="A72" s="33"/>
      <c r="F72" s="33"/>
      <c r="N72" s="33"/>
      <c r="O72" s="33"/>
      <c r="P72" s="33"/>
      <c r="Q72" s="33"/>
      <c r="R72" s="33"/>
      <c r="S72" s="33"/>
      <c r="T72" s="33"/>
    </row>
    <row r="73" spans="1:20" ht="16.399999999999999" customHeight="1" x14ac:dyDescent="0.4">
      <c r="A73" s="33"/>
      <c r="F73" s="33"/>
      <c r="N73" s="33"/>
      <c r="O73" s="33"/>
      <c r="P73" s="33"/>
      <c r="Q73" s="33"/>
      <c r="R73" s="33"/>
      <c r="S73" s="33"/>
      <c r="T73" s="33"/>
    </row>
    <row r="74" spans="1:20" ht="16.399999999999999" customHeight="1" x14ac:dyDescent="0.4">
      <c r="A74" s="33"/>
      <c r="F74" s="33"/>
      <c r="N74" s="33"/>
      <c r="O74" s="33"/>
      <c r="P74" s="33"/>
      <c r="Q74" s="33"/>
      <c r="R74" s="33"/>
      <c r="S74" s="33"/>
      <c r="T74" s="33"/>
    </row>
    <row r="75" spans="1:20" ht="16.399999999999999" customHeight="1" x14ac:dyDescent="0.4">
      <c r="A75" s="33"/>
      <c r="F75" s="33"/>
      <c r="N75" s="33"/>
      <c r="O75" s="33"/>
      <c r="P75" s="33"/>
      <c r="Q75" s="33"/>
      <c r="R75" s="33"/>
      <c r="S75" s="33"/>
      <c r="T75" s="33"/>
    </row>
    <row r="76" spans="1:20" ht="16.399999999999999" customHeight="1" x14ac:dyDescent="0.4">
      <c r="A76" s="33"/>
      <c r="F76" s="33"/>
      <c r="N76" s="33"/>
      <c r="O76" s="33"/>
      <c r="P76" s="33"/>
      <c r="Q76" s="33"/>
      <c r="R76" s="33"/>
      <c r="S76" s="33"/>
      <c r="T76" s="33"/>
    </row>
    <row r="77" spans="1:20" ht="16.399999999999999" customHeight="1" x14ac:dyDescent="0.4">
      <c r="A77" s="33"/>
      <c r="F77" s="33"/>
      <c r="N77" s="33"/>
      <c r="O77" s="33"/>
      <c r="P77" s="33"/>
      <c r="Q77" s="33"/>
      <c r="R77" s="33"/>
      <c r="S77" s="33"/>
      <c r="T77" s="33"/>
    </row>
    <row r="78" spans="1:20" ht="16.399999999999999" customHeight="1" x14ac:dyDescent="0.4">
      <c r="A78" s="33"/>
      <c r="F78" s="33"/>
      <c r="N78" s="33"/>
      <c r="O78" s="33"/>
      <c r="P78" s="33"/>
      <c r="Q78" s="33"/>
      <c r="R78" s="33"/>
      <c r="S78" s="33"/>
      <c r="T78" s="33"/>
    </row>
    <row r="79" spans="1:20" ht="16.399999999999999" customHeight="1" x14ac:dyDescent="0.4">
      <c r="A79" s="33"/>
      <c r="F79" s="33"/>
      <c r="N79" s="33"/>
      <c r="O79" s="33"/>
      <c r="P79" s="33"/>
      <c r="Q79" s="33"/>
      <c r="R79" s="33"/>
      <c r="S79" s="33"/>
      <c r="T79" s="33"/>
    </row>
    <row r="80" spans="1:20" ht="16.399999999999999" customHeight="1" x14ac:dyDescent="0.4">
      <c r="A80" s="33"/>
      <c r="F80" s="33"/>
      <c r="N80" s="33"/>
      <c r="O80" s="33"/>
      <c r="P80" s="33"/>
      <c r="Q80" s="33"/>
      <c r="R80" s="33"/>
      <c r="S80" s="33"/>
      <c r="T80" s="33"/>
    </row>
    <row r="81" s="33" customFormat="1" ht="16.399999999999999" customHeight="1" x14ac:dyDescent="0.4"/>
    <row r="82" s="33" customFormat="1" ht="16.399999999999999" customHeight="1" x14ac:dyDescent="0.4"/>
    <row r="83" s="33" customFormat="1" ht="16.399999999999999" customHeight="1" x14ac:dyDescent="0.4"/>
    <row r="84" s="33" customFormat="1" ht="16.399999999999999" customHeight="1" x14ac:dyDescent="0.4"/>
    <row r="85" s="33" customFormat="1" ht="16.399999999999999" customHeight="1" x14ac:dyDescent="0.4"/>
    <row r="86" s="33" customFormat="1" ht="16.399999999999999" customHeight="1" x14ac:dyDescent="0.4"/>
    <row r="87" s="33" customFormat="1" ht="16.399999999999999" customHeight="1" x14ac:dyDescent="0.4"/>
    <row r="88" s="33" customFormat="1" ht="16.399999999999999" customHeight="1" x14ac:dyDescent="0.4"/>
    <row r="89" s="33" customFormat="1" ht="16.399999999999999" customHeight="1" x14ac:dyDescent="0.4"/>
    <row r="90" s="33" customFormat="1" ht="16.399999999999999" customHeight="1" x14ac:dyDescent="0.4"/>
    <row r="91" s="33" customFormat="1" ht="16.399999999999999" customHeight="1" x14ac:dyDescent="0.4"/>
    <row r="92" s="33" customFormat="1" ht="16.399999999999999" customHeight="1" x14ac:dyDescent="0.4"/>
    <row r="93" s="33" customFormat="1" ht="16.399999999999999" customHeight="1" x14ac:dyDescent="0.4"/>
    <row r="94" s="33" customFormat="1" ht="16.399999999999999" customHeight="1" x14ac:dyDescent="0.4"/>
    <row r="95" s="33" customFormat="1" ht="16.399999999999999" customHeight="1" x14ac:dyDescent="0.4"/>
    <row r="96" s="33" customFormat="1" ht="16.399999999999999" customHeight="1" x14ac:dyDescent="0.4"/>
    <row r="97" s="33" customFormat="1" ht="16.399999999999999" customHeight="1" x14ac:dyDescent="0.4"/>
    <row r="98" s="33" customFormat="1" ht="16.399999999999999" customHeight="1" x14ac:dyDescent="0.4"/>
    <row r="99" s="33" customFormat="1" ht="16.399999999999999" customHeight="1" x14ac:dyDescent="0.4"/>
    <row r="100" s="33" customFormat="1" ht="16.399999999999999" customHeight="1" x14ac:dyDescent="0.4"/>
    <row r="101" s="33" customFormat="1" ht="16.399999999999999" customHeight="1" x14ac:dyDescent="0.4"/>
    <row r="102" s="33" customFormat="1" ht="16.399999999999999" customHeight="1" x14ac:dyDescent="0.4"/>
    <row r="103" s="33" customFormat="1" ht="16.399999999999999" customHeight="1" x14ac:dyDescent="0.4"/>
    <row r="104" s="33" customFormat="1" ht="16.399999999999999" customHeight="1" x14ac:dyDescent="0.4"/>
    <row r="105" s="33" customFormat="1" ht="16.399999999999999" customHeight="1" x14ac:dyDescent="0.4"/>
    <row r="106" s="33" customFormat="1" ht="16.399999999999999" customHeight="1" x14ac:dyDescent="0.4"/>
    <row r="107" s="33" customFormat="1" ht="16.399999999999999" customHeight="1" x14ac:dyDescent="0.4"/>
    <row r="108" s="33" customFormat="1" ht="16.399999999999999" customHeight="1" x14ac:dyDescent="0.4"/>
    <row r="109" s="33" customFormat="1" ht="16.399999999999999" customHeight="1" x14ac:dyDescent="0.4"/>
    <row r="110" s="33" customFormat="1" ht="16.399999999999999" customHeight="1" x14ac:dyDescent="0.4"/>
    <row r="111" s="33" customFormat="1" ht="16.399999999999999" customHeight="1" x14ac:dyDescent="0.4"/>
    <row r="112" s="33" customFormat="1" ht="16.399999999999999" customHeight="1" x14ac:dyDescent="0.4"/>
    <row r="113" s="33" customFormat="1" ht="16.399999999999999" customHeight="1" x14ac:dyDescent="0.4"/>
    <row r="114" s="33" customFormat="1" ht="16.399999999999999" customHeight="1" x14ac:dyDescent="0.4"/>
    <row r="115" s="33" customFormat="1" ht="16.399999999999999" customHeight="1" x14ac:dyDescent="0.4"/>
    <row r="116" s="33" customFormat="1" ht="16.399999999999999" customHeight="1" x14ac:dyDescent="0.4"/>
    <row r="117" s="33" customFormat="1" ht="16.399999999999999" customHeight="1" x14ac:dyDescent="0.4"/>
    <row r="118" s="33" customFormat="1" ht="16.399999999999999" customHeight="1" x14ac:dyDescent="0.4"/>
    <row r="119" s="33" customFormat="1" ht="16.399999999999999" customHeight="1" x14ac:dyDescent="0.4"/>
    <row r="120" s="33" customFormat="1" ht="16.399999999999999" customHeight="1" x14ac:dyDescent="0.4"/>
    <row r="121" s="33" customFormat="1" ht="16.399999999999999" customHeight="1" x14ac:dyDescent="0.4"/>
    <row r="122" s="33" customFormat="1" ht="16.399999999999999" customHeight="1" x14ac:dyDescent="0.4"/>
    <row r="123" s="33" customFormat="1" ht="16.399999999999999" customHeight="1" x14ac:dyDescent="0.4"/>
    <row r="124" s="33" customFormat="1" ht="16.399999999999999" customHeight="1" x14ac:dyDescent="0.4"/>
    <row r="125" s="33" customFormat="1" ht="16.399999999999999" customHeight="1" x14ac:dyDescent="0.4"/>
    <row r="126" s="33" customFormat="1" ht="16.399999999999999" customHeight="1" x14ac:dyDescent="0.4"/>
    <row r="127" s="33" customFormat="1" ht="16.399999999999999" customHeight="1" x14ac:dyDescent="0.4"/>
    <row r="128" s="33" customFormat="1" ht="16.399999999999999" customHeight="1" x14ac:dyDescent="0.4"/>
    <row r="129" s="33" customFormat="1" ht="16.399999999999999" customHeight="1" x14ac:dyDescent="0.4"/>
    <row r="130" s="33" customFormat="1" ht="16.399999999999999" customHeight="1" x14ac:dyDescent="0.4"/>
    <row r="131" s="33" customFormat="1" ht="16.399999999999999" customHeight="1" x14ac:dyDescent="0.4"/>
    <row r="132" s="33" customFormat="1" ht="16.399999999999999" customHeight="1" x14ac:dyDescent="0.4"/>
    <row r="133" s="33" customFormat="1" ht="16.399999999999999" customHeight="1" x14ac:dyDescent="0.4"/>
    <row r="134" s="33" customFormat="1" ht="16.399999999999999" customHeight="1" x14ac:dyDescent="0.4"/>
    <row r="135" s="33" customFormat="1" ht="16.399999999999999" customHeight="1" x14ac:dyDescent="0.4"/>
    <row r="136" s="33" customFormat="1" ht="16.399999999999999" customHeight="1" x14ac:dyDescent="0.4"/>
    <row r="137" s="33" customFormat="1" ht="16.399999999999999" customHeight="1" x14ac:dyDescent="0.4"/>
    <row r="138" s="33" customFormat="1" ht="16.399999999999999" customHeight="1" x14ac:dyDescent="0.4"/>
    <row r="139" s="33" customFormat="1" ht="16.399999999999999" customHeight="1" x14ac:dyDescent="0.4"/>
    <row r="140" s="33" customFormat="1" ht="16.399999999999999" customHeight="1" x14ac:dyDescent="0.4"/>
    <row r="141" s="33" customFormat="1" ht="16.399999999999999" customHeight="1" x14ac:dyDescent="0.4"/>
    <row r="142" s="33" customFormat="1" ht="16.399999999999999" customHeight="1" x14ac:dyDescent="0.4"/>
    <row r="143" s="33" customFormat="1" ht="16.399999999999999" customHeight="1" x14ac:dyDescent="0.4"/>
    <row r="144" s="33" customFormat="1" ht="16.399999999999999" customHeight="1" x14ac:dyDescent="0.4"/>
    <row r="145" s="33" customFormat="1" ht="16.399999999999999" customHeight="1" x14ac:dyDescent="0.4"/>
    <row r="146" s="33" customFormat="1" ht="16.399999999999999" customHeight="1" x14ac:dyDescent="0.4"/>
    <row r="147" s="33" customFormat="1" ht="16.399999999999999" customHeight="1" x14ac:dyDescent="0.4"/>
    <row r="148" s="33" customFormat="1" ht="16.399999999999999" customHeight="1" x14ac:dyDescent="0.4"/>
    <row r="149" s="33" customFormat="1" ht="16.399999999999999" customHeight="1" x14ac:dyDescent="0.4"/>
    <row r="150" s="33" customFormat="1" ht="16.399999999999999" customHeight="1" x14ac:dyDescent="0.4"/>
    <row r="151" s="33" customFormat="1" ht="16.399999999999999" customHeight="1" x14ac:dyDescent="0.4"/>
    <row r="152" s="33" customFormat="1" ht="16.399999999999999" customHeight="1" x14ac:dyDescent="0.4"/>
    <row r="153" s="33" customFormat="1" ht="16.399999999999999" customHeight="1" x14ac:dyDescent="0.4"/>
    <row r="154" s="33" customFormat="1" ht="16.399999999999999" customHeight="1" x14ac:dyDescent="0.4"/>
    <row r="155" s="33" customFormat="1" ht="16.399999999999999" customHeight="1" x14ac:dyDescent="0.4"/>
    <row r="156" s="33" customFormat="1" ht="16.399999999999999" customHeight="1" x14ac:dyDescent="0.4"/>
    <row r="157" s="33" customFormat="1" ht="16.399999999999999" customHeight="1" x14ac:dyDescent="0.4"/>
    <row r="158" s="33" customFormat="1" ht="16.399999999999999" customHeight="1" x14ac:dyDescent="0.4"/>
    <row r="159" s="33" customFormat="1" ht="16.399999999999999" customHeight="1" x14ac:dyDescent="0.4"/>
    <row r="160" s="33" customFormat="1" ht="16.399999999999999" customHeight="1" x14ac:dyDescent="0.4"/>
    <row r="161" s="33" customFormat="1" ht="16.399999999999999" customHeight="1" x14ac:dyDescent="0.4"/>
    <row r="162" s="33" customFormat="1" ht="16.399999999999999" customHeight="1" x14ac:dyDescent="0.4"/>
    <row r="163" s="33" customFormat="1" ht="16.399999999999999" customHeight="1" x14ac:dyDescent="0.4"/>
    <row r="164" s="33" customFormat="1" ht="16.399999999999999" customHeight="1" x14ac:dyDescent="0.4"/>
    <row r="165" s="33" customFormat="1" ht="16.399999999999999" customHeight="1" x14ac:dyDescent="0.4"/>
    <row r="166" s="33" customFormat="1" ht="16.399999999999999" customHeight="1" x14ac:dyDescent="0.4"/>
    <row r="167" s="33" customFormat="1" ht="16.399999999999999" customHeight="1" x14ac:dyDescent="0.4"/>
    <row r="168" s="33" customFormat="1" ht="16.399999999999999" customHeight="1" x14ac:dyDescent="0.4"/>
    <row r="169" s="33" customFormat="1" ht="16.399999999999999" customHeight="1" x14ac:dyDescent="0.4"/>
    <row r="170" s="33" customFormat="1" ht="16.399999999999999" customHeight="1" x14ac:dyDescent="0.4"/>
    <row r="171" s="33" customFormat="1" ht="16.399999999999999" customHeight="1" x14ac:dyDescent="0.4"/>
    <row r="172" s="33" customFormat="1" ht="16.399999999999999" customHeight="1" x14ac:dyDescent="0.4"/>
    <row r="173" s="33" customFormat="1" ht="16.399999999999999" customHeight="1" x14ac:dyDescent="0.4"/>
    <row r="174" s="33" customFormat="1" ht="16.399999999999999" customHeight="1" x14ac:dyDescent="0.4"/>
    <row r="175" s="33" customFormat="1" ht="16.399999999999999" customHeight="1" x14ac:dyDescent="0.4"/>
    <row r="176" s="33" customFormat="1" ht="16.399999999999999" customHeight="1" x14ac:dyDescent="0.4"/>
    <row r="177" s="33" customFormat="1" ht="16.399999999999999" customHeight="1" x14ac:dyDescent="0.4"/>
    <row r="178" s="33" customFormat="1" ht="16.399999999999999" customHeight="1" x14ac:dyDescent="0.4"/>
  </sheetData>
  <autoFilter ref="A3:AE3" xr:uid="{00000000-0009-0000-0000-000002000000}"/>
  <phoneticPr fontId="5" type="noConversion"/>
  <pageMargins left="0.69930555555555596" right="0.69930555555555596" top="0.75" bottom="0.75" header="0.3" footer="0.3"/>
  <pageSetup paperSize="9" orientation="portrait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5"/>
  <sheetViews>
    <sheetView zoomScale="115" zoomScaleNormal="115" workbookViewId="0">
      <pane xSplit="5" ySplit="3" topLeftCell="J4" activePane="bottomRight" state="frozen"/>
      <selection pane="topRight" activeCell="F1" sqref="F1"/>
      <selection pane="bottomLeft" activeCell="A4" sqref="A4"/>
      <selection pane="bottomRight" activeCell="I18" sqref="I18"/>
    </sheetView>
  </sheetViews>
  <sheetFormatPr defaultColWidth="9" defaultRowHeight="14.5" x14ac:dyDescent="0.4"/>
  <cols>
    <col min="1" max="2" width="11.25" style="2" customWidth="1"/>
    <col min="3" max="3" width="12.33203125" style="2" customWidth="1"/>
    <col min="4" max="4" width="14.33203125" style="2" customWidth="1"/>
    <col min="5" max="5" width="13.33203125" style="2" customWidth="1"/>
    <col min="6" max="6" width="28.33203125" style="2" customWidth="1"/>
    <col min="7" max="7" width="19.25" style="2" customWidth="1"/>
    <col min="8" max="8" width="16.33203125" style="2" customWidth="1"/>
    <col min="9" max="9" width="44.08203125" style="2" customWidth="1"/>
    <col min="10" max="10" width="12.33203125" style="2" customWidth="1"/>
    <col min="11" max="11" width="11.33203125" style="2" customWidth="1"/>
    <col min="12" max="12" width="10.08203125" style="2" customWidth="1"/>
    <col min="13" max="13" width="10.33203125" style="2" customWidth="1"/>
    <col min="14" max="14" width="32.25" style="2" customWidth="1"/>
    <col min="15" max="15" width="11.33203125" style="2" customWidth="1"/>
    <col min="16" max="16" width="13" style="2" customWidth="1"/>
    <col min="17" max="17" width="10.33203125" style="33" customWidth="1"/>
    <col min="18" max="18" width="25" style="2" customWidth="1"/>
    <col min="19" max="19" width="10.33203125" style="2" customWidth="1"/>
    <col min="20" max="21" width="15" style="2" bestFit="1" customWidth="1"/>
    <col min="22" max="22" width="19.08203125" style="2" customWidth="1"/>
    <col min="23" max="23" width="14.08203125" style="2" customWidth="1"/>
    <col min="24" max="24" width="17.33203125" style="2" customWidth="1"/>
    <col min="25" max="25" width="23.75" style="2" customWidth="1"/>
    <col min="26" max="26" width="11.08203125" style="2" customWidth="1"/>
    <col min="27" max="27" width="26.33203125" style="2" bestFit="1" customWidth="1"/>
    <col min="28" max="28" width="24.33203125" style="2" customWidth="1"/>
    <col min="29" max="29" width="26.33203125" style="2" customWidth="1"/>
    <col min="30" max="30" width="10.33203125" style="2" customWidth="1"/>
    <col min="31" max="32" width="9" style="2" customWidth="1"/>
    <col min="33" max="16384" width="9" style="2"/>
  </cols>
  <sheetData>
    <row r="1" spans="1:32" s="3" customFormat="1" x14ac:dyDescent="0.4">
      <c r="A1" s="3" t="s">
        <v>0</v>
      </c>
      <c r="Q1" s="8"/>
    </row>
    <row r="2" spans="1:32" s="4" customFormat="1" x14ac:dyDescent="0.4">
      <c r="A2" s="4" t="s">
        <v>1</v>
      </c>
      <c r="B2" s="4" t="s">
        <v>2</v>
      </c>
      <c r="C2" s="35" t="s">
        <v>3</v>
      </c>
      <c r="D2" s="35" t="s">
        <v>4</v>
      </c>
      <c r="E2" s="35" t="s">
        <v>5</v>
      </c>
      <c r="F2" s="35" t="s">
        <v>6</v>
      </c>
      <c r="G2" s="4" t="s">
        <v>7</v>
      </c>
      <c r="H2" s="4" t="s">
        <v>8</v>
      </c>
      <c r="I2" s="4" t="s">
        <v>9</v>
      </c>
      <c r="J2" s="35" t="s">
        <v>10</v>
      </c>
      <c r="K2" s="35" t="s">
        <v>11</v>
      </c>
      <c r="L2" s="35" t="s">
        <v>12</v>
      </c>
      <c r="M2" s="4" t="s">
        <v>13</v>
      </c>
      <c r="N2" s="35" t="s">
        <v>14</v>
      </c>
      <c r="O2" s="4" t="s">
        <v>15</v>
      </c>
      <c r="P2" s="4" t="s">
        <v>16</v>
      </c>
      <c r="Q2" s="10" t="s">
        <v>13</v>
      </c>
      <c r="R2" s="35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58" t="s">
        <v>26</v>
      </c>
      <c r="AB2" s="58" t="s">
        <v>27</v>
      </c>
      <c r="AC2" s="58" t="s">
        <v>28</v>
      </c>
      <c r="AD2" s="58" t="s">
        <v>29</v>
      </c>
      <c r="AE2" s="58" t="s">
        <v>30</v>
      </c>
    </row>
    <row r="3" spans="1:32" s="5" customFormat="1" x14ac:dyDescent="0.3">
      <c r="A3" s="5" t="s">
        <v>31</v>
      </c>
      <c r="B3" s="5" t="s">
        <v>32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5" t="s">
        <v>40</v>
      </c>
      <c r="K3" s="5" t="s">
        <v>41</v>
      </c>
      <c r="L3" s="5" t="s">
        <v>42</v>
      </c>
      <c r="M3" s="5" t="s">
        <v>43</v>
      </c>
      <c r="N3" s="5" t="s">
        <v>44</v>
      </c>
      <c r="O3" s="5" t="s">
        <v>45</v>
      </c>
      <c r="P3" s="5" t="s">
        <v>46</v>
      </c>
      <c r="Q3" s="12" t="s">
        <v>43</v>
      </c>
      <c r="R3" s="5" t="s">
        <v>47</v>
      </c>
      <c r="S3" s="5" t="s">
        <v>48</v>
      </c>
      <c r="T3" s="5" t="s">
        <v>49</v>
      </c>
      <c r="U3" s="5" t="s">
        <v>50</v>
      </c>
      <c r="V3" s="5" t="s">
        <v>51</v>
      </c>
      <c r="W3" s="5" t="s">
        <v>52</v>
      </c>
      <c r="X3" s="5" t="s">
        <v>53</v>
      </c>
      <c r="Y3" s="5" t="s">
        <v>54</v>
      </c>
      <c r="Z3" s="5" t="s">
        <v>55</v>
      </c>
      <c r="AA3" s="5" t="s">
        <v>56</v>
      </c>
      <c r="AB3" s="5" t="s">
        <v>57</v>
      </c>
      <c r="AC3" s="5" t="s">
        <v>58</v>
      </c>
      <c r="AF3" s="5" t="s">
        <v>59</v>
      </c>
    </row>
    <row r="4" spans="1:32" ht="17.25" customHeight="1" x14ac:dyDescent="0.45">
      <c r="A4" s="2">
        <v>1</v>
      </c>
      <c r="C4" s="2">
        <f t="shared" ref="C4:C35" si="0">IF(A4="","",A4)</f>
        <v>1</v>
      </c>
      <c r="D4" s="2" t="str">
        <f t="shared" ref="D4:D35" si="1">IF(A4="","","第"&amp;(A4)&amp;"章")</f>
        <v>第1章</v>
      </c>
      <c r="E4" s="2" t="s">
        <v>161</v>
      </c>
      <c r="F4" s="2" t="str">
        <f>CONCATENATE("第&lt;size=158&gt;",C4-1,"&lt;/size&gt;章")</f>
        <v>第&lt;size=158&gt;0&lt;/size&gt;章</v>
      </c>
      <c r="G4" s="2" t="s">
        <v>162</v>
      </c>
      <c r="H4" s="2" t="s">
        <v>163</v>
      </c>
      <c r="I4" s="2" t="s">
        <v>164</v>
      </c>
      <c r="J4" s="2" t="str">
        <f>E4</f>
        <v>重整旗鼓</v>
      </c>
      <c r="K4" s="2" t="str">
        <f>CONCATENATE(D4,"完")</f>
        <v>第1章完</v>
      </c>
      <c r="L4" s="2" t="s">
        <v>165</v>
      </c>
      <c r="N4" s="2" t="s">
        <v>166</v>
      </c>
      <c r="O4" s="33">
        <f>'#章节小节'!A4</f>
        <v>210010</v>
      </c>
      <c r="P4" s="2" t="b">
        <v>0</v>
      </c>
      <c r="Q4" s="6">
        <v>1701301</v>
      </c>
      <c r="R4" s="2" t="str">
        <f>CONCATENATE("Quest_chapter__limitdesc_",A4-1)</f>
        <v>Quest_chapter__limitdesc_0</v>
      </c>
      <c r="S4" s="2">
        <v>201</v>
      </c>
      <c r="T4" s="2" t="s">
        <v>167</v>
      </c>
      <c r="U4" s="2" t="s">
        <v>168</v>
      </c>
      <c r="V4" s="2" t="s">
        <v>169</v>
      </c>
      <c r="W4" s="2" t="s">
        <v>170</v>
      </c>
      <c r="X4" s="2" t="s">
        <v>171</v>
      </c>
      <c r="Y4" s="2" t="s">
        <v>172</v>
      </c>
      <c r="Z4" s="2">
        <v>101012101</v>
      </c>
      <c r="AA4" s="2" t="s">
        <v>173</v>
      </c>
      <c r="AD4" s="59"/>
      <c r="AE4" s="2" t="s">
        <v>174</v>
      </c>
      <c r="AF4" s="2" t="s">
        <v>175</v>
      </c>
    </row>
    <row r="5" spans="1:32" x14ac:dyDescent="0.4">
      <c r="C5" s="2" t="str">
        <f t="shared" si="0"/>
        <v/>
      </c>
      <c r="D5" s="2" t="str">
        <f t="shared" si="1"/>
        <v/>
      </c>
      <c r="O5" s="33">
        <f>'#章节小节'!A5</f>
        <v>211000</v>
      </c>
      <c r="P5" s="2" t="b">
        <v>0</v>
      </c>
      <c r="Q5" s="6"/>
      <c r="AF5" s="2" t="s">
        <v>176</v>
      </c>
    </row>
    <row r="6" spans="1:32" x14ac:dyDescent="0.4">
      <c r="C6" s="2" t="str">
        <f t="shared" si="0"/>
        <v/>
      </c>
      <c r="D6" s="2" t="str">
        <f t="shared" si="1"/>
        <v/>
      </c>
      <c r="O6" s="33">
        <f>'#章节小节'!A6</f>
        <v>212000</v>
      </c>
      <c r="P6" s="2" t="b">
        <v>0</v>
      </c>
      <c r="Q6" s="6"/>
    </row>
    <row r="7" spans="1:32" x14ac:dyDescent="0.4">
      <c r="C7" s="2" t="str">
        <f t="shared" si="0"/>
        <v/>
      </c>
      <c r="D7" s="2" t="str">
        <f t="shared" si="1"/>
        <v/>
      </c>
      <c r="O7" s="33">
        <f>'#章节小节'!A7</f>
        <v>213000</v>
      </c>
      <c r="P7" s="2" t="b">
        <v>0</v>
      </c>
    </row>
    <row r="8" spans="1:32" ht="17.25" customHeight="1" x14ac:dyDescent="0.45">
      <c r="A8" s="2">
        <f>A4+1</f>
        <v>2</v>
      </c>
      <c r="C8" s="2">
        <f t="shared" si="0"/>
        <v>2</v>
      </c>
      <c r="D8" s="2" t="str">
        <f t="shared" si="1"/>
        <v>第2章</v>
      </c>
      <c r="E8" s="2" t="s">
        <v>177</v>
      </c>
      <c r="F8" s="2" t="str">
        <f>CONCATENATE("第&lt;size=158&gt;",C8-1,"&lt;/size&gt;章")</f>
        <v>第&lt;size=158&gt;1&lt;/size&gt;章</v>
      </c>
      <c r="G8" s="2" t="s">
        <v>178</v>
      </c>
      <c r="H8" s="2" t="s">
        <v>163</v>
      </c>
      <c r="I8" s="2" t="s">
        <v>179</v>
      </c>
      <c r="J8" s="2" t="str">
        <f>E8</f>
        <v>百废待兴</v>
      </c>
      <c r="K8" s="2" t="str">
        <f>CONCATENATE(D8,"完")</f>
        <v>第2章完</v>
      </c>
      <c r="L8" s="2" t="s">
        <v>165</v>
      </c>
      <c r="N8" s="2" t="s">
        <v>180</v>
      </c>
      <c r="O8" s="33">
        <f>'#章节小节'!A8</f>
        <v>310010</v>
      </c>
      <c r="P8" s="2" t="b">
        <v>0</v>
      </c>
      <c r="Q8" s="6">
        <v>1701302</v>
      </c>
      <c r="R8" s="2" t="str">
        <f>CONCATENATE("Quest_chapter__limitdesc_",A8-1)</f>
        <v>Quest_chapter__limitdesc_1</v>
      </c>
      <c r="S8" s="2">
        <v>201</v>
      </c>
      <c r="T8" s="2" t="s">
        <v>167</v>
      </c>
      <c r="U8" s="2" t="s">
        <v>168</v>
      </c>
      <c r="V8" s="2" t="s">
        <v>169</v>
      </c>
      <c r="W8" s="2" t="s">
        <v>170</v>
      </c>
      <c r="X8" s="2" t="s">
        <v>171</v>
      </c>
      <c r="Y8" s="2" t="s">
        <v>172</v>
      </c>
      <c r="Z8" s="2">
        <v>101012101</v>
      </c>
      <c r="AA8" s="2" t="s">
        <v>173</v>
      </c>
      <c r="AB8" s="2" t="s">
        <v>181</v>
      </c>
      <c r="AD8" s="59"/>
      <c r="AE8" s="2" t="s">
        <v>182</v>
      </c>
      <c r="AF8" s="59"/>
    </row>
    <row r="9" spans="1:32" x14ac:dyDescent="0.4">
      <c r="C9" s="2" t="str">
        <f t="shared" si="0"/>
        <v/>
      </c>
      <c r="D9" s="2" t="str">
        <f t="shared" si="1"/>
        <v/>
      </c>
      <c r="O9" s="33">
        <f>'#章节小节'!A9</f>
        <v>311000</v>
      </c>
      <c r="P9" s="2" t="b">
        <v>0</v>
      </c>
      <c r="Q9" s="6"/>
    </row>
    <row r="10" spans="1:32" x14ac:dyDescent="0.4">
      <c r="C10" s="2" t="str">
        <f t="shared" si="0"/>
        <v/>
      </c>
      <c r="D10" s="2" t="str">
        <f t="shared" si="1"/>
        <v/>
      </c>
      <c r="O10" s="33">
        <f>'#章节小节'!A10</f>
        <v>312000</v>
      </c>
      <c r="P10" s="2" t="b">
        <v>0</v>
      </c>
    </row>
    <row r="11" spans="1:32" x14ac:dyDescent="0.4">
      <c r="C11" s="2" t="str">
        <f t="shared" si="0"/>
        <v/>
      </c>
      <c r="D11" s="2" t="str">
        <f t="shared" si="1"/>
        <v/>
      </c>
      <c r="O11" s="33">
        <f>'#章节小节'!A11</f>
        <v>313000</v>
      </c>
      <c r="P11" s="2" t="b">
        <v>0</v>
      </c>
    </row>
    <row r="12" spans="1:32" x14ac:dyDescent="0.4">
      <c r="C12" s="2" t="str">
        <f t="shared" si="0"/>
        <v/>
      </c>
      <c r="D12" s="2" t="str">
        <f t="shared" si="1"/>
        <v/>
      </c>
      <c r="O12" s="33">
        <f>'#章节小节'!A12</f>
        <v>314000</v>
      </c>
      <c r="P12" s="2" t="b">
        <v>0</v>
      </c>
    </row>
    <row r="13" spans="1:32" ht="17.25" customHeight="1" x14ac:dyDescent="0.45">
      <c r="A13" s="2">
        <f>A8+1</f>
        <v>3</v>
      </c>
      <c r="C13" s="2">
        <f t="shared" si="0"/>
        <v>3</v>
      </c>
      <c r="D13" s="2" t="str">
        <f t="shared" si="1"/>
        <v>第3章</v>
      </c>
      <c r="E13" s="2" t="s">
        <v>183</v>
      </c>
      <c r="F13" s="2" t="str">
        <f>CONCATENATE("第&lt;size=158&gt;",C13-1,"&lt;/size&gt;章")</f>
        <v>第&lt;size=158&gt;2&lt;/size&gt;章</v>
      </c>
      <c r="G13" s="2" t="s">
        <v>184</v>
      </c>
      <c r="H13" s="2" t="s">
        <v>163</v>
      </c>
      <c r="I13" s="2" t="s">
        <v>185</v>
      </c>
      <c r="J13" s="2" t="str">
        <f>E13</f>
        <v>招兵买马</v>
      </c>
      <c r="K13" s="2" t="str">
        <f>CONCATENATE(D13,"完")</f>
        <v>第3章完</v>
      </c>
      <c r="L13" s="2" t="s">
        <v>165</v>
      </c>
      <c r="N13" s="2" t="s">
        <v>186</v>
      </c>
      <c r="O13" s="33">
        <f>'#章节小节'!A13</f>
        <v>410010</v>
      </c>
      <c r="P13" s="2" t="b">
        <v>0</v>
      </c>
      <c r="Q13" s="6">
        <v>1701303</v>
      </c>
      <c r="R13" s="2" t="str">
        <f>CONCATENATE("Quest_chapter__limitdesc_",A13-1)</f>
        <v>Quest_chapter__limitdesc_2</v>
      </c>
      <c r="S13" s="2">
        <v>201</v>
      </c>
      <c r="T13" s="2" t="s">
        <v>167</v>
      </c>
      <c r="U13" s="2" t="s">
        <v>168</v>
      </c>
      <c r="V13" s="2" t="s">
        <v>169</v>
      </c>
      <c r="W13" s="2" t="s">
        <v>170</v>
      </c>
      <c r="X13" s="2" t="s">
        <v>171</v>
      </c>
      <c r="Y13" s="2" t="s">
        <v>172</v>
      </c>
      <c r="Z13" s="2">
        <v>101012101</v>
      </c>
      <c r="AA13" s="2" t="s">
        <v>173</v>
      </c>
      <c r="AD13" s="59"/>
      <c r="AE13" s="2" t="s">
        <v>187</v>
      </c>
      <c r="AF13" s="59"/>
    </row>
    <row r="14" spans="1:32" x14ac:dyDescent="0.4">
      <c r="C14" s="2" t="str">
        <f t="shared" si="0"/>
        <v/>
      </c>
      <c r="D14" s="2" t="str">
        <f t="shared" si="1"/>
        <v/>
      </c>
      <c r="O14" s="33">
        <f>'#章节小节'!A14</f>
        <v>411000</v>
      </c>
      <c r="P14" s="2" t="b">
        <v>0</v>
      </c>
      <c r="Q14" s="6"/>
    </row>
    <row r="15" spans="1:32" x14ac:dyDescent="0.4">
      <c r="C15" s="2" t="str">
        <f t="shared" si="0"/>
        <v/>
      </c>
      <c r="D15" s="2" t="str">
        <f t="shared" si="1"/>
        <v/>
      </c>
      <c r="O15" s="33">
        <f>'#章节小节'!A15</f>
        <v>412000</v>
      </c>
      <c r="P15" s="2" t="b">
        <v>0</v>
      </c>
      <c r="Q15" s="6"/>
    </row>
    <row r="16" spans="1:32" ht="17.25" customHeight="1" x14ac:dyDescent="0.45">
      <c r="A16" s="2">
        <f>A13+1</f>
        <v>4</v>
      </c>
      <c r="C16" s="2">
        <f t="shared" si="0"/>
        <v>4</v>
      </c>
      <c r="D16" s="2" t="str">
        <f t="shared" si="1"/>
        <v>第4章</v>
      </c>
      <c r="E16" s="2" t="s">
        <v>188</v>
      </c>
      <c r="F16" s="2" t="str">
        <f>CONCATENATE("第&lt;size=158&gt;",C16-1,"&lt;/size&gt;章")</f>
        <v>第&lt;size=158&gt;3&lt;/size&gt;章</v>
      </c>
      <c r="G16" s="2" t="s">
        <v>189</v>
      </c>
      <c r="H16" s="2" t="s">
        <v>163</v>
      </c>
      <c r="I16" s="2" t="s">
        <v>190</v>
      </c>
      <c r="J16" s="2" t="str">
        <f>E16</f>
        <v>雄才大略</v>
      </c>
      <c r="K16" s="2" t="str">
        <f>CONCATENATE(D16,"完")</f>
        <v>第4章完</v>
      </c>
      <c r="L16" s="2" t="s">
        <v>165</v>
      </c>
      <c r="N16" s="2" t="s">
        <v>191</v>
      </c>
      <c r="O16" s="33">
        <f>'#章节小节'!A16</f>
        <v>510010</v>
      </c>
      <c r="P16" s="2" t="b">
        <v>0</v>
      </c>
      <c r="Q16" s="6">
        <v>1701304</v>
      </c>
      <c r="R16" s="2" t="str">
        <f>CONCATENATE("Quest_chapter__limitdesc_",A16-1)</f>
        <v>Quest_chapter__limitdesc_3</v>
      </c>
      <c r="S16" s="2">
        <v>201</v>
      </c>
      <c r="T16" s="2" t="s">
        <v>167</v>
      </c>
      <c r="U16" s="2" t="s">
        <v>168</v>
      </c>
      <c r="V16" s="2" t="s">
        <v>169</v>
      </c>
      <c r="W16" s="2" t="s">
        <v>170</v>
      </c>
      <c r="X16" s="2" t="s">
        <v>171</v>
      </c>
      <c r="Y16" s="2" t="s">
        <v>172</v>
      </c>
      <c r="Z16" s="2">
        <v>101012102</v>
      </c>
      <c r="AA16" s="2" t="s">
        <v>192</v>
      </c>
      <c r="AB16" s="2" t="str">
        <f>CONCATENATE("Dialog|",AD16)</f>
        <v>Dialog|55401</v>
      </c>
      <c r="AC16" s="2" t="s">
        <v>173</v>
      </c>
      <c r="AD16" s="59">
        <f>VLOOKUP(AE16,[1]对话配置表!$AG$263:$AH$341,2,FALSE)</f>
        <v>55401</v>
      </c>
      <c r="AE16" s="2" t="s">
        <v>193</v>
      </c>
    </row>
    <row r="17" spans="1:32" x14ac:dyDescent="0.4">
      <c r="C17" s="2" t="str">
        <f t="shared" si="0"/>
        <v/>
      </c>
      <c r="D17" s="2" t="str">
        <f t="shared" si="1"/>
        <v/>
      </c>
      <c r="O17" s="33">
        <f>'#章节小节'!A17</f>
        <v>511000</v>
      </c>
      <c r="P17" s="2" t="b">
        <v>0</v>
      </c>
    </row>
    <row r="18" spans="1:32" ht="17.25" customHeight="1" x14ac:dyDescent="0.45">
      <c r="A18" s="2">
        <f>A16+1</f>
        <v>5</v>
      </c>
      <c r="C18" s="2">
        <f t="shared" si="0"/>
        <v>5</v>
      </c>
      <c r="D18" s="2" t="str">
        <f t="shared" si="1"/>
        <v>第5章</v>
      </c>
      <c r="E18" s="2" t="s">
        <v>194</v>
      </c>
      <c r="F18" s="2" t="str">
        <f>CONCATENATE("第&lt;size=158&gt;",C18-1,"&lt;/size&gt;章")</f>
        <v>第&lt;size=158&gt;4&lt;/size&gt;章</v>
      </c>
      <c r="G18" s="2" t="s">
        <v>195</v>
      </c>
      <c r="H18" s="2" t="s">
        <v>163</v>
      </c>
      <c r="I18" s="2" t="s">
        <v>196</v>
      </c>
      <c r="J18" s="2" t="str">
        <f>E18</f>
        <v>治国方略</v>
      </c>
      <c r="K18" s="2" t="str">
        <f>CONCATENATE(D18,"完")</f>
        <v>第5章完</v>
      </c>
      <c r="L18" s="2" t="s">
        <v>165</v>
      </c>
      <c r="N18" s="2" t="s">
        <v>197</v>
      </c>
      <c r="O18" s="33">
        <f>'#章节小节'!A18</f>
        <v>610010</v>
      </c>
      <c r="P18" s="2" t="b">
        <v>0</v>
      </c>
      <c r="Q18" s="6">
        <v>1701305</v>
      </c>
      <c r="R18" s="2" t="str">
        <f>CONCATENATE("Quest_chapter__limitdesc_",A18-1)</f>
        <v>Quest_chapter__limitdesc_4</v>
      </c>
      <c r="S18" s="2">
        <v>201</v>
      </c>
      <c r="T18" s="2" t="s">
        <v>167</v>
      </c>
      <c r="U18" s="2" t="s">
        <v>168</v>
      </c>
      <c r="V18" s="2" t="s">
        <v>169</v>
      </c>
      <c r="W18" s="2" t="s">
        <v>170</v>
      </c>
      <c r="X18" s="2" t="s">
        <v>171</v>
      </c>
      <c r="Y18" s="2" t="s">
        <v>172</v>
      </c>
      <c r="Z18" s="2">
        <v>101012102</v>
      </c>
      <c r="AA18" s="2" t="str">
        <f>CONCATENATE("Dialog|",AD18)</f>
        <v>Dialog|55501</v>
      </c>
      <c r="AB18" s="2" t="s">
        <v>173</v>
      </c>
      <c r="AD18" s="59">
        <f>VLOOKUP(AE18,[1]对话配置表!$AG$263:$AH$341,2,FALSE)</f>
        <v>55501</v>
      </c>
      <c r="AE18" s="2" t="s">
        <v>198</v>
      </c>
      <c r="AF18" s="59"/>
    </row>
    <row r="19" spans="1:32" x14ac:dyDescent="0.4">
      <c r="C19" s="2" t="str">
        <f t="shared" si="0"/>
        <v/>
      </c>
      <c r="D19" s="2" t="str">
        <f t="shared" si="1"/>
        <v/>
      </c>
      <c r="O19" s="33">
        <f>'#章节小节'!A19</f>
        <v>611000</v>
      </c>
      <c r="P19" s="2" t="b">
        <v>0</v>
      </c>
      <c r="Q19" s="6"/>
    </row>
    <row r="20" spans="1:32" x14ac:dyDescent="0.4">
      <c r="C20" s="2" t="str">
        <f t="shared" si="0"/>
        <v/>
      </c>
      <c r="D20" s="2" t="str">
        <f t="shared" si="1"/>
        <v/>
      </c>
      <c r="O20" s="33">
        <f>'#章节小节'!A20</f>
        <v>612000</v>
      </c>
      <c r="P20" s="2" t="b">
        <v>0</v>
      </c>
      <c r="Q20" s="6"/>
    </row>
    <row r="21" spans="1:32" x14ac:dyDescent="0.4">
      <c r="C21" s="2" t="str">
        <f t="shared" si="0"/>
        <v/>
      </c>
      <c r="D21" s="2" t="str">
        <f t="shared" si="1"/>
        <v/>
      </c>
      <c r="O21" s="33">
        <f>'#章节小节'!A21</f>
        <v>613000</v>
      </c>
      <c r="P21" s="2" t="b">
        <v>0</v>
      </c>
      <c r="Q21" s="6"/>
    </row>
    <row r="22" spans="1:32" x14ac:dyDescent="0.4">
      <c r="C22" s="2" t="str">
        <f t="shared" si="0"/>
        <v/>
      </c>
      <c r="D22" s="2" t="str">
        <f t="shared" si="1"/>
        <v/>
      </c>
      <c r="O22" s="33">
        <f>'#章节小节'!A22</f>
        <v>614000</v>
      </c>
      <c r="P22" s="2" t="b">
        <v>0</v>
      </c>
      <c r="Q22" s="6"/>
    </row>
    <row r="23" spans="1:32" ht="17.25" customHeight="1" x14ac:dyDescent="0.45">
      <c r="A23" s="2">
        <f>A18+1</f>
        <v>6</v>
      </c>
      <c r="C23" s="2">
        <f t="shared" si="0"/>
        <v>6</v>
      </c>
      <c r="D23" s="2" t="str">
        <f t="shared" si="1"/>
        <v>第6章</v>
      </c>
      <c r="E23" s="2" t="s">
        <v>199</v>
      </c>
      <c r="F23" s="2" t="str">
        <f>CONCATENATE("第&lt;size=158&gt;",C23-1,"&lt;/size&gt;章")</f>
        <v>第&lt;size=158&gt;5&lt;/size&gt;章</v>
      </c>
      <c r="G23" s="2" t="s">
        <v>178</v>
      </c>
      <c r="H23" s="2" t="s">
        <v>163</v>
      </c>
      <c r="I23" s="2" t="s">
        <v>200</v>
      </c>
      <c r="J23" s="2" t="str">
        <f>E23</f>
        <v>中古时代</v>
      </c>
      <c r="K23" s="2" t="str">
        <f>CONCATENATE(D23,"完")</f>
        <v>第6章完</v>
      </c>
      <c r="L23" s="2" t="s">
        <v>165</v>
      </c>
      <c r="N23" s="2" t="s">
        <v>201</v>
      </c>
      <c r="O23" s="33">
        <f>'#章节小节'!A23</f>
        <v>710010</v>
      </c>
      <c r="P23" s="2" t="b">
        <v>0</v>
      </c>
      <c r="Q23" s="6">
        <v>1701306</v>
      </c>
      <c r="R23" s="2" t="str">
        <f>CONCATENATE("Quest_chapter__limitdesc_",A23-1)</f>
        <v>Quest_chapter__limitdesc_5</v>
      </c>
      <c r="S23" s="2">
        <v>201</v>
      </c>
      <c r="T23" s="2" t="s">
        <v>167</v>
      </c>
      <c r="U23" s="2" t="s">
        <v>168</v>
      </c>
      <c r="V23" s="2" t="s">
        <v>169</v>
      </c>
      <c r="W23" s="2" t="s">
        <v>170</v>
      </c>
      <c r="X23" s="2" t="s">
        <v>171</v>
      </c>
      <c r="Y23" s="2" t="s">
        <v>172</v>
      </c>
      <c r="Z23" s="2">
        <v>101013101</v>
      </c>
      <c r="AA23" s="2" t="str">
        <f>CONCATENATE("Dialog|",AD23)</f>
        <v>Dialog|55601</v>
      </c>
      <c r="AB23" s="2" t="s">
        <v>173</v>
      </c>
      <c r="AD23" s="59">
        <f>VLOOKUP(AE23,[1]对话配置表!$AG$263:$AH$341,2,FALSE)</f>
        <v>55601</v>
      </c>
      <c r="AE23" s="2" t="s">
        <v>202</v>
      </c>
      <c r="AF23" s="59"/>
    </row>
    <row r="24" spans="1:32" x14ac:dyDescent="0.4">
      <c r="C24" s="2" t="str">
        <f t="shared" si="0"/>
        <v/>
      </c>
      <c r="D24" s="2" t="str">
        <f t="shared" si="1"/>
        <v/>
      </c>
      <c r="O24" s="33">
        <f>'#章节小节'!A24</f>
        <v>711000</v>
      </c>
      <c r="P24" s="2" t="b">
        <v>0</v>
      </c>
      <c r="Q24" s="6"/>
    </row>
    <row r="25" spans="1:32" x14ac:dyDescent="0.4">
      <c r="C25" s="2" t="str">
        <f t="shared" si="0"/>
        <v/>
      </c>
      <c r="D25" s="2" t="str">
        <f t="shared" si="1"/>
        <v/>
      </c>
      <c r="O25" s="33">
        <f>'#章节小节'!A25</f>
        <v>712000</v>
      </c>
      <c r="P25" s="2" t="b">
        <v>0</v>
      </c>
    </row>
    <row r="26" spans="1:32" x14ac:dyDescent="0.4">
      <c r="C26" s="2" t="str">
        <f t="shared" si="0"/>
        <v/>
      </c>
      <c r="D26" s="2" t="str">
        <f t="shared" si="1"/>
        <v/>
      </c>
      <c r="O26" s="33">
        <f>'#章节小节'!A26</f>
        <v>713000</v>
      </c>
      <c r="P26" s="2" t="b">
        <v>0</v>
      </c>
    </row>
    <row r="27" spans="1:32" x14ac:dyDescent="0.4">
      <c r="A27" s="2">
        <f>A23+1</f>
        <v>7</v>
      </c>
      <c r="C27" s="2">
        <f t="shared" si="0"/>
        <v>7</v>
      </c>
      <c r="D27" s="2" t="str">
        <f t="shared" si="1"/>
        <v>第7章</v>
      </c>
      <c r="E27" s="2" t="s">
        <v>203</v>
      </c>
      <c r="F27" s="2" t="str">
        <f>CONCATENATE("第&lt;size=158&gt;",C27-1,"&lt;/size&gt;章")</f>
        <v>第&lt;size=158&gt;6&lt;/size&gt;章</v>
      </c>
      <c r="G27" s="2" t="s">
        <v>189</v>
      </c>
      <c r="H27" s="2" t="s">
        <v>163</v>
      </c>
      <c r="I27" s="2" t="s">
        <v>204</v>
      </c>
      <c r="J27" s="2" t="str">
        <f>E27</f>
        <v>运筹帷幄</v>
      </c>
      <c r="K27" s="2" t="str">
        <f>CONCATENATE(D27,"完")</f>
        <v>第7章完</v>
      </c>
      <c r="L27" s="2" t="s">
        <v>165</v>
      </c>
      <c r="N27" s="2" t="s">
        <v>205</v>
      </c>
      <c r="O27" s="33">
        <f>'#章节小节'!A27</f>
        <v>810010</v>
      </c>
      <c r="P27" s="2" t="b">
        <v>0</v>
      </c>
      <c r="Q27" s="6">
        <v>1701307</v>
      </c>
      <c r="R27" s="2" t="str">
        <f>CONCATENATE("Quest_chapter__limitdesc_",A27-1)</f>
        <v>Quest_chapter__limitdesc_6</v>
      </c>
      <c r="S27" s="2">
        <v>201</v>
      </c>
      <c r="T27" s="2" t="s">
        <v>167</v>
      </c>
      <c r="U27" s="2" t="s">
        <v>168</v>
      </c>
      <c r="AA27" s="2" t="s">
        <v>173</v>
      </c>
    </row>
    <row r="28" spans="1:32" x14ac:dyDescent="0.4">
      <c r="C28" s="2" t="str">
        <f t="shared" si="0"/>
        <v/>
      </c>
      <c r="D28" s="2" t="str">
        <f t="shared" si="1"/>
        <v/>
      </c>
      <c r="O28" s="33">
        <f>'#章节小节'!A28</f>
        <v>811000</v>
      </c>
      <c r="P28" s="2" t="b">
        <v>0</v>
      </c>
    </row>
    <row r="29" spans="1:32" x14ac:dyDescent="0.4">
      <c r="C29" s="2" t="str">
        <f t="shared" si="0"/>
        <v/>
      </c>
      <c r="D29" s="2" t="str">
        <f t="shared" si="1"/>
        <v/>
      </c>
      <c r="O29" s="33">
        <f>'#章节小节'!A29</f>
        <v>812000</v>
      </c>
      <c r="P29" s="2" t="b">
        <v>0</v>
      </c>
    </row>
    <row r="30" spans="1:32" x14ac:dyDescent="0.4">
      <c r="A30" s="2">
        <f>A27+1</f>
        <v>8</v>
      </c>
      <c r="C30" s="2">
        <f t="shared" si="0"/>
        <v>8</v>
      </c>
      <c r="D30" s="2" t="str">
        <f t="shared" si="1"/>
        <v>第8章</v>
      </c>
      <c r="E30" s="2" t="s">
        <v>206</v>
      </c>
      <c r="F30" s="2" t="str">
        <f>CONCATENATE("第&lt;size=158&gt;",C30-1,"&lt;/size&gt;章")</f>
        <v>第&lt;size=158&gt;7&lt;/size&gt;章</v>
      </c>
      <c r="G30" s="2" t="s">
        <v>178</v>
      </c>
      <c r="H30" s="2" t="s">
        <v>163</v>
      </c>
      <c r="I30" s="2" t="s">
        <v>207</v>
      </c>
      <c r="J30" s="2" t="str">
        <f>E30</f>
        <v>休养生息</v>
      </c>
      <c r="K30" s="2" t="str">
        <f>CONCATENATE(D30,"完")</f>
        <v>第8章完</v>
      </c>
      <c r="L30" s="2" t="s">
        <v>165</v>
      </c>
      <c r="N30" s="2" t="s">
        <v>208</v>
      </c>
      <c r="O30" s="33">
        <f>'#章节小节'!A30</f>
        <v>910010</v>
      </c>
      <c r="P30" s="2" t="b">
        <v>0</v>
      </c>
      <c r="Q30" s="6">
        <v>1701308</v>
      </c>
      <c r="R30" s="2" t="str">
        <f>CONCATENATE("Quest_chapter__limitdesc_",A30-1)</f>
        <v>Quest_chapter__limitdesc_7</v>
      </c>
      <c r="S30" s="2">
        <v>201</v>
      </c>
      <c r="T30" s="2" t="s">
        <v>167</v>
      </c>
      <c r="U30" s="2" t="s">
        <v>168</v>
      </c>
      <c r="AA30" s="2" t="s">
        <v>173</v>
      </c>
    </row>
    <row r="31" spans="1:32" x14ac:dyDescent="0.4">
      <c r="C31" s="2" t="str">
        <f t="shared" si="0"/>
        <v/>
      </c>
      <c r="D31" s="2" t="str">
        <f t="shared" si="1"/>
        <v/>
      </c>
      <c r="O31" s="33">
        <f>'#章节小节'!A31</f>
        <v>911000</v>
      </c>
      <c r="P31" s="2" t="b">
        <v>0</v>
      </c>
    </row>
    <row r="32" spans="1:32" x14ac:dyDescent="0.4">
      <c r="A32" s="2">
        <f>A30+1</f>
        <v>9</v>
      </c>
      <c r="C32" s="2">
        <f t="shared" si="0"/>
        <v>9</v>
      </c>
      <c r="D32" s="2" t="str">
        <f t="shared" si="1"/>
        <v>第9章</v>
      </c>
      <c r="E32" s="2" t="s">
        <v>209</v>
      </c>
      <c r="F32" s="2" t="str">
        <f>CONCATENATE("第&lt;size=158&gt;",C32-1,"&lt;/size&gt;章")</f>
        <v>第&lt;size=158&gt;8&lt;/size&gt;章</v>
      </c>
      <c r="G32" s="2" t="s">
        <v>195</v>
      </c>
      <c r="H32" s="2" t="s">
        <v>163</v>
      </c>
      <c r="I32" s="2" t="s">
        <v>210</v>
      </c>
      <c r="J32" s="2" t="str">
        <f>E32</f>
        <v>缔结盟约</v>
      </c>
      <c r="K32" s="2" t="str">
        <f>CONCATENATE(D32,"完")</f>
        <v>第9章完</v>
      </c>
      <c r="L32" s="2" t="s">
        <v>165</v>
      </c>
      <c r="N32" s="2" t="s">
        <v>211</v>
      </c>
      <c r="O32" s="33">
        <f>'#章节小节'!A32</f>
        <v>1010010</v>
      </c>
      <c r="P32" s="2" t="b">
        <v>0</v>
      </c>
      <c r="Q32" s="6">
        <v>1701309</v>
      </c>
      <c r="R32" s="2" t="str">
        <f>CONCATENATE("Quest_chapter__limitdesc_",A32-1)</f>
        <v>Quest_chapter__limitdesc_8</v>
      </c>
      <c r="S32" s="2">
        <v>201</v>
      </c>
      <c r="T32" s="2" t="s">
        <v>167</v>
      </c>
      <c r="U32" s="2" t="s">
        <v>168</v>
      </c>
      <c r="AA32" s="2" t="s">
        <v>173</v>
      </c>
    </row>
    <row r="33" spans="1:27" x14ac:dyDescent="0.4">
      <c r="C33" s="2" t="str">
        <f t="shared" si="0"/>
        <v/>
      </c>
      <c r="D33" s="2" t="str">
        <f t="shared" si="1"/>
        <v/>
      </c>
      <c r="O33" s="33">
        <f>'#章节小节'!A33</f>
        <v>1011000</v>
      </c>
      <c r="P33" s="2" t="b">
        <v>0</v>
      </c>
    </row>
    <row r="34" spans="1:27" x14ac:dyDescent="0.4">
      <c r="A34" s="2">
        <f>A32+1</f>
        <v>10</v>
      </c>
      <c r="C34" s="2">
        <f t="shared" si="0"/>
        <v>10</v>
      </c>
      <c r="D34" s="2" t="str">
        <f t="shared" si="1"/>
        <v>第10章</v>
      </c>
      <c r="E34" s="2" t="s">
        <v>212</v>
      </c>
      <c r="F34" s="2" t="str">
        <f>CONCATENATE("第&lt;size=158&gt;",C34-1,"&lt;/size&gt;章")</f>
        <v>第&lt;size=158&gt;9&lt;/size&gt;章</v>
      </c>
      <c r="G34" s="2" t="s">
        <v>178</v>
      </c>
      <c r="H34" s="2" t="s">
        <v>163</v>
      </c>
      <c r="I34" s="2" t="s">
        <v>213</v>
      </c>
      <c r="J34" s="2" t="str">
        <f>E34</f>
        <v>研究科技</v>
      </c>
      <c r="K34" s="2" t="str">
        <f>CONCATENATE(D34,"完")</f>
        <v>第10章完</v>
      </c>
      <c r="L34" s="2" t="s">
        <v>165</v>
      </c>
      <c r="N34" s="2" t="s">
        <v>214</v>
      </c>
      <c r="O34" s="33">
        <f>'#章节小节'!A34</f>
        <v>1110010</v>
      </c>
      <c r="P34" s="2" t="b">
        <v>0</v>
      </c>
      <c r="Q34" s="6">
        <v>1701310</v>
      </c>
      <c r="R34" s="2" t="str">
        <f>CONCATENATE("Quest_chapter__limitdesc_",A34-1)</f>
        <v>Quest_chapter__limitdesc_9</v>
      </c>
      <c r="S34" s="2">
        <v>201</v>
      </c>
      <c r="T34" s="2" t="s">
        <v>167</v>
      </c>
      <c r="U34" s="2" t="s">
        <v>168</v>
      </c>
      <c r="AA34" s="2" t="s">
        <v>173</v>
      </c>
    </row>
    <row r="35" spans="1:27" x14ac:dyDescent="0.4">
      <c r="C35" s="2" t="str">
        <f t="shared" si="0"/>
        <v/>
      </c>
      <c r="D35" s="2" t="str">
        <f t="shared" si="1"/>
        <v/>
      </c>
      <c r="O35" s="33">
        <f>'#章节小节'!A35</f>
        <v>1111000</v>
      </c>
      <c r="P35" s="2" t="b">
        <v>0</v>
      </c>
    </row>
    <row r="36" spans="1:27" x14ac:dyDescent="0.4">
      <c r="A36" s="2">
        <f>A34+1</f>
        <v>11</v>
      </c>
      <c r="C36" s="2">
        <f t="shared" ref="C36:C65" si="2">IF(A36="","",A36)</f>
        <v>11</v>
      </c>
      <c r="D36" s="2" t="str">
        <f t="shared" ref="D36:D64" si="3">IF(A36="","","第"&amp;(A36)&amp;"章")</f>
        <v>第11章</v>
      </c>
      <c r="E36" s="2" t="s">
        <v>215</v>
      </c>
      <c r="F36" s="2" t="str">
        <f>CONCATENATE("第&lt;size=158&gt;",C36-1,"&lt;/size&gt;章")</f>
        <v>第&lt;size=158&gt;10&lt;/size&gt;章</v>
      </c>
      <c r="G36" s="2" t="s">
        <v>216</v>
      </c>
      <c r="H36" s="2" t="s">
        <v>163</v>
      </c>
      <c r="I36" s="2" t="s">
        <v>217</v>
      </c>
      <c r="J36" s="2" t="str">
        <f>E36</f>
        <v>探访天下</v>
      </c>
      <c r="K36" s="2" t="str">
        <f>CONCATENATE(D36,"完")</f>
        <v>第11章完</v>
      </c>
      <c r="L36" s="2" t="s">
        <v>165</v>
      </c>
      <c r="N36" s="2" t="s">
        <v>218</v>
      </c>
      <c r="O36" s="33">
        <f>'#章节小节'!A36</f>
        <v>1210010</v>
      </c>
      <c r="P36" s="2" t="b">
        <v>0</v>
      </c>
      <c r="Q36" s="6">
        <v>1701311</v>
      </c>
      <c r="R36" s="2" t="str">
        <f>CONCATENATE("Quest_chapter__limitdesc_",A36-1)</f>
        <v>Quest_chapter__limitdesc_10</v>
      </c>
      <c r="S36" s="2">
        <v>201</v>
      </c>
      <c r="T36" s="2" t="s">
        <v>167</v>
      </c>
      <c r="U36" s="2" t="s">
        <v>168</v>
      </c>
      <c r="AA36" s="2" t="s">
        <v>173</v>
      </c>
    </row>
    <row r="37" spans="1:27" x14ac:dyDescent="0.4">
      <c r="C37" s="2" t="str">
        <f t="shared" si="2"/>
        <v/>
      </c>
      <c r="D37" s="2" t="str">
        <f t="shared" si="3"/>
        <v/>
      </c>
      <c r="O37" s="33">
        <f>'#章节小节'!A37</f>
        <v>1211000</v>
      </c>
      <c r="P37" s="2" t="b">
        <v>0</v>
      </c>
    </row>
    <row r="38" spans="1:27" x14ac:dyDescent="0.4">
      <c r="A38" s="2">
        <f>A36+1</f>
        <v>12</v>
      </c>
      <c r="C38" s="2">
        <f t="shared" si="2"/>
        <v>12</v>
      </c>
      <c r="D38" s="2" t="str">
        <f t="shared" si="3"/>
        <v>第12章</v>
      </c>
      <c r="E38" s="2" t="s">
        <v>219</v>
      </c>
      <c r="F38" s="2" t="str">
        <f>CONCATENATE("第&lt;size=158&gt;",C38-1,"&lt;/size&gt;章")</f>
        <v>第&lt;size=158&gt;11&lt;/size&gt;章</v>
      </c>
      <c r="G38" s="2" t="s">
        <v>189</v>
      </c>
      <c r="H38" s="2" t="s">
        <v>163</v>
      </c>
      <c r="I38" s="2" t="s">
        <v>220</v>
      </c>
      <c r="J38" s="2" t="str">
        <f>E38</f>
        <v>统军之将</v>
      </c>
      <c r="K38" s="2" t="str">
        <f>CONCATENATE(D38,"完")</f>
        <v>第12章完</v>
      </c>
      <c r="L38" s="2" t="s">
        <v>165</v>
      </c>
      <c r="N38" s="2" t="s">
        <v>221</v>
      </c>
      <c r="O38" s="33">
        <f>'#章节小节'!A38</f>
        <v>1310010</v>
      </c>
      <c r="P38" s="2" t="b">
        <v>0</v>
      </c>
      <c r="Q38" s="6">
        <v>1701312</v>
      </c>
      <c r="R38" s="2" t="str">
        <f>CONCATENATE("Quest_chapter__limitdesc_",A38-1)</f>
        <v>Quest_chapter__limitdesc_11</v>
      </c>
      <c r="S38" s="2">
        <v>201</v>
      </c>
      <c r="T38" s="2" t="s">
        <v>167</v>
      </c>
      <c r="U38" s="2" t="s">
        <v>168</v>
      </c>
      <c r="AA38" s="2" t="s">
        <v>173</v>
      </c>
    </row>
    <row r="39" spans="1:27" x14ac:dyDescent="0.4">
      <c r="C39" s="2" t="str">
        <f t="shared" si="2"/>
        <v/>
      </c>
      <c r="D39" s="2" t="str">
        <f t="shared" si="3"/>
        <v/>
      </c>
      <c r="O39" s="33">
        <f>'#章节小节'!A39</f>
        <v>1311000</v>
      </c>
      <c r="P39" s="2" t="b">
        <v>0</v>
      </c>
    </row>
    <row r="40" spans="1:27" x14ac:dyDescent="0.4">
      <c r="A40" s="2">
        <f>A38+1</f>
        <v>13</v>
      </c>
      <c r="C40" s="2">
        <f t="shared" si="2"/>
        <v>13</v>
      </c>
      <c r="D40" s="2" t="str">
        <f t="shared" si="3"/>
        <v>第13章</v>
      </c>
      <c r="E40" s="2" t="s">
        <v>222</v>
      </c>
      <c r="F40" s="2" t="str">
        <f>CONCATENATE("第&lt;size=158&gt;",C40-1,"&lt;/size&gt;章")</f>
        <v>第&lt;size=158&gt;12&lt;/size&gt;章</v>
      </c>
      <c r="G40" s="2" t="s">
        <v>178</v>
      </c>
      <c r="H40" s="2" t="s">
        <v>163</v>
      </c>
      <c r="I40" s="2" t="s">
        <v>220</v>
      </c>
      <c r="J40" s="2" t="str">
        <f>E40</f>
        <v>启蒙时代</v>
      </c>
      <c r="K40" s="2" t="str">
        <f>CONCATENATE(D40,"完")</f>
        <v>第13章完</v>
      </c>
      <c r="L40" s="2" t="s">
        <v>165</v>
      </c>
      <c r="N40" s="2" t="s">
        <v>223</v>
      </c>
      <c r="O40" s="33">
        <f>'#章节小节'!A40</f>
        <v>1410010</v>
      </c>
      <c r="P40" s="2" t="b">
        <v>0</v>
      </c>
      <c r="Q40" s="6">
        <v>1701313</v>
      </c>
      <c r="R40" s="2" t="str">
        <f>CONCATENATE("Quest_chapter__limitdesc_",A40-1)</f>
        <v>Quest_chapter__limitdesc_12</v>
      </c>
      <c r="S40" s="2">
        <v>201</v>
      </c>
      <c r="T40" s="2" t="s">
        <v>167</v>
      </c>
      <c r="U40" s="2" t="s">
        <v>168</v>
      </c>
      <c r="AA40" s="2" t="s">
        <v>173</v>
      </c>
    </row>
    <row r="41" spans="1:27" x14ac:dyDescent="0.4">
      <c r="C41" s="2" t="str">
        <f t="shared" si="2"/>
        <v/>
      </c>
      <c r="D41" s="2" t="str">
        <f t="shared" si="3"/>
        <v/>
      </c>
      <c r="O41" s="33">
        <f>'#章节小节'!A41</f>
        <v>1411000</v>
      </c>
      <c r="P41" s="2" t="b">
        <v>0</v>
      </c>
    </row>
    <row r="42" spans="1:27" x14ac:dyDescent="0.4">
      <c r="A42" s="2">
        <f>A40+1</f>
        <v>14</v>
      </c>
      <c r="C42" s="2">
        <f t="shared" si="2"/>
        <v>14</v>
      </c>
      <c r="D42" s="2" t="str">
        <f t="shared" si="3"/>
        <v>第14章</v>
      </c>
      <c r="E42" s="2" t="s">
        <v>224</v>
      </c>
      <c r="F42" s="2" t="str">
        <f>CONCATENATE("第&lt;size=158&gt;",C42-1,"&lt;/size&gt;章")</f>
        <v>第&lt;size=158&gt;13&lt;/size&gt;章</v>
      </c>
      <c r="G42" s="2" t="s">
        <v>195</v>
      </c>
      <c r="H42" s="2" t="s">
        <v>163</v>
      </c>
      <c r="I42" s="2" t="s">
        <v>220</v>
      </c>
      <c r="J42" s="2" t="str">
        <f>E42</f>
        <v>开疆拓土</v>
      </c>
      <c r="K42" s="2" t="str">
        <f>CONCATENATE(D42,"完")</f>
        <v>第14章完</v>
      </c>
      <c r="L42" s="2" t="s">
        <v>165</v>
      </c>
      <c r="N42" s="2" t="s">
        <v>225</v>
      </c>
      <c r="O42" s="33">
        <f>'#章节小节'!A42</f>
        <v>1510010</v>
      </c>
      <c r="P42" s="2" t="b">
        <v>0</v>
      </c>
      <c r="Q42" s="6">
        <v>1701314</v>
      </c>
      <c r="R42" s="2" t="str">
        <f>CONCATENATE("Quest_chapter__limitdesc_",A42-1)</f>
        <v>Quest_chapter__limitdesc_13</v>
      </c>
      <c r="S42" s="2">
        <v>201</v>
      </c>
      <c r="T42" s="2" t="s">
        <v>167</v>
      </c>
      <c r="U42" s="2" t="s">
        <v>168</v>
      </c>
      <c r="AA42" s="2" t="s">
        <v>173</v>
      </c>
    </row>
    <row r="43" spans="1:27" x14ac:dyDescent="0.4">
      <c r="C43" s="2" t="str">
        <f t="shared" si="2"/>
        <v/>
      </c>
      <c r="D43" s="2" t="str">
        <f t="shared" si="3"/>
        <v/>
      </c>
      <c r="O43" s="33">
        <f>'#章节小节'!A43</f>
        <v>1511000</v>
      </c>
      <c r="P43" s="2" t="b">
        <v>0</v>
      </c>
    </row>
    <row r="44" spans="1:27" x14ac:dyDescent="0.4">
      <c r="A44" s="2">
        <f>A42+1</f>
        <v>15</v>
      </c>
      <c r="C44" s="2">
        <f t="shared" si="2"/>
        <v>15</v>
      </c>
      <c r="D44" s="2" t="str">
        <f t="shared" si="3"/>
        <v>第15章</v>
      </c>
      <c r="E44" s="2" t="s">
        <v>226</v>
      </c>
      <c r="F44" s="2" t="str">
        <f>CONCATENATE("第&lt;size=158&gt;",C44-1,"&lt;/size&gt;章")</f>
        <v>第&lt;size=158&gt;14&lt;/size&gt;章</v>
      </c>
      <c r="G44" s="2" t="s">
        <v>178</v>
      </c>
      <c r="H44" s="2" t="s">
        <v>163</v>
      </c>
      <c r="I44" s="2" t="s">
        <v>220</v>
      </c>
      <c r="J44" s="2" t="str">
        <f>E44</f>
        <v>欣欣向荣</v>
      </c>
      <c r="K44" s="2" t="str">
        <f>CONCATENATE(D44,"完")</f>
        <v>第15章完</v>
      </c>
      <c r="L44" s="2" t="s">
        <v>165</v>
      </c>
      <c r="N44" s="2" t="s">
        <v>227</v>
      </c>
      <c r="O44" s="33">
        <f>'#章节小节'!A44</f>
        <v>1610010</v>
      </c>
      <c r="P44" s="2" t="b">
        <v>0</v>
      </c>
      <c r="Q44" s="6">
        <v>1701315</v>
      </c>
      <c r="R44" s="2" t="str">
        <f>CONCATENATE("Quest_chapter__limitdesc_",A44-1)</f>
        <v>Quest_chapter__limitdesc_14</v>
      </c>
      <c r="S44" s="2">
        <v>201</v>
      </c>
      <c r="T44" s="2" t="s">
        <v>167</v>
      </c>
      <c r="U44" s="2" t="s">
        <v>168</v>
      </c>
      <c r="AA44" s="2" t="s">
        <v>173</v>
      </c>
    </row>
    <row r="45" spans="1:27" x14ac:dyDescent="0.4">
      <c r="C45" s="2" t="str">
        <f t="shared" si="2"/>
        <v/>
      </c>
      <c r="D45" s="2" t="str">
        <f t="shared" si="3"/>
        <v/>
      </c>
      <c r="O45" s="33">
        <f>'#章节小节'!A45</f>
        <v>1611000</v>
      </c>
      <c r="P45" s="2" t="b">
        <v>0</v>
      </c>
    </row>
    <row r="46" spans="1:27" x14ac:dyDescent="0.4">
      <c r="A46" s="2">
        <f>A44+1</f>
        <v>16</v>
      </c>
      <c r="C46" s="2">
        <f t="shared" si="2"/>
        <v>16</v>
      </c>
      <c r="D46" s="2" t="str">
        <f t="shared" si="3"/>
        <v>第16章</v>
      </c>
      <c r="E46" s="2" t="s">
        <v>228</v>
      </c>
      <c r="F46" s="2" t="str">
        <f>CONCATENATE("第&lt;size=158&gt;",C46-1,"&lt;/size&gt;章")</f>
        <v>第&lt;size=158&gt;15&lt;/size&gt;章</v>
      </c>
      <c r="G46" s="2" t="s">
        <v>162</v>
      </c>
      <c r="H46" s="2" t="s">
        <v>163</v>
      </c>
      <c r="I46" s="2" t="s">
        <v>220</v>
      </c>
      <c r="J46" s="2" t="str">
        <f>E46</f>
        <v>巩固城防</v>
      </c>
      <c r="K46" s="2" t="str">
        <f>CONCATENATE(D46,"完")</f>
        <v>第16章完</v>
      </c>
      <c r="L46" s="2" t="s">
        <v>165</v>
      </c>
      <c r="N46" s="2" t="s">
        <v>229</v>
      </c>
      <c r="O46" s="33">
        <f>'#章节小节'!A46</f>
        <v>1710010</v>
      </c>
      <c r="P46" s="2" t="b">
        <v>0</v>
      </c>
      <c r="Q46" s="6">
        <v>1701316</v>
      </c>
      <c r="R46" s="2" t="str">
        <f>CONCATENATE("Quest_chapter__limitdesc_",A46-1)</f>
        <v>Quest_chapter__limitdesc_15</v>
      </c>
      <c r="S46" s="2">
        <v>201</v>
      </c>
      <c r="T46" s="2" t="s">
        <v>167</v>
      </c>
      <c r="U46" s="2" t="s">
        <v>168</v>
      </c>
      <c r="AA46" s="2" t="s">
        <v>173</v>
      </c>
    </row>
    <row r="47" spans="1:27" x14ac:dyDescent="0.4">
      <c r="C47" s="2" t="str">
        <f t="shared" si="2"/>
        <v/>
      </c>
      <c r="D47" s="2" t="str">
        <f t="shared" si="3"/>
        <v/>
      </c>
      <c r="O47" s="33">
        <f>'#章节小节'!A47</f>
        <v>1711000</v>
      </c>
      <c r="P47" s="2" t="b">
        <v>0</v>
      </c>
    </row>
    <row r="48" spans="1:27" x14ac:dyDescent="0.4">
      <c r="A48" s="2">
        <f>A46+1</f>
        <v>17</v>
      </c>
      <c r="C48" s="2">
        <f t="shared" si="2"/>
        <v>17</v>
      </c>
      <c r="D48" s="2" t="str">
        <f t="shared" si="3"/>
        <v>第17章</v>
      </c>
      <c r="E48" s="2" t="s">
        <v>230</v>
      </c>
      <c r="F48" s="2" t="str">
        <f>CONCATENATE("第&lt;size=158&gt;",C48-1,"&lt;/size&gt;章")</f>
        <v>第&lt;size=158&gt;16&lt;/size&gt;章</v>
      </c>
      <c r="G48" s="2" t="s">
        <v>189</v>
      </c>
      <c r="H48" s="2" t="s">
        <v>163</v>
      </c>
      <c r="I48" s="2" t="s">
        <v>220</v>
      </c>
      <c r="J48" s="2" t="str">
        <f>E48</f>
        <v>英雄设施</v>
      </c>
      <c r="K48" s="2" t="str">
        <f>CONCATENATE(D48,"完")</f>
        <v>第17章完</v>
      </c>
      <c r="L48" s="2" t="s">
        <v>165</v>
      </c>
      <c r="N48" s="2" t="s">
        <v>231</v>
      </c>
      <c r="O48" s="33">
        <f>'#章节小节'!A48</f>
        <v>1810010</v>
      </c>
      <c r="P48" s="2" t="b">
        <v>0</v>
      </c>
      <c r="Q48" s="6">
        <v>1701317</v>
      </c>
      <c r="R48" s="2" t="str">
        <f>CONCATENATE("Quest_chapter__limitdesc_",A48-1)</f>
        <v>Quest_chapter__limitdesc_16</v>
      </c>
      <c r="S48" s="2">
        <v>201</v>
      </c>
      <c r="T48" s="2" t="s">
        <v>167</v>
      </c>
      <c r="U48" s="2" t="s">
        <v>168</v>
      </c>
      <c r="AA48" s="2" t="s">
        <v>173</v>
      </c>
    </row>
    <row r="49" spans="1:27" x14ac:dyDescent="0.4">
      <c r="C49" s="2" t="str">
        <f t="shared" si="2"/>
        <v/>
      </c>
      <c r="D49" s="2" t="str">
        <f t="shared" si="3"/>
        <v/>
      </c>
      <c r="O49" s="33">
        <f>'#章节小节'!A49</f>
        <v>1811000</v>
      </c>
      <c r="P49" s="2" t="b">
        <v>0</v>
      </c>
    </row>
    <row r="50" spans="1:27" x14ac:dyDescent="0.4">
      <c r="A50" s="2">
        <f>A48+1</f>
        <v>18</v>
      </c>
      <c r="C50" s="2">
        <f t="shared" si="2"/>
        <v>18</v>
      </c>
      <c r="D50" s="2" t="str">
        <f t="shared" si="3"/>
        <v>第18章</v>
      </c>
      <c r="E50" s="2" t="s">
        <v>232</v>
      </c>
      <c r="F50" s="2" t="str">
        <f>CONCATENATE("第&lt;size=158&gt;",C50-1,"&lt;/size&gt;章")</f>
        <v>第&lt;size=158&gt;17&lt;/size&gt;章</v>
      </c>
      <c r="G50" s="2" t="s">
        <v>184</v>
      </c>
      <c r="H50" s="2" t="s">
        <v>163</v>
      </c>
      <c r="I50" s="2" t="s">
        <v>220</v>
      </c>
      <c r="J50" s="2" t="str">
        <f>E50</f>
        <v>威武之师</v>
      </c>
      <c r="K50" s="2" t="str">
        <f>CONCATENATE(D50,"完")</f>
        <v>第18章完</v>
      </c>
      <c r="L50" s="2" t="s">
        <v>165</v>
      </c>
      <c r="N50" s="2" t="s">
        <v>233</v>
      </c>
      <c r="O50" s="33">
        <f>'#章节小节'!A50</f>
        <v>1910010</v>
      </c>
      <c r="P50" s="2" t="b">
        <v>0</v>
      </c>
      <c r="Q50" s="6">
        <v>1701318</v>
      </c>
      <c r="R50" s="2" t="str">
        <f>CONCATENATE("Quest_chapter__limitdesc_",A50-1)</f>
        <v>Quest_chapter__limitdesc_17</v>
      </c>
      <c r="S50" s="2">
        <v>201</v>
      </c>
      <c r="T50" s="2" t="s">
        <v>167</v>
      </c>
      <c r="U50" s="2" t="s">
        <v>168</v>
      </c>
      <c r="AA50" s="2" t="s">
        <v>173</v>
      </c>
    </row>
    <row r="51" spans="1:27" x14ac:dyDescent="0.4">
      <c r="C51" s="2" t="str">
        <f t="shared" si="2"/>
        <v/>
      </c>
      <c r="D51" s="2" t="str">
        <f t="shared" si="3"/>
        <v/>
      </c>
      <c r="O51" s="33">
        <f>'#章节小节'!A51</f>
        <v>1911000</v>
      </c>
      <c r="P51" s="2" t="b">
        <v>0</v>
      </c>
    </row>
    <row r="52" spans="1:27" x14ac:dyDescent="0.4">
      <c r="A52" s="2">
        <f>A50+1</f>
        <v>19</v>
      </c>
      <c r="C52" s="2">
        <f t="shared" si="2"/>
        <v>19</v>
      </c>
      <c r="D52" s="2" t="str">
        <f t="shared" si="3"/>
        <v>第19章</v>
      </c>
      <c r="E52" s="2" t="s">
        <v>234</v>
      </c>
      <c r="F52" s="2" t="str">
        <f>CONCATENATE("第&lt;size=158&gt;",C52-1,"&lt;/size&gt;章")</f>
        <v>第&lt;size=158&gt;18&lt;/size&gt;章</v>
      </c>
      <c r="G52" s="2" t="s">
        <v>178</v>
      </c>
      <c r="H52" s="2" t="s">
        <v>163</v>
      </c>
      <c r="I52" s="2" t="s">
        <v>220</v>
      </c>
      <c r="J52" s="2" t="str">
        <f>E52</f>
        <v>蓬勃发展</v>
      </c>
      <c r="K52" s="2" t="str">
        <f>CONCATENATE(D52,"完")</f>
        <v>第19章完</v>
      </c>
      <c r="L52" s="2" t="s">
        <v>165</v>
      </c>
      <c r="N52" s="2" t="s">
        <v>235</v>
      </c>
      <c r="O52" s="33">
        <f>'#章节小节'!A52</f>
        <v>2010010</v>
      </c>
      <c r="P52" s="2" t="b">
        <v>0</v>
      </c>
      <c r="Q52" s="6">
        <v>1701319</v>
      </c>
      <c r="R52" s="2" t="str">
        <f>CONCATENATE("Quest_chapter__limitdesc_",A52-1)</f>
        <v>Quest_chapter__limitdesc_18</v>
      </c>
      <c r="S52" s="2">
        <v>201</v>
      </c>
      <c r="T52" s="2" t="s">
        <v>167</v>
      </c>
      <c r="U52" s="2" t="s">
        <v>168</v>
      </c>
      <c r="AA52" s="2" t="s">
        <v>173</v>
      </c>
    </row>
    <row r="53" spans="1:27" x14ac:dyDescent="0.4">
      <c r="C53" s="2" t="str">
        <f t="shared" si="2"/>
        <v/>
      </c>
      <c r="D53" s="2" t="str">
        <f t="shared" si="3"/>
        <v/>
      </c>
      <c r="O53" s="33">
        <f>'#章节小节'!A53</f>
        <v>2011000</v>
      </c>
      <c r="P53" s="2" t="b">
        <v>0</v>
      </c>
    </row>
    <row r="54" spans="1:27" x14ac:dyDescent="0.4">
      <c r="A54" s="2">
        <f>A52+1</f>
        <v>20</v>
      </c>
      <c r="C54" s="2">
        <f t="shared" si="2"/>
        <v>20</v>
      </c>
      <c r="D54" s="2" t="str">
        <f t="shared" si="3"/>
        <v>第20章</v>
      </c>
      <c r="E54" s="2" t="s">
        <v>236</v>
      </c>
      <c r="F54" s="2" t="str">
        <f>CONCATENATE("第&lt;size=158&gt;",C54-1,"&lt;/size&gt;章")</f>
        <v>第&lt;size=158&gt;19&lt;/size&gt;章</v>
      </c>
      <c r="G54" s="2" t="s">
        <v>184</v>
      </c>
      <c r="H54" s="2" t="s">
        <v>163</v>
      </c>
      <c r="I54" s="2" t="s">
        <v>220</v>
      </c>
      <c r="J54" s="2" t="str">
        <f>E54</f>
        <v>练兵设施</v>
      </c>
      <c r="K54" s="2" t="str">
        <f>CONCATENATE(D54,"完")</f>
        <v>第20章完</v>
      </c>
      <c r="L54" s="2" t="s">
        <v>165</v>
      </c>
      <c r="N54" s="2" t="s">
        <v>237</v>
      </c>
      <c r="O54" s="33">
        <f>'#章节小节'!A54</f>
        <v>2110010</v>
      </c>
      <c r="P54" s="2" t="b">
        <v>0</v>
      </c>
      <c r="Q54" s="6">
        <v>1701320</v>
      </c>
      <c r="R54" s="2" t="str">
        <f>CONCATENATE("Quest_chapter__limitdesc_",A54-1)</f>
        <v>Quest_chapter__limitdesc_19</v>
      </c>
      <c r="S54" s="2">
        <v>201</v>
      </c>
      <c r="T54" s="2" t="s">
        <v>167</v>
      </c>
      <c r="U54" s="2" t="s">
        <v>168</v>
      </c>
      <c r="AA54" s="2" t="s">
        <v>173</v>
      </c>
    </row>
    <row r="55" spans="1:27" x14ac:dyDescent="0.4">
      <c r="C55" s="2" t="str">
        <f t="shared" si="2"/>
        <v/>
      </c>
      <c r="D55" s="2" t="str">
        <f t="shared" si="3"/>
        <v/>
      </c>
      <c r="O55" s="33">
        <f>'#章节小节'!A55</f>
        <v>2111000</v>
      </c>
      <c r="P55" s="2" t="b">
        <v>0</v>
      </c>
    </row>
    <row r="56" spans="1:27" x14ac:dyDescent="0.4">
      <c r="A56" s="2">
        <f>A54+1</f>
        <v>21</v>
      </c>
      <c r="C56" s="2">
        <f t="shared" si="2"/>
        <v>21</v>
      </c>
      <c r="D56" s="2" t="str">
        <f t="shared" si="3"/>
        <v>第21章</v>
      </c>
      <c r="E56" s="2" t="s">
        <v>238</v>
      </c>
      <c r="F56" s="2" t="str">
        <f>CONCATENATE("第&lt;size=158&gt;",C56-1,"&lt;/size&gt;章")</f>
        <v>第&lt;size=158&gt;20&lt;/size&gt;章</v>
      </c>
      <c r="G56" s="2" t="s">
        <v>189</v>
      </c>
      <c r="H56" s="2" t="s">
        <v>163</v>
      </c>
      <c r="I56" s="2" t="s">
        <v>220</v>
      </c>
      <c r="J56" s="2" t="str">
        <f>E56</f>
        <v>国士无双</v>
      </c>
      <c r="K56" s="2" t="str">
        <f>CONCATENATE(D56,"完")</f>
        <v>第21章完</v>
      </c>
      <c r="L56" s="2" t="s">
        <v>165</v>
      </c>
      <c r="N56" s="2" t="s">
        <v>239</v>
      </c>
      <c r="O56" s="33">
        <f>'#章节小节'!A56</f>
        <v>2210010</v>
      </c>
      <c r="P56" s="2" t="b">
        <v>0</v>
      </c>
      <c r="Q56" s="6">
        <v>1701321</v>
      </c>
      <c r="R56" s="2" t="str">
        <f>CONCATENATE("Quest_chapter__limitdesc_",A56-1)</f>
        <v>Quest_chapter__limitdesc_20</v>
      </c>
      <c r="S56" s="2">
        <v>201</v>
      </c>
      <c r="T56" s="2" t="s">
        <v>167</v>
      </c>
      <c r="U56" s="2" t="s">
        <v>168</v>
      </c>
      <c r="AA56" s="2" t="s">
        <v>173</v>
      </c>
    </row>
    <row r="57" spans="1:27" x14ac:dyDescent="0.4">
      <c r="C57" s="2" t="str">
        <f t="shared" si="2"/>
        <v/>
      </c>
      <c r="D57" s="2" t="str">
        <f t="shared" si="3"/>
        <v/>
      </c>
      <c r="O57" s="33">
        <f>'#章节小节'!A57</f>
        <v>2211000</v>
      </c>
      <c r="P57" s="2" t="b">
        <v>0</v>
      </c>
    </row>
    <row r="58" spans="1:27" x14ac:dyDescent="0.4">
      <c r="A58" s="2">
        <f>A56+1</f>
        <v>22</v>
      </c>
      <c r="C58" s="2">
        <f t="shared" si="2"/>
        <v>22</v>
      </c>
      <c r="D58" s="2" t="str">
        <f t="shared" si="3"/>
        <v>第22章</v>
      </c>
      <c r="E58" s="2" t="s">
        <v>240</v>
      </c>
      <c r="F58" s="2" t="str">
        <f>CONCATENATE("第&lt;size=158&gt;",C58-1,"&lt;/size&gt;章")</f>
        <v>第&lt;size=158&gt;21&lt;/size&gt;章</v>
      </c>
      <c r="G58" s="2" t="s">
        <v>162</v>
      </c>
      <c r="H58" s="2" t="s">
        <v>163</v>
      </c>
      <c r="I58" s="2" t="s">
        <v>220</v>
      </c>
      <c r="J58" s="2" t="str">
        <f>E58</f>
        <v>全盛时代</v>
      </c>
      <c r="K58" s="2" t="str">
        <f>CONCATENATE(D58,"完")</f>
        <v>第22章完</v>
      </c>
      <c r="L58" s="2" t="s">
        <v>165</v>
      </c>
      <c r="N58" s="2" t="s">
        <v>241</v>
      </c>
      <c r="O58" s="33">
        <f>'#章节小节'!A58</f>
        <v>2310010</v>
      </c>
      <c r="P58" s="2" t="b">
        <v>0</v>
      </c>
      <c r="Q58" s="6">
        <v>1701322</v>
      </c>
      <c r="R58" s="2" t="str">
        <f>CONCATENATE("Quest_chapter__limitdesc_",A58-1)</f>
        <v>Quest_chapter__limitdesc_21</v>
      </c>
      <c r="S58" s="2">
        <v>201</v>
      </c>
      <c r="T58" s="2" t="s">
        <v>167</v>
      </c>
      <c r="U58" s="2" t="s">
        <v>168</v>
      </c>
      <c r="AA58" s="2" t="s">
        <v>173</v>
      </c>
    </row>
    <row r="59" spans="1:27" x14ac:dyDescent="0.4">
      <c r="C59" s="2" t="str">
        <f t="shared" si="2"/>
        <v/>
      </c>
      <c r="D59" s="2" t="str">
        <f t="shared" si="3"/>
        <v/>
      </c>
      <c r="O59" s="33">
        <f>'#章节小节'!A59</f>
        <v>2311000</v>
      </c>
      <c r="P59" s="2" t="b">
        <v>0</v>
      </c>
    </row>
    <row r="60" spans="1:27" x14ac:dyDescent="0.4">
      <c r="A60" s="2">
        <f>A58+1</f>
        <v>23</v>
      </c>
      <c r="C60" s="2">
        <f t="shared" si="2"/>
        <v>23</v>
      </c>
      <c r="D60" s="2" t="str">
        <f t="shared" si="3"/>
        <v>第23章</v>
      </c>
      <c r="E60" s="2" t="s">
        <v>242</v>
      </c>
      <c r="F60" s="2" t="str">
        <f>CONCATENATE("第&lt;size=158&gt;",C60-1,"&lt;/size&gt;章")</f>
        <v>第&lt;size=158&gt;22&lt;/size&gt;章</v>
      </c>
      <c r="G60" s="2" t="s">
        <v>178</v>
      </c>
      <c r="H60" s="2" t="s">
        <v>163</v>
      </c>
      <c r="I60" s="2" t="s">
        <v>220</v>
      </c>
      <c r="J60" s="2" t="str">
        <f>E60</f>
        <v>繁荣昌盛</v>
      </c>
      <c r="K60" s="2" t="str">
        <f>CONCATENATE(D60,"完")</f>
        <v>第23章完</v>
      </c>
      <c r="L60" s="2" t="s">
        <v>165</v>
      </c>
      <c r="N60" s="2" t="s">
        <v>243</v>
      </c>
      <c r="O60" s="33">
        <f>'#章节小节'!A60</f>
        <v>2410010</v>
      </c>
      <c r="P60" s="2" t="b">
        <v>0</v>
      </c>
      <c r="Q60" s="6">
        <v>1701323</v>
      </c>
      <c r="R60" s="2" t="str">
        <f>CONCATENATE("Quest_chapter__limitdesc_",A60-1)</f>
        <v>Quest_chapter__limitdesc_22</v>
      </c>
      <c r="S60" s="2">
        <v>201</v>
      </c>
      <c r="T60" s="2" t="s">
        <v>167</v>
      </c>
      <c r="U60" s="2" t="s">
        <v>168</v>
      </c>
      <c r="AA60" s="2" t="s">
        <v>173</v>
      </c>
    </row>
    <row r="61" spans="1:27" x14ac:dyDescent="0.4">
      <c r="C61" s="2" t="str">
        <f t="shared" si="2"/>
        <v/>
      </c>
      <c r="D61" s="2" t="str">
        <f t="shared" si="3"/>
        <v/>
      </c>
      <c r="O61" s="33">
        <f>'#章节小节'!A61</f>
        <v>2411000</v>
      </c>
      <c r="P61" s="2" t="b">
        <v>0</v>
      </c>
    </row>
    <row r="62" spans="1:27" x14ac:dyDescent="0.4">
      <c r="A62" s="2">
        <f>A60+1</f>
        <v>24</v>
      </c>
      <c r="C62" s="2">
        <f t="shared" si="2"/>
        <v>24</v>
      </c>
      <c r="D62" s="2" t="str">
        <f t="shared" si="3"/>
        <v>第24章</v>
      </c>
      <c r="E62" s="2" t="s">
        <v>244</v>
      </c>
      <c r="F62" s="2" t="str">
        <f>CONCATENATE("第&lt;size=158&gt;",C62-1,"&lt;/size&gt;章")</f>
        <v>第&lt;size=158&gt;23&lt;/size&gt;章</v>
      </c>
      <c r="G62" s="2" t="s">
        <v>162</v>
      </c>
      <c r="H62" s="2" t="s">
        <v>163</v>
      </c>
      <c r="I62" s="2" t="s">
        <v>220</v>
      </c>
      <c r="J62" s="2" t="str">
        <f>E62</f>
        <v>全盛实力</v>
      </c>
      <c r="K62" s="2" t="str">
        <f>CONCATENATE(D62,"完")</f>
        <v>第24章完</v>
      </c>
      <c r="L62" s="2" t="s">
        <v>165</v>
      </c>
      <c r="N62" s="2" t="s">
        <v>245</v>
      </c>
      <c r="O62" s="33">
        <f>'#章节小节'!A62</f>
        <v>2510010</v>
      </c>
      <c r="P62" s="2" t="b">
        <v>0</v>
      </c>
      <c r="Q62" s="6">
        <v>1701324</v>
      </c>
      <c r="R62" s="2" t="str">
        <f>CONCATENATE("Quest_chapter__limitdesc_",A62-1)</f>
        <v>Quest_chapter__limitdesc_23</v>
      </c>
      <c r="S62" s="2">
        <v>201</v>
      </c>
      <c r="T62" s="2" t="s">
        <v>167</v>
      </c>
      <c r="U62" s="2" t="s">
        <v>168</v>
      </c>
      <c r="AA62" s="2" t="s">
        <v>173</v>
      </c>
    </row>
    <row r="63" spans="1:27" x14ac:dyDescent="0.4">
      <c r="C63" s="2" t="str">
        <f t="shared" si="2"/>
        <v/>
      </c>
      <c r="D63" s="2" t="str">
        <f t="shared" si="3"/>
        <v/>
      </c>
      <c r="O63" s="33">
        <f>'#章节小节'!A63</f>
        <v>2511000</v>
      </c>
      <c r="P63" s="2" t="b">
        <v>0</v>
      </c>
    </row>
    <row r="64" spans="1:27" x14ac:dyDescent="0.4">
      <c r="A64" s="2">
        <f>A62+1</f>
        <v>25</v>
      </c>
      <c r="C64" s="2">
        <f t="shared" si="2"/>
        <v>25</v>
      </c>
      <c r="D64" s="2" t="str">
        <f t="shared" si="3"/>
        <v>第25章</v>
      </c>
      <c r="E64" s="2" t="s">
        <v>246</v>
      </c>
      <c r="F64" s="2" t="str">
        <f>CONCATENATE("第&lt;size=158&gt;",C64-1,"&lt;/size&gt;章")</f>
        <v>第&lt;size=158&gt;24&lt;/size&gt;章</v>
      </c>
      <c r="G64" s="2" t="s">
        <v>216</v>
      </c>
      <c r="H64" s="2" t="s">
        <v>163</v>
      </c>
      <c r="I64" s="2" t="s">
        <v>220</v>
      </c>
      <c r="J64" s="2" t="str">
        <f>E64</f>
        <v>称霸帝国</v>
      </c>
      <c r="K64" s="2" t="str">
        <f>CONCATENATE(D64,"完")</f>
        <v>第25章完</v>
      </c>
      <c r="L64" s="2" t="s">
        <v>165</v>
      </c>
      <c r="N64" s="2" t="s">
        <v>247</v>
      </c>
      <c r="O64" s="33">
        <f>'#章节小节'!A64</f>
        <v>2610010</v>
      </c>
      <c r="P64" s="2" t="b">
        <v>0</v>
      </c>
      <c r="Q64" s="6">
        <v>1701325</v>
      </c>
      <c r="R64" s="2" t="str">
        <f>CONCATENATE("Quest_chapter__limitdesc_",A64-1)</f>
        <v>Quest_chapter__limitdesc_24</v>
      </c>
      <c r="S64" s="2">
        <v>201</v>
      </c>
      <c r="T64" s="2" t="s">
        <v>167</v>
      </c>
      <c r="U64" s="2" t="s">
        <v>168</v>
      </c>
      <c r="AA64" s="2" t="s">
        <v>173</v>
      </c>
    </row>
    <row r="65" spans="3:16" x14ac:dyDescent="0.4">
      <c r="C65" s="2" t="str">
        <f t="shared" si="2"/>
        <v/>
      </c>
      <c r="D65" s="2" t="str">
        <f>IF(A65="","",IF(A65=1,"序章","第"&amp;(A65-1)&amp;"章"))</f>
        <v/>
      </c>
      <c r="O65" s="33">
        <f>'#章节小节'!A65</f>
        <v>2611000</v>
      </c>
      <c r="P65" s="2" t="b">
        <v>0</v>
      </c>
    </row>
  </sheetData>
  <phoneticPr fontId="5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5"/>
  <sheetViews>
    <sheetView zoomScale="115" zoomScaleNormal="115" workbookViewId="0">
      <pane xSplit="3" ySplit="3" topLeftCell="P4" activePane="bottomRight" state="frozen"/>
      <selection pane="topRight"/>
      <selection pane="bottomLeft"/>
      <selection pane="bottomRight" activeCell="X71" sqref="X71"/>
    </sheetView>
  </sheetViews>
  <sheetFormatPr defaultColWidth="23.33203125" defaultRowHeight="14.5" x14ac:dyDescent="0.4"/>
  <cols>
    <col min="1" max="1" width="11.33203125" style="33" customWidth="1"/>
    <col min="2" max="2" width="12.33203125" style="33" hidden="1" customWidth="1"/>
    <col min="3" max="4" width="19.33203125" style="33" customWidth="1"/>
    <col min="5" max="5" width="10.08203125" style="33" customWidth="1"/>
    <col min="6" max="6" width="13" style="33" customWidth="1"/>
    <col min="7" max="7" width="10.33203125" style="33" customWidth="1"/>
    <col min="8" max="8" width="36.33203125" style="33" customWidth="1"/>
    <col min="9" max="22" width="8.33203125" style="33" customWidth="1"/>
    <col min="23" max="23" width="17.08203125" style="33" customWidth="1"/>
    <col min="24" max="24" width="15.33203125" style="33" customWidth="1"/>
    <col min="25" max="25" width="24" style="2" customWidth="1"/>
    <col min="26" max="26" width="11.33203125" style="2" customWidth="1"/>
    <col min="27" max="27" width="15.33203125" style="33" customWidth="1"/>
    <col min="28" max="28" width="16.33203125" style="33" customWidth="1"/>
    <col min="29" max="30" width="13.33203125" style="33" customWidth="1"/>
    <col min="31" max="32" width="13.08203125" style="33" bestFit="1" customWidth="1"/>
    <col min="33" max="33" width="13.33203125" style="33" customWidth="1"/>
    <col min="34" max="34" width="32.08203125" style="33" customWidth="1"/>
    <col min="35" max="35" width="23.33203125" style="33" customWidth="1"/>
    <col min="36" max="16384" width="23.33203125" style="33"/>
  </cols>
  <sheetData>
    <row r="1" spans="1:34" s="8" customFormat="1" x14ac:dyDescent="0.4">
      <c r="A1" s="8" t="s">
        <v>60</v>
      </c>
      <c r="Y1" s="3"/>
      <c r="Z1" s="3"/>
    </row>
    <row r="2" spans="1:34" s="10" customFormat="1" x14ac:dyDescent="0.4">
      <c r="A2" s="10" t="s">
        <v>61</v>
      </c>
      <c r="B2" s="10" t="s">
        <v>62</v>
      </c>
      <c r="C2" s="10" t="s">
        <v>63</v>
      </c>
      <c r="D2" s="10" t="s">
        <v>64</v>
      </c>
      <c r="E2" s="10" t="s">
        <v>65</v>
      </c>
      <c r="F2" s="10" t="s">
        <v>66</v>
      </c>
      <c r="G2" s="10" t="s">
        <v>67</v>
      </c>
      <c r="H2" s="10" t="s">
        <v>68</v>
      </c>
      <c r="I2" s="10" t="s">
        <v>69</v>
      </c>
      <c r="J2" s="10" t="s">
        <v>70</v>
      </c>
      <c r="K2" s="10" t="s">
        <v>71</v>
      </c>
      <c r="L2" s="10" t="s">
        <v>72</v>
      </c>
      <c r="M2" s="10" t="s">
        <v>73</v>
      </c>
      <c r="N2" s="10" t="s">
        <v>74</v>
      </c>
      <c r="O2" s="10" t="s">
        <v>75</v>
      </c>
      <c r="P2" s="10" t="s">
        <v>76</v>
      </c>
      <c r="Q2" s="10" t="s">
        <v>77</v>
      </c>
      <c r="R2" s="10" t="s">
        <v>78</v>
      </c>
      <c r="S2" s="10" t="s">
        <v>79</v>
      </c>
      <c r="T2" s="10" t="s">
        <v>80</v>
      </c>
      <c r="U2" s="10" t="s">
        <v>81</v>
      </c>
      <c r="V2" s="10" t="s">
        <v>82</v>
      </c>
      <c r="W2" s="10" t="s">
        <v>83</v>
      </c>
      <c r="X2" s="10" t="s">
        <v>84</v>
      </c>
      <c r="Y2" s="35" t="s">
        <v>85</v>
      </c>
      <c r="Z2" s="4" t="s">
        <v>86</v>
      </c>
      <c r="AA2" s="34" t="s">
        <v>87</v>
      </c>
      <c r="AB2" s="10" t="s">
        <v>88</v>
      </c>
      <c r="AC2" s="34" t="s">
        <v>89</v>
      </c>
      <c r="AD2" s="34" t="s">
        <v>90</v>
      </c>
      <c r="AE2" s="34" t="s">
        <v>91</v>
      </c>
      <c r="AF2" s="34" t="s">
        <v>92</v>
      </c>
      <c r="AG2" s="34" t="s">
        <v>93</v>
      </c>
      <c r="AH2" s="10" t="s">
        <v>94</v>
      </c>
    </row>
    <row r="3" spans="1:34" s="13" customFormat="1" x14ac:dyDescent="0.4">
      <c r="A3" s="12" t="s">
        <v>31</v>
      </c>
      <c r="B3" s="12" t="s">
        <v>95</v>
      </c>
      <c r="C3" s="12" t="s">
        <v>96</v>
      </c>
      <c r="D3" s="12"/>
      <c r="E3" s="12" t="s">
        <v>97</v>
      </c>
      <c r="F3" s="12" t="s">
        <v>98</v>
      </c>
      <c r="G3" s="12" t="s">
        <v>99</v>
      </c>
      <c r="H3" s="12" t="s">
        <v>100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 t="s">
        <v>101</v>
      </c>
      <c r="X3" s="12" t="s">
        <v>102</v>
      </c>
      <c r="Y3" s="5" t="s">
        <v>47</v>
      </c>
      <c r="Z3" s="5" t="s">
        <v>48</v>
      </c>
      <c r="AA3" s="13" t="s">
        <v>103</v>
      </c>
      <c r="AB3" s="13" t="s">
        <v>104</v>
      </c>
      <c r="AC3" s="13" t="s">
        <v>105</v>
      </c>
      <c r="AD3" s="13" t="s">
        <v>106</v>
      </c>
      <c r="AE3" s="13" t="s">
        <v>107</v>
      </c>
      <c r="AF3" s="13" t="s">
        <v>108</v>
      </c>
      <c r="AG3" s="13" t="s">
        <v>109</v>
      </c>
    </row>
    <row r="4" spans="1:34" x14ac:dyDescent="0.4">
      <c r="A4" s="33">
        <f>VLOOKUP(D4,'#子任务'!$G:$N,8,FALSE)</f>
        <v>210010</v>
      </c>
      <c r="B4" s="33">
        <v>4</v>
      </c>
      <c r="C4" s="2" t="str">
        <f t="shared" ref="C4:C35" si="0">D4</f>
        <v>第1章 开启转场</v>
      </c>
      <c r="D4" s="2" t="s">
        <v>248</v>
      </c>
      <c r="E4" s="2">
        <f t="shared" ref="E4:E35" si="1">FLOOR(A4/100000-1,1)</f>
        <v>1</v>
      </c>
      <c r="H4" s="6" t="str">
        <f t="shared" ref="H4:H35" si="2">CONCATENATE($J4,IF($K4="","",CONCATENATE(":",$K4)),IF($L4="","",CONCATENATE(":",$L4)),IF($M4="","",CONCATENATE(":",$M4)),IF($N4="","",CONCATENATE(":",$N4)),IF($O4="","",CONCATENATE(":",$O4)),IF($P4="","",CONCATENATE(":",$P4)),IF($Q4="","",CONCATENATE(":",$Q4)),IF($R4="","",CONCATENATE(":",$R4)),IF($S4="","",CONCATENATE(":",$S4)),IF($T4="","",CONCATENATE(":",$T4)),IF($U4="","",CONCATENATE(":",$U4)),IF($V4="","",CONCATENATE(":",$V4)))</f>
        <v/>
      </c>
      <c r="I4" s="6"/>
      <c r="J4" s="6" t="str">
        <f t="shared" ref="J4:V13" si="3">IF($I4="","",IF((COLUMN()-COLUMN($I4))&gt;$I4,"",$A4+(COLUMN()-COLUMN($I4))*10))</f>
        <v/>
      </c>
      <c r="K4" s="6" t="str">
        <f t="shared" si="3"/>
        <v/>
      </c>
      <c r="L4" s="6" t="str">
        <f t="shared" si="3"/>
        <v/>
      </c>
      <c r="M4" s="6" t="str">
        <f t="shared" si="3"/>
        <v/>
      </c>
      <c r="N4" s="6" t="str">
        <f t="shared" si="3"/>
        <v/>
      </c>
      <c r="O4" s="6" t="str">
        <f t="shared" si="3"/>
        <v/>
      </c>
      <c r="P4" s="6" t="str">
        <f t="shared" si="3"/>
        <v/>
      </c>
      <c r="Q4" s="6" t="str">
        <f t="shared" si="3"/>
        <v/>
      </c>
      <c r="R4" s="6" t="str">
        <f t="shared" si="3"/>
        <v/>
      </c>
      <c r="S4" s="6" t="str">
        <f t="shared" si="3"/>
        <v/>
      </c>
      <c r="T4" s="6" t="str">
        <f t="shared" si="3"/>
        <v/>
      </c>
      <c r="U4" s="6" t="str">
        <f t="shared" si="3"/>
        <v/>
      </c>
      <c r="V4" s="6" t="str">
        <f t="shared" si="3"/>
        <v/>
      </c>
      <c r="W4" s="6" t="s">
        <v>249</v>
      </c>
      <c r="X4" s="7" t="s">
        <v>250</v>
      </c>
      <c r="Y4" s="2" t="str">
        <f>CONCATENATE("Quest_chapter__limitdesc_",E4-1)</f>
        <v>Quest_chapter__limitdesc_0</v>
      </c>
      <c r="Z4" s="2">
        <v>7001</v>
      </c>
      <c r="AB4" s="33" t="b">
        <v>1</v>
      </c>
      <c r="AC4" s="33" t="s">
        <v>251</v>
      </c>
      <c r="AF4" s="33">
        <v>500</v>
      </c>
      <c r="AH4" s="33" t="s">
        <v>252</v>
      </c>
    </row>
    <row r="5" spans="1:34" x14ac:dyDescent="0.4">
      <c r="A5" s="33">
        <f>VLOOKUP(D5,'#子任务'!$G:$N,8,FALSE)</f>
        <v>211000</v>
      </c>
      <c r="B5" s="33">
        <v>5</v>
      </c>
      <c r="C5" s="2" t="str">
        <f t="shared" si="0"/>
        <v>第1章 重整旗鼓1.1</v>
      </c>
      <c r="D5" s="2" t="s">
        <v>253</v>
      </c>
      <c r="E5" s="2">
        <f t="shared" si="1"/>
        <v>1</v>
      </c>
      <c r="F5" s="33">
        <f t="shared" ref="F5:F36" si="4">A4</f>
        <v>210010</v>
      </c>
      <c r="H5" s="6" t="str">
        <f t="shared" si="2"/>
        <v>211010</v>
      </c>
      <c r="I5" s="6">
        <f>COUNTIF('#子任务'!$O:$O,A5)-1</f>
        <v>1</v>
      </c>
      <c r="J5" s="6">
        <f t="shared" si="3"/>
        <v>211010</v>
      </c>
      <c r="K5" s="6" t="str">
        <f t="shared" si="3"/>
        <v/>
      </c>
      <c r="L5" s="6" t="str">
        <f t="shared" si="3"/>
        <v/>
      </c>
      <c r="M5" s="6" t="str">
        <f t="shared" si="3"/>
        <v/>
      </c>
      <c r="N5" s="6" t="str">
        <f t="shared" si="3"/>
        <v/>
      </c>
      <c r="O5" s="6" t="str">
        <f t="shared" si="3"/>
        <v/>
      </c>
      <c r="P5" s="6" t="str">
        <f t="shared" si="3"/>
        <v/>
      </c>
      <c r="Q5" s="6" t="str">
        <f t="shared" si="3"/>
        <v/>
      </c>
      <c r="R5" s="6" t="str">
        <f t="shared" si="3"/>
        <v/>
      </c>
      <c r="S5" s="6" t="str">
        <f t="shared" si="3"/>
        <v/>
      </c>
      <c r="T5" s="6" t="str">
        <f t="shared" si="3"/>
        <v/>
      </c>
      <c r="U5" s="6" t="str">
        <f t="shared" si="3"/>
        <v/>
      </c>
      <c r="V5" s="6" t="str">
        <f t="shared" si="3"/>
        <v/>
      </c>
      <c r="W5" s="6" t="s">
        <v>249</v>
      </c>
      <c r="X5" s="7" t="s">
        <v>250</v>
      </c>
      <c r="AF5" s="33">
        <v>500</v>
      </c>
    </row>
    <row r="6" spans="1:34" x14ac:dyDescent="0.4">
      <c r="A6" s="33">
        <f>VLOOKUP(D6,'#子任务'!$G:$N,8,FALSE)</f>
        <v>212000</v>
      </c>
      <c r="B6" s="33">
        <v>5</v>
      </c>
      <c r="C6" s="2" t="str">
        <f t="shared" si="0"/>
        <v>第1章 重整旗鼓1.2</v>
      </c>
      <c r="D6" s="2" t="s">
        <v>254</v>
      </c>
      <c r="E6" s="2">
        <f t="shared" si="1"/>
        <v>1</v>
      </c>
      <c r="F6" s="33">
        <f t="shared" si="4"/>
        <v>211000</v>
      </c>
      <c r="H6" s="6" t="str">
        <f t="shared" si="2"/>
        <v>212010</v>
      </c>
      <c r="I6" s="6">
        <f>COUNTIF('#子任务'!$O:$O,A6)-1</f>
        <v>1</v>
      </c>
      <c r="J6" s="6">
        <f t="shared" si="3"/>
        <v>212010</v>
      </c>
      <c r="K6" s="6" t="str">
        <f t="shared" si="3"/>
        <v/>
      </c>
      <c r="L6" s="6" t="str">
        <f t="shared" si="3"/>
        <v/>
      </c>
      <c r="M6" s="6" t="str">
        <f t="shared" si="3"/>
        <v/>
      </c>
      <c r="N6" s="6" t="str">
        <f t="shared" si="3"/>
        <v/>
      </c>
      <c r="O6" s="6" t="str">
        <f t="shared" si="3"/>
        <v/>
      </c>
      <c r="P6" s="6" t="str">
        <f t="shared" si="3"/>
        <v/>
      </c>
      <c r="Q6" s="6" t="str">
        <f t="shared" si="3"/>
        <v/>
      </c>
      <c r="R6" s="6" t="str">
        <f t="shared" si="3"/>
        <v/>
      </c>
      <c r="S6" s="6" t="str">
        <f t="shared" si="3"/>
        <v/>
      </c>
      <c r="T6" s="6" t="str">
        <f t="shared" si="3"/>
        <v/>
      </c>
      <c r="U6" s="6" t="str">
        <f t="shared" si="3"/>
        <v/>
      </c>
      <c r="V6" s="6" t="str">
        <f t="shared" si="3"/>
        <v/>
      </c>
      <c r="W6" s="6" t="s">
        <v>249</v>
      </c>
      <c r="X6" s="7" t="s">
        <v>250</v>
      </c>
      <c r="AF6" s="33">
        <v>500</v>
      </c>
    </row>
    <row r="7" spans="1:34" x14ac:dyDescent="0.4">
      <c r="A7" s="33">
        <f>VLOOKUP(D7,'#子任务'!$G:$N,8,FALSE)</f>
        <v>213000</v>
      </c>
      <c r="B7" s="33">
        <v>6</v>
      </c>
      <c r="C7" s="2" t="str">
        <f t="shared" si="0"/>
        <v>第1章 重整旗鼓1.3</v>
      </c>
      <c r="D7" s="2" t="s">
        <v>255</v>
      </c>
      <c r="E7" s="2">
        <f t="shared" si="1"/>
        <v>1</v>
      </c>
      <c r="F7" s="33">
        <f t="shared" si="4"/>
        <v>212000</v>
      </c>
      <c r="H7" s="6" t="str">
        <f t="shared" si="2"/>
        <v>213010:213020:213030:213040</v>
      </c>
      <c r="I7" s="6">
        <f>COUNTIF('#子任务'!$O:$O,A7)-1</f>
        <v>4</v>
      </c>
      <c r="J7" s="6">
        <f t="shared" si="3"/>
        <v>213010</v>
      </c>
      <c r="K7" s="6">
        <f t="shared" si="3"/>
        <v>213020</v>
      </c>
      <c r="L7" s="6">
        <f t="shared" si="3"/>
        <v>213030</v>
      </c>
      <c r="M7" s="6">
        <f t="shared" si="3"/>
        <v>213040</v>
      </c>
      <c r="N7" s="6" t="str">
        <f t="shared" si="3"/>
        <v/>
      </c>
      <c r="O7" s="6" t="str">
        <f t="shared" si="3"/>
        <v/>
      </c>
      <c r="P7" s="6" t="str">
        <f t="shared" si="3"/>
        <v/>
      </c>
      <c r="Q7" s="6" t="str">
        <f t="shared" si="3"/>
        <v/>
      </c>
      <c r="R7" s="6" t="str">
        <f t="shared" si="3"/>
        <v/>
      </c>
      <c r="S7" s="6" t="str">
        <f t="shared" si="3"/>
        <v/>
      </c>
      <c r="T7" s="6" t="str">
        <f t="shared" si="3"/>
        <v/>
      </c>
      <c r="U7" s="6" t="str">
        <f t="shared" si="3"/>
        <v/>
      </c>
      <c r="V7" s="6" t="str">
        <f t="shared" si="3"/>
        <v/>
      </c>
      <c r="W7" s="6" t="s">
        <v>249</v>
      </c>
      <c r="X7" s="7" t="s">
        <v>250</v>
      </c>
      <c r="AF7" s="33">
        <v>500</v>
      </c>
    </row>
    <row r="8" spans="1:34" x14ac:dyDescent="0.4">
      <c r="A8" s="33">
        <f>VLOOKUP(D8,'#子任务'!$G:$N,8,FALSE)</f>
        <v>310010</v>
      </c>
      <c r="B8" s="33">
        <v>7</v>
      </c>
      <c r="C8" s="2" t="str">
        <f t="shared" si="0"/>
        <v>第2章 开启转场</v>
      </c>
      <c r="D8" s="2" t="s">
        <v>256</v>
      </c>
      <c r="E8" s="2">
        <f t="shared" si="1"/>
        <v>2</v>
      </c>
      <c r="F8" s="33">
        <f t="shared" si="4"/>
        <v>213000</v>
      </c>
      <c r="H8" s="6" t="str">
        <f t="shared" si="2"/>
        <v/>
      </c>
      <c r="I8" s="6"/>
      <c r="J8" s="6" t="str">
        <f t="shared" si="3"/>
        <v/>
      </c>
      <c r="K8" s="6" t="str">
        <f t="shared" si="3"/>
        <v/>
      </c>
      <c r="L8" s="6" t="str">
        <f t="shared" si="3"/>
        <v/>
      </c>
      <c r="M8" s="6" t="str">
        <f t="shared" si="3"/>
        <v/>
      </c>
      <c r="N8" s="6" t="str">
        <f t="shared" si="3"/>
        <v/>
      </c>
      <c r="O8" s="6" t="str">
        <f t="shared" si="3"/>
        <v/>
      </c>
      <c r="P8" s="6" t="str">
        <f t="shared" si="3"/>
        <v/>
      </c>
      <c r="Q8" s="6" t="str">
        <f t="shared" si="3"/>
        <v/>
      </c>
      <c r="R8" s="6" t="str">
        <f t="shared" si="3"/>
        <v/>
      </c>
      <c r="S8" s="6" t="str">
        <f t="shared" si="3"/>
        <v/>
      </c>
      <c r="T8" s="6" t="str">
        <f t="shared" si="3"/>
        <v/>
      </c>
      <c r="U8" s="6" t="str">
        <f t="shared" si="3"/>
        <v/>
      </c>
      <c r="V8" s="6" t="str">
        <f t="shared" si="3"/>
        <v/>
      </c>
      <c r="W8" s="6" t="s">
        <v>249</v>
      </c>
      <c r="X8" s="7" t="s">
        <v>250</v>
      </c>
      <c r="Y8" s="2" t="str">
        <f>CONCATENATE("Quest_chapter__limitdesc_",E8-1)</f>
        <v>Quest_chapter__limitdesc_1</v>
      </c>
      <c r="Z8" s="2">
        <v>7001</v>
      </c>
      <c r="AB8" s="33" t="b">
        <v>1</v>
      </c>
      <c r="AC8" s="33" t="s">
        <v>251</v>
      </c>
      <c r="AF8" s="33">
        <v>500</v>
      </c>
      <c r="AH8" s="33" t="s">
        <v>252</v>
      </c>
    </row>
    <row r="9" spans="1:34" x14ac:dyDescent="0.4">
      <c r="A9" s="33">
        <f>VLOOKUP(D9,'#子任务'!$G:$N,8,FALSE)</f>
        <v>311000</v>
      </c>
      <c r="B9" s="33">
        <v>8</v>
      </c>
      <c r="C9" s="2" t="str">
        <f t="shared" si="0"/>
        <v>第2章 百废待兴2.1</v>
      </c>
      <c r="D9" s="2" t="s">
        <v>257</v>
      </c>
      <c r="E9" s="2">
        <f t="shared" si="1"/>
        <v>2</v>
      </c>
      <c r="F9" s="33">
        <f t="shared" si="4"/>
        <v>310010</v>
      </c>
      <c r="H9" s="6" t="str">
        <f t="shared" si="2"/>
        <v>311010:311020</v>
      </c>
      <c r="I9" s="6">
        <f>COUNTIF('#子任务'!$O:$O,A9)-1</f>
        <v>2</v>
      </c>
      <c r="J9" s="6">
        <f t="shared" si="3"/>
        <v>311010</v>
      </c>
      <c r="K9" s="6">
        <f t="shared" si="3"/>
        <v>311020</v>
      </c>
      <c r="L9" s="6" t="str">
        <f t="shared" si="3"/>
        <v/>
      </c>
      <c r="M9" s="6" t="str">
        <f t="shared" si="3"/>
        <v/>
      </c>
      <c r="N9" s="6" t="str">
        <f t="shared" si="3"/>
        <v/>
      </c>
      <c r="O9" s="6" t="str">
        <f t="shared" si="3"/>
        <v/>
      </c>
      <c r="P9" s="6" t="str">
        <f t="shared" si="3"/>
        <v/>
      </c>
      <c r="Q9" s="6" t="str">
        <f t="shared" si="3"/>
        <v/>
      </c>
      <c r="R9" s="6" t="str">
        <f t="shared" si="3"/>
        <v/>
      </c>
      <c r="S9" s="6" t="str">
        <f t="shared" si="3"/>
        <v/>
      </c>
      <c r="T9" s="6" t="str">
        <f t="shared" si="3"/>
        <v/>
      </c>
      <c r="U9" s="6" t="str">
        <f t="shared" si="3"/>
        <v/>
      </c>
      <c r="V9" s="6" t="str">
        <f t="shared" si="3"/>
        <v/>
      </c>
      <c r="W9" s="6" t="s">
        <v>249</v>
      </c>
      <c r="X9" s="7" t="s">
        <v>250</v>
      </c>
      <c r="AF9" s="33">
        <v>500</v>
      </c>
    </row>
    <row r="10" spans="1:34" x14ac:dyDescent="0.4">
      <c r="A10" s="33">
        <f>VLOOKUP(D10,'#子任务'!$G:$N,8,FALSE)</f>
        <v>312000</v>
      </c>
      <c r="B10" s="33">
        <v>8</v>
      </c>
      <c r="C10" s="2" t="str">
        <f t="shared" si="0"/>
        <v>第2章 百废待兴2.2</v>
      </c>
      <c r="D10" s="2" t="s">
        <v>258</v>
      </c>
      <c r="E10" s="2">
        <f t="shared" si="1"/>
        <v>2</v>
      </c>
      <c r="F10" s="33">
        <f t="shared" si="4"/>
        <v>311000</v>
      </c>
      <c r="H10" s="6" t="str">
        <f t="shared" si="2"/>
        <v>312010:312020</v>
      </c>
      <c r="I10" s="6">
        <f>COUNTIF('#子任务'!$O:$O,A10)-1</f>
        <v>2</v>
      </c>
      <c r="J10" s="6">
        <f t="shared" si="3"/>
        <v>312010</v>
      </c>
      <c r="K10" s="6">
        <f t="shared" si="3"/>
        <v>312020</v>
      </c>
      <c r="L10" s="6" t="str">
        <f t="shared" si="3"/>
        <v/>
      </c>
      <c r="M10" s="6" t="str">
        <f t="shared" si="3"/>
        <v/>
      </c>
      <c r="N10" s="6" t="str">
        <f t="shared" si="3"/>
        <v/>
      </c>
      <c r="O10" s="6" t="str">
        <f t="shared" si="3"/>
        <v/>
      </c>
      <c r="P10" s="6" t="str">
        <f t="shared" si="3"/>
        <v/>
      </c>
      <c r="Q10" s="6" t="str">
        <f t="shared" si="3"/>
        <v/>
      </c>
      <c r="R10" s="6" t="str">
        <f t="shared" si="3"/>
        <v/>
      </c>
      <c r="S10" s="6" t="str">
        <f t="shared" si="3"/>
        <v/>
      </c>
      <c r="T10" s="6" t="str">
        <f t="shared" si="3"/>
        <v/>
      </c>
      <c r="U10" s="6" t="str">
        <f t="shared" si="3"/>
        <v/>
      </c>
      <c r="V10" s="6" t="str">
        <f t="shared" si="3"/>
        <v/>
      </c>
      <c r="W10" s="6" t="s">
        <v>249</v>
      </c>
      <c r="X10" s="7" t="s">
        <v>250</v>
      </c>
      <c r="AF10" s="33">
        <v>500</v>
      </c>
    </row>
    <row r="11" spans="1:34" x14ac:dyDescent="0.4">
      <c r="A11" s="33">
        <f>VLOOKUP(D11,'#子任务'!$G:$N,8,FALSE)</f>
        <v>313000</v>
      </c>
      <c r="B11" s="33">
        <v>8</v>
      </c>
      <c r="C11" s="2" t="str">
        <f t="shared" si="0"/>
        <v>第2章 百废待兴2.3</v>
      </c>
      <c r="D11" s="2" t="s">
        <v>259</v>
      </c>
      <c r="E11" s="2">
        <f t="shared" si="1"/>
        <v>2</v>
      </c>
      <c r="F11" s="33">
        <f t="shared" si="4"/>
        <v>312000</v>
      </c>
      <c r="H11" s="6" t="str">
        <f t="shared" si="2"/>
        <v>313010</v>
      </c>
      <c r="I11" s="6">
        <f>COUNTIF('#子任务'!$O:$O,A11)-1</f>
        <v>1</v>
      </c>
      <c r="J11" s="6">
        <f t="shared" si="3"/>
        <v>313010</v>
      </c>
      <c r="K11" s="6" t="str">
        <f t="shared" si="3"/>
        <v/>
      </c>
      <c r="L11" s="6" t="str">
        <f t="shared" si="3"/>
        <v/>
      </c>
      <c r="M11" s="6" t="str">
        <f t="shared" si="3"/>
        <v/>
      </c>
      <c r="N11" s="6" t="str">
        <f t="shared" si="3"/>
        <v/>
      </c>
      <c r="O11" s="6" t="str">
        <f t="shared" si="3"/>
        <v/>
      </c>
      <c r="P11" s="6" t="str">
        <f t="shared" si="3"/>
        <v/>
      </c>
      <c r="Q11" s="6" t="str">
        <f t="shared" si="3"/>
        <v/>
      </c>
      <c r="R11" s="6" t="str">
        <f t="shared" si="3"/>
        <v/>
      </c>
      <c r="S11" s="6" t="str">
        <f t="shared" si="3"/>
        <v/>
      </c>
      <c r="T11" s="6" t="str">
        <f t="shared" si="3"/>
        <v/>
      </c>
      <c r="U11" s="6" t="str">
        <f t="shared" si="3"/>
        <v/>
      </c>
      <c r="V11" s="6" t="str">
        <f t="shared" si="3"/>
        <v/>
      </c>
      <c r="W11" s="6" t="s">
        <v>249</v>
      </c>
      <c r="X11" s="7" t="s">
        <v>250</v>
      </c>
      <c r="AF11" s="33">
        <v>500</v>
      </c>
    </row>
    <row r="12" spans="1:34" x14ac:dyDescent="0.4">
      <c r="A12" s="33">
        <f>VLOOKUP(D12,'#子任务'!$G:$N,8,FALSE)</f>
        <v>314000</v>
      </c>
      <c r="B12" s="33">
        <v>8</v>
      </c>
      <c r="C12" s="2" t="str">
        <f t="shared" si="0"/>
        <v>第2章 百废待兴2.4</v>
      </c>
      <c r="D12" s="2" t="s">
        <v>260</v>
      </c>
      <c r="E12" s="2">
        <f t="shared" si="1"/>
        <v>2</v>
      </c>
      <c r="F12" s="33">
        <f t="shared" si="4"/>
        <v>313000</v>
      </c>
      <c r="H12" s="6" t="str">
        <f t="shared" si="2"/>
        <v>314010</v>
      </c>
      <c r="I12" s="6">
        <f>COUNTIF('#子任务'!$O:$O,A12)-1</f>
        <v>1</v>
      </c>
      <c r="J12" s="6">
        <f t="shared" si="3"/>
        <v>314010</v>
      </c>
      <c r="K12" s="6" t="str">
        <f t="shared" si="3"/>
        <v/>
      </c>
      <c r="L12" s="6" t="str">
        <f t="shared" si="3"/>
        <v/>
      </c>
      <c r="M12" s="6" t="str">
        <f t="shared" si="3"/>
        <v/>
      </c>
      <c r="N12" s="6" t="str">
        <f t="shared" si="3"/>
        <v/>
      </c>
      <c r="O12" s="6" t="str">
        <f t="shared" si="3"/>
        <v/>
      </c>
      <c r="P12" s="6" t="str">
        <f t="shared" si="3"/>
        <v/>
      </c>
      <c r="Q12" s="6" t="str">
        <f t="shared" si="3"/>
        <v/>
      </c>
      <c r="R12" s="6" t="str">
        <f t="shared" si="3"/>
        <v/>
      </c>
      <c r="S12" s="6" t="str">
        <f t="shared" si="3"/>
        <v/>
      </c>
      <c r="T12" s="6" t="str">
        <f t="shared" si="3"/>
        <v/>
      </c>
      <c r="U12" s="6" t="str">
        <f t="shared" si="3"/>
        <v/>
      </c>
      <c r="V12" s="6" t="str">
        <f t="shared" si="3"/>
        <v/>
      </c>
      <c r="W12" s="6" t="s">
        <v>249</v>
      </c>
      <c r="X12" s="7" t="s">
        <v>250</v>
      </c>
      <c r="AF12" s="33">
        <v>500</v>
      </c>
    </row>
    <row r="13" spans="1:34" x14ac:dyDescent="0.4">
      <c r="A13" s="33">
        <f>VLOOKUP(D13,'#子任务'!$G:$N,8,FALSE)</f>
        <v>410010</v>
      </c>
      <c r="B13" s="33">
        <v>9</v>
      </c>
      <c r="C13" s="2" t="str">
        <f t="shared" si="0"/>
        <v>第3章 开启转场</v>
      </c>
      <c r="D13" s="2" t="s">
        <v>261</v>
      </c>
      <c r="E13" s="2">
        <f t="shared" si="1"/>
        <v>3</v>
      </c>
      <c r="F13" s="33">
        <f t="shared" si="4"/>
        <v>314000</v>
      </c>
      <c r="H13" s="6" t="str">
        <f t="shared" si="2"/>
        <v/>
      </c>
      <c r="I13" s="6"/>
      <c r="J13" s="6" t="str">
        <f t="shared" si="3"/>
        <v/>
      </c>
      <c r="K13" s="6" t="str">
        <f t="shared" si="3"/>
        <v/>
      </c>
      <c r="L13" s="6" t="str">
        <f t="shared" si="3"/>
        <v/>
      </c>
      <c r="M13" s="6" t="str">
        <f t="shared" si="3"/>
        <v/>
      </c>
      <c r="N13" s="6" t="str">
        <f t="shared" si="3"/>
        <v/>
      </c>
      <c r="O13" s="6" t="str">
        <f t="shared" si="3"/>
        <v/>
      </c>
      <c r="P13" s="6" t="str">
        <f t="shared" si="3"/>
        <v/>
      </c>
      <c r="Q13" s="6" t="str">
        <f t="shared" si="3"/>
        <v/>
      </c>
      <c r="R13" s="6" t="str">
        <f t="shared" si="3"/>
        <v/>
      </c>
      <c r="S13" s="6" t="str">
        <f t="shared" si="3"/>
        <v/>
      </c>
      <c r="T13" s="6" t="str">
        <f t="shared" si="3"/>
        <v/>
      </c>
      <c r="U13" s="6" t="str">
        <f t="shared" si="3"/>
        <v/>
      </c>
      <c r="V13" s="6" t="str">
        <f t="shared" si="3"/>
        <v/>
      </c>
      <c r="W13" s="6" t="s">
        <v>249</v>
      </c>
      <c r="X13" s="7" t="s">
        <v>250</v>
      </c>
      <c r="Y13" s="2" t="str">
        <f>CONCATENATE("Quest_chapter__limitdesc_",E13-1)</f>
        <v>Quest_chapter__limitdesc_2</v>
      </c>
      <c r="Z13" s="2">
        <v>7001</v>
      </c>
      <c r="AB13" s="33" t="b">
        <v>1</v>
      </c>
      <c r="AC13" s="33" t="s">
        <v>251</v>
      </c>
      <c r="AF13" s="33">
        <v>500</v>
      </c>
      <c r="AH13" s="33" t="s">
        <v>252</v>
      </c>
    </row>
    <row r="14" spans="1:34" s="26" customFormat="1" x14ac:dyDescent="0.4">
      <c r="A14" s="33">
        <f>VLOOKUP(D14,'#子任务'!$G:$N,8,FALSE)</f>
        <v>411000</v>
      </c>
      <c r="B14" s="33">
        <v>10</v>
      </c>
      <c r="C14" s="2" t="str">
        <f t="shared" si="0"/>
        <v>第3章 招兵买马3.1</v>
      </c>
      <c r="D14" s="2" t="s">
        <v>262</v>
      </c>
      <c r="E14" s="2">
        <f t="shared" si="1"/>
        <v>3</v>
      </c>
      <c r="F14" s="33">
        <f t="shared" si="4"/>
        <v>410010</v>
      </c>
      <c r="G14" s="33"/>
      <c r="H14" s="6" t="str">
        <f t="shared" si="2"/>
        <v>411010:411020:411030:411040:411050</v>
      </c>
      <c r="I14" s="6">
        <f>COUNTIF('#子任务'!$O:$O,A14)-1</f>
        <v>5</v>
      </c>
      <c r="J14" s="6">
        <f t="shared" ref="J14:V23" si="5">IF($I14="","",IF((COLUMN()-COLUMN($I14))&gt;$I14,"",$A14+(COLUMN()-COLUMN($I14))*10))</f>
        <v>411010</v>
      </c>
      <c r="K14" s="6">
        <f t="shared" si="5"/>
        <v>411020</v>
      </c>
      <c r="L14" s="6">
        <f t="shared" si="5"/>
        <v>411030</v>
      </c>
      <c r="M14" s="6">
        <f t="shared" si="5"/>
        <v>411040</v>
      </c>
      <c r="N14" s="6">
        <f t="shared" si="5"/>
        <v>411050</v>
      </c>
      <c r="O14" s="6" t="str">
        <f t="shared" si="5"/>
        <v/>
      </c>
      <c r="P14" s="6" t="str">
        <f t="shared" si="5"/>
        <v/>
      </c>
      <c r="Q14" s="6" t="str">
        <f t="shared" si="5"/>
        <v/>
      </c>
      <c r="R14" s="6" t="str">
        <f t="shared" si="5"/>
        <v/>
      </c>
      <c r="S14" s="6" t="str">
        <f t="shared" si="5"/>
        <v/>
      </c>
      <c r="T14" s="6" t="str">
        <f t="shared" si="5"/>
        <v/>
      </c>
      <c r="U14" s="6" t="str">
        <f t="shared" si="5"/>
        <v/>
      </c>
      <c r="V14" s="6" t="str">
        <f t="shared" si="5"/>
        <v/>
      </c>
      <c r="W14" s="27" t="s">
        <v>249</v>
      </c>
      <c r="X14" s="7" t="s">
        <v>250</v>
      </c>
      <c r="Y14" s="2"/>
      <c r="Z14" s="2"/>
      <c r="AB14" s="33"/>
      <c r="AC14" s="33"/>
      <c r="AF14" s="26">
        <v>500</v>
      </c>
      <c r="AH14" s="33"/>
    </row>
    <row r="15" spans="1:34" s="26" customFormat="1" x14ac:dyDescent="0.4">
      <c r="A15" s="33">
        <f>VLOOKUP(D15,'#子任务'!$G:$N,8,FALSE)</f>
        <v>412000</v>
      </c>
      <c r="B15" s="33">
        <v>10</v>
      </c>
      <c r="C15" s="2" t="str">
        <f t="shared" si="0"/>
        <v>第3章 招兵买马3.2</v>
      </c>
      <c r="D15" s="2" t="s">
        <v>263</v>
      </c>
      <c r="E15" s="2">
        <f t="shared" si="1"/>
        <v>3</v>
      </c>
      <c r="F15" s="33">
        <f t="shared" si="4"/>
        <v>411000</v>
      </c>
      <c r="G15" s="33"/>
      <c r="H15" s="6" t="str">
        <f t="shared" si="2"/>
        <v>412010:412020</v>
      </c>
      <c r="I15" s="6">
        <f>COUNTIF('#子任务'!$O:$O,A15)-1</f>
        <v>2</v>
      </c>
      <c r="J15" s="6">
        <f t="shared" si="5"/>
        <v>412010</v>
      </c>
      <c r="K15" s="6">
        <f t="shared" si="5"/>
        <v>412020</v>
      </c>
      <c r="L15" s="6" t="str">
        <f t="shared" si="5"/>
        <v/>
      </c>
      <c r="M15" s="6" t="str">
        <f t="shared" si="5"/>
        <v/>
      </c>
      <c r="N15" s="6" t="str">
        <f t="shared" si="5"/>
        <v/>
      </c>
      <c r="O15" s="6" t="str">
        <f t="shared" si="5"/>
        <v/>
      </c>
      <c r="P15" s="6" t="str">
        <f t="shared" si="5"/>
        <v/>
      </c>
      <c r="Q15" s="6" t="str">
        <f t="shared" si="5"/>
        <v/>
      </c>
      <c r="R15" s="6" t="str">
        <f t="shared" si="5"/>
        <v/>
      </c>
      <c r="S15" s="6" t="str">
        <f t="shared" si="5"/>
        <v/>
      </c>
      <c r="T15" s="6" t="str">
        <f t="shared" si="5"/>
        <v/>
      </c>
      <c r="U15" s="6" t="str">
        <f t="shared" si="5"/>
        <v/>
      </c>
      <c r="V15" s="6" t="str">
        <f t="shared" si="5"/>
        <v/>
      </c>
      <c r="W15" s="27" t="s">
        <v>249</v>
      </c>
      <c r="X15" s="7" t="s">
        <v>250</v>
      </c>
      <c r="Y15" s="2"/>
      <c r="Z15" s="2"/>
      <c r="AB15" s="33"/>
      <c r="AC15" s="33"/>
      <c r="AF15" s="26">
        <v>500</v>
      </c>
      <c r="AH15" s="33"/>
    </row>
    <row r="16" spans="1:34" x14ac:dyDescent="0.4">
      <c r="A16" s="33">
        <f>VLOOKUP(D16,'#子任务'!$G:$N,8,FALSE)</f>
        <v>510010</v>
      </c>
      <c r="B16" s="33">
        <v>11</v>
      </c>
      <c r="C16" s="2" t="str">
        <f t="shared" si="0"/>
        <v>第4章 开启转场</v>
      </c>
      <c r="D16" s="2" t="s">
        <v>264</v>
      </c>
      <c r="E16" s="2">
        <f t="shared" si="1"/>
        <v>4</v>
      </c>
      <c r="F16" s="33">
        <f t="shared" si="4"/>
        <v>412000</v>
      </c>
      <c r="H16" s="6" t="str">
        <f t="shared" si="2"/>
        <v/>
      </c>
      <c r="I16" s="6"/>
      <c r="J16" s="6" t="str">
        <f t="shared" si="5"/>
        <v/>
      </c>
      <c r="K16" s="6" t="str">
        <f t="shared" si="5"/>
        <v/>
      </c>
      <c r="L16" s="6" t="str">
        <f t="shared" si="5"/>
        <v/>
      </c>
      <c r="M16" s="6" t="str">
        <f t="shared" si="5"/>
        <v/>
      </c>
      <c r="N16" s="6" t="str">
        <f t="shared" si="5"/>
        <v/>
      </c>
      <c r="O16" s="6" t="str">
        <f t="shared" si="5"/>
        <v/>
      </c>
      <c r="P16" s="6" t="str">
        <f t="shared" si="5"/>
        <v/>
      </c>
      <c r="Q16" s="6" t="str">
        <f t="shared" si="5"/>
        <v/>
      </c>
      <c r="R16" s="6" t="str">
        <f t="shared" si="5"/>
        <v/>
      </c>
      <c r="S16" s="6" t="str">
        <f t="shared" si="5"/>
        <v/>
      </c>
      <c r="T16" s="6" t="str">
        <f t="shared" si="5"/>
        <v/>
      </c>
      <c r="U16" s="6" t="str">
        <f t="shared" si="5"/>
        <v/>
      </c>
      <c r="V16" s="6" t="str">
        <f t="shared" si="5"/>
        <v/>
      </c>
      <c r="W16" s="6" t="s">
        <v>249</v>
      </c>
      <c r="X16" s="7" t="s">
        <v>250</v>
      </c>
      <c r="Y16" s="2" t="str">
        <f>CONCATENATE("Quest_chapter__limitdesc_",E16-1)</f>
        <v>Quest_chapter__limitdesc_3</v>
      </c>
      <c r="Z16" s="2">
        <v>7001</v>
      </c>
      <c r="AB16" s="33" t="b">
        <v>1</v>
      </c>
      <c r="AC16" s="33" t="s">
        <v>251</v>
      </c>
      <c r="AF16" s="33">
        <v>500</v>
      </c>
      <c r="AH16" s="33" t="s">
        <v>252</v>
      </c>
    </row>
    <row r="17" spans="1:34" x14ac:dyDescent="0.4">
      <c r="A17" s="33">
        <f>VLOOKUP(D17,'#子任务'!$G:$N,8,FALSE)</f>
        <v>511000</v>
      </c>
      <c r="B17" s="33">
        <v>12</v>
      </c>
      <c r="C17" s="2" t="str">
        <f t="shared" si="0"/>
        <v>第4章 雄才大略</v>
      </c>
      <c r="D17" s="2" t="s">
        <v>265</v>
      </c>
      <c r="E17" s="2">
        <f t="shared" si="1"/>
        <v>4</v>
      </c>
      <c r="F17" s="33">
        <f t="shared" si="4"/>
        <v>510010</v>
      </c>
      <c r="H17" s="6" t="str">
        <f t="shared" si="2"/>
        <v>511010:511020:511030:511040:511050:511060:511070</v>
      </c>
      <c r="I17" s="6">
        <f>COUNTIF('#子任务'!$O:$O,A17)-1</f>
        <v>7</v>
      </c>
      <c r="J17" s="6">
        <f t="shared" si="5"/>
        <v>511010</v>
      </c>
      <c r="K17" s="6">
        <f t="shared" si="5"/>
        <v>511020</v>
      </c>
      <c r="L17" s="6">
        <f t="shared" si="5"/>
        <v>511030</v>
      </c>
      <c r="M17" s="6">
        <f t="shared" si="5"/>
        <v>511040</v>
      </c>
      <c r="N17" s="6">
        <f t="shared" si="5"/>
        <v>511050</v>
      </c>
      <c r="O17" s="6">
        <f t="shared" si="5"/>
        <v>511060</v>
      </c>
      <c r="P17" s="6">
        <f t="shared" si="5"/>
        <v>511070</v>
      </c>
      <c r="Q17" s="6" t="str">
        <f t="shared" si="5"/>
        <v/>
      </c>
      <c r="R17" s="6" t="str">
        <f t="shared" si="5"/>
        <v/>
      </c>
      <c r="S17" s="6" t="str">
        <f t="shared" si="5"/>
        <v/>
      </c>
      <c r="T17" s="6" t="str">
        <f t="shared" si="5"/>
        <v/>
      </c>
      <c r="U17" s="6" t="str">
        <f t="shared" si="5"/>
        <v/>
      </c>
      <c r="V17" s="6" t="str">
        <f t="shared" si="5"/>
        <v/>
      </c>
      <c r="W17" s="6" t="s">
        <v>249</v>
      </c>
      <c r="X17" s="7" t="s">
        <v>250</v>
      </c>
      <c r="AF17" s="33">
        <v>500</v>
      </c>
    </row>
    <row r="18" spans="1:34" x14ac:dyDescent="0.4">
      <c r="A18" s="33">
        <f>VLOOKUP(D18,'#子任务'!$G:$N,8,FALSE)</f>
        <v>610010</v>
      </c>
      <c r="B18" s="33">
        <v>13</v>
      </c>
      <c r="C18" s="2" t="str">
        <f t="shared" si="0"/>
        <v>第5章 开启转场</v>
      </c>
      <c r="D18" s="2" t="s">
        <v>266</v>
      </c>
      <c r="E18" s="2">
        <f t="shared" si="1"/>
        <v>5</v>
      </c>
      <c r="F18" s="33">
        <f t="shared" si="4"/>
        <v>511000</v>
      </c>
      <c r="H18" s="6" t="str">
        <f t="shared" si="2"/>
        <v/>
      </c>
      <c r="I18" s="6"/>
      <c r="J18" s="6" t="str">
        <f t="shared" si="5"/>
        <v/>
      </c>
      <c r="K18" s="6" t="str">
        <f t="shared" si="5"/>
        <v/>
      </c>
      <c r="L18" s="6" t="str">
        <f t="shared" si="5"/>
        <v/>
      </c>
      <c r="M18" s="6" t="str">
        <f t="shared" si="5"/>
        <v/>
      </c>
      <c r="N18" s="6" t="str">
        <f t="shared" si="5"/>
        <v/>
      </c>
      <c r="O18" s="6" t="str">
        <f t="shared" si="5"/>
        <v/>
      </c>
      <c r="P18" s="6" t="str">
        <f t="shared" si="5"/>
        <v/>
      </c>
      <c r="Q18" s="6" t="str">
        <f t="shared" si="5"/>
        <v/>
      </c>
      <c r="R18" s="6" t="str">
        <f t="shared" si="5"/>
        <v/>
      </c>
      <c r="S18" s="6" t="str">
        <f t="shared" si="5"/>
        <v/>
      </c>
      <c r="T18" s="6" t="str">
        <f t="shared" si="5"/>
        <v/>
      </c>
      <c r="U18" s="6" t="str">
        <f t="shared" si="5"/>
        <v/>
      </c>
      <c r="V18" s="6" t="str">
        <f t="shared" si="5"/>
        <v/>
      </c>
      <c r="W18" s="6" t="s">
        <v>249</v>
      </c>
      <c r="X18" s="7" t="s">
        <v>250</v>
      </c>
      <c r="Y18" s="2" t="str">
        <f>CONCATENATE("Quest_chapter__limitdesc_",E18-1)</f>
        <v>Quest_chapter__limitdesc_4</v>
      </c>
      <c r="Z18" s="2">
        <v>7001</v>
      </c>
      <c r="AB18" s="33" t="b">
        <v>1</v>
      </c>
      <c r="AC18" s="33" t="s">
        <v>251</v>
      </c>
      <c r="AF18" s="33">
        <v>500</v>
      </c>
      <c r="AH18" s="33" t="s">
        <v>252</v>
      </c>
    </row>
    <row r="19" spans="1:34" x14ac:dyDescent="0.4">
      <c r="A19" s="33">
        <f>VLOOKUP(D19,'#子任务'!$G:$N,8,FALSE)</f>
        <v>611000</v>
      </c>
      <c r="B19" s="33">
        <v>14</v>
      </c>
      <c r="C19" s="2" t="str">
        <f t="shared" si="0"/>
        <v>第5章 治国方略5.1</v>
      </c>
      <c r="D19" s="2" t="s">
        <v>267</v>
      </c>
      <c r="E19" s="2">
        <f t="shared" si="1"/>
        <v>5</v>
      </c>
      <c r="F19" s="33">
        <f t="shared" si="4"/>
        <v>610010</v>
      </c>
      <c r="H19" s="6" t="str">
        <f t="shared" si="2"/>
        <v>611010:611020:611030:611040</v>
      </c>
      <c r="I19" s="6">
        <f>COUNTIF('#子任务'!$O:$O,A19)-1</f>
        <v>4</v>
      </c>
      <c r="J19" s="6">
        <f t="shared" si="5"/>
        <v>611010</v>
      </c>
      <c r="K19" s="6">
        <f t="shared" si="5"/>
        <v>611020</v>
      </c>
      <c r="L19" s="6">
        <f t="shared" si="5"/>
        <v>611030</v>
      </c>
      <c r="M19" s="6">
        <f t="shared" si="5"/>
        <v>611040</v>
      </c>
      <c r="N19" s="6" t="str">
        <f t="shared" si="5"/>
        <v/>
      </c>
      <c r="O19" s="6" t="str">
        <f t="shared" si="5"/>
        <v/>
      </c>
      <c r="P19" s="6" t="str">
        <f t="shared" si="5"/>
        <v/>
      </c>
      <c r="Q19" s="6" t="str">
        <f t="shared" si="5"/>
        <v/>
      </c>
      <c r="R19" s="6" t="str">
        <f t="shared" si="5"/>
        <v/>
      </c>
      <c r="S19" s="6" t="str">
        <f t="shared" si="5"/>
        <v/>
      </c>
      <c r="T19" s="6" t="str">
        <f t="shared" si="5"/>
        <v/>
      </c>
      <c r="U19" s="6" t="str">
        <f t="shared" si="5"/>
        <v/>
      </c>
      <c r="V19" s="6" t="str">
        <f t="shared" si="5"/>
        <v/>
      </c>
      <c r="W19" s="6" t="s">
        <v>249</v>
      </c>
      <c r="X19" s="7" t="s">
        <v>250</v>
      </c>
      <c r="AF19" s="33">
        <v>500</v>
      </c>
    </row>
    <row r="20" spans="1:34" x14ac:dyDescent="0.4">
      <c r="A20" s="33">
        <f>VLOOKUP(D20,'#子任务'!$G:$N,8,FALSE)</f>
        <v>612000</v>
      </c>
      <c r="B20" s="33">
        <v>14</v>
      </c>
      <c r="C20" s="2" t="str">
        <f t="shared" si="0"/>
        <v>第5章 治国方略5.2</v>
      </c>
      <c r="D20" s="2" t="s">
        <v>268</v>
      </c>
      <c r="E20" s="2">
        <f t="shared" si="1"/>
        <v>5</v>
      </c>
      <c r="F20" s="33">
        <f t="shared" si="4"/>
        <v>611000</v>
      </c>
      <c r="H20" s="6" t="str">
        <f t="shared" si="2"/>
        <v>612010:612020</v>
      </c>
      <c r="I20" s="6">
        <f>COUNTIF('#子任务'!$O:$O,A20)-1</f>
        <v>2</v>
      </c>
      <c r="J20" s="6">
        <f t="shared" si="5"/>
        <v>612010</v>
      </c>
      <c r="K20" s="6">
        <f t="shared" si="5"/>
        <v>612020</v>
      </c>
      <c r="L20" s="6" t="str">
        <f t="shared" si="5"/>
        <v/>
      </c>
      <c r="M20" s="6" t="str">
        <f t="shared" si="5"/>
        <v/>
      </c>
      <c r="N20" s="6" t="str">
        <f t="shared" si="5"/>
        <v/>
      </c>
      <c r="O20" s="6" t="str">
        <f t="shared" si="5"/>
        <v/>
      </c>
      <c r="P20" s="6" t="str">
        <f t="shared" si="5"/>
        <v/>
      </c>
      <c r="Q20" s="6" t="str">
        <f t="shared" si="5"/>
        <v/>
      </c>
      <c r="R20" s="6" t="str">
        <f t="shared" si="5"/>
        <v/>
      </c>
      <c r="S20" s="6" t="str">
        <f t="shared" si="5"/>
        <v/>
      </c>
      <c r="T20" s="6" t="str">
        <f t="shared" si="5"/>
        <v/>
      </c>
      <c r="U20" s="6" t="str">
        <f t="shared" si="5"/>
        <v/>
      </c>
      <c r="V20" s="6" t="str">
        <f t="shared" si="5"/>
        <v/>
      </c>
      <c r="W20" s="6" t="s">
        <v>249</v>
      </c>
      <c r="X20" s="7" t="s">
        <v>250</v>
      </c>
      <c r="AF20" s="33">
        <v>500</v>
      </c>
    </row>
    <row r="21" spans="1:34" x14ac:dyDescent="0.4">
      <c r="A21" s="33">
        <f>VLOOKUP(D21,'#子任务'!$G:$N,8,FALSE)</f>
        <v>613000</v>
      </c>
      <c r="B21" s="33">
        <v>14</v>
      </c>
      <c r="C21" s="2" t="str">
        <f t="shared" si="0"/>
        <v>第5章 治国方略5.3</v>
      </c>
      <c r="D21" s="2" t="s">
        <v>269</v>
      </c>
      <c r="E21" s="2">
        <f t="shared" si="1"/>
        <v>5</v>
      </c>
      <c r="F21" s="33">
        <f t="shared" si="4"/>
        <v>612000</v>
      </c>
      <c r="H21" s="6" t="str">
        <f t="shared" si="2"/>
        <v>613010:613020</v>
      </c>
      <c r="I21" s="6">
        <f>COUNTIF('#子任务'!$O:$O,A21)-1</f>
        <v>2</v>
      </c>
      <c r="J21" s="6">
        <f t="shared" si="5"/>
        <v>613010</v>
      </c>
      <c r="K21" s="6">
        <f t="shared" si="5"/>
        <v>613020</v>
      </c>
      <c r="L21" s="6" t="str">
        <f t="shared" si="5"/>
        <v/>
      </c>
      <c r="M21" s="6" t="str">
        <f t="shared" si="5"/>
        <v/>
      </c>
      <c r="N21" s="6" t="str">
        <f t="shared" si="5"/>
        <v/>
      </c>
      <c r="O21" s="6" t="str">
        <f t="shared" si="5"/>
        <v/>
      </c>
      <c r="P21" s="6" t="str">
        <f t="shared" si="5"/>
        <v/>
      </c>
      <c r="Q21" s="6" t="str">
        <f t="shared" si="5"/>
        <v/>
      </c>
      <c r="R21" s="6" t="str">
        <f t="shared" si="5"/>
        <v/>
      </c>
      <c r="S21" s="6" t="str">
        <f t="shared" si="5"/>
        <v/>
      </c>
      <c r="T21" s="6" t="str">
        <f t="shared" si="5"/>
        <v/>
      </c>
      <c r="U21" s="6" t="str">
        <f t="shared" si="5"/>
        <v/>
      </c>
      <c r="V21" s="6" t="str">
        <f t="shared" si="5"/>
        <v/>
      </c>
      <c r="W21" s="6" t="s">
        <v>249</v>
      </c>
      <c r="X21" s="7" t="s">
        <v>250</v>
      </c>
      <c r="AF21" s="33">
        <v>500</v>
      </c>
    </row>
    <row r="22" spans="1:34" x14ac:dyDescent="0.4">
      <c r="A22" s="33">
        <f>VLOOKUP(D22,'#子任务'!$G:$N,8,FALSE)</f>
        <v>614000</v>
      </c>
      <c r="B22" s="33">
        <v>14</v>
      </c>
      <c r="C22" s="2" t="str">
        <f t="shared" si="0"/>
        <v>第5章 治国方略5.4</v>
      </c>
      <c r="D22" s="2" t="s">
        <v>270</v>
      </c>
      <c r="E22" s="2">
        <f t="shared" si="1"/>
        <v>5</v>
      </c>
      <c r="F22" s="33">
        <f t="shared" si="4"/>
        <v>613000</v>
      </c>
      <c r="H22" s="6" t="str">
        <f t="shared" si="2"/>
        <v>614010:614020:614030</v>
      </c>
      <c r="I22" s="6">
        <f>COUNTIF('#子任务'!$O:$O,A22)-1</f>
        <v>3</v>
      </c>
      <c r="J22" s="6">
        <f t="shared" si="5"/>
        <v>614010</v>
      </c>
      <c r="K22" s="6">
        <f t="shared" si="5"/>
        <v>614020</v>
      </c>
      <c r="L22" s="6">
        <f t="shared" si="5"/>
        <v>614030</v>
      </c>
      <c r="M22" s="6" t="str">
        <f t="shared" si="5"/>
        <v/>
      </c>
      <c r="N22" s="6" t="str">
        <f t="shared" si="5"/>
        <v/>
      </c>
      <c r="O22" s="6" t="str">
        <f t="shared" si="5"/>
        <v/>
      </c>
      <c r="P22" s="6" t="str">
        <f t="shared" si="5"/>
        <v/>
      </c>
      <c r="Q22" s="6" t="str">
        <f t="shared" si="5"/>
        <v/>
      </c>
      <c r="R22" s="6" t="str">
        <f t="shared" si="5"/>
        <v/>
      </c>
      <c r="S22" s="6" t="str">
        <f t="shared" si="5"/>
        <v/>
      </c>
      <c r="T22" s="6" t="str">
        <f t="shared" si="5"/>
        <v/>
      </c>
      <c r="U22" s="6" t="str">
        <f t="shared" si="5"/>
        <v/>
      </c>
      <c r="V22" s="6" t="str">
        <f t="shared" si="5"/>
        <v/>
      </c>
      <c r="W22" s="6" t="s">
        <v>249</v>
      </c>
      <c r="X22" s="7" t="s">
        <v>250</v>
      </c>
      <c r="AF22" s="33">
        <v>500</v>
      </c>
    </row>
    <row r="23" spans="1:34" ht="18" customHeight="1" x14ac:dyDescent="0.4">
      <c r="A23" s="33">
        <f>VLOOKUP(D23,'#子任务'!$G:$N,8,FALSE)</f>
        <v>710010</v>
      </c>
      <c r="B23" s="33">
        <v>15</v>
      </c>
      <c r="C23" s="2" t="str">
        <f t="shared" si="0"/>
        <v>第6章 开启转场</v>
      </c>
      <c r="D23" s="2" t="s">
        <v>271</v>
      </c>
      <c r="E23" s="2">
        <f t="shared" si="1"/>
        <v>6</v>
      </c>
      <c r="F23" s="33">
        <f t="shared" si="4"/>
        <v>614000</v>
      </c>
      <c r="H23" s="6" t="str">
        <f t="shared" si="2"/>
        <v/>
      </c>
      <c r="I23" s="6"/>
      <c r="J23" s="6" t="str">
        <f t="shared" si="5"/>
        <v/>
      </c>
      <c r="K23" s="6" t="str">
        <f t="shared" si="5"/>
        <v/>
      </c>
      <c r="L23" s="6" t="str">
        <f t="shared" si="5"/>
        <v/>
      </c>
      <c r="M23" s="6" t="str">
        <f t="shared" si="5"/>
        <v/>
      </c>
      <c r="N23" s="6" t="str">
        <f t="shared" si="5"/>
        <v/>
      </c>
      <c r="O23" s="6" t="str">
        <f t="shared" si="5"/>
        <v/>
      </c>
      <c r="P23" s="6" t="str">
        <f t="shared" si="5"/>
        <v/>
      </c>
      <c r="Q23" s="6" t="str">
        <f t="shared" si="5"/>
        <v/>
      </c>
      <c r="R23" s="6" t="str">
        <f t="shared" si="5"/>
        <v/>
      </c>
      <c r="S23" s="6" t="str">
        <f t="shared" si="5"/>
        <v/>
      </c>
      <c r="T23" s="6" t="str">
        <f t="shared" si="5"/>
        <v/>
      </c>
      <c r="U23" s="6" t="str">
        <f t="shared" si="5"/>
        <v/>
      </c>
      <c r="V23" s="6" t="str">
        <f t="shared" si="5"/>
        <v/>
      </c>
      <c r="W23" s="6" t="s">
        <v>249</v>
      </c>
      <c r="X23" s="7" t="s">
        <v>250</v>
      </c>
      <c r="Y23" s="2" t="str">
        <f>CONCATENATE("Quest_chapter__limitdesc_",E23-1)</f>
        <v>Quest_chapter__limitdesc_5</v>
      </c>
      <c r="Z23" s="2">
        <v>7001</v>
      </c>
      <c r="AB23" s="33" t="b">
        <v>1</v>
      </c>
      <c r="AC23" s="33" t="s">
        <v>251</v>
      </c>
      <c r="AF23" s="33">
        <v>500</v>
      </c>
      <c r="AH23" s="33" t="s">
        <v>252</v>
      </c>
    </row>
    <row r="24" spans="1:34" x14ac:dyDescent="0.4">
      <c r="A24" s="33">
        <f>VLOOKUP(D24,'#子任务'!$G:$N,8,FALSE)</f>
        <v>711000</v>
      </c>
      <c r="B24" s="33">
        <v>16</v>
      </c>
      <c r="C24" s="2" t="str">
        <f t="shared" si="0"/>
        <v>第6章 中古时代6.1</v>
      </c>
      <c r="D24" s="2" t="s">
        <v>272</v>
      </c>
      <c r="E24" s="2">
        <f t="shared" si="1"/>
        <v>6</v>
      </c>
      <c r="F24" s="33">
        <f t="shared" si="4"/>
        <v>710010</v>
      </c>
      <c r="H24" s="6" t="str">
        <f t="shared" si="2"/>
        <v>711010:711020:711030</v>
      </c>
      <c r="I24" s="6">
        <f>COUNTIF('#子任务'!$O:$O,A24)-1</f>
        <v>3</v>
      </c>
      <c r="J24" s="6">
        <f t="shared" ref="J24:V33" si="6">IF($I24="","",IF((COLUMN()-COLUMN($I24))&gt;$I24,"",$A24+(COLUMN()-COLUMN($I24))*10))</f>
        <v>711010</v>
      </c>
      <c r="K24" s="6">
        <f t="shared" si="6"/>
        <v>711020</v>
      </c>
      <c r="L24" s="6">
        <f t="shared" si="6"/>
        <v>711030</v>
      </c>
      <c r="M24" s="6" t="str">
        <f t="shared" si="6"/>
        <v/>
      </c>
      <c r="N24" s="6" t="str">
        <f t="shared" si="6"/>
        <v/>
      </c>
      <c r="O24" s="6" t="str">
        <f t="shared" si="6"/>
        <v/>
      </c>
      <c r="P24" s="6" t="str">
        <f t="shared" si="6"/>
        <v/>
      </c>
      <c r="Q24" s="6" t="str">
        <f t="shared" si="6"/>
        <v/>
      </c>
      <c r="R24" s="6" t="str">
        <f t="shared" si="6"/>
        <v/>
      </c>
      <c r="S24" s="6" t="str">
        <f t="shared" si="6"/>
        <v/>
      </c>
      <c r="T24" s="6" t="str">
        <f t="shared" si="6"/>
        <v/>
      </c>
      <c r="U24" s="6" t="str">
        <f t="shared" si="6"/>
        <v/>
      </c>
      <c r="V24" s="6" t="str">
        <f t="shared" si="6"/>
        <v/>
      </c>
      <c r="W24" s="6" t="s">
        <v>249</v>
      </c>
      <c r="X24" s="7" t="s">
        <v>250</v>
      </c>
      <c r="AF24" s="33">
        <v>500</v>
      </c>
    </row>
    <row r="25" spans="1:34" x14ac:dyDescent="0.4">
      <c r="A25" s="33">
        <f>VLOOKUP(D25,'#子任务'!$G:$N,8,FALSE)</f>
        <v>712000</v>
      </c>
      <c r="B25" s="33">
        <v>16</v>
      </c>
      <c r="C25" s="2" t="str">
        <f t="shared" si="0"/>
        <v>第6章 中古时代6.2</v>
      </c>
      <c r="D25" s="2" t="s">
        <v>273</v>
      </c>
      <c r="E25" s="2">
        <f t="shared" si="1"/>
        <v>6</v>
      </c>
      <c r="F25" s="33">
        <f t="shared" si="4"/>
        <v>711000</v>
      </c>
      <c r="H25" s="6" t="str">
        <f t="shared" si="2"/>
        <v>712010:712020:712030:712040</v>
      </c>
      <c r="I25" s="6">
        <f>COUNTIF('#子任务'!$O:$O,A25)-1</f>
        <v>4</v>
      </c>
      <c r="J25" s="6">
        <f t="shared" si="6"/>
        <v>712010</v>
      </c>
      <c r="K25" s="6">
        <f t="shared" si="6"/>
        <v>712020</v>
      </c>
      <c r="L25" s="6">
        <f t="shared" si="6"/>
        <v>712030</v>
      </c>
      <c r="M25" s="6">
        <f t="shared" si="6"/>
        <v>712040</v>
      </c>
      <c r="N25" s="6" t="str">
        <f t="shared" si="6"/>
        <v/>
      </c>
      <c r="O25" s="6" t="str">
        <f t="shared" si="6"/>
        <v/>
      </c>
      <c r="P25" s="6" t="str">
        <f t="shared" si="6"/>
        <v/>
      </c>
      <c r="Q25" s="6" t="str">
        <f t="shared" si="6"/>
        <v/>
      </c>
      <c r="R25" s="6" t="str">
        <f t="shared" si="6"/>
        <v/>
      </c>
      <c r="S25" s="6" t="str">
        <f t="shared" si="6"/>
        <v/>
      </c>
      <c r="T25" s="6" t="str">
        <f t="shared" si="6"/>
        <v/>
      </c>
      <c r="U25" s="6" t="str">
        <f t="shared" si="6"/>
        <v/>
      </c>
      <c r="V25" s="6" t="str">
        <f t="shared" si="6"/>
        <v/>
      </c>
      <c r="W25" s="6" t="s">
        <v>249</v>
      </c>
      <c r="X25" s="7" t="s">
        <v>250</v>
      </c>
      <c r="AF25" s="33">
        <v>500</v>
      </c>
    </row>
    <row r="26" spans="1:34" x14ac:dyDescent="0.4">
      <c r="A26" s="33">
        <f>VLOOKUP(D26,'#子任务'!$G:$N,8,FALSE)</f>
        <v>713000</v>
      </c>
      <c r="B26" s="33">
        <v>16</v>
      </c>
      <c r="C26" s="2" t="str">
        <f t="shared" si="0"/>
        <v>第6章 中古时代6.3</v>
      </c>
      <c r="D26" s="2" t="s">
        <v>274</v>
      </c>
      <c r="E26" s="2">
        <f t="shared" si="1"/>
        <v>6</v>
      </c>
      <c r="F26" s="33">
        <f t="shared" si="4"/>
        <v>712000</v>
      </c>
      <c r="H26" s="6" t="str">
        <f t="shared" si="2"/>
        <v>713010:713020:713030</v>
      </c>
      <c r="I26" s="6">
        <f>COUNTIF('#子任务'!$O:$O,A26)-1</f>
        <v>3</v>
      </c>
      <c r="J26" s="6">
        <f t="shared" si="6"/>
        <v>713010</v>
      </c>
      <c r="K26" s="6">
        <f t="shared" si="6"/>
        <v>713020</v>
      </c>
      <c r="L26" s="6">
        <f t="shared" si="6"/>
        <v>713030</v>
      </c>
      <c r="M26" s="6" t="str">
        <f t="shared" si="6"/>
        <v/>
      </c>
      <c r="N26" s="6" t="str">
        <f t="shared" si="6"/>
        <v/>
      </c>
      <c r="O26" s="6" t="str">
        <f t="shared" si="6"/>
        <v/>
      </c>
      <c r="P26" s="6" t="str">
        <f t="shared" si="6"/>
        <v/>
      </c>
      <c r="Q26" s="6" t="str">
        <f t="shared" si="6"/>
        <v/>
      </c>
      <c r="R26" s="6" t="str">
        <f t="shared" si="6"/>
        <v/>
      </c>
      <c r="S26" s="6" t="str">
        <f t="shared" si="6"/>
        <v/>
      </c>
      <c r="T26" s="6" t="str">
        <f t="shared" si="6"/>
        <v/>
      </c>
      <c r="U26" s="6" t="str">
        <f t="shared" si="6"/>
        <v/>
      </c>
      <c r="V26" s="6" t="str">
        <f t="shared" si="6"/>
        <v/>
      </c>
      <c r="W26" s="6" t="s">
        <v>249</v>
      </c>
      <c r="X26" s="7" t="s">
        <v>250</v>
      </c>
      <c r="AF26" s="33">
        <v>500</v>
      </c>
    </row>
    <row r="27" spans="1:34" x14ac:dyDescent="0.4">
      <c r="A27" s="33">
        <f>VLOOKUP(D27,'#子任务'!$G:$N,8,FALSE)</f>
        <v>810010</v>
      </c>
      <c r="B27" s="33">
        <v>17</v>
      </c>
      <c r="C27" s="2" t="str">
        <f t="shared" si="0"/>
        <v>第7章 开启转场</v>
      </c>
      <c r="D27" s="2" t="s">
        <v>275</v>
      </c>
      <c r="E27" s="2">
        <f t="shared" si="1"/>
        <v>7</v>
      </c>
      <c r="F27" s="33">
        <f t="shared" si="4"/>
        <v>713000</v>
      </c>
      <c r="H27" s="6" t="str">
        <f t="shared" si="2"/>
        <v/>
      </c>
      <c r="I27" s="6"/>
      <c r="J27" s="6" t="str">
        <f t="shared" si="6"/>
        <v/>
      </c>
      <c r="K27" s="6" t="str">
        <f t="shared" si="6"/>
        <v/>
      </c>
      <c r="L27" s="6" t="str">
        <f t="shared" si="6"/>
        <v/>
      </c>
      <c r="M27" s="6" t="str">
        <f t="shared" si="6"/>
        <v/>
      </c>
      <c r="N27" s="6" t="str">
        <f t="shared" si="6"/>
        <v/>
      </c>
      <c r="O27" s="6" t="str">
        <f t="shared" si="6"/>
        <v/>
      </c>
      <c r="P27" s="6" t="str">
        <f t="shared" si="6"/>
        <v/>
      </c>
      <c r="Q27" s="6" t="str">
        <f t="shared" si="6"/>
        <v/>
      </c>
      <c r="R27" s="6" t="str">
        <f t="shared" si="6"/>
        <v/>
      </c>
      <c r="S27" s="6" t="str">
        <f t="shared" si="6"/>
        <v/>
      </c>
      <c r="T27" s="6" t="str">
        <f t="shared" si="6"/>
        <v/>
      </c>
      <c r="U27" s="6" t="str">
        <f t="shared" si="6"/>
        <v/>
      </c>
      <c r="V27" s="6" t="str">
        <f t="shared" si="6"/>
        <v/>
      </c>
      <c r="W27" s="6" t="s">
        <v>249</v>
      </c>
      <c r="X27" s="7" t="s">
        <v>250</v>
      </c>
      <c r="Y27" s="2" t="str">
        <f>CONCATENATE("Quest_chapter__limitdesc_",E27-1)</f>
        <v>Quest_chapter__limitdesc_6</v>
      </c>
      <c r="Z27" s="2">
        <v>7001</v>
      </c>
      <c r="AB27" s="33" t="b">
        <v>1</v>
      </c>
      <c r="AC27" s="33" t="s">
        <v>251</v>
      </c>
      <c r="AF27" s="33">
        <v>500</v>
      </c>
      <c r="AH27" s="33" t="s">
        <v>252</v>
      </c>
    </row>
    <row r="28" spans="1:34" x14ac:dyDescent="0.4">
      <c r="A28" s="33">
        <f>VLOOKUP(D28,'#子任务'!$G:$N,8,FALSE)</f>
        <v>811000</v>
      </c>
      <c r="B28" s="33">
        <v>18</v>
      </c>
      <c r="C28" s="2" t="str">
        <f t="shared" si="0"/>
        <v>第7章 运筹帷幄7.1</v>
      </c>
      <c r="D28" s="2" t="s">
        <v>276</v>
      </c>
      <c r="E28" s="2">
        <f t="shared" si="1"/>
        <v>7</v>
      </c>
      <c r="F28" s="33">
        <f t="shared" si="4"/>
        <v>810010</v>
      </c>
      <c r="H28" s="6" t="str">
        <f t="shared" si="2"/>
        <v>811010:811020:811030:811040:811050:811060:811070:811080</v>
      </c>
      <c r="I28" s="6">
        <f>COUNTIF('#子任务'!$O:$O,A28)-1</f>
        <v>8</v>
      </c>
      <c r="J28" s="6">
        <f t="shared" si="6"/>
        <v>811010</v>
      </c>
      <c r="K28" s="6">
        <f t="shared" si="6"/>
        <v>811020</v>
      </c>
      <c r="L28" s="6">
        <f t="shared" si="6"/>
        <v>811030</v>
      </c>
      <c r="M28" s="6">
        <f t="shared" si="6"/>
        <v>811040</v>
      </c>
      <c r="N28" s="6">
        <f t="shared" si="6"/>
        <v>811050</v>
      </c>
      <c r="O28" s="6">
        <f t="shared" si="6"/>
        <v>811060</v>
      </c>
      <c r="P28" s="6">
        <f t="shared" si="6"/>
        <v>811070</v>
      </c>
      <c r="Q28" s="6">
        <f t="shared" si="6"/>
        <v>811080</v>
      </c>
      <c r="R28" s="6" t="str">
        <f t="shared" si="6"/>
        <v/>
      </c>
      <c r="S28" s="6" t="str">
        <f t="shared" si="6"/>
        <v/>
      </c>
      <c r="T28" s="6" t="str">
        <f t="shared" si="6"/>
        <v/>
      </c>
      <c r="U28" s="6" t="str">
        <f t="shared" si="6"/>
        <v/>
      </c>
      <c r="V28" s="6" t="str">
        <f t="shared" si="6"/>
        <v/>
      </c>
      <c r="W28" s="6" t="s">
        <v>249</v>
      </c>
      <c r="X28" s="7" t="s">
        <v>250</v>
      </c>
      <c r="AF28" s="33">
        <v>500</v>
      </c>
    </row>
    <row r="29" spans="1:34" x14ac:dyDescent="0.4">
      <c r="A29" s="33">
        <f>VLOOKUP(D29,'#子任务'!$G:$N,8,FALSE)</f>
        <v>812000</v>
      </c>
      <c r="B29" s="33">
        <v>18</v>
      </c>
      <c r="C29" s="2" t="str">
        <f t="shared" si="0"/>
        <v>第7章 运筹帷幄7.2</v>
      </c>
      <c r="D29" s="2" t="s">
        <v>277</v>
      </c>
      <c r="E29" s="2">
        <f t="shared" si="1"/>
        <v>7</v>
      </c>
      <c r="F29" s="33">
        <f t="shared" si="4"/>
        <v>811000</v>
      </c>
      <c r="H29" s="6" t="str">
        <f t="shared" si="2"/>
        <v>812010:812020:812030:812040:812050</v>
      </c>
      <c r="I29" s="6">
        <f>COUNTIF('#子任务'!$O:$O,A29)-1</f>
        <v>5</v>
      </c>
      <c r="J29" s="6">
        <f t="shared" si="6"/>
        <v>812010</v>
      </c>
      <c r="K29" s="6">
        <f t="shared" si="6"/>
        <v>812020</v>
      </c>
      <c r="L29" s="6">
        <f t="shared" si="6"/>
        <v>812030</v>
      </c>
      <c r="M29" s="6">
        <f t="shared" si="6"/>
        <v>812040</v>
      </c>
      <c r="N29" s="6">
        <f t="shared" si="6"/>
        <v>812050</v>
      </c>
      <c r="O29" s="6" t="str">
        <f t="shared" si="6"/>
        <v/>
      </c>
      <c r="P29" s="6" t="str">
        <f t="shared" si="6"/>
        <v/>
      </c>
      <c r="Q29" s="6" t="str">
        <f t="shared" si="6"/>
        <v/>
      </c>
      <c r="R29" s="6" t="str">
        <f t="shared" si="6"/>
        <v/>
      </c>
      <c r="S29" s="6" t="str">
        <f t="shared" si="6"/>
        <v/>
      </c>
      <c r="T29" s="6" t="str">
        <f t="shared" si="6"/>
        <v/>
      </c>
      <c r="U29" s="6" t="str">
        <f t="shared" si="6"/>
        <v/>
      </c>
      <c r="V29" s="6" t="str">
        <f t="shared" si="6"/>
        <v/>
      </c>
      <c r="W29" s="6" t="s">
        <v>249</v>
      </c>
      <c r="X29" s="7" t="s">
        <v>250</v>
      </c>
      <c r="AF29" s="33">
        <v>500</v>
      </c>
    </row>
    <row r="30" spans="1:34" x14ac:dyDescent="0.4">
      <c r="A30" s="33">
        <f>VLOOKUP(D30,'#子任务'!$G:$N,8,FALSE)</f>
        <v>910010</v>
      </c>
      <c r="B30" s="33">
        <v>19</v>
      </c>
      <c r="C30" s="2" t="str">
        <f t="shared" si="0"/>
        <v>第8章 开启转场</v>
      </c>
      <c r="D30" s="2" t="s">
        <v>278</v>
      </c>
      <c r="E30" s="2">
        <f t="shared" si="1"/>
        <v>8</v>
      </c>
      <c r="F30" s="33">
        <f t="shared" si="4"/>
        <v>812000</v>
      </c>
      <c r="H30" s="6" t="str">
        <f t="shared" si="2"/>
        <v/>
      </c>
      <c r="I30" s="6"/>
      <c r="J30" s="6" t="str">
        <f t="shared" si="6"/>
        <v/>
      </c>
      <c r="K30" s="6" t="str">
        <f t="shared" si="6"/>
        <v/>
      </c>
      <c r="L30" s="6" t="str">
        <f t="shared" si="6"/>
        <v/>
      </c>
      <c r="M30" s="6" t="str">
        <f t="shared" si="6"/>
        <v/>
      </c>
      <c r="N30" s="6" t="str">
        <f t="shared" si="6"/>
        <v/>
      </c>
      <c r="O30" s="6" t="str">
        <f t="shared" si="6"/>
        <v/>
      </c>
      <c r="P30" s="6" t="str">
        <f t="shared" si="6"/>
        <v/>
      </c>
      <c r="Q30" s="6" t="str">
        <f t="shared" si="6"/>
        <v/>
      </c>
      <c r="R30" s="6" t="str">
        <f t="shared" si="6"/>
        <v/>
      </c>
      <c r="S30" s="6" t="str">
        <f t="shared" si="6"/>
        <v/>
      </c>
      <c r="T30" s="6" t="str">
        <f t="shared" si="6"/>
        <v/>
      </c>
      <c r="U30" s="6" t="str">
        <f t="shared" si="6"/>
        <v/>
      </c>
      <c r="V30" s="6" t="str">
        <f t="shared" si="6"/>
        <v/>
      </c>
      <c r="W30" s="6" t="s">
        <v>249</v>
      </c>
      <c r="X30" s="7" t="s">
        <v>250</v>
      </c>
      <c r="Y30" s="2" t="str">
        <f>CONCATENATE("Quest_chapter__limitdesc_",E30-1)</f>
        <v>Quest_chapter__limitdesc_7</v>
      </c>
      <c r="Z30" s="2">
        <v>7001</v>
      </c>
      <c r="AB30" s="33" t="b">
        <v>1</v>
      </c>
      <c r="AC30" s="33" t="s">
        <v>251</v>
      </c>
      <c r="AF30" s="33">
        <v>500</v>
      </c>
      <c r="AH30" s="33" t="s">
        <v>252</v>
      </c>
    </row>
    <row r="31" spans="1:34" x14ac:dyDescent="0.4">
      <c r="A31" s="33">
        <f>VLOOKUP(D31,'#子任务'!$G:$N,8,FALSE)</f>
        <v>911000</v>
      </c>
      <c r="B31" s="33">
        <v>20</v>
      </c>
      <c r="C31" s="2" t="str">
        <f t="shared" si="0"/>
        <v>第8章 休养生息</v>
      </c>
      <c r="D31" s="2" t="s">
        <v>279</v>
      </c>
      <c r="E31" s="2">
        <f t="shared" si="1"/>
        <v>8</v>
      </c>
      <c r="F31" s="33">
        <f t="shared" si="4"/>
        <v>910010</v>
      </c>
      <c r="H31" s="6" t="str">
        <f t="shared" si="2"/>
        <v>911010:911020:911030:911040:911050:911060:911070:911080:911090:911100:911110:911120</v>
      </c>
      <c r="I31" s="6">
        <f>COUNTIF('#子任务'!$O:$O,A31)-1</f>
        <v>12</v>
      </c>
      <c r="J31" s="6">
        <f t="shared" si="6"/>
        <v>911010</v>
      </c>
      <c r="K31" s="6">
        <f t="shared" si="6"/>
        <v>911020</v>
      </c>
      <c r="L31" s="6">
        <f t="shared" si="6"/>
        <v>911030</v>
      </c>
      <c r="M31" s="6">
        <f t="shared" si="6"/>
        <v>911040</v>
      </c>
      <c r="N31" s="6">
        <f t="shared" si="6"/>
        <v>911050</v>
      </c>
      <c r="O31" s="6">
        <f t="shared" si="6"/>
        <v>911060</v>
      </c>
      <c r="P31" s="6">
        <f t="shared" si="6"/>
        <v>911070</v>
      </c>
      <c r="Q31" s="6">
        <f t="shared" si="6"/>
        <v>911080</v>
      </c>
      <c r="R31" s="6">
        <f t="shared" si="6"/>
        <v>911090</v>
      </c>
      <c r="S31" s="6">
        <f t="shared" si="6"/>
        <v>911100</v>
      </c>
      <c r="T31" s="6">
        <f t="shared" si="6"/>
        <v>911110</v>
      </c>
      <c r="U31" s="6">
        <f t="shared" si="6"/>
        <v>911120</v>
      </c>
      <c r="V31" s="6" t="str">
        <f t="shared" si="6"/>
        <v/>
      </c>
      <c r="W31" s="6" t="s">
        <v>249</v>
      </c>
      <c r="X31" s="7" t="s">
        <v>250</v>
      </c>
      <c r="AF31" s="33">
        <v>500</v>
      </c>
    </row>
    <row r="32" spans="1:34" x14ac:dyDescent="0.4">
      <c r="A32" s="33">
        <f>VLOOKUP(D32,'#子任务'!$G:$N,8,FALSE)</f>
        <v>1010010</v>
      </c>
      <c r="B32" s="33">
        <v>21</v>
      </c>
      <c r="C32" s="2" t="str">
        <f t="shared" si="0"/>
        <v>第9章 开启转场</v>
      </c>
      <c r="D32" s="2" t="s">
        <v>280</v>
      </c>
      <c r="E32" s="2">
        <f t="shared" si="1"/>
        <v>9</v>
      </c>
      <c r="F32" s="33">
        <f t="shared" si="4"/>
        <v>911000</v>
      </c>
      <c r="H32" s="6" t="str">
        <f t="shared" si="2"/>
        <v/>
      </c>
      <c r="I32" s="6"/>
      <c r="J32" s="6" t="str">
        <f t="shared" si="6"/>
        <v/>
      </c>
      <c r="K32" s="6" t="str">
        <f t="shared" si="6"/>
        <v/>
      </c>
      <c r="L32" s="6" t="str">
        <f t="shared" si="6"/>
        <v/>
      </c>
      <c r="M32" s="6" t="str">
        <f t="shared" si="6"/>
        <v/>
      </c>
      <c r="N32" s="6" t="str">
        <f t="shared" si="6"/>
        <v/>
      </c>
      <c r="O32" s="6" t="str">
        <f t="shared" si="6"/>
        <v/>
      </c>
      <c r="P32" s="6" t="str">
        <f t="shared" si="6"/>
        <v/>
      </c>
      <c r="Q32" s="6" t="str">
        <f t="shared" si="6"/>
        <v/>
      </c>
      <c r="R32" s="6" t="str">
        <f t="shared" si="6"/>
        <v/>
      </c>
      <c r="S32" s="6" t="str">
        <f t="shared" si="6"/>
        <v/>
      </c>
      <c r="T32" s="6" t="str">
        <f t="shared" si="6"/>
        <v/>
      </c>
      <c r="U32" s="6" t="str">
        <f t="shared" si="6"/>
        <v/>
      </c>
      <c r="V32" s="6" t="str">
        <f t="shared" si="6"/>
        <v/>
      </c>
      <c r="W32" s="6" t="s">
        <v>249</v>
      </c>
      <c r="X32" s="7" t="s">
        <v>250</v>
      </c>
      <c r="Y32" s="2" t="str">
        <f>CONCATENATE("Quest_chapter__limitdesc_",E32-1)</f>
        <v>Quest_chapter__limitdesc_8</v>
      </c>
      <c r="Z32" s="2">
        <v>7001</v>
      </c>
      <c r="AB32" s="33" t="b">
        <v>1</v>
      </c>
      <c r="AC32" s="33" t="s">
        <v>251</v>
      </c>
      <c r="AF32" s="33">
        <v>500</v>
      </c>
      <c r="AH32" s="33" t="s">
        <v>252</v>
      </c>
    </row>
    <row r="33" spans="1:34" x14ac:dyDescent="0.4">
      <c r="A33" s="33">
        <f>VLOOKUP(D33,'#子任务'!$G:$N,8,FALSE)</f>
        <v>1011000</v>
      </c>
      <c r="B33" s="33">
        <v>22</v>
      </c>
      <c r="C33" s="2" t="str">
        <f t="shared" si="0"/>
        <v>第9章 缔结盟约</v>
      </c>
      <c r="D33" s="2" t="s">
        <v>281</v>
      </c>
      <c r="E33" s="2">
        <f t="shared" si="1"/>
        <v>9</v>
      </c>
      <c r="F33" s="33">
        <f t="shared" si="4"/>
        <v>1010010</v>
      </c>
      <c r="H33" s="6" t="str">
        <f t="shared" si="2"/>
        <v>1011010:1011020:1011030:1011040:1011050:1011060:1011070:1011080:1011090:1011100:1011110:1011120:1011130</v>
      </c>
      <c r="I33" s="6">
        <f>COUNTIF('#子任务'!$O:$O,A33)-1</f>
        <v>13</v>
      </c>
      <c r="J33" s="6">
        <f t="shared" si="6"/>
        <v>1011010</v>
      </c>
      <c r="K33" s="6">
        <f t="shared" si="6"/>
        <v>1011020</v>
      </c>
      <c r="L33" s="6">
        <f t="shared" si="6"/>
        <v>1011030</v>
      </c>
      <c r="M33" s="6">
        <f t="shared" si="6"/>
        <v>1011040</v>
      </c>
      <c r="N33" s="6">
        <f t="shared" si="6"/>
        <v>1011050</v>
      </c>
      <c r="O33" s="6">
        <f t="shared" si="6"/>
        <v>1011060</v>
      </c>
      <c r="P33" s="6">
        <f t="shared" si="6"/>
        <v>1011070</v>
      </c>
      <c r="Q33" s="6">
        <f t="shared" si="6"/>
        <v>1011080</v>
      </c>
      <c r="R33" s="6">
        <f t="shared" si="6"/>
        <v>1011090</v>
      </c>
      <c r="S33" s="6">
        <f t="shared" si="6"/>
        <v>1011100</v>
      </c>
      <c r="T33" s="6">
        <f t="shared" si="6"/>
        <v>1011110</v>
      </c>
      <c r="U33" s="6">
        <f t="shared" si="6"/>
        <v>1011120</v>
      </c>
      <c r="V33" s="6">
        <f t="shared" si="6"/>
        <v>1011130</v>
      </c>
      <c r="W33" s="6" t="s">
        <v>249</v>
      </c>
      <c r="X33" s="7" t="s">
        <v>250</v>
      </c>
      <c r="AF33" s="33">
        <v>500</v>
      </c>
    </row>
    <row r="34" spans="1:34" x14ac:dyDescent="0.4">
      <c r="A34" s="33">
        <f>VLOOKUP(D34,'#子任务'!$G:$N,8,FALSE)</f>
        <v>1110010</v>
      </c>
      <c r="B34" s="33">
        <v>23</v>
      </c>
      <c r="C34" s="2" t="str">
        <f t="shared" si="0"/>
        <v>第10章 开启转场</v>
      </c>
      <c r="D34" s="2" t="s">
        <v>282</v>
      </c>
      <c r="E34" s="2">
        <f t="shared" si="1"/>
        <v>10</v>
      </c>
      <c r="F34" s="33">
        <f t="shared" si="4"/>
        <v>1011000</v>
      </c>
      <c r="H34" s="6" t="str">
        <f t="shared" si="2"/>
        <v/>
      </c>
      <c r="I34" s="6"/>
      <c r="J34" s="6" t="str">
        <f t="shared" ref="J34:V43" si="7">IF($I34="","",IF((COLUMN()-COLUMN($I34))&gt;$I34,"",$A34+(COLUMN()-COLUMN($I34))*10))</f>
        <v/>
      </c>
      <c r="K34" s="6" t="str">
        <f t="shared" si="7"/>
        <v/>
      </c>
      <c r="L34" s="6" t="str">
        <f t="shared" si="7"/>
        <v/>
      </c>
      <c r="M34" s="6" t="str">
        <f t="shared" si="7"/>
        <v/>
      </c>
      <c r="N34" s="6" t="str">
        <f t="shared" si="7"/>
        <v/>
      </c>
      <c r="O34" s="6" t="str">
        <f t="shared" si="7"/>
        <v/>
      </c>
      <c r="P34" s="6" t="str">
        <f t="shared" si="7"/>
        <v/>
      </c>
      <c r="Q34" s="6" t="str">
        <f t="shared" si="7"/>
        <v/>
      </c>
      <c r="R34" s="6" t="str">
        <f t="shared" si="7"/>
        <v/>
      </c>
      <c r="S34" s="6" t="str">
        <f t="shared" si="7"/>
        <v/>
      </c>
      <c r="T34" s="6" t="str">
        <f t="shared" si="7"/>
        <v/>
      </c>
      <c r="U34" s="6" t="str">
        <f t="shared" si="7"/>
        <v/>
      </c>
      <c r="V34" s="6" t="str">
        <f t="shared" si="7"/>
        <v/>
      </c>
      <c r="W34" s="6" t="s">
        <v>249</v>
      </c>
      <c r="X34" s="7" t="s">
        <v>250</v>
      </c>
      <c r="Y34" s="2" t="str">
        <f>CONCATENATE("Quest_chapter__limitdesc_",E34-1)</f>
        <v>Quest_chapter__limitdesc_9</v>
      </c>
      <c r="Z34" s="2">
        <v>7001</v>
      </c>
      <c r="AB34" s="33" t="b">
        <v>1</v>
      </c>
      <c r="AC34" s="33" t="s">
        <v>251</v>
      </c>
      <c r="AF34" s="33">
        <v>500</v>
      </c>
      <c r="AH34" s="33" t="s">
        <v>252</v>
      </c>
    </row>
    <row r="35" spans="1:34" x14ac:dyDescent="0.4">
      <c r="A35" s="33">
        <f>VLOOKUP(D35,'#子任务'!$G:$N,8,FALSE)</f>
        <v>1111000</v>
      </c>
      <c r="B35" s="33">
        <v>24</v>
      </c>
      <c r="C35" s="2" t="str">
        <f t="shared" si="0"/>
        <v>第10章 研究科技</v>
      </c>
      <c r="D35" s="2" t="s">
        <v>283</v>
      </c>
      <c r="E35" s="2">
        <f t="shared" si="1"/>
        <v>10</v>
      </c>
      <c r="F35" s="33">
        <f t="shared" si="4"/>
        <v>1110010</v>
      </c>
      <c r="H35" s="6" t="str">
        <f t="shared" si="2"/>
        <v>1111010:1111020:1111030:1111040:1111050:1111060:1111070:1111080:1111090:1111100</v>
      </c>
      <c r="I35" s="6">
        <f>COUNTIF('#子任务'!$O:$O,A35)-1</f>
        <v>10</v>
      </c>
      <c r="J35" s="6">
        <f t="shared" si="7"/>
        <v>1111010</v>
      </c>
      <c r="K35" s="6">
        <f t="shared" si="7"/>
        <v>1111020</v>
      </c>
      <c r="L35" s="6">
        <f t="shared" si="7"/>
        <v>1111030</v>
      </c>
      <c r="M35" s="6">
        <f t="shared" si="7"/>
        <v>1111040</v>
      </c>
      <c r="N35" s="6">
        <f t="shared" si="7"/>
        <v>1111050</v>
      </c>
      <c r="O35" s="6">
        <f t="shared" si="7"/>
        <v>1111060</v>
      </c>
      <c r="P35" s="6">
        <f t="shared" si="7"/>
        <v>1111070</v>
      </c>
      <c r="Q35" s="6">
        <f t="shared" si="7"/>
        <v>1111080</v>
      </c>
      <c r="R35" s="6">
        <f t="shared" si="7"/>
        <v>1111090</v>
      </c>
      <c r="S35" s="6">
        <f t="shared" si="7"/>
        <v>1111100</v>
      </c>
      <c r="T35" s="6" t="str">
        <f t="shared" si="7"/>
        <v/>
      </c>
      <c r="U35" s="6" t="str">
        <f t="shared" si="7"/>
        <v/>
      </c>
      <c r="V35" s="6" t="str">
        <f t="shared" si="7"/>
        <v/>
      </c>
      <c r="W35" s="6" t="s">
        <v>249</v>
      </c>
      <c r="X35" s="7" t="s">
        <v>250</v>
      </c>
      <c r="AF35" s="33">
        <v>500</v>
      </c>
    </row>
    <row r="36" spans="1:34" x14ac:dyDescent="0.4">
      <c r="A36" s="33">
        <f>VLOOKUP(D36,'#子任务'!$G:$N,8,FALSE)</f>
        <v>1210010</v>
      </c>
      <c r="B36" s="33">
        <v>25</v>
      </c>
      <c r="C36" s="2" t="str">
        <f t="shared" ref="C36:C65" si="8">D36</f>
        <v>第11章 开启转场</v>
      </c>
      <c r="D36" s="2" t="s">
        <v>284</v>
      </c>
      <c r="E36" s="2">
        <f t="shared" ref="E36:E65" si="9">FLOOR(A36/100000-1,1)</f>
        <v>11</v>
      </c>
      <c r="F36" s="33">
        <f t="shared" si="4"/>
        <v>1111000</v>
      </c>
      <c r="H36" s="6" t="str">
        <f t="shared" ref="H36:H65" si="10">CONCATENATE($J36,IF($K36="","",CONCATENATE(":",$K36)),IF($L36="","",CONCATENATE(":",$L36)),IF($M36="","",CONCATENATE(":",$M36)),IF($N36="","",CONCATENATE(":",$N36)),IF($O36="","",CONCATENATE(":",$O36)),IF($P36="","",CONCATENATE(":",$P36)),IF($Q36="","",CONCATENATE(":",$Q36)),IF($R36="","",CONCATENATE(":",$R36)),IF($S36="","",CONCATENATE(":",$S36)),IF($T36="","",CONCATENATE(":",$T36)),IF($U36="","",CONCATENATE(":",$U36)),IF($V36="","",CONCATENATE(":",$V36)))</f>
        <v/>
      </c>
      <c r="I36" s="6"/>
      <c r="J36" s="6" t="str">
        <f t="shared" si="7"/>
        <v/>
      </c>
      <c r="K36" s="6" t="str">
        <f t="shared" si="7"/>
        <v/>
      </c>
      <c r="L36" s="6" t="str">
        <f t="shared" si="7"/>
        <v/>
      </c>
      <c r="M36" s="6" t="str">
        <f t="shared" si="7"/>
        <v/>
      </c>
      <c r="N36" s="6" t="str">
        <f t="shared" si="7"/>
        <v/>
      </c>
      <c r="O36" s="6" t="str">
        <f t="shared" si="7"/>
        <v/>
      </c>
      <c r="P36" s="6" t="str">
        <f t="shared" si="7"/>
        <v/>
      </c>
      <c r="Q36" s="6" t="str">
        <f t="shared" si="7"/>
        <v/>
      </c>
      <c r="R36" s="6" t="str">
        <f t="shared" si="7"/>
        <v/>
      </c>
      <c r="S36" s="6" t="str">
        <f t="shared" si="7"/>
        <v/>
      </c>
      <c r="T36" s="6" t="str">
        <f t="shared" si="7"/>
        <v/>
      </c>
      <c r="U36" s="6" t="str">
        <f t="shared" si="7"/>
        <v/>
      </c>
      <c r="V36" s="6" t="str">
        <f t="shared" si="7"/>
        <v/>
      </c>
      <c r="W36" s="6" t="s">
        <v>249</v>
      </c>
      <c r="X36" s="7" t="s">
        <v>250</v>
      </c>
      <c r="Y36" s="2" t="str">
        <f>CONCATENATE("Quest_chapter__limitdesc_",E36-1)</f>
        <v>Quest_chapter__limitdesc_10</v>
      </c>
      <c r="Z36" s="2">
        <v>7001</v>
      </c>
      <c r="AB36" s="33" t="b">
        <v>1</v>
      </c>
      <c r="AC36" s="33" t="s">
        <v>251</v>
      </c>
      <c r="AF36" s="33">
        <v>500</v>
      </c>
      <c r="AH36" s="33" t="s">
        <v>252</v>
      </c>
    </row>
    <row r="37" spans="1:34" x14ac:dyDescent="0.4">
      <c r="A37" s="33">
        <f>VLOOKUP(D37,'#子任务'!$G:$N,8,FALSE)</f>
        <v>1211000</v>
      </c>
      <c r="B37" s="33">
        <v>26</v>
      </c>
      <c r="C37" s="2" t="str">
        <f t="shared" si="8"/>
        <v>第11章 探访天下</v>
      </c>
      <c r="D37" s="2" t="s">
        <v>285</v>
      </c>
      <c r="E37" s="2">
        <f t="shared" si="9"/>
        <v>11</v>
      </c>
      <c r="F37" s="33">
        <f t="shared" ref="F37:F65" si="11">A36</f>
        <v>1210010</v>
      </c>
      <c r="H37" s="6" t="str">
        <f t="shared" si="10"/>
        <v>1211010:1211020:1211030:1211040:1211050:1211060:1211070:1211080:1211090:1211100:1211110</v>
      </c>
      <c r="I37" s="6">
        <f>COUNTIF('#子任务'!$O:$O,A37)-1</f>
        <v>11</v>
      </c>
      <c r="J37" s="6">
        <f t="shared" si="7"/>
        <v>1211010</v>
      </c>
      <c r="K37" s="6">
        <f t="shared" si="7"/>
        <v>1211020</v>
      </c>
      <c r="L37" s="6">
        <f t="shared" si="7"/>
        <v>1211030</v>
      </c>
      <c r="M37" s="6">
        <f t="shared" si="7"/>
        <v>1211040</v>
      </c>
      <c r="N37" s="6">
        <f t="shared" si="7"/>
        <v>1211050</v>
      </c>
      <c r="O37" s="6">
        <f t="shared" si="7"/>
        <v>1211060</v>
      </c>
      <c r="P37" s="6">
        <f t="shared" si="7"/>
        <v>1211070</v>
      </c>
      <c r="Q37" s="6">
        <f t="shared" si="7"/>
        <v>1211080</v>
      </c>
      <c r="R37" s="6">
        <f t="shared" si="7"/>
        <v>1211090</v>
      </c>
      <c r="S37" s="6">
        <f t="shared" si="7"/>
        <v>1211100</v>
      </c>
      <c r="T37" s="6">
        <f t="shared" si="7"/>
        <v>1211110</v>
      </c>
      <c r="U37" s="6" t="str">
        <f t="shared" si="7"/>
        <v/>
      </c>
      <c r="V37" s="6" t="str">
        <f t="shared" si="7"/>
        <v/>
      </c>
      <c r="W37" s="6" t="s">
        <v>249</v>
      </c>
      <c r="X37" s="7" t="s">
        <v>250</v>
      </c>
      <c r="AF37" s="33">
        <v>500</v>
      </c>
    </row>
    <row r="38" spans="1:34" x14ac:dyDescent="0.4">
      <c r="A38" s="33">
        <f>VLOOKUP(D38,'#子任务'!$G:$N,8,FALSE)</f>
        <v>1310010</v>
      </c>
      <c r="B38" s="33">
        <v>27</v>
      </c>
      <c r="C38" s="2" t="str">
        <f t="shared" si="8"/>
        <v>第12章 开启转场</v>
      </c>
      <c r="D38" s="2" t="s">
        <v>286</v>
      </c>
      <c r="E38" s="2">
        <f t="shared" si="9"/>
        <v>12</v>
      </c>
      <c r="F38" s="33">
        <f t="shared" si="11"/>
        <v>1211000</v>
      </c>
      <c r="H38" s="6" t="str">
        <f t="shared" si="10"/>
        <v/>
      </c>
      <c r="I38" s="6"/>
      <c r="J38" s="6" t="str">
        <f t="shared" si="7"/>
        <v/>
      </c>
      <c r="K38" s="6" t="str">
        <f t="shared" si="7"/>
        <v/>
      </c>
      <c r="L38" s="6" t="str">
        <f t="shared" si="7"/>
        <v/>
      </c>
      <c r="M38" s="6" t="str">
        <f t="shared" si="7"/>
        <v/>
      </c>
      <c r="N38" s="6" t="str">
        <f t="shared" si="7"/>
        <v/>
      </c>
      <c r="O38" s="6" t="str">
        <f t="shared" si="7"/>
        <v/>
      </c>
      <c r="P38" s="6" t="str">
        <f t="shared" si="7"/>
        <v/>
      </c>
      <c r="Q38" s="6" t="str">
        <f t="shared" si="7"/>
        <v/>
      </c>
      <c r="R38" s="6" t="str">
        <f t="shared" si="7"/>
        <v/>
      </c>
      <c r="S38" s="6" t="str">
        <f t="shared" si="7"/>
        <v/>
      </c>
      <c r="T38" s="6" t="str">
        <f t="shared" si="7"/>
        <v/>
      </c>
      <c r="U38" s="6" t="str">
        <f t="shared" si="7"/>
        <v/>
      </c>
      <c r="V38" s="6" t="str">
        <f t="shared" si="7"/>
        <v/>
      </c>
      <c r="W38" s="6" t="s">
        <v>249</v>
      </c>
      <c r="X38" s="7" t="s">
        <v>250</v>
      </c>
      <c r="Y38" s="2" t="str">
        <f>CONCATENATE("Quest_chapter__limitdesc_",E38-1)</f>
        <v>Quest_chapter__limitdesc_11</v>
      </c>
      <c r="Z38" s="2">
        <v>7001</v>
      </c>
      <c r="AB38" s="33" t="b">
        <v>1</v>
      </c>
      <c r="AC38" s="33" t="s">
        <v>251</v>
      </c>
      <c r="AF38" s="33">
        <v>500</v>
      </c>
      <c r="AH38" s="33" t="s">
        <v>252</v>
      </c>
    </row>
    <row r="39" spans="1:34" x14ac:dyDescent="0.4">
      <c r="A39" s="33">
        <f>VLOOKUP(D39,'#子任务'!$G:$N,8,FALSE)</f>
        <v>1311000</v>
      </c>
      <c r="B39" s="33">
        <v>28</v>
      </c>
      <c r="C39" s="2" t="str">
        <f t="shared" si="8"/>
        <v>第12章 统军之将</v>
      </c>
      <c r="D39" s="2" t="s">
        <v>287</v>
      </c>
      <c r="E39" s="2">
        <f t="shared" si="9"/>
        <v>12</v>
      </c>
      <c r="F39" s="33">
        <f t="shared" si="11"/>
        <v>1310010</v>
      </c>
      <c r="H39" s="6" t="str">
        <f t="shared" si="10"/>
        <v>1311010:1311020:1311030:1311040:1311050:1311060:1311070:1311080:1311090</v>
      </c>
      <c r="I39" s="6">
        <f>COUNTIF('#子任务'!$O:$O,A39)-1</f>
        <v>9</v>
      </c>
      <c r="J39" s="6">
        <f t="shared" si="7"/>
        <v>1311010</v>
      </c>
      <c r="K39" s="6">
        <f t="shared" si="7"/>
        <v>1311020</v>
      </c>
      <c r="L39" s="6">
        <f t="shared" si="7"/>
        <v>1311030</v>
      </c>
      <c r="M39" s="6">
        <f t="shared" si="7"/>
        <v>1311040</v>
      </c>
      <c r="N39" s="6">
        <f t="shared" si="7"/>
        <v>1311050</v>
      </c>
      <c r="O39" s="6">
        <f t="shared" si="7"/>
        <v>1311060</v>
      </c>
      <c r="P39" s="6">
        <f t="shared" si="7"/>
        <v>1311070</v>
      </c>
      <c r="Q39" s="6">
        <f t="shared" si="7"/>
        <v>1311080</v>
      </c>
      <c r="R39" s="6">
        <f t="shared" si="7"/>
        <v>1311090</v>
      </c>
      <c r="S39" s="6" t="str">
        <f t="shared" si="7"/>
        <v/>
      </c>
      <c r="T39" s="6" t="str">
        <f t="shared" si="7"/>
        <v/>
      </c>
      <c r="U39" s="6" t="str">
        <f t="shared" si="7"/>
        <v/>
      </c>
      <c r="V39" s="6" t="str">
        <f t="shared" si="7"/>
        <v/>
      </c>
      <c r="W39" s="6" t="s">
        <v>249</v>
      </c>
      <c r="X39" s="7" t="s">
        <v>250</v>
      </c>
      <c r="Y39" s="15"/>
      <c r="AF39" s="33">
        <v>500</v>
      </c>
    </row>
    <row r="40" spans="1:34" x14ac:dyDescent="0.4">
      <c r="A40" s="33">
        <f>VLOOKUP(D40,'#子任务'!$G:$N,8,FALSE)</f>
        <v>1410010</v>
      </c>
      <c r="B40" s="33">
        <v>29</v>
      </c>
      <c r="C40" s="2" t="str">
        <f t="shared" si="8"/>
        <v>第13章 开启转场</v>
      </c>
      <c r="D40" s="2" t="s">
        <v>288</v>
      </c>
      <c r="E40" s="2">
        <f t="shared" si="9"/>
        <v>13</v>
      </c>
      <c r="F40" s="33">
        <f t="shared" si="11"/>
        <v>1311000</v>
      </c>
      <c r="H40" s="6" t="str">
        <f t="shared" si="10"/>
        <v/>
      </c>
      <c r="I40" s="6"/>
      <c r="J40" s="6" t="str">
        <f t="shared" si="7"/>
        <v/>
      </c>
      <c r="K40" s="6" t="str">
        <f t="shared" si="7"/>
        <v/>
      </c>
      <c r="L40" s="6" t="str">
        <f t="shared" si="7"/>
        <v/>
      </c>
      <c r="M40" s="6" t="str">
        <f t="shared" si="7"/>
        <v/>
      </c>
      <c r="N40" s="6" t="str">
        <f t="shared" si="7"/>
        <v/>
      </c>
      <c r="O40" s="6" t="str">
        <f t="shared" si="7"/>
        <v/>
      </c>
      <c r="P40" s="6" t="str">
        <f t="shared" si="7"/>
        <v/>
      </c>
      <c r="Q40" s="6" t="str">
        <f t="shared" si="7"/>
        <v/>
      </c>
      <c r="R40" s="6" t="str">
        <f t="shared" si="7"/>
        <v/>
      </c>
      <c r="S40" s="6" t="str">
        <f t="shared" si="7"/>
        <v/>
      </c>
      <c r="T40" s="6" t="str">
        <f t="shared" si="7"/>
        <v/>
      </c>
      <c r="U40" s="6" t="str">
        <f t="shared" si="7"/>
        <v/>
      </c>
      <c r="V40" s="6" t="str">
        <f t="shared" si="7"/>
        <v/>
      </c>
      <c r="W40" s="6" t="s">
        <v>249</v>
      </c>
      <c r="X40" s="7" t="s">
        <v>250</v>
      </c>
      <c r="Y40" s="2" t="str">
        <f>CONCATENATE("Quest_chapter__limitdesc_",E40-1)</f>
        <v>Quest_chapter__limitdesc_12</v>
      </c>
      <c r="Z40" s="2">
        <v>7001</v>
      </c>
      <c r="AB40" s="33" t="b">
        <v>1</v>
      </c>
      <c r="AC40" s="33" t="s">
        <v>251</v>
      </c>
      <c r="AF40" s="33">
        <v>500</v>
      </c>
      <c r="AH40" s="33" t="s">
        <v>252</v>
      </c>
    </row>
    <row r="41" spans="1:34" x14ac:dyDescent="0.4">
      <c r="A41" s="33">
        <f>VLOOKUP(D41,'#子任务'!$G:$N,8,FALSE)</f>
        <v>1411000</v>
      </c>
      <c r="B41" s="33">
        <v>30</v>
      </c>
      <c r="C41" s="2" t="str">
        <f t="shared" si="8"/>
        <v>第13章 启蒙时代</v>
      </c>
      <c r="D41" s="2" t="s">
        <v>289</v>
      </c>
      <c r="E41" s="2">
        <f t="shared" si="9"/>
        <v>13</v>
      </c>
      <c r="F41" s="33">
        <f t="shared" si="11"/>
        <v>1410010</v>
      </c>
      <c r="H41" s="6" t="str">
        <f t="shared" si="10"/>
        <v>1411010:1411020:1411030:1411040:1411050:1411060:1411070:1411080</v>
      </c>
      <c r="I41" s="6">
        <f>COUNTIF('#子任务'!$O:$O,A41)-1</f>
        <v>8</v>
      </c>
      <c r="J41" s="6">
        <f t="shared" si="7"/>
        <v>1411010</v>
      </c>
      <c r="K41" s="6">
        <f t="shared" si="7"/>
        <v>1411020</v>
      </c>
      <c r="L41" s="6">
        <f t="shared" si="7"/>
        <v>1411030</v>
      </c>
      <c r="M41" s="6">
        <f t="shared" si="7"/>
        <v>1411040</v>
      </c>
      <c r="N41" s="6">
        <f t="shared" si="7"/>
        <v>1411050</v>
      </c>
      <c r="O41" s="6">
        <f t="shared" si="7"/>
        <v>1411060</v>
      </c>
      <c r="P41" s="6">
        <f t="shared" si="7"/>
        <v>1411070</v>
      </c>
      <c r="Q41" s="6">
        <f t="shared" si="7"/>
        <v>1411080</v>
      </c>
      <c r="R41" s="6" t="str">
        <f t="shared" si="7"/>
        <v/>
      </c>
      <c r="S41" s="6" t="str">
        <f t="shared" si="7"/>
        <v/>
      </c>
      <c r="T41" s="6" t="str">
        <f t="shared" si="7"/>
        <v/>
      </c>
      <c r="U41" s="6" t="str">
        <f t="shared" si="7"/>
        <v/>
      </c>
      <c r="V41" s="6" t="str">
        <f t="shared" si="7"/>
        <v/>
      </c>
      <c r="W41" s="6" t="s">
        <v>249</v>
      </c>
      <c r="X41" s="7" t="s">
        <v>250</v>
      </c>
      <c r="AF41" s="33">
        <v>500</v>
      </c>
    </row>
    <row r="42" spans="1:34" x14ac:dyDescent="0.4">
      <c r="A42" s="33">
        <f>VLOOKUP(D42,'#子任务'!$G:$N,8,FALSE)</f>
        <v>1510010</v>
      </c>
      <c r="B42" s="33">
        <v>31</v>
      </c>
      <c r="C42" s="2" t="str">
        <f t="shared" si="8"/>
        <v>第14章 开启转场</v>
      </c>
      <c r="D42" s="2" t="s">
        <v>290</v>
      </c>
      <c r="E42" s="2">
        <f t="shared" si="9"/>
        <v>14</v>
      </c>
      <c r="F42" s="33">
        <f t="shared" si="11"/>
        <v>1411000</v>
      </c>
      <c r="H42" s="6" t="str">
        <f t="shared" si="10"/>
        <v/>
      </c>
      <c r="I42" s="6"/>
      <c r="J42" s="6" t="str">
        <f t="shared" si="7"/>
        <v/>
      </c>
      <c r="K42" s="6" t="str">
        <f t="shared" si="7"/>
        <v/>
      </c>
      <c r="L42" s="6" t="str">
        <f t="shared" si="7"/>
        <v/>
      </c>
      <c r="M42" s="6" t="str">
        <f t="shared" si="7"/>
        <v/>
      </c>
      <c r="N42" s="6" t="str">
        <f t="shared" si="7"/>
        <v/>
      </c>
      <c r="O42" s="6" t="str">
        <f t="shared" si="7"/>
        <v/>
      </c>
      <c r="P42" s="6" t="str">
        <f t="shared" si="7"/>
        <v/>
      </c>
      <c r="Q42" s="6" t="str">
        <f t="shared" si="7"/>
        <v/>
      </c>
      <c r="R42" s="6" t="str">
        <f t="shared" si="7"/>
        <v/>
      </c>
      <c r="S42" s="6" t="str">
        <f t="shared" si="7"/>
        <v/>
      </c>
      <c r="T42" s="6" t="str">
        <f t="shared" si="7"/>
        <v/>
      </c>
      <c r="U42" s="6" t="str">
        <f t="shared" si="7"/>
        <v/>
      </c>
      <c r="V42" s="6" t="str">
        <f t="shared" si="7"/>
        <v/>
      </c>
      <c r="W42" s="6" t="s">
        <v>249</v>
      </c>
      <c r="X42" s="7" t="s">
        <v>250</v>
      </c>
      <c r="Y42" s="2" t="str">
        <f>CONCATENATE("Quest_chapter__limitdesc_",E42-1)</f>
        <v>Quest_chapter__limitdesc_13</v>
      </c>
      <c r="Z42" s="2">
        <v>7001</v>
      </c>
      <c r="AB42" s="33" t="b">
        <v>1</v>
      </c>
      <c r="AC42" s="33" t="s">
        <v>251</v>
      </c>
      <c r="AF42" s="33">
        <v>500</v>
      </c>
      <c r="AH42" s="33" t="s">
        <v>252</v>
      </c>
    </row>
    <row r="43" spans="1:34" x14ac:dyDescent="0.4">
      <c r="A43" s="33">
        <f>VLOOKUP(D43,'#子任务'!$G:$N,8,FALSE)</f>
        <v>1511000</v>
      </c>
      <c r="B43" s="33">
        <v>32</v>
      </c>
      <c r="C43" s="2" t="str">
        <f t="shared" si="8"/>
        <v>第14章 开疆拓土</v>
      </c>
      <c r="D43" s="2" t="s">
        <v>291</v>
      </c>
      <c r="E43" s="2">
        <f t="shared" si="9"/>
        <v>14</v>
      </c>
      <c r="F43" s="33">
        <f t="shared" si="11"/>
        <v>1510010</v>
      </c>
      <c r="H43" s="6" t="str">
        <f t="shared" si="10"/>
        <v>1511010:1511020:1511030:1511040:1511050:1511060:1511070:1511080:1511090:1511100</v>
      </c>
      <c r="I43" s="6">
        <f>COUNTIF('#子任务'!$O:$O,A43)-1</f>
        <v>10</v>
      </c>
      <c r="J43" s="6">
        <f t="shared" si="7"/>
        <v>1511010</v>
      </c>
      <c r="K43" s="6">
        <f t="shared" si="7"/>
        <v>1511020</v>
      </c>
      <c r="L43" s="6">
        <f t="shared" si="7"/>
        <v>1511030</v>
      </c>
      <c r="M43" s="6">
        <f t="shared" si="7"/>
        <v>1511040</v>
      </c>
      <c r="N43" s="6">
        <f t="shared" si="7"/>
        <v>1511050</v>
      </c>
      <c r="O43" s="6">
        <f t="shared" si="7"/>
        <v>1511060</v>
      </c>
      <c r="P43" s="6">
        <f t="shared" si="7"/>
        <v>1511070</v>
      </c>
      <c r="Q43" s="6">
        <f t="shared" si="7"/>
        <v>1511080</v>
      </c>
      <c r="R43" s="6">
        <f t="shared" si="7"/>
        <v>1511090</v>
      </c>
      <c r="S43" s="6">
        <f t="shared" si="7"/>
        <v>1511100</v>
      </c>
      <c r="T43" s="6" t="str">
        <f t="shared" si="7"/>
        <v/>
      </c>
      <c r="U43" s="6" t="str">
        <f t="shared" si="7"/>
        <v/>
      </c>
      <c r="V43" s="6" t="str">
        <f t="shared" si="7"/>
        <v/>
      </c>
      <c r="W43" s="6" t="s">
        <v>249</v>
      </c>
      <c r="X43" s="7" t="s">
        <v>250</v>
      </c>
      <c r="AF43" s="33">
        <v>500</v>
      </c>
    </row>
    <row r="44" spans="1:34" x14ac:dyDescent="0.4">
      <c r="A44" s="33">
        <f>VLOOKUP(D44,'#子任务'!$G:$N,8,FALSE)</f>
        <v>1610010</v>
      </c>
      <c r="B44" s="33">
        <v>33</v>
      </c>
      <c r="C44" s="2" t="str">
        <f t="shared" si="8"/>
        <v>第15章 开启转场</v>
      </c>
      <c r="D44" s="2" t="s">
        <v>292</v>
      </c>
      <c r="E44" s="2">
        <f t="shared" si="9"/>
        <v>15</v>
      </c>
      <c r="F44" s="33">
        <f t="shared" si="11"/>
        <v>1511000</v>
      </c>
      <c r="H44" s="6" t="str">
        <f t="shared" si="10"/>
        <v/>
      </c>
      <c r="I44" s="6"/>
      <c r="J44" s="6" t="str">
        <f t="shared" ref="J44:V53" si="12">IF($I44="","",IF((COLUMN()-COLUMN($I44))&gt;$I44,"",$A44+(COLUMN()-COLUMN($I44))*10))</f>
        <v/>
      </c>
      <c r="K44" s="6" t="str">
        <f t="shared" si="12"/>
        <v/>
      </c>
      <c r="L44" s="6" t="str">
        <f t="shared" si="12"/>
        <v/>
      </c>
      <c r="M44" s="6" t="str">
        <f t="shared" si="12"/>
        <v/>
      </c>
      <c r="N44" s="6" t="str">
        <f t="shared" si="12"/>
        <v/>
      </c>
      <c r="O44" s="6" t="str">
        <f t="shared" si="12"/>
        <v/>
      </c>
      <c r="P44" s="6" t="str">
        <f t="shared" si="12"/>
        <v/>
      </c>
      <c r="Q44" s="6" t="str">
        <f t="shared" si="12"/>
        <v/>
      </c>
      <c r="R44" s="6" t="str">
        <f t="shared" si="12"/>
        <v/>
      </c>
      <c r="S44" s="6" t="str">
        <f t="shared" si="12"/>
        <v/>
      </c>
      <c r="T44" s="6" t="str">
        <f t="shared" si="12"/>
        <v/>
      </c>
      <c r="U44" s="6" t="str">
        <f t="shared" si="12"/>
        <v/>
      </c>
      <c r="V44" s="6" t="str">
        <f t="shared" si="12"/>
        <v/>
      </c>
      <c r="W44" s="6" t="s">
        <v>249</v>
      </c>
      <c r="X44" s="7" t="s">
        <v>250</v>
      </c>
      <c r="Y44" s="2" t="str">
        <f>CONCATENATE("Quest_chapter__limitdesc_",E44-1)</f>
        <v>Quest_chapter__limitdesc_14</v>
      </c>
      <c r="Z44" s="2">
        <v>7001</v>
      </c>
      <c r="AB44" s="33" t="b">
        <v>1</v>
      </c>
      <c r="AC44" s="33" t="s">
        <v>251</v>
      </c>
      <c r="AF44" s="33">
        <v>500</v>
      </c>
      <c r="AH44" s="33" t="s">
        <v>252</v>
      </c>
    </row>
    <row r="45" spans="1:34" x14ac:dyDescent="0.4">
      <c r="A45" s="33">
        <f>VLOOKUP(D45,'#子任务'!$G:$N,8,FALSE)</f>
        <v>1611000</v>
      </c>
      <c r="B45" s="33">
        <v>34</v>
      </c>
      <c r="C45" s="2" t="str">
        <f t="shared" si="8"/>
        <v>第15章 欣欣向荣</v>
      </c>
      <c r="D45" s="2" t="s">
        <v>293</v>
      </c>
      <c r="E45" s="2">
        <f t="shared" si="9"/>
        <v>15</v>
      </c>
      <c r="F45" s="33">
        <f t="shared" si="11"/>
        <v>1610010</v>
      </c>
      <c r="H45" s="6" t="str">
        <f t="shared" si="10"/>
        <v>1611010:1611020:1611030:1611040:1611050:1611060:1611070:1611080:1611090</v>
      </c>
      <c r="I45" s="6">
        <f>COUNTIF('#子任务'!$O:$O,A45)-1</f>
        <v>9</v>
      </c>
      <c r="J45" s="6">
        <f t="shared" si="12"/>
        <v>1611010</v>
      </c>
      <c r="K45" s="6">
        <f t="shared" si="12"/>
        <v>1611020</v>
      </c>
      <c r="L45" s="6">
        <f t="shared" si="12"/>
        <v>1611030</v>
      </c>
      <c r="M45" s="6">
        <f t="shared" si="12"/>
        <v>1611040</v>
      </c>
      <c r="N45" s="6">
        <f t="shared" si="12"/>
        <v>1611050</v>
      </c>
      <c r="O45" s="6">
        <f t="shared" si="12"/>
        <v>1611060</v>
      </c>
      <c r="P45" s="6">
        <f t="shared" si="12"/>
        <v>1611070</v>
      </c>
      <c r="Q45" s="6">
        <f t="shared" si="12"/>
        <v>1611080</v>
      </c>
      <c r="R45" s="6">
        <f t="shared" si="12"/>
        <v>1611090</v>
      </c>
      <c r="S45" s="6" t="str">
        <f t="shared" si="12"/>
        <v/>
      </c>
      <c r="T45" s="6" t="str">
        <f t="shared" si="12"/>
        <v/>
      </c>
      <c r="U45" s="6" t="str">
        <f t="shared" si="12"/>
        <v/>
      </c>
      <c r="V45" s="6" t="str">
        <f t="shared" si="12"/>
        <v/>
      </c>
      <c r="W45" s="6" t="s">
        <v>249</v>
      </c>
      <c r="X45" s="7" t="s">
        <v>250</v>
      </c>
      <c r="AF45" s="33">
        <v>500</v>
      </c>
    </row>
    <row r="46" spans="1:34" x14ac:dyDescent="0.4">
      <c r="A46" s="33">
        <f>VLOOKUP(D46,'#子任务'!$G:$N,8,FALSE)</f>
        <v>1710010</v>
      </c>
      <c r="B46" s="33">
        <v>35</v>
      </c>
      <c r="C46" s="2" t="str">
        <f t="shared" si="8"/>
        <v>第16章 开启转场</v>
      </c>
      <c r="D46" s="2" t="s">
        <v>294</v>
      </c>
      <c r="E46" s="2">
        <f t="shared" si="9"/>
        <v>16</v>
      </c>
      <c r="F46" s="33">
        <f t="shared" si="11"/>
        <v>1611000</v>
      </c>
      <c r="H46" s="6" t="str">
        <f t="shared" si="10"/>
        <v/>
      </c>
      <c r="I46" s="6"/>
      <c r="J46" s="6" t="str">
        <f t="shared" si="12"/>
        <v/>
      </c>
      <c r="K46" s="6" t="str">
        <f t="shared" si="12"/>
        <v/>
      </c>
      <c r="L46" s="6" t="str">
        <f t="shared" si="12"/>
        <v/>
      </c>
      <c r="M46" s="6" t="str">
        <f t="shared" si="12"/>
        <v/>
      </c>
      <c r="N46" s="6" t="str">
        <f t="shared" si="12"/>
        <v/>
      </c>
      <c r="O46" s="6" t="str">
        <f t="shared" si="12"/>
        <v/>
      </c>
      <c r="P46" s="6" t="str">
        <f t="shared" si="12"/>
        <v/>
      </c>
      <c r="Q46" s="6" t="str">
        <f t="shared" si="12"/>
        <v/>
      </c>
      <c r="R46" s="6" t="str">
        <f t="shared" si="12"/>
        <v/>
      </c>
      <c r="S46" s="6" t="str">
        <f t="shared" si="12"/>
        <v/>
      </c>
      <c r="T46" s="6" t="str">
        <f t="shared" si="12"/>
        <v/>
      </c>
      <c r="U46" s="6" t="str">
        <f t="shared" si="12"/>
        <v/>
      </c>
      <c r="V46" s="6" t="str">
        <f t="shared" si="12"/>
        <v/>
      </c>
      <c r="W46" s="6" t="s">
        <v>249</v>
      </c>
      <c r="X46" s="7" t="s">
        <v>250</v>
      </c>
      <c r="Y46" s="2" t="str">
        <f>CONCATENATE("Quest_chapter__limitdesc_",E46-1)</f>
        <v>Quest_chapter__limitdesc_15</v>
      </c>
      <c r="Z46" s="2">
        <v>7001</v>
      </c>
      <c r="AB46" s="33" t="b">
        <v>1</v>
      </c>
      <c r="AC46" s="33" t="s">
        <v>251</v>
      </c>
      <c r="AF46" s="33">
        <v>500</v>
      </c>
      <c r="AH46" s="33" t="s">
        <v>252</v>
      </c>
    </row>
    <row r="47" spans="1:34" x14ac:dyDescent="0.4">
      <c r="A47" s="33">
        <f>VLOOKUP(D47,'#子任务'!$G:$N,8,FALSE)</f>
        <v>1711000</v>
      </c>
      <c r="B47" s="33">
        <v>36</v>
      </c>
      <c r="C47" s="2" t="str">
        <f t="shared" si="8"/>
        <v>第16章 巩固城防</v>
      </c>
      <c r="D47" s="2" t="s">
        <v>295</v>
      </c>
      <c r="E47" s="2">
        <f t="shared" si="9"/>
        <v>16</v>
      </c>
      <c r="F47" s="33">
        <f t="shared" si="11"/>
        <v>1710010</v>
      </c>
      <c r="H47" s="6" t="str">
        <f t="shared" si="10"/>
        <v>1711010:1711020:1711030:1711040:1711050:1711060:1711070:1711080:1711090:1711100:1711110:1711120</v>
      </c>
      <c r="I47" s="6">
        <f>COUNTIF('#子任务'!$O:$O,A47)-1</f>
        <v>12</v>
      </c>
      <c r="J47" s="6">
        <f t="shared" si="12"/>
        <v>1711010</v>
      </c>
      <c r="K47" s="6">
        <f t="shared" si="12"/>
        <v>1711020</v>
      </c>
      <c r="L47" s="6">
        <f t="shared" si="12"/>
        <v>1711030</v>
      </c>
      <c r="M47" s="6">
        <f t="shared" si="12"/>
        <v>1711040</v>
      </c>
      <c r="N47" s="6">
        <f t="shared" si="12"/>
        <v>1711050</v>
      </c>
      <c r="O47" s="6">
        <f t="shared" si="12"/>
        <v>1711060</v>
      </c>
      <c r="P47" s="6">
        <f t="shared" si="12"/>
        <v>1711070</v>
      </c>
      <c r="Q47" s="6">
        <f t="shared" si="12"/>
        <v>1711080</v>
      </c>
      <c r="R47" s="6">
        <f t="shared" si="12"/>
        <v>1711090</v>
      </c>
      <c r="S47" s="6">
        <f t="shared" si="12"/>
        <v>1711100</v>
      </c>
      <c r="T47" s="6">
        <f t="shared" si="12"/>
        <v>1711110</v>
      </c>
      <c r="U47" s="6">
        <f t="shared" si="12"/>
        <v>1711120</v>
      </c>
      <c r="V47" s="6" t="str">
        <f t="shared" si="12"/>
        <v/>
      </c>
      <c r="W47" s="6" t="s">
        <v>249</v>
      </c>
      <c r="X47" s="7" t="s">
        <v>250</v>
      </c>
      <c r="AF47" s="33">
        <v>500</v>
      </c>
    </row>
    <row r="48" spans="1:34" x14ac:dyDescent="0.4">
      <c r="A48" s="33">
        <f>VLOOKUP(D48,'#子任务'!$G:$N,8,FALSE)</f>
        <v>1810010</v>
      </c>
      <c r="B48" s="33">
        <v>37</v>
      </c>
      <c r="C48" s="2" t="str">
        <f t="shared" si="8"/>
        <v>第17章 开启转场</v>
      </c>
      <c r="D48" s="2" t="s">
        <v>296</v>
      </c>
      <c r="E48" s="2">
        <f t="shared" si="9"/>
        <v>17</v>
      </c>
      <c r="F48" s="33">
        <f t="shared" si="11"/>
        <v>1711000</v>
      </c>
      <c r="H48" s="6" t="str">
        <f t="shared" si="10"/>
        <v/>
      </c>
      <c r="I48" s="6"/>
      <c r="J48" s="6" t="str">
        <f t="shared" si="12"/>
        <v/>
      </c>
      <c r="K48" s="6" t="str">
        <f t="shared" si="12"/>
        <v/>
      </c>
      <c r="L48" s="6" t="str">
        <f t="shared" si="12"/>
        <v/>
      </c>
      <c r="M48" s="6" t="str">
        <f t="shared" si="12"/>
        <v/>
      </c>
      <c r="N48" s="6" t="str">
        <f t="shared" si="12"/>
        <v/>
      </c>
      <c r="O48" s="6" t="str">
        <f t="shared" si="12"/>
        <v/>
      </c>
      <c r="P48" s="6" t="str">
        <f t="shared" si="12"/>
        <v/>
      </c>
      <c r="Q48" s="6" t="str">
        <f t="shared" si="12"/>
        <v/>
      </c>
      <c r="R48" s="6" t="str">
        <f t="shared" si="12"/>
        <v/>
      </c>
      <c r="S48" s="6" t="str">
        <f t="shared" si="12"/>
        <v/>
      </c>
      <c r="T48" s="6" t="str">
        <f t="shared" si="12"/>
        <v/>
      </c>
      <c r="U48" s="6" t="str">
        <f t="shared" si="12"/>
        <v/>
      </c>
      <c r="V48" s="6" t="str">
        <f t="shared" si="12"/>
        <v/>
      </c>
      <c r="W48" s="6" t="s">
        <v>249</v>
      </c>
      <c r="X48" s="7" t="s">
        <v>250</v>
      </c>
      <c r="Y48" s="2" t="str">
        <f>CONCATENATE("Quest_chapter__limitdesc_",E48-1)</f>
        <v>Quest_chapter__limitdesc_16</v>
      </c>
      <c r="Z48" s="2">
        <v>7001</v>
      </c>
      <c r="AB48" s="33" t="b">
        <v>1</v>
      </c>
      <c r="AC48" s="33" t="s">
        <v>251</v>
      </c>
      <c r="AF48" s="33">
        <v>500</v>
      </c>
      <c r="AH48" s="33" t="s">
        <v>252</v>
      </c>
    </row>
    <row r="49" spans="1:34" x14ac:dyDescent="0.4">
      <c r="A49" s="33">
        <f>VLOOKUP(D49,'#子任务'!$G:$N,8,FALSE)</f>
        <v>1811000</v>
      </c>
      <c r="B49" s="33">
        <v>38</v>
      </c>
      <c r="C49" s="2" t="str">
        <f t="shared" si="8"/>
        <v>第17章 英雄设施</v>
      </c>
      <c r="D49" s="2" t="s">
        <v>297</v>
      </c>
      <c r="E49" s="2">
        <f t="shared" si="9"/>
        <v>17</v>
      </c>
      <c r="F49" s="33">
        <f t="shared" si="11"/>
        <v>1810010</v>
      </c>
      <c r="H49" s="6" t="str">
        <f t="shared" si="10"/>
        <v>1811010:1811020:1811030:1811040:1811050:1811060:1811070:1811080:1811090:1811100</v>
      </c>
      <c r="I49" s="6">
        <f>COUNTIF('#子任务'!$O:$O,A49)-1</f>
        <v>10</v>
      </c>
      <c r="J49" s="6">
        <f t="shared" si="12"/>
        <v>1811010</v>
      </c>
      <c r="K49" s="6">
        <f t="shared" si="12"/>
        <v>1811020</v>
      </c>
      <c r="L49" s="6">
        <f t="shared" si="12"/>
        <v>1811030</v>
      </c>
      <c r="M49" s="6">
        <f t="shared" si="12"/>
        <v>1811040</v>
      </c>
      <c r="N49" s="6">
        <f t="shared" si="12"/>
        <v>1811050</v>
      </c>
      <c r="O49" s="6">
        <f t="shared" si="12"/>
        <v>1811060</v>
      </c>
      <c r="P49" s="6">
        <f t="shared" si="12"/>
        <v>1811070</v>
      </c>
      <c r="Q49" s="6">
        <f t="shared" si="12"/>
        <v>1811080</v>
      </c>
      <c r="R49" s="6">
        <f t="shared" si="12"/>
        <v>1811090</v>
      </c>
      <c r="S49" s="6">
        <f t="shared" si="12"/>
        <v>1811100</v>
      </c>
      <c r="T49" s="6" t="str">
        <f t="shared" si="12"/>
        <v/>
      </c>
      <c r="U49" s="6" t="str">
        <f t="shared" si="12"/>
        <v/>
      </c>
      <c r="V49" s="6" t="str">
        <f t="shared" si="12"/>
        <v/>
      </c>
      <c r="W49" s="6" t="s">
        <v>249</v>
      </c>
      <c r="X49" s="7" t="s">
        <v>250</v>
      </c>
      <c r="Y49" s="15"/>
      <c r="AF49" s="33">
        <v>500</v>
      </c>
    </row>
    <row r="50" spans="1:34" x14ac:dyDescent="0.4">
      <c r="A50" s="33">
        <f>VLOOKUP(D50,'#子任务'!$G:$N,8,FALSE)</f>
        <v>1910010</v>
      </c>
      <c r="B50" s="33">
        <v>39</v>
      </c>
      <c r="C50" s="2" t="str">
        <f t="shared" si="8"/>
        <v>第18章 开启转场</v>
      </c>
      <c r="D50" s="2" t="s">
        <v>298</v>
      </c>
      <c r="E50" s="2">
        <f t="shared" si="9"/>
        <v>18</v>
      </c>
      <c r="F50" s="33">
        <f t="shared" si="11"/>
        <v>1811000</v>
      </c>
      <c r="H50" s="6" t="str">
        <f t="shared" si="10"/>
        <v/>
      </c>
      <c r="I50" s="6"/>
      <c r="J50" s="6" t="str">
        <f t="shared" si="12"/>
        <v/>
      </c>
      <c r="K50" s="6" t="str">
        <f t="shared" si="12"/>
        <v/>
      </c>
      <c r="L50" s="6" t="str">
        <f t="shared" si="12"/>
        <v/>
      </c>
      <c r="M50" s="6" t="str">
        <f t="shared" si="12"/>
        <v/>
      </c>
      <c r="N50" s="6" t="str">
        <f t="shared" si="12"/>
        <v/>
      </c>
      <c r="O50" s="6" t="str">
        <f t="shared" si="12"/>
        <v/>
      </c>
      <c r="P50" s="6" t="str">
        <f t="shared" si="12"/>
        <v/>
      </c>
      <c r="Q50" s="6" t="str">
        <f t="shared" si="12"/>
        <v/>
      </c>
      <c r="R50" s="6" t="str">
        <f t="shared" si="12"/>
        <v/>
      </c>
      <c r="S50" s="6" t="str">
        <f t="shared" si="12"/>
        <v/>
      </c>
      <c r="T50" s="6" t="str">
        <f t="shared" si="12"/>
        <v/>
      </c>
      <c r="U50" s="6" t="str">
        <f t="shared" si="12"/>
        <v/>
      </c>
      <c r="V50" s="6" t="str">
        <f t="shared" si="12"/>
        <v/>
      </c>
      <c r="W50" s="6" t="s">
        <v>249</v>
      </c>
      <c r="X50" s="7" t="s">
        <v>250</v>
      </c>
      <c r="Y50" s="2" t="str">
        <f>CONCATENATE("Quest_chapter__limitdesc_",E50-1)</f>
        <v>Quest_chapter__limitdesc_17</v>
      </c>
      <c r="Z50" s="2">
        <v>7001</v>
      </c>
      <c r="AB50" s="33" t="b">
        <v>1</v>
      </c>
      <c r="AC50" s="33" t="s">
        <v>251</v>
      </c>
      <c r="AF50" s="33">
        <v>500</v>
      </c>
      <c r="AH50" s="33" t="s">
        <v>252</v>
      </c>
    </row>
    <row r="51" spans="1:34" x14ac:dyDescent="0.4">
      <c r="A51" s="33">
        <f>VLOOKUP(D51,'#子任务'!$G:$N,8,FALSE)</f>
        <v>1911000</v>
      </c>
      <c r="B51" s="33">
        <v>40</v>
      </c>
      <c r="C51" s="2" t="str">
        <f t="shared" si="8"/>
        <v>第18章 威武之师</v>
      </c>
      <c r="D51" s="2" t="s">
        <v>299</v>
      </c>
      <c r="E51" s="2">
        <f t="shared" si="9"/>
        <v>18</v>
      </c>
      <c r="F51" s="33">
        <f t="shared" si="11"/>
        <v>1910010</v>
      </c>
      <c r="H51" s="6" t="str">
        <f t="shared" si="10"/>
        <v>1911010:1911020:1911030:1911040:1911050:1911060:1911070:1911080</v>
      </c>
      <c r="I51" s="6">
        <f>COUNTIF('#子任务'!$O:$O,A51)-1</f>
        <v>8</v>
      </c>
      <c r="J51" s="6">
        <f t="shared" si="12"/>
        <v>1911010</v>
      </c>
      <c r="K51" s="6">
        <f t="shared" si="12"/>
        <v>1911020</v>
      </c>
      <c r="L51" s="6">
        <f t="shared" si="12"/>
        <v>1911030</v>
      </c>
      <c r="M51" s="6">
        <f t="shared" si="12"/>
        <v>1911040</v>
      </c>
      <c r="N51" s="6">
        <f t="shared" si="12"/>
        <v>1911050</v>
      </c>
      <c r="O51" s="6">
        <f t="shared" si="12"/>
        <v>1911060</v>
      </c>
      <c r="P51" s="6">
        <f t="shared" si="12"/>
        <v>1911070</v>
      </c>
      <c r="Q51" s="6">
        <f t="shared" si="12"/>
        <v>1911080</v>
      </c>
      <c r="R51" s="6" t="str">
        <f t="shared" si="12"/>
        <v/>
      </c>
      <c r="S51" s="6" t="str">
        <f t="shared" si="12"/>
        <v/>
      </c>
      <c r="T51" s="6" t="str">
        <f t="shared" si="12"/>
        <v/>
      </c>
      <c r="U51" s="6" t="str">
        <f t="shared" si="12"/>
        <v/>
      </c>
      <c r="V51" s="6" t="str">
        <f t="shared" si="12"/>
        <v/>
      </c>
      <c r="W51" s="6" t="s">
        <v>249</v>
      </c>
      <c r="X51" s="7" t="s">
        <v>250</v>
      </c>
      <c r="AF51" s="33">
        <v>500</v>
      </c>
    </row>
    <row r="52" spans="1:34" x14ac:dyDescent="0.4">
      <c r="A52" s="33">
        <f>VLOOKUP(D52,'#子任务'!$G:$N,8,FALSE)</f>
        <v>2010010</v>
      </c>
      <c r="B52" s="33">
        <v>41</v>
      </c>
      <c r="C52" s="2" t="str">
        <f t="shared" si="8"/>
        <v>第19章 开启转场</v>
      </c>
      <c r="D52" s="2" t="s">
        <v>300</v>
      </c>
      <c r="E52" s="2">
        <f t="shared" si="9"/>
        <v>19</v>
      </c>
      <c r="F52" s="33">
        <f t="shared" si="11"/>
        <v>1911000</v>
      </c>
      <c r="H52" s="6" t="str">
        <f t="shared" si="10"/>
        <v/>
      </c>
      <c r="I52" s="6"/>
      <c r="J52" s="6" t="str">
        <f t="shared" si="12"/>
        <v/>
      </c>
      <c r="K52" s="6" t="str">
        <f t="shared" si="12"/>
        <v/>
      </c>
      <c r="L52" s="6" t="str">
        <f t="shared" si="12"/>
        <v/>
      </c>
      <c r="M52" s="6" t="str">
        <f t="shared" si="12"/>
        <v/>
      </c>
      <c r="N52" s="6" t="str">
        <f t="shared" si="12"/>
        <v/>
      </c>
      <c r="O52" s="6" t="str">
        <f t="shared" si="12"/>
        <v/>
      </c>
      <c r="P52" s="6" t="str">
        <f t="shared" si="12"/>
        <v/>
      </c>
      <c r="Q52" s="6" t="str">
        <f t="shared" si="12"/>
        <v/>
      </c>
      <c r="R52" s="6" t="str">
        <f t="shared" si="12"/>
        <v/>
      </c>
      <c r="S52" s="6" t="str">
        <f t="shared" si="12"/>
        <v/>
      </c>
      <c r="T52" s="6" t="str">
        <f t="shared" si="12"/>
        <v/>
      </c>
      <c r="U52" s="6" t="str">
        <f t="shared" si="12"/>
        <v/>
      </c>
      <c r="V52" s="6" t="str">
        <f t="shared" si="12"/>
        <v/>
      </c>
      <c r="W52" s="6" t="s">
        <v>249</v>
      </c>
      <c r="X52" s="7" t="s">
        <v>250</v>
      </c>
      <c r="Y52" s="2" t="str">
        <f>CONCATENATE("Quest_chapter__limitdesc_",E52-1)</f>
        <v>Quest_chapter__limitdesc_18</v>
      </c>
      <c r="Z52" s="2">
        <v>7001</v>
      </c>
      <c r="AB52" s="33" t="b">
        <v>1</v>
      </c>
      <c r="AC52" s="33" t="s">
        <v>251</v>
      </c>
      <c r="AF52" s="33">
        <v>500</v>
      </c>
      <c r="AH52" s="33" t="s">
        <v>252</v>
      </c>
    </row>
    <row r="53" spans="1:34" x14ac:dyDescent="0.4">
      <c r="A53" s="33">
        <f>VLOOKUP(D53,'#子任务'!$G:$N,8,FALSE)</f>
        <v>2011000</v>
      </c>
      <c r="B53" s="33">
        <v>42</v>
      </c>
      <c r="C53" s="2" t="str">
        <f t="shared" si="8"/>
        <v>第19章 蓬勃发展</v>
      </c>
      <c r="D53" s="33" t="s">
        <v>301</v>
      </c>
      <c r="E53" s="2">
        <f t="shared" si="9"/>
        <v>19</v>
      </c>
      <c r="F53" s="33">
        <f t="shared" si="11"/>
        <v>2010010</v>
      </c>
      <c r="H53" s="6" t="str">
        <f t="shared" si="10"/>
        <v>2011010:2011020:2011030:2011040:2011050:2011060:2011070:2011080:2011090:2011100</v>
      </c>
      <c r="I53" s="6">
        <f>COUNTIF('#子任务'!$O:$O,A53)-1</f>
        <v>10</v>
      </c>
      <c r="J53" s="6">
        <f t="shared" si="12"/>
        <v>2011010</v>
      </c>
      <c r="K53" s="6">
        <f t="shared" si="12"/>
        <v>2011020</v>
      </c>
      <c r="L53" s="6">
        <f t="shared" si="12"/>
        <v>2011030</v>
      </c>
      <c r="M53" s="6">
        <f t="shared" si="12"/>
        <v>2011040</v>
      </c>
      <c r="N53" s="6">
        <f t="shared" si="12"/>
        <v>2011050</v>
      </c>
      <c r="O53" s="6">
        <f t="shared" si="12"/>
        <v>2011060</v>
      </c>
      <c r="P53" s="6">
        <f t="shared" si="12"/>
        <v>2011070</v>
      </c>
      <c r="Q53" s="6">
        <f t="shared" si="12"/>
        <v>2011080</v>
      </c>
      <c r="R53" s="6">
        <f t="shared" si="12"/>
        <v>2011090</v>
      </c>
      <c r="S53" s="6">
        <f t="shared" si="12"/>
        <v>2011100</v>
      </c>
      <c r="T53" s="6" t="str">
        <f t="shared" si="12"/>
        <v/>
      </c>
      <c r="U53" s="6" t="str">
        <f t="shared" si="12"/>
        <v/>
      </c>
      <c r="V53" s="6" t="str">
        <f t="shared" si="12"/>
        <v/>
      </c>
      <c r="W53" s="6" t="s">
        <v>249</v>
      </c>
      <c r="X53" s="7" t="s">
        <v>250</v>
      </c>
      <c r="AF53" s="33">
        <v>500</v>
      </c>
    </row>
    <row r="54" spans="1:34" x14ac:dyDescent="0.4">
      <c r="A54" s="33">
        <f>VLOOKUP(D54,'#子任务'!$G:$N,8,FALSE)</f>
        <v>2110010</v>
      </c>
      <c r="B54" s="33">
        <v>43</v>
      </c>
      <c r="C54" s="2" t="str">
        <f t="shared" si="8"/>
        <v>第20章 开启转场</v>
      </c>
      <c r="D54" s="33" t="s">
        <v>302</v>
      </c>
      <c r="E54" s="2">
        <f t="shared" si="9"/>
        <v>20</v>
      </c>
      <c r="F54" s="33">
        <f t="shared" si="11"/>
        <v>2011000</v>
      </c>
      <c r="H54" s="6" t="str">
        <f t="shared" si="10"/>
        <v/>
      </c>
      <c r="I54" s="6"/>
      <c r="J54" s="6" t="str">
        <f t="shared" ref="J54:V65" si="13">IF($I54="","",IF((COLUMN()-COLUMN($I54))&gt;$I54,"",$A54+(COLUMN()-COLUMN($I54))*10))</f>
        <v/>
      </c>
      <c r="K54" s="6" t="str">
        <f t="shared" si="13"/>
        <v/>
      </c>
      <c r="L54" s="6" t="str">
        <f t="shared" si="13"/>
        <v/>
      </c>
      <c r="M54" s="6" t="str">
        <f t="shared" si="13"/>
        <v/>
      </c>
      <c r="N54" s="6" t="str">
        <f t="shared" si="13"/>
        <v/>
      </c>
      <c r="O54" s="6" t="str">
        <f t="shared" si="13"/>
        <v/>
      </c>
      <c r="P54" s="6" t="str">
        <f t="shared" si="13"/>
        <v/>
      </c>
      <c r="Q54" s="6" t="str">
        <f t="shared" si="13"/>
        <v/>
      </c>
      <c r="R54" s="6" t="str">
        <f t="shared" si="13"/>
        <v/>
      </c>
      <c r="S54" s="6" t="str">
        <f t="shared" si="13"/>
        <v/>
      </c>
      <c r="T54" s="6" t="str">
        <f t="shared" si="13"/>
        <v/>
      </c>
      <c r="U54" s="6" t="str">
        <f t="shared" si="13"/>
        <v/>
      </c>
      <c r="V54" s="6" t="str">
        <f t="shared" si="13"/>
        <v/>
      </c>
      <c r="W54" s="6" t="s">
        <v>249</v>
      </c>
      <c r="X54" s="7" t="s">
        <v>250</v>
      </c>
      <c r="Y54" s="2" t="str">
        <f>CONCATENATE("Quest_chapter__limitdesc_",E54-1)</f>
        <v>Quest_chapter__limitdesc_19</v>
      </c>
      <c r="Z54" s="2">
        <v>7001</v>
      </c>
      <c r="AB54" s="33" t="b">
        <v>1</v>
      </c>
      <c r="AC54" s="33" t="s">
        <v>251</v>
      </c>
      <c r="AF54" s="33">
        <v>500</v>
      </c>
      <c r="AH54" s="33" t="s">
        <v>252</v>
      </c>
    </row>
    <row r="55" spans="1:34" x14ac:dyDescent="0.4">
      <c r="A55" s="33">
        <f>VLOOKUP(D55,'#子任务'!$G:$N,8,FALSE)</f>
        <v>2111000</v>
      </c>
      <c r="B55" s="33">
        <v>44</v>
      </c>
      <c r="C55" s="2" t="str">
        <f t="shared" si="8"/>
        <v>第20章 练兵设施</v>
      </c>
      <c r="D55" s="33" t="s">
        <v>303</v>
      </c>
      <c r="E55" s="2">
        <f t="shared" si="9"/>
        <v>20</v>
      </c>
      <c r="F55" s="33">
        <f t="shared" si="11"/>
        <v>2110010</v>
      </c>
      <c r="H55" s="6" t="str">
        <f t="shared" si="10"/>
        <v>2111010:2111020:2111030:2111040:2111050:2111060:2111070:2111080:2111090</v>
      </c>
      <c r="I55" s="6">
        <f>COUNTIF('#子任务'!$O:$O,A55)-1</f>
        <v>9</v>
      </c>
      <c r="J55" s="6">
        <f t="shared" si="13"/>
        <v>2111010</v>
      </c>
      <c r="K55" s="6">
        <f t="shared" si="13"/>
        <v>2111020</v>
      </c>
      <c r="L55" s="6">
        <f t="shared" si="13"/>
        <v>2111030</v>
      </c>
      <c r="M55" s="6">
        <f t="shared" si="13"/>
        <v>2111040</v>
      </c>
      <c r="N55" s="6">
        <f t="shared" si="13"/>
        <v>2111050</v>
      </c>
      <c r="O55" s="6">
        <f t="shared" si="13"/>
        <v>2111060</v>
      </c>
      <c r="P55" s="6">
        <f t="shared" si="13"/>
        <v>2111070</v>
      </c>
      <c r="Q55" s="6">
        <f t="shared" si="13"/>
        <v>2111080</v>
      </c>
      <c r="R55" s="6">
        <f t="shared" si="13"/>
        <v>2111090</v>
      </c>
      <c r="S55" s="6" t="str">
        <f t="shared" si="13"/>
        <v/>
      </c>
      <c r="T55" s="6" t="str">
        <f t="shared" si="13"/>
        <v/>
      </c>
      <c r="U55" s="6" t="str">
        <f t="shared" si="13"/>
        <v/>
      </c>
      <c r="V55" s="6" t="str">
        <f t="shared" si="13"/>
        <v/>
      </c>
      <c r="W55" s="6" t="s">
        <v>249</v>
      </c>
      <c r="X55" s="7" t="s">
        <v>250</v>
      </c>
      <c r="AF55" s="33">
        <v>500</v>
      </c>
    </row>
    <row r="56" spans="1:34" x14ac:dyDescent="0.4">
      <c r="A56" s="33">
        <f>VLOOKUP(D56,'#子任务'!$G:$N,8,FALSE)</f>
        <v>2210010</v>
      </c>
      <c r="B56" s="33">
        <v>45</v>
      </c>
      <c r="C56" s="2" t="str">
        <f t="shared" si="8"/>
        <v>第21章 开启转场</v>
      </c>
      <c r="D56" s="33" t="s">
        <v>304</v>
      </c>
      <c r="E56" s="2">
        <f t="shared" si="9"/>
        <v>21</v>
      </c>
      <c r="F56" s="33">
        <f t="shared" si="11"/>
        <v>2111000</v>
      </c>
      <c r="H56" s="6" t="str">
        <f t="shared" si="10"/>
        <v/>
      </c>
      <c r="I56" s="6"/>
      <c r="J56" s="6" t="str">
        <f t="shared" si="13"/>
        <v/>
      </c>
      <c r="K56" s="6" t="str">
        <f t="shared" si="13"/>
        <v/>
      </c>
      <c r="L56" s="6" t="str">
        <f t="shared" si="13"/>
        <v/>
      </c>
      <c r="M56" s="6" t="str">
        <f t="shared" si="13"/>
        <v/>
      </c>
      <c r="N56" s="6" t="str">
        <f t="shared" si="13"/>
        <v/>
      </c>
      <c r="O56" s="6" t="str">
        <f t="shared" si="13"/>
        <v/>
      </c>
      <c r="P56" s="6" t="str">
        <f t="shared" si="13"/>
        <v/>
      </c>
      <c r="Q56" s="6" t="str">
        <f t="shared" si="13"/>
        <v/>
      </c>
      <c r="R56" s="6" t="str">
        <f t="shared" si="13"/>
        <v/>
      </c>
      <c r="S56" s="6" t="str">
        <f t="shared" si="13"/>
        <v/>
      </c>
      <c r="T56" s="6" t="str">
        <f t="shared" si="13"/>
        <v/>
      </c>
      <c r="U56" s="6" t="str">
        <f t="shared" si="13"/>
        <v/>
      </c>
      <c r="V56" s="6" t="str">
        <f t="shared" si="13"/>
        <v/>
      </c>
      <c r="W56" s="6" t="s">
        <v>249</v>
      </c>
      <c r="X56" s="7" t="s">
        <v>250</v>
      </c>
      <c r="Y56" s="2" t="str">
        <f>CONCATENATE("Quest_chapter__limitdesc_",E56-1)</f>
        <v>Quest_chapter__limitdesc_20</v>
      </c>
      <c r="Z56" s="2">
        <v>7001</v>
      </c>
      <c r="AB56" s="33" t="b">
        <v>1</v>
      </c>
      <c r="AC56" s="33" t="s">
        <v>251</v>
      </c>
      <c r="AF56" s="33">
        <v>500</v>
      </c>
      <c r="AH56" s="33" t="s">
        <v>252</v>
      </c>
    </row>
    <row r="57" spans="1:34" x14ac:dyDescent="0.4">
      <c r="A57" s="33">
        <f>VLOOKUP(D57,'#子任务'!$G:$N,8,FALSE)</f>
        <v>2211000</v>
      </c>
      <c r="B57" s="33">
        <v>46</v>
      </c>
      <c r="C57" s="2" t="str">
        <f t="shared" si="8"/>
        <v>第21章 国士无双</v>
      </c>
      <c r="D57" s="33" t="s">
        <v>305</v>
      </c>
      <c r="E57" s="2">
        <f t="shared" si="9"/>
        <v>21</v>
      </c>
      <c r="F57" s="33">
        <f t="shared" si="11"/>
        <v>2210010</v>
      </c>
      <c r="H57" s="6" t="str">
        <f t="shared" si="10"/>
        <v>2211010:2211020:2211030:2211040:2211050:2211060:2211070:2211080:2211090</v>
      </c>
      <c r="I57" s="6">
        <f>COUNTIF('#子任务'!$O:$O,A57)-1</f>
        <v>9</v>
      </c>
      <c r="J57" s="6">
        <f t="shared" si="13"/>
        <v>2211010</v>
      </c>
      <c r="K57" s="6">
        <f t="shared" si="13"/>
        <v>2211020</v>
      </c>
      <c r="L57" s="6">
        <f t="shared" si="13"/>
        <v>2211030</v>
      </c>
      <c r="M57" s="6">
        <f t="shared" si="13"/>
        <v>2211040</v>
      </c>
      <c r="N57" s="6">
        <f t="shared" si="13"/>
        <v>2211050</v>
      </c>
      <c r="O57" s="6">
        <f t="shared" si="13"/>
        <v>2211060</v>
      </c>
      <c r="P57" s="6">
        <f t="shared" si="13"/>
        <v>2211070</v>
      </c>
      <c r="Q57" s="6">
        <f t="shared" si="13"/>
        <v>2211080</v>
      </c>
      <c r="R57" s="6">
        <f t="shared" si="13"/>
        <v>2211090</v>
      </c>
      <c r="S57" s="6" t="str">
        <f t="shared" si="13"/>
        <v/>
      </c>
      <c r="T57" s="6" t="str">
        <f t="shared" si="13"/>
        <v/>
      </c>
      <c r="U57" s="6" t="str">
        <f t="shared" si="13"/>
        <v/>
      </c>
      <c r="V57" s="6" t="str">
        <f t="shared" si="13"/>
        <v/>
      </c>
      <c r="W57" s="6" t="s">
        <v>249</v>
      </c>
      <c r="X57" s="7" t="s">
        <v>250</v>
      </c>
      <c r="AF57" s="33">
        <v>500</v>
      </c>
    </row>
    <row r="58" spans="1:34" x14ac:dyDescent="0.4">
      <c r="A58" s="33">
        <f>VLOOKUP(D58,'#子任务'!$G:$N,8,FALSE)</f>
        <v>2310010</v>
      </c>
      <c r="B58" s="33">
        <v>47</v>
      </c>
      <c r="C58" s="2" t="str">
        <f t="shared" si="8"/>
        <v>第22章 开启转场</v>
      </c>
      <c r="D58" s="33" t="s">
        <v>306</v>
      </c>
      <c r="E58" s="2">
        <f t="shared" si="9"/>
        <v>22</v>
      </c>
      <c r="F58" s="33">
        <f t="shared" si="11"/>
        <v>2211000</v>
      </c>
      <c r="H58" s="6" t="str">
        <f t="shared" si="10"/>
        <v/>
      </c>
      <c r="I58" s="6"/>
      <c r="J58" s="6" t="str">
        <f t="shared" si="13"/>
        <v/>
      </c>
      <c r="K58" s="6" t="str">
        <f t="shared" si="13"/>
        <v/>
      </c>
      <c r="L58" s="6" t="str">
        <f t="shared" si="13"/>
        <v/>
      </c>
      <c r="M58" s="6" t="str">
        <f t="shared" si="13"/>
        <v/>
      </c>
      <c r="N58" s="6" t="str">
        <f t="shared" si="13"/>
        <v/>
      </c>
      <c r="O58" s="6" t="str">
        <f t="shared" si="13"/>
        <v/>
      </c>
      <c r="P58" s="6" t="str">
        <f t="shared" si="13"/>
        <v/>
      </c>
      <c r="Q58" s="6" t="str">
        <f t="shared" si="13"/>
        <v/>
      </c>
      <c r="R58" s="6" t="str">
        <f t="shared" si="13"/>
        <v/>
      </c>
      <c r="S58" s="6" t="str">
        <f t="shared" si="13"/>
        <v/>
      </c>
      <c r="T58" s="6" t="str">
        <f t="shared" si="13"/>
        <v/>
      </c>
      <c r="U58" s="6" t="str">
        <f t="shared" si="13"/>
        <v/>
      </c>
      <c r="V58" s="6" t="str">
        <f t="shared" si="13"/>
        <v/>
      </c>
      <c r="W58" s="6" t="s">
        <v>249</v>
      </c>
      <c r="X58" s="7" t="s">
        <v>250</v>
      </c>
      <c r="Y58" s="2" t="str">
        <f>CONCATENATE("Quest_chapter__limitdesc_",E58-1)</f>
        <v>Quest_chapter__limitdesc_21</v>
      </c>
      <c r="Z58" s="2">
        <v>7001</v>
      </c>
      <c r="AB58" s="33" t="b">
        <v>1</v>
      </c>
      <c r="AC58" s="33" t="s">
        <v>251</v>
      </c>
      <c r="AF58" s="33">
        <v>500</v>
      </c>
      <c r="AH58" s="33" t="s">
        <v>252</v>
      </c>
    </row>
    <row r="59" spans="1:34" x14ac:dyDescent="0.4">
      <c r="A59" s="33">
        <f>VLOOKUP(D59,'#子任务'!$G:$N,8,FALSE)</f>
        <v>2311000</v>
      </c>
      <c r="B59" s="33">
        <v>48</v>
      </c>
      <c r="C59" s="2" t="str">
        <f t="shared" si="8"/>
        <v>第22章 全盛时代</v>
      </c>
      <c r="D59" s="33" t="s">
        <v>307</v>
      </c>
      <c r="E59" s="2">
        <f t="shared" si="9"/>
        <v>22</v>
      </c>
      <c r="F59" s="33">
        <f t="shared" si="11"/>
        <v>2310010</v>
      </c>
      <c r="H59" s="6" t="str">
        <f t="shared" si="10"/>
        <v>2311010:2311020:2311030:2311040:2311050:2311060:2311070:2311080:2311090:2311100</v>
      </c>
      <c r="I59" s="6">
        <f>COUNTIF('#子任务'!$O:$O,A59)-1</f>
        <v>10</v>
      </c>
      <c r="J59" s="6">
        <f t="shared" si="13"/>
        <v>2311010</v>
      </c>
      <c r="K59" s="6">
        <f t="shared" si="13"/>
        <v>2311020</v>
      </c>
      <c r="L59" s="6">
        <f t="shared" si="13"/>
        <v>2311030</v>
      </c>
      <c r="M59" s="6">
        <f t="shared" si="13"/>
        <v>2311040</v>
      </c>
      <c r="N59" s="6">
        <f t="shared" si="13"/>
        <v>2311050</v>
      </c>
      <c r="O59" s="6">
        <f t="shared" si="13"/>
        <v>2311060</v>
      </c>
      <c r="P59" s="6">
        <f t="shared" si="13"/>
        <v>2311070</v>
      </c>
      <c r="Q59" s="6">
        <f t="shared" si="13"/>
        <v>2311080</v>
      </c>
      <c r="R59" s="6">
        <f t="shared" si="13"/>
        <v>2311090</v>
      </c>
      <c r="S59" s="6">
        <f t="shared" si="13"/>
        <v>2311100</v>
      </c>
      <c r="T59" s="6" t="str">
        <f t="shared" si="13"/>
        <v/>
      </c>
      <c r="U59" s="6" t="str">
        <f t="shared" si="13"/>
        <v/>
      </c>
      <c r="V59" s="6" t="str">
        <f t="shared" si="13"/>
        <v/>
      </c>
      <c r="W59" s="6" t="s">
        <v>249</v>
      </c>
      <c r="X59" s="7" t="s">
        <v>250</v>
      </c>
      <c r="AF59" s="33">
        <v>500</v>
      </c>
    </row>
    <row r="60" spans="1:34" x14ac:dyDescent="0.4">
      <c r="A60" s="33">
        <f>VLOOKUP(D60,'#子任务'!$G:$N,8,FALSE)</f>
        <v>2410010</v>
      </c>
      <c r="B60" s="33">
        <v>49</v>
      </c>
      <c r="C60" s="2" t="str">
        <f t="shared" si="8"/>
        <v>第23章 开启转场</v>
      </c>
      <c r="D60" s="33" t="s">
        <v>308</v>
      </c>
      <c r="E60" s="2">
        <f t="shared" si="9"/>
        <v>23</v>
      </c>
      <c r="F60" s="33">
        <f t="shared" si="11"/>
        <v>2311000</v>
      </c>
      <c r="H60" s="6" t="str">
        <f t="shared" si="10"/>
        <v/>
      </c>
      <c r="I60" s="6"/>
      <c r="J60" s="6" t="str">
        <f t="shared" si="13"/>
        <v/>
      </c>
      <c r="K60" s="6" t="str">
        <f t="shared" si="13"/>
        <v/>
      </c>
      <c r="L60" s="6" t="str">
        <f t="shared" si="13"/>
        <v/>
      </c>
      <c r="M60" s="6" t="str">
        <f t="shared" si="13"/>
        <v/>
      </c>
      <c r="N60" s="6" t="str">
        <f t="shared" si="13"/>
        <v/>
      </c>
      <c r="O60" s="6" t="str">
        <f t="shared" si="13"/>
        <v/>
      </c>
      <c r="P60" s="6" t="str">
        <f t="shared" si="13"/>
        <v/>
      </c>
      <c r="Q60" s="6" t="str">
        <f t="shared" si="13"/>
        <v/>
      </c>
      <c r="R60" s="6" t="str">
        <f t="shared" si="13"/>
        <v/>
      </c>
      <c r="S60" s="6" t="str">
        <f t="shared" si="13"/>
        <v/>
      </c>
      <c r="T60" s="6" t="str">
        <f t="shared" si="13"/>
        <v/>
      </c>
      <c r="U60" s="6" t="str">
        <f t="shared" si="13"/>
        <v/>
      </c>
      <c r="V60" s="6" t="str">
        <f t="shared" si="13"/>
        <v/>
      </c>
      <c r="W60" s="6" t="s">
        <v>249</v>
      </c>
      <c r="X60" s="7" t="s">
        <v>250</v>
      </c>
      <c r="Y60" s="2" t="str">
        <f>CONCATENATE("Quest_chapter__limitdesc_",E60-1)</f>
        <v>Quest_chapter__limitdesc_22</v>
      </c>
      <c r="Z60" s="2">
        <v>7001</v>
      </c>
      <c r="AB60" s="33" t="b">
        <v>1</v>
      </c>
      <c r="AC60" s="33" t="s">
        <v>251</v>
      </c>
      <c r="AF60" s="33">
        <v>500</v>
      </c>
      <c r="AH60" s="33" t="s">
        <v>252</v>
      </c>
    </row>
    <row r="61" spans="1:34" x14ac:dyDescent="0.4">
      <c r="A61" s="33">
        <f>VLOOKUP(D61,'#子任务'!$G:$N,8,FALSE)</f>
        <v>2411000</v>
      </c>
      <c r="B61" s="33">
        <v>50</v>
      </c>
      <c r="C61" s="2" t="str">
        <f t="shared" si="8"/>
        <v>第23章 繁荣昌盛</v>
      </c>
      <c r="D61" s="33" t="s">
        <v>309</v>
      </c>
      <c r="E61" s="2">
        <f t="shared" si="9"/>
        <v>23</v>
      </c>
      <c r="F61" s="33">
        <f t="shared" si="11"/>
        <v>2410010</v>
      </c>
      <c r="H61" s="6" t="str">
        <f t="shared" si="10"/>
        <v>2411010:2411020:2411030:2411040:2411050:2411060:2411070:2411080:2411090:2411100</v>
      </c>
      <c r="I61" s="6">
        <f>COUNTIF('#子任务'!$O:$O,A61)-1</f>
        <v>10</v>
      </c>
      <c r="J61" s="6">
        <f t="shared" si="13"/>
        <v>2411010</v>
      </c>
      <c r="K61" s="6">
        <f t="shared" si="13"/>
        <v>2411020</v>
      </c>
      <c r="L61" s="6">
        <f t="shared" si="13"/>
        <v>2411030</v>
      </c>
      <c r="M61" s="6">
        <f t="shared" si="13"/>
        <v>2411040</v>
      </c>
      <c r="N61" s="6">
        <f t="shared" si="13"/>
        <v>2411050</v>
      </c>
      <c r="O61" s="6">
        <f t="shared" si="13"/>
        <v>2411060</v>
      </c>
      <c r="P61" s="6">
        <f t="shared" si="13"/>
        <v>2411070</v>
      </c>
      <c r="Q61" s="6">
        <f t="shared" si="13"/>
        <v>2411080</v>
      </c>
      <c r="R61" s="6">
        <f t="shared" si="13"/>
        <v>2411090</v>
      </c>
      <c r="S61" s="6">
        <f t="shared" si="13"/>
        <v>2411100</v>
      </c>
      <c r="T61" s="6" t="str">
        <f t="shared" si="13"/>
        <v/>
      </c>
      <c r="U61" s="6" t="str">
        <f t="shared" si="13"/>
        <v/>
      </c>
      <c r="V61" s="6" t="str">
        <f t="shared" si="13"/>
        <v/>
      </c>
      <c r="W61" s="6" t="s">
        <v>249</v>
      </c>
      <c r="X61" s="7" t="s">
        <v>250</v>
      </c>
      <c r="AF61" s="33">
        <v>500</v>
      </c>
    </row>
    <row r="62" spans="1:34" x14ac:dyDescent="0.4">
      <c r="A62" s="33">
        <f>VLOOKUP(D62,'#子任务'!$G:$N,8,FALSE)</f>
        <v>2510010</v>
      </c>
      <c r="C62" s="33" t="str">
        <f t="shared" si="8"/>
        <v>第24章 开启转场</v>
      </c>
      <c r="D62" s="33" t="s">
        <v>310</v>
      </c>
      <c r="E62" s="33">
        <f t="shared" si="9"/>
        <v>24</v>
      </c>
      <c r="F62" s="33">
        <f t="shared" si="11"/>
        <v>2411000</v>
      </c>
      <c r="H62" s="6" t="str">
        <f t="shared" si="10"/>
        <v/>
      </c>
      <c r="J62" s="6" t="str">
        <f t="shared" si="13"/>
        <v/>
      </c>
      <c r="K62" s="6" t="str">
        <f t="shared" si="13"/>
        <v/>
      </c>
      <c r="L62" s="6" t="str">
        <f t="shared" si="13"/>
        <v/>
      </c>
      <c r="M62" s="6" t="str">
        <f t="shared" si="13"/>
        <v/>
      </c>
      <c r="N62" s="6" t="str">
        <f t="shared" si="13"/>
        <v/>
      </c>
      <c r="O62" s="6" t="str">
        <f t="shared" si="13"/>
        <v/>
      </c>
      <c r="P62" s="6" t="str">
        <f t="shared" si="13"/>
        <v/>
      </c>
      <c r="Q62" s="6" t="str">
        <f t="shared" si="13"/>
        <v/>
      </c>
      <c r="R62" s="6" t="str">
        <f t="shared" si="13"/>
        <v/>
      </c>
      <c r="S62" s="6" t="str">
        <f t="shared" si="13"/>
        <v/>
      </c>
      <c r="T62" s="6" t="str">
        <f t="shared" si="13"/>
        <v/>
      </c>
      <c r="U62" s="6" t="str">
        <f t="shared" si="13"/>
        <v/>
      </c>
      <c r="V62" s="6" t="str">
        <f t="shared" si="13"/>
        <v/>
      </c>
      <c r="W62" s="6" t="s">
        <v>249</v>
      </c>
      <c r="X62" s="7" t="s">
        <v>250</v>
      </c>
      <c r="Y62" s="2" t="str">
        <f>CONCATENATE("Quest_chapter__limitdesc_",E62-1)</f>
        <v>Quest_chapter__limitdesc_23</v>
      </c>
      <c r="Z62" s="2">
        <v>7001</v>
      </c>
      <c r="AB62" s="33" t="b">
        <v>1</v>
      </c>
      <c r="AC62" s="33" t="s">
        <v>251</v>
      </c>
      <c r="AF62" s="33">
        <v>500</v>
      </c>
      <c r="AH62" s="33" t="s">
        <v>252</v>
      </c>
    </row>
    <row r="63" spans="1:34" x14ac:dyDescent="0.4">
      <c r="A63" s="33">
        <f>VLOOKUP(D63,'#子任务'!$G:$N,8,FALSE)</f>
        <v>2511000</v>
      </c>
      <c r="C63" s="33" t="str">
        <f t="shared" si="8"/>
        <v>第24章 全盛实力</v>
      </c>
      <c r="D63" s="33" t="s">
        <v>311</v>
      </c>
      <c r="E63" s="33">
        <f t="shared" si="9"/>
        <v>24</v>
      </c>
      <c r="F63" s="33">
        <f t="shared" si="11"/>
        <v>2510010</v>
      </c>
      <c r="H63" s="6" t="str">
        <f t="shared" si="10"/>
        <v>2511010:2511020:2511030:2511040:2511050:2511060:2511070:2511080</v>
      </c>
      <c r="I63" s="6">
        <f>COUNTIF('#子任务'!$O:$O,A63)-1</f>
        <v>8</v>
      </c>
      <c r="J63" s="6">
        <f t="shared" si="13"/>
        <v>2511010</v>
      </c>
      <c r="K63" s="6">
        <f t="shared" si="13"/>
        <v>2511020</v>
      </c>
      <c r="L63" s="6">
        <f t="shared" si="13"/>
        <v>2511030</v>
      </c>
      <c r="M63" s="6">
        <f t="shared" si="13"/>
        <v>2511040</v>
      </c>
      <c r="N63" s="6">
        <f t="shared" si="13"/>
        <v>2511050</v>
      </c>
      <c r="O63" s="6">
        <f t="shared" si="13"/>
        <v>2511060</v>
      </c>
      <c r="P63" s="6">
        <f t="shared" si="13"/>
        <v>2511070</v>
      </c>
      <c r="Q63" s="6">
        <f t="shared" si="13"/>
        <v>2511080</v>
      </c>
      <c r="R63" s="6" t="str">
        <f t="shared" si="13"/>
        <v/>
      </c>
      <c r="S63" s="6" t="str">
        <f t="shared" si="13"/>
        <v/>
      </c>
      <c r="T63" s="6" t="str">
        <f t="shared" si="13"/>
        <v/>
      </c>
      <c r="U63" s="6" t="str">
        <f t="shared" si="13"/>
        <v/>
      </c>
      <c r="V63" s="6" t="str">
        <f t="shared" si="13"/>
        <v/>
      </c>
      <c r="W63" s="6" t="s">
        <v>249</v>
      </c>
      <c r="X63" s="7" t="s">
        <v>250</v>
      </c>
      <c r="AF63" s="33">
        <v>500</v>
      </c>
    </row>
    <row r="64" spans="1:34" x14ac:dyDescent="0.4">
      <c r="A64" s="33">
        <f>VLOOKUP(D64,'#子任务'!$G:$N,8,FALSE)</f>
        <v>2610010</v>
      </c>
      <c r="C64" s="33" t="str">
        <f t="shared" si="8"/>
        <v>第25章 开启转场</v>
      </c>
      <c r="D64" s="33" t="s">
        <v>312</v>
      </c>
      <c r="E64" s="33">
        <f t="shared" si="9"/>
        <v>25</v>
      </c>
      <c r="F64" s="33">
        <f t="shared" si="11"/>
        <v>2511000</v>
      </c>
      <c r="H64" s="6" t="str">
        <f t="shared" si="10"/>
        <v/>
      </c>
      <c r="J64" s="6" t="str">
        <f t="shared" si="13"/>
        <v/>
      </c>
      <c r="K64" s="6" t="str">
        <f t="shared" si="13"/>
        <v/>
      </c>
      <c r="L64" s="6" t="str">
        <f t="shared" si="13"/>
        <v/>
      </c>
      <c r="M64" s="6" t="str">
        <f t="shared" si="13"/>
        <v/>
      </c>
      <c r="N64" s="6" t="str">
        <f t="shared" si="13"/>
        <v/>
      </c>
      <c r="O64" s="6" t="str">
        <f t="shared" si="13"/>
        <v/>
      </c>
      <c r="P64" s="6" t="str">
        <f t="shared" si="13"/>
        <v/>
      </c>
      <c r="Q64" s="6" t="str">
        <f t="shared" si="13"/>
        <v/>
      </c>
      <c r="R64" s="6" t="str">
        <f t="shared" si="13"/>
        <v/>
      </c>
      <c r="S64" s="6" t="str">
        <f t="shared" si="13"/>
        <v/>
      </c>
      <c r="T64" s="6" t="str">
        <f t="shared" si="13"/>
        <v/>
      </c>
      <c r="U64" s="6" t="str">
        <f t="shared" si="13"/>
        <v/>
      </c>
      <c r="V64" s="6" t="str">
        <f t="shared" si="13"/>
        <v/>
      </c>
      <c r="W64" s="6" t="s">
        <v>249</v>
      </c>
      <c r="X64" s="7" t="s">
        <v>250</v>
      </c>
      <c r="Y64" s="2" t="str">
        <f>CONCATENATE("Quest_chapter__limitdesc_",E64-1)</f>
        <v>Quest_chapter__limitdesc_24</v>
      </c>
      <c r="Z64" s="2">
        <v>7001</v>
      </c>
      <c r="AB64" s="33" t="b">
        <v>1</v>
      </c>
      <c r="AC64" s="33" t="s">
        <v>251</v>
      </c>
      <c r="AF64" s="33">
        <v>500</v>
      </c>
      <c r="AH64" s="33" t="s">
        <v>252</v>
      </c>
    </row>
    <row r="65" spans="1:32" x14ac:dyDescent="0.4">
      <c r="A65" s="33">
        <f>VLOOKUP(D65,'#子任务'!$G:$N,8,FALSE)</f>
        <v>2611000</v>
      </c>
      <c r="C65" s="33" t="str">
        <f t="shared" si="8"/>
        <v>第25章 称霸帝国</v>
      </c>
      <c r="D65" s="33" t="s">
        <v>313</v>
      </c>
      <c r="E65" s="33">
        <f t="shared" si="9"/>
        <v>25</v>
      </c>
      <c r="F65" s="33">
        <f t="shared" si="11"/>
        <v>2610010</v>
      </c>
      <c r="H65" s="6" t="str">
        <f t="shared" si="10"/>
        <v>2611010:2611020:2611030:2611040:2611050:2611060:2611070:2611080:2611090:2611100:2611110</v>
      </c>
      <c r="I65" s="6">
        <f>COUNTIF('#子任务'!$O:$O,A65)-1</f>
        <v>11</v>
      </c>
      <c r="J65" s="6">
        <f t="shared" si="13"/>
        <v>2611010</v>
      </c>
      <c r="K65" s="6">
        <f t="shared" si="13"/>
        <v>2611020</v>
      </c>
      <c r="L65" s="6">
        <f t="shared" si="13"/>
        <v>2611030</v>
      </c>
      <c r="M65" s="6">
        <f t="shared" si="13"/>
        <v>2611040</v>
      </c>
      <c r="N65" s="6">
        <f t="shared" si="13"/>
        <v>2611050</v>
      </c>
      <c r="O65" s="6">
        <f t="shared" si="13"/>
        <v>2611060</v>
      </c>
      <c r="P65" s="6">
        <f t="shared" si="13"/>
        <v>2611070</v>
      </c>
      <c r="Q65" s="6">
        <f t="shared" si="13"/>
        <v>2611080</v>
      </c>
      <c r="R65" s="6">
        <f t="shared" si="13"/>
        <v>2611090</v>
      </c>
      <c r="S65" s="6">
        <f t="shared" si="13"/>
        <v>2611100</v>
      </c>
      <c r="T65" s="6">
        <f t="shared" si="13"/>
        <v>2611110</v>
      </c>
      <c r="U65" s="6" t="str">
        <f t="shared" si="13"/>
        <v/>
      </c>
      <c r="V65" s="6" t="str">
        <f t="shared" si="13"/>
        <v/>
      </c>
      <c r="W65" s="6" t="s">
        <v>249</v>
      </c>
      <c r="X65" s="7" t="s">
        <v>250</v>
      </c>
      <c r="AF65" s="33">
        <v>500</v>
      </c>
    </row>
  </sheetData>
  <phoneticPr fontId="5" type="noConversion"/>
  <pageMargins left="0.69930555555555596" right="0.69930555555555596" top="0.75" bottom="0.75" header="0.3" footer="0.3"/>
  <pageSetup paperSize="9" orientation="portrait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481"/>
  <sheetViews>
    <sheetView zoomScale="110" zoomScaleNormal="110" workbookViewId="0">
      <pane xSplit="7" ySplit="3" topLeftCell="H44" activePane="bottomRight" state="frozen"/>
      <selection pane="topRight" activeCell="H1" sqref="H1"/>
      <selection pane="bottomLeft" activeCell="A4" sqref="A4"/>
      <selection pane="bottomRight" activeCell="G44" sqref="G44"/>
    </sheetView>
  </sheetViews>
  <sheetFormatPr defaultColWidth="23.33203125" defaultRowHeight="16.399999999999999" customHeight="1" x14ac:dyDescent="0.4"/>
  <cols>
    <col min="1" max="1" width="9.33203125" style="2" customWidth="1"/>
    <col min="2" max="3" width="3.33203125" style="33" customWidth="1"/>
    <col min="4" max="4" width="4.08203125" style="33" customWidth="1"/>
    <col min="5" max="5" width="4.33203125" style="33" customWidth="1"/>
    <col min="6" max="6" width="10.33203125" style="2" customWidth="1"/>
    <col min="7" max="7" width="31.08203125" style="33" customWidth="1"/>
    <col min="8" max="8" width="22.33203125" style="33" customWidth="1"/>
    <col min="9" max="9" width="10" style="33" customWidth="1"/>
    <col min="10" max="10" width="4.25" style="33" customWidth="1"/>
    <col min="11" max="11" width="19.25" style="33" customWidth="1"/>
    <col min="12" max="12" width="13" style="33" customWidth="1"/>
    <col min="13" max="13" width="52.08203125" style="33" customWidth="1"/>
    <col min="14" max="14" width="9.33203125" style="1" customWidth="1"/>
    <col min="15" max="15" width="9" style="1" customWidth="1"/>
    <col min="16" max="16" width="19" style="1" customWidth="1"/>
    <col min="17" max="17" width="24" style="1" customWidth="1"/>
    <col min="18" max="18" width="11.33203125" style="1" customWidth="1"/>
    <col min="19" max="19" width="10.33203125" style="1" customWidth="1"/>
    <col min="20" max="20" width="14.25" style="1" customWidth="1"/>
    <col min="21" max="21" width="8.08203125" style="33" customWidth="1"/>
    <col min="22" max="22" width="42.75" style="33" customWidth="1"/>
    <col min="23" max="23" width="20.75" style="33" customWidth="1"/>
    <col min="24" max="24" width="13.75" style="33" customWidth="1"/>
    <col min="25" max="25" width="11.08203125" style="33" customWidth="1"/>
    <col min="26" max="26" width="13.25" style="33" customWidth="1"/>
    <col min="27" max="27" width="42.33203125" style="33" customWidth="1"/>
    <col min="28" max="28" width="20.33203125" style="33" customWidth="1"/>
    <col min="29" max="29" width="14.08203125" style="33" customWidth="1"/>
    <col min="30" max="30" width="13.33203125" style="33" customWidth="1"/>
    <col min="31" max="31" width="20.33203125" style="33" customWidth="1"/>
    <col min="32" max="32" width="10.25" style="33" customWidth="1"/>
    <col min="33" max="34" width="12.33203125" style="33" customWidth="1"/>
    <col min="35" max="35" width="10.08203125" style="33" customWidth="1"/>
    <col min="36" max="36" width="12.83203125" style="33" customWidth="1"/>
    <col min="37" max="37" width="12.58203125" style="33" customWidth="1"/>
    <col min="38" max="38" width="23.33203125" style="33" customWidth="1"/>
    <col min="39" max="16384" width="23.33203125" style="33"/>
  </cols>
  <sheetData>
    <row r="1" spans="1:37" s="8" customFormat="1" ht="16.399999999999999" customHeight="1" x14ac:dyDescent="0.4">
      <c r="A1" s="3" t="s">
        <v>110</v>
      </c>
      <c r="B1" s="8" t="s">
        <v>111</v>
      </c>
      <c r="F1" s="3"/>
      <c r="N1" s="9"/>
      <c r="O1" s="9"/>
      <c r="P1" s="9"/>
      <c r="Q1" s="9"/>
      <c r="R1" s="9"/>
      <c r="S1" s="9"/>
      <c r="T1" s="9"/>
    </row>
    <row r="2" spans="1:37" s="10" customFormat="1" ht="16.399999999999999" customHeight="1" x14ac:dyDescent="0.4">
      <c r="A2" s="4" t="s">
        <v>68</v>
      </c>
      <c r="B2" s="10" t="s">
        <v>112</v>
      </c>
      <c r="C2" s="10" t="s">
        <v>113</v>
      </c>
      <c r="D2" s="10" t="s">
        <v>114</v>
      </c>
      <c r="E2" s="10" t="s">
        <v>115</v>
      </c>
      <c r="F2" s="34" t="s">
        <v>62</v>
      </c>
      <c r="G2" s="10" t="s">
        <v>116</v>
      </c>
      <c r="H2" s="10" t="s">
        <v>117</v>
      </c>
      <c r="I2" s="10" t="s">
        <v>118</v>
      </c>
      <c r="J2" s="10" t="s">
        <v>119</v>
      </c>
      <c r="K2" s="10" t="s">
        <v>120</v>
      </c>
      <c r="L2" s="10" t="s">
        <v>121</v>
      </c>
      <c r="M2" s="10" t="s">
        <v>122</v>
      </c>
      <c r="N2" s="11" t="s">
        <v>123</v>
      </c>
      <c r="O2" s="11" t="s">
        <v>124</v>
      </c>
      <c r="P2" s="11" t="s">
        <v>125</v>
      </c>
      <c r="Q2" s="11" t="s">
        <v>126</v>
      </c>
      <c r="R2" s="11" t="s">
        <v>127</v>
      </c>
      <c r="S2" s="11" t="s">
        <v>128</v>
      </c>
      <c r="T2" s="11" t="s">
        <v>129</v>
      </c>
      <c r="U2" s="10" t="s">
        <v>130</v>
      </c>
      <c r="V2" s="10" t="s">
        <v>131</v>
      </c>
      <c r="W2" s="10" t="s">
        <v>132</v>
      </c>
      <c r="X2" s="10" t="s">
        <v>13</v>
      </c>
      <c r="Y2" s="10" t="s">
        <v>133</v>
      </c>
      <c r="Z2" s="10" t="s">
        <v>134</v>
      </c>
      <c r="AA2" s="10" t="s">
        <v>135</v>
      </c>
      <c r="AB2" s="10" t="s">
        <v>136</v>
      </c>
      <c r="AC2" s="10" t="s">
        <v>137</v>
      </c>
      <c r="AD2" s="10" t="s">
        <v>138</v>
      </c>
      <c r="AE2" s="10" t="s">
        <v>139</v>
      </c>
      <c r="AF2" s="10" t="s">
        <v>140</v>
      </c>
      <c r="AG2" s="10" t="s">
        <v>141</v>
      </c>
      <c r="AH2" s="10" t="s">
        <v>142</v>
      </c>
      <c r="AI2" s="10" t="s">
        <v>143</v>
      </c>
      <c r="AJ2" s="10" t="s">
        <v>144</v>
      </c>
      <c r="AK2" s="10" t="s">
        <v>145</v>
      </c>
    </row>
    <row r="3" spans="1:37" s="13" customFormat="1" ht="16.399999999999999" customHeight="1" x14ac:dyDescent="0.4">
      <c r="A3" s="12" t="s">
        <v>31</v>
      </c>
      <c r="B3" s="12"/>
      <c r="C3" s="12"/>
      <c r="D3" s="12"/>
      <c r="E3" s="12"/>
      <c r="F3" s="12" t="s">
        <v>95</v>
      </c>
      <c r="G3" s="12" t="s">
        <v>96</v>
      </c>
      <c r="H3" s="12"/>
      <c r="I3" s="12" t="s">
        <v>146</v>
      </c>
      <c r="J3" s="12" t="s">
        <v>147</v>
      </c>
      <c r="K3" s="13" t="s">
        <v>148</v>
      </c>
      <c r="L3" s="12" t="s">
        <v>149</v>
      </c>
      <c r="M3" s="12" t="s">
        <v>150</v>
      </c>
      <c r="N3" s="14"/>
      <c r="O3" s="14"/>
      <c r="P3" s="14"/>
      <c r="Q3" s="14"/>
      <c r="R3" s="14"/>
      <c r="S3" s="14"/>
      <c r="T3" s="14"/>
      <c r="U3" s="12" t="s">
        <v>151</v>
      </c>
      <c r="V3" s="12" t="s">
        <v>152</v>
      </c>
      <c r="W3" s="12" t="s">
        <v>153</v>
      </c>
      <c r="X3" s="12" t="s">
        <v>154</v>
      </c>
      <c r="Y3" s="12" t="s">
        <v>155</v>
      </c>
      <c r="Z3" s="12" t="s">
        <v>156</v>
      </c>
      <c r="AA3" s="12"/>
      <c r="AB3" s="13" t="s">
        <v>157</v>
      </c>
      <c r="AC3" s="13" t="s">
        <v>158</v>
      </c>
      <c r="AD3" s="12" t="s">
        <v>159</v>
      </c>
      <c r="AE3" s="12" t="s">
        <v>160</v>
      </c>
    </row>
    <row r="4" spans="1:37" s="31" customFormat="1" ht="16.5" customHeight="1" x14ac:dyDescent="0.4">
      <c r="A4" s="30">
        <f t="shared" ref="A4:A11" si="0">(B4+1)*100000+C4*10000+D4*1000+E4*10</f>
        <v>210010</v>
      </c>
      <c r="B4" s="31">
        <v>1</v>
      </c>
      <c r="C4" s="31">
        <v>1</v>
      </c>
      <c r="D4" s="31">
        <v>0</v>
      </c>
      <c r="E4" s="31">
        <f>IF(D4=0,1,IF(D4=#REF!,#REF!+1,0))</f>
        <v>1</v>
      </c>
      <c r="F4" s="30">
        <f t="shared" ref="F4:F11" si="1">IF($A4="","",IF($E4=0,$B4*1000+$D4*100+COUNTIF($O:$O,$A4),$B4*1000+$D4*100+$E4))</f>
        <v>1001</v>
      </c>
      <c r="G4" s="31" t="str">
        <f t="shared" ref="G4:G11" si="2">CONCATENATE(P4,R4,S4)</f>
        <v>第1章 开启转场</v>
      </c>
      <c r="H4" s="31" t="str">
        <f t="shared" ref="H4:H11" si="3">IF(OR(D4=0,E4=0),SUBSTITUTE(G4,"章",CONCATENATE("章&gt;&gt;")),CONCATENATE(B4-1,".",D4,IF(E4=0,"",CONCATENATE(".",E4)),"&gt;&gt;",G4))</f>
        <v>第1章&gt;&gt; 开启转场</v>
      </c>
      <c r="I4" s="30" t="s">
        <v>314</v>
      </c>
      <c r="K4" s="30" t="str">
        <f t="shared" ref="K4:K11" si="4">CONCATENATE("&lt;color=#FFC766&gt;",CONCATENATE(Q4,R4,T4),"&lt;/color&gt;")</f>
        <v>&lt;color=#FFC766&gt;第1章 开启转场&lt;/color&gt;</v>
      </c>
      <c r="L4" s="30" t="s">
        <v>249</v>
      </c>
      <c r="M4" s="30" t="s">
        <v>315</v>
      </c>
      <c r="N4" s="30">
        <f t="shared" ref="N4:N11" si="5">A4</f>
        <v>210010</v>
      </c>
      <c r="O4" s="30">
        <f t="shared" ref="O4:O11" si="6">(B4+1)*100000+C4*10000+D4*1000</f>
        <v>210000</v>
      </c>
      <c r="P4" s="32" t="s">
        <v>248</v>
      </c>
      <c r="Q4" s="32" t="s">
        <v>248</v>
      </c>
      <c r="R4" s="32"/>
      <c r="S4" s="32"/>
      <c r="T4" s="32"/>
      <c r="V4" s="30"/>
      <c r="W4" s="30"/>
      <c r="X4" s="30"/>
      <c r="Y4" s="30"/>
      <c r="Z4" s="30"/>
      <c r="AA4" s="30"/>
      <c r="AB4" s="36" t="str">
        <f>IF(AA4="","",VLOOKUP(AA4,[2]界面跳转!$H:$I,2,FALSE))</f>
        <v/>
      </c>
      <c r="AD4" s="30"/>
      <c r="AE4" s="30"/>
    </row>
    <row r="5" spans="1:37" s="22" customFormat="1" ht="16.5" customHeight="1" x14ac:dyDescent="0.4">
      <c r="A5" s="21">
        <f t="shared" si="0"/>
        <v>211000</v>
      </c>
      <c r="B5" s="22">
        <v>1</v>
      </c>
      <c r="C5" s="22">
        <v>1</v>
      </c>
      <c r="D5" s="22">
        <v>1</v>
      </c>
      <c r="E5" s="22">
        <f t="shared" ref="E5:E11" si="7">IF(D5=0,1,IF(D5=D4,E4+1,0))</f>
        <v>0</v>
      </c>
      <c r="F5" s="21">
        <f t="shared" si="1"/>
        <v>1102</v>
      </c>
      <c r="G5" s="21" t="str">
        <f t="shared" si="2"/>
        <v>第1章 重整旗鼓1.1</v>
      </c>
      <c r="H5" s="21" t="str">
        <f t="shared" si="3"/>
        <v>第1章&gt;&gt; 重整旗鼓1.1</v>
      </c>
      <c r="I5" s="21" t="s">
        <v>314</v>
      </c>
      <c r="K5" s="21" t="str">
        <f t="shared" si="4"/>
        <v>&lt;color=#FFC766&gt;第1章 重整旗鼓1.1&lt;/color&gt;</v>
      </c>
      <c r="L5" s="21" t="s">
        <v>249</v>
      </c>
      <c r="M5" s="21" t="s">
        <v>315</v>
      </c>
      <c r="N5" s="21">
        <f t="shared" si="5"/>
        <v>211000</v>
      </c>
      <c r="O5" s="21">
        <f t="shared" si="6"/>
        <v>211000</v>
      </c>
      <c r="P5" s="23" t="s">
        <v>253</v>
      </c>
      <c r="Q5" s="23" t="s">
        <v>253</v>
      </c>
      <c r="R5" s="23"/>
      <c r="S5" s="23"/>
      <c r="T5" s="23"/>
      <c r="V5" s="21"/>
      <c r="W5" s="21"/>
      <c r="X5" s="21"/>
      <c r="Y5" s="21"/>
      <c r="Z5" s="21"/>
      <c r="AA5" s="21"/>
      <c r="AB5" s="37" t="str">
        <f>IF(AA5="","",VLOOKUP(AA5,[2]界面跳转!$H:$I,2,FALSE))</f>
        <v/>
      </c>
      <c r="AD5" s="21"/>
      <c r="AE5" s="21"/>
    </row>
    <row r="6" spans="1:37" s="28" customFormat="1" ht="16.399999999999999" customHeight="1" x14ac:dyDescent="0.4">
      <c r="A6" s="18">
        <f t="shared" si="0"/>
        <v>211010</v>
      </c>
      <c r="B6" s="19">
        <v>1</v>
      </c>
      <c r="C6" s="19">
        <v>1</v>
      </c>
      <c r="D6" s="16">
        <v>1</v>
      </c>
      <c r="E6" s="28">
        <f t="shared" si="7"/>
        <v>1</v>
      </c>
      <c r="F6" s="44">
        <f t="shared" si="1"/>
        <v>1101</v>
      </c>
      <c r="G6" s="46" t="str">
        <f t="shared" si="2"/>
        <v>采集木材1次</v>
      </c>
      <c r="H6" s="46" t="str">
        <f t="shared" si="3"/>
        <v>0.1.1&gt;&gt;采集木材1次</v>
      </c>
      <c r="I6" s="44" t="s">
        <v>314</v>
      </c>
      <c r="K6" s="44" t="str">
        <f t="shared" si="4"/>
        <v>&lt;color=#FFC766&gt;采集木材1次&lt;/color&gt;</v>
      </c>
      <c r="L6" s="44" t="s">
        <v>249</v>
      </c>
      <c r="M6" s="19" t="s">
        <v>316</v>
      </c>
      <c r="N6" s="44">
        <f t="shared" si="5"/>
        <v>211010</v>
      </c>
      <c r="O6" s="44">
        <f t="shared" si="6"/>
        <v>211000</v>
      </c>
      <c r="P6" s="29" t="s">
        <v>317</v>
      </c>
      <c r="Q6" s="29" t="s">
        <v>317</v>
      </c>
      <c r="R6" s="29">
        <v>1</v>
      </c>
      <c r="S6" s="29" t="s">
        <v>318</v>
      </c>
      <c r="T6" s="29" t="s">
        <v>318</v>
      </c>
      <c r="U6" s="44"/>
      <c r="V6" s="44"/>
      <c r="W6" s="44"/>
      <c r="X6" s="44">
        <v>1700701</v>
      </c>
      <c r="Y6" s="44"/>
      <c r="Z6" s="44"/>
      <c r="AA6" s="44" t="s">
        <v>319</v>
      </c>
      <c r="AB6" s="44">
        <v>7701</v>
      </c>
      <c r="AD6" s="44"/>
      <c r="AE6" s="44"/>
      <c r="AF6" s="28">
        <f t="shared" ref="AF6:AF11" si="8">IF(X6="","",2000+500*(B6-2))</f>
        <v>1500</v>
      </c>
      <c r="AG6" s="28">
        <v>2400</v>
      </c>
      <c r="AH6" s="28">
        <f t="shared" ref="AH6:AH11" si="9">IF(AF6="","",2000+700*(B6-1))</f>
        <v>2000</v>
      </c>
    </row>
    <row r="7" spans="1:37" s="22" customFormat="1" ht="16.5" customHeight="1" x14ac:dyDescent="0.4">
      <c r="A7" s="21">
        <f t="shared" si="0"/>
        <v>212000</v>
      </c>
      <c r="B7" s="22">
        <v>1</v>
      </c>
      <c r="C7" s="22">
        <v>1</v>
      </c>
      <c r="D7" s="22">
        <v>2</v>
      </c>
      <c r="E7" s="22">
        <f t="shared" si="7"/>
        <v>0</v>
      </c>
      <c r="F7" s="21">
        <f t="shared" si="1"/>
        <v>1202</v>
      </c>
      <c r="G7" s="21" t="str">
        <f t="shared" si="2"/>
        <v>第1章 重整旗鼓1.2</v>
      </c>
      <c r="H7" s="21" t="str">
        <f t="shared" si="3"/>
        <v>第1章&gt;&gt; 重整旗鼓1.2</v>
      </c>
      <c r="I7" s="21" t="s">
        <v>314</v>
      </c>
      <c r="K7" s="21" t="str">
        <f t="shared" si="4"/>
        <v>&lt;color=#FFC766&gt;第1章 重整旗鼓1.2&lt;/color&gt;</v>
      </c>
      <c r="L7" s="21" t="s">
        <v>249</v>
      </c>
      <c r="M7" s="21" t="s">
        <v>315</v>
      </c>
      <c r="N7" s="21">
        <f t="shared" si="5"/>
        <v>212000</v>
      </c>
      <c r="O7" s="21">
        <f t="shared" si="6"/>
        <v>212000</v>
      </c>
      <c r="P7" s="23" t="s">
        <v>254</v>
      </c>
      <c r="Q7" s="23" t="s">
        <v>254</v>
      </c>
      <c r="R7" s="23"/>
      <c r="S7" s="23"/>
      <c r="T7" s="23"/>
      <c r="V7" s="21"/>
      <c r="W7" s="21"/>
      <c r="X7" s="21"/>
      <c r="Y7" s="21"/>
      <c r="Z7" s="21"/>
      <c r="AA7" s="21"/>
      <c r="AB7" s="37" t="str">
        <f>IF(AA7="","",VLOOKUP(AA7,[3]界面跳转!$H:$I,2,FALSE))</f>
        <v/>
      </c>
      <c r="AD7" s="21"/>
      <c r="AE7" s="21"/>
      <c r="AF7" s="22" t="str">
        <f t="shared" si="8"/>
        <v/>
      </c>
      <c r="AH7" s="22" t="str">
        <f t="shared" si="9"/>
        <v/>
      </c>
    </row>
    <row r="8" spans="1:37" s="19" customFormat="1" ht="16.399999999999999" customHeight="1" x14ac:dyDescent="0.4">
      <c r="A8" s="18">
        <f t="shared" si="0"/>
        <v>212010</v>
      </c>
      <c r="B8" s="19">
        <v>1</v>
      </c>
      <c r="C8" s="19">
        <v>1</v>
      </c>
      <c r="D8" s="19">
        <v>2</v>
      </c>
      <c r="E8" s="19">
        <f t="shared" si="7"/>
        <v>1</v>
      </c>
      <c r="F8" s="18">
        <f t="shared" si="1"/>
        <v>1201</v>
      </c>
      <c r="G8" s="46" t="str">
        <f t="shared" si="2"/>
        <v>修复居民房舍</v>
      </c>
      <c r="H8" s="46" t="str">
        <f t="shared" si="3"/>
        <v>0.2.1&gt;&gt;修复居民房舍</v>
      </c>
      <c r="I8" s="16" t="s">
        <v>314</v>
      </c>
      <c r="K8" s="18" t="str">
        <f t="shared" si="4"/>
        <v>&lt;color=#FFC766&gt;修复居民房舍&lt;/color&gt;</v>
      </c>
      <c r="L8" s="16" t="s">
        <v>249</v>
      </c>
      <c r="M8" s="16" t="s">
        <v>320</v>
      </c>
      <c r="N8" s="18">
        <f t="shared" si="5"/>
        <v>212010</v>
      </c>
      <c r="O8" s="18">
        <f t="shared" si="6"/>
        <v>212000</v>
      </c>
      <c r="P8" s="20" t="s">
        <v>321</v>
      </c>
      <c r="Q8" s="20" t="s">
        <v>321</v>
      </c>
      <c r="R8" s="20"/>
      <c r="S8" s="20"/>
      <c r="T8" s="20"/>
      <c r="U8" s="44"/>
      <c r="V8" s="16"/>
      <c r="W8" s="16"/>
      <c r="X8" s="44">
        <v>1700701</v>
      </c>
      <c r="Y8" s="44"/>
      <c r="Z8" s="44"/>
      <c r="AA8" s="16" t="s">
        <v>322</v>
      </c>
      <c r="AB8" s="44">
        <v>7702</v>
      </c>
      <c r="AD8" s="16"/>
      <c r="AE8" s="44"/>
      <c r="AF8" s="28">
        <f t="shared" si="8"/>
        <v>1500</v>
      </c>
      <c r="AG8" s="19">
        <v>2400</v>
      </c>
      <c r="AH8" s="19">
        <f t="shared" si="9"/>
        <v>2000</v>
      </c>
    </row>
    <row r="9" spans="1:37" s="22" customFormat="1" ht="16.5" customHeight="1" x14ac:dyDescent="0.4">
      <c r="A9" s="21">
        <f t="shared" si="0"/>
        <v>213000</v>
      </c>
      <c r="B9" s="22">
        <v>1</v>
      </c>
      <c r="C9" s="22">
        <v>1</v>
      </c>
      <c r="D9" s="22">
        <v>3</v>
      </c>
      <c r="E9" s="22">
        <f t="shared" si="7"/>
        <v>0</v>
      </c>
      <c r="F9" s="21">
        <f t="shared" si="1"/>
        <v>1305</v>
      </c>
      <c r="G9" s="21" t="str">
        <f t="shared" si="2"/>
        <v>第1章 重整旗鼓1.3</v>
      </c>
      <c r="H9" s="21" t="str">
        <f t="shared" si="3"/>
        <v>第1章&gt;&gt; 重整旗鼓1.3</v>
      </c>
      <c r="I9" s="21" t="s">
        <v>314</v>
      </c>
      <c r="K9" s="21" t="str">
        <f t="shared" si="4"/>
        <v>&lt;color=#FFC766&gt;第1章 重整旗鼓1.3&lt;/color&gt;</v>
      </c>
      <c r="L9" s="21" t="s">
        <v>249</v>
      </c>
      <c r="M9" s="21" t="s">
        <v>315</v>
      </c>
      <c r="N9" s="21">
        <f t="shared" si="5"/>
        <v>213000</v>
      </c>
      <c r="O9" s="21">
        <f t="shared" si="6"/>
        <v>213000</v>
      </c>
      <c r="P9" s="23" t="s">
        <v>255</v>
      </c>
      <c r="Q9" s="23" t="s">
        <v>255</v>
      </c>
      <c r="R9" s="23"/>
      <c r="S9" s="23"/>
      <c r="T9" s="23"/>
      <c r="V9" s="21"/>
      <c r="W9" s="21"/>
      <c r="X9" s="21"/>
      <c r="Y9" s="21"/>
      <c r="Z9" s="21"/>
      <c r="AA9" s="21"/>
      <c r="AB9" s="37" t="str">
        <f>IF(AA9="","",VLOOKUP(AA9,[3]界面跳转!$H:$I,2,FALSE))</f>
        <v/>
      </c>
      <c r="AD9" s="21"/>
      <c r="AE9" s="21"/>
      <c r="AF9" s="22" t="str">
        <f t="shared" si="8"/>
        <v/>
      </c>
      <c r="AH9" s="22" t="str">
        <f t="shared" si="9"/>
        <v/>
      </c>
    </row>
    <row r="10" spans="1:37" s="24" customFormat="1" ht="16.399999999999999" customHeight="1" x14ac:dyDescent="0.4">
      <c r="A10" s="16">
        <f t="shared" si="0"/>
        <v>213010</v>
      </c>
      <c r="B10" s="19">
        <v>1</v>
      </c>
      <c r="C10" s="24">
        <v>1</v>
      </c>
      <c r="D10" s="24">
        <v>3</v>
      </c>
      <c r="E10" s="24">
        <f t="shared" si="7"/>
        <v>1</v>
      </c>
      <c r="F10" s="46">
        <f t="shared" si="1"/>
        <v>1301</v>
      </c>
      <c r="G10" s="46" t="str">
        <f t="shared" si="2"/>
        <v>修复剑士营地</v>
      </c>
      <c r="H10" s="46" t="str">
        <f t="shared" si="3"/>
        <v>0.3.1&gt;&gt;修复剑士营地</v>
      </c>
      <c r="I10" s="16" t="s">
        <v>314</v>
      </c>
      <c r="J10" s="46"/>
      <c r="K10" s="46" t="str">
        <f t="shared" si="4"/>
        <v>&lt;color=#FFC766&gt;修复剑士营地&lt;/color&gt;</v>
      </c>
      <c r="L10" s="46" t="s">
        <v>249</v>
      </c>
      <c r="M10" s="16" t="s">
        <v>323</v>
      </c>
      <c r="N10" s="46">
        <f t="shared" si="5"/>
        <v>213010</v>
      </c>
      <c r="O10" s="46">
        <f t="shared" si="6"/>
        <v>213000</v>
      </c>
      <c r="P10" s="46" t="s">
        <v>324</v>
      </c>
      <c r="Q10" s="46" t="s">
        <v>324</v>
      </c>
      <c r="R10" s="46"/>
      <c r="S10" s="46"/>
      <c r="T10" s="46"/>
      <c r="U10" s="44"/>
      <c r="V10" s="46"/>
      <c r="W10" s="46"/>
      <c r="X10" s="44">
        <v>1700701</v>
      </c>
      <c r="Y10" s="44"/>
      <c r="Z10" s="44"/>
      <c r="AA10" s="16" t="s">
        <v>325</v>
      </c>
      <c r="AB10" s="44">
        <v>7703</v>
      </c>
      <c r="AD10" s="16"/>
      <c r="AE10" s="44"/>
      <c r="AF10" s="28">
        <f t="shared" si="8"/>
        <v>1500</v>
      </c>
      <c r="AG10" s="19">
        <v>2400</v>
      </c>
      <c r="AH10" s="19">
        <f t="shared" si="9"/>
        <v>2000</v>
      </c>
    </row>
    <row r="11" spans="1:37" s="19" customFormat="1" ht="16.399999999999999" customHeight="1" x14ac:dyDescent="0.4">
      <c r="A11" s="18">
        <f t="shared" si="0"/>
        <v>213020</v>
      </c>
      <c r="B11" s="19">
        <v>1</v>
      </c>
      <c r="C11" s="19">
        <v>1</v>
      </c>
      <c r="D11" s="19">
        <v>3</v>
      </c>
      <c r="E11" s="19">
        <f t="shared" si="7"/>
        <v>2</v>
      </c>
      <c r="F11" s="18">
        <f t="shared" si="1"/>
        <v>1302</v>
      </c>
      <c r="G11" s="46" t="str">
        <f t="shared" si="2"/>
        <v>完成任意一次狩猎</v>
      </c>
      <c r="H11" s="46" t="str">
        <f t="shared" si="3"/>
        <v>0.3.2&gt;&gt;完成任意一次狩猎</v>
      </c>
      <c r="I11" s="16" t="s">
        <v>314</v>
      </c>
      <c r="K11" s="18" t="str">
        <f t="shared" si="4"/>
        <v>&lt;color=#FFC766&gt;完成任意一次狩猎&lt;/color&gt;</v>
      </c>
      <c r="L11" s="16" t="s">
        <v>326</v>
      </c>
      <c r="M11" s="16" t="s">
        <v>327</v>
      </c>
      <c r="N11" s="18">
        <f t="shared" si="5"/>
        <v>213020</v>
      </c>
      <c r="O11" s="18">
        <f t="shared" si="6"/>
        <v>213000</v>
      </c>
      <c r="P11" s="46" t="s">
        <v>328</v>
      </c>
      <c r="Q11" s="46" t="s">
        <v>328</v>
      </c>
      <c r="R11" s="20"/>
      <c r="S11" s="20"/>
      <c r="T11" s="20"/>
      <c r="U11" s="44"/>
      <c r="V11" s="16"/>
      <c r="W11" s="16"/>
      <c r="X11" s="44">
        <v>1700701</v>
      </c>
      <c r="Y11" s="44"/>
      <c r="Z11" s="44"/>
      <c r="AA11" s="16" t="s">
        <v>329</v>
      </c>
      <c r="AB11" s="44">
        <v>7108</v>
      </c>
      <c r="AD11" s="16"/>
      <c r="AE11" s="44"/>
      <c r="AF11" s="28">
        <f t="shared" si="8"/>
        <v>1500</v>
      </c>
      <c r="AG11" s="19">
        <v>2400</v>
      </c>
      <c r="AH11" s="19">
        <f t="shared" si="9"/>
        <v>2000</v>
      </c>
    </row>
    <row r="12" spans="1:37" s="19" customFormat="1" ht="16.399999999999999" customHeight="1" x14ac:dyDescent="0.4">
      <c r="A12" s="18"/>
      <c r="F12" s="18"/>
      <c r="H12" s="46"/>
      <c r="I12" s="16"/>
      <c r="K12" s="18"/>
      <c r="L12" s="16"/>
      <c r="M12" s="16" t="s">
        <v>330</v>
      </c>
      <c r="N12" s="18"/>
      <c r="O12" s="18"/>
      <c r="P12" s="20"/>
      <c r="Q12" s="20"/>
      <c r="R12" s="20"/>
      <c r="S12" s="20"/>
      <c r="T12" s="20"/>
      <c r="U12" s="44"/>
      <c r="V12" s="16"/>
      <c r="W12" s="16"/>
      <c r="X12" s="44"/>
      <c r="Y12" s="44"/>
      <c r="Z12" s="44"/>
      <c r="AA12" s="16"/>
      <c r="AB12" s="44"/>
      <c r="AD12" s="16"/>
      <c r="AE12" s="44"/>
      <c r="AF12" s="28"/>
    </row>
    <row r="13" spans="1:37" s="19" customFormat="1" ht="16.399999999999999" customHeight="1" x14ac:dyDescent="0.4">
      <c r="A13" s="18">
        <f t="shared" ref="A13:A76" si="10">(B13+1)*100000+C13*10000+D13*1000+E13*10</f>
        <v>213030</v>
      </c>
      <c r="B13" s="19">
        <v>1</v>
      </c>
      <c r="C13" s="19">
        <v>1</v>
      </c>
      <c r="D13" s="19">
        <v>3</v>
      </c>
      <c r="E13" s="19">
        <f>IF(D13=0,1,IF(D13=D11,E11+1,0))</f>
        <v>3</v>
      </c>
      <c r="F13" s="18">
        <f t="shared" ref="F13:F76" si="11">IF($A13="","",IF($E13=0,$B13*1000+$D13*100+COUNTIF($O:$O,$A13),$B13*1000+$D13*100+$E13))</f>
        <v>1303</v>
      </c>
      <c r="G13" s="46" t="str">
        <f t="shared" ref="G13:G76" si="12">CONCATENATE(P13,R13,S13)</f>
        <v>训练任意数量士兵一次</v>
      </c>
      <c r="H13" s="46" t="str">
        <f t="shared" ref="H13:H76" si="13">IF(OR(D13=0,E13=0),SUBSTITUTE(G13,"章",CONCATENATE("章&gt;&gt;")),CONCATENATE(B13-1,".",D13,IF(E13=0,"",CONCATENATE(".",E13)),"&gt;&gt;",G13))</f>
        <v>0.3.3&gt;&gt;训练任意数量士兵一次</v>
      </c>
      <c r="I13" s="16" t="s">
        <v>314</v>
      </c>
      <c r="K13" s="18" t="str">
        <f t="shared" ref="K13:K76" si="14">CONCATENATE("&lt;color=#FFC766&gt;",CONCATENATE(Q13,R13,T13),"&lt;/color&gt;")</f>
        <v>&lt;color=#FFC766&gt;训练任意数量士兵一次&lt;/color&gt;</v>
      </c>
      <c r="L13" s="16" t="s">
        <v>249</v>
      </c>
      <c r="M13" s="19" t="s">
        <v>331</v>
      </c>
      <c r="N13" s="18">
        <f t="shared" ref="N13:N76" si="15">A13</f>
        <v>213030</v>
      </c>
      <c r="O13" s="18">
        <f t="shared" ref="O13:O76" si="16">(B13+1)*100000+C13*10000+D13*1000</f>
        <v>213000</v>
      </c>
      <c r="P13" s="20" t="s">
        <v>332</v>
      </c>
      <c r="Q13" s="20" t="s">
        <v>332</v>
      </c>
      <c r="R13" s="20"/>
      <c r="S13" s="20"/>
      <c r="T13" s="20"/>
      <c r="U13" s="44"/>
      <c r="V13" s="16"/>
      <c r="W13" s="16"/>
      <c r="X13" s="44">
        <v>1700702</v>
      </c>
      <c r="Y13" s="44"/>
      <c r="Z13" s="44"/>
      <c r="AA13" s="44" t="s">
        <v>333</v>
      </c>
      <c r="AB13" s="44">
        <v>7704</v>
      </c>
      <c r="AD13" s="16"/>
      <c r="AE13" s="44"/>
      <c r="AF13" s="19">
        <f t="shared" ref="AF13:AF44" si="17">IF(X13="","",2000+500*(B13-2))</f>
        <v>1500</v>
      </c>
      <c r="AG13" s="28">
        <v>3000</v>
      </c>
      <c r="AH13" s="28">
        <f t="shared" ref="AH13:AH44" si="18">IF(AF13="","",2000+700*(B13-1))</f>
        <v>2000</v>
      </c>
    </row>
    <row r="14" spans="1:37" s="19" customFormat="1" ht="16.399999999999999" customHeight="1" x14ac:dyDescent="0.4">
      <c r="A14" s="18">
        <f t="shared" si="10"/>
        <v>213040</v>
      </c>
      <c r="B14" s="19">
        <v>1</v>
      </c>
      <c r="C14" s="19">
        <v>1</v>
      </c>
      <c r="D14" s="19">
        <v>3</v>
      </c>
      <c r="E14" s="19">
        <f>IF(D14=0,1,IF(D14=D13,E13+1,0))</f>
        <v>4</v>
      </c>
      <c r="F14" s="18">
        <f t="shared" si="11"/>
        <v>1304</v>
      </c>
      <c r="G14" s="46" t="str">
        <f t="shared" si="12"/>
        <v>任意队伍（安德莉亚队伍）士兵数量大于等于40</v>
      </c>
      <c r="H14" s="46" t="str">
        <f t="shared" si="13"/>
        <v>0.3.4&gt;&gt;任意队伍（安德莉亚队伍）士兵数量大于等于40</v>
      </c>
      <c r="I14" s="16" t="s">
        <v>314</v>
      </c>
      <c r="K14" s="18" t="str">
        <f t="shared" si="14"/>
        <v>&lt;color=#FFC766&gt;任意队伍（安德莉亚队伍）士兵数量大于等于40&lt;/color&gt;</v>
      </c>
      <c r="L14" s="16" t="s">
        <v>249</v>
      </c>
      <c r="M14" s="44" t="s">
        <v>334</v>
      </c>
      <c r="N14" s="18">
        <f t="shared" si="15"/>
        <v>213040</v>
      </c>
      <c r="O14" s="18">
        <f t="shared" si="16"/>
        <v>213000</v>
      </c>
      <c r="P14" s="20" t="s">
        <v>335</v>
      </c>
      <c r="Q14" s="20" t="s">
        <v>335</v>
      </c>
      <c r="R14" s="20"/>
      <c r="S14" s="20"/>
      <c r="T14" s="20"/>
      <c r="U14" s="44"/>
      <c r="V14" s="16"/>
      <c r="W14" s="16"/>
      <c r="X14" s="44">
        <v>1700702</v>
      </c>
      <c r="Y14" s="44"/>
      <c r="Z14" s="44"/>
      <c r="AA14" s="44" t="s">
        <v>333</v>
      </c>
      <c r="AB14" s="44">
        <v>7704</v>
      </c>
      <c r="AD14" s="16"/>
      <c r="AE14" s="44"/>
      <c r="AF14" s="19">
        <f t="shared" si="17"/>
        <v>1500</v>
      </c>
      <c r="AG14" s="28">
        <v>3000</v>
      </c>
      <c r="AH14" s="28">
        <f t="shared" si="18"/>
        <v>2000</v>
      </c>
    </row>
    <row r="15" spans="1:37" s="31" customFormat="1" ht="16.5" customHeight="1" x14ac:dyDescent="0.4">
      <c r="A15" s="30">
        <f t="shared" si="10"/>
        <v>310010</v>
      </c>
      <c r="B15" s="31">
        <v>2</v>
      </c>
      <c r="C15" s="31">
        <v>1</v>
      </c>
      <c r="D15" s="31">
        <v>0</v>
      </c>
      <c r="E15" s="31">
        <f>IF(D15=0,1,IF(D15=#REF!,#REF!+1,0))</f>
        <v>1</v>
      </c>
      <c r="F15" s="30">
        <f t="shared" si="11"/>
        <v>2001</v>
      </c>
      <c r="G15" s="31" t="str">
        <f t="shared" si="12"/>
        <v>第2章 开启转场</v>
      </c>
      <c r="H15" s="31" t="str">
        <f t="shared" si="13"/>
        <v>第2章&gt;&gt; 开启转场</v>
      </c>
      <c r="I15" s="30" t="s">
        <v>314</v>
      </c>
      <c r="K15" s="30" t="str">
        <f t="shared" si="14"/>
        <v>&lt;color=#FFC766&gt;第2章 开启转场&lt;/color&gt;</v>
      </c>
      <c r="L15" s="30" t="s">
        <v>249</v>
      </c>
      <c r="M15" s="30" t="s">
        <v>315</v>
      </c>
      <c r="N15" s="30">
        <f t="shared" si="15"/>
        <v>310010</v>
      </c>
      <c r="O15" s="30">
        <f t="shared" si="16"/>
        <v>310000</v>
      </c>
      <c r="P15" s="32" t="s">
        <v>256</v>
      </c>
      <c r="Q15" s="32" t="s">
        <v>256</v>
      </c>
      <c r="R15" s="32"/>
      <c r="S15" s="32"/>
      <c r="T15" s="32"/>
      <c r="V15" s="30"/>
      <c r="W15" s="30"/>
      <c r="X15" s="30"/>
      <c r="Y15" s="30"/>
      <c r="Z15" s="30"/>
      <c r="AA15" s="30"/>
      <c r="AB15" s="36" t="str">
        <f>IF(AA15="","",VLOOKUP(AA15,[2]界面跳转!$H:$I,2,FALSE))</f>
        <v/>
      </c>
      <c r="AD15" s="30"/>
      <c r="AE15" s="30"/>
      <c r="AF15" s="31" t="str">
        <f t="shared" si="17"/>
        <v/>
      </c>
      <c r="AH15" s="31" t="str">
        <f t="shared" si="18"/>
        <v/>
      </c>
    </row>
    <row r="16" spans="1:37" s="22" customFormat="1" ht="16.5" customHeight="1" x14ac:dyDescent="0.4">
      <c r="A16" s="21">
        <f t="shared" si="10"/>
        <v>311000</v>
      </c>
      <c r="B16" s="22">
        <v>2</v>
      </c>
      <c r="C16" s="22">
        <v>1</v>
      </c>
      <c r="D16" s="22">
        <v>1</v>
      </c>
      <c r="E16" s="22">
        <f>IF(D16=0,1,IF(D16=D15,E15+1,0))</f>
        <v>0</v>
      </c>
      <c r="F16" s="21">
        <f t="shared" si="11"/>
        <v>2103</v>
      </c>
      <c r="G16" s="21" t="str">
        <f t="shared" si="12"/>
        <v>第2章 百废待兴2.1</v>
      </c>
      <c r="H16" s="21" t="str">
        <f t="shared" si="13"/>
        <v>第2章&gt;&gt; 百废待兴2.1</v>
      </c>
      <c r="I16" s="21" t="s">
        <v>314</v>
      </c>
      <c r="K16" s="21" t="str">
        <f t="shared" si="14"/>
        <v>&lt;color=#FFC766&gt;第2章 百废待兴2.1&lt;/color&gt;</v>
      </c>
      <c r="L16" s="21" t="s">
        <v>249</v>
      </c>
      <c r="M16" s="21" t="s">
        <v>315</v>
      </c>
      <c r="N16" s="21">
        <f t="shared" si="15"/>
        <v>311000</v>
      </c>
      <c r="O16" s="21">
        <f t="shared" si="16"/>
        <v>311000</v>
      </c>
      <c r="P16" s="23" t="s">
        <v>257</v>
      </c>
      <c r="Q16" s="23" t="s">
        <v>257</v>
      </c>
      <c r="R16" s="23"/>
      <c r="S16" s="23"/>
      <c r="T16" s="23"/>
      <c r="V16" s="21"/>
      <c r="W16" s="21"/>
      <c r="X16" s="21"/>
      <c r="Y16" s="21"/>
      <c r="Z16" s="21"/>
      <c r="AA16" s="21"/>
      <c r="AB16" s="37" t="str">
        <f>IF(AA16="","",VLOOKUP(AA16,[2]界面跳转!$H:$I,2,FALSE))</f>
        <v/>
      </c>
      <c r="AD16" s="21"/>
      <c r="AE16" s="21"/>
      <c r="AF16" s="22" t="str">
        <f t="shared" si="17"/>
        <v/>
      </c>
      <c r="AH16" s="22" t="str">
        <f t="shared" si="18"/>
        <v/>
      </c>
    </row>
    <row r="17" spans="1:34" s="19" customFormat="1" ht="16.399999999999999" customHeight="1" x14ac:dyDescent="0.4">
      <c r="A17" s="18">
        <f t="shared" si="10"/>
        <v>311010</v>
      </c>
      <c r="B17" s="19">
        <v>2</v>
      </c>
      <c r="C17" s="19">
        <v>1</v>
      </c>
      <c r="D17" s="19">
        <v>1</v>
      </c>
      <c r="E17" s="19">
        <f>IF(D17=0,1,IF(D17=D16,E16+1,0))</f>
        <v>1</v>
      </c>
      <c r="F17" s="18">
        <f t="shared" si="11"/>
        <v>2101</v>
      </c>
      <c r="G17" s="46" t="str">
        <f t="shared" si="12"/>
        <v>编组1支上阵1个英雄的部队</v>
      </c>
      <c r="H17" s="46" t="str">
        <f t="shared" si="13"/>
        <v>1.1.1&gt;&gt;编组1支上阵1个英雄的部队</v>
      </c>
      <c r="I17" s="16" t="s">
        <v>314</v>
      </c>
      <c r="K17" s="18" t="str">
        <f t="shared" si="14"/>
        <v>&lt;color=#FFC766&gt;编组1支上阵1个英雄的部队&lt;/color&gt;</v>
      </c>
      <c r="L17" s="16" t="s">
        <v>249</v>
      </c>
      <c r="M17" s="16" t="s">
        <v>336</v>
      </c>
      <c r="N17" s="18">
        <f t="shared" si="15"/>
        <v>311010</v>
      </c>
      <c r="O17" s="18">
        <f t="shared" si="16"/>
        <v>311000</v>
      </c>
      <c r="P17" s="20" t="s">
        <v>337</v>
      </c>
      <c r="Q17" s="20" t="s">
        <v>337</v>
      </c>
      <c r="R17" s="20">
        <v>1</v>
      </c>
      <c r="S17" s="20" t="s">
        <v>338</v>
      </c>
      <c r="T17" s="20" t="s">
        <v>338</v>
      </c>
      <c r="U17" s="44"/>
      <c r="V17" s="16"/>
      <c r="W17" s="16"/>
      <c r="X17" s="44">
        <v>1700701</v>
      </c>
      <c r="Y17" s="44"/>
      <c r="Z17" s="44"/>
      <c r="AA17" s="16" t="s">
        <v>329</v>
      </c>
      <c r="AB17" s="44">
        <v>7108</v>
      </c>
      <c r="AD17" s="16"/>
      <c r="AE17" s="44"/>
      <c r="AF17" s="28">
        <f t="shared" si="17"/>
        <v>2000</v>
      </c>
      <c r="AG17" s="19">
        <v>2400</v>
      </c>
      <c r="AH17" s="19">
        <f t="shared" si="18"/>
        <v>2700</v>
      </c>
    </row>
    <row r="18" spans="1:34" s="19" customFormat="1" ht="16.399999999999999" customHeight="1" x14ac:dyDescent="0.4">
      <c r="A18" s="18">
        <f t="shared" si="10"/>
        <v>311020</v>
      </c>
      <c r="B18" s="19">
        <v>2</v>
      </c>
      <c r="C18" s="19">
        <v>1</v>
      </c>
      <c r="D18" s="19">
        <v>1</v>
      </c>
      <c r="E18" s="19">
        <f>IF(D18=0,1,IF(D18=D17,E17+1,0))</f>
        <v>2</v>
      </c>
      <c r="F18" s="18">
        <f t="shared" si="11"/>
        <v>2102</v>
      </c>
      <c r="G18" s="46" t="str">
        <f t="shared" si="12"/>
        <v>攻打蛮族援救友军</v>
      </c>
      <c r="H18" s="46" t="str">
        <f t="shared" si="13"/>
        <v>1.1.2&gt;&gt;攻打蛮族援救友军</v>
      </c>
      <c r="I18" s="16" t="s">
        <v>314</v>
      </c>
      <c r="K18" s="18" t="str">
        <f t="shared" si="14"/>
        <v>&lt;color=#FFC766&gt;攻打蛮族援救友军&lt;/color&gt;</v>
      </c>
      <c r="L18" s="16" t="s">
        <v>249</v>
      </c>
      <c r="M18" s="19" t="s">
        <v>339</v>
      </c>
      <c r="N18" s="18">
        <f t="shared" si="15"/>
        <v>311020</v>
      </c>
      <c r="O18" s="18">
        <f t="shared" si="16"/>
        <v>311000</v>
      </c>
      <c r="P18" s="20" t="s">
        <v>340</v>
      </c>
      <c r="Q18" s="20" t="s">
        <v>340</v>
      </c>
      <c r="R18" s="20"/>
      <c r="S18" s="20"/>
      <c r="T18" s="20"/>
      <c r="U18" s="44"/>
      <c r="V18" s="16"/>
      <c r="W18" s="16"/>
      <c r="X18" s="44">
        <v>1700702</v>
      </c>
      <c r="Y18" s="44"/>
      <c r="Z18" s="44"/>
      <c r="AA18" s="44" t="s">
        <v>333</v>
      </c>
      <c r="AB18" s="44">
        <v>7704</v>
      </c>
      <c r="AD18" s="16"/>
      <c r="AE18" s="44"/>
      <c r="AF18" s="19">
        <f t="shared" si="17"/>
        <v>2000</v>
      </c>
      <c r="AG18" s="28">
        <v>3000</v>
      </c>
      <c r="AH18" s="28">
        <f t="shared" si="18"/>
        <v>2700</v>
      </c>
    </row>
    <row r="19" spans="1:34" s="22" customFormat="1" ht="16.5" customHeight="1" x14ac:dyDescent="0.4">
      <c r="A19" s="21">
        <f t="shared" si="10"/>
        <v>312000</v>
      </c>
      <c r="B19" s="22">
        <v>2</v>
      </c>
      <c r="C19" s="22">
        <v>1</v>
      </c>
      <c r="D19" s="22">
        <v>2</v>
      </c>
      <c r="E19" s="22">
        <v>0</v>
      </c>
      <c r="F19" s="21">
        <f t="shared" si="11"/>
        <v>2203</v>
      </c>
      <c r="G19" s="21" t="str">
        <f t="shared" si="12"/>
        <v>第2章 百废待兴2.2</v>
      </c>
      <c r="H19" s="21" t="str">
        <f t="shared" si="13"/>
        <v>第2章&gt;&gt; 百废待兴2.2</v>
      </c>
      <c r="I19" s="21" t="s">
        <v>314</v>
      </c>
      <c r="K19" s="21" t="str">
        <f t="shared" si="14"/>
        <v>&lt;color=#FFC766&gt;第2章 百废待兴2.2&lt;/color&gt;</v>
      </c>
      <c r="L19" s="21" t="s">
        <v>249</v>
      </c>
      <c r="M19" s="21" t="s">
        <v>315</v>
      </c>
      <c r="N19" s="21">
        <f t="shared" si="15"/>
        <v>312000</v>
      </c>
      <c r="O19" s="21">
        <f t="shared" si="16"/>
        <v>312000</v>
      </c>
      <c r="P19" s="23" t="s">
        <v>258</v>
      </c>
      <c r="Q19" s="23" t="s">
        <v>258</v>
      </c>
      <c r="R19" s="23"/>
      <c r="S19" s="23"/>
      <c r="T19" s="23"/>
      <c r="V19" s="21"/>
      <c r="W19" s="21"/>
      <c r="X19" s="21"/>
      <c r="Y19" s="21"/>
      <c r="Z19" s="21"/>
      <c r="AA19" s="21"/>
      <c r="AB19" s="37" t="str">
        <f>IF(AA19="","",VLOOKUP(AA19,[2]界面跳转!$H:$I,2,FALSE))</f>
        <v/>
      </c>
      <c r="AD19" s="21"/>
      <c r="AE19" s="21"/>
      <c r="AF19" s="22" t="str">
        <f t="shared" si="17"/>
        <v/>
      </c>
      <c r="AH19" s="22" t="str">
        <f t="shared" si="18"/>
        <v/>
      </c>
    </row>
    <row r="20" spans="1:34" s="24" customFormat="1" ht="16.399999999999999" customHeight="1" x14ac:dyDescent="0.4">
      <c r="A20" s="16">
        <f t="shared" si="10"/>
        <v>312010</v>
      </c>
      <c r="B20" s="19">
        <v>2</v>
      </c>
      <c r="C20" s="19">
        <v>1</v>
      </c>
      <c r="D20" s="16">
        <v>2</v>
      </c>
      <c r="E20" s="19">
        <f>IF(D20=0,1,IF(D20=D19,E19+1,0))</f>
        <v>1</v>
      </c>
      <c r="F20" s="46">
        <f t="shared" si="11"/>
        <v>2201</v>
      </c>
      <c r="G20" s="46" t="str">
        <f t="shared" si="12"/>
        <v>修复居民房舍</v>
      </c>
      <c r="H20" s="46" t="str">
        <f t="shared" si="13"/>
        <v>1.2.1&gt;&gt;修复居民房舍</v>
      </c>
      <c r="I20" s="16" t="s">
        <v>314</v>
      </c>
      <c r="J20" s="46"/>
      <c r="K20" s="46" t="str">
        <f t="shared" si="14"/>
        <v>&lt;color=#FFC766&gt;修复居民房舍&lt;/color&gt;</v>
      </c>
      <c r="L20" s="46" t="s">
        <v>249</v>
      </c>
      <c r="M20" s="16" t="s">
        <v>320</v>
      </c>
      <c r="N20" s="46">
        <f t="shared" si="15"/>
        <v>312010</v>
      </c>
      <c r="O20" s="46">
        <f t="shared" si="16"/>
        <v>312000</v>
      </c>
      <c r="P20" s="20" t="s">
        <v>321</v>
      </c>
      <c r="Q20" s="20" t="s">
        <v>321</v>
      </c>
      <c r="R20" s="46"/>
      <c r="S20" s="46"/>
      <c r="T20" s="46"/>
      <c r="U20" s="44"/>
      <c r="V20" s="46"/>
      <c r="W20" s="46"/>
      <c r="X20" s="44">
        <v>1700702</v>
      </c>
      <c r="Y20" s="44"/>
      <c r="Z20" s="44"/>
      <c r="AA20" s="44" t="s">
        <v>341</v>
      </c>
      <c r="AB20" s="44">
        <v>7705</v>
      </c>
      <c r="AD20" s="16"/>
      <c r="AE20" s="44"/>
      <c r="AF20" s="19">
        <f t="shared" si="17"/>
        <v>2000</v>
      </c>
      <c r="AG20" s="28">
        <v>3000</v>
      </c>
      <c r="AH20" s="28">
        <f t="shared" si="18"/>
        <v>2700</v>
      </c>
    </row>
    <row r="21" spans="1:34" s="24" customFormat="1" ht="16.399999999999999" customHeight="1" x14ac:dyDescent="0.4">
      <c r="A21" s="16">
        <f t="shared" si="10"/>
        <v>312020</v>
      </c>
      <c r="B21" s="19">
        <v>2</v>
      </c>
      <c r="C21" s="19">
        <v>1</v>
      </c>
      <c r="D21" s="16">
        <v>2</v>
      </c>
      <c r="E21" s="19">
        <f>IF(D21=0,1,IF(D21=D20,E20+1,0))</f>
        <v>2</v>
      </c>
      <c r="F21" s="46">
        <f t="shared" si="11"/>
        <v>2202</v>
      </c>
      <c r="G21" s="46" t="str">
        <f t="shared" si="12"/>
        <v>采集木材1次</v>
      </c>
      <c r="H21" s="46" t="str">
        <f t="shared" si="13"/>
        <v>1.2.2&gt;&gt;采集木材1次</v>
      </c>
      <c r="I21" s="16" t="s">
        <v>314</v>
      </c>
      <c r="J21" s="46"/>
      <c r="K21" s="46" t="str">
        <f t="shared" si="14"/>
        <v>&lt;color=#FFC766&gt;采集木材1次&lt;/color&gt;</v>
      </c>
      <c r="L21" s="46" t="s">
        <v>249</v>
      </c>
      <c r="M21" s="19" t="s">
        <v>342</v>
      </c>
      <c r="N21" s="46">
        <f t="shared" si="15"/>
        <v>312020</v>
      </c>
      <c r="O21" s="46">
        <f t="shared" si="16"/>
        <v>312000</v>
      </c>
      <c r="P21" s="46" t="s">
        <v>317</v>
      </c>
      <c r="Q21" s="46" t="s">
        <v>317</v>
      </c>
      <c r="R21" s="46">
        <v>1</v>
      </c>
      <c r="S21" s="46" t="s">
        <v>318</v>
      </c>
      <c r="T21" s="46" t="s">
        <v>318</v>
      </c>
      <c r="U21" s="44"/>
      <c r="V21" s="46"/>
      <c r="W21" s="46"/>
      <c r="X21" s="44">
        <v>1700702</v>
      </c>
      <c r="Y21" s="44"/>
      <c r="Z21" s="44"/>
      <c r="AA21" s="44" t="s">
        <v>319</v>
      </c>
      <c r="AB21" s="44">
        <v>7706</v>
      </c>
      <c r="AD21" s="16"/>
      <c r="AE21" s="44"/>
      <c r="AF21" s="19">
        <f t="shared" si="17"/>
        <v>2000</v>
      </c>
      <c r="AG21" s="28">
        <v>3000</v>
      </c>
      <c r="AH21" s="28">
        <f t="shared" si="18"/>
        <v>2700</v>
      </c>
    </row>
    <row r="22" spans="1:34" s="22" customFormat="1" ht="16.5" customHeight="1" x14ac:dyDescent="0.4">
      <c r="A22" s="21">
        <f t="shared" si="10"/>
        <v>313000</v>
      </c>
      <c r="B22" s="22">
        <v>2</v>
      </c>
      <c r="C22" s="22">
        <v>1</v>
      </c>
      <c r="D22" s="22">
        <v>3</v>
      </c>
      <c r="E22" s="22">
        <v>0</v>
      </c>
      <c r="F22" s="21">
        <f t="shared" si="11"/>
        <v>2302</v>
      </c>
      <c r="G22" s="21" t="str">
        <f t="shared" si="12"/>
        <v>第2章 百废待兴2.3</v>
      </c>
      <c r="H22" s="21" t="str">
        <f t="shared" si="13"/>
        <v>第2章&gt;&gt; 百废待兴2.3</v>
      </c>
      <c r="I22" s="21" t="s">
        <v>314</v>
      </c>
      <c r="K22" s="21" t="str">
        <f t="shared" si="14"/>
        <v>&lt;color=#FFC766&gt;第2章 百废待兴2.3&lt;/color&gt;</v>
      </c>
      <c r="L22" s="21" t="s">
        <v>249</v>
      </c>
      <c r="M22" s="21" t="s">
        <v>315</v>
      </c>
      <c r="N22" s="21">
        <f t="shared" si="15"/>
        <v>313000</v>
      </c>
      <c r="O22" s="21">
        <f t="shared" si="16"/>
        <v>313000</v>
      </c>
      <c r="P22" s="23" t="s">
        <v>259</v>
      </c>
      <c r="Q22" s="23" t="s">
        <v>259</v>
      </c>
      <c r="R22" s="23"/>
      <c r="S22" s="23"/>
      <c r="T22" s="23"/>
      <c r="V22" s="21"/>
      <c r="W22" s="21"/>
      <c r="X22" s="21"/>
      <c r="Y22" s="21"/>
      <c r="Z22" s="21"/>
      <c r="AA22" s="21"/>
      <c r="AB22" s="37" t="str">
        <f>IF(AA22="","",VLOOKUP(AA22,[2]界面跳转!$H:$I,2,FALSE))</f>
        <v/>
      </c>
      <c r="AD22" s="21"/>
      <c r="AE22" s="21"/>
      <c r="AF22" s="22" t="str">
        <f t="shared" si="17"/>
        <v/>
      </c>
      <c r="AH22" s="22" t="str">
        <f t="shared" si="18"/>
        <v/>
      </c>
    </row>
    <row r="23" spans="1:34" s="24" customFormat="1" ht="16.399999999999999" customHeight="1" x14ac:dyDescent="0.4">
      <c r="A23" s="16">
        <f t="shared" si="10"/>
        <v>313010</v>
      </c>
      <c r="B23" s="19">
        <v>2</v>
      </c>
      <c r="C23" s="19">
        <v>1</v>
      </c>
      <c r="D23" s="16">
        <v>3</v>
      </c>
      <c r="E23" s="19">
        <f>IF(D23=0,1,IF(D23=D22,E22+1,0))</f>
        <v>1</v>
      </c>
      <c r="F23" s="46">
        <f t="shared" si="11"/>
        <v>2301</v>
      </c>
      <c r="G23" s="46" t="str">
        <f t="shared" si="12"/>
        <v>消灭游荡的蛮族部队</v>
      </c>
      <c r="H23" s="46" t="str">
        <f t="shared" si="13"/>
        <v>1.3.1&gt;&gt;消灭游荡的蛮族部队</v>
      </c>
      <c r="I23" s="16" t="s">
        <v>314</v>
      </c>
      <c r="J23" s="46"/>
      <c r="K23" s="46" t="str">
        <f t="shared" si="14"/>
        <v>&lt;color=#FFC766&gt;消灭游荡的蛮族部队&lt;/color&gt;</v>
      </c>
      <c r="L23" s="46" t="s">
        <v>249</v>
      </c>
      <c r="M23" s="19" t="s">
        <v>343</v>
      </c>
      <c r="N23" s="46">
        <f t="shared" si="15"/>
        <v>313010</v>
      </c>
      <c r="O23" s="46">
        <f t="shared" si="16"/>
        <v>313000</v>
      </c>
      <c r="P23" s="20" t="s">
        <v>344</v>
      </c>
      <c r="Q23" s="20" t="s">
        <v>344</v>
      </c>
      <c r="R23" s="46"/>
      <c r="S23" s="46"/>
      <c r="T23" s="46"/>
      <c r="U23" s="44"/>
      <c r="V23" s="46"/>
      <c r="W23" s="46"/>
      <c r="X23" s="44">
        <v>1700702</v>
      </c>
      <c r="Y23" s="44"/>
      <c r="Z23" s="44"/>
      <c r="AA23" s="44" t="s">
        <v>345</v>
      </c>
      <c r="AB23" s="44">
        <v>7707</v>
      </c>
      <c r="AD23" s="16"/>
      <c r="AE23" s="44"/>
      <c r="AF23" s="19">
        <f t="shared" si="17"/>
        <v>2000</v>
      </c>
      <c r="AG23" s="28">
        <v>3000</v>
      </c>
      <c r="AH23" s="28">
        <f t="shared" si="18"/>
        <v>2700</v>
      </c>
    </row>
    <row r="24" spans="1:34" s="22" customFormat="1" ht="16.5" customHeight="1" x14ac:dyDescent="0.4">
      <c r="A24" s="21">
        <f t="shared" si="10"/>
        <v>314000</v>
      </c>
      <c r="B24" s="22">
        <v>2</v>
      </c>
      <c r="C24" s="22">
        <v>1</v>
      </c>
      <c r="D24" s="22">
        <v>4</v>
      </c>
      <c r="E24" s="22">
        <v>0</v>
      </c>
      <c r="F24" s="21">
        <f t="shared" si="11"/>
        <v>2402</v>
      </c>
      <c r="G24" s="21" t="str">
        <f t="shared" si="12"/>
        <v>第2章 百废待兴2.4</v>
      </c>
      <c r="H24" s="21" t="str">
        <f t="shared" si="13"/>
        <v>第2章&gt;&gt; 百废待兴2.4</v>
      </c>
      <c r="I24" s="21" t="s">
        <v>314</v>
      </c>
      <c r="K24" s="21" t="str">
        <f t="shared" si="14"/>
        <v>&lt;color=#FFC766&gt;第2章 百废待兴2.4&lt;/color&gt;</v>
      </c>
      <c r="L24" s="21" t="s">
        <v>249</v>
      </c>
      <c r="M24" s="21" t="s">
        <v>315</v>
      </c>
      <c r="N24" s="21">
        <f t="shared" si="15"/>
        <v>314000</v>
      </c>
      <c r="O24" s="21">
        <f t="shared" si="16"/>
        <v>314000</v>
      </c>
      <c r="P24" s="23" t="s">
        <v>260</v>
      </c>
      <c r="Q24" s="23" t="s">
        <v>260</v>
      </c>
      <c r="R24" s="23"/>
      <c r="S24" s="23"/>
      <c r="T24" s="23"/>
      <c r="V24" s="21"/>
      <c r="W24" s="21"/>
      <c r="X24" s="21"/>
      <c r="Y24" s="21"/>
      <c r="Z24" s="21"/>
      <c r="AA24" s="21"/>
      <c r="AB24" s="37" t="str">
        <f>IF(AA24="","",VLOOKUP(AA24,[2]界面跳转!$H:$I,2,FALSE))</f>
        <v/>
      </c>
      <c r="AD24" s="21"/>
      <c r="AE24" s="21"/>
      <c r="AF24" s="22" t="str">
        <f t="shared" si="17"/>
        <v/>
      </c>
      <c r="AH24" s="22" t="str">
        <f t="shared" si="18"/>
        <v/>
      </c>
    </row>
    <row r="25" spans="1:34" s="24" customFormat="1" ht="16.399999999999999" customHeight="1" x14ac:dyDescent="0.4">
      <c r="A25" s="16">
        <f t="shared" si="10"/>
        <v>314010</v>
      </c>
      <c r="B25" s="19">
        <v>2</v>
      </c>
      <c r="C25" s="19">
        <v>1</v>
      </c>
      <c r="D25" s="16">
        <v>4</v>
      </c>
      <c r="E25" s="19">
        <f>IF(D25=0,1,IF(D25=D24,E24+1,0))</f>
        <v>1</v>
      </c>
      <c r="F25" s="46">
        <f t="shared" si="11"/>
        <v>2401</v>
      </c>
      <c r="G25" s="46" t="str">
        <f t="shared" si="12"/>
        <v>狩猎1只熊</v>
      </c>
      <c r="H25" s="46" t="str">
        <f t="shared" si="13"/>
        <v>1.4.1&gt;&gt;狩猎1只熊</v>
      </c>
      <c r="I25" s="16" t="s">
        <v>314</v>
      </c>
      <c r="J25" s="46"/>
      <c r="K25" s="46" t="str">
        <f t="shared" si="14"/>
        <v>&lt;color=#FFC766&gt;狩猎1只熊&lt;/color&gt;</v>
      </c>
      <c r="L25" s="46" t="s">
        <v>249</v>
      </c>
      <c r="M25" s="19" t="s">
        <v>346</v>
      </c>
      <c r="N25" s="46">
        <f t="shared" si="15"/>
        <v>314010</v>
      </c>
      <c r="O25" s="46">
        <f t="shared" si="16"/>
        <v>314000</v>
      </c>
      <c r="P25" s="20" t="s">
        <v>347</v>
      </c>
      <c r="Q25" s="20" t="s">
        <v>347</v>
      </c>
      <c r="R25" s="46">
        <v>1</v>
      </c>
      <c r="S25" s="46" t="s">
        <v>348</v>
      </c>
      <c r="T25" s="46" t="s">
        <v>348</v>
      </c>
      <c r="U25" s="44"/>
      <c r="V25" s="46"/>
      <c r="W25" s="46"/>
      <c r="X25" s="44">
        <v>1700702</v>
      </c>
      <c r="Y25" s="44"/>
      <c r="Z25" s="44"/>
      <c r="AA25" s="44" t="s">
        <v>349</v>
      </c>
      <c r="AB25" s="44">
        <v>7708</v>
      </c>
      <c r="AD25" s="16"/>
      <c r="AE25" s="44"/>
      <c r="AF25" s="19">
        <f t="shared" si="17"/>
        <v>2000</v>
      </c>
      <c r="AG25" s="28">
        <v>3000</v>
      </c>
      <c r="AH25" s="28">
        <f t="shared" si="18"/>
        <v>2700</v>
      </c>
    </row>
    <row r="26" spans="1:34" s="31" customFormat="1" ht="16.5" customHeight="1" x14ac:dyDescent="0.4">
      <c r="A26" s="30">
        <f t="shared" si="10"/>
        <v>410010</v>
      </c>
      <c r="B26" s="31">
        <v>3</v>
      </c>
      <c r="C26" s="31">
        <v>1</v>
      </c>
      <c r="D26" s="31">
        <v>0</v>
      </c>
      <c r="E26" s="31">
        <f>IF(D26=0,1,IF(D26=#REF!,#REF!+1,0))</f>
        <v>1</v>
      </c>
      <c r="F26" s="30">
        <f t="shared" si="11"/>
        <v>3001</v>
      </c>
      <c r="G26" s="31" t="str">
        <f t="shared" si="12"/>
        <v>第3章 开启转场</v>
      </c>
      <c r="H26" s="31" t="str">
        <f t="shared" si="13"/>
        <v>第3章&gt;&gt; 开启转场</v>
      </c>
      <c r="I26" s="30" t="s">
        <v>314</v>
      </c>
      <c r="K26" s="30" t="str">
        <f t="shared" si="14"/>
        <v>&lt;color=#FFC766&gt;第3章 开启转场&lt;/color&gt;</v>
      </c>
      <c r="L26" s="30" t="s">
        <v>249</v>
      </c>
      <c r="M26" s="30" t="s">
        <v>315</v>
      </c>
      <c r="N26" s="30">
        <f t="shared" si="15"/>
        <v>410010</v>
      </c>
      <c r="O26" s="30">
        <f t="shared" si="16"/>
        <v>410000</v>
      </c>
      <c r="P26" s="32" t="s">
        <v>261</v>
      </c>
      <c r="Q26" s="32" t="s">
        <v>261</v>
      </c>
      <c r="R26" s="32"/>
      <c r="S26" s="32"/>
      <c r="T26" s="32"/>
      <c r="V26" s="30"/>
      <c r="W26" s="30"/>
      <c r="X26" s="30"/>
      <c r="Y26" s="30"/>
      <c r="Z26" s="30"/>
      <c r="AA26" s="30"/>
      <c r="AB26" s="36" t="str">
        <f>IF(AA26="","",VLOOKUP(AA26,[2]界面跳转!$H:$I,2,FALSE))</f>
        <v/>
      </c>
      <c r="AD26" s="30"/>
      <c r="AE26" s="30"/>
      <c r="AF26" s="31" t="str">
        <f t="shared" si="17"/>
        <v/>
      </c>
      <c r="AH26" s="31" t="str">
        <f t="shared" si="18"/>
        <v/>
      </c>
    </row>
    <row r="27" spans="1:34" s="22" customFormat="1" ht="16.5" customHeight="1" x14ac:dyDescent="0.4">
      <c r="A27" s="21">
        <f t="shared" si="10"/>
        <v>411000</v>
      </c>
      <c r="B27" s="22">
        <v>3</v>
      </c>
      <c r="C27" s="22">
        <v>1</v>
      </c>
      <c r="D27" s="22">
        <v>1</v>
      </c>
      <c r="E27" s="22">
        <f t="shared" ref="E27:E32" si="19">IF(D27=0,1,IF(D27=D26,E26+1,0))</f>
        <v>0</v>
      </c>
      <c r="F27" s="21">
        <f t="shared" si="11"/>
        <v>3106</v>
      </c>
      <c r="G27" s="21" t="str">
        <f t="shared" si="12"/>
        <v>第3章 招兵买马3.1</v>
      </c>
      <c r="H27" s="21" t="str">
        <f t="shared" si="13"/>
        <v>第3章&gt;&gt; 招兵买马3.1</v>
      </c>
      <c r="I27" s="21" t="s">
        <v>314</v>
      </c>
      <c r="K27" s="21" t="str">
        <f t="shared" si="14"/>
        <v>&lt;color=#FFC766&gt;第3章 招兵买马3.1&lt;/color&gt;</v>
      </c>
      <c r="L27" s="21" t="s">
        <v>249</v>
      </c>
      <c r="M27" s="21" t="s">
        <v>315</v>
      </c>
      <c r="N27" s="21">
        <f t="shared" si="15"/>
        <v>411000</v>
      </c>
      <c r="O27" s="21">
        <f t="shared" si="16"/>
        <v>411000</v>
      </c>
      <c r="P27" s="23" t="s">
        <v>262</v>
      </c>
      <c r="Q27" s="23" t="s">
        <v>262</v>
      </c>
      <c r="R27" s="23"/>
      <c r="S27" s="23"/>
      <c r="T27" s="23"/>
      <c r="V27" s="21"/>
      <c r="W27" s="21"/>
      <c r="X27" s="21"/>
      <c r="Y27" s="21"/>
      <c r="Z27" s="21"/>
      <c r="AA27" s="21"/>
      <c r="AB27" s="37" t="str">
        <f>IF(AA27="","",VLOOKUP(AA27,[2]界面跳转!$H:$I,2,FALSE))</f>
        <v/>
      </c>
      <c r="AD27" s="21"/>
      <c r="AE27" s="21"/>
      <c r="AF27" s="22" t="str">
        <f t="shared" si="17"/>
        <v/>
      </c>
      <c r="AH27" s="22" t="str">
        <f t="shared" si="18"/>
        <v/>
      </c>
    </row>
    <row r="28" spans="1:34" s="19" customFormat="1" ht="16.399999999999999" customHeight="1" x14ac:dyDescent="0.4">
      <c r="A28" s="18">
        <f t="shared" si="10"/>
        <v>411010</v>
      </c>
      <c r="B28" s="19">
        <v>3</v>
      </c>
      <c r="C28" s="19">
        <v>1</v>
      </c>
      <c r="D28" s="19">
        <v>1</v>
      </c>
      <c r="E28" s="28">
        <f t="shared" si="19"/>
        <v>1</v>
      </c>
      <c r="F28" s="18">
        <f t="shared" si="11"/>
        <v>3101</v>
      </c>
      <c r="G28" s="46" t="str">
        <f t="shared" si="12"/>
        <v>占领剑士要塞</v>
      </c>
      <c r="H28" s="46" t="str">
        <f t="shared" si="13"/>
        <v>2.1.1&gt;&gt;占领剑士要塞</v>
      </c>
      <c r="I28" s="16" t="s">
        <v>314</v>
      </c>
      <c r="K28" s="18" t="str">
        <f t="shared" si="14"/>
        <v>&lt;color=#FFC766&gt;占领剑士要塞&lt;/color&gt;</v>
      </c>
      <c r="L28" s="16" t="s">
        <v>249</v>
      </c>
      <c r="M28" s="19" t="s">
        <v>350</v>
      </c>
      <c r="N28" s="18">
        <f t="shared" si="15"/>
        <v>411010</v>
      </c>
      <c r="O28" s="18">
        <f t="shared" si="16"/>
        <v>411000</v>
      </c>
      <c r="P28" s="20" t="s">
        <v>351</v>
      </c>
      <c r="Q28" s="20" t="s">
        <v>351</v>
      </c>
      <c r="R28" s="20"/>
      <c r="S28" s="20"/>
      <c r="T28" s="20"/>
      <c r="U28" s="44"/>
      <c r="V28" s="16"/>
      <c r="W28" s="16"/>
      <c r="X28" s="44">
        <v>1700703</v>
      </c>
      <c r="Y28" s="44"/>
      <c r="Z28" s="44"/>
      <c r="AA28" s="44" t="s">
        <v>352</v>
      </c>
      <c r="AB28" s="44">
        <v>7709</v>
      </c>
      <c r="AD28" s="16"/>
      <c r="AE28" s="44"/>
      <c r="AF28" s="19">
        <f t="shared" si="17"/>
        <v>2500</v>
      </c>
      <c r="AG28" s="19">
        <v>3600</v>
      </c>
      <c r="AH28" s="19">
        <f t="shared" si="18"/>
        <v>3400</v>
      </c>
    </row>
    <row r="29" spans="1:34" s="19" customFormat="1" ht="16.399999999999999" customHeight="1" x14ac:dyDescent="0.4">
      <c r="A29" s="16">
        <f t="shared" si="10"/>
        <v>411020</v>
      </c>
      <c r="B29" s="19">
        <v>3</v>
      </c>
      <c r="C29" s="19">
        <v>1</v>
      </c>
      <c r="D29" s="16">
        <v>1</v>
      </c>
      <c r="E29" s="28">
        <f t="shared" si="19"/>
        <v>2</v>
      </c>
      <c r="F29" s="16">
        <f t="shared" si="11"/>
        <v>3102</v>
      </c>
      <c r="G29" s="46" t="str">
        <f t="shared" si="12"/>
        <v>修复剑士要塞</v>
      </c>
      <c r="H29" s="46" t="str">
        <f t="shared" si="13"/>
        <v>2.1.2&gt;&gt;修复剑士要塞</v>
      </c>
      <c r="I29" s="16" t="s">
        <v>314</v>
      </c>
      <c r="J29" s="16"/>
      <c r="K29" s="18" t="str">
        <f t="shared" si="14"/>
        <v>&lt;color=#FFC766&gt;修复剑士要塞&lt;/color&gt;</v>
      </c>
      <c r="L29" s="16" t="s">
        <v>249</v>
      </c>
      <c r="M29" s="16" t="s">
        <v>323</v>
      </c>
      <c r="N29" s="16">
        <f t="shared" si="15"/>
        <v>411020</v>
      </c>
      <c r="O29" s="16">
        <f t="shared" si="16"/>
        <v>411000</v>
      </c>
      <c r="P29" s="20" t="s">
        <v>353</v>
      </c>
      <c r="Q29" s="20" t="s">
        <v>353</v>
      </c>
      <c r="R29" s="17"/>
      <c r="S29" s="17"/>
      <c r="T29" s="17"/>
      <c r="U29" s="44"/>
      <c r="V29" s="16"/>
      <c r="W29" s="16"/>
      <c r="X29" s="44">
        <v>1700703</v>
      </c>
      <c r="Y29" s="44"/>
      <c r="Z29" s="44"/>
      <c r="AA29" s="16" t="s">
        <v>354</v>
      </c>
      <c r="AB29" s="44">
        <v>7710</v>
      </c>
      <c r="AD29" s="16"/>
      <c r="AE29" s="44"/>
      <c r="AF29" s="19">
        <f t="shared" si="17"/>
        <v>2500</v>
      </c>
      <c r="AG29" s="19">
        <v>3600</v>
      </c>
      <c r="AH29" s="19">
        <f t="shared" si="18"/>
        <v>3400</v>
      </c>
    </row>
    <row r="30" spans="1:34" s="24" customFormat="1" ht="16.399999999999999" customHeight="1" x14ac:dyDescent="0.4">
      <c r="A30" s="16">
        <f t="shared" si="10"/>
        <v>411030</v>
      </c>
      <c r="B30" s="19">
        <v>3</v>
      </c>
      <c r="C30" s="19">
        <v>1</v>
      </c>
      <c r="D30" s="16">
        <v>1</v>
      </c>
      <c r="E30" s="28">
        <f t="shared" si="19"/>
        <v>3</v>
      </c>
      <c r="F30" s="46">
        <f t="shared" si="11"/>
        <v>3103</v>
      </c>
      <c r="G30" s="46" t="str">
        <f t="shared" si="12"/>
        <v>占领枪兵要塞</v>
      </c>
      <c r="H30" s="46" t="str">
        <f t="shared" si="13"/>
        <v>2.1.3&gt;&gt;占领枪兵要塞</v>
      </c>
      <c r="I30" s="16" t="s">
        <v>314</v>
      </c>
      <c r="J30" s="46"/>
      <c r="K30" s="46" t="str">
        <f t="shared" si="14"/>
        <v>&lt;color=#FFC766&gt;占领枪兵要塞&lt;/color&gt;</v>
      </c>
      <c r="L30" s="46" t="s">
        <v>249</v>
      </c>
      <c r="M30" s="19" t="s">
        <v>355</v>
      </c>
      <c r="N30" s="46">
        <f t="shared" si="15"/>
        <v>411030</v>
      </c>
      <c r="O30" s="46">
        <f t="shared" si="16"/>
        <v>411000</v>
      </c>
      <c r="P30" s="20" t="s">
        <v>356</v>
      </c>
      <c r="Q30" s="20" t="s">
        <v>356</v>
      </c>
      <c r="R30" s="46"/>
      <c r="S30" s="46"/>
      <c r="T30" s="46"/>
      <c r="U30" s="44"/>
      <c r="V30" s="16"/>
      <c r="W30" s="46"/>
      <c r="X30" s="44">
        <v>1700703</v>
      </c>
      <c r="Y30" s="44"/>
      <c r="Z30" s="44"/>
      <c r="AA30" s="16" t="s">
        <v>357</v>
      </c>
      <c r="AB30" s="44">
        <v>7711</v>
      </c>
      <c r="AD30" s="16"/>
      <c r="AE30" s="44"/>
      <c r="AF30" s="19">
        <f t="shared" si="17"/>
        <v>2500</v>
      </c>
      <c r="AG30" s="19">
        <v>3600</v>
      </c>
      <c r="AH30" s="19">
        <f t="shared" si="18"/>
        <v>3400</v>
      </c>
    </row>
    <row r="31" spans="1:34" s="24" customFormat="1" ht="16.399999999999999" customHeight="1" x14ac:dyDescent="0.4">
      <c r="A31" s="16">
        <f t="shared" si="10"/>
        <v>411040</v>
      </c>
      <c r="B31" s="19">
        <v>3</v>
      </c>
      <c r="C31" s="19">
        <v>1</v>
      </c>
      <c r="D31" s="16">
        <v>1</v>
      </c>
      <c r="E31" s="28">
        <f t="shared" si="19"/>
        <v>4</v>
      </c>
      <c r="F31" s="46">
        <f t="shared" si="11"/>
        <v>3104</v>
      </c>
      <c r="G31" s="46" t="str">
        <f t="shared" si="12"/>
        <v>修复枪兵要塞</v>
      </c>
      <c r="H31" s="46" t="str">
        <f t="shared" si="13"/>
        <v>2.1.4&gt;&gt;修复枪兵要塞</v>
      </c>
      <c r="I31" s="16" t="s">
        <v>314</v>
      </c>
      <c r="J31" s="46"/>
      <c r="K31" s="46" t="str">
        <f t="shared" si="14"/>
        <v>&lt;color=#FFC766&gt;修复枪兵要塞&lt;/color&gt;</v>
      </c>
      <c r="L31" s="46" t="s">
        <v>249</v>
      </c>
      <c r="M31" s="16" t="s">
        <v>358</v>
      </c>
      <c r="N31" s="46">
        <f t="shared" si="15"/>
        <v>411040</v>
      </c>
      <c r="O31" s="46">
        <f t="shared" si="16"/>
        <v>411000</v>
      </c>
      <c r="P31" s="20" t="s">
        <v>359</v>
      </c>
      <c r="Q31" s="20" t="s">
        <v>359</v>
      </c>
      <c r="R31" s="46"/>
      <c r="S31" s="46"/>
      <c r="T31" s="46"/>
      <c r="U31" s="44"/>
      <c r="V31" s="16"/>
      <c r="W31" s="46"/>
      <c r="X31" s="44">
        <v>1700703</v>
      </c>
      <c r="Y31" s="44"/>
      <c r="Z31" s="44"/>
      <c r="AA31" s="16" t="s">
        <v>360</v>
      </c>
      <c r="AB31" s="44">
        <v>7712</v>
      </c>
      <c r="AD31" s="16"/>
      <c r="AE31" s="44"/>
      <c r="AF31" s="19">
        <f t="shared" si="17"/>
        <v>2500</v>
      </c>
      <c r="AG31" s="19">
        <v>3600</v>
      </c>
      <c r="AH31" s="19">
        <f t="shared" si="18"/>
        <v>3400</v>
      </c>
    </row>
    <row r="32" spans="1:34" s="24" customFormat="1" ht="16.399999999999999" customHeight="1" x14ac:dyDescent="0.4">
      <c r="A32" s="16">
        <f t="shared" si="10"/>
        <v>411050</v>
      </c>
      <c r="B32" s="19">
        <v>3</v>
      </c>
      <c r="C32" s="19">
        <v>1</v>
      </c>
      <c r="D32" s="16">
        <v>1</v>
      </c>
      <c r="E32" s="28">
        <f t="shared" si="19"/>
        <v>5</v>
      </c>
      <c r="F32" s="46">
        <f t="shared" si="11"/>
        <v>3105</v>
      </c>
      <c r="G32" s="46" t="str">
        <f t="shared" si="12"/>
        <v>清剿2支蛮族部队</v>
      </c>
      <c r="H32" s="46" t="str">
        <f t="shared" si="13"/>
        <v>2.1.5&gt;&gt;清剿2支蛮族部队</v>
      </c>
      <c r="I32" s="16" t="s">
        <v>314</v>
      </c>
      <c r="J32" s="46"/>
      <c r="K32" s="46" t="str">
        <f t="shared" si="14"/>
        <v>&lt;color=#FFC766&gt;清剿2支蛮族部队&lt;/color&gt;</v>
      </c>
      <c r="L32" s="46" t="s">
        <v>249</v>
      </c>
      <c r="M32" s="19" t="s">
        <v>361</v>
      </c>
      <c r="N32" s="46">
        <f t="shared" si="15"/>
        <v>411050</v>
      </c>
      <c r="O32" s="46">
        <f t="shared" si="16"/>
        <v>411000</v>
      </c>
      <c r="P32" s="20" t="s">
        <v>362</v>
      </c>
      <c r="Q32" s="20" t="s">
        <v>362</v>
      </c>
      <c r="R32" s="46">
        <v>2</v>
      </c>
      <c r="S32" s="46" t="s">
        <v>363</v>
      </c>
      <c r="T32" s="46" t="s">
        <v>363</v>
      </c>
      <c r="U32" s="44"/>
      <c r="V32" s="16"/>
      <c r="W32" s="46"/>
      <c r="X32" s="44">
        <v>1700703</v>
      </c>
      <c r="Y32" s="44"/>
      <c r="Z32" s="44"/>
      <c r="AA32" s="16" t="s">
        <v>364</v>
      </c>
      <c r="AB32" s="44">
        <v>7713</v>
      </c>
      <c r="AD32" s="16"/>
      <c r="AE32" s="44"/>
      <c r="AF32" s="19">
        <f t="shared" si="17"/>
        <v>2500</v>
      </c>
      <c r="AG32" s="19">
        <v>3600</v>
      </c>
      <c r="AH32" s="19">
        <f t="shared" si="18"/>
        <v>3400</v>
      </c>
    </row>
    <row r="33" spans="1:37" s="22" customFormat="1" ht="16.5" customHeight="1" x14ac:dyDescent="0.4">
      <c r="A33" s="21">
        <f t="shared" si="10"/>
        <v>412000</v>
      </c>
      <c r="B33" s="22">
        <v>3</v>
      </c>
      <c r="C33" s="22">
        <v>1</v>
      </c>
      <c r="D33" s="22">
        <v>2</v>
      </c>
      <c r="E33" s="22">
        <f>IF(D33=0,1,IF(D33=D30,E30+1,0))</f>
        <v>0</v>
      </c>
      <c r="F33" s="21">
        <f t="shared" si="11"/>
        <v>3203</v>
      </c>
      <c r="G33" s="21" t="str">
        <f t="shared" si="12"/>
        <v>第3章 招兵买马3.2</v>
      </c>
      <c r="H33" s="21" t="str">
        <f t="shared" si="13"/>
        <v>第3章&gt;&gt; 招兵买马3.2</v>
      </c>
      <c r="I33" s="21" t="s">
        <v>314</v>
      </c>
      <c r="K33" s="21" t="str">
        <f t="shared" si="14"/>
        <v>&lt;color=#FFC766&gt;第3章 招兵买马3.2&lt;/color&gt;</v>
      </c>
      <c r="L33" s="21" t="s">
        <v>249</v>
      </c>
      <c r="M33" s="21" t="s">
        <v>315</v>
      </c>
      <c r="N33" s="21">
        <f t="shared" si="15"/>
        <v>412000</v>
      </c>
      <c r="O33" s="21">
        <f t="shared" si="16"/>
        <v>412000</v>
      </c>
      <c r="P33" s="23" t="s">
        <v>263</v>
      </c>
      <c r="Q33" s="23" t="s">
        <v>263</v>
      </c>
      <c r="R33" s="23"/>
      <c r="S33" s="23"/>
      <c r="T33" s="23"/>
      <c r="V33" s="21"/>
      <c r="W33" s="21"/>
      <c r="X33" s="21"/>
      <c r="Y33" s="21"/>
      <c r="Z33" s="21"/>
      <c r="AA33" s="21"/>
      <c r="AB33" s="37" t="str">
        <f>IF(AA33="","",VLOOKUP(AA33,[2]界面跳转!$H:$I,2,FALSE))</f>
        <v/>
      </c>
      <c r="AD33" s="21"/>
      <c r="AE33" s="21"/>
      <c r="AF33" s="22" t="str">
        <f t="shared" si="17"/>
        <v/>
      </c>
      <c r="AH33" s="22" t="str">
        <f t="shared" si="18"/>
        <v/>
      </c>
    </row>
    <row r="34" spans="1:37" s="24" customFormat="1" ht="16.399999999999999" customHeight="1" x14ac:dyDescent="0.4">
      <c r="A34" s="16">
        <f t="shared" si="10"/>
        <v>412010</v>
      </c>
      <c r="B34" s="19">
        <v>3</v>
      </c>
      <c r="C34" s="19">
        <v>1</v>
      </c>
      <c r="D34" s="16">
        <v>2</v>
      </c>
      <c r="E34" s="28">
        <f>IF(D34=0,1,IF(D34=D33,E33+1,0))</f>
        <v>1</v>
      </c>
      <c r="F34" s="46">
        <f t="shared" si="11"/>
        <v>3201</v>
      </c>
      <c r="G34" s="46" t="str">
        <f t="shared" si="12"/>
        <v>建造1个马厩</v>
      </c>
      <c r="H34" s="46" t="str">
        <f t="shared" si="13"/>
        <v>2.2.1&gt;&gt;建造1个马厩</v>
      </c>
      <c r="I34" s="16" t="s">
        <v>314</v>
      </c>
      <c r="J34" s="46"/>
      <c r="K34" s="46" t="str">
        <f t="shared" si="14"/>
        <v>&lt;color=#FFC766&gt;建造1个马厩&lt;/color&gt;</v>
      </c>
      <c r="L34" s="46" t="s">
        <v>249</v>
      </c>
      <c r="M34" s="16" t="s">
        <v>365</v>
      </c>
      <c r="N34" s="46">
        <f t="shared" si="15"/>
        <v>412010</v>
      </c>
      <c r="O34" s="46">
        <f t="shared" si="16"/>
        <v>412000</v>
      </c>
      <c r="P34" s="46" t="s">
        <v>366</v>
      </c>
      <c r="Q34" s="46" t="s">
        <v>366</v>
      </c>
      <c r="R34" s="46">
        <v>1</v>
      </c>
      <c r="S34" s="46" t="s">
        <v>367</v>
      </c>
      <c r="T34" s="46" t="s">
        <v>367</v>
      </c>
      <c r="U34" s="44"/>
      <c r="V34" s="44" t="s">
        <v>368</v>
      </c>
      <c r="W34" s="46"/>
      <c r="X34" s="44">
        <v>1700703</v>
      </c>
      <c r="Y34" s="44"/>
      <c r="Z34" s="44"/>
      <c r="AA34" s="44" t="s">
        <v>369</v>
      </c>
      <c r="AB34" s="44">
        <v>7086</v>
      </c>
      <c r="AD34" s="16"/>
      <c r="AE34" s="44"/>
      <c r="AF34" s="19">
        <f t="shared" si="17"/>
        <v>2500</v>
      </c>
      <c r="AG34" s="19">
        <v>3600</v>
      </c>
      <c r="AH34" s="19">
        <f t="shared" si="18"/>
        <v>3400</v>
      </c>
    </row>
    <row r="35" spans="1:37" s="24" customFormat="1" ht="16.399999999999999" customHeight="1" x14ac:dyDescent="0.4">
      <c r="A35" s="16">
        <f t="shared" si="10"/>
        <v>412020</v>
      </c>
      <c r="B35" s="19">
        <v>3</v>
      </c>
      <c r="C35" s="19">
        <v>1</v>
      </c>
      <c r="D35" s="16">
        <v>2</v>
      </c>
      <c r="E35" s="28">
        <f>IF(D35=0,1,IF(D35=D34,E34+1,0))</f>
        <v>2</v>
      </c>
      <c r="F35" s="46">
        <f t="shared" si="11"/>
        <v>3202</v>
      </c>
      <c r="G35" s="46" t="str">
        <f t="shared" si="12"/>
        <v>建造1个射箭场</v>
      </c>
      <c r="H35" s="46" t="str">
        <f t="shared" si="13"/>
        <v>2.2.2&gt;&gt;建造1个射箭场</v>
      </c>
      <c r="I35" s="16" t="s">
        <v>314</v>
      </c>
      <c r="J35" s="46"/>
      <c r="K35" s="46" t="str">
        <f t="shared" si="14"/>
        <v>&lt;color=#FFC766&gt;建造1个射箭场&lt;/color&gt;</v>
      </c>
      <c r="L35" s="46" t="s">
        <v>249</v>
      </c>
      <c r="M35" s="16" t="s">
        <v>370</v>
      </c>
      <c r="N35" s="46">
        <f t="shared" si="15"/>
        <v>412020</v>
      </c>
      <c r="O35" s="46">
        <f t="shared" si="16"/>
        <v>412000</v>
      </c>
      <c r="P35" s="46" t="s">
        <v>366</v>
      </c>
      <c r="Q35" s="46" t="s">
        <v>366</v>
      </c>
      <c r="R35" s="46">
        <v>1</v>
      </c>
      <c r="S35" s="46" t="s">
        <v>371</v>
      </c>
      <c r="T35" s="46" t="s">
        <v>371</v>
      </c>
      <c r="U35" s="44"/>
      <c r="V35" s="16" t="s">
        <v>372</v>
      </c>
      <c r="W35" s="46"/>
      <c r="X35" s="44">
        <v>1700703</v>
      </c>
      <c r="Y35" s="44"/>
      <c r="Z35" s="44"/>
      <c r="AA35" s="44" t="s">
        <v>373</v>
      </c>
      <c r="AB35" s="44">
        <v>7093</v>
      </c>
      <c r="AD35" s="16"/>
      <c r="AE35" s="44"/>
      <c r="AF35" s="19">
        <f t="shared" si="17"/>
        <v>2500</v>
      </c>
      <c r="AG35" s="19">
        <v>3600</v>
      </c>
      <c r="AH35" s="19">
        <f t="shared" si="18"/>
        <v>3400</v>
      </c>
    </row>
    <row r="36" spans="1:37" s="31" customFormat="1" ht="16.5" customHeight="1" x14ac:dyDescent="0.4">
      <c r="A36" s="30">
        <f t="shared" si="10"/>
        <v>510010</v>
      </c>
      <c r="B36" s="31">
        <v>4</v>
      </c>
      <c r="C36" s="31">
        <v>1</v>
      </c>
      <c r="D36" s="31">
        <v>0</v>
      </c>
      <c r="E36" s="31">
        <f>IF(D36=0,1,IF(D36=#REF!,#REF!+1,0))</f>
        <v>1</v>
      </c>
      <c r="F36" s="30">
        <f t="shared" si="11"/>
        <v>4001</v>
      </c>
      <c r="G36" s="31" t="str">
        <f t="shared" si="12"/>
        <v>第4章 开启转场</v>
      </c>
      <c r="H36" s="31" t="str">
        <f t="shared" si="13"/>
        <v>第4章&gt;&gt; 开启转场</v>
      </c>
      <c r="I36" s="30" t="s">
        <v>314</v>
      </c>
      <c r="K36" s="30" t="str">
        <f t="shared" si="14"/>
        <v>&lt;color=#FFC766&gt;第4章 开启转场&lt;/color&gt;</v>
      </c>
      <c r="L36" s="30" t="s">
        <v>249</v>
      </c>
      <c r="M36" s="30" t="s">
        <v>315</v>
      </c>
      <c r="N36" s="30">
        <f t="shared" si="15"/>
        <v>510010</v>
      </c>
      <c r="O36" s="30">
        <f t="shared" si="16"/>
        <v>510000</v>
      </c>
      <c r="P36" s="32" t="s">
        <v>264</v>
      </c>
      <c r="Q36" s="32" t="s">
        <v>264</v>
      </c>
      <c r="R36" s="32"/>
      <c r="S36" s="32"/>
      <c r="T36" s="32"/>
      <c r="V36" s="30"/>
      <c r="W36" s="30"/>
      <c r="X36" s="30"/>
      <c r="Y36" s="30"/>
      <c r="Z36" s="30"/>
      <c r="AA36" s="30"/>
      <c r="AB36" s="36" t="str">
        <f>IF(AA36="","",VLOOKUP(AA36,[2]界面跳转!$H:$I,2,FALSE))</f>
        <v/>
      </c>
      <c r="AD36" s="30"/>
      <c r="AE36" s="30"/>
      <c r="AF36" s="31" t="str">
        <f t="shared" si="17"/>
        <v/>
      </c>
      <c r="AH36" s="31" t="str">
        <f t="shared" si="18"/>
        <v/>
      </c>
    </row>
    <row r="37" spans="1:37" s="22" customFormat="1" ht="16.5" customHeight="1" x14ac:dyDescent="0.4">
      <c r="A37" s="21">
        <f t="shared" si="10"/>
        <v>511000</v>
      </c>
      <c r="B37" s="22">
        <v>4</v>
      </c>
      <c r="C37" s="22">
        <v>1</v>
      </c>
      <c r="D37" s="22">
        <v>1</v>
      </c>
      <c r="E37" s="22">
        <f t="shared" ref="E37:E100" si="20">IF(D37=0,1,IF(D37=D36,E36+1,0))</f>
        <v>0</v>
      </c>
      <c r="F37" s="21">
        <f t="shared" si="11"/>
        <v>4108</v>
      </c>
      <c r="G37" s="21" t="str">
        <f t="shared" si="12"/>
        <v>第4章 雄才大略</v>
      </c>
      <c r="H37" s="21" t="str">
        <f t="shared" si="13"/>
        <v>第4章&gt;&gt; 雄才大略</v>
      </c>
      <c r="I37" s="21" t="s">
        <v>314</v>
      </c>
      <c r="K37" s="21" t="str">
        <f t="shared" si="14"/>
        <v>&lt;color=#FFC766&gt;第4章 雄才大略&lt;/color&gt;</v>
      </c>
      <c r="L37" s="21" t="s">
        <v>249</v>
      </c>
      <c r="M37" s="21" t="s">
        <v>315</v>
      </c>
      <c r="N37" s="21">
        <f t="shared" si="15"/>
        <v>511000</v>
      </c>
      <c r="O37" s="21">
        <f t="shared" si="16"/>
        <v>511000</v>
      </c>
      <c r="P37" s="23" t="s">
        <v>265</v>
      </c>
      <c r="Q37" s="23" t="s">
        <v>265</v>
      </c>
      <c r="R37" s="23"/>
      <c r="S37" s="23"/>
      <c r="T37" s="23"/>
      <c r="V37" s="21"/>
      <c r="W37" s="21"/>
      <c r="X37" s="21"/>
      <c r="Y37" s="21"/>
      <c r="Z37" s="21"/>
      <c r="AA37" s="21"/>
      <c r="AB37" s="37" t="str">
        <f>IF(AA37="","",VLOOKUP(AA37,[2]界面跳转!$H:$I,2,FALSE))</f>
        <v/>
      </c>
      <c r="AD37" s="21"/>
      <c r="AE37" s="21"/>
      <c r="AF37" s="22" t="str">
        <f t="shared" si="17"/>
        <v/>
      </c>
      <c r="AH37" s="22" t="str">
        <f t="shared" si="18"/>
        <v/>
      </c>
    </row>
    <row r="38" spans="1:37" s="19" customFormat="1" ht="16.399999999999999" customHeight="1" x14ac:dyDescent="0.4">
      <c r="A38" s="16">
        <f t="shared" si="10"/>
        <v>511010</v>
      </c>
      <c r="B38" s="19">
        <v>4</v>
      </c>
      <c r="C38" s="19">
        <v>1</v>
      </c>
      <c r="D38" s="19">
        <v>1</v>
      </c>
      <c r="E38" s="28">
        <f t="shared" si="20"/>
        <v>1</v>
      </c>
      <c r="F38" s="16">
        <f t="shared" si="11"/>
        <v>4101</v>
      </c>
      <c r="G38" s="46" t="str">
        <f t="shared" si="12"/>
        <v>建造1个磨坊</v>
      </c>
      <c r="H38" s="46" t="str">
        <f t="shared" si="13"/>
        <v>3.1.1&gt;&gt;建造1个磨坊</v>
      </c>
      <c r="I38" s="16" t="s">
        <v>314</v>
      </c>
      <c r="J38" s="16"/>
      <c r="K38" s="18" t="str">
        <f t="shared" si="14"/>
        <v>&lt;color=#FFC766&gt;建造1个磨坊&lt;/color&gt;</v>
      </c>
      <c r="L38" s="16" t="s">
        <v>249</v>
      </c>
      <c r="M38" s="16" t="s">
        <v>374</v>
      </c>
      <c r="N38" s="16">
        <f t="shared" si="15"/>
        <v>511010</v>
      </c>
      <c r="O38" s="16">
        <f t="shared" si="16"/>
        <v>511000</v>
      </c>
      <c r="P38" s="46" t="s">
        <v>366</v>
      </c>
      <c r="Q38" s="46" t="s">
        <v>366</v>
      </c>
      <c r="R38" s="17">
        <v>1</v>
      </c>
      <c r="S38" s="17" t="s">
        <v>375</v>
      </c>
      <c r="T38" s="17" t="s">
        <v>375</v>
      </c>
      <c r="U38" s="44" t="s">
        <v>249</v>
      </c>
      <c r="V38" s="44" t="s">
        <v>376</v>
      </c>
      <c r="W38" s="16"/>
      <c r="X38" s="44">
        <v>1700704</v>
      </c>
      <c r="Y38" s="44"/>
      <c r="Z38" s="44"/>
      <c r="AA38" s="44" t="s">
        <v>377</v>
      </c>
      <c r="AB38" s="44">
        <v>7080</v>
      </c>
      <c r="AD38" s="16"/>
      <c r="AE38" s="44"/>
      <c r="AF38" s="19">
        <f t="shared" si="17"/>
        <v>3000</v>
      </c>
      <c r="AG38" s="19">
        <v>4200</v>
      </c>
      <c r="AH38" s="19">
        <f t="shared" si="18"/>
        <v>4100</v>
      </c>
    </row>
    <row r="39" spans="1:37" s="24" customFormat="1" ht="16.399999999999999" customHeight="1" x14ac:dyDescent="0.4">
      <c r="A39" s="16">
        <f t="shared" si="10"/>
        <v>511020</v>
      </c>
      <c r="B39" s="19">
        <v>4</v>
      </c>
      <c r="C39" s="19">
        <v>1</v>
      </c>
      <c r="D39" s="19">
        <v>1</v>
      </c>
      <c r="E39" s="28">
        <f t="shared" si="20"/>
        <v>2</v>
      </c>
      <c r="F39" s="46">
        <f t="shared" si="11"/>
        <v>4102</v>
      </c>
      <c r="G39" s="46" t="str">
        <f t="shared" si="12"/>
        <v>建造2个农田</v>
      </c>
      <c r="H39" s="46" t="str">
        <f t="shared" si="13"/>
        <v>3.1.2&gt;&gt;建造2个农田</v>
      </c>
      <c r="I39" s="16" t="s">
        <v>314</v>
      </c>
      <c r="J39" s="46"/>
      <c r="K39" s="46" t="str">
        <f t="shared" si="14"/>
        <v>&lt;color=#FFC766&gt;建造2个农田&lt;/color&gt;</v>
      </c>
      <c r="L39" s="46" t="s">
        <v>249</v>
      </c>
      <c r="M39" s="16" t="s">
        <v>378</v>
      </c>
      <c r="N39" s="46">
        <f t="shared" si="15"/>
        <v>511020</v>
      </c>
      <c r="O39" s="46">
        <f t="shared" si="16"/>
        <v>511000</v>
      </c>
      <c r="P39" s="46" t="s">
        <v>366</v>
      </c>
      <c r="Q39" s="46" t="s">
        <v>366</v>
      </c>
      <c r="R39" s="46">
        <v>2</v>
      </c>
      <c r="S39" s="46" t="s">
        <v>379</v>
      </c>
      <c r="T39" s="46" t="s">
        <v>379</v>
      </c>
      <c r="U39" s="44" t="s">
        <v>249</v>
      </c>
      <c r="V39" s="16" t="s">
        <v>380</v>
      </c>
      <c r="W39" s="46"/>
      <c r="X39" s="44">
        <v>1700704</v>
      </c>
      <c r="Y39" s="44"/>
      <c r="Z39" s="44"/>
      <c r="AA39" s="44" t="s">
        <v>381</v>
      </c>
      <c r="AB39" s="44">
        <v>7084</v>
      </c>
      <c r="AD39" s="16"/>
      <c r="AE39" s="44"/>
      <c r="AF39" s="19">
        <f t="shared" si="17"/>
        <v>3000</v>
      </c>
      <c r="AG39" s="19">
        <v>4200</v>
      </c>
      <c r="AH39" s="19">
        <f t="shared" si="18"/>
        <v>4100</v>
      </c>
    </row>
    <row r="40" spans="1:37" s="28" customFormat="1" ht="16.399999999999999" customHeight="1" x14ac:dyDescent="0.4">
      <c r="A40" s="18">
        <f t="shared" si="10"/>
        <v>511030</v>
      </c>
      <c r="B40" s="19">
        <v>4</v>
      </c>
      <c r="C40" s="19">
        <v>1</v>
      </c>
      <c r="D40" s="16">
        <v>1</v>
      </c>
      <c r="E40" s="28">
        <f t="shared" si="20"/>
        <v>3</v>
      </c>
      <c r="F40" s="44">
        <f t="shared" si="11"/>
        <v>4103</v>
      </c>
      <c r="G40" s="46" t="str">
        <f t="shared" si="12"/>
        <v>升级城镇中心至3级</v>
      </c>
      <c r="H40" s="46" t="str">
        <f t="shared" si="13"/>
        <v>3.1.3&gt;&gt;升级城镇中心至3级</v>
      </c>
      <c r="I40" s="44" t="s">
        <v>314</v>
      </c>
      <c r="K40" s="44" t="str">
        <f t="shared" si="14"/>
        <v>&lt;color=#FFC766&gt;升级城镇中心至3级&lt;/color&gt;</v>
      </c>
      <c r="L40" s="44" t="s">
        <v>249</v>
      </c>
      <c r="M40" s="44" t="s">
        <v>382</v>
      </c>
      <c r="N40" s="44">
        <f t="shared" si="15"/>
        <v>511030</v>
      </c>
      <c r="O40" s="44">
        <f t="shared" si="16"/>
        <v>511000</v>
      </c>
      <c r="P40" s="29" t="s">
        <v>383</v>
      </c>
      <c r="Q40" s="29" t="s">
        <v>383</v>
      </c>
      <c r="R40" s="29">
        <v>3</v>
      </c>
      <c r="S40" s="29" t="s">
        <v>384</v>
      </c>
      <c r="T40" s="29" t="s">
        <v>384</v>
      </c>
      <c r="U40" s="44"/>
      <c r="V40" s="16" t="s">
        <v>385</v>
      </c>
      <c r="W40" s="44"/>
      <c r="X40" s="44">
        <v>1700704</v>
      </c>
      <c r="Y40" s="44"/>
      <c r="Z40" s="44"/>
      <c r="AA40" s="44" t="s">
        <v>386</v>
      </c>
      <c r="AB40" s="44">
        <v>7001</v>
      </c>
      <c r="AD40" s="44"/>
      <c r="AE40" s="44"/>
      <c r="AF40" s="19">
        <f t="shared" si="17"/>
        <v>3000</v>
      </c>
      <c r="AG40" s="19">
        <v>4200</v>
      </c>
      <c r="AH40" s="19">
        <f t="shared" si="18"/>
        <v>4100</v>
      </c>
    </row>
    <row r="41" spans="1:37" s="19" customFormat="1" ht="16.399999999999999" customHeight="1" x14ac:dyDescent="0.4">
      <c r="A41" s="18">
        <f t="shared" si="10"/>
        <v>511040</v>
      </c>
      <c r="B41" s="19">
        <v>4</v>
      </c>
      <c r="C41" s="19">
        <v>1</v>
      </c>
      <c r="D41" s="16">
        <v>1</v>
      </c>
      <c r="E41" s="28">
        <f t="shared" si="20"/>
        <v>4</v>
      </c>
      <c r="F41" s="16">
        <f t="shared" si="11"/>
        <v>4104</v>
      </c>
      <c r="G41" s="46" t="str">
        <f t="shared" si="12"/>
        <v>升级任意1个兵营至3级</v>
      </c>
      <c r="H41" s="46" t="str">
        <f t="shared" si="13"/>
        <v>3.1.4&gt;&gt;升级任意1个兵营至3级</v>
      </c>
      <c r="I41" s="16" t="s">
        <v>314</v>
      </c>
      <c r="J41" s="46"/>
      <c r="K41" s="46" t="str">
        <f t="shared" si="14"/>
        <v>&lt;color=#FFC766&gt;升级任意1个兵营至3级&lt;/color&gt;</v>
      </c>
      <c r="L41" s="46" t="s">
        <v>249</v>
      </c>
      <c r="M41" s="25" t="s">
        <v>387</v>
      </c>
      <c r="N41" s="16">
        <f t="shared" si="15"/>
        <v>511040</v>
      </c>
      <c r="O41" s="16">
        <f t="shared" si="16"/>
        <v>511000</v>
      </c>
      <c r="P41" s="17" t="s">
        <v>388</v>
      </c>
      <c r="Q41" s="17" t="s">
        <v>388</v>
      </c>
      <c r="R41" s="17">
        <v>3</v>
      </c>
      <c r="S41" s="29" t="s">
        <v>384</v>
      </c>
      <c r="T41" s="29" t="s">
        <v>384</v>
      </c>
      <c r="U41" s="44"/>
      <c r="V41" s="16" t="s">
        <v>389</v>
      </c>
      <c r="W41" s="16"/>
      <c r="X41" s="44">
        <v>1700704</v>
      </c>
      <c r="Y41" s="44"/>
      <c r="Z41" s="44"/>
      <c r="AA41" s="16" t="s">
        <v>390</v>
      </c>
      <c r="AB41" s="44">
        <v>7143</v>
      </c>
      <c r="AD41" s="16"/>
      <c r="AE41" s="44"/>
      <c r="AF41" s="19">
        <f t="shared" si="17"/>
        <v>3000</v>
      </c>
      <c r="AG41" s="19">
        <v>4200</v>
      </c>
      <c r="AH41" s="19">
        <f t="shared" si="18"/>
        <v>4100</v>
      </c>
    </row>
    <row r="42" spans="1:37" s="24" customFormat="1" ht="16.399999999999999" customHeight="1" x14ac:dyDescent="0.4">
      <c r="A42" s="16">
        <f t="shared" si="10"/>
        <v>511050</v>
      </c>
      <c r="B42" s="19">
        <v>4</v>
      </c>
      <c r="C42" s="19">
        <v>1</v>
      </c>
      <c r="D42" s="16">
        <v>1</v>
      </c>
      <c r="E42" s="28">
        <f t="shared" si="20"/>
        <v>5</v>
      </c>
      <c r="F42" s="46">
        <f t="shared" si="11"/>
        <v>4105</v>
      </c>
      <c r="G42" s="46" t="str">
        <f t="shared" si="12"/>
        <v>训练任意一种士兵300名</v>
      </c>
      <c r="H42" s="46" t="str">
        <f t="shared" si="13"/>
        <v>3.1.5&gt;&gt;训练任意一种士兵300名</v>
      </c>
      <c r="I42" s="16" t="s">
        <v>314</v>
      </c>
      <c r="J42" s="46"/>
      <c r="K42" s="46" t="str">
        <f t="shared" si="14"/>
        <v>&lt;color=#FFC766&gt;训练任意一种士兵300名&lt;/color&gt;</v>
      </c>
      <c r="L42" s="46" t="s">
        <v>249</v>
      </c>
      <c r="M42" s="46" t="s">
        <v>391</v>
      </c>
      <c r="N42" s="46">
        <f t="shared" si="15"/>
        <v>511050</v>
      </c>
      <c r="O42" s="46">
        <f t="shared" si="16"/>
        <v>511000</v>
      </c>
      <c r="P42" s="46" t="s">
        <v>392</v>
      </c>
      <c r="Q42" s="46" t="s">
        <v>392</v>
      </c>
      <c r="R42" s="46">
        <v>300</v>
      </c>
      <c r="S42" s="46" t="s">
        <v>393</v>
      </c>
      <c r="T42" s="46" t="s">
        <v>393</v>
      </c>
      <c r="U42" s="44"/>
      <c r="V42" s="46" t="s">
        <v>394</v>
      </c>
      <c r="W42" s="46"/>
      <c r="X42" s="44">
        <v>1700704</v>
      </c>
      <c r="Y42" s="44"/>
      <c r="Z42" s="44"/>
      <c r="AA42" s="16" t="s">
        <v>395</v>
      </c>
      <c r="AB42" s="44">
        <v>7611</v>
      </c>
      <c r="AD42" s="16"/>
      <c r="AE42" s="44"/>
      <c r="AF42" s="19">
        <f t="shared" si="17"/>
        <v>3000</v>
      </c>
      <c r="AG42" s="19">
        <v>4200</v>
      </c>
      <c r="AH42" s="19">
        <f t="shared" si="18"/>
        <v>4100</v>
      </c>
    </row>
    <row r="43" spans="1:37" s="24" customFormat="1" ht="16.399999999999999" customHeight="1" x14ac:dyDescent="0.4">
      <c r="A43" s="16">
        <f t="shared" si="10"/>
        <v>511060</v>
      </c>
      <c r="B43" s="19">
        <v>4</v>
      </c>
      <c r="C43" s="19">
        <v>1</v>
      </c>
      <c r="D43" s="16">
        <v>1</v>
      </c>
      <c r="E43" s="28">
        <f t="shared" si="20"/>
        <v>6</v>
      </c>
      <c r="F43" s="46">
        <f t="shared" si="11"/>
        <v>4106</v>
      </c>
      <c r="G43" s="46" t="str">
        <f t="shared" si="12"/>
        <v>使用训练加速20分钟</v>
      </c>
      <c r="H43" s="46" t="str">
        <f t="shared" si="13"/>
        <v>3.1.6&gt;&gt;使用训练加速20分钟</v>
      </c>
      <c r="I43" s="16" t="s">
        <v>314</v>
      </c>
      <c r="J43" s="46"/>
      <c r="K43" s="46" t="str">
        <f t="shared" si="14"/>
        <v>&lt;color=#FFC766&gt;使用训练加速20分钟&lt;/color&gt;</v>
      </c>
      <c r="L43" s="46" t="s">
        <v>249</v>
      </c>
      <c r="M43" s="46" t="s">
        <v>396</v>
      </c>
      <c r="N43" s="46">
        <f t="shared" si="15"/>
        <v>511060</v>
      </c>
      <c r="O43" s="46">
        <f t="shared" si="16"/>
        <v>511000</v>
      </c>
      <c r="P43" s="46" t="s">
        <v>397</v>
      </c>
      <c r="Q43" s="46" t="s">
        <v>397</v>
      </c>
      <c r="R43" s="46">
        <v>20</v>
      </c>
      <c r="S43" s="46" t="s">
        <v>398</v>
      </c>
      <c r="T43" s="46" t="s">
        <v>398</v>
      </c>
      <c r="U43" s="44"/>
      <c r="V43" s="46" t="s">
        <v>394</v>
      </c>
      <c r="W43" s="46"/>
      <c r="X43" s="44">
        <v>1700704</v>
      </c>
      <c r="Y43" s="44"/>
      <c r="Z43" s="44"/>
      <c r="AA43" s="16" t="s">
        <v>399</v>
      </c>
      <c r="AB43" s="44">
        <v>7141</v>
      </c>
      <c r="AD43" s="16"/>
      <c r="AE43" s="44"/>
      <c r="AF43" s="19">
        <f t="shared" si="17"/>
        <v>3000</v>
      </c>
      <c r="AG43" s="19">
        <v>4200</v>
      </c>
      <c r="AH43" s="19">
        <f t="shared" si="18"/>
        <v>4100</v>
      </c>
    </row>
    <row r="44" spans="1:37" s="24" customFormat="1" ht="16.399999999999999" customHeight="1" x14ac:dyDescent="0.4">
      <c r="A44" s="16">
        <f t="shared" si="10"/>
        <v>511070</v>
      </c>
      <c r="B44" s="19">
        <v>4</v>
      </c>
      <c r="C44" s="19">
        <v>1</v>
      </c>
      <c r="D44" s="16">
        <v>1</v>
      </c>
      <c r="E44" s="28">
        <f t="shared" si="20"/>
        <v>7</v>
      </c>
      <c r="F44" s="46">
        <f t="shared" si="11"/>
        <v>4107</v>
      </c>
      <c r="G44" s="46" t="str">
        <f t="shared" si="12"/>
        <v>占领蛮族治疗要塞</v>
      </c>
      <c r="H44" s="46" t="str">
        <f t="shared" si="13"/>
        <v>3.1.7&gt;&gt;占领蛮族治疗要塞</v>
      </c>
      <c r="I44" s="16" t="s">
        <v>314</v>
      </c>
      <c r="J44" s="46"/>
      <c r="K44" s="46" t="str">
        <f t="shared" si="14"/>
        <v>&lt;color=#FFC766&gt;占领蛮族治疗要塞&lt;/color&gt;</v>
      </c>
      <c r="L44" s="46" t="s">
        <v>249</v>
      </c>
      <c r="M44" s="19" t="s">
        <v>400</v>
      </c>
      <c r="N44" s="46">
        <f t="shared" si="15"/>
        <v>511070</v>
      </c>
      <c r="O44" s="46">
        <f t="shared" si="16"/>
        <v>511000</v>
      </c>
      <c r="P44" s="46" t="s">
        <v>401</v>
      </c>
      <c r="Q44" s="46" t="s">
        <v>401</v>
      </c>
      <c r="R44" s="46"/>
      <c r="S44" s="17"/>
      <c r="T44" s="17"/>
      <c r="U44" s="44" t="s">
        <v>249</v>
      </c>
      <c r="V44" s="16"/>
      <c r="W44" s="46"/>
      <c r="X44" s="44">
        <v>1700704</v>
      </c>
      <c r="Y44" s="44"/>
      <c r="Z44" s="44"/>
      <c r="AA44" s="44" t="s">
        <v>402</v>
      </c>
      <c r="AB44" s="44">
        <v>7714</v>
      </c>
      <c r="AD44" s="16"/>
      <c r="AE44" s="44"/>
      <c r="AF44" s="19">
        <f t="shared" si="17"/>
        <v>3000</v>
      </c>
      <c r="AG44" s="19">
        <v>4200</v>
      </c>
      <c r="AH44" s="19">
        <f t="shared" si="18"/>
        <v>4100</v>
      </c>
    </row>
    <row r="45" spans="1:37" s="31" customFormat="1" ht="16.5" customHeight="1" x14ac:dyDescent="0.4">
      <c r="A45" s="30">
        <f t="shared" si="10"/>
        <v>610010</v>
      </c>
      <c r="B45" s="31">
        <v>5</v>
      </c>
      <c r="C45" s="31">
        <v>1</v>
      </c>
      <c r="D45" s="31">
        <v>0</v>
      </c>
      <c r="E45" s="31">
        <f t="shared" si="20"/>
        <v>1</v>
      </c>
      <c r="F45" s="30">
        <f t="shared" si="11"/>
        <v>5001</v>
      </c>
      <c r="G45" s="31" t="str">
        <f t="shared" si="12"/>
        <v>第5章 开启转场</v>
      </c>
      <c r="H45" s="31" t="str">
        <f t="shared" si="13"/>
        <v>第5章&gt;&gt; 开启转场</v>
      </c>
      <c r="I45" s="30" t="s">
        <v>314</v>
      </c>
      <c r="K45" s="30" t="str">
        <f t="shared" si="14"/>
        <v>&lt;color=#FFC766&gt;第5章 开启转场&lt;/color&gt;</v>
      </c>
      <c r="L45" s="30" t="s">
        <v>249</v>
      </c>
      <c r="M45" s="30" t="s">
        <v>315</v>
      </c>
      <c r="N45" s="30">
        <f t="shared" si="15"/>
        <v>610010</v>
      </c>
      <c r="O45" s="30">
        <f t="shared" si="16"/>
        <v>610000</v>
      </c>
      <c r="P45" s="32" t="s">
        <v>266</v>
      </c>
      <c r="Q45" s="32" t="s">
        <v>266</v>
      </c>
      <c r="R45" s="32"/>
      <c r="S45" s="32"/>
      <c r="T45" s="32"/>
      <c r="V45" s="30"/>
      <c r="W45" s="30"/>
      <c r="X45" s="30"/>
      <c r="Y45" s="30"/>
      <c r="Z45" s="30"/>
      <c r="AA45" s="30"/>
      <c r="AB45" s="36" t="str">
        <f>IF(AA45="","",VLOOKUP(AA45,[2]界面跳转!$H:$I,2,FALSE))</f>
        <v/>
      </c>
      <c r="AD45" s="30"/>
      <c r="AE45" s="30"/>
      <c r="AF45" s="31" t="str">
        <f t="shared" ref="AF45:AF76" si="21">IF(X45="","",2000+500*(B45-2))</f>
        <v/>
      </c>
      <c r="AH45" s="31" t="str">
        <f t="shared" ref="AH45:AH76" si="22">IF(AF45="","",2000+700*(B45-1))</f>
        <v/>
      </c>
    </row>
    <row r="46" spans="1:37" s="22" customFormat="1" ht="16.5" customHeight="1" x14ac:dyDescent="0.4">
      <c r="A46" s="21">
        <f t="shared" si="10"/>
        <v>611000</v>
      </c>
      <c r="B46" s="22">
        <v>5</v>
      </c>
      <c r="C46" s="22">
        <v>1</v>
      </c>
      <c r="D46" s="22">
        <v>1</v>
      </c>
      <c r="E46" s="22">
        <f t="shared" si="20"/>
        <v>0</v>
      </c>
      <c r="F46" s="21">
        <f t="shared" si="11"/>
        <v>5105</v>
      </c>
      <c r="G46" s="21" t="str">
        <f t="shared" si="12"/>
        <v>第5章 治国方略5.1</v>
      </c>
      <c r="H46" s="21" t="str">
        <f t="shared" si="13"/>
        <v>第5章&gt;&gt; 治国方略5.1</v>
      </c>
      <c r="I46" s="21" t="s">
        <v>314</v>
      </c>
      <c r="K46" s="21" t="str">
        <f t="shared" si="14"/>
        <v>&lt;color=#FFC766&gt;第5章 治国方略5.1&lt;/color&gt;</v>
      </c>
      <c r="L46" s="21" t="s">
        <v>249</v>
      </c>
      <c r="M46" s="21" t="s">
        <v>315</v>
      </c>
      <c r="N46" s="21">
        <f t="shared" si="15"/>
        <v>611000</v>
      </c>
      <c r="O46" s="21">
        <f t="shared" si="16"/>
        <v>611000</v>
      </c>
      <c r="P46" s="23" t="s">
        <v>267</v>
      </c>
      <c r="Q46" s="23" t="s">
        <v>267</v>
      </c>
      <c r="R46" s="23"/>
      <c r="S46" s="23"/>
      <c r="T46" s="23"/>
      <c r="V46" s="21"/>
      <c r="W46" s="21"/>
      <c r="X46" s="21"/>
      <c r="Y46" s="21"/>
      <c r="Z46" s="21"/>
      <c r="AA46" s="21"/>
      <c r="AB46" s="37" t="str">
        <f>IF(AA46="","",VLOOKUP(AA46,[2]界面跳转!$H:$I,2,FALSE))</f>
        <v/>
      </c>
      <c r="AD46" s="21"/>
      <c r="AE46" s="21"/>
      <c r="AF46" s="22" t="str">
        <f t="shared" si="21"/>
        <v/>
      </c>
      <c r="AH46" s="22" t="str">
        <f t="shared" si="22"/>
        <v/>
      </c>
    </row>
    <row r="47" spans="1:37" s="28" customFormat="1" ht="16.399999999999999" customHeight="1" x14ac:dyDescent="0.4">
      <c r="A47" s="18">
        <f t="shared" si="10"/>
        <v>611010</v>
      </c>
      <c r="B47" s="19">
        <v>5</v>
      </c>
      <c r="C47" s="19">
        <v>1</v>
      </c>
      <c r="D47" s="16">
        <v>1</v>
      </c>
      <c r="E47" s="28">
        <f t="shared" si="20"/>
        <v>1</v>
      </c>
      <c r="F47" s="44">
        <f t="shared" si="11"/>
        <v>5101</v>
      </c>
      <c r="G47" s="46" t="str">
        <f t="shared" si="12"/>
        <v>城外清剿1级蛮族1次</v>
      </c>
      <c r="H47" s="46" t="str">
        <f t="shared" si="13"/>
        <v>4.1.1&gt;&gt;城外清剿1级蛮族1次</v>
      </c>
      <c r="I47" s="44" t="s">
        <v>314</v>
      </c>
      <c r="K47" s="44" t="str">
        <f t="shared" si="14"/>
        <v>&lt;color=#FFC766&gt;城外清剿1级蛮族1次&lt;/color&gt;</v>
      </c>
      <c r="L47" s="44" t="s">
        <v>249</v>
      </c>
      <c r="M47" s="44" t="s">
        <v>403</v>
      </c>
      <c r="N47" s="44">
        <f t="shared" si="15"/>
        <v>611010</v>
      </c>
      <c r="O47" s="44">
        <f t="shared" si="16"/>
        <v>611000</v>
      </c>
      <c r="P47" s="29" t="s">
        <v>404</v>
      </c>
      <c r="Q47" s="29" t="s">
        <v>404</v>
      </c>
      <c r="R47" s="29">
        <v>1</v>
      </c>
      <c r="S47" s="29" t="s">
        <v>405</v>
      </c>
      <c r="T47" s="29" t="s">
        <v>405</v>
      </c>
      <c r="U47" s="44" t="s">
        <v>249</v>
      </c>
      <c r="V47" s="44" t="s">
        <v>406</v>
      </c>
      <c r="W47" s="44"/>
      <c r="X47" s="44">
        <v>1700705</v>
      </c>
      <c r="Y47" s="44"/>
      <c r="Z47" s="44"/>
      <c r="AA47" s="44" t="s">
        <v>407</v>
      </c>
      <c r="AB47" s="44">
        <f>IF(AA47="","",VLOOKUP(AA47,[4]界面跳转!$H:$I,2,FALSE))</f>
        <v>7569</v>
      </c>
      <c r="AD47" s="44"/>
      <c r="AE47" s="44"/>
      <c r="AF47" s="28">
        <f t="shared" si="21"/>
        <v>3500</v>
      </c>
      <c r="AG47" s="28">
        <v>4800</v>
      </c>
      <c r="AH47" s="28">
        <f t="shared" si="22"/>
        <v>4800</v>
      </c>
      <c r="AI47" s="28">
        <f t="shared" ref="AI47:AI81" si="23">AF47</f>
        <v>3500</v>
      </c>
      <c r="AJ47" s="28">
        <v>4600</v>
      </c>
      <c r="AK47" s="28">
        <f t="shared" ref="AK47:AK81" si="24">IF(AI47="","",2000+600*(B47-1))</f>
        <v>4400</v>
      </c>
    </row>
    <row r="48" spans="1:37" s="19" customFormat="1" ht="16.399999999999999" customHeight="1" x14ac:dyDescent="0.4">
      <c r="A48" s="18">
        <f t="shared" si="10"/>
        <v>611020</v>
      </c>
      <c r="B48" s="19">
        <v>5</v>
      </c>
      <c r="C48" s="19">
        <v>1</v>
      </c>
      <c r="D48" s="19">
        <v>1</v>
      </c>
      <c r="E48" s="28">
        <f t="shared" si="20"/>
        <v>2</v>
      </c>
      <c r="F48" s="18">
        <f t="shared" si="11"/>
        <v>5102</v>
      </c>
      <c r="G48" s="46" t="str">
        <f t="shared" si="12"/>
        <v>清剿蛮族获得任意发展方略点数1000点</v>
      </c>
      <c r="H48" s="46" t="str">
        <f t="shared" si="13"/>
        <v>4.1.2&gt;&gt;清剿蛮族获得任意发展方略点数1000点</v>
      </c>
      <c r="I48" s="16" t="s">
        <v>314</v>
      </c>
      <c r="K48" s="18" t="str">
        <f t="shared" si="14"/>
        <v>&lt;color=#FFC766&gt;清剿蛮族获得发展方略点数1000点&lt;/color&gt;</v>
      </c>
      <c r="L48" s="16" t="s">
        <v>249</v>
      </c>
      <c r="M48" s="44" t="s">
        <v>408</v>
      </c>
      <c r="N48" s="18">
        <f t="shared" si="15"/>
        <v>611020</v>
      </c>
      <c r="O48" s="18">
        <f t="shared" si="16"/>
        <v>611000</v>
      </c>
      <c r="P48" s="29" t="s">
        <v>409</v>
      </c>
      <c r="Q48" s="29" t="s">
        <v>410</v>
      </c>
      <c r="R48" s="20">
        <v>1000</v>
      </c>
      <c r="S48" s="20" t="s">
        <v>411</v>
      </c>
      <c r="T48" s="20" t="s">
        <v>411</v>
      </c>
      <c r="U48" s="44" t="s">
        <v>249</v>
      </c>
      <c r="V48" s="44" t="s">
        <v>406</v>
      </c>
      <c r="W48" s="16"/>
      <c r="X48" s="44">
        <v>1700705</v>
      </c>
      <c r="Y48" s="44"/>
      <c r="Z48" s="44"/>
      <c r="AA48" s="44" t="s">
        <v>407</v>
      </c>
      <c r="AB48" s="18">
        <f>IF(AA48="","",VLOOKUP(AA48,[4]界面跳转!$H:$I,2,FALSE))</f>
        <v>7569</v>
      </c>
      <c r="AD48" s="16"/>
      <c r="AE48" s="44"/>
      <c r="AF48" s="28">
        <f t="shared" si="21"/>
        <v>3500</v>
      </c>
      <c r="AG48" s="28">
        <v>4800</v>
      </c>
      <c r="AH48" s="28">
        <f t="shared" si="22"/>
        <v>4800</v>
      </c>
      <c r="AI48" s="19">
        <f t="shared" si="23"/>
        <v>3500</v>
      </c>
      <c r="AJ48" s="28">
        <v>4600</v>
      </c>
      <c r="AK48" s="19">
        <f t="shared" si="24"/>
        <v>4400</v>
      </c>
    </row>
    <row r="49" spans="1:37" s="19" customFormat="1" ht="16.399999999999999" customHeight="1" x14ac:dyDescent="0.4">
      <c r="A49" s="16">
        <f t="shared" si="10"/>
        <v>611030</v>
      </c>
      <c r="B49" s="19">
        <v>5</v>
      </c>
      <c r="C49" s="19">
        <v>1</v>
      </c>
      <c r="D49" s="16">
        <v>1</v>
      </c>
      <c r="E49" s="28">
        <f t="shared" si="20"/>
        <v>3</v>
      </c>
      <c r="F49" s="16">
        <f t="shared" si="11"/>
        <v>5103</v>
      </c>
      <c r="G49" s="46" t="str">
        <f t="shared" si="12"/>
        <v>在发展方略进行1次方略选择</v>
      </c>
      <c r="H49" s="46" t="str">
        <f t="shared" si="13"/>
        <v>4.1.3&gt;&gt;在发展方略进行1次方略选择</v>
      </c>
      <c r="I49" s="16" t="s">
        <v>314</v>
      </c>
      <c r="J49" s="16"/>
      <c r="K49" s="18" t="str">
        <f t="shared" si="14"/>
        <v>&lt;color=#FFC766&gt;在发展方略进行1次方略选择&lt;/color&gt;</v>
      </c>
      <c r="L49" s="16" t="s">
        <v>249</v>
      </c>
      <c r="M49" s="16" t="s">
        <v>412</v>
      </c>
      <c r="N49" s="16">
        <f t="shared" si="15"/>
        <v>611030</v>
      </c>
      <c r="O49" s="16">
        <f t="shared" si="16"/>
        <v>611000</v>
      </c>
      <c r="P49" s="17" t="s">
        <v>413</v>
      </c>
      <c r="Q49" s="17" t="s">
        <v>413</v>
      </c>
      <c r="R49" s="17">
        <v>1</v>
      </c>
      <c r="S49" s="17" t="s">
        <v>414</v>
      </c>
      <c r="T49" s="17" t="s">
        <v>414</v>
      </c>
      <c r="U49" s="44"/>
      <c r="V49" s="16"/>
      <c r="W49" s="16"/>
      <c r="X49" s="44">
        <v>1700705</v>
      </c>
      <c r="Y49" s="44"/>
      <c r="Z49" s="44"/>
      <c r="AA49" s="60" t="s">
        <v>415</v>
      </c>
      <c r="AB49" s="18">
        <f>IF(AA49="","",VLOOKUP(AA49,[4]界面跳转!$H:$I,2,FALSE))</f>
        <v>7113</v>
      </c>
      <c r="AD49" s="16"/>
      <c r="AE49" s="44"/>
      <c r="AF49" s="28">
        <f t="shared" si="21"/>
        <v>3500</v>
      </c>
      <c r="AG49" s="28">
        <v>4800</v>
      </c>
      <c r="AH49" s="28">
        <f t="shared" si="22"/>
        <v>4800</v>
      </c>
      <c r="AI49" s="19">
        <f t="shared" si="23"/>
        <v>3500</v>
      </c>
      <c r="AJ49" s="28">
        <v>4600</v>
      </c>
      <c r="AK49" s="19">
        <f t="shared" si="24"/>
        <v>4400</v>
      </c>
    </row>
    <row r="50" spans="1:37" s="24" customFormat="1" ht="16.399999999999999" customHeight="1" x14ac:dyDescent="0.4">
      <c r="A50" s="16">
        <f t="shared" si="10"/>
        <v>611040</v>
      </c>
      <c r="B50" s="19">
        <v>5</v>
      </c>
      <c r="C50" s="19">
        <v>1</v>
      </c>
      <c r="D50" s="16">
        <v>1</v>
      </c>
      <c r="E50" s="28">
        <f t="shared" si="20"/>
        <v>4</v>
      </c>
      <c r="F50" s="46">
        <f t="shared" si="11"/>
        <v>5104</v>
      </c>
      <c r="G50" s="46" t="str">
        <f t="shared" si="12"/>
        <v>攻占3个3级或更高级的资源点</v>
      </c>
      <c r="H50" s="46" t="str">
        <f t="shared" si="13"/>
        <v>4.1.4&gt;&gt;攻占3个3级或更高级的资源点</v>
      </c>
      <c r="I50" s="16" t="s">
        <v>314</v>
      </c>
      <c r="J50" s="46"/>
      <c r="K50" s="46" t="str">
        <f t="shared" si="14"/>
        <v>&lt;color=#FFC766&gt;攻占3个3级或更高级的资源点&lt;/color&gt;</v>
      </c>
      <c r="L50" s="46" t="s">
        <v>249</v>
      </c>
      <c r="M50" s="46" t="s">
        <v>416</v>
      </c>
      <c r="N50" s="46">
        <f t="shared" si="15"/>
        <v>611040</v>
      </c>
      <c r="O50" s="46">
        <f t="shared" si="16"/>
        <v>611000</v>
      </c>
      <c r="P50" s="46" t="s">
        <v>417</v>
      </c>
      <c r="Q50" s="46" t="s">
        <v>417</v>
      </c>
      <c r="R50" s="46">
        <v>3</v>
      </c>
      <c r="S50" s="17" t="s">
        <v>418</v>
      </c>
      <c r="T50" s="17" t="s">
        <v>418</v>
      </c>
      <c r="U50" s="44" t="s">
        <v>249</v>
      </c>
      <c r="V50" s="16" t="s">
        <v>419</v>
      </c>
      <c r="W50" s="46"/>
      <c r="X50" s="44">
        <v>1700705</v>
      </c>
      <c r="Y50" s="44"/>
      <c r="Z50" s="44"/>
      <c r="AA50" s="44" t="s">
        <v>420</v>
      </c>
      <c r="AB50" s="25">
        <f>IF(AA50="","",VLOOKUP(AA50,[4]界面跳转!$H:$I,2,FALSE))</f>
        <v>7221</v>
      </c>
      <c r="AD50" s="16"/>
      <c r="AE50" s="44"/>
      <c r="AF50" s="28">
        <f t="shared" si="21"/>
        <v>3500</v>
      </c>
      <c r="AG50" s="28">
        <v>4800</v>
      </c>
      <c r="AH50" s="28">
        <f t="shared" si="22"/>
        <v>4800</v>
      </c>
      <c r="AI50" s="24">
        <f t="shared" si="23"/>
        <v>3500</v>
      </c>
      <c r="AJ50" s="28">
        <v>4600</v>
      </c>
      <c r="AK50" s="24">
        <f t="shared" si="24"/>
        <v>4400</v>
      </c>
    </row>
    <row r="51" spans="1:37" s="22" customFormat="1" ht="16.5" customHeight="1" x14ac:dyDescent="0.4">
      <c r="A51" s="21">
        <f t="shared" si="10"/>
        <v>612000</v>
      </c>
      <c r="B51" s="22">
        <v>5</v>
      </c>
      <c r="C51" s="22">
        <v>1</v>
      </c>
      <c r="D51" s="22">
        <v>2</v>
      </c>
      <c r="E51" s="22">
        <f t="shared" si="20"/>
        <v>0</v>
      </c>
      <c r="F51" s="21">
        <f t="shared" si="11"/>
        <v>5203</v>
      </c>
      <c r="G51" s="21" t="str">
        <f t="shared" si="12"/>
        <v>第5章 治国方略5.2</v>
      </c>
      <c r="H51" s="21" t="str">
        <f t="shared" si="13"/>
        <v>第5章&gt;&gt; 治国方略5.2</v>
      </c>
      <c r="I51" s="21" t="s">
        <v>314</v>
      </c>
      <c r="K51" s="21" t="str">
        <f t="shared" si="14"/>
        <v>&lt;color=#FFC766&gt;第5章 治国方略5.2&lt;/color&gt;</v>
      </c>
      <c r="L51" s="21" t="s">
        <v>249</v>
      </c>
      <c r="M51" s="21" t="s">
        <v>315</v>
      </c>
      <c r="N51" s="21">
        <f t="shared" si="15"/>
        <v>612000</v>
      </c>
      <c r="O51" s="21">
        <f t="shared" si="16"/>
        <v>612000</v>
      </c>
      <c r="P51" s="23" t="s">
        <v>268</v>
      </c>
      <c r="Q51" s="23" t="s">
        <v>268</v>
      </c>
      <c r="R51" s="23"/>
      <c r="S51" s="23"/>
      <c r="T51" s="23"/>
      <c r="V51" s="21"/>
      <c r="W51" s="21"/>
      <c r="X51" s="21"/>
      <c r="Y51" s="21"/>
      <c r="Z51" s="21"/>
      <c r="AA51" s="21"/>
      <c r="AB51" s="37" t="str">
        <f>IF(AA51="","",VLOOKUP(AA51,[4]界面跳转!$H:$I,2,FALSE))</f>
        <v/>
      </c>
      <c r="AD51" s="21"/>
      <c r="AE51" s="21"/>
      <c r="AF51" s="22" t="str">
        <f t="shared" si="21"/>
        <v/>
      </c>
      <c r="AH51" s="22" t="str">
        <f t="shared" si="22"/>
        <v/>
      </c>
      <c r="AI51" s="22" t="str">
        <f t="shared" si="23"/>
        <v/>
      </c>
      <c r="AK51" s="22" t="str">
        <f t="shared" si="24"/>
        <v/>
      </c>
    </row>
    <row r="52" spans="1:37" s="24" customFormat="1" ht="16.399999999999999" customHeight="1" x14ac:dyDescent="0.4">
      <c r="A52" s="16">
        <f t="shared" si="10"/>
        <v>612010</v>
      </c>
      <c r="B52" s="19">
        <v>5</v>
      </c>
      <c r="C52" s="19">
        <v>1</v>
      </c>
      <c r="D52" s="16">
        <v>2</v>
      </c>
      <c r="E52" s="28">
        <f t="shared" si="20"/>
        <v>1</v>
      </c>
      <c r="F52" s="46">
        <f t="shared" si="11"/>
        <v>5201</v>
      </c>
      <c r="G52" s="46" t="str">
        <f t="shared" si="12"/>
        <v>建造1个治疗房舍</v>
      </c>
      <c r="H52" s="46" t="str">
        <f t="shared" si="13"/>
        <v>4.2.1&gt;&gt;建造1个治疗房舍</v>
      </c>
      <c r="I52" s="16" t="s">
        <v>314</v>
      </c>
      <c r="J52" s="46"/>
      <c r="K52" s="46" t="str">
        <f t="shared" si="14"/>
        <v>&lt;color=#FFC766&gt;建造1个治疗房舍&lt;/color&gt;</v>
      </c>
      <c r="L52" s="46" t="s">
        <v>249</v>
      </c>
      <c r="M52" s="16" t="s">
        <v>421</v>
      </c>
      <c r="N52" s="46">
        <f t="shared" si="15"/>
        <v>612010</v>
      </c>
      <c r="O52" s="46">
        <f t="shared" si="16"/>
        <v>612000</v>
      </c>
      <c r="P52" s="46" t="s">
        <v>366</v>
      </c>
      <c r="Q52" s="46" t="s">
        <v>366</v>
      </c>
      <c r="R52" s="46">
        <v>1</v>
      </c>
      <c r="S52" s="17" t="s">
        <v>422</v>
      </c>
      <c r="T52" s="17" t="s">
        <v>422</v>
      </c>
      <c r="U52" s="44" t="s">
        <v>249</v>
      </c>
      <c r="V52" s="46" t="s">
        <v>423</v>
      </c>
      <c r="W52" s="46"/>
      <c r="X52" s="44">
        <v>1700705</v>
      </c>
      <c r="Y52" s="44"/>
      <c r="Z52" s="44"/>
      <c r="AA52" s="60" t="s">
        <v>424</v>
      </c>
      <c r="AB52" s="25">
        <f>IF(AA52="","",VLOOKUP(AA52,[4]界面跳转!$H:$I,2,FALSE))</f>
        <v>7091</v>
      </c>
      <c r="AD52" s="16"/>
      <c r="AE52" s="44"/>
      <c r="AF52" s="28">
        <f t="shared" si="21"/>
        <v>3500</v>
      </c>
      <c r="AG52" s="28">
        <v>4800</v>
      </c>
      <c r="AH52" s="28">
        <f t="shared" si="22"/>
        <v>4800</v>
      </c>
      <c r="AI52" s="24">
        <f t="shared" si="23"/>
        <v>3500</v>
      </c>
      <c r="AJ52" s="28">
        <v>4600</v>
      </c>
      <c r="AK52" s="24">
        <f t="shared" si="24"/>
        <v>4400</v>
      </c>
    </row>
    <row r="53" spans="1:37" s="24" customFormat="1" ht="16.399999999999999" customHeight="1" x14ac:dyDescent="0.4">
      <c r="A53" s="16">
        <f t="shared" si="10"/>
        <v>612020</v>
      </c>
      <c r="B53" s="19">
        <v>5</v>
      </c>
      <c r="C53" s="19">
        <v>1</v>
      </c>
      <c r="D53" s="16">
        <v>2</v>
      </c>
      <c r="E53" s="28">
        <f t="shared" si="20"/>
        <v>2</v>
      </c>
      <c r="F53" s="46">
        <f t="shared" si="11"/>
        <v>5202</v>
      </c>
      <c r="G53" s="46" t="str">
        <f t="shared" si="12"/>
        <v>城内治疗伤兵1次</v>
      </c>
      <c r="H53" s="46" t="str">
        <f t="shared" si="13"/>
        <v>4.2.2&gt;&gt;城内治疗伤兵1次</v>
      </c>
      <c r="I53" s="16" t="s">
        <v>314</v>
      </c>
      <c r="J53" s="46"/>
      <c r="K53" s="46" t="str">
        <f t="shared" si="14"/>
        <v>&lt;color=#FFC766&gt;城内治疗伤兵1次&lt;/color&gt;</v>
      </c>
      <c r="L53" s="46" t="s">
        <v>249</v>
      </c>
      <c r="M53" s="46" t="s">
        <v>425</v>
      </c>
      <c r="N53" s="46">
        <f t="shared" si="15"/>
        <v>612020</v>
      </c>
      <c r="O53" s="46">
        <f t="shared" si="16"/>
        <v>612000</v>
      </c>
      <c r="P53" s="46" t="s">
        <v>426</v>
      </c>
      <c r="Q53" s="46" t="s">
        <v>426</v>
      </c>
      <c r="R53" s="46">
        <v>1</v>
      </c>
      <c r="S53" s="17" t="s">
        <v>318</v>
      </c>
      <c r="T53" s="17" t="s">
        <v>318</v>
      </c>
      <c r="U53" s="44" t="s">
        <v>249</v>
      </c>
      <c r="V53" s="46" t="s">
        <v>427</v>
      </c>
      <c r="W53" s="46"/>
      <c r="X53" s="44">
        <v>1700705</v>
      </c>
      <c r="Y53" s="44"/>
      <c r="Z53" s="44"/>
      <c r="AA53" s="60" t="s">
        <v>428</v>
      </c>
      <c r="AB53" s="25">
        <f>IF(AA53="","",VLOOKUP(AA53,[4]界面跳转!$H:$I,2,FALSE))</f>
        <v>7338</v>
      </c>
      <c r="AD53" s="16"/>
      <c r="AE53" s="44"/>
      <c r="AF53" s="28">
        <f t="shared" si="21"/>
        <v>3500</v>
      </c>
      <c r="AG53" s="28">
        <v>4800</v>
      </c>
      <c r="AH53" s="28">
        <f t="shared" si="22"/>
        <v>4800</v>
      </c>
      <c r="AI53" s="24">
        <f t="shared" si="23"/>
        <v>3500</v>
      </c>
      <c r="AJ53" s="28">
        <v>4600</v>
      </c>
      <c r="AK53" s="24">
        <f t="shared" si="24"/>
        <v>4400</v>
      </c>
    </row>
    <row r="54" spans="1:37" s="22" customFormat="1" ht="16.5" customHeight="1" x14ac:dyDescent="0.4">
      <c r="A54" s="21">
        <f t="shared" si="10"/>
        <v>613000</v>
      </c>
      <c r="B54" s="22">
        <v>5</v>
      </c>
      <c r="C54" s="22">
        <v>1</v>
      </c>
      <c r="D54" s="22">
        <v>3</v>
      </c>
      <c r="E54" s="22">
        <f t="shared" si="20"/>
        <v>0</v>
      </c>
      <c r="F54" s="21">
        <f t="shared" si="11"/>
        <v>5303</v>
      </c>
      <c r="G54" s="21" t="str">
        <f t="shared" si="12"/>
        <v>第5章 治国方略5.3</v>
      </c>
      <c r="H54" s="21" t="str">
        <f t="shared" si="13"/>
        <v>第5章&gt;&gt; 治国方略5.3</v>
      </c>
      <c r="I54" s="21" t="s">
        <v>314</v>
      </c>
      <c r="K54" s="21" t="str">
        <f t="shared" si="14"/>
        <v>&lt;color=#FFC766&gt;第5章 治国方略5.3&lt;/color&gt;</v>
      </c>
      <c r="L54" s="21" t="s">
        <v>249</v>
      </c>
      <c r="M54" s="21" t="s">
        <v>315</v>
      </c>
      <c r="N54" s="21">
        <f t="shared" si="15"/>
        <v>613000</v>
      </c>
      <c r="O54" s="21">
        <f t="shared" si="16"/>
        <v>613000</v>
      </c>
      <c r="P54" s="23" t="s">
        <v>269</v>
      </c>
      <c r="Q54" s="23" t="s">
        <v>269</v>
      </c>
      <c r="R54" s="23"/>
      <c r="S54" s="23"/>
      <c r="T54" s="23"/>
      <c r="V54" s="21"/>
      <c r="W54" s="21"/>
      <c r="X54" s="21"/>
      <c r="Y54" s="21"/>
      <c r="Z54" s="21"/>
      <c r="AA54" s="21"/>
      <c r="AB54" s="37" t="str">
        <f>IF(AA54="","",VLOOKUP(AA54,[4]界面跳转!$H:$I,2,FALSE))</f>
        <v/>
      </c>
      <c r="AD54" s="21"/>
      <c r="AE54" s="21"/>
      <c r="AF54" s="22" t="str">
        <f t="shared" si="21"/>
        <v/>
      </c>
      <c r="AH54" s="22" t="str">
        <f t="shared" si="22"/>
        <v/>
      </c>
      <c r="AI54" s="22" t="str">
        <f t="shared" si="23"/>
        <v/>
      </c>
      <c r="AK54" s="22" t="str">
        <f t="shared" si="24"/>
        <v/>
      </c>
    </row>
    <row r="55" spans="1:37" s="28" customFormat="1" ht="16.399999999999999" customHeight="1" x14ac:dyDescent="0.4">
      <c r="A55" s="18">
        <f t="shared" si="10"/>
        <v>613010</v>
      </c>
      <c r="B55" s="19">
        <v>5</v>
      </c>
      <c r="C55" s="19">
        <v>1</v>
      </c>
      <c r="D55" s="16">
        <v>3</v>
      </c>
      <c r="E55" s="28">
        <f t="shared" si="20"/>
        <v>1</v>
      </c>
      <c r="F55" s="44">
        <f t="shared" si="11"/>
        <v>5301</v>
      </c>
      <c r="G55" s="46" t="str">
        <f t="shared" si="12"/>
        <v>选择一个英雄加入</v>
      </c>
      <c r="H55" s="46" t="str">
        <f t="shared" si="13"/>
        <v>4.3.1&gt;&gt;选择一个英雄加入</v>
      </c>
      <c r="I55" s="44" t="s">
        <v>314</v>
      </c>
      <c r="K55" s="44" t="str">
        <f t="shared" si="14"/>
        <v>&lt;color=#FFC766&gt;选择一个英雄加入&lt;/color&gt;</v>
      </c>
      <c r="L55" s="44" t="s">
        <v>249</v>
      </c>
      <c r="M55" s="44" t="s">
        <v>429</v>
      </c>
      <c r="N55" s="44">
        <f t="shared" si="15"/>
        <v>613010</v>
      </c>
      <c r="O55" s="44">
        <f t="shared" si="16"/>
        <v>613000</v>
      </c>
      <c r="P55" s="29" t="s">
        <v>430</v>
      </c>
      <c r="Q55" s="29" t="s">
        <v>430</v>
      </c>
      <c r="R55" s="29"/>
      <c r="S55" s="29"/>
      <c r="T55" s="29"/>
      <c r="U55" s="44"/>
      <c r="V55" s="44"/>
      <c r="W55" s="44"/>
      <c r="X55" s="44">
        <v>1700705</v>
      </c>
      <c r="Y55" s="44"/>
      <c r="Z55" s="44"/>
      <c r="AA55" s="44" t="s">
        <v>431</v>
      </c>
      <c r="AB55" s="18">
        <f>IF(AA55="","",VLOOKUP(AA55,[4]界面跳转!$H:$I,2,FALSE))</f>
        <v>7460</v>
      </c>
      <c r="AD55" s="44"/>
      <c r="AE55" s="44"/>
      <c r="AF55" s="28">
        <f t="shared" si="21"/>
        <v>3500</v>
      </c>
      <c r="AG55" s="28">
        <v>4800</v>
      </c>
      <c r="AH55" s="28">
        <f t="shared" si="22"/>
        <v>4800</v>
      </c>
      <c r="AI55" s="28">
        <f t="shared" si="23"/>
        <v>3500</v>
      </c>
      <c r="AJ55" s="28">
        <v>4600</v>
      </c>
      <c r="AK55" s="28">
        <f t="shared" si="24"/>
        <v>4400</v>
      </c>
    </row>
    <row r="56" spans="1:37" s="28" customFormat="1" ht="16.399999999999999" customHeight="1" x14ac:dyDescent="0.4">
      <c r="A56" s="18">
        <f t="shared" si="10"/>
        <v>613020</v>
      </c>
      <c r="B56" s="19">
        <v>5</v>
      </c>
      <c r="C56" s="19">
        <v>1</v>
      </c>
      <c r="D56" s="16">
        <v>3</v>
      </c>
      <c r="E56" s="28">
        <f t="shared" si="20"/>
        <v>2</v>
      </c>
      <c r="F56" s="44">
        <f t="shared" si="11"/>
        <v>5302</v>
      </c>
      <c r="G56" s="46" t="str">
        <f t="shared" si="12"/>
        <v>加入任意一个联盟</v>
      </c>
      <c r="H56" s="46" t="str">
        <f t="shared" si="13"/>
        <v>4.3.2&gt;&gt;加入任意一个联盟</v>
      </c>
      <c r="I56" s="44" t="s">
        <v>314</v>
      </c>
      <c r="K56" s="44" t="str">
        <f t="shared" si="14"/>
        <v>&lt;color=#FFC766&gt;加入任意一个联盟&lt;/color&gt;</v>
      </c>
      <c r="L56" s="44" t="s">
        <v>249</v>
      </c>
      <c r="M56" s="44" t="s">
        <v>432</v>
      </c>
      <c r="N56" s="44">
        <f t="shared" si="15"/>
        <v>613020</v>
      </c>
      <c r="O56" s="44">
        <f t="shared" si="16"/>
        <v>613000</v>
      </c>
      <c r="P56" s="29" t="s">
        <v>433</v>
      </c>
      <c r="Q56" s="29" t="s">
        <v>433</v>
      </c>
      <c r="R56" s="29"/>
      <c r="S56" s="29"/>
      <c r="T56" s="29"/>
      <c r="U56" s="44"/>
      <c r="V56" s="44"/>
      <c r="W56" s="44"/>
      <c r="X56" s="44">
        <v>1700706</v>
      </c>
      <c r="Y56" s="44"/>
      <c r="Z56" s="44"/>
      <c r="AA56" s="44" t="s">
        <v>434</v>
      </c>
      <c r="AB56" s="18">
        <f>IF(AA56="","",VLOOKUP(AA56,[4]界面跳转!$H:$I,2,FALSE))</f>
        <v>7110</v>
      </c>
      <c r="AD56" s="44"/>
      <c r="AE56" s="44"/>
      <c r="AF56" s="28">
        <f t="shared" si="21"/>
        <v>3500</v>
      </c>
      <c r="AG56" s="28">
        <v>5400</v>
      </c>
      <c r="AH56" s="28">
        <f t="shared" si="22"/>
        <v>4800</v>
      </c>
      <c r="AI56" s="28">
        <f t="shared" si="23"/>
        <v>3500</v>
      </c>
      <c r="AJ56" s="28">
        <v>5200</v>
      </c>
      <c r="AK56" s="28">
        <f t="shared" si="24"/>
        <v>4400</v>
      </c>
    </row>
    <row r="57" spans="1:37" s="22" customFormat="1" ht="16.5" customHeight="1" x14ac:dyDescent="0.4">
      <c r="A57" s="21">
        <f t="shared" si="10"/>
        <v>614000</v>
      </c>
      <c r="B57" s="22">
        <v>5</v>
      </c>
      <c r="C57" s="22">
        <v>1</v>
      </c>
      <c r="D57" s="22">
        <v>4</v>
      </c>
      <c r="E57" s="22">
        <f t="shared" si="20"/>
        <v>0</v>
      </c>
      <c r="F57" s="21">
        <f t="shared" si="11"/>
        <v>5404</v>
      </c>
      <c r="G57" s="21" t="str">
        <f t="shared" si="12"/>
        <v>第5章 治国方略5.4</v>
      </c>
      <c r="H57" s="21" t="str">
        <f t="shared" si="13"/>
        <v>第5章&gt;&gt; 治国方略5.4</v>
      </c>
      <c r="I57" s="21" t="s">
        <v>314</v>
      </c>
      <c r="K57" s="21" t="str">
        <f t="shared" si="14"/>
        <v>&lt;color=#FFC766&gt;第5章 治国方略5.4&lt;/color&gt;</v>
      </c>
      <c r="L57" s="21" t="s">
        <v>249</v>
      </c>
      <c r="M57" s="21" t="s">
        <v>315</v>
      </c>
      <c r="N57" s="21">
        <f t="shared" si="15"/>
        <v>614000</v>
      </c>
      <c r="O57" s="21">
        <f t="shared" si="16"/>
        <v>614000</v>
      </c>
      <c r="P57" s="23" t="s">
        <v>270</v>
      </c>
      <c r="Q57" s="23" t="s">
        <v>270</v>
      </c>
      <c r="R57" s="23"/>
      <c r="S57" s="23"/>
      <c r="T57" s="23"/>
      <c r="V57" s="21"/>
      <c r="W57" s="21"/>
      <c r="X57" s="21"/>
      <c r="Y57" s="21"/>
      <c r="Z57" s="21"/>
      <c r="AA57" s="21"/>
      <c r="AB57" s="37" t="str">
        <f>IF(AA57="","",VLOOKUP(AA57,[4]界面跳转!$H:$I,2,FALSE))</f>
        <v/>
      </c>
      <c r="AD57" s="21"/>
      <c r="AE57" s="21"/>
      <c r="AF57" s="22" t="str">
        <f t="shared" si="21"/>
        <v/>
      </c>
      <c r="AH57" s="22" t="str">
        <f t="shared" si="22"/>
        <v/>
      </c>
      <c r="AI57" s="22" t="str">
        <f t="shared" si="23"/>
        <v/>
      </c>
      <c r="AK57" s="22" t="str">
        <f t="shared" si="24"/>
        <v/>
      </c>
    </row>
    <row r="58" spans="1:37" s="24" customFormat="1" ht="16.399999999999999" customHeight="1" x14ac:dyDescent="0.4">
      <c r="A58" s="16">
        <f t="shared" si="10"/>
        <v>614010</v>
      </c>
      <c r="B58" s="19">
        <v>5</v>
      </c>
      <c r="C58" s="19">
        <v>1</v>
      </c>
      <c r="D58" s="16">
        <v>4</v>
      </c>
      <c r="E58" s="28">
        <f t="shared" si="20"/>
        <v>1</v>
      </c>
      <c r="F58" s="46">
        <f t="shared" si="11"/>
        <v>5401</v>
      </c>
      <c r="G58" s="46" t="str">
        <f t="shared" si="12"/>
        <v>升级城镇中心至4级</v>
      </c>
      <c r="H58" s="46" t="str">
        <f t="shared" si="13"/>
        <v>4.4.1&gt;&gt;升级城镇中心至4级</v>
      </c>
      <c r="I58" s="16" t="s">
        <v>314</v>
      </c>
      <c r="J58" s="46"/>
      <c r="K58" s="46" t="str">
        <f t="shared" si="14"/>
        <v>&lt;color=#FFC766&gt;升级城镇中心至4级&lt;/color&gt;</v>
      </c>
      <c r="L58" s="46" t="s">
        <v>249</v>
      </c>
      <c r="M58" s="44" t="s">
        <v>435</v>
      </c>
      <c r="N58" s="46">
        <f t="shared" si="15"/>
        <v>614010</v>
      </c>
      <c r="O58" s="46">
        <f t="shared" si="16"/>
        <v>614000</v>
      </c>
      <c r="P58" s="46" t="s">
        <v>383</v>
      </c>
      <c r="Q58" s="46" t="s">
        <v>383</v>
      </c>
      <c r="R58" s="46">
        <v>4</v>
      </c>
      <c r="S58" s="46" t="s">
        <v>384</v>
      </c>
      <c r="T58" s="46" t="s">
        <v>384</v>
      </c>
      <c r="U58" s="44" t="s">
        <v>249</v>
      </c>
      <c r="V58" s="16" t="s">
        <v>436</v>
      </c>
      <c r="W58" s="46"/>
      <c r="X58" s="44">
        <v>1700705</v>
      </c>
      <c r="Y58" s="44"/>
      <c r="Z58" s="44"/>
      <c r="AA58" s="60" t="s">
        <v>386</v>
      </c>
      <c r="AB58" s="18">
        <f>IF(AA58="","",VLOOKUP(AA58,[4]界面跳转!$H:$I,2,FALSE))</f>
        <v>7001</v>
      </c>
      <c r="AD58" s="16"/>
      <c r="AE58" s="44"/>
      <c r="AF58" s="28">
        <f t="shared" si="21"/>
        <v>3500</v>
      </c>
      <c r="AG58" s="28">
        <v>4800</v>
      </c>
      <c r="AH58" s="28">
        <f t="shared" si="22"/>
        <v>4800</v>
      </c>
      <c r="AI58" s="24">
        <f t="shared" si="23"/>
        <v>3500</v>
      </c>
      <c r="AJ58" s="28">
        <v>4600</v>
      </c>
      <c r="AK58" s="24">
        <f t="shared" si="24"/>
        <v>4400</v>
      </c>
    </row>
    <row r="59" spans="1:37" s="24" customFormat="1" ht="16.399999999999999" customHeight="1" x14ac:dyDescent="0.4">
      <c r="A59" s="16">
        <f t="shared" si="10"/>
        <v>614020</v>
      </c>
      <c r="B59" s="19">
        <v>5</v>
      </c>
      <c r="C59" s="19">
        <v>1</v>
      </c>
      <c r="D59" s="16">
        <v>4</v>
      </c>
      <c r="E59" s="28">
        <f t="shared" si="20"/>
        <v>2</v>
      </c>
      <c r="F59" s="46">
        <f t="shared" si="11"/>
        <v>5402</v>
      </c>
      <c r="G59" s="46" t="str">
        <f t="shared" si="12"/>
        <v>建造2个伐木场</v>
      </c>
      <c r="H59" s="46" t="str">
        <f t="shared" si="13"/>
        <v>4.4.2&gt;&gt;建造2个伐木场</v>
      </c>
      <c r="I59" s="16" t="s">
        <v>314</v>
      </c>
      <c r="J59" s="46"/>
      <c r="K59" s="46" t="str">
        <f t="shared" si="14"/>
        <v>&lt;color=#FFC766&gt;建造2个伐木场&lt;/color&gt;</v>
      </c>
      <c r="L59" s="46" t="s">
        <v>249</v>
      </c>
      <c r="M59" s="16" t="s">
        <v>437</v>
      </c>
      <c r="N59" s="46">
        <f t="shared" si="15"/>
        <v>614020</v>
      </c>
      <c r="O59" s="46">
        <f t="shared" si="16"/>
        <v>614000</v>
      </c>
      <c r="P59" s="46" t="s">
        <v>366</v>
      </c>
      <c r="Q59" s="46" t="s">
        <v>366</v>
      </c>
      <c r="R59" s="46">
        <v>2</v>
      </c>
      <c r="S59" s="46" t="s">
        <v>438</v>
      </c>
      <c r="T59" s="46" t="s">
        <v>438</v>
      </c>
      <c r="U59" s="44" t="s">
        <v>249</v>
      </c>
      <c r="V59" s="46" t="s">
        <v>439</v>
      </c>
      <c r="W59" s="46"/>
      <c r="X59" s="44">
        <v>1700705</v>
      </c>
      <c r="Y59" s="44"/>
      <c r="Z59" s="44"/>
      <c r="AA59" s="60" t="s">
        <v>440</v>
      </c>
      <c r="AB59" s="25">
        <f>IF(AA59="","",VLOOKUP(AA59,[4]界面跳转!$H:$I,2,FALSE))</f>
        <v>7081</v>
      </c>
      <c r="AD59" s="16"/>
      <c r="AE59" s="44"/>
      <c r="AF59" s="28">
        <f t="shared" si="21"/>
        <v>3500</v>
      </c>
      <c r="AG59" s="28">
        <v>4800</v>
      </c>
      <c r="AH59" s="28">
        <f t="shared" si="22"/>
        <v>4800</v>
      </c>
      <c r="AI59" s="24">
        <f t="shared" si="23"/>
        <v>3500</v>
      </c>
      <c r="AJ59" s="28">
        <v>4600</v>
      </c>
      <c r="AK59" s="24">
        <f t="shared" si="24"/>
        <v>4400</v>
      </c>
    </row>
    <row r="60" spans="1:37" s="24" customFormat="1" ht="16.399999999999999" customHeight="1" x14ac:dyDescent="0.4">
      <c r="A60" s="16">
        <f t="shared" si="10"/>
        <v>614030</v>
      </c>
      <c r="B60" s="19">
        <v>5</v>
      </c>
      <c r="C60" s="19">
        <v>1</v>
      </c>
      <c r="D60" s="16">
        <v>4</v>
      </c>
      <c r="E60" s="28">
        <f t="shared" si="20"/>
        <v>3</v>
      </c>
      <c r="F60" s="46">
        <f t="shared" si="11"/>
        <v>5403</v>
      </c>
      <c r="G60" s="46" t="str">
        <f t="shared" si="12"/>
        <v>升级伐木场至4级</v>
      </c>
      <c r="H60" s="46" t="str">
        <f t="shared" si="13"/>
        <v>4.4.3&gt;&gt;升级伐木场至4级</v>
      </c>
      <c r="I60" s="16" t="s">
        <v>314</v>
      </c>
      <c r="J60" s="46"/>
      <c r="K60" s="46" t="str">
        <f t="shared" si="14"/>
        <v>&lt;color=#FFC766&gt;升级伐木场至4级&lt;/color&gt;</v>
      </c>
      <c r="L60" s="46" t="s">
        <v>249</v>
      </c>
      <c r="M60" s="16" t="s">
        <v>441</v>
      </c>
      <c r="N60" s="46">
        <f t="shared" si="15"/>
        <v>614030</v>
      </c>
      <c r="O60" s="46">
        <f t="shared" si="16"/>
        <v>614000</v>
      </c>
      <c r="P60" s="46" t="s">
        <v>442</v>
      </c>
      <c r="Q60" s="46" t="s">
        <v>442</v>
      </c>
      <c r="R60" s="46">
        <v>4</v>
      </c>
      <c r="S60" s="46" t="s">
        <v>384</v>
      </c>
      <c r="T60" s="46" t="s">
        <v>384</v>
      </c>
      <c r="U60" s="44" t="s">
        <v>249</v>
      </c>
      <c r="V60" s="16" t="s">
        <v>443</v>
      </c>
      <c r="W60" s="46"/>
      <c r="X60" s="44">
        <v>1700705</v>
      </c>
      <c r="Y60" s="44"/>
      <c r="Z60" s="44"/>
      <c r="AA60" s="60" t="s">
        <v>444</v>
      </c>
      <c r="AB60" s="25">
        <f>IF(AA60="","",VLOOKUP(AA60,[4]界面跳转!$H:$I,2,FALSE))</f>
        <v>7011</v>
      </c>
      <c r="AD60" s="16"/>
      <c r="AE60" s="44"/>
      <c r="AF60" s="28">
        <f t="shared" si="21"/>
        <v>3500</v>
      </c>
      <c r="AG60" s="28">
        <v>4800</v>
      </c>
      <c r="AH60" s="28">
        <f t="shared" si="22"/>
        <v>4800</v>
      </c>
      <c r="AI60" s="24">
        <f t="shared" si="23"/>
        <v>3500</v>
      </c>
      <c r="AJ60" s="28">
        <v>4600</v>
      </c>
      <c r="AK60" s="24">
        <f t="shared" si="24"/>
        <v>4400</v>
      </c>
    </row>
    <row r="61" spans="1:37" s="31" customFormat="1" ht="16.5" customHeight="1" x14ac:dyDescent="0.4">
      <c r="A61" s="30">
        <f t="shared" si="10"/>
        <v>710010</v>
      </c>
      <c r="B61" s="31">
        <v>6</v>
      </c>
      <c r="C61" s="31">
        <v>1</v>
      </c>
      <c r="D61" s="31">
        <v>0</v>
      </c>
      <c r="E61" s="31">
        <f t="shared" si="20"/>
        <v>1</v>
      </c>
      <c r="F61" s="30">
        <f t="shared" si="11"/>
        <v>6001</v>
      </c>
      <c r="G61" s="31" t="str">
        <f t="shared" si="12"/>
        <v>第6章 开启转场</v>
      </c>
      <c r="H61" s="31" t="str">
        <f t="shared" si="13"/>
        <v>第6章&gt;&gt; 开启转场</v>
      </c>
      <c r="I61" s="30" t="s">
        <v>314</v>
      </c>
      <c r="K61" s="30" t="str">
        <f t="shared" si="14"/>
        <v>&lt;color=#FFC766&gt;第6章 开启转场&lt;/color&gt;</v>
      </c>
      <c r="L61" s="30" t="s">
        <v>249</v>
      </c>
      <c r="M61" s="30" t="s">
        <v>315</v>
      </c>
      <c r="N61" s="30">
        <f t="shared" si="15"/>
        <v>710010</v>
      </c>
      <c r="O61" s="30">
        <f t="shared" si="16"/>
        <v>710000</v>
      </c>
      <c r="P61" s="32" t="s">
        <v>271</v>
      </c>
      <c r="Q61" s="32" t="s">
        <v>271</v>
      </c>
      <c r="R61" s="32"/>
      <c r="S61" s="32"/>
      <c r="T61" s="32"/>
      <c r="V61" s="30"/>
      <c r="W61" s="30"/>
      <c r="X61" s="30"/>
      <c r="Y61" s="30"/>
      <c r="Z61" s="30"/>
      <c r="AA61" s="30"/>
      <c r="AB61" s="36" t="str">
        <f>IF(AA61="","",VLOOKUP(AA61,[4]界面跳转!$H:$I,2,FALSE))</f>
        <v/>
      </c>
      <c r="AD61" s="30"/>
      <c r="AE61" s="30"/>
      <c r="AF61" s="31" t="str">
        <f t="shared" si="21"/>
        <v/>
      </c>
      <c r="AH61" s="31" t="str">
        <f t="shared" si="22"/>
        <v/>
      </c>
      <c r="AI61" s="31" t="str">
        <f t="shared" si="23"/>
        <v/>
      </c>
      <c r="AK61" s="31" t="str">
        <f t="shared" si="24"/>
        <v/>
      </c>
    </row>
    <row r="62" spans="1:37" s="22" customFormat="1" ht="16.5" customHeight="1" x14ac:dyDescent="0.4">
      <c r="A62" s="21">
        <f t="shared" si="10"/>
        <v>711000</v>
      </c>
      <c r="B62" s="22">
        <v>6</v>
      </c>
      <c r="C62" s="22">
        <v>1</v>
      </c>
      <c r="D62" s="22">
        <v>1</v>
      </c>
      <c r="E62" s="22">
        <f t="shared" si="20"/>
        <v>0</v>
      </c>
      <c r="F62" s="21">
        <f t="shared" si="11"/>
        <v>6104</v>
      </c>
      <c r="G62" s="21" t="str">
        <f t="shared" si="12"/>
        <v>第6章 中古时代6.1</v>
      </c>
      <c r="H62" s="21" t="str">
        <f t="shared" si="13"/>
        <v>第6章&gt;&gt; 中古时代6.1</v>
      </c>
      <c r="I62" s="21" t="s">
        <v>314</v>
      </c>
      <c r="K62" s="21" t="str">
        <f t="shared" si="14"/>
        <v>&lt;color=#FFC766&gt;第6章 中古时代6.1&lt;/color&gt;</v>
      </c>
      <c r="L62" s="21" t="s">
        <v>249</v>
      </c>
      <c r="M62" s="21" t="s">
        <v>315</v>
      </c>
      <c r="N62" s="21">
        <f t="shared" si="15"/>
        <v>711000</v>
      </c>
      <c r="O62" s="21">
        <f t="shared" si="16"/>
        <v>711000</v>
      </c>
      <c r="P62" s="23" t="s">
        <v>272</v>
      </c>
      <c r="Q62" s="23" t="s">
        <v>272</v>
      </c>
      <c r="R62" s="23"/>
      <c r="S62" s="23"/>
      <c r="T62" s="23"/>
      <c r="V62" s="21"/>
      <c r="W62" s="21"/>
      <c r="X62" s="21"/>
      <c r="Y62" s="21"/>
      <c r="Z62" s="21"/>
      <c r="AA62" s="21"/>
      <c r="AB62" s="37" t="str">
        <f>IF(AA62="","",VLOOKUP(AA62,[4]界面跳转!$H:$I,2,FALSE))</f>
        <v/>
      </c>
      <c r="AD62" s="21"/>
      <c r="AE62" s="21"/>
      <c r="AF62" s="22" t="str">
        <f t="shared" si="21"/>
        <v/>
      </c>
      <c r="AH62" s="22" t="str">
        <f t="shared" si="22"/>
        <v/>
      </c>
      <c r="AI62" s="22" t="str">
        <f t="shared" si="23"/>
        <v/>
      </c>
      <c r="AK62" s="22" t="str">
        <f t="shared" si="24"/>
        <v/>
      </c>
    </row>
    <row r="63" spans="1:37" s="28" customFormat="1" ht="16.399999999999999" customHeight="1" x14ac:dyDescent="0.4">
      <c r="A63" s="18">
        <f t="shared" si="10"/>
        <v>711010</v>
      </c>
      <c r="B63" s="19">
        <v>6</v>
      </c>
      <c r="C63" s="19">
        <v>1</v>
      </c>
      <c r="D63" s="16">
        <v>1</v>
      </c>
      <c r="E63" s="28">
        <f t="shared" si="20"/>
        <v>1</v>
      </c>
      <c r="F63" s="44">
        <f t="shared" si="11"/>
        <v>6101</v>
      </c>
      <c r="G63" s="46" t="str">
        <f t="shared" si="12"/>
        <v>升级建筑提升城内繁荣度至6000点</v>
      </c>
      <c r="H63" s="46" t="str">
        <f t="shared" si="13"/>
        <v>5.1.1&gt;&gt;升级建筑提升城内繁荣度至6000点</v>
      </c>
      <c r="I63" s="44" t="s">
        <v>314</v>
      </c>
      <c r="K63" s="44" t="str">
        <f t="shared" si="14"/>
        <v>&lt;color=#FFC766&gt;升级建筑提升繁荣度至6000点&lt;/color&gt;</v>
      </c>
      <c r="L63" s="44" t="s">
        <v>249</v>
      </c>
      <c r="M63" s="16" t="s">
        <v>445</v>
      </c>
      <c r="N63" s="44">
        <f t="shared" si="15"/>
        <v>711010</v>
      </c>
      <c r="O63" s="44">
        <f t="shared" si="16"/>
        <v>711000</v>
      </c>
      <c r="P63" s="29" t="s">
        <v>446</v>
      </c>
      <c r="Q63" s="29" t="s">
        <v>447</v>
      </c>
      <c r="R63" s="29">
        <v>6000</v>
      </c>
      <c r="S63" s="29" t="s">
        <v>411</v>
      </c>
      <c r="T63" s="29" t="s">
        <v>411</v>
      </c>
      <c r="U63" s="44" t="s">
        <v>249</v>
      </c>
      <c r="V63" s="44" t="s">
        <v>448</v>
      </c>
      <c r="W63" s="44"/>
      <c r="X63" s="44">
        <v>1700706</v>
      </c>
      <c r="Y63" s="44"/>
      <c r="Z63" s="44"/>
      <c r="AA63" s="44" t="s">
        <v>386</v>
      </c>
      <c r="AB63" s="18">
        <f>IF(AA63="","",VLOOKUP(AA63,[4]界面跳转!$H:$I,2,FALSE))</f>
        <v>7001</v>
      </c>
      <c r="AD63" s="44"/>
      <c r="AE63" s="44"/>
      <c r="AF63" s="28">
        <f t="shared" si="21"/>
        <v>4000</v>
      </c>
      <c r="AG63" s="28">
        <v>5400</v>
      </c>
      <c r="AH63" s="28">
        <f t="shared" si="22"/>
        <v>5500</v>
      </c>
      <c r="AI63" s="28">
        <f t="shared" si="23"/>
        <v>4000</v>
      </c>
      <c r="AJ63" s="28">
        <v>5200</v>
      </c>
      <c r="AK63" s="28">
        <f t="shared" si="24"/>
        <v>5000</v>
      </c>
    </row>
    <row r="64" spans="1:37" s="19" customFormat="1" ht="16.399999999999999" customHeight="1" x14ac:dyDescent="0.4">
      <c r="A64" s="18">
        <f t="shared" si="10"/>
        <v>711020</v>
      </c>
      <c r="B64" s="19">
        <v>6</v>
      </c>
      <c r="C64" s="19">
        <v>1</v>
      </c>
      <c r="D64" s="19">
        <v>1</v>
      </c>
      <c r="E64" s="28">
        <f t="shared" si="20"/>
        <v>2</v>
      </c>
      <c r="F64" s="18">
        <f t="shared" si="11"/>
        <v>6102</v>
      </c>
      <c r="G64" s="46" t="str">
        <f t="shared" si="12"/>
        <v>升级城镇中心至5级</v>
      </c>
      <c r="H64" s="46" t="str">
        <f t="shared" si="13"/>
        <v>5.1.2&gt;&gt;升级城镇中心至5级</v>
      </c>
      <c r="I64" s="16" t="s">
        <v>314</v>
      </c>
      <c r="K64" s="18" t="str">
        <f t="shared" si="14"/>
        <v>&lt;color=#FFC766&gt;升级城镇中心至5级&lt;/color&gt;</v>
      </c>
      <c r="L64" s="16" t="s">
        <v>249</v>
      </c>
      <c r="M64" s="44" t="s">
        <v>449</v>
      </c>
      <c r="N64" s="18">
        <f t="shared" si="15"/>
        <v>711020</v>
      </c>
      <c r="O64" s="18">
        <f t="shared" si="16"/>
        <v>711000</v>
      </c>
      <c r="P64" s="20" t="s">
        <v>383</v>
      </c>
      <c r="Q64" s="20" t="s">
        <v>383</v>
      </c>
      <c r="R64" s="20">
        <v>5</v>
      </c>
      <c r="S64" s="20" t="s">
        <v>384</v>
      </c>
      <c r="T64" s="20" t="s">
        <v>384</v>
      </c>
      <c r="U64" s="44" t="s">
        <v>249</v>
      </c>
      <c r="V64" s="16" t="s">
        <v>450</v>
      </c>
      <c r="W64" s="16"/>
      <c r="X64" s="44">
        <v>1700706</v>
      </c>
      <c r="Y64" s="44"/>
      <c r="Z64" s="44"/>
      <c r="AA64" s="16" t="s">
        <v>386</v>
      </c>
      <c r="AB64" s="18">
        <f>IF(AA64="","",VLOOKUP(AA64,[4]界面跳转!$H:$I,2,FALSE))</f>
        <v>7001</v>
      </c>
      <c r="AD64" s="16"/>
      <c r="AE64" s="44"/>
      <c r="AF64" s="28">
        <f t="shared" si="21"/>
        <v>4000</v>
      </c>
      <c r="AG64" s="28">
        <v>5400</v>
      </c>
      <c r="AH64" s="28">
        <f t="shared" si="22"/>
        <v>5500</v>
      </c>
      <c r="AI64" s="19">
        <f t="shared" si="23"/>
        <v>4000</v>
      </c>
      <c r="AJ64" s="28">
        <v>5200</v>
      </c>
      <c r="AK64" s="19">
        <f t="shared" si="24"/>
        <v>5000</v>
      </c>
    </row>
    <row r="65" spans="1:37" s="19" customFormat="1" ht="16.399999999999999" customHeight="1" x14ac:dyDescent="0.4">
      <c r="A65" s="16">
        <f t="shared" si="10"/>
        <v>711030</v>
      </c>
      <c r="B65" s="19">
        <v>6</v>
      </c>
      <c r="C65" s="19">
        <v>1</v>
      </c>
      <c r="D65" s="16">
        <v>1</v>
      </c>
      <c r="E65" s="28">
        <f t="shared" si="20"/>
        <v>3</v>
      </c>
      <c r="F65" s="16">
        <f t="shared" si="11"/>
        <v>6103</v>
      </c>
      <c r="G65" s="46" t="str">
        <f t="shared" si="12"/>
        <v>升级至中古时代</v>
      </c>
      <c r="H65" s="46" t="str">
        <f t="shared" si="13"/>
        <v>5.1.3&gt;&gt;升级至中古时代</v>
      </c>
      <c r="I65" s="16" t="s">
        <v>314</v>
      </c>
      <c r="J65" s="16"/>
      <c r="K65" s="18" t="str">
        <f t="shared" si="14"/>
        <v>&lt;color=#FFC766&gt;升级至中古时代&lt;/color&gt;</v>
      </c>
      <c r="L65" s="16" t="s">
        <v>249</v>
      </c>
      <c r="M65" s="16" t="s">
        <v>451</v>
      </c>
      <c r="N65" s="16">
        <f t="shared" si="15"/>
        <v>711030</v>
      </c>
      <c r="O65" s="16">
        <f t="shared" si="16"/>
        <v>711000</v>
      </c>
      <c r="P65" s="17" t="s">
        <v>452</v>
      </c>
      <c r="Q65" s="17" t="s">
        <v>452</v>
      </c>
      <c r="R65" s="17"/>
      <c r="S65" s="17"/>
      <c r="T65" s="17"/>
      <c r="U65" s="44"/>
      <c r="V65" s="16"/>
      <c r="W65" s="16"/>
      <c r="X65" s="44">
        <v>1700706</v>
      </c>
      <c r="Y65" s="44"/>
      <c r="Z65" s="44"/>
      <c r="AA65" s="16" t="s">
        <v>453</v>
      </c>
      <c r="AB65" s="18">
        <f>IF(AA65="","",VLOOKUP(AA65,[4]界面跳转!$H:$I,2,FALSE))</f>
        <v>7003</v>
      </c>
      <c r="AD65" s="16"/>
      <c r="AE65" s="44"/>
      <c r="AF65" s="28">
        <f t="shared" si="21"/>
        <v>4000</v>
      </c>
      <c r="AG65" s="28">
        <v>5400</v>
      </c>
      <c r="AH65" s="28">
        <f t="shared" si="22"/>
        <v>5500</v>
      </c>
      <c r="AI65" s="19">
        <f t="shared" si="23"/>
        <v>4000</v>
      </c>
      <c r="AJ65" s="28">
        <v>5200</v>
      </c>
      <c r="AK65" s="19">
        <f t="shared" si="24"/>
        <v>5000</v>
      </c>
    </row>
    <row r="66" spans="1:37" s="22" customFormat="1" ht="16.5" customHeight="1" x14ac:dyDescent="0.4">
      <c r="A66" s="21">
        <f t="shared" si="10"/>
        <v>712000</v>
      </c>
      <c r="B66" s="22">
        <v>6</v>
      </c>
      <c r="C66" s="22">
        <v>1</v>
      </c>
      <c r="D66" s="22">
        <v>2</v>
      </c>
      <c r="E66" s="22">
        <f t="shared" si="20"/>
        <v>0</v>
      </c>
      <c r="F66" s="21">
        <f t="shared" si="11"/>
        <v>6205</v>
      </c>
      <c r="G66" s="21" t="str">
        <f t="shared" si="12"/>
        <v>第6章 中古时代6.2</v>
      </c>
      <c r="H66" s="21" t="str">
        <f t="shared" si="13"/>
        <v>第6章&gt;&gt; 中古时代6.2</v>
      </c>
      <c r="I66" s="21" t="s">
        <v>314</v>
      </c>
      <c r="K66" s="21" t="str">
        <f t="shared" si="14"/>
        <v>&lt;color=#FFC766&gt;第6章 中古时代6.2&lt;/color&gt;</v>
      </c>
      <c r="L66" s="21" t="s">
        <v>249</v>
      </c>
      <c r="M66" s="21" t="s">
        <v>315</v>
      </c>
      <c r="N66" s="21">
        <f t="shared" si="15"/>
        <v>712000</v>
      </c>
      <c r="O66" s="21">
        <f t="shared" si="16"/>
        <v>712000</v>
      </c>
      <c r="P66" s="23" t="s">
        <v>273</v>
      </c>
      <c r="Q66" s="23" t="s">
        <v>273</v>
      </c>
      <c r="R66" s="23"/>
      <c r="S66" s="23"/>
      <c r="T66" s="23"/>
      <c r="V66" s="21"/>
      <c r="W66" s="21"/>
      <c r="X66" s="21"/>
      <c r="Y66" s="21"/>
      <c r="Z66" s="21"/>
      <c r="AA66" s="21"/>
      <c r="AB66" s="37" t="str">
        <f>IF(AA66="","",VLOOKUP(AA66,[4]界面跳转!$H:$I,2,FALSE))</f>
        <v/>
      </c>
      <c r="AD66" s="21"/>
      <c r="AE66" s="21"/>
      <c r="AF66" s="22" t="str">
        <f t="shared" si="21"/>
        <v/>
      </c>
      <c r="AH66" s="22" t="str">
        <f t="shared" si="22"/>
        <v/>
      </c>
      <c r="AI66" s="22" t="str">
        <f t="shared" si="23"/>
        <v/>
      </c>
      <c r="AK66" s="22" t="str">
        <f t="shared" si="24"/>
        <v/>
      </c>
    </row>
    <row r="67" spans="1:37" s="19" customFormat="1" ht="16.399999999999999" customHeight="1" x14ac:dyDescent="0.4">
      <c r="A67" s="18">
        <f t="shared" si="10"/>
        <v>712010</v>
      </c>
      <c r="B67" s="19">
        <v>6</v>
      </c>
      <c r="C67" s="19">
        <v>1</v>
      </c>
      <c r="D67" s="16">
        <v>2</v>
      </c>
      <c r="E67" s="28">
        <f t="shared" si="20"/>
        <v>1</v>
      </c>
      <c r="F67" s="16">
        <f t="shared" si="11"/>
        <v>6201</v>
      </c>
      <c r="G67" s="46" t="str">
        <f t="shared" si="12"/>
        <v>点将台[启程之光]累计招募25次</v>
      </c>
      <c r="H67" s="46" t="str">
        <f t="shared" si="13"/>
        <v>5.2.1&gt;&gt;点将台[启程之光]累计招募25次</v>
      </c>
      <c r="I67" s="16" t="s">
        <v>314</v>
      </c>
      <c r="J67" s="46"/>
      <c r="K67" s="46" t="str">
        <f t="shared" si="14"/>
        <v>&lt;color=#FFC766&gt;点将台[启程之光]累计招募25次&lt;/color&gt;</v>
      </c>
      <c r="L67" s="46" t="s">
        <v>249</v>
      </c>
      <c r="M67" s="16" t="s">
        <v>454</v>
      </c>
      <c r="N67" s="16">
        <f t="shared" si="15"/>
        <v>712010</v>
      </c>
      <c r="O67" s="16">
        <f t="shared" si="16"/>
        <v>712000</v>
      </c>
      <c r="P67" s="17" t="s">
        <v>455</v>
      </c>
      <c r="Q67" s="17" t="s">
        <v>455</v>
      </c>
      <c r="R67" s="17">
        <v>25</v>
      </c>
      <c r="S67" s="17" t="s">
        <v>318</v>
      </c>
      <c r="T67" s="17" t="s">
        <v>318</v>
      </c>
      <c r="U67" s="44"/>
      <c r="V67" s="16"/>
      <c r="W67" s="16"/>
      <c r="X67" s="44">
        <v>1700706</v>
      </c>
      <c r="Y67" s="44"/>
      <c r="Z67" s="44"/>
      <c r="AA67" s="16" t="s">
        <v>456</v>
      </c>
      <c r="AB67" s="18">
        <f>IF(AA67="","",VLOOKUP(AA67,[4]界面跳转!$H:$I,2,FALSE))</f>
        <v>7413</v>
      </c>
      <c r="AD67" s="16"/>
      <c r="AE67" s="44"/>
      <c r="AF67" s="28">
        <f t="shared" si="21"/>
        <v>4000</v>
      </c>
      <c r="AG67" s="28">
        <v>5400</v>
      </c>
      <c r="AH67" s="28">
        <f t="shared" si="22"/>
        <v>5500</v>
      </c>
      <c r="AI67" s="19">
        <f t="shared" si="23"/>
        <v>4000</v>
      </c>
      <c r="AJ67" s="28">
        <v>5200</v>
      </c>
      <c r="AK67" s="19">
        <f t="shared" si="24"/>
        <v>5000</v>
      </c>
    </row>
    <row r="68" spans="1:37" s="24" customFormat="1" ht="16.399999999999999" customHeight="1" x14ac:dyDescent="0.4">
      <c r="A68" s="16">
        <f t="shared" si="10"/>
        <v>712020</v>
      </c>
      <c r="B68" s="19">
        <v>6</v>
      </c>
      <c r="C68" s="19">
        <v>1</v>
      </c>
      <c r="D68" s="16">
        <v>2</v>
      </c>
      <c r="E68" s="28">
        <f t="shared" si="20"/>
        <v>2</v>
      </c>
      <c r="F68" s="46">
        <f t="shared" si="11"/>
        <v>6202</v>
      </c>
      <c r="G68" s="46" t="str">
        <f t="shared" si="12"/>
        <v>点将台累计招募获得2个英雄</v>
      </c>
      <c r="H68" s="46" t="str">
        <f t="shared" si="13"/>
        <v>5.2.2&gt;&gt;点将台累计招募获得2个英雄</v>
      </c>
      <c r="I68" s="16" t="s">
        <v>314</v>
      </c>
      <c r="J68" s="46"/>
      <c r="K68" s="46" t="str">
        <f t="shared" si="14"/>
        <v>&lt;color=#FFC766&gt;点将台累计招募获得2个英雄&lt;/color&gt;</v>
      </c>
      <c r="L68" s="46" t="s">
        <v>249</v>
      </c>
      <c r="M68" s="46" t="s">
        <v>457</v>
      </c>
      <c r="N68" s="46">
        <f t="shared" si="15"/>
        <v>712020</v>
      </c>
      <c r="O68" s="46">
        <f t="shared" si="16"/>
        <v>712000</v>
      </c>
      <c r="P68" s="46" t="s">
        <v>458</v>
      </c>
      <c r="Q68" s="46" t="s">
        <v>458</v>
      </c>
      <c r="R68" s="46">
        <v>2</v>
      </c>
      <c r="S68" s="46" t="s">
        <v>459</v>
      </c>
      <c r="T68" s="46" t="s">
        <v>459</v>
      </c>
      <c r="U68" s="44"/>
      <c r="V68" s="46"/>
      <c r="W68" s="46"/>
      <c r="X68" s="44">
        <v>1700706</v>
      </c>
      <c r="Y68" s="44"/>
      <c r="Z68" s="44"/>
      <c r="AA68" s="16" t="s">
        <v>456</v>
      </c>
      <c r="AB68" s="25">
        <f>IF(AA68="","",VLOOKUP(AA68,[4]界面跳转!$H:$I,2,FALSE))</f>
        <v>7413</v>
      </c>
      <c r="AD68" s="16"/>
      <c r="AE68" s="44"/>
      <c r="AF68" s="28">
        <f t="shared" si="21"/>
        <v>4000</v>
      </c>
      <c r="AG68" s="28">
        <v>5400</v>
      </c>
      <c r="AH68" s="28">
        <f t="shared" si="22"/>
        <v>5500</v>
      </c>
      <c r="AI68" s="24">
        <f t="shared" si="23"/>
        <v>4000</v>
      </c>
      <c r="AJ68" s="28">
        <v>5200</v>
      </c>
      <c r="AK68" s="24">
        <f t="shared" si="24"/>
        <v>5000</v>
      </c>
    </row>
    <row r="69" spans="1:37" s="24" customFormat="1" ht="16.399999999999999" customHeight="1" x14ac:dyDescent="0.4">
      <c r="A69" s="16">
        <f t="shared" si="10"/>
        <v>712030</v>
      </c>
      <c r="B69" s="19">
        <v>6</v>
      </c>
      <c r="C69" s="19">
        <v>1</v>
      </c>
      <c r="D69" s="16">
        <v>2</v>
      </c>
      <c r="E69" s="28">
        <f t="shared" si="20"/>
        <v>3</v>
      </c>
      <c r="F69" s="46">
        <f t="shared" si="11"/>
        <v>6203</v>
      </c>
      <c r="G69" s="46" t="str">
        <f t="shared" si="12"/>
        <v>编组1支上阵2个英雄的部队</v>
      </c>
      <c r="H69" s="46" t="str">
        <f t="shared" si="13"/>
        <v>5.2.3&gt;&gt;编组1支上阵2个英雄的部队</v>
      </c>
      <c r="I69" s="16" t="s">
        <v>314</v>
      </c>
      <c r="J69" s="46"/>
      <c r="K69" s="46" t="str">
        <f t="shared" si="14"/>
        <v>&lt;color=#FFC766&gt;编组1支上阵2个英雄的部队&lt;/color&gt;</v>
      </c>
      <c r="L69" s="46" t="s">
        <v>249</v>
      </c>
      <c r="M69" s="46" t="s">
        <v>460</v>
      </c>
      <c r="N69" s="46">
        <f t="shared" si="15"/>
        <v>712030</v>
      </c>
      <c r="O69" s="46">
        <f t="shared" si="16"/>
        <v>712000</v>
      </c>
      <c r="P69" s="46" t="s">
        <v>337</v>
      </c>
      <c r="Q69" s="46" t="s">
        <v>337</v>
      </c>
      <c r="R69" s="46">
        <v>2</v>
      </c>
      <c r="S69" s="46" t="s">
        <v>338</v>
      </c>
      <c r="T69" s="46" t="s">
        <v>338</v>
      </c>
      <c r="U69" s="44"/>
      <c r="V69" s="46"/>
      <c r="W69" s="46"/>
      <c r="X69" s="44">
        <v>1700706</v>
      </c>
      <c r="Y69" s="44"/>
      <c r="Z69" s="44"/>
      <c r="AA69" s="16" t="s">
        <v>329</v>
      </c>
      <c r="AB69" s="25">
        <f>IF(AA69="","",VLOOKUP(AA69,[4]界面跳转!$H:$I,2,FALSE))</f>
        <v>7108</v>
      </c>
      <c r="AD69" s="16"/>
      <c r="AE69" s="44"/>
      <c r="AF69" s="28">
        <f t="shared" si="21"/>
        <v>4000</v>
      </c>
      <c r="AG69" s="28">
        <v>5400</v>
      </c>
      <c r="AH69" s="28">
        <f t="shared" si="22"/>
        <v>5500</v>
      </c>
      <c r="AI69" s="24">
        <f t="shared" si="23"/>
        <v>4000</v>
      </c>
      <c r="AJ69" s="28">
        <v>5200</v>
      </c>
      <c r="AK69" s="24">
        <f t="shared" si="24"/>
        <v>5000</v>
      </c>
    </row>
    <row r="70" spans="1:37" s="19" customFormat="1" ht="16.399999999999999" customHeight="1" x14ac:dyDescent="0.4">
      <c r="A70" s="18">
        <f t="shared" si="10"/>
        <v>712040</v>
      </c>
      <c r="B70" s="19">
        <v>6</v>
      </c>
      <c r="C70" s="19">
        <v>1</v>
      </c>
      <c r="D70" s="16">
        <v>2</v>
      </c>
      <c r="E70" s="28">
        <f t="shared" si="20"/>
        <v>4</v>
      </c>
      <c r="F70" s="18">
        <f t="shared" si="11"/>
        <v>6204</v>
      </c>
      <c r="G70" s="46" t="str">
        <f t="shared" si="12"/>
        <v>升级校场至4级(解锁第2支部队)</v>
      </c>
      <c r="H70" s="46" t="str">
        <f t="shared" si="13"/>
        <v>5.2.4&gt;&gt;升级校场至4级(解锁第2支部队)</v>
      </c>
      <c r="I70" s="16" t="s">
        <v>314</v>
      </c>
      <c r="K70" s="18" t="str">
        <f t="shared" si="14"/>
        <v>&lt;color=#FFC766&gt;升级校场至4级&lt;/color&gt;</v>
      </c>
      <c r="L70" s="16" t="s">
        <v>249</v>
      </c>
      <c r="M70" s="16" t="s">
        <v>461</v>
      </c>
      <c r="N70" s="18">
        <f t="shared" si="15"/>
        <v>712040</v>
      </c>
      <c r="O70" s="18">
        <f t="shared" si="16"/>
        <v>712000</v>
      </c>
      <c r="P70" s="20" t="s">
        <v>462</v>
      </c>
      <c r="Q70" s="20" t="s">
        <v>462</v>
      </c>
      <c r="R70" s="20">
        <v>4</v>
      </c>
      <c r="S70" s="20" t="s">
        <v>463</v>
      </c>
      <c r="T70" s="20" t="s">
        <v>384</v>
      </c>
      <c r="U70" s="44" t="s">
        <v>249</v>
      </c>
      <c r="V70" s="16" t="s">
        <v>464</v>
      </c>
      <c r="W70" s="16"/>
      <c r="X70" s="44">
        <v>1700707</v>
      </c>
      <c r="Y70" s="44"/>
      <c r="Z70" s="44"/>
      <c r="AA70" s="16" t="s">
        <v>465</v>
      </c>
      <c r="AB70" s="18">
        <f>IF(AA70="","",VLOOKUP(AA70,[4]界面跳转!$H:$I,2,FALSE))</f>
        <v>7033</v>
      </c>
      <c r="AD70" s="16"/>
      <c r="AE70" s="44"/>
      <c r="AF70" s="19">
        <f t="shared" si="21"/>
        <v>4000</v>
      </c>
      <c r="AG70" s="19">
        <v>6000</v>
      </c>
      <c r="AH70" s="19">
        <f t="shared" si="22"/>
        <v>5500</v>
      </c>
      <c r="AI70" s="19">
        <f t="shared" si="23"/>
        <v>4000</v>
      </c>
      <c r="AJ70" s="19">
        <v>5800</v>
      </c>
      <c r="AK70" s="19">
        <f t="shared" si="24"/>
        <v>5000</v>
      </c>
    </row>
    <row r="71" spans="1:37" s="22" customFormat="1" ht="16.5" customHeight="1" x14ac:dyDescent="0.4">
      <c r="A71" s="21">
        <f t="shared" si="10"/>
        <v>713000</v>
      </c>
      <c r="B71" s="22">
        <v>6</v>
      </c>
      <c r="C71" s="22">
        <v>1</v>
      </c>
      <c r="D71" s="22">
        <v>3</v>
      </c>
      <c r="E71" s="22">
        <f t="shared" si="20"/>
        <v>0</v>
      </c>
      <c r="F71" s="21">
        <f t="shared" si="11"/>
        <v>6304</v>
      </c>
      <c r="G71" s="21" t="str">
        <f t="shared" si="12"/>
        <v>第6章 中古时代6.3</v>
      </c>
      <c r="H71" s="21" t="str">
        <f t="shared" si="13"/>
        <v>第6章&gt;&gt; 中古时代6.3</v>
      </c>
      <c r="I71" s="21" t="s">
        <v>314</v>
      </c>
      <c r="K71" s="21" t="str">
        <f t="shared" si="14"/>
        <v>&lt;color=#FFC766&gt;第6章 中古时代6.3&lt;/color&gt;</v>
      </c>
      <c r="L71" s="21" t="s">
        <v>249</v>
      </c>
      <c r="M71" s="21" t="s">
        <v>315</v>
      </c>
      <c r="N71" s="21">
        <f t="shared" si="15"/>
        <v>713000</v>
      </c>
      <c r="O71" s="21">
        <f t="shared" si="16"/>
        <v>713000</v>
      </c>
      <c r="P71" s="23" t="s">
        <v>274</v>
      </c>
      <c r="Q71" s="23" t="s">
        <v>274</v>
      </c>
      <c r="R71" s="23"/>
      <c r="S71" s="23"/>
      <c r="T71" s="23"/>
      <c r="V71" s="21"/>
      <c r="W71" s="21"/>
      <c r="X71" s="21"/>
      <c r="Y71" s="21"/>
      <c r="Z71" s="21"/>
      <c r="AA71" s="21"/>
      <c r="AB71" s="37" t="str">
        <f>IF(AA71="","",VLOOKUP(AA71,[4]界面跳转!$H:$I,2,FALSE))</f>
        <v/>
      </c>
      <c r="AD71" s="21"/>
      <c r="AE71" s="21"/>
      <c r="AF71" s="22" t="str">
        <f t="shared" si="21"/>
        <v/>
      </c>
      <c r="AH71" s="22" t="str">
        <f t="shared" si="22"/>
        <v/>
      </c>
      <c r="AI71" s="22" t="str">
        <f t="shared" si="23"/>
        <v/>
      </c>
      <c r="AK71" s="22" t="str">
        <f t="shared" si="24"/>
        <v/>
      </c>
    </row>
    <row r="72" spans="1:37" s="24" customFormat="1" ht="16.399999999999999" customHeight="1" x14ac:dyDescent="0.4">
      <c r="A72" s="16">
        <f t="shared" si="10"/>
        <v>713010</v>
      </c>
      <c r="B72" s="19">
        <v>6</v>
      </c>
      <c r="C72" s="19">
        <v>1</v>
      </c>
      <c r="D72" s="16">
        <v>3</v>
      </c>
      <c r="E72" s="28">
        <f t="shared" si="20"/>
        <v>1</v>
      </c>
      <c r="F72" s="46">
        <f t="shared" si="11"/>
        <v>6301</v>
      </c>
      <c r="G72" s="46" t="str">
        <f t="shared" si="12"/>
        <v>升级任意1个兵营至5级(解锁2级士兵)</v>
      </c>
      <c r="H72" s="46" t="str">
        <f t="shared" si="13"/>
        <v>5.3.1&gt;&gt;升级任意1个兵营至5级(解锁2级士兵)</v>
      </c>
      <c r="I72" s="16" t="s">
        <v>314</v>
      </c>
      <c r="J72" s="46"/>
      <c r="K72" s="46" t="str">
        <f t="shared" si="14"/>
        <v>&lt;color=#FFC766&gt;升级任意1个兵营至5级&lt;/color&gt;</v>
      </c>
      <c r="L72" s="46" t="s">
        <v>249</v>
      </c>
      <c r="M72" s="46" t="s">
        <v>466</v>
      </c>
      <c r="N72" s="46">
        <f t="shared" si="15"/>
        <v>713010</v>
      </c>
      <c r="O72" s="46">
        <f t="shared" si="16"/>
        <v>713000</v>
      </c>
      <c r="P72" s="46" t="s">
        <v>388</v>
      </c>
      <c r="Q72" s="46" t="s">
        <v>388</v>
      </c>
      <c r="R72" s="46">
        <v>5</v>
      </c>
      <c r="S72" s="46" t="s">
        <v>467</v>
      </c>
      <c r="T72" s="46" t="s">
        <v>384</v>
      </c>
      <c r="U72" s="44" t="s">
        <v>249</v>
      </c>
      <c r="V72" s="16" t="s">
        <v>468</v>
      </c>
      <c r="W72" s="46"/>
      <c r="X72" s="44">
        <v>1700706</v>
      </c>
      <c r="Y72" s="44"/>
      <c r="Z72" s="44"/>
      <c r="AA72" s="16" t="s">
        <v>469</v>
      </c>
      <c r="AB72" s="25">
        <f>IF(AA72="","",VLOOKUP(AA72,[4]界面跳转!$H:$I,2,FALSE))</f>
        <v>7143</v>
      </c>
      <c r="AD72" s="16"/>
      <c r="AE72" s="44"/>
      <c r="AF72" s="28">
        <f t="shared" si="21"/>
        <v>4000</v>
      </c>
      <c r="AG72" s="28">
        <v>5400</v>
      </c>
      <c r="AH72" s="28">
        <f t="shared" si="22"/>
        <v>5500</v>
      </c>
      <c r="AI72" s="24">
        <f t="shared" si="23"/>
        <v>4000</v>
      </c>
      <c r="AJ72" s="28">
        <v>5200</v>
      </c>
      <c r="AK72" s="24">
        <f t="shared" si="24"/>
        <v>5000</v>
      </c>
    </row>
    <row r="73" spans="1:37" s="24" customFormat="1" ht="16.399999999999999" customHeight="1" x14ac:dyDescent="0.4">
      <c r="A73" s="16">
        <f t="shared" si="10"/>
        <v>713020</v>
      </c>
      <c r="B73" s="19">
        <v>6</v>
      </c>
      <c r="C73" s="19">
        <v>1</v>
      </c>
      <c r="D73" s="16">
        <v>3</v>
      </c>
      <c r="E73" s="28">
        <f t="shared" si="20"/>
        <v>2</v>
      </c>
      <c r="F73" s="46">
        <f t="shared" si="11"/>
        <v>6302</v>
      </c>
      <c r="G73" s="46" t="str">
        <f t="shared" si="12"/>
        <v>训练任意一种2级士兵500名</v>
      </c>
      <c r="H73" s="46" t="str">
        <f t="shared" si="13"/>
        <v>5.3.2&gt;&gt;训练任意一种2级士兵500名</v>
      </c>
      <c r="I73" s="16" t="s">
        <v>314</v>
      </c>
      <c r="J73" s="46"/>
      <c r="K73" s="46" t="str">
        <f t="shared" si="14"/>
        <v>&lt;color=#FFC766&gt;训练任意一种2级士兵500名&lt;/color&gt;</v>
      </c>
      <c r="L73" s="46" t="s">
        <v>249</v>
      </c>
      <c r="M73" s="46" t="s">
        <v>470</v>
      </c>
      <c r="N73" s="46">
        <f t="shared" si="15"/>
        <v>713020</v>
      </c>
      <c r="O73" s="46">
        <f t="shared" si="16"/>
        <v>713000</v>
      </c>
      <c r="P73" s="46" t="s">
        <v>471</v>
      </c>
      <c r="Q73" s="46" t="s">
        <v>471</v>
      </c>
      <c r="R73" s="46">
        <v>500</v>
      </c>
      <c r="S73" s="46" t="s">
        <v>393</v>
      </c>
      <c r="T73" s="46" t="s">
        <v>393</v>
      </c>
      <c r="U73" s="44" t="s">
        <v>249</v>
      </c>
      <c r="V73" s="46" t="s">
        <v>472</v>
      </c>
      <c r="W73" s="46"/>
      <c r="X73" s="44">
        <v>1700706</v>
      </c>
      <c r="Y73" s="44"/>
      <c r="Z73" s="44"/>
      <c r="AA73" s="16" t="s">
        <v>473</v>
      </c>
      <c r="AB73" s="25">
        <f>IF(AA73="","",VLOOKUP(AA73,[4]界面跳转!$H:$I,2,FALSE))</f>
        <v>7317</v>
      </c>
      <c r="AD73" s="16"/>
      <c r="AE73" s="44"/>
      <c r="AF73" s="28">
        <f t="shared" si="21"/>
        <v>4000</v>
      </c>
      <c r="AG73" s="28">
        <v>5400</v>
      </c>
      <c r="AH73" s="28">
        <f t="shared" si="22"/>
        <v>5500</v>
      </c>
      <c r="AI73" s="24">
        <f t="shared" si="23"/>
        <v>4000</v>
      </c>
      <c r="AJ73" s="28">
        <v>5200</v>
      </c>
      <c r="AK73" s="24">
        <f t="shared" si="24"/>
        <v>5000</v>
      </c>
    </row>
    <row r="74" spans="1:37" s="24" customFormat="1" ht="16.399999999999999" customHeight="1" x14ac:dyDescent="0.4">
      <c r="A74" s="16">
        <f t="shared" si="10"/>
        <v>713030</v>
      </c>
      <c r="B74" s="19">
        <v>6</v>
      </c>
      <c r="C74" s="19">
        <v>1</v>
      </c>
      <c r="D74" s="16">
        <v>3</v>
      </c>
      <c r="E74" s="28">
        <f t="shared" si="20"/>
        <v>3</v>
      </c>
      <c r="F74" s="46">
        <f t="shared" si="11"/>
        <v>6303</v>
      </c>
      <c r="G74" s="46" t="str">
        <f t="shared" si="12"/>
        <v>攻占5个3级或更高级的资源点</v>
      </c>
      <c r="H74" s="46" t="str">
        <f t="shared" si="13"/>
        <v>5.3.3&gt;&gt;攻占5个3级或更高级的资源点</v>
      </c>
      <c r="I74" s="16" t="s">
        <v>314</v>
      </c>
      <c r="J74" s="46"/>
      <c r="K74" s="46" t="str">
        <f t="shared" si="14"/>
        <v>&lt;color=#FFC766&gt;攻占5个3级或更高级的资源点&lt;/color&gt;</v>
      </c>
      <c r="L74" s="46" t="s">
        <v>249</v>
      </c>
      <c r="M74" s="46" t="s">
        <v>474</v>
      </c>
      <c r="N74" s="46">
        <f t="shared" si="15"/>
        <v>713030</v>
      </c>
      <c r="O74" s="46">
        <f t="shared" si="16"/>
        <v>713000</v>
      </c>
      <c r="P74" s="46" t="s">
        <v>417</v>
      </c>
      <c r="Q74" s="46" t="s">
        <v>417</v>
      </c>
      <c r="R74" s="46">
        <v>5</v>
      </c>
      <c r="S74" s="17" t="s">
        <v>418</v>
      </c>
      <c r="T74" s="17" t="s">
        <v>418</v>
      </c>
      <c r="U74" s="44" t="s">
        <v>249</v>
      </c>
      <c r="V74" s="16" t="s">
        <v>419</v>
      </c>
      <c r="W74" s="46"/>
      <c r="X74" s="44">
        <v>1700706</v>
      </c>
      <c r="Y74" s="44"/>
      <c r="Z74" s="44"/>
      <c r="AA74" s="44" t="s">
        <v>420</v>
      </c>
      <c r="AB74" s="25">
        <f>IF(AA74="","",VLOOKUP(AA74,[4]界面跳转!$H:$I,2,FALSE))</f>
        <v>7221</v>
      </c>
      <c r="AD74" s="16"/>
      <c r="AE74" s="44"/>
      <c r="AF74" s="28">
        <f t="shared" si="21"/>
        <v>4000</v>
      </c>
      <c r="AG74" s="28">
        <v>5400</v>
      </c>
      <c r="AH74" s="28">
        <f t="shared" si="22"/>
        <v>5500</v>
      </c>
      <c r="AI74" s="24">
        <f t="shared" si="23"/>
        <v>4000</v>
      </c>
      <c r="AJ74" s="28">
        <v>5200</v>
      </c>
      <c r="AK74" s="24">
        <f t="shared" si="24"/>
        <v>5000</v>
      </c>
    </row>
    <row r="75" spans="1:37" s="31" customFormat="1" ht="16.5" customHeight="1" x14ac:dyDescent="0.4">
      <c r="A75" s="30">
        <f t="shared" si="10"/>
        <v>810010</v>
      </c>
      <c r="B75" s="31">
        <v>7</v>
      </c>
      <c r="C75" s="31">
        <v>1</v>
      </c>
      <c r="D75" s="31">
        <v>0</v>
      </c>
      <c r="E75" s="31">
        <f t="shared" si="20"/>
        <v>1</v>
      </c>
      <c r="F75" s="30">
        <f t="shared" si="11"/>
        <v>7001</v>
      </c>
      <c r="G75" s="31" t="str">
        <f t="shared" si="12"/>
        <v>第7章 开启转场</v>
      </c>
      <c r="H75" s="31" t="str">
        <f t="shared" si="13"/>
        <v>第7章&gt;&gt; 开启转场</v>
      </c>
      <c r="I75" s="30" t="s">
        <v>314</v>
      </c>
      <c r="K75" s="30" t="str">
        <f t="shared" si="14"/>
        <v>&lt;color=#FFC766&gt;第7章 开启转场&lt;/color&gt;</v>
      </c>
      <c r="L75" s="30" t="s">
        <v>249</v>
      </c>
      <c r="M75" s="30" t="s">
        <v>315</v>
      </c>
      <c r="N75" s="30">
        <f t="shared" si="15"/>
        <v>810010</v>
      </c>
      <c r="O75" s="30">
        <f t="shared" si="16"/>
        <v>810000</v>
      </c>
      <c r="P75" s="32" t="s">
        <v>275</v>
      </c>
      <c r="Q75" s="32" t="s">
        <v>275</v>
      </c>
      <c r="R75" s="32"/>
      <c r="S75" s="32"/>
      <c r="T75" s="32"/>
      <c r="V75" s="30"/>
      <c r="W75" s="30"/>
      <c r="X75" s="30"/>
      <c r="Y75" s="30"/>
      <c r="Z75" s="30"/>
      <c r="AA75" s="30"/>
      <c r="AB75" s="36" t="str">
        <f>IF(AA75="","",VLOOKUP(AA75,[4]界面跳转!$H:$I,2,FALSE))</f>
        <v/>
      </c>
      <c r="AD75" s="30"/>
      <c r="AE75" s="30"/>
      <c r="AF75" s="31" t="str">
        <f t="shared" si="21"/>
        <v/>
      </c>
      <c r="AH75" s="31" t="str">
        <f t="shared" si="22"/>
        <v/>
      </c>
      <c r="AI75" s="31" t="str">
        <f t="shared" si="23"/>
        <v/>
      </c>
      <c r="AK75" s="31" t="str">
        <f t="shared" si="24"/>
        <v/>
      </c>
    </row>
    <row r="76" spans="1:37" s="22" customFormat="1" ht="16.5" customHeight="1" x14ac:dyDescent="0.4">
      <c r="A76" s="21">
        <f t="shared" si="10"/>
        <v>811000</v>
      </c>
      <c r="B76" s="22">
        <v>7</v>
      </c>
      <c r="C76" s="22">
        <v>1</v>
      </c>
      <c r="D76" s="22">
        <v>1</v>
      </c>
      <c r="E76" s="22">
        <f t="shared" si="20"/>
        <v>0</v>
      </c>
      <c r="F76" s="21">
        <f t="shared" si="11"/>
        <v>7109</v>
      </c>
      <c r="G76" s="21" t="str">
        <f t="shared" si="12"/>
        <v>第7章 运筹帷幄7.1</v>
      </c>
      <c r="H76" s="21" t="str">
        <f t="shared" si="13"/>
        <v>第7章&gt;&gt; 运筹帷幄7.1</v>
      </c>
      <c r="I76" s="21" t="s">
        <v>314</v>
      </c>
      <c r="K76" s="21" t="str">
        <f t="shared" si="14"/>
        <v>&lt;color=#FFC766&gt;第7章 运筹帷幄&lt;/color&gt;</v>
      </c>
      <c r="L76" s="21" t="s">
        <v>249</v>
      </c>
      <c r="M76" s="21" t="s">
        <v>315</v>
      </c>
      <c r="N76" s="21">
        <f t="shared" si="15"/>
        <v>811000</v>
      </c>
      <c r="O76" s="21">
        <f t="shared" si="16"/>
        <v>811000</v>
      </c>
      <c r="P76" s="23" t="s">
        <v>276</v>
      </c>
      <c r="Q76" s="23" t="s">
        <v>475</v>
      </c>
      <c r="R76" s="23"/>
      <c r="S76" s="23"/>
      <c r="T76" s="23"/>
      <c r="V76" s="21"/>
      <c r="W76" s="21"/>
      <c r="X76" s="21"/>
      <c r="Y76" s="21"/>
      <c r="Z76" s="21"/>
      <c r="AA76" s="21"/>
      <c r="AB76" s="37" t="str">
        <f>IF(AA76="","",VLOOKUP(AA76,[4]界面跳转!$H:$I,2,FALSE))</f>
        <v/>
      </c>
      <c r="AD76" s="21"/>
      <c r="AE76" s="21"/>
      <c r="AF76" s="22" t="str">
        <f t="shared" si="21"/>
        <v/>
      </c>
      <c r="AH76" s="22" t="str">
        <f t="shared" si="22"/>
        <v/>
      </c>
      <c r="AI76" s="22" t="str">
        <f t="shared" si="23"/>
        <v/>
      </c>
      <c r="AK76" s="22" t="str">
        <f t="shared" si="24"/>
        <v/>
      </c>
    </row>
    <row r="77" spans="1:37" s="19" customFormat="1" ht="16.399999999999999" customHeight="1" x14ac:dyDescent="0.4">
      <c r="A77" s="18">
        <f t="shared" ref="A77:A140" si="25">(B77+1)*100000+C77*10000+D77*1000+E77*10</f>
        <v>811010</v>
      </c>
      <c r="B77" s="19">
        <v>7</v>
      </c>
      <c r="C77" s="19">
        <v>1</v>
      </c>
      <c r="D77" s="16">
        <v>1</v>
      </c>
      <c r="E77" s="28">
        <f t="shared" si="20"/>
        <v>1</v>
      </c>
      <c r="F77" s="16">
        <f t="shared" ref="F77:F140" si="26">IF($A77="","",IF($E77=0,$B77*1000+$D77*100+COUNTIF($O:$O,$A77),$B77*1000+$D77*100+$E77))</f>
        <v>7101</v>
      </c>
      <c r="G77" s="46" t="str">
        <f t="shared" ref="G77:G140" si="27">CONCATENATE(P77,R77,S77)</f>
        <v>城内治疗伤兵1000名</v>
      </c>
      <c r="H77" s="46" t="str">
        <f t="shared" ref="H77:H140" si="28">IF(OR(D77=0,E77=0),SUBSTITUTE(G77,"章",CONCATENATE("章&gt;&gt;")),CONCATENATE(B77-1,".",D77,IF(E77=0,"",CONCATENATE(".",E77)),"&gt;&gt;",G77))</f>
        <v>6.1.1&gt;&gt;城内治疗伤兵1000名</v>
      </c>
      <c r="I77" s="16" t="s">
        <v>314</v>
      </c>
      <c r="J77" s="16"/>
      <c r="K77" s="18" t="str">
        <f t="shared" ref="K77:K140" si="29">CONCATENATE("&lt;color=#FFC766&gt;",CONCATENATE(Q77,R77,T77),"&lt;/color&gt;")</f>
        <v>&lt;color=#FFC766&gt;城内治疗伤兵1000名&lt;/color&gt;</v>
      </c>
      <c r="L77" s="16" t="s">
        <v>249</v>
      </c>
      <c r="M77" s="46" t="s">
        <v>476</v>
      </c>
      <c r="N77" s="16">
        <f t="shared" ref="N77:N140" si="30">A77</f>
        <v>811010</v>
      </c>
      <c r="O77" s="16">
        <f t="shared" ref="O77:O140" si="31">(B77+1)*100000+C77*10000+D77*1000</f>
        <v>811000</v>
      </c>
      <c r="P77" s="17" t="s">
        <v>426</v>
      </c>
      <c r="Q77" s="17" t="s">
        <v>426</v>
      </c>
      <c r="R77" s="17">
        <v>1000</v>
      </c>
      <c r="S77" s="17" t="s">
        <v>393</v>
      </c>
      <c r="T77" s="17" t="s">
        <v>393</v>
      </c>
      <c r="U77" s="44" t="s">
        <v>249</v>
      </c>
      <c r="V77" s="46" t="s">
        <v>427</v>
      </c>
      <c r="W77" s="16"/>
      <c r="X77" s="44">
        <v>1700707</v>
      </c>
      <c r="Y77" s="44"/>
      <c r="Z77" s="44"/>
      <c r="AA77" s="60" t="s">
        <v>428</v>
      </c>
      <c r="AB77" s="18">
        <f>IF(AA77="","",VLOOKUP(AA77,[4]界面跳转!$H:$I,2,FALSE))</f>
        <v>7338</v>
      </c>
      <c r="AD77" s="16"/>
      <c r="AE77" s="44"/>
      <c r="AF77" s="19">
        <f t="shared" ref="AF77:AF103" si="32">IF(X77="","",2000+500*(B77-2))</f>
        <v>4500</v>
      </c>
      <c r="AG77" s="19">
        <v>6000</v>
      </c>
      <c r="AH77" s="19">
        <f t="shared" ref="AH77:AH103" si="33">IF(AF77="","",2000+700*(B77-1))</f>
        <v>6200</v>
      </c>
      <c r="AI77" s="19">
        <f t="shared" si="23"/>
        <v>4500</v>
      </c>
      <c r="AJ77" s="19">
        <v>5800</v>
      </c>
      <c r="AK77" s="19">
        <f t="shared" si="24"/>
        <v>5600</v>
      </c>
    </row>
    <row r="78" spans="1:37" s="19" customFormat="1" ht="16.399999999999999" customHeight="1" x14ac:dyDescent="0.4">
      <c r="A78" s="18">
        <f t="shared" si="25"/>
        <v>811020</v>
      </c>
      <c r="B78" s="19">
        <v>7</v>
      </c>
      <c r="C78" s="19">
        <v>1</v>
      </c>
      <c r="D78" s="16">
        <v>1</v>
      </c>
      <c r="E78" s="28">
        <f t="shared" si="20"/>
        <v>2</v>
      </c>
      <c r="F78" s="18">
        <f t="shared" si="26"/>
        <v>7102</v>
      </c>
      <c r="G78" s="46" t="str">
        <f t="shared" si="27"/>
        <v>升级治疗房舍至4级</v>
      </c>
      <c r="H78" s="46" t="str">
        <f t="shared" si="28"/>
        <v>6.1.2&gt;&gt;升级治疗房舍至4级</v>
      </c>
      <c r="I78" s="16" t="s">
        <v>314</v>
      </c>
      <c r="K78" s="18" t="str">
        <f t="shared" si="29"/>
        <v>&lt;color=#FFC766&gt;升级治疗房舍至4级&lt;/color&gt;</v>
      </c>
      <c r="L78" s="16" t="s">
        <v>249</v>
      </c>
      <c r="M78" s="16" t="s">
        <v>477</v>
      </c>
      <c r="N78" s="18">
        <f t="shared" si="30"/>
        <v>811020</v>
      </c>
      <c r="O78" s="18">
        <f t="shared" si="31"/>
        <v>811000</v>
      </c>
      <c r="P78" s="20" t="s">
        <v>478</v>
      </c>
      <c r="Q78" s="20" t="s">
        <v>478</v>
      </c>
      <c r="R78" s="20">
        <v>4</v>
      </c>
      <c r="S78" s="20" t="s">
        <v>384</v>
      </c>
      <c r="T78" s="20" t="s">
        <v>384</v>
      </c>
      <c r="U78" s="44" t="s">
        <v>249</v>
      </c>
      <c r="V78" s="16" t="s">
        <v>479</v>
      </c>
      <c r="W78" s="16"/>
      <c r="X78" s="44">
        <v>1700707</v>
      </c>
      <c r="Y78" s="44"/>
      <c r="Z78" s="44"/>
      <c r="AA78" s="16" t="s">
        <v>480</v>
      </c>
      <c r="AB78" s="18">
        <f>IF(AA78="","",VLOOKUP(AA78,[4]界面跳转!$H:$I,2,FALSE))</f>
        <v>7041</v>
      </c>
      <c r="AD78" s="16"/>
      <c r="AE78" s="44"/>
      <c r="AF78" s="19">
        <f t="shared" si="32"/>
        <v>4500</v>
      </c>
      <c r="AG78" s="19">
        <v>6000</v>
      </c>
      <c r="AH78" s="19">
        <f t="shared" si="33"/>
        <v>6200</v>
      </c>
      <c r="AI78" s="19">
        <f t="shared" si="23"/>
        <v>4500</v>
      </c>
      <c r="AJ78" s="19">
        <v>5800</v>
      </c>
      <c r="AK78" s="19">
        <f t="shared" si="24"/>
        <v>5600</v>
      </c>
    </row>
    <row r="79" spans="1:37" s="24" customFormat="1" ht="16.399999999999999" customHeight="1" x14ac:dyDescent="0.4">
      <c r="A79" s="18">
        <f t="shared" si="25"/>
        <v>811030</v>
      </c>
      <c r="B79" s="19">
        <v>7</v>
      </c>
      <c r="C79" s="19">
        <v>1</v>
      </c>
      <c r="D79" s="16">
        <v>1</v>
      </c>
      <c r="E79" s="28">
        <f t="shared" si="20"/>
        <v>3</v>
      </c>
      <c r="F79" s="46">
        <f t="shared" si="26"/>
        <v>7103</v>
      </c>
      <c r="G79" s="46" t="str">
        <f t="shared" si="27"/>
        <v>升级建筑提升城内繁荣度至9000点</v>
      </c>
      <c r="H79" s="46" t="str">
        <f t="shared" si="28"/>
        <v>6.1.3&gt;&gt;升级建筑提升城内繁荣度至9000点</v>
      </c>
      <c r="I79" s="16" t="s">
        <v>314</v>
      </c>
      <c r="J79" s="46"/>
      <c r="K79" s="46" t="str">
        <f t="shared" si="29"/>
        <v>&lt;color=#FFC766&gt;升级建筑提升繁荣度至9000点&lt;/color&gt;</v>
      </c>
      <c r="L79" s="46" t="s">
        <v>249</v>
      </c>
      <c r="M79" s="46" t="s">
        <v>481</v>
      </c>
      <c r="N79" s="16">
        <f t="shared" si="30"/>
        <v>811030</v>
      </c>
      <c r="O79" s="16">
        <f t="shared" si="31"/>
        <v>811000</v>
      </c>
      <c r="P79" s="46" t="s">
        <v>446</v>
      </c>
      <c r="Q79" s="46" t="s">
        <v>447</v>
      </c>
      <c r="R79" s="46">
        <v>9000</v>
      </c>
      <c r="S79" s="46" t="s">
        <v>411</v>
      </c>
      <c r="T79" s="46" t="s">
        <v>411</v>
      </c>
      <c r="U79" s="44" t="s">
        <v>249</v>
      </c>
      <c r="V79" s="46" t="s">
        <v>482</v>
      </c>
      <c r="W79" s="46"/>
      <c r="X79" s="44">
        <v>1700707</v>
      </c>
      <c r="Y79" s="44"/>
      <c r="Z79" s="44"/>
      <c r="AA79" s="44" t="s">
        <v>386</v>
      </c>
      <c r="AB79" s="18">
        <f>IF(AA79="","",VLOOKUP(AA79,[4]界面跳转!$H:$I,2,FALSE))</f>
        <v>7001</v>
      </c>
      <c r="AD79" s="16"/>
      <c r="AE79" s="44"/>
      <c r="AF79" s="19">
        <f t="shared" si="32"/>
        <v>4500</v>
      </c>
      <c r="AG79" s="19">
        <v>6000</v>
      </c>
      <c r="AH79" s="19">
        <f t="shared" si="33"/>
        <v>6200</v>
      </c>
      <c r="AI79" s="24">
        <f t="shared" si="23"/>
        <v>4500</v>
      </c>
      <c r="AJ79" s="19">
        <v>5800</v>
      </c>
      <c r="AK79" s="24">
        <f t="shared" si="24"/>
        <v>5600</v>
      </c>
    </row>
    <row r="80" spans="1:37" s="19" customFormat="1" ht="13.4" customHeight="1" x14ac:dyDescent="0.4">
      <c r="A80" s="18">
        <f t="shared" si="25"/>
        <v>811040</v>
      </c>
      <c r="B80" s="19">
        <v>7</v>
      </c>
      <c r="C80" s="19">
        <v>1</v>
      </c>
      <c r="D80" s="16">
        <v>1</v>
      </c>
      <c r="E80" s="28">
        <f t="shared" si="20"/>
        <v>4</v>
      </c>
      <c r="F80" s="18">
        <f t="shared" si="26"/>
        <v>7104</v>
      </c>
      <c r="G80" s="46" t="str">
        <f t="shared" si="27"/>
        <v>升级城镇中心至6级</v>
      </c>
      <c r="H80" s="46" t="str">
        <f t="shared" si="28"/>
        <v>6.1.4&gt;&gt;升级城镇中心至6级</v>
      </c>
      <c r="I80" s="16" t="s">
        <v>314</v>
      </c>
      <c r="K80" s="18" t="str">
        <f t="shared" si="29"/>
        <v>&lt;color=#FFC766&gt;升级城镇中心至6级&lt;/color&gt;</v>
      </c>
      <c r="L80" s="16" t="s">
        <v>249</v>
      </c>
      <c r="M80" s="16" t="s">
        <v>483</v>
      </c>
      <c r="N80" s="18">
        <f t="shared" si="30"/>
        <v>811040</v>
      </c>
      <c r="O80" s="18">
        <f t="shared" si="31"/>
        <v>811000</v>
      </c>
      <c r="P80" s="20" t="s">
        <v>383</v>
      </c>
      <c r="Q80" s="20" t="s">
        <v>383</v>
      </c>
      <c r="R80" s="20">
        <v>6</v>
      </c>
      <c r="S80" s="20" t="s">
        <v>384</v>
      </c>
      <c r="T80" s="20" t="s">
        <v>384</v>
      </c>
      <c r="U80" s="44" t="s">
        <v>249</v>
      </c>
      <c r="V80" s="16" t="s">
        <v>484</v>
      </c>
      <c r="W80" s="16"/>
      <c r="X80" s="44">
        <v>1700707</v>
      </c>
      <c r="Y80" s="44"/>
      <c r="Z80" s="44"/>
      <c r="AA80" s="16" t="s">
        <v>386</v>
      </c>
      <c r="AB80" s="18">
        <f>IF(AA80="","",VLOOKUP(AA80,[4]界面跳转!$H:$I,2,FALSE))</f>
        <v>7001</v>
      </c>
      <c r="AD80" s="16"/>
      <c r="AE80" s="44"/>
      <c r="AF80" s="19">
        <f t="shared" si="32"/>
        <v>4500</v>
      </c>
      <c r="AG80" s="19">
        <v>6000</v>
      </c>
      <c r="AH80" s="19">
        <f t="shared" si="33"/>
        <v>6200</v>
      </c>
      <c r="AI80" s="19">
        <f t="shared" si="23"/>
        <v>4500</v>
      </c>
      <c r="AJ80" s="19">
        <v>5800</v>
      </c>
      <c r="AK80" s="19">
        <f t="shared" si="24"/>
        <v>5600</v>
      </c>
    </row>
    <row r="81" spans="1:37" s="24" customFormat="1" ht="16.399999999999999" customHeight="1" x14ac:dyDescent="0.4">
      <c r="A81" s="18">
        <f t="shared" si="25"/>
        <v>811050</v>
      </c>
      <c r="B81" s="19">
        <v>7</v>
      </c>
      <c r="C81" s="19">
        <v>1</v>
      </c>
      <c r="D81" s="16">
        <v>1</v>
      </c>
      <c r="E81" s="28">
        <f t="shared" si="20"/>
        <v>5</v>
      </c>
      <c r="F81" s="46">
        <f t="shared" si="26"/>
        <v>7105</v>
      </c>
      <c r="G81" s="46" t="str">
        <f t="shared" si="27"/>
        <v>任意英雄等级提升至10级</v>
      </c>
      <c r="H81" s="46" t="str">
        <f t="shared" si="28"/>
        <v>6.1.5&gt;&gt;任意英雄等级提升至10级</v>
      </c>
      <c r="I81" s="16" t="s">
        <v>314</v>
      </c>
      <c r="J81" s="46"/>
      <c r="K81" s="46" t="str">
        <f t="shared" si="29"/>
        <v>&lt;color=#FFC766&gt;任意英雄等级提升至10级&lt;/color&gt;</v>
      </c>
      <c r="L81" s="46" t="s">
        <v>249</v>
      </c>
      <c r="M81" s="46" t="s">
        <v>485</v>
      </c>
      <c r="N81" s="46">
        <f t="shared" si="30"/>
        <v>811050</v>
      </c>
      <c r="O81" s="46">
        <f t="shared" si="31"/>
        <v>811000</v>
      </c>
      <c r="P81" s="46" t="s">
        <v>486</v>
      </c>
      <c r="Q81" s="46" t="s">
        <v>486</v>
      </c>
      <c r="R81" s="46">
        <v>10</v>
      </c>
      <c r="S81" s="46" t="s">
        <v>384</v>
      </c>
      <c r="T81" s="46" t="s">
        <v>384</v>
      </c>
      <c r="U81" s="44" t="s">
        <v>249</v>
      </c>
      <c r="V81" s="16" t="s">
        <v>419</v>
      </c>
      <c r="W81" s="46"/>
      <c r="X81" s="44">
        <v>1700707</v>
      </c>
      <c r="Y81" s="44"/>
      <c r="Z81" s="44"/>
      <c r="AA81" s="16" t="s">
        <v>487</v>
      </c>
      <c r="AB81" s="25">
        <f>IF(AA81="","",VLOOKUP(AA81,[4]界面跳转!$H:$I,2,FALSE))</f>
        <v>7420</v>
      </c>
      <c r="AD81" s="16"/>
      <c r="AE81" s="44"/>
      <c r="AF81" s="19">
        <f t="shared" si="32"/>
        <v>4500</v>
      </c>
      <c r="AG81" s="19">
        <v>6000</v>
      </c>
      <c r="AH81" s="19">
        <f t="shared" si="33"/>
        <v>6200</v>
      </c>
      <c r="AI81" s="24">
        <f t="shared" si="23"/>
        <v>4500</v>
      </c>
      <c r="AJ81" s="19">
        <v>5800</v>
      </c>
      <c r="AK81" s="24">
        <f t="shared" si="24"/>
        <v>5600</v>
      </c>
    </row>
    <row r="82" spans="1:37" s="19" customFormat="1" ht="16.399999999999999" customHeight="1" x14ac:dyDescent="0.4">
      <c r="A82" s="18">
        <f t="shared" si="25"/>
        <v>811060</v>
      </c>
      <c r="B82" s="19">
        <v>7</v>
      </c>
      <c r="C82" s="19">
        <v>1</v>
      </c>
      <c r="D82" s="19">
        <v>1</v>
      </c>
      <c r="E82" s="28">
        <f t="shared" si="20"/>
        <v>6</v>
      </c>
      <c r="F82" s="18">
        <f t="shared" si="26"/>
        <v>7106</v>
      </c>
      <c r="G82" s="46" t="str">
        <f t="shared" si="27"/>
        <v>任意英雄替换任意1个新技能</v>
      </c>
      <c r="H82" s="46" t="str">
        <f t="shared" si="28"/>
        <v>6.1.6&gt;&gt;任意英雄替换任意1个新技能</v>
      </c>
      <c r="I82" s="16" t="s">
        <v>314</v>
      </c>
      <c r="K82" s="18" t="str">
        <f t="shared" si="29"/>
        <v>&lt;color=#FFC766&gt;任意英雄替换任意1个新技能&lt;/color&gt;</v>
      </c>
      <c r="L82" s="16" t="s">
        <v>249</v>
      </c>
      <c r="M82" s="46" t="s">
        <v>488</v>
      </c>
      <c r="N82" s="18">
        <f t="shared" si="30"/>
        <v>811060</v>
      </c>
      <c r="O82" s="18">
        <f t="shared" si="31"/>
        <v>811000</v>
      </c>
      <c r="P82" s="20" t="s">
        <v>489</v>
      </c>
      <c r="Q82" s="20" t="s">
        <v>489</v>
      </c>
      <c r="R82" s="20">
        <v>1</v>
      </c>
      <c r="S82" s="20" t="s">
        <v>490</v>
      </c>
      <c r="T82" s="20" t="s">
        <v>490</v>
      </c>
      <c r="U82" s="44"/>
      <c r="V82" s="16"/>
      <c r="W82" s="16"/>
      <c r="X82" s="44">
        <v>1700704</v>
      </c>
      <c r="Y82" s="44"/>
      <c r="Z82" s="44"/>
      <c r="AA82" s="16" t="s">
        <v>491</v>
      </c>
      <c r="AB82" s="18">
        <f>IF(AA82="","",VLOOKUP(AA82,[4]界面跳转!$H:$I,2,FALSE))</f>
        <v>7109</v>
      </c>
      <c r="AD82" s="16"/>
      <c r="AE82" s="44"/>
      <c r="AF82" s="19">
        <f t="shared" si="32"/>
        <v>4500</v>
      </c>
      <c r="AG82" s="19">
        <v>4200</v>
      </c>
      <c r="AH82" s="19">
        <f t="shared" si="33"/>
        <v>6200</v>
      </c>
    </row>
    <row r="83" spans="1:37" s="24" customFormat="1" ht="16.399999999999999" customHeight="1" x14ac:dyDescent="0.4">
      <c r="A83" s="18">
        <f t="shared" si="25"/>
        <v>811070</v>
      </c>
      <c r="B83" s="19">
        <v>7</v>
      </c>
      <c r="C83" s="19">
        <v>1</v>
      </c>
      <c r="D83" s="16">
        <v>1</v>
      </c>
      <c r="E83" s="28">
        <f t="shared" si="20"/>
        <v>7</v>
      </c>
      <c r="F83" s="46">
        <f t="shared" si="26"/>
        <v>7107</v>
      </c>
      <c r="G83" s="46" t="str">
        <f t="shared" si="27"/>
        <v>任意一个10级英雄完成1次属性加点</v>
      </c>
      <c r="H83" s="46" t="str">
        <f t="shared" si="28"/>
        <v>6.1.7&gt;&gt;任意一个10级英雄完成1次属性加点</v>
      </c>
      <c r="I83" s="16" t="s">
        <v>314</v>
      </c>
      <c r="J83" s="46"/>
      <c r="K83" s="46" t="str">
        <f t="shared" si="29"/>
        <v>&lt;color=#FFC766&gt;任意一个10级英雄完成1次属性加点&lt;/color&gt;</v>
      </c>
      <c r="L83" s="46" t="s">
        <v>249</v>
      </c>
      <c r="M83" s="46" t="s">
        <v>492</v>
      </c>
      <c r="N83" s="46">
        <f t="shared" si="30"/>
        <v>811070</v>
      </c>
      <c r="O83" s="46">
        <f t="shared" si="31"/>
        <v>811000</v>
      </c>
      <c r="P83" s="46" t="s">
        <v>493</v>
      </c>
      <c r="Q83" s="46" t="s">
        <v>493</v>
      </c>
      <c r="R83" s="46">
        <v>1</v>
      </c>
      <c r="S83" s="46" t="s">
        <v>494</v>
      </c>
      <c r="T83" s="46" t="s">
        <v>494</v>
      </c>
      <c r="V83" s="16"/>
      <c r="W83" s="46"/>
      <c r="X83" s="44">
        <v>1700707</v>
      </c>
      <c r="Y83" s="44"/>
      <c r="Z83" s="44"/>
      <c r="AA83" s="16" t="s">
        <v>491</v>
      </c>
      <c r="AB83" s="25">
        <f>IF(AA83="","",VLOOKUP(AA83,[4]界面跳转!$H:$I,2,FALSE))</f>
        <v>7109</v>
      </c>
      <c r="AD83" s="16"/>
      <c r="AE83" s="44"/>
      <c r="AF83" s="19">
        <f t="shared" si="32"/>
        <v>4500</v>
      </c>
      <c r="AG83" s="19">
        <v>6000</v>
      </c>
      <c r="AH83" s="19">
        <f t="shared" si="33"/>
        <v>6200</v>
      </c>
      <c r="AI83" s="24">
        <f t="shared" ref="AI83:AI103" si="34">AF83</f>
        <v>4500</v>
      </c>
      <c r="AJ83" s="19">
        <v>5800</v>
      </c>
      <c r="AK83" s="24">
        <f t="shared" ref="AK83:AK103" si="35">IF(AI83="","",2000+600*(B83-1))</f>
        <v>5600</v>
      </c>
    </row>
    <row r="84" spans="1:37" s="28" customFormat="1" ht="16.399999999999999" customHeight="1" x14ac:dyDescent="0.4">
      <c r="A84" s="18">
        <f t="shared" si="25"/>
        <v>811080</v>
      </c>
      <c r="B84" s="19">
        <v>7</v>
      </c>
      <c r="C84" s="19">
        <v>1</v>
      </c>
      <c r="D84" s="16">
        <v>1</v>
      </c>
      <c r="E84" s="28">
        <f t="shared" si="20"/>
        <v>8</v>
      </c>
      <c r="F84" s="44">
        <f t="shared" si="26"/>
        <v>7108</v>
      </c>
      <c r="G84" s="46" t="str">
        <f t="shared" si="27"/>
        <v>任意1支部队上阵士兵数达到6000名(英雄升级增加带兵量)</v>
      </c>
      <c r="H84" s="46" t="str">
        <f t="shared" si="28"/>
        <v>6.1.8&gt;&gt;任意1支部队上阵士兵数达到6000名(英雄升级增加带兵量)</v>
      </c>
      <c r="I84" s="44" t="s">
        <v>314</v>
      </c>
      <c r="K84" s="44" t="str">
        <f t="shared" si="29"/>
        <v>&lt;color=#FFC766&gt;任意1支部队士兵数达到6000名&lt;/color&gt;</v>
      </c>
      <c r="L84" s="44" t="s">
        <v>249</v>
      </c>
      <c r="M84" s="44" t="s">
        <v>495</v>
      </c>
      <c r="N84" s="44">
        <f t="shared" si="30"/>
        <v>811080</v>
      </c>
      <c r="O84" s="44">
        <f t="shared" si="31"/>
        <v>811000</v>
      </c>
      <c r="P84" s="46" t="s">
        <v>496</v>
      </c>
      <c r="Q84" s="46" t="s">
        <v>497</v>
      </c>
      <c r="R84" s="29">
        <v>6000</v>
      </c>
      <c r="S84" s="29" t="s">
        <v>498</v>
      </c>
      <c r="T84" s="29" t="s">
        <v>393</v>
      </c>
      <c r="U84" s="44" t="s">
        <v>249</v>
      </c>
      <c r="V84" s="44" t="s">
        <v>419</v>
      </c>
      <c r="W84" s="44"/>
      <c r="X84" s="44">
        <v>1700707</v>
      </c>
      <c r="Y84" s="44"/>
      <c r="Z84" s="44"/>
      <c r="AA84" s="43" t="s">
        <v>499</v>
      </c>
      <c r="AB84" s="44">
        <f>IF(AA84="","",VLOOKUP(AA84,[4]界面跳转!$H:$I,2,FALSE))</f>
        <v>7274</v>
      </c>
      <c r="AD84" s="44"/>
      <c r="AE84" s="44"/>
      <c r="AF84" s="19">
        <f t="shared" si="32"/>
        <v>4500</v>
      </c>
      <c r="AG84" s="19">
        <v>6000</v>
      </c>
      <c r="AH84" s="19">
        <f t="shared" si="33"/>
        <v>6200</v>
      </c>
      <c r="AI84" s="28">
        <f t="shared" si="34"/>
        <v>4500</v>
      </c>
      <c r="AJ84" s="19">
        <v>5800</v>
      </c>
      <c r="AK84" s="28">
        <f t="shared" si="35"/>
        <v>5600</v>
      </c>
    </row>
    <row r="85" spans="1:37" s="22" customFormat="1" ht="16.5" customHeight="1" x14ac:dyDescent="0.4">
      <c r="A85" s="21">
        <f t="shared" si="25"/>
        <v>812000</v>
      </c>
      <c r="B85" s="22">
        <v>7</v>
      </c>
      <c r="C85" s="22">
        <v>1</v>
      </c>
      <c r="D85" s="22">
        <v>2</v>
      </c>
      <c r="E85" s="22">
        <f t="shared" si="20"/>
        <v>0</v>
      </c>
      <c r="F85" s="21">
        <f t="shared" si="26"/>
        <v>7206</v>
      </c>
      <c r="G85" s="21" t="str">
        <f t="shared" si="27"/>
        <v>第7章 运筹帷幄7.2</v>
      </c>
      <c r="H85" s="21" t="str">
        <f t="shared" si="28"/>
        <v>第7章&gt;&gt; 运筹帷幄7.2</v>
      </c>
      <c r="I85" s="21" t="s">
        <v>314</v>
      </c>
      <c r="K85" s="21" t="str">
        <f t="shared" si="29"/>
        <v>&lt;color=#FFC766&gt;第7章 运筹帷幄&lt;/color&gt;</v>
      </c>
      <c r="L85" s="21" t="s">
        <v>249</v>
      </c>
      <c r="M85" s="21" t="s">
        <v>315</v>
      </c>
      <c r="N85" s="21">
        <f t="shared" si="30"/>
        <v>812000</v>
      </c>
      <c r="O85" s="21">
        <f t="shared" si="31"/>
        <v>812000</v>
      </c>
      <c r="P85" s="23" t="s">
        <v>277</v>
      </c>
      <c r="Q85" s="23" t="s">
        <v>475</v>
      </c>
      <c r="R85" s="23"/>
      <c r="S85" s="23"/>
      <c r="T85" s="23"/>
      <c r="V85" s="21"/>
      <c r="W85" s="21"/>
      <c r="X85" s="21"/>
      <c r="Y85" s="21"/>
      <c r="Z85" s="21"/>
      <c r="AA85" s="21"/>
      <c r="AB85" s="37" t="str">
        <f>IF(AA85="","",VLOOKUP(AA85,[4]界面跳转!$H:$I,2,FALSE))</f>
        <v/>
      </c>
      <c r="AD85" s="21"/>
      <c r="AE85" s="21"/>
      <c r="AF85" s="22" t="str">
        <f t="shared" si="32"/>
        <v/>
      </c>
      <c r="AH85" s="22" t="str">
        <f t="shared" si="33"/>
        <v/>
      </c>
      <c r="AI85" s="22" t="str">
        <f t="shared" si="34"/>
        <v/>
      </c>
      <c r="AK85" s="22" t="str">
        <f t="shared" si="35"/>
        <v/>
      </c>
    </row>
    <row r="86" spans="1:37" s="19" customFormat="1" ht="16.399999999999999" customHeight="1" x14ac:dyDescent="0.4">
      <c r="A86" s="18">
        <f t="shared" si="25"/>
        <v>812010</v>
      </c>
      <c r="B86" s="19">
        <v>7</v>
      </c>
      <c r="C86" s="19">
        <v>1</v>
      </c>
      <c r="D86" s="19">
        <v>2</v>
      </c>
      <c r="E86" s="28">
        <f t="shared" si="20"/>
        <v>1</v>
      </c>
      <c r="F86" s="18">
        <f t="shared" si="26"/>
        <v>7201</v>
      </c>
      <c r="G86" s="46" t="str">
        <f t="shared" si="27"/>
        <v>侦察任意1个4级或更高级的资源点</v>
      </c>
      <c r="H86" s="46" t="str">
        <f t="shared" si="28"/>
        <v>6.2.1&gt;&gt;侦察任意1个4级或更高级的资源点</v>
      </c>
      <c r="I86" s="16" t="s">
        <v>314</v>
      </c>
      <c r="K86" s="18" t="str">
        <f t="shared" si="29"/>
        <v>&lt;color=#FFC766&gt;侦察任意1个4级或更高级资源点&lt;/color&gt;</v>
      </c>
      <c r="L86" s="16" t="s">
        <v>249</v>
      </c>
      <c r="M86" s="46" t="s">
        <v>500</v>
      </c>
      <c r="N86" s="18">
        <f t="shared" si="30"/>
        <v>812010</v>
      </c>
      <c r="O86" s="18">
        <f t="shared" si="31"/>
        <v>812000</v>
      </c>
      <c r="P86" s="20" t="s">
        <v>501</v>
      </c>
      <c r="Q86" s="20" t="s">
        <v>501</v>
      </c>
      <c r="R86" s="20">
        <v>4</v>
      </c>
      <c r="S86" s="17" t="s">
        <v>502</v>
      </c>
      <c r="T86" s="17" t="s">
        <v>503</v>
      </c>
      <c r="U86" s="44" t="s">
        <v>249</v>
      </c>
      <c r="V86" s="16" t="s">
        <v>504</v>
      </c>
      <c r="W86" s="16"/>
      <c r="X86" s="44">
        <v>1700707</v>
      </c>
      <c r="Y86" s="44"/>
      <c r="Z86" s="44"/>
      <c r="AA86" s="16" t="s">
        <v>505</v>
      </c>
      <c r="AB86" s="18">
        <f>IF(AA86="","",VLOOKUP(AA86,[4]界面跳转!$H:$I,2,FALSE))</f>
        <v>7478</v>
      </c>
      <c r="AD86" s="16"/>
      <c r="AE86" s="44"/>
      <c r="AF86" s="19">
        <f t="shared" si="32"/>
        <v>4500</v>
      </c>
      <c r="AG86" s="19">
        <v>6000</v>
      </c>
      <c r="AH86" s="19">
        <f t="shared" si="33"/>
        <v>6200</v>
      </c>
      <c r="AI86" s="19">
        <f t="shared" si="34"/>
        <v>4500</v>
      </c>
      <c r="AJ86" s="19">
        <v>5800</v>
      </c>
      <c r="AK86" s="19">
        <f t="shared" si="35"/>
        <v>5600</v>
      </c>
    </row>
    <row r="87" spans="1:37" s="19" customFormat="1" ht="16.399999999999999" customHeight="1" x14ac:dyDescent="0.4">
      <c r="A87" s="18">
        <f t="shared" si="25"/>
        <v>812020</v>
      </c>
      <c r="B87" s="19">
        <v>7</v>
      </c>
      <c r="C87" s="19">
        <v>1</v>
      </c>
      <c r="D87" s="16">
        <v>2</v>
      </c>
      <c r="E87" s="28">
        <f t="shared" si="20"/>
        <v>2</v>
      </c>
      <c r="F87" s="16">
        <f t="shared" si="26"/>
        <v>7202</v>
      </c>
      <c r="G87" s="46" t="str">
        <f t="shared" si="27"/>
        <v>利用兵种克制攻占1个4级或更高级的资源点</v>
      </c>
      <c r="H87" s="46" t="str">
        <f t="shared" si="28"/>
        <v>6.2.2&gt;&gt;利用兵种克制攻占1个4级或更高级的资源点</v>
      </c>
      <c r="I87" s="16" t="s">
        <v>314</v>
      </c>
      <c r="J87" s="16"/>
      <c r="K87" s="18" t="str">
        <f t="shared" si="29"/>
        <v>&lt;color=#FFC766&gt;利用克制攻占1个4级或更高级资源点&lt;/color&gt;</v>
      </c>
      <c r="L87" s="16" t="s">
        <v>249</v>
      </c>
      <c r="M87" s="46" t="s">
        <v>506</v>
      </c>
      <c r="N87" s="16">
        <f t="shared" si="30"/>
        <v>812020</v>
      </c>
      <c r="O87" s="16">
        <f t="shared" si="31"/>
        <v>812000</v>
      </c>
      <c r="P87" s="17" t="s">
        <v>507</v>
      </c>
      <c r="Q87" s="17" t="s">
        <v>508</v>
      </c>
      <c r="R87" s="17">
        <v>1</v>
      </c>
      <c r="S87" s="17" t="s">
        <v>509</v>
      </c>
      <c r="T87" s="17" t="s">
        <v>510</v>
      </c>
      <c r="U87" s="44" t="s">
        <v>249</v>
      </c>
      <c r="V87" s="16" t="s">
        <v>511</v>
      </c>
      <c r="W87" s="16"/>
      <c r="X87" s="44">
        <v>1700707</v>
      </c>
      <c r="Y87" s="44"/>
      <c r="Z87" s="44"/>
      <c r="AA87" s="44" t="s">
        <v>512</v>
      </c>
      <c r="AB87" s="18">
        <f>IF(AA87="","",VLOOKUP(AA87,[4]界面跳转!$H:$I,2,FALSE))</f>
        <v>7162</v>
      </c>
      <c r="AD87" s="16"/>
      <c r="AE87" s="44"/>
      <c r="AF87" s="19">
        <f t="shared" si="32"/>
        <v>4500</v>
      </c>
      <c r="AG87" s="19">
        <v>6000</v>
      </c>
      <c r="AH87" s="19">
        <f t="shared" si="33"/>
        <v>6200</v>
      </c>
      <c r="AI87" s="19">
        <f t="shared" si="34"/>
        <v>4500</v>
      </c>
      <c r="AJ87" s="19">
        <v>5800</v>
      </c>
      <c r="AK87" s="19">
        <f t="shared" si="35"/>
        <v>5600</v>
      </c>
    </row>
    <row r="88" spans="1:37" s="24" customFormat="1" ht="16.399999999999999" customHeight="1" x14ac:dyDescent="0.4">
      <c r="A88" s="18">
        <f t="shared" si="25"/>
        <v>812030</v>
      </c>
      <c r="B88" s="19">
        <v>7</v>
      </c>
      <c r="C88" s="19">
        <v>1</v>
      </c>
      <c r="D88" s="16">
        <v>2</v>
      </c>
      <c r="E88" s="28">
        <f t="shared" si="20"/>
        <v>3</v>
      </c>
      <c r="F88" s="46">
        <f t="shared" si="26"/>
        <v>7203</v>
      </c>
      <c r="G88" s="46" t="str">
        <f t="shared" si="27"/>
        <v>攻占2个4级或更高级的资源点</v>
      </c>
      <c r="H88" s="46" t="str">
        <f t="shared" si="28"/>
        <v>6.2.3&gt;&gt;攻占2个4级或更高级的资源点</v>
      </c>
      <c r="I88" s="16" t="s">
        <v>314</v>
      </c>
      <c r="J88" s="46"/>
      <c r="K88" s="46" t="str">
        <f t="shared" si="29"/>
        <v>&lt;color=#FFC766&gt;攻占2个4级或更高级资源点&lt;/color&gt;</v>
      </c>
      <c r="L88" s="46" t="s">
        <v>249</v>
      </c>
      <c r="M88" s="46" t="s">
        <v>513</v>
      </c>
      <c r="N88" s="46">
        <f t="shared" si="30"/>
        <v>812030</v>
      </c>
      <c r="O88" s="46">
        <f t="shared" si="31"/>
        <v>812000</v>
      </c>
      <c r="P88" s="46" t="s">
        <v>417</v>
      </c>
      <c r="Q88" s="46" t="s">
        <v>417</v>
      </c>
      <c r="R88" s="46">
        <v>2</v>
      </c>
      <c r="S88" s="17" t="s">
        <v>509</v>
      </c>
      <c r="T88" s="17" t="s">
        <v>510</v>
      </c>
      <c r="U88" s="44" t="s">
        <v>249</v>
      </c>
      <c r="V88" s="16" t="s">
        <v>511</v>
      </c>
      <c r="W88" s="46"/>
      <c r="X88" s="44">
        <v>1700707</v>
      </c>
      <c r="Y88" s="44"/>
      <c r="Z88" s="44"/>
      <c r="AA88" s="44" t="s">
        <v>514</v>
      </c>
      <c r="AB88" s="25">
        <f>IF(AA88="","",VLOOKUP(AA88,[4]界面跳转!$H:$I,2,FALSE))</f>
        <v>7589</v>
      </c>
      <c r="AD88" s="16"/>
      <c r="AE88" s="44"/>
      <c r="AF88" s="19">
        <f t="shared" si="32"/>
        <v>4500</v>
      </c>
      <c r="AG88" s="19">
        <v>6000</v>
      </c>
      <c r="AH88" s="19">
        <f t="shared" si="33"/>
        <v>6200</v>
      </c>
      <c r="AI88" s="24">
        <f t="shared" si="34"/>
        <v>4500</v>
      </c>
      <c r="AJ88" s="19">
        <v>5800</v>
      </c>
      <c r="AK88" s="24">
        <f t="shared" si="35"/>
        <v>5600</v>
      </c>
    </row>
    <row r="89" spans="1:37" s="24" customFormat="1" ht="16.399999999999999" customHeight="1" x14ac:dyDescent="0.4">
      <c r="A89" s="18">
        <f t="shared" si="25"/>
        <v>812040</v>
      </c>
      <c r="B89" s="19">
        <v>7</v>
      </c>
      <c r="C89" s="19">
        <v>1</v>
      </c>
      <c r="D89" s="16">
        <v>2</v>
      </c>
      <c r="E89" s="28">
        <f t="shared" si="20"/>
        <v>4</v>
      </c>
      <c r="F89" s="46">
        <f t="shared" si="26"/>
        <v>7204</v>
      </c>
      <c r="G89" s="46" t="str">
        <f t="shared" si="27"/>
        <v>攻占更多资源点提升势力值至500点</v>
      </c>
      <c r="H89" s="46" t="str">
        <f t="shared" si="28"/>
        <v>6.2.4&gt;&gt;攻占更多资源点提升势力值至500点</v>
      </c>
      <c r="I89" s="16" t="s">
        <v>314</v>
      </c>
      <c r="J89" s="46"/>
      <c r="K89" s="46" t="str">
        <f t="shared" si="29"/>
        <v>&lt;color=#FFC766&gt;攻占资源点提升势力值至500点&lt;/color&gt;</v>
      </c>
      <c r="L89" s="46" t="s">
        <v>249</v>
      </c>
      <c r="M89" s="46" t="s">
        <v>515</v>
      </c>
      <c r="N89" s="46">
        <f t="shared" si="30"/>
        <v>812040</v>
      </c>
      <c r="O89" s="46">
        <f t="shared" si="31"/>
        <v>812000</v>
      </c>
      <c r="P89" s="46" t="s">
        <v>516</v>
      </c>
      <c r="Q89" s="46" t="s">
        <v>517</v>
      </c>
      <c r="R89" s="46">
        <v>500</v>
      </c>
      <c r="S89" s="46" t="s">
        <v>411</v>
      </c>
      <c r="T89" s="46" t="s">
        <v>411</v>
      </c>
      <c r="U89" s="44" t="s">
        <v>249</v>
      </c>
      <c r="V89" s="46" t="s">
        <v>511</v>
      </c>
      <c r="W89" s="46"/>
      <c r="X89" s="44">
        <v>1700707</v>
      </c>
      <c r="Y89" s="44"/>
      <c r="Z89" s="44"/>
      <c r="AA89" s="44" t="s">
        <v>514</v>
      </c>
      <c r="AB89" s="25">
        <f>IF(AA89="","",VLOOKUP(AA89,[4]界面跳转!$H:$I,2,FALSE))</f>
        <v>7589</v>
      </c>
      <c r="AD89" s="16"/>
      <c r="AE89" s="44"/>
      <c r="AF89" s="19">
        <f t="shared" si="32"/>
        <v>4500</v>
      </c>
      <c r="AG89" s="19">
        <v>6000</v>
      </c>
      <c r="AH89" s="19">
        <f t="shared" si="33"/>
        <v>6200</v>
      </c>
      <c r="AI89" s="24">
        <f t="shared" si="34"/>
        <v>4500</v>
      </c>
      <c r="AJ89" s="19">
        <v>5800</v>
      </c>
      <c r="AK89" s="24">
        <f t="shared" si="35"/>
        <v>5600</v>
      </c>
    </row>
    <row r="90" spans="1:37" s="24" customFormat="1" ht="16.399999999999999" customHeight="1" x14ac:dyDescent="0.4">
      <c r="A90" s="18">
        <f t="shared" si="25"/>
        <v>812050</v>
      </c>
      <c r="B90" s="19">
        <v>7</v>
      </c>
      <c r="C90" s="19">
        <v>1</v>
      </c>
      <c r="D90" s="16">
        <v>2</v>
      </c>
      <c r="E90" s="28">
        <f t="shared" si="20"/>
        <v>5</v>
      </c>
      <c r="F90" s="46">
        <f t="shared" si="26"/>
        <v>7205</v>
      </c>
      <c r="G90" s="46" t="str">
        <f t="shared" si="27"/>
        <v>势力称号达到[略有薄名]领取1000帝国币奖励</v>
      </c>
      <c r="H90" s="46" t="str">
        <f t="shared" si="28"/>
        <v>6.2.5&gt;&gt;势力称号达到[略有薄名]领取1000帝国币奖励</v>
      </c>
      <c r="I90" s="16" t="s">
        <v>314</v>
      </c>
      <c r="J90" s="46"/>
      <c r="K90" s="46" t="str">
        <f t="shared" si="29"/>
        <v>&lt;color=#FFC766&gt;势力称号达到[略有薄名]领取奖励&lt;/color&gt;</v>
      </c>
      <c r="L90" s="46" t="s">
        <v>249</v>
      </c>
      <c r="M90" s="46" t="s">
        <v>518</v>
      </c>
      <c r="N90" s="46">
        <f t="shared" si="30"/>
        <v>812050</v>
      </c>
      <c r="O90" s="46">
        <f t="shared" si="31"/>
        <v>812000</v>
      </c>
      <c r="P90" s="46" t="s">
        <v>519</v>
      </c>
      <c r="Q90" s="46" t="s">
        <v>519</v>
      </c>
      <c r="R90" s="46" t="s">
        <v>520</v>
      </c>
      <c r="S90" s="46" t="s">
        <v>521</v>
      </c>
      <c r="T90" s="46" t="s">
        <v>522</v>
      </c>
      <c r="U90" s="44"/>
      <c r="V90" s="46"/>
      <c r="W90" s="46"/>
      <c r="X90" s="44">
        <v>1700707</v>
      </c>
      <c r="Y90" s="44"/>
      <c r="Z90" s="44"/>
      <c r="AA90" s="16" t="s">
        <v>523</v>
      </c>
      <c r="AB90" s="25">
        <f>IF(AA90="","",VLOOKUP(AA90,[4]界面跳转!$H:$I,2,FALSE))</f>
        <v>7477</v>
      </c>
      <c r="AD90" s="16"/>
      <c r="AE90" s="44"/>
      <c r="AF90" s="19">
        <f t="shared" si="32"/>
        <v>4500</v>
      </c>
      <c r="AG90" s="19">
        <v>6000</v>
      </c>
      <c r="AH90" s="19">
        <f t="shared" si="33"/>
        <v>6200</v>
      </c>
      <c r="AI90" s="24">
        <f t="shared" si="34"/>
        <v>4500</v>
      </c>
      <c r="AJ90" s="19">
        <v>5800</v>
      </c>
      <c r="AK90" s="24">
        <f t="shared" si="35"/>
        <v>5600</v>
      </c>
    </row>
    <row r="91" spans="1:37" s="31" customFormat="1" ht="16.5" customHeight="1" x14ac:dyDescent="0.4">
      <c r="A91" s="30">
        <f t="shared" si="25"/>
        <v>910010</v>
      </c>
      <c r="B91" s="31">
        <v>8</v>
      </c>
      <c r="C91" s="31">
        <v>1</v>
      </c>
      <c r="D91" s="31">
        <v>0</v>
      </c>
      <c r="E91" s="31">
        <f t="shared" si="20"/>
        <v>1</v>
      </c>
      <c r="F91" s="30">
        <f t="shared" si="26"/>
        <v>8001</v>
      </c>
      <c r="G91" s="31" t="str">
        <f t="shared" si="27"/>
        <v>第8章 开启转场</v>
      </c>
      <c r="H91" s="31" t="str">
        <f t="shared" si="28"/>
        <v>第8章&gt;&gt; 开启转场</v>
      </c>
      <c r="I91" s="30" t="s">
        <v>314</v>
      </c>
      <c r="K91" s="30" t="str">
        <f t="shared" si="29"/>
        <v>&lt;color=#FFC766&gt;第8章 开启转场&lt;/color&gt;</v>
      </c>
      <c r="L91" s="30" t="s">
        <v>249</v>
      </c>
      <c r="M91" s="30" t="s">
        <v>315</v>
      </c>
      <c r="N91" s="30">
        <f t="shared" si="30"/>
        <v>910010</v>
      </c>
      <c r="O91" s="30">
        <f t="shared" si="31"/>
        <v>910000</v>
      </c>
      <c r="P91" s="32" t="s">
        <v>278</v>
      </c>
      <c r="Q91" s="32" t="s">
        <v>278</v>
      </c>
      <c r="R91" s="32"/>
      <c r="S91" s="32"/>
      <c r="T91" s="32"/>
      <c r="V91" s="30"/>
      <c r="W91" s="30"/>
      <c r="X91" s="30"/>
      <c r="Y91" s="30"/>
      <c r="Z91" s="30"/>
      <c r="AA91" s="30"/>
      <c r="AB91" s="36" t="str">
        <f>IF(AA91="","",VLOOKUP(AA91,[4]界面跳转!$H:$I,2,FALSE))</f>
        <v/>
      </c>
      <c r="AD91" s="30"/>
      <c r="AE91" s="30"/>
      <c r="AF91" s="31" t="str">
        <f t="shared" si="32"/>
        <v/>
      </c>
      <c r="AH91" s="31" t="str">
        <f t="shared" si="33"/>
        <v/>
      </c>
      <c r="AI91" s="31" t="str">
        <f t="shared" si="34"/>
        <v/>
      </c>
      <c r="AK91" s="31" t="str">
        <f t="shared" si="35"/>
        <v/>
      </c>
    </row>
    <row r="92" spans="1:37" s="22" customFormat="1" ht="16.5" customHeight="1" x14ac:dyDescent="0.4">
      <c r="A92" s="21">
        <f t="shared" si="25"/>
        <v>911000</v>
      </c>
      <c r="B92" s="22">
        <v>8</v>
      </c>
      <c r="C92" s="22">
        <v>1</v>
      </c>
      <c r="D92" s="22">
        <v>1</v>
      </c>
      <c r="E92" s="22">
        <f t="shared" si="20"/>
        <v>0</v>
      </c>
      <c r="F92" s="21">
        <f t="shared" si="26"/>
        <v>8113</v>
      </c>
      <c r="G92" s="21" t="str">
        <f t="shared" si="27"/>
        <v>第8章 休养生息</v>
      </c>
      <c r="H92" s="21" t="str">
        <f t="shared" si="28"/>
        <v>第8章&gt;&gt; 休养生息</v>
      </c>
      <c r="I92" s="21" t="s">
        <v>314</v>
      </c>
      <c r="K92" s="21" t="str">
        <f t="shared" si="29"/>
        <v>&lt;color=#FFC766&gt;第8章 休养生息&lt;/color&gt;</v>
      </c>
      <c r="L92" s="21" t="s">
        <v>249</v>
      </c>
      <c r="M92" s="21" t="s">
        <v>315</v>
      </c>
      <c r="N92" s="21">
        <f t="shared" si="30"/>
        <v>911000</v>
      </c>
      <c r="O92" s="21">
        <f t="shared" si="31"/>
        <v>911000</v>
      </c>
      <c r="P92" s="23" t="s">
        <v>279</v>
      </c>
      <c r="Q92" s="23" t="s">
        <v>279</v>
      </c>
      <c r="R92" s="23"/>
      <c r="S92" s="23"/>
      <c r="T92" s="23"/>
      <c r="V92" s="21"/>
      <c r="W92" s="21"/>
      <c r="X92" s="21"/>
      <c r="Y92" s="21"/>
      <c r="Z92" s="21"/>
      <c r="AA92" s="21"/>
      <c r="AB92" s="37" t="str">
        <f>IF(AA92="","",VLOOKUP(AA92,[4]界面跳转!$H:$I,2,FALSE))</f>
        <v/>
      </c>
      <c r="AD92" s="21"/>
      <c r="AE92" s="21"/>
      <c r="AF92" s="22" t="str">
        <f t="shared" si="32"/>
        <v/>
      </c>
      <c r="AH92" s="22" t="str">
        <f t="shared" si="33"/>
        <v/>
      </c>
      <c r="AI92" s="22" t="str">
        <f t="shared" si="34"/>
        <v/>
      </c>
      <c r="AK92" s="22" t="str">
        <f t="shared" si="35"/>
        <v/>
      </c>
    </row>
    <row r="93" spans="1:37" s="24" customFormat="1" ht="16.399999999999999" customHeight="1" x14ac:dyDescent="0.4">
      <c r="A93" s="18">
        <f t="shared" si="25"/>
        <v>911010</v>
      </c>
      <c r="B93" s="19">
        <v>8</v>
      </c>
      <c r="C93" s="19">
        <v>1</v>
      </c>
      <c r="D93" s="16">
        <v>1</v>
      </c>
      <c r="E93" s="28">
        <f t="shared" si="20"/>
        <v>1</v>
      </c>
      <c r="F93" s="46">
        <f t="shared" si="26"/>
        <v>8101</v>
      </c>
      <c r="G93" s="46" t="str">
        <f t="shared" si="27"/>
        <v>建造2个石矿场</v>
      </c>
      <c r="H93" s="46" t="str">
        <f t="shared" si="28"/>
        <v>7.1.1&gt;&gt;建造2个石矿场</v>
      </c>
      <c r="I93" s="16" t="s">
        <v>314</v>
      </c>
      <c r="J93" s="46"/>
      <c r="K93" s="46" t="str">
        <f t="shared" si="29"/>
        <v>&lt;color=#FFC766&gt;建造2个石矿场&lt;/color&gt;</v>
      </c>
      <c r="L93" s="46" t="s">
        <v>249</v>
      </c>
      <c r="M93" s="16" t="s">
        <v>524</v>
      </c>
      <c r="N93" s="46">
        <f t="shared" si="30"/>
        <v>911010</v>
      </c>
      <c r="O93" s="46">
        <f t="shared" si="31"/>
        <v>911000</v>
      </c>
      <c r="P93" s="46" t="s">
        <v>366</v>
      </c>
      <c r="Q93" s="46" t="s">
        <v>366</v>
      </c>
      <c r="R93" s="46">
        <v>2</v>
      </c>
      <c r="S93" s="46" t="s">
        <v>525</v>
      </c>
      <c r="T93" s="46" t="s">
        <v>525</v>
      </c>
      <c r="U93" s="44" t="s">
        <v>249</v>
      </c>
      <c r="V93" s="46" t="s">
        <v>526</v>
      </c>
      <c r="W93" s="46"/>
      <c r="X93" s="44">
        <v>1700708</v>
      </c>
      <c r="Y93" s="44"/>
      <c r="Z93" s="44"/>
      <c r="AA93" s="16" t="s">
        <v>527</v>
      </c>
      <c r="AB93" s="18">
        <f>IF(AA93="","",VLOOKUP(AA93,[4]界面跳转!$H:$I,2,FALSE))</f>
        <v>7082</v>
      </c>
      <c r="AD93" s="16"/>
      <c r="AE93" s="44"/>
      <c r="AF93" s="24">
        <f t="shared" si="32"/>
        <v>5000</v>
      </c>
      <c r="AG93" s="24">
        <v>6800</v>
      </c>
      <c r="AH93" s="24">
        <f t="shared" si="33"/>
        <v>6900</v>
      </c>
      <c r="AI93" s="24">
        <f t="shared" si="34"/>
        <v>5000</v>
      </c>
      <c r="AJ93" s="24">
        <v>6300</v>
      </c>
      <c r="AK93" s="24">
        <f t="shared" si="35"/>
        <v>6200</v>
      </c>
    </row>
    <row r="94" spans="1:37" s="24" customFormat="1" ht="16.399999999999999" customHeight="1" x14ac:dyDescent="0.4">
      <c r="A94" s="18">
        <f t="shared" si="25"/>
        <v>911020</v>
      </c>
      <c r="B94" s="19">
        <v>8</v>
      </c>
      <c r="C94" s="19">
        <v>1</v>
      </c>
      <c r="D94" s="16">
        <v>1</v>
      </c>
      <c r="E94" s="28">
        <f t="shared" si="20"/>
        <v>2</v>
      </c>
      <c r="F94" s="46">
        <f t="shared" si="26"/>
        <v>8102</v>
      </c>
      <c r="G94" s="46" t="str">
        <f t="shared" si="27"/>
        <v>升级2个居民房舍至4级</v>
      </c>
      <c r="H94" s="46" t="str">
        <f t="shared" si="28"/>
        <v>7.1.2&gt;&gt;升级2个居民房舍至4级</v>
      </c>
      <c r="I94" s="16" t="s">
        <v>314</v>
      </c>
      <c r="J94" s="46"/>
      <c r="K94" s="46" t="str">
        <f t="shared" si="29"/>
        <v>&lt;color=#FFC766&gt;升级2个居民房舍至4级&lt;/color&gt;</v>
      </c>
      <c r="L94" s="46" t="s">
        <v>249</v>
      </c>
      <c r="M94" s="16" t="s">
        <v>528</v>
      </c>
      <c r="N94" s="46">
        <f t="shared" si="30"/>
        <v>911020</v>
      </c>
      <c r="O94" s="46">
        <f t="shared" si="31"/>
        <v>911000</v>
      </c>
      <c r="P94" s="46" t="s">
        <v>529</v>
      </c>
      <c r="Q94" s="46" t="s">
        <v>529</v>
      </c>
      <c r="R94" s="46">
        <v>4</v>
      </c>
      <c r="S94" s="46" t="s">
        <v>384</v>
      </c>
      <c r="T94" s="46" t="s">
        <v>384</v>
      </c>
      <c r="U94" s="44" t="s">
        <v>249</v>
      </c>
      <c r="V94" s="16" t="s">
        <v>530</v>
      </c>
      <c r="W94" s="46"/>
      <c r="X94" s="44">
        <v>1700708</v>
      </c>
      <c r="Y94" s="44"/>
      <c r="Z94" s="44"/>
      <c r="AA94" s="16" t="s">
        <v>531</v>
      </c>
      <c r="AB94" s="18">
        <f>IF(AA94="","",VLOOKUP(AA94,[4]界面跳转!$H:$I,2,FALSE))</f>
        <v>7598</v>
      </c>
      <c r="AD94" s="16"/>
      <c r="AE94" s="44"/>
      <c r="AF94" s="24">
        <f t="shared" si="32"/>
        <v>5000</v>
      </c>
      <c r="AG94" s="24">
        <v>6800</v>
      </c>
      <c r="AH94" s="24">
        <f t="shared" si="33"/>
        <v>6900</v>
      </c>
      <c r="AI94" s="24">
        <f t="shared" si="34"/>
        <v>5000</v>
      </c>
      <c r="AJ94" s="24">
        <v>6300</v>
      </c>
      <c r="AK94" s="24">
        <f t="shared" si="35"/>
        <v>6200</v>
      </c>
    </row>
    <row r="95" spans="1:37" s="24" customFormat="1" ht="16.399999999999999" customHeight="1" x14ac:dyDescent="0.4">
      <c r="A95" s="18">
        <f t="shared" si="25"/>
        <v>911030</v>
      </c>
      <c r="B95" s="19">
        <v>8</v>
      </c>
      <c r="C95" s="19">
        <v>1</v>
      </c>
      <c r="D95" s="16">
        <v>1</v>
      </c>
      <c r="E95" s="28">
        <f t="shared" si="20"/>
        <v>3</v>
      </c>
      <c r="F95" s="46">
        <f t="shared" si="26"/>
        <v>8103</v>
      </c>
      <c r="G95" s="46" t="str">
        <f t="shared" si="27"/>
        <v>升级2个磨坊至6级</v>
      </c>
      <c r="H95" s="46" t="str">
        <f t="shared" si="28"/>
        <v>7.1.3&gt;&gt;升级2个磨坊至6级</v>
      </c>
      <c r="I95" s="16" t="s">
        <v>314</v>
      </c>
      <c r="J95" s="46"/>
      <c r="K95" s="46" t="str">
        <f t="shared" si="29"/>
        <v>&lt;color=#FFC766&gt;升级2个磨坊至6级&lt;/color&gt;</v>
      </c>
      <c r="L95" s="46" t="s">
        <v>249</v>
      </c>
      <c r="M95" s="16" t="s">
        <v>532</v>
      </c>
      <c r="N95" s="46">
        <f t="shared" si="30"/>
        <v>911030</v>
      </c>
      <c r="O95" s="46">
        <f t="shared" si="31"/>
        <v>911000</v>
      </c>
      <c r="P95" s="46" t="s">
        <v>533</v>
      </c>
      <c r="Q95" s="46" t="s">
        <v>533</v>
      </c>
      <c r="R95" s="46">
        <v>6</v>
      </c>
      <c r="S95" s="46" t="s">
        <v>384</v>
      </c>
      <c r="T95" s="46" t="s">
        <v>384</v>
      </c>
      <c r="U95" s="44" t="s">
        <v>249</v>
      </c>
      <c r="V95" s="16" t="s">
        <v>534</v>
      </c>
      <c r="W95" s="46"/>
      <c r="X95" s="44">
        <v>1700708</v>
      </c>
      <c r="Y95" s="44"/>
      <c r="Z95" s="44"/>
      <c r="AA95" s="16" t="s">
        <v>535</v>
      </c>
      <c r="AB95" s="18">
        <f>IF(AA95="","",VLOOKUP(AA95,[4]界面跳转!$H:$I,2,FALSE))</f>
        <v>7599</v>
      </c>
      <c r="AD95" s="16"/>
      <c r="AE95" s="44"/>
      <c r="AF95" s="24">
        <f t="shared" si="32"/>
        <v>5000</v>
      </c>
      <c r="AG95" s="24">
        <v>6800</v>
      </c>
      <c r="AH95" s="24">
        <f t="shared" si="33"/>
        <v>6900</v>
      </c>
      <c r="AI95" s="24">
        <f t="shared" si="34"/>
        <v>5000</v>
      </c>
      <c r="AJ95" s="24">
        <v>6300</v>
      </c>
      <c r="AK95" s="24">
        <f t="shared" si="35"/>
        <v>6200</v>
      </c>
    </row>
    <row r="96" spans="1:37" s="24" customFormat="1" ht="16.399999999999999" customHeight="1" x14ac:dyDescent="0.4">
      <c r="A96" s="18">
        <f t="shared" si="25"/>
        <v>911040</v>
      </c>
      <c r="B96" s="19">
        <v>8</v>
      </c>
      <c r="C96" s="19">
        <v>1</v>
      </c>
      <c r="D96" s="16">
        <v>1</v>
      </c>
      <c r="E96" s="28">
        <f t="shared" si="20"/>
        <v>4</v>
      </c>
      <c r="F96" s="46">
        <f t="shared" si="26"/>
        <v>8104</v>
      </c>
      <c r="G96" s="46" t="str">
        <f t="shared" si="27"/>
        <v>升级2个伐木场至6级</v>
      </c>
      <c r="H96" s="46" t="str">
        <f t="shared" si="28"/>
        <v>7.1.4&gt;&gt;升级2个伐木场至6级</v>
      </c>
      <c r="I96" s="16" t="s">
        <v>314</v>
      </c>
      <c r="J96" s="46"/>
      <c r="K96" s="46" t="str">
        <f t="shared" si="29"/>
        <v>&lt;color=#FFC766&gt;升级2个伐木场至6级&lt;/color&gt;</v>
      </c>
      <c r="L96" s="46" t="s">
        <v>249</v>
      </c>
      <c r="M96" s="16" t="s">
        <v>536</v>
      </c>
      <c r="N96" s="46">
        <f t="shared" si="30"/>
        <v>911040</v>
      </c>
      <c r="O96" s="46">
        <f t="shared" si="31"/>
        <v>911000</v>
      </c>
      <c r="P96" s="46" t="s">
        <v>537</v>
      </c>
      <c r="Q96" s="46" t="s">
        <v>537</v>
      </c>
      <c r="R96" s="46">
        <v>6</v>
      </c>
      <c r="S96" s="46" t="s">
        <v>384</v>
      </c>
      <c r="T96" s="46" t="s">
        <v>384</v>
      </c>
      <c r="U96" s="44" t="s">
        <v>249</v>
      </c>
      <c r="V96" s="16" t="s">
        <v>538</v>
      </c>
      <c r="W96" s="46"/>
      <c r="X96" s="44">
        <v>1700708</v>
      </c>
      <c r="Y96" s="44"/>
      <c r="Z96" s="44"/>
      <c r="AA96" s="16" t="s">
        <v>539</v>
      </c>
      <c r="AB96" s="18">
        <f>IF(AA96="","",VLOOKUP(AA96,[4]界面跳转!$H:$I,2,FALSE))</f>
        <v>7600</v>
      </c>
      <c r="AD96" s="16"/>
      <c r="AE96" s="44"/>
      <c r="AF96" s="24">
        <f t="shared" si="32"/>
        <v>5000</v>
      </c>
      <c r="AG96" s="24">
        <v>6800</v>
      </c>
      <c r="AH96" s="24">
        <f t="shared" si="33"/>
        <v>6900</v>
      </c>
      <c r="AI96" s="24">
        <f t="shared" si="34"/>
        <v>5000</v>
      </c>
      <c r="AJ96" s="24">
        <v>6300</v>
      </c>
      <c r="AK96" s="24">
        <f t="shared" si="35"/>
        <v>6200</v>
      </c>
    </row>
    <row r="97" spans="1:37" s="24" customFormat="1" ht="16.399999999999999" customHeight="1" x14ac:dyDescent="0.4">
      <c r="A97" s="18">
        <f t="shared" si="25"/>
        <v>911050</v>
      </c>
      <c r="B97" s="19">
        <v>8</v>
      </c>
      <c r="C97" s="19">
        <v>1</v>
      </c>
      <c r="D97" s="16">
        <v>1</v>
      </c>
      <c r="E97" s="28">
        <f t="shared" si="20"/>
        <v>5</v>
      </c>
      <c r="F97" s="46">
        <f t="shared" si="26"/>
        <v>8105</v>
      </c>
      <c r="G97" s="46" t="str">
        <f t="shared" si="27"/>
        <v>升级2个石矿场至6级</v>
      </c>
      <c r="H97" s="46" t="str">
        <f t="shared" si="28"/>
        <v>7.1.5&gt;&gt;升级2个石矿场至6级</v>
      </c>
      <c r="I97" s="16" t="s">
        <v>314</v>
      </c>
      <c r="J97" s="46"/>
      <c r="K97" s="46" t="str">
        <f t="shared" si="29"/>
        <v>&lt;color=#FFC766&gt;升级2个石矿场至6级&lt;/color&gt;</v>
      </c>
      <c r="L97" s="46" t="s">
        <v>249</v>
      </c>
      <c r="M97" s="16" t="s">
        <v>540</v>
      </c>
      <c r="N97" s="46">
        <f t="shared" si="30"/>
        <v>911050</v>
      </c>
      <c r="O97" s="46">
        <f t="shared" si="31"/>
        <v>911000</v>
      </c>
      <c r="P97" s="46" t="s">
        <v>541</v>
      </c>
      <c r="Q97" s="46" t="s">
        <v>541</v>
      </c>
      <c r="R97" s="46">
        <v>6</v>
      </c>
      <c r="S97" s="46" t="s">
        <v>384</v>
      </c>
      <c r="T97" s="46" t="s">
        <v>384</v>
      </c>
      <c r="U97" s="44" t="s">
        <v>249</v>
      </c>
      <c r="V97" s="16" t="s">
        <v>542</v>
      </c>
      <c r="W97" s="46"/>
      <c r="X97" s="44">
        <v>1700708</v>
      </c>
      <c r="Y97" s="44"/>
      <c r="Z97" s="44"/>
      <c r="AA97" s="16" t="s">
        <v>543</v>
      </c>
      <c r="AB97" s="18">
        <f>IF(AA97="","",VLOOKUP(AA97,[4]界面跳转!$H:$I,2,FALSE))</f>
        <v>7601</v>
      </c>
      <c r="AD97" s="16"/>
      <c r="AE97" s="44"/>
      <c r="AF97" s="24">
        <f t="shared" si="32"/>
        <v>5000</v>
      </c>
      <c r="AG97" s="24">
        <v>6800</v>
      </c>
      <c r="AH97" s="24">
        <f t="shared" si="33"/>
        <v>6900</v>
      </c>
      <c r="AI97" s="24">
        <f t="shared" si="34"/>
        <v>5000</v>
      </c>
      <c r="AJ97" s="24">
        <v>6300</v>
      </c>
      <c r="AK97" s="24">
        <f t="shared" si="35"/>
        <v>6200</v>
      </c>
    </row>
    <row r="98" spans="1:37" s="24" customFormat="1" ht="16.399999999999999" customHeight="1" x14ac:dyDescent="0.4">
      <c r="A98" s="16">
        <f t="shared" si="25"/>
        <v>911060</v>
      </c>
      <c r="B98" s="19">
        <v>8</v>
      </c>
      <c r="C98" s="19">
        <v>1</v>
      </c>
      <c r="D98" s="16">
        <v>1</v>
      </c>
      <c r="E98" s="28">
        <f t="shared" si="20"/>
        <v>6</v>
      </c>
      <c r="F98" s="46">
        <f t="shared" si="26"/>
        <v>8106</v>
      </c>
      <c r="G98" s="46" t="str">
        <f t="shared" si="27"/>
        <v>城外资源点进行1次木材采集</v>
      </c>
      <c r="H98" s="46" t="str">
        <f t="shared" si="28"/>
        <v>7.1.6&gt;&gt;城外资源点进行1次木材采集</v>
      </c>
      <c r="I98" s="16" t="s">
        <v>314</v>
      </c>
      <c r="J98" s="46"/>
      <c r="K98" s="46" t="str">
        <f t="shared" si="29"/>
        <v>&lt;color=#FFC766&gt;城外资源点进行1次木材采集&lt;/color&gt;</v>
      </c>
      <c r="L98" s="46" t="s">
        <v>249</v>
      </c>
      <c r="M98" s="46" t="s">
        <v>544</v>
      </c>
      <c r="N98" s="46">
        <f t="shared" si="30"/>
        <v>911060</v>
      </c>
      <c r="O98" s="46">
        <f t="shared" si="31"/>
        <v>911000</v>
      </c>
      <c r="P98" s="46" t="s">
        <v>545</v>
      </c>
      <c r="Q98" s="46" t="s">
        <v>545</v>
      </c>
      <c r="R98" s="46">
        <v>1</v>
      </c>
      <c r="S98" s="46" t="s">
        <v>546</v>
      </c>
      <c r="T98" s="46" t="s">
        <v>546</v>
      </c>
      <c r="U98" s="44"/>
      <c r="V98" s="46"/>
      <c r="W98" s="46"/>
      <c r="X98" s="44">
        <v>1700708</v>
      </c>
      <c r="Y98" s="44"/>
      <c r="Z98" s="44"/>
      <c r="AA98" s="60" t="s">
        <v>547</v>
      </c>
      <c r="AB98" s="25">
        <f>IF(AA98="","",VLOOKUP(AA98,[4]界面跳转!$H:$I,2,FALSE))</f>
        <v>7144</v>
      </c>
      <c r="AD98" s="16"/>
      <c r="AE98" s="44"/>
      <c r="AF98" s="24">
        <f t="shared" si="32"/>
        <v>5000</v>
      </c>
      <c r="AG98" s="24">
        <v>6800</v>
      </c>
      <c r="AH98" s="24">
        <f t="shared" si="33"/>
        <v>6900</v>
      </c>
      <c r="AI98" s="24">
        <f t="shared" si="34"/>
        <v>5000</v>
      </c>
      <c r="AJ98" s="24">
        <v>6300</v>
      </c>
      <c r="AK98" s="24">
        <f t="shared" si="35"/>
        <v>6200</v>
      </c>
    </row>
    <row r="99" spans="1:37" s="24" customFormat="1" ht="16.399999999999999" customHeight="1" x14ac:dyDescent="0.4">
      <c r="A99" s="18">
        <f t="shared" si="25"/>
        <v>911070</v>
      </c>
      <c r="B99" s="19">
        <v>8</v>
      </c>
      <c r="C99" s="19">
        <v>1</v>
      </c>
      <c r="D99" s="16">
        <v>1</v>
      </c>
      <c r="E99" s="28">
        <f t="shared" si="20"/>
        <v>7</v>
      </c>
      <c r="F99" s="46">
        <f t="shared" si="26"/>
        <v>8107</v>
      </c>
      <c r="G99" s="46" t="str">
        <f t="shared" si="27"/>
        <v>升级建筑提升城内繁荣度至12000点</v>
      </c>
      <c r="H99" s="46" t="str">
        <f t="shared" si="28"/>
        <v>7.1.7&gt;&gt;升级建筑提升城内繁荣度至12000点</v>
      </c>
      <c r="I99" s="16" t="s">
        <v>314</v>
      </c>
      <c r="J99" s="46"/>
      <c r="K99" s="46" t="str">
        <f t="shared" si="29"/>
        <v>&lt;color=#FFC766&gt;升级建筑提升繁荣度至12000点&lt;/color&gt;</v>
      </c>
      <c r="L99" s="46" t="s">
        <v>249</v>
      </c>
      <c r="M99" s="46" t="s">
        <v>548</v>
      </c>
      <c r="N99" s="16">
        <f t="shared" si="30"/>
        <v>911070</v>
      </c>
      <c r="O99" s="16">
        <f t="shared" si="31"/>
        <v>911000</v>
      </c>
      <c r="P99" s="46" t="s">
        <v>446</v>
      </c>
      <c r="Q99" s="46" t="s">
        <v>447</v>
      </c>
      <c r="R99" s="46">
        <v>12000</v>
      </c>
      <c r="S99" s="46" t="s">
        <v>411</v>
      </c>
      <c r="T99" s="46" t="s">
        <v>411</v>
      </c>
      <c r="U99" s="44" t="s">
        <v>249</v>
      </c>
      <c r="V99" s="46" t="s">
        <v>549</v>
      </c>
      <c r="W99" s="46"/>
      <c r="X99" s="44">
        <v>1700708</v>
      </c>
      <c r="Y99" s="44"/>
      <c r="Z99" s="44"/>
      <c r="AA99" s="44" t="s">
        <v>386</v>
      </c>
      <c r="AB99" s="18">
        <f>IF(AA99="","",VLOOKUP(AA99,[4]界面跳转!$H:$I,2,FALSE))</f>
        <v>7001</v>
      </c>
      <c r="AD99" s="16"/>
      <c r="AE99" s="44"/>
      <c r="AF99" s="24">
        <f t="shared" si="32"/>
        <v>5000</v>
      </c>
      <c r="AG99" s="24">
        <v>6800</v>
      </c>
      <c r="AH99" s="24">
        <f t="shared" si="33"/>
        <v>6900</v>
      </c>
      <c r="AI99" s="24">
        <f t="shared" si="34"/>
        <v>5000</v>
      </c>
      <c r="AJ99" s="24">
        <v>6300</v>
      </c>
      <c r="AK99" s="24">
        <f t="shared" si="35"/>
        <v>6200</v>
      </c>
    </row>
    <row r="100" spans="1:37" s="24" customFormat="1" ht="16.399999999999999" customHeight="1" x14ac:dyDescent="0.4">
      <c r="A100" s="18">
        <f t="shared" si="25"/>
        <v>911080</v>
      </c>
      <c r="B100" s="19">
        <v>8</v>
      </c>
      <c r="C100" s="19">
        <v>1</v>
      </c>
      <c r="D100" s="16">
        <v>1</v>
      </c>
      <c r="E100" s="28">
        <f t="shared" si="20"/>
        <v>8</v>
      </c>
      <c r="F100" s="46">
        <f t="shared" si="26"/>
        <v>8108</v>
      </c>
      <c r="G100" s="46" t="str">
        <f t="shared" si="27"/>
        <v>升级城镇中心至7级</v>
      </c>
      <c r="H100" s="46" t="str">
        <f t="shared" si="28"/>
        <v>7.1.8&gt;&gt;升级城镇中心至7级</v>
      </c>
      <c r="I100" s="16" t="s">
        <v>314</v>
      </c>
      <c r="J100" s="46"/>
      <c r="K100" s="46" t="str">
        <f t="shared" si="29"/>
        <v>&lt;color=#FFC766&gt;升级城镇中心至7级&lt;/color&gt;</v>
      </c>
      <c r="L100" s="46" t="s">
        <v>249</v>
      </c>
      <c r="M100" s="16" t="s">
        <v>550</v>
      </c>
      <c r="N100" s="46">
        <f t="shared" si="30"/>
        <v>911080</v>
      </c>
      <c r="O100" s="46">
        <f t="shared" si="31"/>
        <v>911000</v>
      </c>
      <c r="P100" s="46" t="s">
        <v>383</v>
      </c>
      <c r="Q100" s="46" t="s">
        <v>383</v>
      </c>
      <c r="R100" s="46">
        <v>7</v>
      </c>
      <c r="S100" s="46" t="s">
        <v>384</v>
      </c>
      <c r="T100" s="46" t="s">
        <v>384</v>
      </c>
      <c r="U100" s="44" t="s">
        <v>249</v>
      </c>
      <c r="V100" s="16" t="s">
        <v>551</v>
      </c>
      <c r="W100" s="46"/>
      <c r="X100" s="44">
        <v>1700708</v>
      </c>
      <c r="Y100" s="44"/>
      <c r="Z100" s="44"/>
      <c r="AA100" s="16" t="s">
        <v>386</v>
      </c>
      <c r="AB100" s="18">
        <f>IF(AA100="","",VLOOKUP(AA100,[4]界面跳转!$H:$I,2,FALSE))</f>
        <v>7001</v>
      </c>
      <c r="AD100" s="16"/>
      <c r="AE100" s="44"/>
      <c r="AF100" s="24">
        <f t="shared" si="32"/>
        <v>5000</v>
      </c>
      <c r="AG100" s="24">
        <v>6800</v>
      </c>
      <c r="AH100" s="24">
        <f t="shared" si="33"/>
        <v>6900</v>
      </c>
      <c r="AI100" s="24">
        <f t="shared" si="34"/>
        <v>5000</v>
      </c>
      <c r="AJ100" s="24">
        <v>6300</v>
      </c>
      <c r="AK100" s="24">
        <f t="shared" si="35"/>
        <v>6200</v>
      </c>
    </row>
    <row r="101" spans="1:37" s="24" customFormat="1" ht="16.399999999999999" customHeight="1" x14ac:dyDescent="0.4">
      <c r="A101" s="18">
        <f t="shared" si="25"/>
        <v>911090</v>
      </c>
      <c r="B101" s="19">
        <v>8</v>
      </c>
      <c r="C101" s="19">
        <v>1</v>
      </c>
      <c r="D101" s="16">
        <v>1</v>
      </c>
      <c r="E101" s="28">
        <f t="shared" ref="E101:E164" si="36">IF(D101=0,1,IF(D101=D100,E100+1,0))</f>
        <v>9</v>
      </c>
      <c r="F101" s="46">
        <f t="shared" si="26"/>
        <v>8109</v>
      </c>
      <c r="G101" s="46" t="str">
        <f t="shared" si="27"/>
        <v>提升木材资源产量至16000/小时</v>
      </c>
      <c r="H101" s="46" t="str">
        <f t="shared" si="28"/>
        <v>7.1.9&gt;&gt;提升木材资源产量至16000/小时</v>
      </c>
      <c r="I101" s="16" t="s">
        <v>314</v>
      </c>
      <c r="J101" s="46"/>
      <c r="K101" s="46" t="str">
        <f t="shared" si="29"/>
        <v>&lt;color=#FFC766&gt;提升木材资源产量至16000/小时&lt;/color&gt;</v>
      </c>
      <c r="L101" s="46" t="s">
        <v>249</v>
      </c>
      <c r="M101" s="46" t="s">
        <v>552</v>
      </c>
      <c r="N101" s="46">
        <f t="shared" si="30"/>
        <v>911090</v>
      </c>
      <c r="O101" s="46">
        <f t="shared" si="31"/>
        <v>911000</v>
      </c>
      <c r="P101" s="46" t="s">
        <v>553</v>
      </c>
      <c r="Q101" s="46" t="s">
        <v>553</v>
      </c>
      <c r="R101" s="46">
        <v>16000</v>
      </c>
      <c r="S101" s="46" t="s">
        <v>554</v>
      </c>
      <c r="T101" s="46" t="s">
        <v>554</v>
      </c>
      <c r="U101" s="44" t="s">
        <v>249</v>
      </c>
      <c r="V101" s="46" t="s">
        <v>555</v>
      </c>
      <c r="W101" s="46"/>
      <c r="X101" s="44">
        <v>1700708</v>
      </c>
      <c r="Y101" s="44"/>
      <c r="Z101" s="44"/>
      <c r="AA101" s="33" t="s">
        <v>556</v>
      </c>
      <c r="AB101" s="18">
        <f>IF(AA101="","",VLOOKUP(AA101,[4]界面跳转!$H:$I,2,FALSE))</f>
        <v>7491</v>
      </c>
      <c r="AD101" s="16"/>
      <c r="AE101" s="44"/>
      <c r="AF101" s="24">
        <f t="shared" si="32"/>
        <v>5000</v>
      </c>
      <c r="AG101" s="24">
        <v>6800</v>
      </c>
      <c r="AH101" s="24">
        <f t="shared" si="33"/>
        <v>6900</v>
      </c>
      <c r="AI101" s="24">
        <f t="shared" si="34"/>
        <v>5000</v>
      </c>
      <c r="AJ101" s="24">
        <v>6300</v>
      </c>
      <c r="AK101" s="24">
        <f t="shared" si="35"/>
        <v>6200</v>
      </c>
    </row>
    <row r="102" spans="1:37" s="24" customFormat="1" ht="16.399999999999999" customHeight="1" x14ac:dyDescent="0.4">
      <c r="A102" s="18">
        <f t="shared" si="25"/>
        <v>911100</v>
      </c>
      <c r="B102" s="19">
        <v>8</v>
      </c>
      <c r="C102" s="19">
        <v>1</v>
      </c>
      <c r="D102" s="16">
        <v>1</v>
      </c>
      <c r="E102" s="28">
        <f t="shared" si="36"/>
        <v>10</v>
      </c>
      <c r="F102" s="46">
        <f t="shared" si="26"/>
        <v>8110</v>
      </c>
      <c r="G102" s="46" t="str">
        <f t="shared" si="27"/>
        <v>提升食物资源产量至10000/小时</v>
      </c>
      <c r="H102" s="46" t="str">
        <f t="shared" si="28"/>
        <v>7.1.10&gt;&gt;提升食物资源产量至10000/小时</v>
      </c>
      <c r="I102" s="16" t="s">
        <v>314</v>
      </c>
      <c r="J102" s="46"/>
      <c r="K102" s="46" t="str">
        <f t="shared" si="29"/>
        <v>&lt;color=#FFC766&gt;提升食物资源产量至10000/小时&lt;/color&gt;</v>
      </c>
      <c r="L102" s="46" t="s">
        <v>249</v>
      </c>
      <c r="M102" s="46" t="s">
        <v>557</v>
      </c>
      <c r="N102" s="46">
        <f t="shared" si="30"/>
        <v>911100</v>
      </c>
      <c r="O102" s="46">
        <f t="shared" si="31"/>
        <v>911000</v>
      </c>
      <c r="P102" s="46" t="s">
        <v>558</v>
      </c>
      <c r="Q102" s="46" t="s">
        <v>558</v>
      </c>
      <c r="R102" s="46">
        <v>10000</v>
      </c>
      <c r="S102" s="46" t="s">
        <v>554</v>
      </c>
      <c r="T102" s="46" t="s">
        <v>554</v>
      </c>
      <c r="U102" s="44" t="s">
        <v>249</v>
      </c>
      <c r="V102" s="46" t="s">
        <v>559</v>
      </c>
      <c r="W102" s="46"/>
      <c r="X102" s="44">
        <v>1700708</v>
      </c>
      <c r="Y102" s="44"/>
      <c r="Z102" s="44"/>
      <c r="AA102" s="33" t="s">
        <v>560</v>
      </c>
      <c r="AB102" s="18">
        <f>IF(AA102="","",VLOOKUP(AA102,[4]界面跳转!$H:$I,2,FALSE))</f>
        <v>7506</v>
      </c>
      <c r="AD102" s="16"/>
      <c r="AE102" s="44"/>
      <c r="AF102" s="24">
        <f t="shared" si="32"/>
        <v>5000</v>
      </c>
      <c r="AG102" s="24">
        <v>6800</v>
      </c>
      <c r="AH102" s="24">
        <f t="shared" si="33"/>
        <v>6900</v>
      </c>
      <c r="AI102" s="24">
        <f t="shared" si="34"/>
        <v>5000</v>
      </c>
      <c r="AJ102" s="24">
        <v>6300</v>
      </c>
      <c r="AK102" s="24">
        <f t="shared" si="35"/>
        <v>6200</v>
      </c>
    </row>
    <row r="103" spans="1:37" s="24" customFormat="1" ht="16.399999999999999" customHeight="1" x14ac:dyDescent="0.4">
      <c r="A103" s="16">
        <f t="shared" si="25"/>
        <v>911110</v>
      </c>
      <c r="B103" s="19">
        <v>8</v>
      </c>
      <c r="C103" s="19">
        <v>1</v>
      </c>
      <c r="D103" s="16">
        <v>1</v>
      </c>
      <c r="E103" s="28">
        <f t="shared" si="36"/>
        <v>11</v>
      </c>
      <c r="F103" s="46">
        <f t="shared" si="26"/>
        <v>8111</v>
      </c>
      <c r="G103" s="46" t="str">
        <f t="shared" si="27"/>
        <v>编组2支各上阵2个英雄的部队</v>
      </c>
      <c r="H103" s="46" t="str">
        <f t="shared" si="28"/>
        <v>7.1.11&gt;&gt;编组2支各上阵2个英雄的部队</v>
      </c>
      <c r="I103" s="16" t="s">
        <v>314</v>
      </c>
      <c r="J103" s="46"/>
      <c r="K103" s="46" t="str">
        <f t="shared" si="29"/>
        <v>&lt;color=#FFC766&gt;编组2支上阵2个英雄的部队&lt;/color&gt;</v>
      </c>
      <c r="L103" s="46" t="s">
        <v>249</v>
      </c>
      <c r="M103" s="46" t="s">
        <v>561</v>
      </c>
      <c r="N103" s="46">
        <f t="shared" si="30"/>
        <v>911110</v>
      </c>
      <c r="O103" s="46">
        <f t="shared" si="31"/>
        <v>911000</v>
      </c>
      <c r="P103" s="46" t="s">
        <v>562</v>
      </c>
      <c r="Q103" s="46" t="s">
        <v>563</v>
      </c>
      <c r="R103" s="46">
        <v>2</v>
      </c>
      <c r="S103" s="46" t="s">
        <v>338</v>
      </c>
      <c r="T103" s="46" t="s">
        <v>338</v>
      </c>
      <c r="U103" s="44"/>
      <c r="V103" s="46"/>
      <c r="W103" s="46"/>
      <c r="X103" s="44">
        <v>1700708</v>
      </c>
      <c r="Y103" s="44"/>
      <c r="Z103" s="44"/>
      <c r="AA103" s="16" t="s">
        <v>564</v>
      </c>
      <c r="AB103" s="25">
        <f>IF(AA103="","",VLOOKUP(AA103,[4]界面跳转!$H:$I,2,FALSE))</f>
        <v>7462</v>
      </c>
      <c r="AD103" s="16"/>
      <c r="AE103" s="44"/>
      <c r="AF103" s="24">
        <f t="shared" si="32"/>
        <v>5000</v>
      </c>
      <c r="AG103" s="24">
        <v>6800</v>
      </c>
      <c r="AH103" s="24">
        <f t="shared" si="33"/>
        <v>6900</v>
      </c>
      <c r="AI103" s="24">
        <f t="shared" si="34"/>
        <v>5000</v>
      </c>
      <c r="AJ103" s="24">
        <v>6300</v>
      </c>
      <c r="AK103" s="24">
        <f t="shared" si="35"/>
        <v>6200</v>
      </c>
    </row>
    <row r="104" spans="1:37" s="24" customFormat="1" ht="16.5" customHeight="1" x14ac:dyDescent="0.4">
      <c r="A104" s="16">
        <f t="shared" si="25"/>
        <v>911120</v>
      </c>
      <c r="B104" s="19">
        <v>8</v>
      </c>
      <c r="C104" s="19">
        <v>1</v>
      </c>
      <c r="D104" s="16">
        <v>1</v>
      </c>
      <c r="E104" s="28">
        <f t="shared" si="36"/>
        <v>12</v>
      </c>
      <c r="F104" s="46">
        <f t="shared" si="26"/>
        <v>8112</v>
      </c>
      <c r="G104" s="46" t="str">
        <f t="shared" si="27"/>
        <v>帝国军演通关第1层</v>
      </c>
      <c r="H104" s="46" t="str">
        <f t="shared" si="28"/>
        <v>7.1.12&gt;&gt;帝国军演通关第1层</v>
      </c>
      <c r="I104" s="16" t="s">
        <v>314</v>
      </c>
      <c r="J104" s="46"/>
      <c r="K104" s="46" t="str">
        <f t="shared" si="29"/>
        <v>&lt;color=#FFC766&gt;帝国军演通关第1层&lt;/color&gt;</v>
      </c>
      <c r="L104" s="46" t="s">
        <v>249</v>
      </c>
      <c r="M104" s="46" t="s">
        <v>565</v>
      </c>
      <c r="N104" s="46">
        <f t="shared" si="30"/>
        <v>911120</v>
      </c>
      <c r="O104" s="46">
        <f t="shared" si="31"/>
        <v>911000</v>
      </c>
      <c r="P104" s="46" t="s">
        <v>566</v>
      </c>
      <c r="Q104" s="46" t="s">
        <v>566</v>
      </c>
      <c r="R104" s="46">
        <v>1</v>
      </c>
      <c r="S104" s="46" t="s">
        <v>567</v>
      </c>
      <c r="T104" s="46" t="s">
        <v>567</v>
      </c>
      <c r="U104" s="44"/>
      <c r="V104" s="46"/>
      <c r="W104" s="46"/>
      <c r="X104" s="44">
        <v>1700708</v>
      </c>
      <c r="Y104" s="44"/>
      <c r="Z104" s="44"/>
      <c r="AA104" s="16" t="s">
        <v>568</v>
      </c>
      <c r="AB104" s="25">
        <f>IF(AA104="","",VLOOKUP(AA104,[4]界面跳转!$H:$I,2,FALSE))</f>
        <v>7116</v>
      </c>
      <c r="AD104" s="16"/>
      <c r="AE104" s="44"/>
    </row>
    <row r="105" spans="1:37" s="31" customFormat="1" ht="16.5" customHeight="1" x14ac:dyDescent="0.4">
      <c r="A105" s="30">
        <f t="shared" si="25"/>
        <v>1010010</v>
      </c>
      <c r="B105" s="31">
        <v>9</v>
      </c>
      <c r="C105" s="31">
        <v>1</v>
      </c>
      <c r="D105" s="31">
        <v>0</v>
      </c>
      <c r="E105" s="31">
        <f t="shared" si="36"/>
        <v>1</v>
      </c>
      <c r="F105" s="30">
        <f t="shared" si="26"/>
        <v>9001</v>
      </c>
      <c r="G105" s="31" t="str">
        <f t="shared" si="27"/>
        <v>第9章 开启转场</v>
      </c>
      <c r="H105" s="31" t="str">
        <f t="shared" si="28"/>
        <v>第9章&gt;&gt; 开启转场</v>
      </c>
      <c r="I105" s="30" t="s">
        <v>314</v>
      </c>
      <c r="K105" s="30" t="str">
        <f t="shared" si="29"/>
        <v>&lt;color=#FFC766&gt;第9章 开启转场&lt;/color&gt;</v>
      </c>
      <c r="L105" s="30" t="s">
        <v>249</v>
      </c>
      <c r="M105" s="30" t="s">
        <v>315</v>
      </c>
      <c r="N105" s="30">
        <f t="shared" si="30"/>
        <v>1010010</v>
      </c>
      <c r="O105" s="30">
        <f t="shared" si="31"/>
        <v>1010000</v>
      </c>
      <c r="P105" s="32" t="s">
        <v>280</v>
      </c>
      <c r="Q105" s="32" t="s">
        <v>280</v>
      </c>
      <c r="R105" s="32"/>
      <c r="S105" s="32"/>
      <c r="T105" s="32"/>
      <c r="V105" s="30"/>
      <c r="W105" s="30"/>
      <c r="X105" s="30"/>
      <c r="Y105" s="30"/>
      <c r="Z105" s="30"/>
      <c r="AA105" s="30"/>
      <c r="AB105" s="36" t="str">
        <f>IF(AA105="","",VLOOKUP(AA105,[4]界面跳转!$H:$I,2,FALSE))</f>
        <v/>
      </c>
      <c r="AD105" s="30"/>
      <c r="AE105" s="30"/>
      <c r="AF105" s="31" t="str">
        <f t="shared" ref="AF105:AF152" si="37">IF(X105="","",2000+500*(B105-2))</f>
        <v/>
      </c>
      <c r="AH105" s="31" t="str">
        <f t="shared" ref="AH105:AH122" si="38">IF(AF105="","",2000+700*(B105-1))</f>
        <v/>
      </c>
      <c r="AI105" s="31" t="str">
        <f t="shared" ref="AI105:AI152" si="39">AF105</f>
        <v/>
      </c>
      <c r="AK105" s="31" t="str">
        <f t="shared" ref="AK105:AK122" si="40">IF(AI105="","",2000+600*(B105-1))</f>
        <v/>
      </c>
    </row>
    <row r="106" spans="1:37" s="22" customFormat="1" ht="16.5" customHeight="1" x14ac:dyDescent="0.4">
      <c r="A106" s="21">
        <f t="shared" si="25"/>
        <v>1011000</v>
      </c>
      <c r="B106" s="22">
        <v>9</v>
      </c>
      <c r="C106" s="22">
        <v>1</v>
      </c>
      <c r="D106" s="22">
        <v>1</v>
      </c>
      <c r="E106" s="22">
        <f t="shared" si="36"/>
        <v>0</v>
      </c>
      <c r="F106" s="21">
        <f t="shared" si="26"/>
        <v>9114</v>
      </c>
      <c r="G106" s="21" t="str">
        <f t="shared" si="27"/>
        <v>第9章 缔结盟约</v>
      </c>
      <c r="H106" s="21" t="str">
        <f t="shared" si="28"/>
        <v>第9章&gt;&gt; 缔结盟约</v>
      </c>
      <c r="I106" s="21" t="s">
        <v>314</v>
      </c>
      <c r="K106" s="21" t="str">
        <f t="shared" si="29"/>
        <v>&lt;color=#FFC766&gt;第9章 缔结盟约&lt;/color&gt;</v>
      </c>
      <c r="L106" s="21" t="s">
        <v>249</v>
      </c>
      <c r="M106" s="21" t="s">
        <v>315</v>
      </c>
      <c r="N106" s="21">
        <f t="shared" si="30"/>
        <v>1011000</v>
      </c>
      <c r="O106" s="21">
        <f t="shared" si="31"/>
        <v>1011000</v>
      </c>
      <c r="P106" s="23" t="s">
        <v>281</v>
      </c>
      <c r="Q106" s="23" t="s">
        <v>281</v>
      </c>
      <c r="R106" s="23"/>
      <c r="S106" s="23"/>
      <c r="T106" s="23"/>
      <c r="V106" s="21"/>
      <c r="W106" s="21"/>
      <c r="X106" s="21"/>
      <c r="Y106" s="21"/>
      <c r="Z106" s="21"/>
      <c r="AA106" s="21"/>
      <c r="AB106" s="37" t="str">
        <f>IF(AA106="","",VLOOKUP(AA106,[4]界面跳转!$H:$I,2,FALSE))</f>
        <v/>
      </c>
      <c r="AD106" s="21"/>
      <c r="AE106" s="21"/>
      <c r="AF106" s="22" t="str">
        <f t="shared" si="37"/>
        <v/>
      </c>
      <c r="AH106" s="22" t="str">
        <f t="shared" si="38"/>
        <v/>
      </c>
      <c r="AI106" s="22" t="str">
        <f t="shared" si="39"/>
        <v/>
      </c>
      <c r="AK106" s="22" t="str">
        <f t="shared" si="40"/>
        <v/>
      </c>
    </row>
    <row r="107" spans="1:37" s="24" customFormat="1" ht="16.399999999999999" customHeight="1" x14ac:dyDescent="0.4">
      <c r="A107" s="18">
        <f t="shared" si="25"/>
        <v>1011010</v>
      </c>
      <c r="B107" s="19">
        <v>9</v>
      </c>
      <c r="C107" s="19">
        <v>1</v>
      </c>
      <c r="D107" s="16">
        <v>1</v>
      </c>
      <c r="E107" s="28">
        <f t="shared" si="36"/>
        <v>1</v>
      </c>
      <c r="F107" s="46">
        <f t="shared" si="26"/>
        <v>9101</v>
      </c>
      <c r="G107" s="46" t="str">
        <f t="shared" si="27"/>
        <v>建造1个码头</v>
      </c>
      <c r="H107" s="46" t="str">
        <f t="shared" si="28"/>
        <v>8.1.1&gt;&gt;建造1个码头</v>
      </c>
      <c r="I107" s="16" t="s">
        <v>314</v>
      </c>
      <c r="J107" s="46"/>
      <c r="K107" s="46" t="str">
        <f t="shared" si="29"/>
        <v>&lt;color=#FFC766&gt;建造1个码头&lt;/color&gt;</v>
      </c>
      <c r="L107" s="46" t="s">
        <v>249</v>
      </c>
      <c r="M107" s="46" t="s">
        <v>569</v>
      </c>
      <c r="N107" s="16">
        <f t="shared" si="30"/>
        <v>1011010</v>
      </c>
      <c r="O107" s="16">
        <f t="shared" si="31"/>
        <v>1011000</v>
      </c>
      <c r="P107" s="46" t="s">
        <v>366</v>
      </c>
      <c r="Q107" s="46" t="s">
        <v>366</v>
      </c>
      <c r="R107" s="46">
        <v>1</v>
      </c>
      <c r="S107" s="46" t="s">
        <v>570</v>
      </c>
      <c r="T107" s="46" t="s">
        <v>570</v>
      </c>
      <c r="U107" s="44" t="s">
        <v>249</v>
      </c>
      <c r="V107" s="46" t="s">
        <v>571</v>
      </c>
      <c r="W107" s="46"/>
      <c r="X107" s="44">
        <v>1700709</v>
      </c>
      <c r="Y107" s="44"/>
      <c r="Z107" s="44"/>
      <c r="AA107" s="16" t="s">
        <v>572</v>
      </c>
      <c r="AB107" s="18">
        <f>IF(AA107="","",VLOOKUP(AA107,[4]界面跳转!$H:$I,2,FALSE))</f>
        <v>7089</v>
      </c>
      <c r="AD107" s="16"/>
      <c r="AE107" s="44"/>
      <c r="AF107" s="24">
        <f t="shared" si="37"/>
        <v>5500</v>
      </c>
      <c r="AG107" s="24">
        <v>7600</v>
      </c>
      <c r="AH107" s="24">
        <f t="shared" si="38"/>
        <v>7600</v>
      </c>
      <c r="AI107" s="24">
        <f t="shared" si="39"/>
        <v>5500</v>
      </c>
      <c r="AJ107" s="24">
        <v>6900</v>
      </c>
      <c r="AK107" s="24">
        <f t="shared" si="40"/>
        <v>6800</v>
      </c>
    </row>
    <row r="108" spans="1:37" s="24" customFormat="1" ht="16.399999999999999" customHeight="1" x14ac:dyDescent="0.4">
      <c r="A108" s="18">
        <f t="shared" si="25"/>
        <v>1011020</v>
      </c>
      <c r="B108" s="19">
        <v>9</v>
      </c>
      <c r="C108" s="19">
        <v>1</v>
      </c>
      <c r="D108" s="16">
        <v>1</v>
      </c>
      <c r="E108" s="28">
        <f t="shared" si="36"/>
        <v>2</v>
      </c>
      <c r="F108" s="46">
        <f t="shared" si="26"/>
        <v>9102</v>
      </c>
      <c r="G108" s="46" t="str">
        <f t="shared" si="27"/>
        <v>在码头进行捕鱼1次</v>
      </c>
      <c r="H108" s="46" t="str">
        <f t="shared" si="28"/>
        <v>8.1.2&gt;&gt;在码头进行捕鱼1次</v>
      </c>
      <c r="I108" s="16" t="s">
        <v>314</v>
      </c>
      <c r="J108" s="46"/>
      <c r="K108" s="46" t="str">
        <f t="shared" si="29"/>
        <v>&lt;color=#FFC766&gt;在码头进行捕鱼1次&lt;/color&gt;</v>
      </c>
      <c r="L108" s="46" t="s">
        <v>249</v>
      </c>
      <c r="M108" s="46" t="s">
        <v>573</v>
      </c>
      <c r="N108" s="16">
        <f t="shared" si="30"/>
        <v>1011020</v>
      </c>
      <c r="O108" s="16">
        <f t="shared" si="31"/>
        <v>1011000</v>
      </c>
      <c r="P108" s="46" t="s">
        <v>574</v>
      </c>
      <c r="Q108" s="46" t="s">
        <v>574</v>
      </c>
      <c r="R108" s="46">
        <v>1</v>
      </c>
      <c r="S108" s="46" t="s">
        <v>318</v>
      </c>
      <c r="T108" s="46" t="s">
        <v>318</v>
      </c>
      <c r="U108" s="44"/>
      <c r="V108" s="46"/>
      <c r="W108" s="46"/>
      <c r="X108" s="44">
        <v>1700709</v>
      </c>
      <c r="Y108" s="44"/>
      <c r="Z108" s="44"/>
      <c r="AA108" s="16" t="s">
        <v>575</v>
      </c>
      <c r="AB108" s="18">
        <f>IF(AA108="","",VLOOKUP(AA108,[4]界面跳转!$H:$I,2,FALSE))</f>
        <v>7038</v>
      </c>
      <c r="AD108" s="16"/>
      <c r="AE108" s="44"/>
      <c r="AF108" s="24">
        <f t="shared" si="37"/>
        <v>5500</v>
      </c>
      <c r="AG108" s="24">
        <v>7600</v>
      </c>
      <c r="AH108" s="24">
        <f t="shared" si="38"/>
        <v>7600</v>
      </c>
      <c r="AI108" s="24">
        <f t="shared" si="39"/>
        <v>5500</v>
      </c>
      <c r="AJ108" s="24">
        <v>6900</v>
      </c>
      <c r="AK108" s="24">
        <f t="shared" si="40"/>
        <v>6800</v>
      </c>
    </row>
    <row r="109" spans="1:37" s="24" customFormat="1" ht="16.399999999999999" customHeight="1" x14ac:dyDescent="0.4">
      <c r="A109" s="18">
        <f t="shared" si="25"/>
        <v>1011030</v>
      </c>
      <c r="B109" s="19">
        <v>9</v>
      </c>
      <c r="C109" s="19">
        <v>1</v>
      </c>
      <c r="D109" s="16">
        <v>1</v>
      </c>
      <c r="E109" s="28">
        <f t="shared" si="36"/>
        <v>3</v>
      </c>
      <c r="F109" s="46">
        <f t="shared" si="26"/>
        <v>9103</v>
      </c>
      <c r="G109" s="46" t="str">
        <f t="shared" si="27"/>
        <v>在码头开启1次捕鱼积分宝藏</v>
      </c>
      <c r="H109" s="46" t="str">
        <f t="shared" si="28"/>
        <v>8.1.3&gt;&gt;在码头开启1次捕鱼积分宝藏</v>
      </c>
      <c r="I109" s="16" t="s">
        <v>314</v>
      </c>
      <c r="J109" s="46"/>
      <c r="K109" s="46" t="str">
        <f t="shared" si="29"/>
        <v>&lt;color=#FFC766&gt;在码头开启1次捕鱼积分宝藏&lt;/color&gt;</v>
      </c>
      <c r="L109" s="46" t="s">
        <v>249</v>
      </c>
      <c r="M109" s="46" t="s">
        <v>576</v>
      </c>
      <c r="N109" s="16">
        <f t="shared" si="30"/>
        <v>1011030</v>
      </c>
      <c r="O109" s="16">
        <f t="shared" si="31"/>
        <v>1011000</v>
      </c>
      <c r="P109" s="46" t="s">
        <v>577</v>
      </c>
      <c r="Q109" s="46" t="s">
        <v>577</v>
      </c>
      <c r="R109" s="46">
        <v>1</v>
      </c>
      <c r="S109" s="46" t="s">
        <v>578</v>
      </c>
      <c r="T109" s="46" t="s">
        <v>578</v>
      </c>
      <c r="U109" s="44"/>
      <c r="V109" s="46"/>
      <c r="W109" s="46"/>
      <c r="X109" s="44">
        <v>1700709</v>
      </c>
      <c r="Y109" s="44"/>
      <c r="Z109" s="44"/>
      <c r="AA109" s="16" t="s">
        <v>575</v>
      </c>
      <c r="AB109" s="18">
        <f>IF(AA109="","",VLOOKUP(AA109,[4]界面跳转!$H:$I,2,FALSE))</f>
        <v>7038</v>
      </c>
      <c r="AD109" s="16"/>
      <c r="AE109" s="44"/>
      <c r="AF109" s="24">
        <f t="shared" si="37"/>
        <v>5500</v>
      </c>
      <c r="AG109" s="24">
        <v>7600</v>
      </c>
      <c r="AH109" s="24">
        <f t="shared" si="38"/>
        <v>7600</v>
      </c>
      <c r="AI109" s="24">
        <f t="shared" si="39"/>
        <v>5500</v>
      </c>
      <c r="AJ109" s="24">
        <v>6900</v>
      </c>
      <c r="AK109" s="24">
        <f t="shared" si="40"/>
        <v>6800</v>
      </c>
    </row>
    <row r="110" spans="1:37" s="24" customFormat="1" ht="16.399999999999999" customHeight="1" x14ac:dyDescent="0.4">
      <c r="A110" s="18">
        <f t="shared" si="25"/>
        <v>1011040</v>
      </c>
      <c r="B110" s="19">
        <v>9</v>
      </c>
      <c r="C110" s="19">
        <v>1</v>
      </c>
      <c r="D110" s="16">
        <v>1</v>
      </c>
      <c r="E110" s="28">
        <f t="shared" si="36"/>
        <v>4</v>
      </c>
      <c r="F110" s="46">
        <f t="shared" si="26"/>
        <v>9104</v>
      </c>
      <c r="G110" s="46" t="str">
        <f t="shared" si="27"/>
        <v>升级建筑提升城内繁荣度至15000点</v>
      </c>
      <c r="H110" s="46" t="str">
        <f t="shared" si="28"/>
        <v>8.1.4&gt;&gt;升级建筑提升城内繁荣度至15000点</v>
      </c>
      <c r="I110" s="16" t="s">
        <v>314</v>
      </c>
      <c r="J110" s="46"/>
      <c r="K110" s="46" t="str">
        <f t="shared" si="29"/>
        <v>&lt;color=#FFC766&gt;升级建筑提升繁荣度至15000点&lt;/color&gt;</v>
      </c>
      <c r="L110" s="46" t="s">
        <v>249</v>
      </c>
      <c r="M110" s="46" t="s">
        <v>579</v>
      </c>
      <c r="N110" s="16">
        <f t="shared" si="30"/>
        <v>1011040</v>
      </c>
      <c r="O110" s="16">
        <f t="shared" si="31"/>
        <v>1011000</v>
      </c>
      <c r="P110" s="46" t="s">
        <v>446</v>
      </c>
      <c r="Q110" s="46" t="s">
        <v>447</v>
      </c>
      <c r="R110" s="46">
        <v>15000</v>
      </c>
      <c r="S110" s="46" t="s">
        <v>411</v>
      </c>
      <c r="T110" s="46" t="s">
        <v>411</v>
      </c>
      <c r="U110" s="44" t="s">
        <v>249</v>
      </c>
      <c r="V110" s="46" t="s">
        <v>580</v>
      </c>
      <c r="W110" s="46"/>
      <c r="X110" s="44">
        <v>1700709</v>
      </c>
      <c r="Y110" s="44"/>
      <c r="Z110" s="44"/>
      <c r="AA110" s="44" t="s">
        <v>386</v>
      </c>
      <c r="AB110" s="18">
        <f>IF(AA110="","",VLOOKUP(AA110,[4]界面跳转!$H:$I,2,FALSE))</f>
        <v>7001</v>
      </c>
      <c r="AD110" s="16"/>
      <c r="AE110" s="44"/>
      <c r="AF110" s="24">
        <f t="shared" si="37"/>
        <v>5500</v>
      </c>
      <c r="AG110" s="24">
        <v>7600</v>
      </c>
      <c r="AH110" s="24">
        <f t="shared" si="38"/>
        <v>7600</v>
      </c>
      <c r="AI110" s="24">
        <f t="shared" si="39"/>
        <v>5500</v>
      </c>
      <c r="AJ110" s="24">
        <v>6900</v>
      </c>
      <c r="AK110" s="24">
        <f t="shared" si="40"/>
        <v>6800</v>
      </c>
    </row>
    <row r="111" spans="1:37" s="19" customFormat="1" ht="16.399999999999999" customHeight="1" x14ac:dyDescent="0.4">
      <c r="A111" s="18">
        <f t="shared" si="25"/>
        <v>1011050</v>
      </c>
      <c r="B111" s="19">
        <v>9</v>
      </c>
      <c r="C111" s="19">
        <v>1</v>
      </c>
      <c r="D111" s="16">
        <v>1</v>
      </c>
      <c r="E111" s="28">
        <f t="shared" si="36"/>
        <v>5</v>
      </c>
      <c r="F111" s="18">
        <f t="shared" si="26"/>
        <v>9105</v>
      </c>
      <c r="G111" s="46" t="str">
        <f t="shared" si="27"/>
        <v>升级城镇中心至8级</v>
      </c>
      <c r="H111" s="46" t="str">
        <f t="shared" si="28"/>
        <v>8.1.5&gt;&gt;升级城镇中心至8级</v>
      </c>
      <c r="I111" s="16" t="s">
        <v>314</v>
      </c>
      <c r="K111" s="18" t="str">
        <f t="shared" si="29"/>
        <v>&lt;color=#FFC766&gt;升级城镇中心至8级&lt;/color&gt;</v>
      </c>
      <c r="L111" s="16" t="s">
        <v>249</v>
      </c>
      <c r="M111" s="44" t="s">
        <v>581</v>
      </c>
      <c r="N111" s="18">
        <f t="shared" si="30"/>
        <v>1011050</v>
      </c>
      <c r="O111" s="18">
        <f t="shared" si="31"/>
        <v>1011000</v>
      </c>
      <c r="P111" s="20" t="s">
        <v>383</v>
      </c>
      <c r="Q111" s="20" t="s">
        <v>383</v>
      </c>
      <c r="R111" s="20">
        <v>8</v>
      </c>
      <c r="S111" s="20" t="s">
        <v>384</v>
      </c>
      <c r="T111" s="20" t="s">
        <v>384</v>
      </c>
      <c r="U111" s="44" t="s">
        <v>249</v>
      </c>
      <c r="V111" s="16" t="s">
        <v>582</v>
      </c>
      <c r="W111" s="16"/>
      <c r="X111" s="44">
        <v>1700709</v>
      </c>
      <c r="Y111" s="44"/>
      <c r="Z111" s="44"/>
      <c r="AA111" s="16" t="s">
        <v>386</v>
      </c>
      <c r="AB111" s="18">
        <f>IF(AA111="","",VLOOKUP(AA111,[4]界面跳转!$H:$I,2,FALSE))</f>
        <v>7001</v>
      </c>
      <c r="AD111" s="16"/>
      <c r="AE111" s="44"/>
      <c r="AF111" s="24">
        <f t="shared" si="37"/>
        <v>5500</v>
      </c>
      <c r="AG111" s="24">
        <v>7600</v>
      </c>
      <c r="AH111" s="24">
        <f t="shared" si="38"/>
        <v>7600</v>
      </c>
      <c r="AI111" s="19">
        <f t="shared" si="39"/>
        <v>5500</v>
      </c>
      <c r="AJ111" s="24">
        <v>6900</v>
      </c>
      <c r="AK111" s="19">
        <f t="shared" si="40"/>
        <v>6800</v>
      </c>
    </row>
    <row r="112" spans="1:37" s="24" customFormat="1" ht="16.399999999999999" customHeight="1" x14ac:dyDescent="0.4">
      <c r="A112" s="16">
        <f t="shared" si="25"/>
        <v>1011060</v>
      </c>
      <c r="B112" s="19">
        <v>9</v>
      </c>
      <c r="C112" s="19">
        <v>1</v>
      </c>
      <c r="D112" s="16">
        <v>1</v>
      </c>
      <c r="E112" s="28">
        <f t="shared" si="36"/>
        <v>6</v>
      </c>
      <c r="F112" s="46">
        <f t="shared" si="26"/>
        <v>9106</v>
      </c>
      <c r="G112" s="46" t="str">
        <f t="shared" si="27"/>
        <v>放弃任意1个最低级的资源点</v>
      </c>
      <c r="H112" s="46" t="str">
        <f t="shared" si="28"/>
        <v>8.1.6&gt;&gt;放弃任意1个最低级的资源点</v>
      </c>
      <c r="I112" s="16" t="s">
        <v>314</v>
      </c>
      <c r="J112" s="46"/>
      <c r="K112" s="46" t="str">
        <f t="shared" si="29"/>
        <v>&lt;color=#FFC766&gt;放弃任意1个最低级的资源点&lt;/color&gt;</v>
      </c>
      <c r="L112" s="46" t="s">
        <v>249</v>
      </c>
      <c r="M112" s="46" t="s">
        <v>583</v>
      </c>
      <c r="N112" s="46">
        <f t="shared" si="30"/>
        <v>1011060</v>
      </c>
      <c r="O112" s="46">
        <f t="shared" si="31"/>
        <v>1011000</v>
      </c>
      <c r="P112" s="46" t="s">
        <v>584</v>
      </c>
      <c r="Q112" s="46" t="s">
        <v>584</v>
      </c>
      <c r="R112" s="46">
        <v>1</v>
      </c>
      <c r="S112" s="46" t="s">
        <v>585</v>
      </c>
      <c r="T112" s="46" t="s">
        <v>585</v>
      </c>
      <c r="U112" s="44"/>
      <c r="V112" s="46"/>
      <c r="W112" s="46"/>
      <c r="X112" s="44">
        <v>1700709</v>
      </c>
      <c r="Y112" s="44"/>
      <c r="Z112" s="44"/>
      <c r="AA112" s="60" t="s">
        <v>586</v>
      </c>
      <c r="AB112" s="25">
        <f>IF(AA112="","",VLOOKUP(AA112,[4]界面跳转!$H:$I,2,FALSE))</f>
        <v>7153</v>
      </c>
      <c r="AD112" s="16"/>
      <c r="AE112" s="44"/>
      <c r="AF112" s="24">
        <f t="shared" si="37"/>
        <v>5500</v>
      </c>
      <c r="AG112" s="24">
        <v>7600</v>
      </c>
      <c r="AH112" s="24">
        <f t="shared" si="38"/>
        <v>7600</v>
      </c>
      <c r="AI112" s="24">
        <f t="shared" si="39"/>
        <v>5500</v>
      </c>
      <c r="AJ112" s="24">
        <v>6900</v>
      </c>
      <c r="AK112" s="24">
        <f t="shared" si="40"/>
        <v>6800</v>
      </c>
    </row>
    <row r="113" spans="1:37" s="24" customFormat="1" ht="16.399999999999999" customHeight="1" x14ac:dyDescent="0.4">
      <c r="A113" s="18">
        <f t="shared" si="25"/>
        <v>1011070</v>
      </c>
      <c r="B113" s="19">
        <v>9</v>
      </c>
      <c r="C113" s="19">
        <v>1</v>
      </c>
      <c r="D113" s="16">
        <v>1</v>
      </c>
      <c r="E113" s="28">
        <f t="shared" si="36"/>
        <v>7</v>
      </c>
      <c r="F113" s="46">
        <f t="shared" si="26"/>
        <v>9107</v>
      </c>
      <c r="G113" s="46" t="str">
        <f t="shared" si="27"/>
        <v>任意2个英雄固有技能等级提升至5级</v>
      </c>
      <c r="H113" s="46" t="str">
        <f t="shared" si="28"/>
        <v>8.1.7&gt;&gt;任意2个英雄固有技能等级提升至5级</v>
      </c>
      <c r="I113" s="16" t="s">
        <v>314</v>
      </c>
      <c r="J113" s="46"/>
      <c r="K113" s="46" t="str">
        <f t="shared" si="29"/>
        <v>&lt;color=#FFC766&gt;任意2个固有技能提升至5级&lt;/color&gt;</v>
      </c>
      <c r="L113" s="46" t="s">
        <v>249</v>
      </c>
      <c r="M113" s="46" t="s">
        <v>587</v>
      </c>
      <c r="N113" s="46">
        <f t="shared" si="30"/>
        <v>1011070</v>
      </c>
      <c r="O113" s="46">
        <f t="shared" si="31"/>
        <v>1011000</v>
      </c>
      <c r="P113" s="46" t="s">
        <v>588</v>
      </c>
      <c r="Q113" s="46" t="s">
        <v>589</v>
      </c>
      <c r="R113" s="46">
        <v>5</v>
      </c>
      <c r="S113" s="46" t="s">
        <v>384</v>
      </c>
      <c r="T113" s="46" t="s">
        <v>384</v>
      </c>
      <c r="U113" s="44"/>
      <c r="V113" s="46"/>
      <c r="W113" s="46"/>
      <c r="X113" s="44">
        <v>1700709</v>
      </c>
      <c r="Y113" s="44"/>
      <c r="Z113" s="44"/>
      <c r="AA113" s="16" t="s">
        <v>491</v>
      </c>
      <c r="AB113" s="25">
        <f>IF(AA113="","",VLOOKUP(AA113,[4]界面跳转!$H:$I,2,FALSE))</f>
        <v>7109</v>
      </c>
      <c r="AD113" s="16"/>
      <c r="AE113" s="44"/>
      <c r="AF113" s="24">
        <f t="shared" si="37"/>
        <v>5500</v>
      </c>
      <c r="AG113" s="24">
        <v>7600</v>
      </c>
      <c r="AH113" s="24">
        <f t="shared" si="38"/>
        <v>7600</v>
      </c>
      <c r="AI113" s="24">
        <f t="shared" si="39"/>
        <v>5500</v>
      </c>
      <c r="AJ113" s="24">
        <v>6900</v>
      </c>
      <c r="AK113" s="24">
        <f t="shared" si="40"/>
        <v>6800</v>
      </c>
    </row>
    <row r="114" spans="1:37" s="24" customFormat="1" ht="16.399999999999999" customHeight="1" x14ac:dyDescent="0.4">
      <c r="A114" s="18">
        <f t="shared" si="25"/>
        <v>1011080</v>
      </c>
      <c r="B114" s="19">
        <v>9</v>
      </c>
      <c r="C114" s="19">
        <v>1</v>
      </c>
      <c r="D114" s="16">
        <v>1</v>
      </c>
      <c r="E114" s="28">
        <f t="shared" si="36"/>
        <v>8</v>
      </c>
      <c r="F114" s="46">
        <f t="shared" si="26"/>
        <v>9108</v>
      </c>
      <c r="G114" s="46" t="str">
        <f t="shared" si="27"/>
        <v>提升木材资源产量至20000/小时</v>
      </c>
      <c r="H114" s="46" t="str">
        <f t="shared" si="28"/>
        <v>8.1.8&gt;&gt;提升木材资源产量至20000/小时</v>
      </c>
      <c r="I114" s="16" t="s">
        <v>314</v>
      </c>
      <c r="J114" s="46"/>
      <c r="K114" s="46" t="str">
        <f t="shared" si="29"/>
        <v>&lt;color=#FFC766&gt;提升木材资源产量至20000/小时&lt;/color&gt;</v>
      </c>
      <c r="L114" s="46" t="s">
        <v>249</v>
      </c>
      <c r="M114" s="46" t="s">
        <v>590</v>
      </c>
      <c r="N114" s="16">
        <f t="shared" si="30"/>
        <v>1011080</v>
      </c>
      <c r="O114" s="16">
        <f t="shared" si="31"/>
        <v>1011000</v>
      </c>
      <c r="P114" s="46" t="s">
        <v>553</v>
      </c>
      <c r="Q114" s="46" t="s">
        <v>553</v>
      </c>
      <c r="R114" s="46">
        <v>20000</v>
      </c>
      <c r="S114" s="46" t="s">
        <v>554</v>
      </c>
      <c r="T114" s="46" t="s">
        <v>554</v>
      </c>
      <c r="U114" s="44" t="s">
        <v>249</v>
      </c>
      <c r="V114" s="16" t="s">
        <v>555</v>
      </c>
      <c r="W114" s="46"/>
      <c r="X114" s="44">
        <v>1700709</v>
      </c>
      <c r="Y114" s="44"/>
      <c r="Z114" s="44"/>
      <c r="AA114" s="44" t="s">
        <v>556</v>
      </c>
      <c r="AB114" s="18">
        <f>IF(AA114="","",VLOOKUP(AA114,[4]界面跳转!$H:$I,2,FALSE))</f>
        <v>7491</v>
      </c>
      <c r="AD114" s="16"/>
      <c r="AE114" s="44"/>
      <c r="AF114" s="24">
        <f t="shared" si="37"/>
        <v>5500</v>
      </c>
      <c r="AG114" s="24">
        <v>7600</v>
      </c>
      <c r="AH114" s="24">
        <f t="shared" si="38"/>
        <v>7600</v>
      </c>
      <c r="AI114" s="24">
        <f t="shared" si="39"/>
        <v>5500</v>
      </c>
      <c r="AJ114" s="24">
        <v>6900</v>
      </c>
      <c r="AK114" s="24">
        <f t="shared" si="40"/>
        <v>6800</v>
      </c>
    </row>
    <row r="115" spans="1:37" s="24" customFormat="1" ht="16.399999999999999" customHeight="1" x14ac:dyDescent="0.4">
      <c r="A115" s="18">
        <f t="shared" si="25"/>
        <v>1011090</v>
      </c>
      <c r="B115" s="19">
        <v>9</v>
      </c>
      <c r="C115" s="19">
        <v>1</v>
      </c>
      <c r="D115" s="16">
        <v>1</v>
      </c>
      <c r="E115" s="28">
        <f t="shared" si="36"/>
        <v>9</v>
      </c>
      <c r="F115" s="46">
        <f t="shared" si="26"/>
        <v>9109</v>
      </c>
      <c r="G115" s="46" t="str">
        <f t="shared" si="27"/>
        <v>提升石头资源产量至10000/小时</v>
      </c>
      <c r="H115" s="46" t="str">
        <f t="shared" si="28"/>
        <v>8.1.9&gt;&gt;提升石头资源产量至10000/小时</v>
      </c>
      <c r="I115" s="16" t="s">
        <v>314</v>
      </c>
      <c r="J115" s="46"/>
      <c r="K115" s="46" t="str">
        <f t="shared" si="29"/>
        <v>&lt;color=#FFC766&gt;提升石头资源产量至10000/小时&lt;/color&gt;</v>
      </c>
      <c r="L115" s="46" t="s">
        <v>249</v>
      </c>
      <c r="M115" s="46" t="s">
        <v>591</v>
      </c>
      <c r="N115" s="16">
        <f t="shared" si="30"/>
        <v>1011090</v>
      </c>
      <c r="O115" s="16">
        <f t="shared" si="31"/>
        <v>1011000</v>
      </c>
      <c r="P115" s="46" t="s">
        <v>592</v>
      </c>
      <c r="Q115" s="46" t="s">
        <v>592</v>
      </c>
      <c r="R115" s="46">
        <v>10000</v>
      </c>
      <c r="S115" s="46" t="s">
        <v>554</v>
      </c>
      <c r="T115" s="46" t="s">
        <v>554</v>
      </c>
      <c r="U115" s="44" t="s">
        <v>249</v>
      </c>
      <c r="V115" s="16" t="s">
        <v>593</v>
      </c>
      <c r="W115" s="46"/>
      <c r="X115" s="44">
        <v>1700709</v>
      </c>
      <c r="Y115" s="44"/>
      <c r="Z115" s="44"/>
      <c r="AA115" s="44" t="s">
        <v>594</v>
      </c>
      <c r="AB115" s="18">
        <f>IF(AA115="","",VLOOKUP(AA115,[4]界面跳转!$H:$I,2,FALSE))</f>
        <v>7521</v>
      </c>
      <c r="AD115" s="16"/>
      <c r="AE115" s="44"/>
      <c r="AF115" s="24">
        <f t="shared" si="37"/>
        <v>5500</v>
      </c>
      <c r="AG115" s="24">
        <v>7600</v>
      </c>
      <c r="AH115" s="24">
        <f t="shared" si="38"/>
        <v>7600</v>
      </c>
      <c r="AI115" s="24">
        <f t="shared" si="39"/>
        <v>5500</v>
      </c>
      <c r="AJ115" s="24">
        <v>6900</v>
      </c>
      <c r="AK115" s="24">
        <f t="shared" si="40"/>
        <v>6800</v>
      </c>
    </row>
    <row r="116" spans="1:37" s="24" customFormat="1" ht="16.399999999999999" customHeight="1" x14ac:dyDescent="0.4">
      <c r="A116" s="18">
        <f t="shared" si="25"/>
        <v>1011100</v>
      </c>
      <c r="B116" s="19">
        <v>9</v>
      </c>
      <c r="C116" s="19">
        <v>1</v>
      </c>
      <c r="D116" s="16">
        <v>1</v>
      </c>
      <c r="E116" s="28">
        <f t="shared" si="36"/>
        <v>10</v>
      </c>
      <c r="F116" s="46">
        <f t="shared" si="26"/>
        <v>9110</v>
      </c>
      <c r="G116" s="46" t="str">
        <f t="shared" si="27"/>
        <v>攻占更多资源点提升势力值至800点</v>
      </c>
      <c r="H116" s="46" t="str">
        <f t="shared" si="28"/>
        <v>8.1.10&gt;&gt;攻占更多资源点提升势力值至800点</v>
      </c>
      <c r="I116" s="16" t="s">
        <v>314</v>
      </c>
      <c r="J116" s="46"/>
      <c r="K116" s="46" t="str">
        <f t="shared" si="29"/>
        <v>&lt;color=#FFC766&gt;攻占资源点提升势力值至800点&lt;/color&gt;</v>
      </c>
      <c r="L116" s="46" t="s">
        <v>249</v>
      </c>
      <c r="M116" s="46" t="s">
        <v>595</v>
      </c>
      <c r="N116" s="46">
        <f t="shared" si="30"/>
        <v>1011100</v>
      </c>
      <c r="O116" s="46">
        <f t="shared" si="31"/>
        <v>1011000</v>
      </c>
      <c r="P116" s="46" t="s">
        <v>516</v>
      </c>
      <c r="Q116" s="46" t="s">
        <v>517</v>
      </c>
      <c r="R116" s="46">
        <v>800</v>
      </c>
      <c r="S116" s="46" t="s">
        <v>411</v>
      </c>
      <c r="T116" s="46" t="s">
        <v>411</v>
      </c>
      <c r="U116" s="44" t="s">
        <v>249</v>
      </c>
      <c r="V116" s="46" t="s">
        <v>511</v>
      </c>
      <c r="W116" s="46"/>
      <c r="X116" s="44">
        <v>1700709</v>
      </c>
      <c r="Y116" s="44"/>
      <c r="Z116" s="44"/>
      <c r="AA116" s="44" t="s">
        <v>514</v>
      </c>
      <c r="AB116" s="18">
        <f>IF(AA116="","",VLOOKUP(AA116,[4]界面跳转!$H:$I,2,FALSE))</f>
        <v>7589</v>
      </c>
      <c r="AD116" s="16"/>
      <c r="AE116" s="44"/>
      <c r="AF116" s="24">
        <f t="shared" si="37"/>
        <v>5500</v>
      </c>
      <c r="AG116" s="24">
        <v>7600</v>
      </c>
      <c r="AH116" s="24">
        <f t="shared" si="38"/>
        <v>7600</v>
      </c>
      <c r="AI116" s="24">
        <f t="shared" si="39"/>
        <v>5500</v>
      </c>
      <c r="AJ116" s="24">
        <v>6900</v>
      </c>
      <c r="AK116" s="24">
        <f t="shared" si="40"/>
        <v>6800</v>
      </c>
    </row>
    <row r="117" spans="1:37" s="24" customFormat="1" ht="16.399999999999999" customHeight="1" x14ac:dyDescent="0.4">
      <c r="A117" s="18">
        <f t="shared" si="25"/>
        <v>1011110</v>
      </c>
      <c r="B117" s="19">
        <v>9</v>
      </c>
      <c r="C117" s="19">
        <v>1</v>
      </c>
      <c r="D117" s="16">
        <v>1</v>
      </c>
      <c r="E117" s="28">
        <f t="shared" si="36"/>
        <v>11</v>
      </c>
      <c r="F117" s="46">
        <f t="shared" si="26"/>
        <v>9111</v>
      </c>
      <c r="G117" s="46" t="str">
        <f t="shared" si="27"/>
        <v>任意1支部队上阵士兵数达到10800名</v>
      </c>
      <c r="H117" s="46" t="str">
        <f t="shared" si="28"/>
        <v>8.1.11&gt;&gt;任意1支部队上阵士兵数达到10800名</v>
      </c>
      <c r="I117" s="16" t="s">
        <v>314</v>
      </c>
      <c r="J117" s="46"/>
      <c r="K117" s="46" t="str">
        <f t="shared" si="29"/>
        <v>&lt;color=#FFC766&gt;任意1支部队士兵数达到10800名&lt;/color&gt;</v>
      </c>
      <c r="L117" s="46" t="s">
        <v>249</v>
      </c>
      <c r="M117" s="46" t="s">
        <v>596</v>
      </c>
      <c r="N117" s="16">
        <f t="shared" si="30"/>
        <v>1011110</v>
      </c>
      <c r="O117" s="16">
        <f t="shared" si="31"/>
        <v>1011000</v>
      </c>
      <c r="P117" s="46" t="s">
        <v>496</v>
      </c>
      <c r="Q117" s="46" t="s">
        <v>497</v>
      </c>
      <c r="R117" s="46">
        <v>10800</v>
      </c>
      <c r="S117" s="46" t="s">
        <v>393</v>
      </c>
      <c r="T117" s="46" t="s">
        <v>393</v>
      </c>
      <c r="U117" s="44" t="s">
        <v>249</v>
      </c>
      <c r="V117" s="46" t="s">
        <v>511</v>
      </c>
      <c r="W117" s="46"/>
      <c r="X117" s="44">
        <v>1700709</v>
      </c>
      <c r="Y117" s="44"/>
      <c r="Z117" s="44"/>
      <c r="AA117" s="43" t="s">
        <v>597</v>
      </c>
      <c r="AB117" s="18">
        <f>IF(AA117="","",VLOOKUP(AA117,[4]界面跳转!$H:$I,2,FALSE))</f>
        <v>7275</v>
      </c>
      <c r="AD117" s="16"/>
      <c r="AE117" s="44"/>
      <c r="AF117" s="24">
        <f t="shared" si="37"/>
        <v>5500</v>
      </c>
      <c r="AG117" s="24">
        <v>7600</v>
      </c>
      <c r="AH117" s="24">
        <f t="shared" si="38"/>
        <v>7600</v>
      </c>
      <c r="AI117" s="24">
        <f t="shared" si="39"/>
        <v>5500</v>
      </c>
      <c r="AJ117" s="24">
        <v>6900</v>
      </c>
      <c r="AK117" s="24">
        <f t="shared" si="40"/>
        <v>6800</v>
      </c>
    </row>
    <row r="118" spans="1:37" s="19" customFormat="1" ht="16.399999999999999" customHeight="1" x14ac:dyDescent="0.4">
      <c r="A118" s="18">
        <f t="shared" si="25"/>
        <v>1011120</v>
      </c>
      <c r="B118" s="19">
        <v>9</v>
      </c>
      <c r="C118" s="19">
        <v>1</v>
      </c>
      <c r="D118" s="16">
        <v>1</v>
      </c>
      <c r="E118" s="28">
        <f t="shared" si="36"/>
        <v>12</v>
      </c>
      <c r="F118" s="16">
        <f t="shared" si="26"/>
        <v>9112</v>
      </c>
      <c r="G118" s="46" t="str">
        <f t="shared" si="27"/>
        <v>建造1个大使馆</v>
      </c>
      <c r="H118" s="46" t="str">
        <f t="shared" si="28"/>
        <v>8.1.12&gt;&gt;建造1个大使馆</v>
      </c>
      <c r="I118" s="16" t="s">
        <v>314</v>
      </c>
      <c r="J118" s="16"/>
      <c r="K118" s="18" t="str">
        <f t="shared" si="29"/>
        <v>&lt;color=#FFC766&gt;建造1个大使馆&lt;/color&gt;</v>
      </c>
      <c r="L118" s="16" t="s">
        <v>249</v>
      </c>
      <c r="M118" s="16" t="s">
        <v>598</v>
      </c>
      <c r="N118" s="16">
        <f t="shared" si="30"/>
        <v>1011120</v>
      </c>
      <c r="O118" s="16">
        <f t="shared" si="31"/>
        <v>1011000</v>
      </c>
      <c r="P118" s="17" t="s">
        <v>366</v>
      </c>
      <c r="Q118" s="17" t="s">
        <v>366</v>
      </c>
      <c r="R118" s="17">
        <v>1</v>
      </c>
      <c r="S118" s="17" t="s">
        <v>599</v>
      </c>
      <c r="T118" s="17" t="s">
        <v>599</v>
      </c>
      <c r="U118" s="44" t="s">
        <v>249</v>
      </c>
      <c r="V118" s="16" t="s">
        <v>600</v>
      </c>
      <c r="W118" s="16"/>
      <c r="X118" s="44">
        <v>1700709</v>
      </c>
      <c r="Y118" s="44"/>
      <c r="Z118" s="44"/>
      <c r="AA118" s="16" t="s">
        <v>601</v>
      </c>
      <c r="AB118" s="18">
        <f>IF(AA118="","",VLOOKUP(AA118,[4]界面跳转!$H:$I,2,FALSE))</f>
        <v>7097</v>
      </c>
      <c r="AD118" s="16"/>
      <c r="AE118" s="44"/>
      <c r="AF118" s="24">
        <f t="shared" si="37"/>
        <v>5500</v>
      </c>
      <c r="AG118" s="24">
        <v>7600</v>
      </c>
      <c r="AH118" s="24">
        <f t="shared" si="38"/>
        <v>7600</v>
      </c>
      <c r="AI118" s="19">
        <f t="shared" si="39"/>
        <v>5500</v>
      </c>
      <c r="AJ118" s="24">
        <v>6900</v>
      </c>
      <c r="AK118" s="19">
        <f t="shared" si="40"/>
        <v>6800</v>
      </c>
    </row>
    <row r="119" spans="1:37" s="24" customFormat="1" ht="16.399999999999999" customHeight="1" x14ac:dyDescent="0.4">
      <c r="A119" s="18">
        <f t="shared" si="25"/>
        <v>1011130</v>
      </c>
      <c r="B119" s="19">
        <v>9</v>
      </c>
      <c r="C119" s="19">
        <v>1</v>
      </c>
      <c r="D119" s="16">
        <v>1</v>
      </c>
      <c r="E119" s="28">
        <f t="shared" si="36"/>
        <v>13</v>
      </c>
      <c r="F119" s="46">
        <f t="shared" si="26"/>
        <v>9113</v>
      </c>
      <c r="G119" s="46" t="str">
        <f t="shared" si="27"/>
        <v>升级大使馆至5级</v>
      </c>
      <c r="H119" s="46" t="str">
        <f t="shared" si="28"/>
        <v>8.1.13&gt;&gt;升级大使馆至5级</v>
      </c>
      <c r="I119" s="16" t="s">
        <v>314</v>
      </c>
      <c r="J119" s="46"/>
      <c r="K119" s="46" t="str">
        <f t="shared" si="29"/>
        <v>&lt;color=#FFC766&gt;升级大使馆至5级&lt;/color&gt;</v>
      </c>
      <c r="L119" s="46" t="s">
        <v>249</v>
      </c>
      <c r="M119" s="16" t="s">
        <v>602</v>
      </c>
      <c r="N119" s="16">
        <f t="shared" si="30"/>
        <v>1011130</v>
      </c>
      <c r="O119" s="16">
        <f t="shared" si="31"/>
        <v>1011000</v>
      </c>
      <c r="P119" s="46" t="s">
        <v>603</v>
      </c>
      <c r="Q119" s="46" t="s">
        <v>603</v>
      </c>
      <c r="R119" s="46">
        <v>5</v>
      </c>
      <c r="S119" s="46" t="s">
        <v>384</v>
      </c>
      <c r="T119" s="46" t="s">
        <v>384</v>
      </c>
      <c r="U119" s="44" t="s">
        <v>249</v>
      </c>
      <c r="V119" s="16" t="s">
        <v>604</v>
      </c>
      <c r="W119" s="46"/>
      <c r="X119" s="44">
        <v>1700709</v>
      </c>
      <c r="Y119" s="44"/>
      <c r="Z119" s="44"/>
      <c r="AA119" s="16" t="s">
        <v>605</v>
      </c>
      <c r="AB119" s="18">
        <f>IF(AA119="","",VLOOKUP(AA119,[4]界面跳转!$H:$I,2,FALSE))</f>
        <v>7055</v>
      </c>
      <c r="AD119" s="16"/>
      <c r="AE119" s="44"/>
      <c r="AF119" s="24">
        <f t="shared" si="37"/>
        <v>5500</v>
      </c>
      <c r="AG119" s="24">
        <v>7600</v>
      </c>
      <c r="AH119" s="24">
        <f t="shared" si="38"/>
        <v>7600</v>
      </c>
      <c r="AI119" s="24">
        <f t="shared" si="39"/>
        <v>5500</v>
      </c>
      <c r="AJ119" s="24">
        <v>6900</v>
      </c>
      <c r="AK119" s="24">
        <f t="shared" si="40"/>
        <v>6800</v>
      </c>
    </row>
    <row r="120" spans="1:37" s="31" customFormat="1" ht="16.5" customHeight="1" x14ac:dyDescent="0.4">
      <c r="A120" s="30">
        <f t="shared" si="25"/>
        <v>1110010</v>
      </c>
      <c r="B120" s="31">
        <v>10</v>
      </c>
      <c r="C120" s="31">
        <v>1</v>
      </c>
      <c r="D120" s="31">
        <v>0</v>
      </c>
      <c r="E120" s="31">
        <f t="shared" si="36"/>
        <v>1</v>
      </c>
      <c r="F120" s="30">
        <f t="shared" si="26"/>
        <v>10001</v>
      </c>
      <c r="G120" s="31" t="str">
        <f t="shared" si="27"/>
        <v>第10章 开启转场</v>
      </c>
      <c r="H120" s="31" t="str">
        <f t="shared" si="28"/>
        <v>第10章&gt;&gt; 开启转场</v>
      </c>
      <c r="I120" s="30" t="s">
        <v>314</v>
      </c>
      <c r="K120" s="30" t="str">
        <f t="shared" si="29"/>
        <v>&lt;color=#FFC766&gt;第10章 开启转场&lt;/color&gt;</v>
      </c>
      <c r="L120" s="30" t="s">
        <v>249</v>
      </c>
      <c r="M120" s="30" t="s">
        <v>315</v>
      </c>
      <c r="N120" s="30">
        <f t="shared" si="30"/>
        <v>1110010</v>
      </c>
      <c r="O120" s="30">
        <f t="shared" si="31"/>
        <v>1110000</v>
      </c>
      <c r="P120" s="32" t="s">
        <v>282</v>
      </c>
      <c r="Q120" s="32" t="s">
        <v>282</v>
      </c>
      <c r="R120" s="32"/>
      <c r="S120" s="32"/>
      <c r="T120" s="32"/>
      <c r="V120" s="30"/>
      <c r="W120" s="30"/>
      <c r="X120" s="30"/>
      <c r="Y120" s="30"/>
      <c r="Z120" s="30"/>
      <c r="AA120" s="30"/>
      <c r="AB120" s="36" t="str">
        <f>IF(AA120="","",VLOOKUP(AA120,[4]界面跳转!$H:$I,2,FALSE))</f>
        <v/>
      </c>
      <c r="AD120" s="30"/>
      <c r="AE120" s="30"/>
      <c r="AF120" s="31" t="str">
        <f t="shared" si="37"/>
        <v/>
      </c>
      <c r="AH120" s="31" t="str">
        <f t="shared" si="38"/>
        <v/>
      </c>
      <c r="AI120" s="31" t="str">
        <f t="shared" si="39"/>
        <v/>
      </c>
      <c r="AK120" s="31" t="str">
        <f t="shared" si="40"/>
        <v/>
      </c>
    </row>
    <row r="121" spans="1:37" s="22" customFormat="1" ht="16.5" customHeight="1" x14ac:dyDescent="0.4">
      <c r="A121" s="21">
        <f t="shared" si="25"/>
        <v>1111000</v>
      </c>
      <c r="B121" s="22">
        <v>10</v>
      </c>
      <c r="C121" s="22">
        <v>1</v>
      </c>
      <c r="D121" s="22">
        <v>1</v>
      </c>
      <c r="E121" s="22">
        <f t="shared" si="36"/>
        <v>0</v>
      </c>
      <c r="F121" s="21">
        <f t="shared" si="26"/>
        <v>10111</v>
      </c>
      <c r="G121" s="21" t="str">
        <f t="shared" si="27"/>
        <v>第10章 研究科技</v>
      </c>
      <c r="H121" s="21" t="str">
        <f t="shared" si="28"/>
        <v>第10章&gt;&gt; 研究科技</v>
      </c>
      <c r="I121" s="21" t="s">
        <v>314</v>
      </c>
      <c r="K121" s="21" t="str">
        <f t="shared" si="29"/>
        <v>&lt;color=#FFC766&gt;第10章 研究科技&lt;/color&gt;</v>
      </c>
      <c r="L121" s="21" t="s">
        <v>249</v>
      </c>
      <c r="M121" s="21" t="s">
        <v>315</v>
      </c>
      <c r="N121" s="21">
        <f t="shared" si="30"/>
        <v>1111000</v>
      </c>
      <c r="O121" s="21">
        <f t="shared" si="31"/>
        <v>1111000</v>
      </c>
      <c r="P121" s="23" t="s">
        <v>283</v>
      </c>
      <c r="Q121" s="23" t="s">
        <v>283</v>
      </c>
      <c r="R121" s="23"/>
      <c r="S121" s="23"/>
      <c r="T121" s="23"/>
      <c r="V121" s="21"/>
      <c r="W121" s="21"/>
      <c r="X121" s="21"/>
      <c r="Y121" s="21"/>
      <c r="Z121" s="21"/>
      <c r="AA121" s="21"/>
      <c r="AB121" s="37" t="str">
        <f>IF(AA121="","",VLOOKUP(AA121,[4]界面跳转!$H:$I,2,FALSE))</f>
        <v/>
      </c>
      <c r="AD121" s="21"/>
      <c r="AE121" s="21"/>
      <c r="AF121" s="22" t="str">
        <f t="shared" si="37"/>
        <v/>
      </c>
      <c r="AH121" s="22" t="str">
        <f t="shared" si="38"/>
        <v/>
      </c>
      <c r="AI121" s="22" t="str">
        <f t="shared" si="39"/>
        <v/>
      </c>
      <c r="AK121" s="22" t="str">
        <f t="shared" si="40"/>
        <v/>
      </c>
    </row>
    <row r="122" spans="1:37" s="24" customFormat="1" ht="16.399999999999999" customHeight="1" x14ac:dyDescent="0.4">
      <c r="A122" s="18">
        <f t="shared" si="25"/>
        <v>1111010</v>
      </c>
      <c r="B122" s="19">
        <v>10</v>
      </c>
      <c r="C122" s="19">
        <v>1</v>
      </c>
      <c r="D122" s="16">
        <v>1</v>
      </c>
      <c r="E122" s="28">
        <f t="shared" si="36"/>
        <v>1</v>
      </c>
      <c r="F122" s="46">
        <f t="shared" si="26"/>
        <v>10101</v>
      </c>
      <c r="G122" s="46" t="str">
        <f t="shared" si="27"/>
        <v>清剿稀有蛮族3次</v>
      </c>
      <c r="H122" s="46" t="str">
        <f t="shared" si="28"/>
        <v>9.1.1&gt;&gt;清剿稀有蛮族3次</v>
      </c>
      <c r="I122" s="16" t="s">
        <v>314</v>
      </c>
      <c r="J122" s="46"/>
      <c r="K122" s="46" t="str">
        <f t="shared" si="29"/>
        <v>&lt;color=#FFC766&gt;清剿稀有蛮族3次&lt;/color&gt;</v>
      </c>
      <c r="L122" s="46" t="s">
        <v>249</v>
      </c>
      <c r="M122" s="44" t="s">
        <v>606</v>
      </c>
      <c r="N122" s="46">
        <f t="shared" si="30"/>
        <v>1111010</v>
      </c>
      <c r="O122" s="46">
        <f t="shared" si="31"/>
        <v>1111000</v>
      </c>
      <c r="P122" s="46" t="s">
        <v>607</v>
      </c>
      <c r="Q122" s="46" t="s">
        <v>607</v>
      </c>
      <c r="R122" s="46">
        <v>3</v>
      </c>
      <c r="S122" s="46" t="s">
        <v>318</v>
      </c>
      <c r="T122" s="46" t="s">
        <v>318</v>
      </c>
      <c r="U122" s="44" t="s">
        <v>249</v>
      </c>
      <c r="V122" s="44" t="s">
        <v>608</v>
      </c>
      <c r="W122" s="46"/>
      <c r="X122" s="44">
        <v>1700710</v>
      </c>
      <c r="Y122" s="44"/>
      <c r="Z122" s="44"/>
      <c r="AA122" s="16" t="s">
        <v>609</v>
      </c>
      <c r="AB122" s="25">
        <f>IF(AA122="","",VLOOKUP(AA122,[4]界面跳转!$H:$I,2,FALSE))</f>
        <v>7332</v>
      </c>
      <c r="AD122" s="16"/>
      <c r="AE122" s="44"/>
      <c r="AF122" s="19">
        <f t="shared" si="37"/>
        <v>6000</v>
      </c>
      <c r="AG122" s="19">
        <v>8400</v>
      </c>
      <c r="AH122" s="19">
        <f t="shared" si="38"/>
        <v>8300</v>
      </c>
      <c r="AI122" s="24">
        <f t="shared" si="39"/>
        <v>6000</v>
      </c>
      <c r="AJ122" s="19">
        <v>7500</v>
      </c>
      <c r="AK122" s="24">
        <f t="shared" si="40"/>
        <v>7400</v>
      </c>
    </row>
    <row r="123" spans="1:37" s="19" customFormat="1" ht="16.399999999999999" customHeight="1" x14ac:dyDescent="0.4">
      <c r="A123" s="16">
        <f t="shared" si="25"/>
        <v>1111020</v>
      </c>
      <c r="B123" s="19">
        <v>10</v>
      </c>
      <c r="C123" s="19">
        <v>1</v>
      </c>
      <c r="D123" s="16">
        <v>1</v>
      </c>
      <c r="E123" s="28">
        <f t="shared" si="36"/>
        <v>2</v>
      </c>
      <c r="F123" s="16">
        <f t="shared" si="26"/>
        <v>10102</v>
      </c>
      <c r="G123" s="46" t="str">
        <f t="shared" si="27"/>
        <v>激活任意一个2500要求的发展方略</v>
      </c>
      <c r="H123" s="46" t="str">
        <f t="shared" si="28"/>
        <v>9.1.2&gt;&gt;激活任意一个2500要求的发展方略</v>
      </c>
      <c r="I123" s="16" t="s">
        <v>314</v>
      </c>
      <c r="J123" s="16"/>
      <c r="K123" s="18" t="str">
        <f t="shared" si="29"/>
        <v>&lt;color=#FFC766&gt;激活任意一个2500要求的发展方略&lt;/color&gt;</v>
      </c>
      <c r="L123" s="16" t="s">
        <v>249</v>
      </c>
      <c r="M123" s="44" t="s">
        <v>610</v>
      </c>
      <c r="N123" s="16">
        <f t="shared" si="30"/>
        <v>1111020</v>
      </c>
      <c r="O123" s="16">
        <f t="shared" si="31"/>
        <v>1111000</v>
      </c>
      <c r="P123" s="17" t="s">
        <v>611</v>
      </c>
      <c r="Q123" s="17" t="s">
        <v>611</v>
      </c>
      <c r="R123" s="17">
        <v>2500</v>
      </c>
      <c r="S123" s="17" t="s">
        <v>612</v>
      </c>
      <c r="T123" s="17" t="s">
        <v>612</v>
      </c>
      <c r="U123" s="44"/>
      <c r="V123" s="16"/>
      <c r="W123" s="16"/>
      <c r="X123" s="44">
        <v>1700718</v>
      </c>
      <c r="Y123" s="44"/>
      <c r="Z123" s="44"/>
      <c r="AA123" s="16" t="s">
        <v>613</v>
      </c>
      <c r="AB123" s="25">
        <f>IF(AA123="","",VLOOKUP(AA123,[4]界面跳转!$H:$I,2,FALSE))</f>
        <v>7362</v>
      </c>
      <c r="AD123" s="16"/>
      <c r="AE123" s="44"/>
      <c r="AF123" s="19">
        <f t="shared" si="37"/>
        <v>6000</v>
      </c>
      <c r="AI123" s="19">
        <f t="shared" si="39"/>
        <v>6000</v>
      </c>
    </row>
    <row r="124" spans="1:37" s="24" customFormat="1" ht="16.399999999999999" customHeight="1" x14ac:dyDescent="0.4">
      <c r="A124" s="18">
        <f t="shared" si="25"/>
        <v>1111030</v>
      </c>
      <c r="B124" s="19">
        <v>10</v>
      </c>
      <c r="C124" s="19">
        <v>1</v>
      </c>
      <c r="D124" s="16">
        <v>1</v>
      </c>
      <c r="E124" s="28">
        <f t="shared" si="36"/>
        <v>3</v>
      </c>
      <c r="F124" s="46">
        <f t="shared" si="26"/>
        <v>10103</v>
      </c>
      <c r="G124" s="46" t="str">
        <f t="shared" si="27"/>
        <v>建造1个市集</v>
      </c>
      <c r="H124" s="46" t="str">
        <f t="shared" si="28"/>
        <v>9.1.3&gt;&gt;建造1个市集</v>
      </c>
      <c r="I124" s="16" t="s">
        <v>314</v>
      </c>
      <c r="J124" s="46"/>
      <c r="K124" s="46" t="str">
        <f t="shared" si="29"/>
        <v>&lt;color=#FFC766&gt;建造1个市集&lt;/color&gt;</v>
      </c>
      <c r="L124" s="46" t="s">
        <v>249</v>
      </c>
      <c r="M124" s="46" t="s">
        <v>614</v>
      </c>
      <c r="N124" s="16">
        <f t="shared" si="30"/>
        <v>1111030</v>
      </c>
      <c r="O124" s="16">
        <f t="shared" si="31"/>
        <v>1111000</v>
      </c>
      <c r="P124" s="46" t="s">
        <v>366</v>
      </c>
      <c r="Q124" s="46" t="s">
        <v>366</v>
      </c>
      <c r="R124" s="46">
        <v>1</v>
      </c>
      <c r="S124" s="46" t="s">
        <v>615</v>
      </c>
      <c r="T124" s="46" t="s">
        <v>615</v>
      </c>
      <c r="U124" s="44" t="s">
        <v>249</v>
      </c>
      <c r="V124" s="46" t="s">
        <v>616</v>
      </c>
      <c r="W124" s="46"/>
      <c r="X124" s="44">
        <v>1700711</v>
      </c>
      <c r="Y124" s="44"/>
      <c r="Z124" s="44"/>
      <c r="AA124" s="16" t="s">
        <v>617</v>
      </c>
      <c r="AB124" s="18">
        <f>IF(AA124="","",VLOOKUP(AA124,[4]界面跳转!$H:$I,2,FALSE))</f>
        <v>7098</v>
      </c>
      <c r="AD124" s="16"/>
      <c r="AE124" s="44"/>
      <c r="AF124" s="24">
        <f t="shared" si="37"/>
        <v>6000</v>
      </c>
      <c r="AH124" s="24">
        <f>IF(AF124="","",2000+800*(B124-1))</f>
        <v>9200</v>
      </c>
      <c r="AI124" s="24">
        <f t="shared" si="39"/>
        <v>6000</v>
      </c>
      <c r="AK124" s="24">
        <f t="shared" ref="AK124:AK152" si="41">IF(AI124="","",2000+600*(B124-1))</f>
        <v>7400</v>
      </c>
    </row>
    <row r="125" spans="1:37" s="24" customFormat="1" ht="16.399999999999999" customHeight="1" x14ac:dyDescent="0.4">
      <c r="A125" s="18">
        <f t="shared" si="25"/>
        <v>1111040</v>
      </c>
      <c r="B125" s="19">
        <v>10</v>
      </c>
      <c r="C125" s="19">
        <v>1</v>
      </c>
      <c r="D125" s="16">
        <v>1</v>
      </c>
      <c r="E125" s="28">
        <f t="shared" si="36"/>
        <v>4</v>
      </c>
      <c r="F125" s="46">
        <f t="shared" si="26"/>
        <v>10104</v>
      </c>
      <c r="G125" s="46" t="str">
        <f t="shared" si="27"/>
        <v>在市集进行资源兑换1次</v>
      </c>
      <c r="H125" s="46" t="str">
        <f t="shared" si="28"/>
        <v>9.1.4&gt;&gt;在市集进行资源兑换1次</v>
      </c>
      <c r="I125" s="16" t="s">
        <v>314</v>
      </c>
      <c r="J125" s="46"/>
      <c r="K125" s="46" t="str">
        <f t="shared" si="29"/>
        <v>&lt;color=#FFC766&gt;在市集进行资源兑换1次&lt;/color&gt;</v>
      </c>
      <c r="L125" s="46" t="s">
        <v>249</v>
      </c>
      <c r="M125" s="46" t="s">
        <v>618</v>
      </c>
      <c r="N125" s="46">
        <f t="shared" si="30"/>
        <v>1111040</v>
      </c>
      <c r="O125" s="46">
        <f t="shared" si="31"/>
        <v>1111000</v>
      </c>
      <c r="P125" s="46" t="s">
        <v>619</v>
      </c>
      <c r="Q125" s="46" t="s">
        <v>619</v>
      </c>
      <c r="R125" s="46">
        <v>1</v>
      </c>
      <c r="S125" s="46" t="s">
        <v>318</v>
      </c>
      <c r="T125" s="46" t="s">
        <v>318</v>
      </c>
      <c r="U125" s="44"/>
      <c r="V125" s="46"/>
      <c r="W125" s="46"/>
      <c r="X125" s="44">
        <v>1700711</v>
      </c>
      <c r="Y125" s="44"/>
      <c r="Z125" s="44"/>
      <c r="AA125" s="16" t="s">
        <v>620</v>
      </c>
      <c r="AB125" s="25">
        <f>IF(AA125="","",VLOOKUP(AA125,[4]界面跳转!$H:$I,2,FALSE))</f>
        <v>7060</v>
      </c>
      <c r="AD125" s="16"/>
      <c r="AE125" s="44"/>
      <c r="AF125" s="24">
        <f t="shared" si="37"/>
        <v>6000</v>
      </c>
      <c r="AH125" s="24">
        <f>IF(AF125="","",2000+800*(B125-1))</f>
        <v>9200</v>
      </c>
      <c r="AI125" s="24">
        <f t="shared" si="39"/>
        <v>6000</v>
      </c>
      <c r="AK125" s="24">
        <f t="shared" si="41"/>
        <v>7400</v>
      </c>
    </row>
    <row r="126" spans="1:37" s="24" customFormat="1" ht="16.399999999999999" customHeight="1" x14ac:dyDescent="0.4">
      <c r="A126" s="18">
        <f t="shared" si="25"/>
        <v>1111050</v>
      </c>
      <c r="B126" s="19">
        <v>10</v>
      </c>
      <c r="C126" s="19">
        <v>1</v>
      </c>
      <c r="D126" s="16">
        <v>1</v>
      </c>
      <c r="E126" s="28">
        <f t="shared" si="36"/>
        <v>5</v>
      </c>
      <c r="F126" s="46">
        <f t="shared" si="26"/>
        <v>10105</v>
      </c>
      <c r="G126" s="46" t="str">
        <f t="shared" si="27"/>
        <v>升级建筑提升城内繁荣度至20000点</v>
      </c>
      <c r="H126" s="46" t="str">
        <f t="shared" si="28"/>
        <v>9.1.5&gt;&gt;升级建筑提升城内繁荣度至20000点</v>
      </c>
      <c r="I126" s="16" t="s">
        <v>314</v>
      </c>
      <c r="J126" s="46"/>
      <c r="K126" s="46" t="str">
        <f t="shared" si="29"/>
        <v>&lt;color=#FFC766&gt;升级建筑提升繁荣度至20000点&lt;/color&gt;</v>
      </c>
      <c r="L126" s="46" t="s">
        <v>249</v>
      </c>
      <c r="M126" s="46" t="s">
        <v>621</v>
      </c>
      <c r="N126" s="16">
        <f t="shared" si="30"/>
        <v>1111050</v>
      </c>
      <c r="O126" s="16">
        <f t="shared" si="31"/>
        <v>1111000</v>
      </c>
      <c r="P126" s="46" t="s">
        <v>446</v>
      </c>
      <c r="Q126" s="46" t="s">
        <v>447</v>
      </c>
      <c r="R126" s="46">
        <v>20000</v>
      </c>
      <c r="S126" s="46" t="s">
        <v>411</v>
      </c>
      <c r="T126" s="46" t="s">
        <v>411</v>
      </c>
      <c r="U126" s="44" t="s">
        <v>249</v>
      </c>
      <c r="V126" s="46" t="s">
        <v>622</v>
      </c>
      <c r="W126" s="46"/>
      <c r="X126" s="44">
        <v>1700710</v>
      </c>
      <c r="Y126" s="44"/>
      <c r="Z126" s="44"/>
      <c r="AA126" s="44" t="s">
        <v>386</v>
      </c>
      <c r="AB126" s="18">
        <f>IF(AA126="","",VLOOKUP(AA126,[4]界面跳转!$H:$I,2,FALSE))</f>
        <v>7001</v>
      </c>
      <c r="AD126" s="16"/>
      <c r="AE126" s="44"/>
      <c r="AF126" s="19">
        <f t="shared" si="37"/>
        <v>6000</v>
      </c>
      <c r="AG126" s="19">
        <v>8400</v>
      </c>
      <c r="AH126" s="19">
        <f t="shared" ref="AH126:AH133" si="42">IF(AF126="","",2000+700*(B126-1))</f>
        <v>8300</v>
      </c>
      <c r="AI126" s="24">
        <f t="shared" si="39"/>
        <v>6000</v>
      </c>
      <c r="AJ126" s="19">
        <v>7500</v>
      </c>
      <c r="AK126" s="24">
        <f t="shared" si="41"/>
        <v>7400</v>
      </c>
    </row>
    <row r="127" spans="1:37" s="28" customFormat="1" ht="16.399999999999999" customHeight="1" x14ac:dyDescent="0.4">
      <c r="A127" s="18">
        <f t="shared" si="25"/>
        <v>1111060</v>
      </c>
      <c r="B127" s="19">
        <v>10</v>
      </c>
      <c r="C127" s="19">
        <v>1</v>
      </c>
      <c r="D127" s="16">
        <v>1</v>
      </c>
      <c r="E127" s="28">
        <f t="shared" si="36"/>
        <v>6</v>
      </c>
      <c r="F127" s="44">
        <f t="shared" si="26"/>
        <v>10106</v>
      </c>
      <c r="G127" s="46" t="str">
        <f t="shared" si="27"/>
        <v>升级城镇中心至9级</v>
      </c>
      <c r="H127" s="46" t="str">
        <f t="shared" si="28"/>
        <v>9.1.6&gt;&gt;升级城镇中心至9级</v>
      </c>
      <c r="I127" s="44" t="s">
        <v>314</v>
      </c>
      <c r="K127" s="44" t="str">
        <f t="shared" si="29"/>
        <v>&lt;color=#FFC766&gt;升级城镇中心至9级&lt;/color&gt;</v>
      </c>
      <c r="L127" s="44" t="s">
        <v>249</v>
      </c>
      <c r="M127" s="44" t="s">
        <v>623</v>
      </c>
      <c r="N127" s="44">
        <f t="shared" si="30"/>
        <v>1111060</v>
      </c>
      <c r="O127" s="44">
        <f t="shared" si="31"/>
        <v>1111000</v>
      </c>
      <c r="P127" s="29" t="s">
        <v>383</v>
      </c>
      <c r="Q127" s="29" t="s">
        <v>383</v>
      </c>
      <c r="R127" s="29">
        <v>9</v>
      </c>
      <c r="S127" s="29" t="s">
        <v>384</v>
      </c>
      <c r="T127" s="29" t="s">
        <v>384</v>
      </c>
      <c r="U127" s="44" t="s">
        <v>249</v>
      </c>
      <c r="V127" s="16" t="s">
        <v>624</v>
      </c>
      <c r="W127" s="44"/>
      <c r="X127" s="44">
        <v>1700710</v>
      </c>
      <c r="Y127" s="44"/>
      <c r="Z127" s="44"/>
      <c r="AA127" s="44" t="s">
        <v>386</v>
      </c>
      <c r="AB127" s="44">
        <f>IF(AA127="","",VLOOKUP(AA127,[4]界面跳转!$H:$I,2,FALSE))</f>
        <v>7001</v>
      </c>
      <c r="AD127" s="44"/>
      <c r="AE127" s="44"/>
      <c r="AF127" s="19">
        <f t="shared" si="37"/>
        <v>6000</v>
      </c>
      <c r="AG127" s="19">
        <v>8400</v>
      </c>
      <c r="AH127" s="19">
        <f t="shared" si="42"/>
        <v>8300</v>
      </c>
      <c r="AI127" s="28">
        <f t="shared" si="39"/>
        <v>6000</v>
      </c>
      <c r="AJ127" s="19">
        <v>7500</v>
      </c>
      <c r="AK127" s="28">
        <f t="shared" si="41"/>
        <v>7400</v>
      </c>
    </row>
    <row r="128" spans="1:37" s="24" customFormat="1" ht="16.399999999999999" customHeight="1" x14ac:dyDescent="0.4">
      <c r="A128" s="18">
        <f t="shared" si="25"/>
        <v>1111070</v>
      </c>
      <c r="B128" s="19">
        <v>10</v>
      </c>
      <c r="C128" s="19">
        <v>1</v>
      </c>
      <c r="D128" s="16">
        <v>1</v>
      </c>
      <c r="E128" s="28">
        <f t="shared" si="36"/>
        <v>7</v>
      </c>
      <c r="F128" s="46">
        <f t="shared" si="26"/>
        <v>10107</v>
      </c>
      <c r="G128" s="46" t="str">
        <f t="shared" si="27"/>
        <v>攻占资源点提升势力值至1050点</v>
      </c>
      <c r="H128" s="46" t="str">
        <f t="shared" si="28"/>
        <v>9.1.7&gt;&gt;攻占资源点提升势力值至1050点</v>
      </c>
      <c r="I128" s="16" t="s">
        <v>314</v>
      </c>
      <c r="J128" s="46"/>
      <c r="K128" s="46" t="str">
        <f t="shared" si="29"/>
        <v>&lt;color=#FFC766&gt;攻占资源点提升势力值至1050点&lt;/color&gt;</v>
      </c>
      <c r="L128" s="46" t="s">
        <v>249</v>
      </c>
      <c r="M128" s="46" t="s">
        <v>625</v>
      </c>
      <c r="N128" s="46">
        <f t="shared" si="30"/>
        <v>1111070</v>
      </c>
      <c r="O128" s="46">
        <f t="shared" si="31"/>
        <v>1111000</v>
      </c>
      <c r="P128" s="46" t="s">
        <v>517</v>
      </c>
      <c r="Q128" s="46" t="s">
        <v>517</v>
      </c>
      <c r="R128" s="46">
        <v>1050</v>
      </c>
      <c r="S128" s="46" t="s">
        <v>411</v>
      </c>
      <c r="T128" s="46" t="s">
        <v>411</v>
      </c>
      <c r="U128" s="44" t="s">
        <v>249</v>
      </c>
      <c r="V128" s="46" t="s">
        <v>511</v>
      </c>
      <c r="W128" s="46"/>
      <c r="X128" s="44">
        <v>1700710</v>
      </c>
      <c r="Y128" s="44"/>
      <c r="Z128" s="44"/>
      <c r="AA128" s="16" t="s">
        <v>556</v>
      </c>
      <c r="AB128" s="25">
        <f>IF(AA128="","",VLOOKUP(AA128,[4]界面跳转!$H:$I,2,FALSE))</f>
        <v>7491</v>
      </c>
      <c r="AD128" s="16"/>
      <c r="AE128" s="44"/>
      <c r="AF128" s="19">
        <f t="shared" si="37"/>
        <v>6000</v>
      </c>
      <c r="AG128" s="19">
        <v>8400</v>
      </c>
      <c r="AH128" s="19">
        <f t="shared" si="42"/>
        <v>8300</v>
      </c>
      <c r="AI128" s="24">
        <f t="shared" si="39"/>
        <v>6000</v>
      </c>
      <c r="AJ128" s="19">
        <v>7500</v>
      </c>
      <c r="AK128" s="24">
        <f t="shared" si="41"/>
        <v>7400</v>
      </c>
    </row>
    <row r="129" spans="1:37" s="24" customFormat="1" ht="16.399999999999999" customHeight="1" x14ac:dyDescent="0.4">
      <c r="A129" s="18">
        <f t="shared" si="25"/>
        <v>1111080</v>
      </c>
      <c r="B129" s="19">
        <v>10</v>
      </c>
      <c r="C129" s="19">
        <v>1</v>
      </c>
      <c r="D129" s="16">
        <v>1</v>
      </c>
      <c r="E129" s="28">
        <f t="shared" si="36"/>
        <v>8</v>
      </c>
      <c r="F129" s="46">
        <f t="shared" si="26"/>
        <v>10108</v>
      </c>
      <c r="G129" s="46" t="str">
        <f t="shared" si="27"/>
        <v>提升木材资源产量至30000/小时</v>
      </c>
      <c r="H129" s="46" t="str">
        <f t="shared" si="28"/>
        <v>9.1.8&gt;&gt;提升木材资源产量至30000/小时</v>
      </c>
      <c r="I129" s="16" t="s">
        <v>314</v>
      </c>
      <c r="J129" s="46"/>
      <c r="K129" s="46" t="str">
        <f t="shared" si="29"/>
        <v>&lt;color=#FFC766&gt;提升木材资源产量至30000/小时&lt;/color&gt;</v>
      </c>
      <c r="L129" s="46" t="s">
        <v>249</v>
      </c>
      <c r="M129" s="46" t="s">
        <v>626</v>
      </c>
      <c r="N129" s="16">
        <f t="shared" si="30"/>
        <v>1111080</v>
      </c>
      <c r="O129" s="16">
        <f t="shared" si="31"/>
        <v>1111000</v>
      </c>
      <c r="P129" s="46" t="s">
        <v>553</v>
      </c>
      <c r="Q129" s="46" t="s">
        <v>553</v>
      </c>
      <c r="R129" s="46">
        <v>30000</v>
      </c>
      <c r="S129" s="46" t="s">
        <v>554</v>
      </c>
      <c r="T129" s="46" t="s">
        <v>554</v>
      </c>
      <c r="U129" s="44" t="s">
        <v>249</v>
      </c>
      <c r="V129" s="16" t="s">
        <v>555</v>
      </c>
      <c r="W129" s="46"/>
      <c r="X129" s="44">
        <v>1700710</v>
      </c>
      <c r="Y129" s="44"/>
      <c r="Z129" s="44"/>
      <c r="AA129" s="44" t="s">
        <v>556</v>
      </c>
      <c r="AB129" s="18">
        <f>IF(AA129="","",VLOOKUP(AA129,[4]界面跳转!$H:$I,2,FALSE))</f>
        <v>7491</v>
      </c>
      <c r="AD129" s="16"/>
      <c r="AE129" s="44"/>
      <c r="AF129" s="19">
        <f t="shared" si="37"/>
        <v>6000</v>
      </c>
      <c r="AG129" s="19">
        <v>8400</v>
      </c>
      <c r="AH129" s="19">
        <f t="shared" si="42"/>
        <v>8300</v>
      </c>
      <c r="AI129" s="24">
        <f t="shared" si="39"/>
        <v>6000</v>
      </c>
      <c r="AJ129" s="19">
        <v>7500</v>
      </c>
      <c r="AK129" s="24">
        <f t="shared" si="41"/>
        <v>7400</v>
      </c>
    </row>
    <row r="130" spans="1:37" s="24" customFormat="1" ht="16.399999999999999" customHeight="1" x14ac:dyDescent="0.4">
      <c r="A130" s="18">
        <f t="shared" si="25"/>
        <v>1111090</v>
      </c>
      <c r="B130" s="19">
        <v>10</v>
      </c>
      <c r="C130" s="19">
        <v>1</v>
      </c>
      <c r="D130" s="16">
        <v>1</v>
      </c>
      <c r="E130" s="28">
        <f t="shared" si="36"/>
        <v>9</v>
      </c>
      <c r="F130" s="46">
        <f t="shared" si="26"/>
        <v>10109</v>
      </c>
      <c r="G130" s="46" t="str">
        <f t="shared" si="27"/>
        <v>提升石头资源产量至16000/小时</v>
      </c>
      <c r="H130" s="46" t="str">
        <f t="shared" si="28"/>
        <v>9.1.9&gt;&gt;提升石头资源产量至16000/小时</v>
      </c>
      <c r="I130" s="16" t="s">
        <v>314</v>
      </c>
      <c r="J130" s="46"/>
      <c r="K130" s="46" t="str">
        <f t="shared" si="29"/>
        <v>&lt;color=#FFC766&gt;提升石头资源产量至16000/小时&lt;/color&gt;</v>
      </c>
      <c r="L130" s="46" t="s">
        <v>249</v>
      </c>
      <c r="M130" s="46" t="s">
        <v>627</v>
      </c>
      <c r="N130" s="16">
        <f t="shared" si="30"/>
        <v>1111090</v>
      </c>
      <c r="O130" s="16">
        <f t="shared" si="31"/>
        <v>1111000</v>
      </c>
      <c r="P130" s="46" t="s">
        <v>592</v>
      </c>
      <c r="Q130" s="46" t="s">
        <v>592</v>
      </c>
      <c r="R130" s="46">
        <v>16000</v>
      </c>
      <c r="S130" s="46" t="s">
        <v>554</v>
      </c>
      <c r="T130" s="46" t="s">
        <v>554</v>
      </c>
      <c r="U130" s="44" t="s">
        <v>249</v>
      </c>
      <c r="V130" s="16" t="s">
        <v>593</v>
      </c>
      <c r="W130" s="46"/>
      <c r="X130" s="44">
        <v>1700710</v>
      </c>
      <c r="Y130" s="44"/>
      <c r="Z130" s="44"/>
      <c r="AA130" s="44" t="s">
        <v>594</v>
      </c>
      <c r="AB130" s="18">
        <f>IF(AA130="","",VLOOKUP(AA130,[4]界面跳转!$H:$I,2,FALSE))</f>
        <v>7521</v>
      </c>
      <c r="AD130" s="16"/>
      <c r="AE130" s="44"/>
      <c r="AF130" s="19">
        <f t="shared" si="37"/>
        <v>6000</v>
      </c>
      <c r="AG130" s="19">
        <v>8400</v>
      </c>
      <c r="AH130" s="19">
        <f t="shared" si="42"/>
        <v>8300</v>
      </c>
      <c r="AI130" s="24">
        <f t="shared" si="39"/>
        <v>6000</v>
      </c>
      <c r="AJ130" s="19">
        <v>7500</v>
      </c>
      <c r="AK130" s="24">
        <f t="shared" si="41"/>
        <v>7400</v>
      </c>
    </row>
    <row r="131" spans="1:37" s="24" customFormat="1" ht="16.399999999999999" customHeight="1" x14ac:dyDescent="0.4">
      <c r="A131" s="18">
        <f t="shared" si="25"/>
        <v>1111100</v>
      </c>
      <c r="B131" s="19">
        <v>10</v>
      </c>
      <c r="C131" s="19">
        <v>1</v>
      </c>
      <c r="D131" s="16">
        <v>1</v>
      </c>
      <c r="E131" s="28">
        <f t="shared" si="36"/>
        <v>10</v>
      </c>
      <c r="F131" s="46">
        <f t="shared" si="26"/>
        <v>10110</v>
      </c>
      <c r="G131" s="46" t="str">
        <f t="shared" si="27"/>
        <v>任意2支部队上阵士兵数分别达到6000名(打野练副队)</v>
      </c>
      <c r="H131" s="46" t="str">
        <f t="shared" si="28"/>
        <v>9.1.10&gt;&gt;任意2支部队上阵士兵数分别达到6000名(打野练副队)</v>
      </c>
      <c r="I131" s="16" t="s">
        <v>314</v>
      </c>
      <c r="J131" s="46"/>
      <c r="K131" s="46" t="str">
        <f t="shared" si="29"/>
        <v>&lt;color=#FFC766&gt;任意2支部队士兵数达到6000名&lt;/color&gt;</v>
      </c>
      <c r="L131" s="46" t="s">
        <v>249</v>
      </c>
      <c r="M131" s="46" t="s">
        <v>628</v>
      </c>
      <c r="N131" s="46">
        <f t="shared" si="30"/>
        <v>1111100</v>
      </c>
      <c r="O131" s="46">
        <f t="shared" si="31"/>
        <v>1111000</v>
      </c>
      <c r="P131" s="46" t="s">
        <v>629</v>
      </c>
      <c r="Q131" s="46" t="s">
        <v>630</v>
      </c>
      <c r="R131" s="46">
        <v>6000</v>
      </c>
      <c r="S131" s="46" t="s">
        <v>631</v>
      </c>
      <c r="T131" s="46" t="s">
        <v>393</v>
      </c>
      <c r="U131" s="44" t="s">
        <v>249</v>
      </c>
      <c r="V131" s="46" t="s">
        <v>406</v>
      </c>
      <c r="W131" s="46"/>
      <c r="X131" s="44">
        <v>1700710</v>
      </c>
      <c r="Y131" s="44"/>
      <c r="Z131" s="44"/>
      <c r="AA131" s="43" t="s">
        <v>632</v>
      </c>
      <c r="AB131" s="25">
        <f>IF(AA131="","",VLOOKUP(AA131,[4]界面跳转!$H:$I,2,FALSE))</f>
        <v>7464</v>
      </c>
      <c r="AD131" s="16"/>
      <c r="AE131" s="44"/>
      <c r="AF131" s="19">
        <f t="shared" si="37"/>
        <v>6000</v>
      </c>
      <c r="AG131" s="19">
        <v>8400</v>
      </c>
      <c r="AH131" s="19">
        <f t="shared" si="42"/>
        <v>8300</v>
      </c>
      <c r="AI131" s="24">
        <f t="shared" si="39"/>
        <v>6000</v>
      </c>
      <c r="AJ131" s="19">
        <v>7500</v>
      </c>
      <c r="AK131" s="24">
        <f t="shared" si="41"/>
        <v>7400</v>
      </c>
    </row>
    <row r="132" spans="1:37" s="31" customFormat="1" ht="16.5" customHeight="1" x14ac:dyDescent="0.4">
      <c r="A132" s="30">
        <f t="shared" si="25"/>
        <v>1210010</v>
      </c>
      <c r="B132" s="31">
        <v>11</v>
      </c>
      <c r="C132" s="31">
        <v>1</v>
      </c>
      <c r="D132" s="31">
        <v>0</v>
      </c>
      <c r="E132" s="31">
        <f t="shared" si="36"/>
        <v>1</v>
      </c>
      <c r="F132" s="30">
        <f t="shared" si="26"/>
        <v>11001</v>
      </c>
      <c r="G132" s="31" t="str">
        <f t="shared" si="27"/>
        <v>第11章 开启转场</v>
      </c>
      <c r="H132" s="31" t="str">
        <f t="shared" si="28"/>
        <v>第11章&gt;&gt; 开启转场</v>
      </c>
      <c r="I132" s="30" t="s">
        <v>314</v>
      </c>
      <c r="K132" s="30" t="str">
        <f t="shared" si="29"/>
        <v>&lt;color=#FFC766&gt;第11章 开启转场&lt;/color&gt;</v>
      </c>
      <c r="L132" s="30" t="s">
        <v>249</v>
      </c>
      <c r="M132" s="30" t="s">
        <v>315</v>
      </c>
      <c r="N132" s="30">
        <f t="shared" si="30"/>
        <v>1210010</v>
      </c>
      <c r="O132" s="30">
        <f t="shared" si="31"/>
        <v>1210000</v>
      </c>
      <c r="P132" s="32" t="s">
        <v>284</v>
      </c>
      <c r="Q132" s="32" t="s">
        <v>284</v>
      </c>
      <c r="R132" s="32"/>
      <c r="S132" s="32"/>
      <c r="T132" s="32"/>
      <c r="V132" s="30"/>
      <c r="W132" s="30"/>
      <c r="X132" s="30"/>
      <c r="Y132" s="30"/>
      <c r="Z132" s="30"/>
      <c r="AA132" s="30"/>
      <c r="AB132" s="36" t="str">
        <f>IF(AA132="","",VLOOKUP(AA132,[4]界面跳转!$H:$I,2,FALSE))</f>
        <v/>
      </c>
      <c r="AD132" s="30"/>
      <c r="AE132" s="30"/>
      <c r="AF132" s="31" t="str">
        <f t="shared" si="37"/>
        <v/>
      </c>
      <c r="AH132" s="31" t="str">
        <f t="shared" si="42"/>
        <v/>
      </c>
      <c r="AI132" s="31" t="str">
        <f t="shared" si="39"/>
        <v/>
      </c>
      <c r="AK132" s="31" t="str">
        <f t="shared" si="41"/>
        <v/>
      </c>
    </row>
    <row r="133" spans="1:37" s="22" customFormat="1" ht="16.5" customHeight="1" x14ac:dyDescent="0.4">
      <c r="A133" s="21">
        <f t="shared" si="25"/>
        <v>1211000</v>
      </c>
      <c r="B133" s="22">
        <v>11</v>
      </c>
      <c r="C133" s="22">
        <v>1</v>
      </c>
      <c r="D133" s="22">
        <v>1</v>
      </c>
      <c r="E133" s="22">
        <f t="shared" si="36"/>
        <v>0</v>
      </c>
      <c r="F133" s="21">
        <f t="shared" si="26"/>
        <v>11112</v>
      </c>
      <c r="G133" s="21" t="str">
        <f t="shared" si="27"/>
        <v>第11章 探访天下</v>
      </c>
      <c r="H133" s="21" t="str">
        <f t="shared" si="28"/>
        <v>第11章&gt;&gt; 探访天下</v>
      </c>
      <c r="I133" s="21" t="s">
        <v>314</v>
      </c>
      <c r="K133" s="21" t="str">
        <f t="shared" si="29"/>
        <v>&lt;color=#FFC766&gt;第11章 探访天下&lt;/color&gt;</v>
      </c>
      <c r="L133" s="21" t="s">
        <v>249</v>
      </c>
      <c r="M133" s="21" t="s">
        <v>315</v>
      </c>
      <c r="N133" s="21">
        <f t="shared" si="30"/>
        <v>1211000</v>
      </c>
      <c r="O133" s="21">
        <f t="shared" si="31"/>
        <v>1211000</v>
      </c>
      <c r="P133" s="23" t="s">
        <v>285</v>
      </c>
      <c r="Q133" s="23" t="s">
        <v>285</v>
      </c>
      <c r="R133" s="23"/>
      <c r="S133" s="23"/>
      <c r="T133" s="23"/>
      <c r="V133" s="21"/>
      <c r="W133" s="21"/>
      <c r="X133" s="21"/>
      <c r="Y133" s="21"/>
      <c r="Z133" s="21"/>
      <c r="AA133" s="21"/>
      <c r="AB133" s="37" t="str">
        <f>IF(AA133="","",VLOOKUP(AA133,[4]界面跳转!$H:$I,2,FALSE))</f>
        <v/>
      </c>
      <c r="AD133" s="21"/>
      <c r="AE133" s="21"/>
      <c r="AF133" s="22" t="str">
        <f t="shared" si="37"/>
        <v/>
      </c>
      <c r="AH133" s="22" t="str">
        <f t="shared" si="42"/>
        <v/>
      </c>
      <c r="AI133" s="22" t="str">
        <f t="shared" si="39"/>
        <v/>
      </c>
      <c r="AK133" s="22" t="str">
        <f t="shared" si="41"/>
        <v/>
      </c>
    </row>
    <row r="134" spans="1:37" s="28" customFormat="1" ht="16.399999999999999" customHeight="1" x14ac:dyDescent="0.4">
      <c r="A134" s="18">
        <f t="shared" si="25"/>
        <v>1211010</v>
      </c>
      <c r="B134" s="19">
        <v>11</v>
      </c>
      <c r="C134" s="19">
        <v>1</v>
      </c>
      <c r="D134" s="16">
        <v>1</v>
      </c>
      <c r="E134" s="28">
        <f t="shared" si="36"/>
        <v>1</v>
      </c>
      <c r="F134" s="44">
        <f t="shared" si="26"/>
        <v>11101</v>
      </c>
      <c r="G134" s="46" t="str">
        <f t="shared" si="27"/>
        <v>建造1个酒馆</v>
      </c>
      <c r="H134" s="46" t="str">
        <f t="shared" si="28"/>
        <v>10.1.1&gt;&gt;建造1个酒馆</v>
      </c>
      <c r="I134" s="44" t="s">
        <v>314</v>
      </c>
      <c r="K134" s="44" t="str">
        <f t="shared" si="29"/>
        <v>&lt;color=#FFC766&gt;建造1个酒馆&lt;/color&gt;</v>
      </c>
      <c r="L134" s="44" t="s">
        <v>249</v>
      </c>
      <c r="M134" s="16" t="s">
        <v>633</v>
      </c>
      <c r="N134" s="44">
        <f t="shared" si="30"/>
        <v>1211010</v>
      </c>
      <c r="O134" s="44">
        <f t="shared" si="31"/>
        <v>1211000</v>
      </c>
      <c r="P134" s="29" t="s">
        <v>366</v>
      </c>
      <c r="Q134" s="29" t="s">
        <v>366</v>
      </c>
      <c r="R134" s="29">
        <v>1</v>
      </c>
      <c r="S134" s="29" t="s">
        <v>634</v>
      </c>
      <c r="T134" s="29" t="s">
        <v>634</v>
      </c>
      <c r="U134" s="44" t="s">
        <v>249</v>
      </c>
      <c r="V134" s="44" t="s">
        <v>635</v>
      </c>
      <c r="W134" s="44"/>
      <c r="X134" s="44">
        <v>1700711</v>
      </c>
      <c r="Y134" s="44"/>
      <c r="Z134" s="44"/>
      <c r="AA134" s="16" t="s">
        <v>636</v>
      </c>
      <c r="AB134" s="44">
        <f>IF(AA134="","",VLOOKUP(AA134,[4]界面跳转!$H:$I,2,FALSE))</f>
        <v>7104</v>
      </c>
      <c r="AD134" s="44"/>
      <c r="AE134" s="44"/>
      <c r="AF134" s="28">
        <f t="shared" si="37"/>
        <v>6500</v>
      </c>
      <c r="AH134" s="28">
        <f t="shared" ref="AH134:AH152" si="43">IF(AF134="","",2000+800*(B134-1))</f>
        <v>10000</v>
      </c>
      <c r="AI134" s="28">
        <f t="shared" si="39"/>
        <v>6500</v>
      </c>
      <c r="AK134" s="28">
        <f t="shared" si="41"/>
        <v>8000</v>
      </c>
    </row>
    <row r="135" spans="1:37" s="19" customFormat="1" ht="16.399999999999999" customHeight="1" x14ac:dyDescent="0.4">
      <c r="A135" s="18">
        <f t="shared" si="25"/>
        <v>1211020</v>
      </c>
      <c r="B135" s="19">
        <v>11</v>
      </c>
      <c r="C135" s="19">
        <v>1</v>
      </c>
      <c r="D135" s="16">
        <v>1</v>
      </c>
      <c r="E135" s="28">
        <f t="shared" si="36"/>
        <v>2</v>
      </c>
      <c r="F135" s="18">
        <f t="shared" si="26"/>
        <v>11102</v>
      </c>
      <c r="G135" s="46" t="str">
        <f t="shared" si="27"/>
        <v>在酒馆寻访内政官1次</v>
      </c>
      <c r="H135" s="46" t="str">
        <f t="shared" si="28"/>
        <v>10.1.2&gt;&gt;在酒馆寻访内政官1次</v>
      </c>
      <c r="I135" s="16" t="s">
        <v>314</v>
      </c>
      <c r="K135" s="18" t="str">
        <f t="shared" si="29"/>
        <v>&lt;color=#FFC766&gt;在酒馆寻访内政官1次&lt;/color&gt;</v>
      </c>
      <c r="L135" s="16" t="s">
        <v>249</v>
      </c>
      <c r="M135" s="46" t="s">
        <v>637</v>
      </c>
      <c r="N135" s="18">
        <f t="shared" si="30"/>
        <v>1211020</v>
      </c>
      <c r="O135" s="18">
        <f t="shared" si="31"/>
        <v>1211000</v>
      </c>
      <c r="P135" s="20" t="s">
        <v>638</v>
      </c>
      <c r="Q135" s="20" t="s">
        <v>638</v>
      </c>
      <c r="R135" s="20">
        <v>1</v>
      </c>
      <c r="S135" s="20" t="s">
        <v>318</v>
      </c>
      <c r="T135" s="20" t="s">
        <v>318</v>
      </c>
      <c r="U135" s="44"/>
      <c r="V135" s="16"/>
      <c r="W135" s="16"/>
      <c r="X135" s="44">
        <v>1700711</v>
      </c>
      <c r="Y135" s="44"/>
      <c r="Z135" s="44"/>
      <c r="AA135" s="60" t="s">
        <v>639</v>
      </c>
      <c r="AB135" s="18">
        <f>IF(AA135="","",VLOOKUP(AA135,[4]界面跳转!$H:$I,2,FALSE))</f>
        <v>7074</v>
      </c>
      <c r="AD135" s="16"/>
      <c r="AE135" s="44"/>
      <c r="AF135" s="19">
        <f t="shared" si="37"/>
        <v>6500</v>
      </c>
      <c r="AH135" s="19">
        <f t="shared" si="43"/>
        <v>10000</v>
      </c>
      <c r="AI135" s="19">
        <f t="shared" si="39"/>
        <v>6500</v>
      </c>
      <c r="AK135" s="19">
        <f t="shared" si="41"/>
        <v>8000</v>
      </c>
    </row>
    <row r="136" spans="1:37" s="19" customFormat="1" ht="16.399999999999999" customHeight="1" x14ac:dyDescent="0.4">
      <c r="A136" s="18">
        <f t="shared" si="25"/>
        <v>1211030</v>
      </c>
      <c r="B136" s="19">
        <v>11</v>
      </c>
      <c r="C136" s="19">
        <v>1</v>
      </c>
      <c r="D136" s="16">
        <v>1</v>
      </c>
      <c r="E136" s="28">
        <f t="shared" si="36"/>
        <v>3</v>
      </c>
      <c r="F136" s="16">
        <f t="shared" si="26"/>
        <v>11103</v>
      </c>
      <c r="G136" s="46" t="str">
        <f t="shared" si="27"/>
        <v>城内委任1名内政官</v>
      </c>
      <c r="H136" s="46" t="str">
        <f t="shared" si="28"/>
        <v>10.1.3&gt;&gt;城内委任1名内政官</v>
      </c>
      <c r="I136" s="16" t="s">
        <v>314</v>
      </c>
      <c r="J136" s="16"/>
      <c r="K136" s="18" t="str">
        <f t="shared" si="29"/>
        <v>&lt;color=#FFC766&gt;城内委任1名内政官&lt;/color&gt;</v>
      </c>
      <c r="L136" s="16" t="s">
        <v>249</v>
      </c>
      <c r="M136" s="46" t="s">
        <v>640</v>
      </c>
      <c r="N136" s="16">
        <f t="shared" si="30"/>
        <v>1211030</v>
      </c>
      <c r="O136" s="16">
        <f t="shared" si="31"/>
        <v>1211000</v>
      </c>
      <c r="P136" s="17" t="s">
        <v>641</v>
      </c>
      <c r="Q136" s="17" t="s">
        <v>641</v>
      </c>
      <c r="R136" s="17">
        <v>1</v>
      </c>
      <c r="S136" s="17" t="s">
        <v>642</v>
      </c>
      <c r="T136" s="17" t="s">
        <v>642</v>
      </c>
      <c r="U136" s="44"/>
      <c r="V136" s="16"/>
      <c r="W136" s="16"/>
      <c r="X136" s="44">
        <v>1700711</v>
      </c>
      <c r="Y136" s="44"/>
      <c r="Z136" s="44"/>
      <c r="AA136" s="60" t="s">
        <v>643</v>
      </c>
      <c r="AB136" s="18">
        <f>IF(AA136="","",VLOOKUP(AA136,[4]界面跳转!$H:$I,2,FALSE))</f>
        <v>7592</v>
      </c>
      <c r="AD136" s="16"/>
      <c r="AE136" s="44"/>
      <c r="AF136" s="19">
        <f t="shared" si="37"/>
        <v>6500</v>
      </c>
      <c r="AH136" s="19">
        <f t="shared" si="43"/>
        <v>10000</v>
      </c>
      <c r="AI136" s="19">
        <f t="shared" si="39"/>
        <v>6500</v>
      </c>
      <c r="AK136" s="19">
        <f t="shared" si="41"/>
        <v>8000</v>
      </c>
    </row>
    <row r="137" spans="1:37" s="24" customFormat="1" ht="16.399999999999999" customHeight="1" x14ac:dyDescent="0.4">
      <c r="A137" s="18">
        <f t="shared" si="25"/>
        <v>1211040</v>
      </c>
      <c r="B137" s="19">
        <v>11</v>
      </c>
      <c r="C137" s="19">
        <v>1</v>
      </c>
      <c r="D137" s="16">
        <v>1</v>
      </c>
      <c r="E137" s="28">
        <f t="shared" si="36"/>
        <v>4</v>
      </c>
      <c r="F137" s="46">
        <f t="shared" si="26"/>
        <v>11104</v>
      </c>
      <c r="G137" s="46" t="str">
        <f t="shared" si="27"/>
        <v>编辑1个内政官探险队</v>
      </c>
      <c r="H137" s="46" t="str">
        <f t="shared" si="28"/>
        <v>10.1.4&gt;&gt;编辑1个内政官探险队</v>
      </c>
      <c r="I137" s="16" t="s">
        <v>314</v>
      </c>
      <c r="J137" s="46"/>
      <c r="K137" s="46" t="str">
        <f t="shared" si="29"/>
        <v>&lt;color=#FFC766&gt;编辑1个内政官探险队&lt;/color&gt;</v>
      </c>
      <c r="L137" s="46" t="s">
        <v>249</v>
      </c>
      <c r="M137" s="46" t="s">
        <v>644</v>
      </c>
      <c r="N137" s="46">
        <f t="shared" si="30"/>
        <v>1211040</v>
      </c>
      <c r="O137" s="46">
        <f t="shared" si="31"/>
        <v>1211000</v>
      </c>
      <c r="P137" s="46" t="s">
        <v>645</v>
      </c>
      <c r="Q137" s="46" t="s">
        <v>645</v>
      </c>
      <c r="R137" s="46">
        <v>1</v>
      </c>
      <c r="S137" s="46" t="s">
        <v>646</v>
      </c>
      <c r="T137" s="46" t="s">
        <v>646</v>
      </c>
      <c r="U137" s="44"/>
      <c r="V137" s="46"/>
      <c r="W137" s="46"/>
      <c r="X137" s="44">
        <v>1700711</v>
      </c>
      <c r="Y137" s="44"/>
      <c r="Z137" s="44"/>
      <c r="AA137" s="60" t="s">
        <v>643</v>
      </c>
      <c r="AB137" s="18">
        <f>IF(AA137="","",VLOOKUP(AA137,[4]界面跳转!$H:$I,2,FALSE))</f>
        <v>7592</v>
      </c>
      <c r="AD137" s="16"/>
      <c r="AE137" s="44"/>
      <c r="AF137" s="24">
        <f t="shared" si="37"/>
        <v>6500</v>
      </c>
      <c r="AH137" s="24">
        <f t="shared" si="43"/>
        <v>10000</v>
      </c>
      <c r="AI137" s="24">
        <f t="shared" si="39"/>
        <v>6500</v>
      </c>
      <c r="AK137" s="24">
        <f t="shared" si="41"/>
        <v>8000</v>
      </c>
    </row>
    <row r="138" spans="1:37" s="24" customFormat="1" ht="16.399999999999999" customHeight="1" x14ac:dyDescent="0.4">
      <c r="A138" s="18">
        <f t="shared" si="25"/>
        <v>1211050</v>
      </c>
      <c r="B138" s="19">
        <v>11</v>
      </c>
      <c r="C138" s="19">
        <v>1</v>
      </c>
      <c r="D138" s="16">
        <v>1</v>
      </c>
      <c r="E138" s="28">
        <f t="shared" si="36"/>
        <v>5</v>
      </c>
      <c r="F138" s="46">
        <f t="shared" si="26"/>
        <v>11105</v>
      </c>
      <c r="G138" s="46" t="str">
        <f t="shared" si="27"/>
        <v>完成1次探险事件</v>
      </c>
      <c r="H138" s="46" t="str">
        <f t="shared" si="28"/>
        <v>10.1.5&gt;&gt;完成1次探险事件</v>
      </c>
      <c r="I138" s="16" t="s">
        <v>314</v>
      </c>
      <c r="J138" s="46"/>
      <c r="K138" s="46" t="str">
        <f t="shared" si="29"/>
        <v>&lt;color=#FFC766&gt;完成1次探险事件&lt;/color&gt;</v>
      </c>
      <c r="L138" s="46" t="s">
        <v>249</v>
      </c>
      <c r="M138" s="46" t="s">
        <v>647</v>
      </c>
      <c r="N138" s="46">
        <f t="shared" si="30"/>
        <v>1211050</v>
      </c>
      <c r="O138" s="46">
        <f t="shared" si="31"/>
        <v>1211000</v>
      </c>
      <c r="P138" s="46" t="s">
        <v>648</v>
      </c>
      <c r="Q138" s="46" t="s">
        <v>648</v>
      </c>
      <c r="R138" s="46">
        <v>1</v>
      </c>
      <c r="S138" s="46" t="s">
        <v>649</v>
      </c>
      <c r="T138" s="46" t="s">
        <v>649</v>
      </c>
      <c r="U138" s="44" t="s">
        <v>249</v>
      </c>
      <c r="V138" s="46" t="s">
        <v>650</v>
      </c>
      <c r="W138" s="46"/>
      <c r="X138" s="44">
        <v>1700711</v>
      </c>
      <c r="Y138" s="44"/>
      <c r="Z138" s="44"/>
      <c r="AA138" s="60" t="s">
        <v>643</v>
      </c>
      <c r="AB138" s="18">
        <f>IF(AA138="","",VLOOKUP(AA138,[4]界面跳转!$H:$I,2,FALSE))</f>
        <v>7592</v>
      </c>
      <c r="AD138" s="16"/>
      <c r="AE138" s="44"/>
      <c r="AF138" s="24">
        <f t="shared" si="37"/>
        <v>6500</v>
      </c>
      <c r="AH138" s="24">
        <f t="shared" si="43"/>
        <v>10000</v>
      </c>
      <c r="AI138" s="24">
        <f t="shared" si="39"/>
        <v>6500</v>
      </c>
      <c r="AK138" s="24">
        <f t="shared" si="41"/>
        <v>8000</v>
      </c>
    </row>
    <row r="139" spans="1:37" s="24" customFormat="1" ht="16.399999999999999" customHeight="1" x14ac:dyDescent="0.4">
      <c r="A139" s="18">
        <f t="shared" si="25"/>
        <v>1211060</v>
      </c>
      <c r="B139" s="19">
        <v>11</v>
      </c>
      <c r="C139" s="19">
        <v>1</v>
      </c>
      <c r="D139" s="16">
        <v>1</v>
      </c>
      <c r="E139" s="28">
        <f t="shared" si="36"/>
        <v>6</v>
      </c>
      <c r="F139" s="46">
        <f t="shared" si="26"/>
        <v>11106</v>
      </c>
      <c r="G139" s="46" t="str">
        <f t="shared" si="27"/>
        <v>升级任意内政官等级至3级</v>
      </c>
      <c r="H139" s="46" t="str">
        <f t="shared" si="28"/>
        <v>10.1.6&gt;&gt;升级任意内政官等级至3级</v>
      </c>
      <c r="I139" s="16" t="s">
        <v>314</v>
      </c>
      <c r="J139" s="46"/>
      <c r="K139" s="46" t="str">
        <f t="shared" si="29"/>
        <v>&lt;color=#FFC766&gt;升级任意内政官等级至3级&lt;/color&gt;</v>
      </c>
      <c r="L139" s="46" t="s">
        <v>249</v>
      </c>
      <c r="M139" s="46" t="s">
        <v>651</v>
      </c>
      <c r="N139" s="46">
        <f t="shared" si="30"/>
        <v>1211060</v>
      </c>
      <c r="O139" s="46">
        <f t="shared" si="31"/>
        <v>1211000</v>
      </c>
      <c r="P139" s="46" t="s">
        <v>652</v>
      </c>
      <c r="Q139" s="46" t="s">
        <v>652</v>
      </c>
      <c r="R139" s="46">
        <v>3</v>
      </c>
      <c r="S139" s="46" t="s">
        <v>384</v>
      </c>
      <c r="T139" s="46" t="s">
        <v>384</v>
      </c>
      <c r="U139" s="44"/>
      <c r="V139" s="46"/>
      <c r="W139" s="46"/>
      <c r="X139" s="44">
        <v>1700711</v>
      </c>
      <c r="Y139" s="44"/>
      <c r="Z139" s="44"/>
      <c r="AA139" s="60" t="s">
        <v>643</v>
      </c>
      <c r="AB139" s="18">
        <f>IF(AA139="","",VLOOKUP(AA139,[4]界面跳转!$H:$I,2,FALSE))</f>
        <v>7592</v>
      </c>
      <c r="AD139" s="16"/>
      <c r="AE139" s="44"/>
      <c r="AF139" s="24">
        <f t="shared" si="37"/>
        <v>6500</v>
      </c>
      <c r="AH139" s="24">
        <f t="shared" si="43"/>
        <v>10000</v>
      </c>
      <c r="AI139" s="24">
        <f t="shared" si="39"/>
        <v>6500</v>
      </c>
      <c r="AK139" s="24">
        <f t="shared" si="41"/>
        <v>8000</v>
      </c>
    </row>
    <row r="140" spans="1:37" s="24" customFormat="1" ht="16.399999999999999" customHeight="1" x14ac:dyDescent="0.4">
      <c r="A140" s="18">
        <f t="shared" si="25"/>
        <v>1211070</v>
      </c>
      <c r="B140" s="19">
        <v>11</v>
      </c>
      <c r="C140" s="19">
        <v>1</v>
      </c>
      <c r="D140" s="16">
        <v>1</v>
      </c>
      <c r="E140" s="28">
        <f t="shared" si="36"/>
        <v>7</v>
      </c>
      <c r="F140" s="46">
        <f t="shared" si="26"/>
        <v>11107</v>
      </c>
      <c r="G140" s="46" t="str">
        <f t="shared" si="27"/>
        <v>将内政官探险队等级提升至2级</v>
      </c>
      <c r="H140" s="46" t="str">
        <f t="shared" si="28"/>
        <v>10.1.7&gt;&gt;将内政官探险队等级提升至2级</v>
      </c>
      <c r="I140" s="16" t="s">
        <v>314</v>
      </c>
      <c r="J140" s="46"/>
      <c r="K140" s="46" t="str">
        <f t="shared" si="29"/>
        <v>&lt;color=#FFC766&gt;将内政官探险队等级提升至2级&lt;/color&gt;</v>
      </c>
      <c r="L140" s="46" t="s">
        <v>249</v>
      </c>
      <c r="M140" s="46" t="s">
        <v>653</v>
      </c>
      <c r="N140" s="46">
        <f t="shared" si="30"/>
        <v>1211070</v>
      </c>
      <c r="O140" s="46">
        <f t="shared" si="31"/>
        <v>1211000</v>
      </c>
      <c r="P140" s="46" t="s">
        <v>654</v>
      </c>
      <c r="Q140" s="46" t="s">
        <v>654</v>
      </c>
      <c r="R140" s="46">
        <v>2</v>
      </c>
      <c r="S140" s="46" t="s">
        <v>384</v>
      </c>
      <c r="T140" s="46" t="s">
        <v>384</v>
      </c>
      <c r="U140" s="44" t="s">
        <v>249</v>
      </c>
      <c r="V140" s="46" t="s">
        <v>650</v>
      </c>
      <c r="W140" s="46"/>
      <c r="X140" s="44">
        <v>1700711</v>
      </c>
      <c r="Y140" s="44"/>
      <c r="Z140" s="44"/>
      <c r="AA140" s="60" t="s">
        <v>643</v>
      </c>
      <c r="AB140" s="18">
        <f>IF(AA140="","",VLOOKUP(AA140,[4]界面跳转!$H:$I,2,FALSE))</f>
        <v>7592</v>
      </c>
      <c r="AD140" s="16"/>
      <c r="AE140" s="44"/>
      <c r="AF140" s="24">
        <f t="shared" si="37"/>
        <v>6500</v>
      </c>
      <c r="AH140" s="24">
        <f t="shared" si="43"/>
        <v>10000</v>
      </c>
      <c r="AI140" s="24">
        <f t="shared" si="39"/>
        <v>6500</v>
      </c>
      <c r="AK140" s="24">
        <f t="shared" si="41"/>
        <v>8000</v>
      </c>
    </row>
    <row r="141" spans="1:37" s="24" customFormat="1" ht="16.399999999999999" customHeight="1" x14ac:dyDescent="0.4">
      <c r="A141" s="18">
        <f t="shared" ref="A141:A204" si="44">(B141+1)*100000+C141*10000+D141*1000+E141*10</f>
        <v>1211080</v>
      </c>
      <c r="B141" s="19">
        <v>11</v>
      </c>
      <c r="C141" s="19">
        <v>1</v>
      </c>
      <c r="D141" s="16">
        <v>1</v>
      </c>
      <c r="E141" s="28">
        <f t="shared" si="36"/>
        <v>8</v>
      </c>
      <c r="F141" s="46">
        <f t="shared" ref="F141:F204" si="45">IF($A141="","",IF($E141=0,$B141*1000+$D141*100+COUNTIF($O:$O,$A141),$B141*1000+$D141*100+$E141))</f>
        <v>11108</v>
      </c>
      <c r="G141" s="46" t="str">
        <f t="shared" ref="G141:G204" si="46">CONCATENATE(P141,R141,S141)</f>
        <v>解雇任意类型士兵100名(回收食物)</v>
      </c>
      <c r="H141" s="46" t="str">
        <f t="shared" ref="H141:H204" si="47">IF(OR(D141=0,E141=0),SUBSTITUTE(G141,"章",CONCATENATE("章&gt;&gt;")),CONCATENATE(B141-1,".",D141,IF(E141=0,"",CONCATENATE(".",E141)),"&gt;&gt;",G141))</f>
        <v>10.1.8&gt;&gt;解雇任意类型士兵100名(回收食物)</v>
      </c>
      <c r="I141" s="16" t="s">
        <v>314</v>
      </c>
      <c r="J141" s="46"/>
      <c r="K141" s="46" t="str">
        <f t="shared" ref="K141:K204" si="48">CONCATENATE("&lt;color=#FFC766&gt;",CONCATENATE(Q141,R141,T141),"&lt;/color&gt;")</f>
        <v>&lt;color=#FFC766&gt;解雇任意类型士兵100名&lt;/color&gt;</v>
      </c>
      <c r="L141" s="46" t="s">
        <v>249</v>
      </c>
      <c r="M141" s="46" t="s">
        <v>655</v>
      </c>
      <c r="N141" s="46">
        <f t="shared" ref="N141:N204" si="49">A141</f>
        <v>1211080</v>
      </c>
      <c r="O141" s="46">
        <f t="shared" ref="O141:O204" si="50">(B141+1)*100000+C141*10000+D141*1000</f>
        <v>1211000</v>
      </c>
      <c r="P141" s="46" t="s">
        <v>656</v>
      </c>
      <c r="Q141" s="46" t="s">
        <v>656</v>
      </c>
      <c r="R141" s="46">
        <v>100</v>
      </c>
      <c r="S141" s="46" t="s">
        <v>657</v>
      </c>
      <c r="T141" s="46" t="s">
        <v>393</v>
      </c>
      <c r="U141" s="44"/>
      <c r="V141" s="46"/>
      <c r="W141" s="46"/>
      <c r="X141" s="44">
        <v>1700711</v>
      </c>
      <c r="Y141" s="44"/>
      <c r="Z141" s="44"/>
      <c r="AA141" s="43" t="s">
        <v>658</v>
      </c>
      <c r="AB141" s="25">
        <f>IF(AA141="","",VLOOKUP(AA141,[4]界面跳转!$H:$I,2,FALSE))</f>
        <v>7036</v>
      </c>
      <c r="AD141" s="16"/>
      <c r="AE141" s="44"/>
      <c r="AF141" s="24">
        <f t="shared" si="37"/>
        <v>6500</v>
      </c>
      <c r="AH141" s="24">
        <f t="shared" si="43"/>
        <v>10000</v>
      </c>
      <c r="AI141" s="24">
        <f t="shared" si="39"/>
        <v>6500</v>
      </c>
      <c r="AK141" s="24">
        <f t="shared" si="41"/>
        <v>8000</v>
      </c>
    </row>
    <row r="142" spans="1:37" s="24" customFormat="1" ht="16.399999999999999" customHeight="1" x14ac:dyDescent="0.4">
      <c r="A142" s="18">
        <f t="shared" si="44"/>
        <v>1211090</v>
      </c>
      <c r="B142" s="19">
        <v>11</v>
      </c>
      <c r="C142" s="19">
        <v>1</v>
      </c>
      <c r="D142" s="16">
        <v>1</v>
      </c>
      <c r="E142" s="28">
        <f t="shared" si="36"/>
        <v>9</v>
      </c>
      <c r="F142" s="46">
        <f t="shared" si="45"/>
        <v>11109</v>
      </c>
      <c r="G142" s="46" t="str">
        <f t="shared" si="46"/>
        <v>任意1支部队上阵士兵数达到13200名</v>
      </c>
      <c r="H142" s="46" t="str">
        <f t="shared" si="47"/>
        <v>10.1.9&gt;&gt;任意1支部队上阵士兵数达到13200名</v>
      </c>
      <c r="I142" s="16" t="s">
        <v>314</v>
      </c>
      <c r="J142" s="46"/>
      <c r="K142" s="46" t="str">
        <f t="shared" si="48"/>
        <v>&lt;color=#FFC766&gt;任意1支部队士兵数达到13200名&lt;/color&gt;</v>
      </c>
      <c r="L142" s="46" t="s">
        <v>249</v>
      </c>
      <c r="M142" s="46" t="s">
        <v>659</v>
      </c>
      <c r="N142" s="46">
        <f t="shared" si="49"/>
        <v>1211090</v>
      </c>
      <c r="O142" s="46">
        <f t="shared" si="50"/>
        <v>1211000</v>
      </c>
      <c r="P142" s="46" t="s">
        <v>496</v>
      </c>
      <c r="Q142" s="46" t="s">
        <v>497</v>
      </c>
      <c r="R142" s="46">
        <v>13200</v>
      </c>
      <c r="S142" s="46" t="s">
        <v>393</v>
      </c>
      <c r="T142" s="46" t="s">
        <v>393</v>
      </c>
      <c r="U142" s="44" t="s">
        <v>249</v>
      </c>
      <c r="V142" s="46" t="s">
        <v>511</v>
      </c>
      <c r="W142" s="46"/>
      <c r="X142" s="44">
        <v>1700711</v>
      </c>
      <c r="Y142" s="44"/>
      <c r="Z142" s="44"/>
      <c r="AA142" s="43" t="s">
        <v>660</v>
      </c>
      <c r="AB142" s="25">
        <f>IF(AA142="","",VLOOKUP(AA142,[4]界面跳转!$H:$I,2,FALSE))</f>
        <v>7276</v>
      </c>
      <c r="AD142" s="16"/>
      <c r="AE142" s="44"/>
      <c r="AF142" s="24">
        <f t="shared" si="37"/>
        <v>6500</v>
      </c>
      <c r="AH142" s="24">
        <f t="shared" si="43"/>
        <v>10000</v>
      </c>
      <c r="AI142" s="24">
        <f t="shared" si="39"/>
        <v>6500</v>
      </c>
      <c r="AK142" s="24">
        <f t="shared" si="41"/>
        <v>8000</v>
      </c>
    </row>
    <row r="143" spans="1:37" s="24" customFormat="1" ht="16.399999999999999" customHeight="1" x14ac:dyDescent="0.4">
      <c r="A143" s="18">
        <f t="shared" si="44"/>
        <v>1211100</v>
      </c>
      <c r="B143" s="19">
        <v>11</v>
      </c>
      <c r="C143" s="19">
        <v>1</v>
      </c>
      <c r="D143" s="16">
        <v>1</v>
      </c>
      <c r="E143" s="28">
        <f t="shared" si="36"/>
        <v>10</v>
      </c>
      <c r="F143" s="46">
        <f t="shared" si="45"/>
        <v>11110</v>
      </c>
      <c r="G143" s="46" t="str">
        <f t="shared" si="46"/>
        <v>任意2支部队上阵士兵数分别达到11200名(打野练副队)</v>
      </c>
      <c r="H143" s="46" t="str">
        <f t="shared" si="47"/>
        <v>10.1.10&gt;&gt;任意2支部队上阵士兵数分别达到11200名(打野练副队)</v>
      </c>
      <c r="I143" s="16" t="s">
        <v>314</v>
      </c>
      <c r="J143" s="46"/>
      <c r="K143" s="46" t="str">
        <f t="shared" si="48"/>
        <v>&lt;color=#FFC766&gt;任意2支部队士兵数达到11200名&lt;/color&gt;</v>
      </c>
      <c r="L143" s="46" t="s">
        <v>249</v>
      </c>
      <c r="M143" s="46" t="s">
        <v>661</v>
      </c>
      <c r="N143" s="46">
        <f t="shared" si="49"/>
        <v>1211100</v>
      </c>
      <c r="O143" s="46">
        <f t="shared" si="50"/>
        <v>1211000</v>
      </c>
      <c r="P143" s="46" t="s">
        <v>629</v>
      </c>
      <c r="Q143" s="46" t="s">
        <v>630</v>
      </c>
      <c r="R143" s="46">
        <v>11200</v>
      </c>
      <c r="S143" s="46" t="s">
        <v>631</v>
      </c>
      <c r="T143" s="46" t="s">
        <v>393</v>
      </c>
      <c r="U143" s="44" t="s">
        <v>249</v>
      </c>
      <c r="V143" s="46" t="s">
        <v>406</v>
      </c>
      <c r="W143" s="46"/>
      <c r="X143" s="44">
        <v>1700711</v>
      </c>
      <c r="Y143" s="44"/>
      <c r="Z143" s="44"/>
      <c r="AA143" s="43" t="s">
        <v>662</v>
      </c>
      <c r="AB143" s="25">
        <f>IF(AA143="","",VLOOKUP(AA143,[4]界面跳转!$H:$I,2,FALSE))</f>
        <v>7465</v>
      </c>
      <c r="AD143" s="16"/>
      <c r="AE143" s="44"/>
      <c r="AF143" s="24">
        <f t="shared" si="37"/>
        <v>6500</v>
      </c>
      <c r="AH143" s="24">
        <f t="shared" si="43"/>
        <v>10000</v>
      </c>
      <c r="AI143" s="24">
        <f t="shared" si="39"/>
        <v>6500</v>
      </c>
      <c r="AK143" s="24">
        <f t="shared" si="41"/>
        <v>8000</v>
      </c>
    </row>
    <row r="144" spans="1:37" s="24" customFormat="1" ht="16.399999999999999" customHeight="1" x14ac:dyDescent="0.4">
      <c r="A144" s="18">
        <f t="shared" si="44"/>
        <v>1211110</v>
      </c>
      <c r="B144" s="19">
        <v>11</v>
      </c>
      <c r="C144" s="19">
        <v>1</v>
      </c>
      <c r="D144" s="16">
        <v>1</v>
      </c>
      <c r="E144" s="28">
        <f t="shared" si="36"/>
        <v>11</v>
      </c>
      <c r="F144" s="46">
        <f t="shared" si="45"/>
        <v>11111</v>
      </c>
      <c r="G144" s="46" t="str">
        <f t="shared" si="46"/>
        <v>攻占1个5级或更高级的资源点(多队集火，副队先手扛伤害)</v>
      </c>
      <c r="H144" s="46" t="str">
        <f t="shared" si="47"/>
        <v>10.1.11&gt;&gt;攻占1个5级或更高级的资源点(多队集火，副队先手扛伤害)</v>
      </c>
      <c r="I144" s="16" t="s">
        <v>314</v>
      </c>
      <c r="J144" s="46"/>
      <c r="K144" s="46" t="str">
        <f t="shared" si="48"/>
        <v>&lt;color=#FFC766&gt;攻占1个5级或更高级资源点&lt;/color&gt;</v>
      </c>
      <c r="L144" s="46" t="s">
        <v>249</v>
      </c>
      <c r="M144" s="46" t="s">
        <v>663</v>
      </c>
      <c r="N144" s="46">
        <f t="shared" si="49"/>
        <v>1211110</v>
      </c>
      <c r="O144" s="46">
        <f t="shared" si="50"/>
        <v>1211000</v>
      </c>
      <c r="P144" s="46" t="s">
        <v>417</v>
      </c>
      <c r="Q144" s="46" t="s">
        <v>417</v>
      </c>
      <c r="R144" s="46">
        <v>1</v>
      </c>
      <c r="S144" s="17" t="s">
        <v>664</v>
      </c>
      <c r="T144" s="17" t="s">
        <v>665</v>
      </c>
      <c r="U144" s="44" t="s">
        <v>249</v>
      </c>
      <c r="V144" s="16" t="s">
        <v>666</v>
      </c>
      <c r="W144" s="46"/>
      <c r="X144" s="44">
        <v>1700711</v>
      </c>
      <c r="Y144" s="44"/>
      <c r="Z144" s="44"/>
      <c r="AA144" s="44" t="s">
        <v>667</v>
      </c>
      <c r="AB144" s="25">
        <f>IF(AA144="","",VLOOKUP(AA144,[4]界面跳转!$H:$I,2,FALSE))</f>
        <v>7492</v>
      </c>
      <c r="AD144" s="16"/>
      <c r="AE144" s="44"/>
      <c r="AF144" s="24">
        <f t="shared" si="37"/>
        <v>6500</v>
      </c>
      <c r="AH144" s="24">
        <f t="shared" si="43"/>
        <v>10000</v>
      </c>
      <c r="AI144" s="24">
        <f t="shared" si="39"/>
        <v>6500</v>
      </c>
      <c r="AK144" s="24">
        <f t="shared" si="41"/>
        <v>8000</v>
      </c>
    </row>
    <row r="145" spans="1:37" s="31" customFormat="1" ht="16.5" customHeight="1" x14ac:dyDescent="0.4">
      <c r="A145" s="30">
        <f t="shared" si="44"/>
        <v>1310010</v>
      </c>
      <c r="B145" s="31">
        <v>12</v>
      </c>
      <c r="C145" s="31">
        <v>1</v>
      </c>
      <c r="D145" s="31">
        <v>0</v>
      </c>
      <c r="E145" s="31">
        <f t="shared" si="36"/>
        <v>1</v>
      </c>
      <c r="F145" s="30">
        <f t="shared" si="45"/>
        <v>12001</v>
      </c>
      <c r="G145" s="31" t="str">
        <f t="shared" si="46"/>
        <v>第12章 开启转场</v>
      </c>
      <c r="H145" s="31" t="str">
        <f t="shared" si="47"/>
        <v>第12章&gt;&gt; 开启转场</v>
      </c>
      <c r="I145" s="30" t="s">
        <v>314</v>
      </c>
      <c r="K145" s="30" t="str">
        <f t="shared" si="48"/>
        <v>&lt;color=#FFC766&gt;第12章 开启转场&lt;/color&gt;</v>
      </c>
      <c r="L145" s="30" t="s">
        <v>249</v>
      </c>
      <c r="M145" s="30" t="s">
        <v>315</v>
      </c>
      <c r="N145" s="30">
        <f t="shared" si="49"/>
        <v>1310010</v>
      </c>
      <c r="O145" s="30">
        <f t="shared" si="50"/>
        <v>1310000</v>
      </c>
      <c r="P145" s="32" t="s">
        <v>286</v>
      </c>
      <c r="Q145" s="32" t="s">
        <v>286</v>
      </c>
      <c r="R145" s="32"/>
      <c r="S145" s="32"/>
      <c r="T145" s="32"/>
      <c r="V145" s="30"/>
      <c r="W145" s="30"/>
      <c r="X145" s="30"/>
      <c r="Y145" s="30"/>
      <c r="Z145" s="30"/>
      <c r="AA145" s="30"/>
      <c r="AB145" s="36" t="str">
        <f>IF(AA145="","",VLOOKUP(AA145,[4]界面跳转!$H:$I,2,FALSE))</f>
        <v/>
      </c>
      <c r="AD145" s="30"/>
      <c r="AE145" s="30"/>
      <c r="AF145" s="31" t="str">
        <f t="shared" si="37"/>
        <v/>
      </c>
      <c r="AH145" s="31" t="str">
        <f t="shared" si="43"/>
        <v/>
      </c>
      <c r="AI145" s="31" t="str">
        <f t="shared" si="39"/>
        <v/>
      </c>
      <c r="AK145" s="31" t="str">
        <f t="shared" si="41"/>
        <v/>
      </c>
    </row>
    <row r="146" spans="1:37" s="22" customFormat="1" ht="16.5" customHeight="1" x14ac:dyDescent="0.4">
      <c r="A146" s="21">
        <f t="shared" si="44"/>
        <v>1311000</v>
      </c>
      <c r="B146" s="22">
        <v>12</v>
      </c>
      <c r="C146" s="22">
        <v>1</v>
      </c>
      <c r="D146" s="22">
        <v>1</v>
      </c>
      <c r="E146" s="22">
        <f t="shared" si="36"/>
        <v>0</v>
      </c>
      <c r="F146" s="21">
        <f t="shared" si="45"/>
        <v>12110</v>
      </c>
      <c r="G146" s="21" t="str">
        <f t="shared" si="46"/>
        <v>第12章 统军之将</v>
      </c>
      <c r="H146" s="21" t="str">
        <f t="shared" si="47"/>
        <v>第12章&gt;&gt; 统军之将</v>
      </c>
      <c r="I146" s="21" t="s">
        <v>314</v>
      </c>
      <c r="K146" s="21" t="str">
        <f t="shared" si="48"/>
        <v>&lt;color=#FFC766&gt;第12章 统军之将&lt;/color&gt;</v>
      </c>
      <c r="L146" s="21" t="s">
        <v>249</v>
      </c>
      <c r="M146" s="21" t="s">
        <v>315</v>
      </c>
      <c r="N146" s="21">
        <f t="shared" si="49"/>
        <v>1311000</v>
      </c>
      <c r="O146" s="21">
        <f t="shared" si="50"/>
        <v>1311000</v>
      </c>
      <c r="P146" s="23" t="s">
        <v>287</v>
      </c>
      <c r="Q146" s="23" t="s">
        <v>287</v>
      </c>
      <c r="R146" s="23"/>
      <c r="S146" s="23"/>
      <c r="T146" s="23"/>
      <c r="V146" s="21"/>
      <c r="W146" s="21"/>
      <c r="X146" s="21"/>
      <c r="Y146" s="21"/>
      <c r="Z146" s="21"/>
      <c r="AA146" s="21"/>
      <c r="AB146" s="37" t="str">
        <f>IF(AA146="","",VLOOKUP(AA146,[4]界面跳转!$H:$I,2,FALSE))</f>
        <v/>
      </c>
      <c r="AD146" s="21"/>
      <c r="AE146" s="21"/>
      <c r="AF146" s="22" t="str">
        <f t="shared" si="37"/>
        <v/>
      </c>
      <c r="AH146" s="22" t="str">
        <f t="shared" si="43"/>
        <v/>
      </c>
      <c r="AI146" s="22" t="str">
        <f t="shared" si="39"/>
        <v/>
      </c>
      <c r="AK146" s="22" t="str">
        <f t="shared" si="41"/>
        <v/>
      </c>
    </row>
    <row r="147" spans="1:37" s="28" customFormat="1" ht="16.399999999999999" customHeight="1" x14ac:dyDescent="0.4">
      <c r="A147" s="18">
        <f t="shared" si="44"/>
        <v>1311010</v>
      </c>
      <c r="B147" s="19">
        <v>12</v>
      </c>
      <c r="C147" s="19">
        <v>1</v>
      </c>
      <c r="D147" s="16">
        <v>1</v>
      </c>
      <c r="E147" s="28">
        <f t="shared" si="36"/>
        <v>1</v>
      </c>
      <c r="F147" s="44">
        <f t="shared" si="45"/>
        <v>12101</v>
      </c>
      <c r="G147" s="46" t="str">
        <f t="shared" si="46"/>
        <v>升级居民房舍至8级</v>
      </c>
      <c r="H147" s="46" t="str">
        <f t="shared" si="47"/>
        <v>11.1.1&gt;&gt;升级居民房舍至8级</v>
      </c>
      <c r="I147" s="16" t="s">
        <v>314</v>
      </c>
      <c r="J147" s="46"/>
      <c r="K147" s="46" t="str">
        <f t="shared" si="48"/>
        <v>&lt;color=#FFC766&gt;升级居民房舍至8级&lt;/color&gt;</v>
      </c>
      <c r="L147" s="46" t="s">
        <v>249</v>
      </c>
      <c r="M147" s="16" t="s">
        <v>668</v>
      </c>
      <c r="N147" s="44">
        <f t="shared" si="49"/>
        <v>1311010</v>
      </c>
      <c r="O147" s="44">
        <f t="shared" si="50"/>
        <v>1311000</v>
      </c>
      <c r="P147" s="29" t="s">
        <v>669</v>
      </c>
      <c r="Q147" s="29" t="s">
        <v>669</v>
      </c>
      <c r="R147" s="29">
        <v>8</v>
      </c>
      <c r="S147" s="29" t="s">
        <v>384</v>
      </c>
      <c r="T147" s="29" t="s">
        <v>384</v>
      </c>
      <c r="U147" s="44" t="s">
        <v>249</v>
      </c>
      <c r="V147" s="16" t="s">
        <v>670</v>
      </c>
      <c r="W147" s="44"/>
      <c r="X147" s="44">
        <v>1700712</v>
      </c>
      <c r="Y147" s="44"/>
      <c r="Z147" s="44"/>
      <c r="AA147" s="44" t="s">
        <v>671</v>
      </c>
      <c r="AB147" s="44">
        <f>IF(AA147="","",VLOOKUP(AA147,[4]界面跳转!$H:$I,2,FALSE))</f>
        <v>7006</v>
      </c>
      <c r="AD147" s="44"/>
      <c r="AE147" s="44"/>
      <c r="AF147" s="28">
        <f t="shared" si="37"/>
        <v>7000</v>
      </c>
      <c r="AH147" s="28">
        <f t="shared" si="43"/>
        <v>10800</v>
      </c>
      <c r="AI147" s="28">
        <f t="shared" si="39"/>
        <v>7000</v>
      </c>
      <c r="AK147" s="28">
        <f t="shared" si="41"/>
        <v>8600</v>
      </c>
    </row>
    <row r="148" spans="1:37" s="19" customFormat="1" ht="16.399999999999999" customHeight="1" x14ac:dyDescent="0.4">
      <c r="A148" s="18">
        <f t="shared" si="44"/>
        <v>1311020</v>
      </c>
      <c r="B148" s="19">
        <v>12</v>
      </c>
      <c r="C148" s="19">
        <v>1</v>
      </c>
      <c r="D148" s="16">
        <v>1</v>
      </c>
      <c r="E148" s="28">
        <f t="shared" si="36"/>
        <v>2</v>
      </c>
      <c r="F148" s="18">
        <f t="shared" si="45"/>
        <v>12102</v>
      </c>
      <c r="G148" s="46" t="str">
        <f t="shared" si="46"/>
        <v>在城镇中心消耗帝国币进行1次征税</v>
      </c>
      <c r="H148" s="46" t="str">
        <f t="shared" si="47"/>
        <v>11.1.2&gt;&gt;在城镇中心消耗帝国币进行1次征税</v>
      </c>
      <c r="I148" s="16" t="s">
        <v>314</v>
      </c>
      <c r="J148" s="46"/>
      <c r="K148" s="46" t="str">
        <f t="shared" si="48"/>
        <v>&lt;color=#FFC766&gt;在城镇中心进行1次征税&lt;/color&gt;</v>
      </c>
      <c r="L148" s="46" t="s">
        <v>249</v>
      </c>
      <c r="M148" s="16" t="s">
        <v>672</v>
      </c>
      <c r="N148" s="18">
        <f t="shared" si="49"/>
        <v>1311020</v>
      </c>
      <c r="O148" s="18">
        <f t="shared" si="50"/>
        <v>1311000</v>
      </c>
      <c r="P148" s="20" t="s">
        <v>673</v>
      </c>
      <c r="Q148" s="20" t="s">
        <v>674</v>
      </c>
      <c r="R148" s="20">
        <v>1</v>
      </c>
      <c r="S148" s="20" t="s">
        <v>675</v>
      </c>
      <c r="T148" s="20" t="s">
        <v>675</v>
      </c>
      <c r="U148" s="44"/>
      <c r="V148" s="16"/>
      <c r="W148" s="16"/>
      <c r="X148" s="44">
        <v>1700712</v>
      </c>
      <c r="Y148" s="44"/>
      <c r="Z148" s="44"/>
      <c r="AA148" s="16" t="s">
        <v>676</v>
      </c>
      <c r="AB148" s="44">
        <f>IF(AA148="","",VLOOKUP(AA148,[4]界面跳转!$H:$I,2,FALSE))</f>
        <v>7005</v>
      </c>
      <c r="AD148" s="16"/>
      <c r="AE148" s="44"/>
      <c r="AF148" s="19">
        <f t="shared" si="37"/>
        <v>7000</v>
      </c>
      <c r="AH148" s="19">
        <f t="shared" si="43"/>
        <v>10800</v>
      </c>
      <c r="AI148" s="19">
        <f t="shared" si="39"/>
        <v>7000</v>
      </c>
      <c r="AK148" s="19">
        <f t="shared" si="41"/>
        <v>8600</v>
      </c>
    </row>
    <row r="149" spans="1:37" s="19" customFormat="1" ht="16.399999999999999" customHeight="1" x14ac:dyDescent="0.4">
      <c r="A149" s="18">
        <f t="shared" si="44"/>
        <v>1311030</v>
      </c>
      <c r="B149" s="19">
        <v>12</v>
      </c>
      <c r="C149" s="19">
        <v>1</v>
      </c>
      <c r="D149" s="16">
        <v>1</v>
      </c>
      <c r="E149" s="28">
        <f t="shared" si="36"/>
        <v>3</v>
      </c>
      <c r="F149" s="16">
        <f t="shared" si="45"/>
        <v>12103</v>
      </c>
      <c r="G149" s="46" t="str">
        <f t="shared" si="46"/>
        <v>点将台消耗铜币累计精锐招募500次</v>
      </c>
      <c r="H149" s="46" t="str">
        <f t="shared" si="47"/>
        <v>11.1.3&gt;&gt;点将台消耗铜币累计精锐招募500次</v>
      </c>
      <c r="I149" s="16" t="s">
        <v>314</v>
      </c>
      <c r="J149" s="46"/>
      <c r="K149" s="46" t="str">
        <f t="shared" si="48"/>
        <v>&lt;color=#FFC766&gt;点将台累计精锐招募500次&lt;/color&gt;</v>
      </c>
      <c r="L149" s="46" t="s">
        <v>249</v>
      </c>
      <c r="M149" s="16" t="s">
        <v>677</v>
      </c>
      <c r="N149" s="16">
        <f t="shared" si="49"/>
        <v>1311030</v>
      </c>
      <c r="O149" s="16">
        <f t="shared" si="50"/>
        <v>1311000</v>
      </c>
      <c r="P149" s="17" t="s">
        <v>678</v>
      </c>
      <c r="Q149" s="17" t="s">
        <v>679</v>
      </c>
      <c r="R149" s="17">
        <v>500</v>
      </c>
      <c r="S149" s="17" t="s">
        <v>318</v>
      </c>
      <c r="T149" s="17" t="s">
        <v>318</v>
      </c>
      <c r="U149" s="44"/>
      <c r="V149" s="16"/>
      <c r="W149" s="16"/>
      <c r="X149" s="44">
        <v>1700712</v>
      </c>
      <c r="Y149" s="44"/>
      <c r="Z149" s="44"/>
      <c r="AA149" s="16" t="s">
        <v>680</v>
      </c>
      <c r="AB149" s="18">
        <f>IF(AA149="","",VLOOKUP(AA149,[4]界面跳转!$H:$I,2,FALSE))</f>
        <v>7409</v>
      </c>
      <c r="AD149" s="16"/>
      <c r="AE149" s="44"/>
      <c r="AF149" s="19">
        <f t="shared" si="37"/>
        <v>7000</v>
      </c>
      <c r="AH149" s="19">
        <f t="shared" si="43"/>
        <v>10800</v>
      </c>
      <c r="AI149" s="19">
        <f t="shared" si="39"/>
        <v>7000</v>
      </c>
      <c r="AK149" s="19">
        <f t="shared" si="41"/>
        <v>8600</v>
      </c>
    </row>
    <row r="150" spans="1:37" s="24" customFormat="1" ht="16.399999999999999" customHeight="1" x14ac:dyDescent="0.4">
      <c r="A150" s="18">
        <f t="shared" si="44"/>
        <v>1311040</v>
      </c>
      <c r="B150" s="19">
        <v>12</v>
      </c>
      <c r="C150" s="19">
        <v>1</v>
      </c>
      <c r="D150" s="16">
        <v>1</v>
      </c>
      <c r="E150" s="28">
        <f t="shared" si="36"/>
        <v>4</v>
      </c>
      <c r="F150" s="46">
        <f t="shared" si="45"/>
        <v>12104</v>
      </c>
      <c r="G150" s="46" t="str">
        <f t="shared" si="46"/>
        <v>分解任意英雄或技能信物获得5000技能点</v>
      </c>
      <c r="H150" s="46" t="str">
        <f t="shared" si="47"/>
        <v>11.1.4&gt;&gt;分解任意英雄或技能信物获得5000技能点</v>
      </c>
      <c r="I150" s="16" t="s">
        <v>314</v>
      </c>
      <c r="J150" s="46"/>
      <c r="K150" s="46" t="str">
        <f t="shared" si="48"/>
        <v>&lt;color=#FFC766&gt;分解任意英雄或技能信物获得5000技能点&lt;/color&gt;</v>
      </c>
      <c r="L150" s="46" t="s">
        <v>249</v>
      </c>
      <c r="M150" s="46" t="s">
        <v>681</v>
      </c>
      <c r="N150" s="46">
        <f t="shared" si="49"/>
        <v>1311040</v>
      </c>
      <c r="O150" s="46">
        <f t="shared" si="50"/>
        <v>1311000</v>
      </c>
      <c r="P150" s="46" t="s">
        <v>682</v>
      </c>
      <c r="Q150" s="46" t="s">
        <v>682</v>
      </c>
      <c r="R150" s="46">
        <v>5000</v>
      </c>
      <c r="S150" s="46" t="s">
        <v>683</v>
      </c>
      <c r="T150" s="46" t="s">
        <v>683</v>
      </c>
      <c r="U150" s="44"/>
      <c r="V150" s="46"/>
      <c r="W150" s="46"/>
      <c r="X150" s="44">
        <v>1700712</v>
      </c>
      <c r="Y150" s="44"/>
      <c r="Z150" s="44"/>
      <c r="AA150" s="16" t="s">
        <v>684</v>
      </c>
      <c r="AB150" s="25">
        <f>IF(AA150="","",VLOOKUP(AA150,[4]界面跳转!$H:$I,2,FALSE))</f>
        <v>7115</v>
      </c>
      <c r="AD150" s="16"/>
      <c r="AE150" s="44"/>
      <c r="AF150" s="24">
        <f t="shared" si="37"/>
        <v>7000</v>
      </c>
      <c r="AH150" s="24">
        <f t="shared" si="43"/>
        <v>10800</v>
      </c>
      <c r="AI150" s="24">
        <f t="shared" si="39"/>
        <v>7000</v>
      </c>
      <c r="AK150" s="24">
        <f t="shared" si="41"/>
        <v>8600</v>
      </c>
    </row>
    <row r="151" spans="1:37" s="24" customFormat="1" ht="16.399999999999999" customHeight="1" x14ac:dyDescent="0.4">
      <c r="A151" s="18">
        <f t="shared" si="44"/>
        <v>1311050</v>
      </c>
      <c r="B151" s="19">
        <v>12</v>
      </c>
      <c r="C151" s="19">
        <v>1</v>
      </c>
      <c r="D151" s="16">
        <v>1</v>
      </c>
      <c r="E151" s="28">
        <f t="shared" si="36"/>
        <v>5</v>
      </c>
      <c r="F151" s="46">
        <f t="shared" si="45"/>
        <v>12105</v>
      </c>
      <c r="G151" s="46" t="str">
        <f t="shared" si="46"/>
        <v>任意英雄等级提升至20级</v>
      </c>
      <c r="H151" s="46" t="str">
        <f t="shared" si="47"/>
        <v>11.1.5&gt;&gt;任意英雄等级提升至20级</v>
      </c>
      <c r="I151" s="16" t="s">
        <v>314</v>
      </c>
      <c r="J151" s="46"/>
      <c r="K151" s="46" t="str">
        <f t="shared" si="48"/>
        <v>&lt;color=#FFC766&gt;任意英雄等级提升至20级&lt;/color&gt;</v>
      </c>
      <c r="L151" s="46" t="s">
        <v>249</v>
      </c>
      <c r="M151" s="46" t="s">
        <v>685</v>
      </c>
      <c r="N151" s="46">
        <f t="shared" si="49"/>
        <v>1311050</v>
      </c>
      <c r="O151" s="46">
        <f t="shared" si="50"/>
        <v>1311000</v>
      </c>
      <c r="P151" s="46" t="s">
        <v>486</v>
      </c>
      <c r="Q151" s="46" t="s">
        <v>486</v>
      </c>
      <c r="R151" s="46">
        <v>20</v>
      </c>
      <c r="S151" s="46" t="s">
        <v>384</v>
      </c>
      <c r="T151" s="46" t="s">
        <v>384</v>
      </c>
      <c r="U151" s="44" t="s">
        <v>249</v>
      </c>
      <c r="V151" s="46" t="s">
        <v>666</v>
      </c>
      <c r="W151" s="46"/>
      <c r="X151" s="44">
        <v>1700712</v>
      </c>
      <c r="Y151" s="44"/>
      <c r="Z151" s="44"/>
      <c r="AA151" s="16" t="s">
        <v>686</v>
      </c>
      <c r="AB151" s="25">
        <f>IF(AA151="","",VLOOKUP(AA151,[4]界面跳转!$H:$I,2,FALSE))</f>
        <v>7421</v>
      </c>
      <c r="AD151" s="16"/>
      <c r="AE151" s="44"/>
      <c r="AF151" s="24">
        <f t="shared" si="37"/>
        <v>7000</v>
      </c>
      <c r="AH151" s="24">
        <f t="shared" si="43"/>
        <v>10800</v>
      </c>
      <c r="AI151" s="24">
        <f t="shared" si="39"/>
        <v>7000</v>
      </c>
      <c r="AK151" s="24">
        <f t="shared" si="41"/>
        <v>8600</v>
      </c>
    </row>
    <row r="152" spans="1:37" s="24" customFormat="1" ht="16.399999999999999" customHeight="1" x14ac:dyDescent="0.4">
      <c r="A152" s="18">
        <f t="shared" si="44"/>
        <v>1311060</v>
      </c>
      <c r="B152" s="19">
        <v>12</v>
      </c>
      <c r="C152" s="19">
        <v>1</v>
      </c>
      <c r="D152" s="16">
        <v>1</v>
      </c>
      <c r="E152" s="28">
        <f t="shared" si="36"/>
        <v>6</v>
      </c>
      <c r="F152" s="46">
        <f t="shared" si="45"/>
        <v>12106</v>
      </c>
      <c r="G152" s="46" t="str">
        <f t="shared" si="46"/>
        <v>任意英雄固有技能等级提升至7级</v>
      </c>
      <c r="H152" s="46" t="str">
        <f t="shared" si="47"/>
        <v>11.1.6&gt;&gt;任意英雄固有技能等级提升至7级</v>
      </c>
      <c r="I152" s="16" t="s">
        <v>314</v>
      </c>
      <c r="J152" s="46"/>
      <c r="K152" s="46" t="str">
        <f t="shared" si="48"/>
        <v>&lt;color=#FFC766&gt;任意英雄固有技能提升至7级&lt;/color&gt;</v>
      </c>
      <c r="L152" s="46" t="s">
        <v>249</v>
      </c>
      <c r="M152" s="46" t="s">
        <v>687</v>
      </c>
      <c r="N152" s="46">
        <f t="shared" si="49"/>
        <v>1311060</v>
      </c>
      <c r="O152" s="46">
        <f t="shared" si="50"/>
        <v>1311000</v>
      </c>
      <c r="P152" s="46" t="s">
        <v>688</v>
      </c>
      <c r="Q152" s="46" t="s">
        <v>689</v>
      </c>
      <c r="R152" s="46">
        <v>7</v>
      </c>
      <c r="S152" s="46" t="s">
        <v>384</v>
      </c>
      <c r="T152" s="46" t="s">
        <v>384</v>
      </c>
      <c r="U152" s="44"/>
      <c r="V152" s="46"/>
      <c r="W152" s="46"/>
      <c r="X152" s="44">
        <v>1700712</v>
      </c>
      <c r="Y152" s="44"/>
      <c r="Z152" s="44"/>
      <c r="AA152" s="16" t="s">
        <v>491</v>
      </c>
      <c r="AB152" s="25">
        <f>IF(AA152="","",VLOOKUP(AA152,[4]界面跳转!$H:$I,2,FALSE))</f>
        <v>7109</v>
      </c>
      <c r="AD152" s="16"/>
      <c r="AE152" s="44"/>
      <c r="AF152" s="24">
        <f t="shared" si="37"/>
        <v>7000</v>
      </c>
      <c r="AH152" s="24">
        <f t="shared" si="43"/>
        <v>10800</v>
      </c>
      <c r="AI152" s="24">
        <f t="shared" si="39"/>
        <v>7000</v>
      </c>
      <c r="AK152" s="24">
        <f t="shared" si="41"/>
        <v>8600</v>
      </c>
    </row>
    <row r="153" spans="1:37" s="24" customFormat="1" ht="16.5" customHeight="1" x14ac:dyDescent="0.4">
      <c r="A153" s="18">
        <f t="shared" si="44"/>
        <v>1311070</v>
      </c>
      <c r="B153" s="19">
        <v>12</v>
      </c>
      <c r="C153" s="19">
        <v>1</v>
      </c>
      <c r="D153" s="16">
        <v>1</v>
      </c>
      <c r="E153" s="28">
        <f t="shared" si="36"/>
        <v>7</v>
      </c>
      <c r="F153" s="46">
        <f t="shared" si="45"/>
        <v>12107</v>
      </c>
      <c r="G153" s="46" t="str">
        <f t="shared" si="46"/>
        <v>城墙驻守委任上阵2名英雄</v>
      </c>
      <c r="H153" s="46" t="str">
        <f t="shared" si="47"/>
        <v>11.1.7&gt;&gt;城墙驻守委任上阵2名英雄</v>
      </c>
      <c r="I153" s="16" t="s">
        <v>314</v>
      </c>
      <c r="J153" s="46"/>
      <c r="K153" s="46" t="str">
        <f t="shared" si="48"/>
        <v>&lt;color=#FFC766&gt;城墙驻守委任上阵2名英雄&lt;/color&gt;</v>
      </c>
      <c r="L153" s="46" t="s">
        <v>249</v>
      </c>
      <c r="M153" s="46" t="s">
        <v>690</v>
      </c>
      <c r="N153" s="46">
        <f t="shared" si="49"/>
        <v>1311070</v>
      </c>
      <c r="O153" s="46">
        <f t="shared" si="50"/>
        <v>1311000</v>
      </c>
      <c r="P153" s="46" t="s">
        <v>691</v>
      </c>
      <c r="Q153" s="46" t="s">
        <v>691</v>
      </c>
      <c r="R153" s="17">
        <v>2</v>
      </c>
      <c r="S153" s="17" t="s">
        <v>692</v>
      </c>
      <c r="T153" s="17" t="s">
        <v>692</v>
      </c>
      <c r="U153" s="44"/>
      <c r="V153" s="46"/>
      <c r="W153" s="46"/>
      <c r="X153" s="44">
        <v>1700712</v>
      </c>
      <c r="Y153" s="44"/>
      <c r="Z153" s="44"/>
      <c r="AA153" s="16" t="s">
        <v>693</v>
      </c>
      <c r="AB153" s="25">
        <f>IF(AA153="","",VLOOKUP(AA153,[4]界面跳转!$H:$I,2,FALSE))</f>
        <v>7040</v>
      </c>
      <c r="AD153" s="16"/>
      <c r="AE153" s="44"/>
    </row>
    <row r="154" spans="1:37" s="24" customFormat="1" ht="16.399999999999999" customHeight="1" x14ac:dyDescent="0.4">
      <c r="A154" s="18">
        <f t="shared" si="44"/>
        <v>1311080</v>
      </c>
      <c r="B154" s="19">
        <v>12</v>
      </c>
      <c r="C154" s="19">
        <v>1</v>
      </c>
      <c r="D154" s="16">
        <v>1</v>
      </c>
      <c r="E154" s="28">
        <f t="shared" si="36"/>
        <v>8</v>
      </c>
      <c r="F154" s="46">
        <f t="shared" si="45"/>
        <v>12108</v>
      </c>
      <c r="G154" s="46" t="str">
        <f t="shared" si="46"/>
        <v>攻占3个5级或更高级的资源点</v>
      </c>
      <c r="H154" s="46" t="str">
        <f t="shared" si="47"/>
        <v>11.1.8&gt;&gt;攻占3个5级或更高级的资源点</v>
      </c>
      <c r="I154" s="16" t="s">
        <v>314</v>
      </c>
      <c r="J154" s="46"/>
      <c r="K154" s="46" t="str">
        <f t="shared" si="48"/>
        <v>&lt;color=#FFC766&gt;攻占3个5级或更高级资源点&lt;/color&gt;</v>
      </c>
      <c r="L154" s="46" t="s">
        <v>249</v>
      </c>
      <c r="M154" s="46" t="s">
        <v>694</v>
      </c>
      <c r="N154" s="46">
        <f t="shared" si="49"/>
        <v>1311080</v>
      </c>
      <c r="O154" s="46">
        <f t="shared" si="50"/>
        <v>1311000</v>
      </c>
      <c r="P154" s="46" t="s">
        <v>417</v>
      </c>
      <c r="Q154" s="46" t="s">
        <v>417</v>
      </c>
      <c r="R154" s="46">
        <v>3</v>
      </c>
      <c r="S154" s="17" t="s">
        <v>695</v>
      </c>
      <c r="T154" s="17" t="s">
        <v>665</v>
      </c>
      <c r="U154" s="44" t="s">
        <v>249</v>
      </c>
      <c r="V154" s="16" t="s">
        <v>666</v>
      </c>
      <c r="W154" s="46"/>
      <c r="X154" s="44">
        <v>1700712</v>
      </c>
      <c r="Y154" s="44"/>
      <c r="Z154" s="44"/>
      <c r="AA154" s="16" t="s">
        <v>696</v>
      </c>
      <c r="AB154" s="25">
        <f>IF(AA154="","",VLOOKUP(AA154,[4]界面跳转!$H:$I,2,FALSE))</f>
        <v>7590</v>
      </c>
      <c r="AD154" s="16"/>
      <c r="AE154" s="44"/>
      <c r="AF154" s="24">
        <f t="shared" ref="AF154:AF187" si="51">IF(X154="","",2000+500*(B154-2))</f>
        <v>7000</v>
      </c>
      <c r="AH154" s="24">
        <f t="shared" ref="AH154:AH165" si="52">IF(AF154="","",2000+800*(B154-1))</f>
        <v>10800</v>
      </c>
      <c r="AI154" s="24">
        <f t="shared" ref="AI154:AI187" si="53">AF154</f>
        <v>7000</v>
      </c>
      <c r="AK154" s="24">
        <f t="shared" ref="AK154:AK165" si="54">IF(AI154="","",2000+600*(B154-1))</f>
        <v>8600</v>
      </c>
    </row>
    <row r="155" spans="1:37" s="24" customFormat="1" ht="16.399999999999999" customHeight="1" x14ac:dyDescent="0.4">
      <c r="A155" s="18">
        <f t="shared" si="44"/>
        <v>1311090</v>
      </c>
      <c r="B155" s="19">
        <v>12</v>
      </c>
      <c r="C155" s="19">
        <v>1</v>
      </c>
      <c r="D155" s="16">
        <v>1</v>
      </c>
      <c r="E155" s="28">
        <f t="shared" si="36"/>
        <v>9</v>
      </c>
      <c r="F155" s="46">
        <f t="shared" si="45"/>
        <v>12109</v>
      </c>
      <c r="G155" s="46" t="str">
        <f t="shared" si="46"/>
        <v>攻占更多资源点提升势力值至2000点</v>
      </c>
      <c r="H155" s="46" t="str">
        <f t="shared" si="47"/>
        <v>11.1.9&gt;&gt;攻占更多资源点提升势力值至2000点</v>
      </c>
      <c r="I155" s="16" t="s">
        <v>314</v>
      </c>
      <c r="J155" s="46"/>
      <c r="K155" s="46" t="str">
        <f t="shared" si="48"/>
        <v>&lt;color=#FFC766&gt;攻占资源点提升势力值至2000点&lt;/color&gt;</v>
      </c>
      <c r="L155" s="46" t="s">
        <v>249</v>
      </c>
      <c r="M155" s="46" t="s">
        <v>697</v>
      </c>
      <c r="N155" s="46">
        <f t="shared" si="49"/>
        <v>1311090</v>
      </c>
      <c r="O155" s="46">
        <f t="shared" si="50"/>
        <v>1311000</v>
      </c>
      <c r="P155" s="46" t="s">
        <v>516</v>
      </c>
      <c r="Q155" s="46" t="s">
        <v>517</v>
      </c>
      <c r="R155" s="46">
        <v>2000</v>
      </c>
      <c r="S155" s="46" t="s">
        <v>411</v>
      </c>
      <c r="T155" s="46" t="s">
        <v>411</v>
      </c>
      <c r="U155" s="44" t="s">
        <v>249</v>
      </c>
      <c r="V155" s="46" t="s">
        <v>666</v>
      </c>
      <c r="W155" s="46"/>
      <c r="X155" s="44">
        <v>1700712</v>
      </c>
      <c r="Y155" s="44"/>
      <c r="Z155" s="44"/>
      <c r="AA155" s="16" t="s">
        <v>698</v>
      </c>
      <c r="AB155" s="25">
        <f>IF(AA155="","",VLOOKUP(AA155,[4]界面跳转!$H:$I,2,FALSE))</f>
        <v>7253</v>
      </c>
      <c r="AD155" s="16"/>
      <c r="AE155" s="44"/>
      <c r="AF155" s="24">
        <f t="shared" si="51"/>
        <v>7000</v>
      </c>
      <c r="AH155" s="24">
        <f t="shared" si="52"/>
        <v>10800</v>
      </c>
      <c r="AI155" s="24">
        <f t="shared" si="53"/>
        <v>7000</v>
      </c>
      <c r="AK155" s="24">
        <f t="shared" si="54"/>
        <v>8600</v>
      </c>
    </row>
    <row r="156" spans="1:37" s="31" customFormat="1" ht="16.5" customHeight="1" x14ac:dyDescent="0.4">
      <c r="A156" s="30">
        <f t="shared" si="44"/>
        <v>1410010</v>
      </c>
      <c r="B156" s="31">
        <v>13</v>
      </c>
      <c r="C156" s="31">
        <v>1</v>
      </c>
      <c r="D156" s="31">
        <v>0</v>
      </c>
      <c r="E156" s="31">
        <f t="shared" si="36"/>
        <v>1</v>
      </c>
      <c r="F156" s="30">
        <f t="shared" si="45"/>
        <v>13001</v>
      </c>
      <c r="G156" s="31" t="str">
        <f t="shared" si="46"/>
        <v>第13章 开启转场</v>
      </c>
      <c r="H156" s="31" t="str">
        <f t="shared" si="47"/>
        <v>第13章&gt;&gt; 开启转场</v>
      </c>
      <c r="I156" s="30" t="s">
        <v>314</v>
      </c>
      <c r="K156" s="30" t="str">
        <f t="shared" si="48"/>
        <v>&lt;color=#FFC766&gt;第13章 开启转场&lt;/color&gt;</v>
      </c>
      <c r="L156" s="30" t="s">
        <v>249</v>
      </c>
      <c r="M156" s="30" t="s">
        <v>315</v>
      </c>
      <c r="N156" s="30">
        <f t="shared" si="49"/>
        <v>1410010</v>
      </c>
      <c r="O156" s="30">
        <f t="shared" si="50"/>
        <v>1410000</v>
      </c>
      <c r="P156" s="32" t="s">
        <v>288</v>
      </c>
      <c r="Q156" s="32" t="s">
        <v>288</v>
      </c>
      <c r="R156" s="32"/>
      <c r="S156" s="32"/>
      <c r="T156" s="32"/>
      <c r="V156" s="30"/>
      <c r="W156" s="30"/>
      <c r="X156" s="30"/>
      <c r="Y156" s="30"/>
      <c r="Z156" s="30"/>
      <c r="AA156" s="30"/>
      <c r="AB156" s="36" t="str">
        <f>IF(AA156="","",VLOOKUP(AA156,[4]界面跳转!$H:$I,2,FALSE))</f>
        <v/>
      </c>
      <c r="AD156" s="30"/>
      <c r="AE156" s="30"/>
      <c r="AF156" s="31" t="str">
        <f t="shared" si="51"/>
        <v/>
      </c>
      <c r="AH156" s="31" t="str">
        <f t="shared" si="52"/>
        <v/>
      </c>
      <c r="AI156" s="31" t="str">
        <f t="shared" si="53"/>
        <v/>
      </c>
      <c r="AK156" s="31" t="str">
        <f t="shared" si="54"/>
        <v/>
      </c>
    </row>
    <row r="157" spans="1:37" s="22" customFormat="1" ht="16.5" customHeight="1" x14ac:dyDescent="0.4">
      <c r="A157" s="21">
        <f t="shared" si="44"/>
        <v>1411000</v>
      </c>
      <c r="B157" s="22">
        <v>13</v>
      </c>
      <c r="C157" s="22">
        <v>1</v>
      </c>
      <c r="D157" s="22">
        <v>1</v>
      </c>
      <c r="E157" s="22">
        <f t="shared" si="36"/>
        <v>0</v>
      </c>
      <c r="F157" s="21">
        <f t="shared" si="45"/>
        <v>13109</v>
      </c>
      <c r="G157" s="21" t="str">
        <f t="shared" si="46"/>
        <v>第13章 启蒙时代</v>
      </c>
      <c r="H157" s="21" t="str">
        <f t="shared" si="47"/>
        <v>第13章&gt;&gt; 启蒙时代</v>
      </c>
      <c r="I157" s="21" t="s">
        <v>314</v>
      </c>
      <c r="K157" s="21" t="str">
        <f t="shared" si="48"/>
        <v>&lt;color=#FFC766&gt;第13章 启蒙时代&lt;/color&gt;</v>
      </c>
      <c r="L157" s="21" t="s">
        <v>249</v>
      </c>
      <c r="M157" s="21" t="s">
        <v>315</v>
      </c>
      <c r="N157" s="21">
        <f t="shared" si="49"/>
        <v>1411000</v>
      </c>
      <c r="O157" s="21">
        <f t="shared" si="50"/>
        <v>1411000</v>
      </c>
      <c r="P157" s="23" t="s">
        <v>289</v>
      </c>
      <c r="Q157" s="23" t="s">
        <v>289</v>
      </c>
      <c r="R157" s="23"/>
      <c r="S157" s="23"/>
      <c r="T157" s="23"/>
      <c r="V157" s="21"/>
      <c r="W157" s="21"/>
      <c r="X157" s="21"/>
      <c r="Y157" s="21"/>
      <c r="Z157" s="21"/>
      <c r="AA157" s="21"/>
      <c r="AB157" s="37" t="str">
        <f>IF(AA157="","",VLOOKUP(AA157,[4]界面跳转!$H:$I,2,FALSE))</f>
        <v/>
      </c>
      <c r="AD157" s="21"/>
      <c r="AE157" s="21"/>
      <c r="AF157" s="22" t="str">
        <f t="shared" si="51"/>
        <v/>
      </c>
      <c r="AH157" s="22" t="str">
        <f t="shared" si="52"/>
        <v/>
      </c>
      <c r="AI157" s="22" t="str">
        <f t="shared" si="53"/>
        <v/>
      </c>
      <c r="AK157" s="22" t="str">
        <f t="shared" si="54"/>
        <v/>
      </c>
    </row>
    <row r="158" spans="1:37" s="28" customFormat="1" ht="16.399999999999999" customHeight="1" x14ac:dyDescent="0.4">
      <c r="A158" s="18">
        <f t="shared" si="44"/>
        <v>1411010</v>
      </c>
      <c r="B158" s="19">
        <v>13</v>
      </c>
      <c r="C158" s="19">
        <v>1</v>
      </c>
      <c r="D158" s="16">
        <v>1</v>
      </c>
      <c r="E158" s="28">
        <f t="shared" si="36"/>
        <v>1</v>
      </c>
      <c r="F158" s="44">
        <f t="shared" si="45"/>
        <v>13101</v>
      </c>
      <c r="G158" s="46" t="str">
        <f t="shared" si="46"/>
        <v>升级建筑提升城内繁荣度至27000点</v>
      </c>
      <c r="H158" s="46" t="str">
        <f t="shared" si="47"/>
        <v>12.1.1&gt;&gt;升级建筑提升城内繁荣度至27000点</v>
      </c>
      <c r="I158" s="16" t="s">
        <v>314</v>
      </c>
      <c r="J158" s="46"/>
      <c r="K158" s="46" t="str">
        <f t="shared" si="48"/>
        <v>&lt;color=#FFC766&gt;升级建筑提升繁荣度至27000点&lt;/color&gt;</v>
      </c>
      <c r="L158" s="46" t="s">
        <v>249</v>
      </c>
      <c r="M158" s="44" t="s">
        <v>699</v>
      </c>
      <c r="N158" s="44">
        <f t="shared" si="49"/>
        <v>1411010</v>
      </c>
      <c r="O158" s="44">
        <f t="shared" si="50"/>
        <v>1411000</v>
      </c>
      <c r="P158" s="29" t="s">
        <v>446</v>
      </c>
      <c r="Q158" s="29" t="s">
        <v>447</v>
      </c>
      <c r="R158" s="29">
        <v>27000</v>
      </c>
      <c r="S158" s="29" t="s">
        <v>411</v>
      </c>
      <c r="T158" s="29" t="s">
        <v>411</v>
      </c>
      <c r="U158" s="44" t="s">
        <v>249</v>
      </c>
      <c r="V158" s="44" t="s">
        <v>700</v>
      </c>
      <c r="W158" s="44"/>
      <c r="X158" s="44">
        <v>1700713</v>
      </c>
      <c r="Y158" s="44"/>
      <c r="Z158" s="44"/>
      <c r="AA158" s="44" t="s">
        <v>386</v>
      </c>
      <c r="AB158" s="44">
        <f>IF(AA158="","",VLOOKUP(AA158,[4]界面跳转!$H:$I,2,FALSE))</f>
        <v>7001</v>
      </c>
      <c r="AD158" s="16"/>
      <c r="AE158" s="44"/>
      <c r="AF158" s="28">
        <f t="shared" si="51"/>
        <v>7500</v>
      </c>
      <c r="AH158" s="28">
        <f t="shared" si="52"/>
        <v>11600</v>
      </c>
      <c r="AI158" s="28">
        <f t="shared" si="53"/>
        <v>7500</v>
      </c>
      <c r="AK158" s="28">
        <f t="shared" si="54"/>
        <v>9200</v>
      </c>
    </row>
    <row r="159" spans="1:37" s="19" customFormat="1" ht="16.399999999999999" customHeight="1" x14ac:dyDescent="0.4">
      <c r="A159" s="18">
        <f t="shared" si="44"/>
        <v>1411020</v>
      </c>
      <c r="B159" s="19">
        <v>13</v>
      </c>
      <c r="C159" s="19">
        <v>1</v>
      </c>
      <c r="D159" s="16">
        <v>1</v>
      </c>
      <c r="E159" s="28">
        <f t="shared" si="36"/>
        <v>2</v>
      </c>
      <c r="F159" s="18">
        <f t="shared" si="45"/>
        <v>13102</v>
      </c>
      <c r="G159" s="46" t="str">
        <f t="shared" si="46"/>
        <v>升级城镇中心至10级</v>
      </c>
      <c r="H159" s="46" t="str">
        <f t="shared" si="47"/>
        <v>12.1.2&gt;&gt;升级城镇中心至10级</v>
      </c>
      <c r="I159" s="16" t="s">
        <v>314</v>
      </c>
      <c r="J159" s="46"/>
      <c r="K159" s="46" t="str">
        <f t="shared" si="48"/>
        <v>&lt;color=#FFC766&gt;升级城镇中心至10级&lt;/color&gt;</v>
      </c>
      <c r="L159" s="46" t="s">
        <v>249</v>
      </c>
      <c r="M159" s="16" t="s">
        <v>701</v>
      </c>
      <c r="N159" s="18">
        <f t="shared" si="49"/>
        <v>1411020</v>
      </c>
      <c r="O159" s="18">
        <f t="shared" si="50"/>
        <v>1411000</v>
      </c>
      <c r="P159" s="20" t="s">
        <v>383</v>
      </c>
      <c r="Q159" s="20" t="s">
        <v>383</v>
      </c>
      <c r="R159" s="20">
        <v>10</v>
      </c>
      <c r="S159" s="20" t="s">
        <v>384</v>
      </c>
      <c r="T159" s="20" t="s">
        <v>384</v>
      </c>
      <c r="U159" s="44" t="s">
        <v>249</v>
      </c>
      <c r="V159" s="16" t="s">
        <v>702</v>
      </c>
      <c r="W159" s="16"/>
      <c r="X159" s="44">
        <v>1700713</v>
      </c>
      <c r="Y159" s="44"/>
      <c r="Z159" s="44"/>
      <c r="AA159" s="44" t="s">
        <v>386</v>
      </c>
      <c r="AB159" s="18">
        <f>IF(AA159="","",VLOOKUP(AA159,[4]界面跳转!$H:$I,2,FALSE))</f>
        <v>7001</v>
      </c>
      <c r="AD159" s="16"/>
      <c r="AE159" s="44"/>
      <c r="AF159" s="19">
        <f t="shared" si="51"/>
        <v>7500</v>
      </c>
      <c r="AH159" s="19">
        <f t="shared" si="52"/>
        <v>11600</v>
      </c>
      <c r="AI159" s="19">
        <f t="shared" si="53"/>
        <v>7500</v>
      </c>
      <c r="AK159" s="19">
        <f t="shared" si="54"/>
        <v>9200</v>
      </c>
    </row>
    <row r="160" spans="1:37" s="19" customFormat="1" ht="16.399999999999999" customHeight="1" x14ac:dyDescent="0.4">
      <c r="A160" s="18">
        <f t="shared" si="44"/>
        <v>1411030</v>
      </c>
      <c r="B160" s="19">
        <v>13</v>
      </c>
      <c r="C160" s="19">
        <v>1</v>
      </c>
      <c r="D160" s="16">
        <v>1</v>
      </c>
      <c r="E160" s="28">
        <f t="shared" si="36"/>
        <v>3</v>
      </c>
      <c r="F160" s="16">
        <f t="shared" si="45"/>
        <v>13103</v>
      </c>
      <c r="G160" s="46" t="str">
        <f t="shared" si="46"/>
        <v>升级至启蒙时代</v>
      </c>
      <c r="H160" s="46" t="str">
        <f t="shared" si="47"/>
        <v>12.1.3&gt;&gt;升级至启蒙时代</v>
      </c>
      <c r="I160" s="16" t="s">
        <v>314</v>
      </c>
      <c r="J160" s="46"/>
      <c r="K160" s="46" t="str">
        <f t="shared" si="48"/>
        <v>&lt;color=#FFC766&gt;升级至启蒙时代&lt;/color&gt;</v>
      </c>
      <c r="L160" s="46" t="s">
        <v>249</v>
      </c>
      <c r="M160" s="16" t="s">
        <v>703</v>
      </c>
      <c r="N160" s="16">
        <f t="shared" si="49"/>
        <v>1411030</v>
      </c>
      <c r="O160" s="16">
        <f t="shared" si="50"/>
        <v>1411000</v>
      </c>
      <c r="P160" s="17" t="s">
        <v>704</v>
      </c>
      <c r="Q160" s="17" t="s">
        <v>704</v>
      </c>
      <c r="R160" s="17"/>
      <c r="S160" s="17"/>
      <c r="T160" s="17"/>
      <c r="U160" s="44"/>
      <c r="V160" s="16"/>
      <c r="W160" s="16"/>
      <c r="X160" s="44">
        <v>1700713</v>
      </c>
      <c r="Y160" s="44"/>
      <c r="Z160" s="44"/>
      <c r="AA160" s="44" t="s">
        <v>453</v>
      </c>
      <c r="AB160" s="18">
        <f>IF(AA160="","",VLOOKUP(AA160,[4]界面跳转!$H:$I,2,FALSE))</f>
        <v>7003</v>
      </c>
      <c r="AD160" s="16"/>
      <c r="AE160" s="44"/>
      <c r="AF160" s="19">
        <f t="shared" si="51"/>
        <v>7500</v>
      </c>
      <c r="AH160" s="19">
        <f t="shared" si="52"/>
        <v>11600</v>
      </c>
      <c r="AI160" s="19">
        <f t="shared" si="53"/>
        <v>7500</v>
      </c>
      <c r="AK160" s="19">
        <f t="shared" si="54"/>
        <v>9200</v>
      </c>
    </row>
    <row r="161" spans="1:37" s="24" customFormat="1" ht="16.399999999999999" customHeight="1" x14ac:dyDescent="0.4">
      <c r="A161" s="16">
        <f t="shared" si="44"/>
        <v>1411040</v>
      </c>
      <c r="B161" s="19">
        <v>13</v>
      </c>
      <c r="C161" s="19">
        <v>1</v>
      </c>
      <c r="D161" s="16">
        <v>1</v>
      </c>
      <c r="E161" s="28">
        <f t="shared" si="36"/>
        <v>4</v>
      </c>
      <c r="F161" s="46">
        <f t="shared" si="45"/>
        <v>13104</v>
      </c>
      <c r="G161" s="46" t="str">
        <f t="shared" si="46"/>
        <v>点将台累计招募获得3个英雄</v>
      </c>
      <c r="H161" s="46" t="str">
        <f t="shared" si="47"/>
        <v>12.1.4&gt;&gt;点将台累计招募获得3个英雄</v>
      </c>
      <c r="I161" s="16" t="s">
        <v>314</v>
      </c>
      <c r="J161" s="46"/>
      <c r="K161" s="46" t="str">
        <f t="shared" si="48"/>
        <v>&lt;color=#FFC766&gt;点将台累计招募获得3个英雄&lt;/color&gt;</v>
      </c>
      <c r="L161" s="46" t="s">
        <v>249</v>
      </c>
      <c r="M161" s="46" t="s">
        <v>705</v>
      </c>
      <c r="N161" s="46">
        <f t="shared" si="49"/>
        <v>1411040</v>
      </c>
      <c r="O161" s="46">
        <f t="shared" si="50"/>
        <v>1411000</v>
      </c>
      <c r="P161" s="46" t="s">
        <v>458</v>
      </c>
      <c r="Q161" s="46" t="s">
        <v>458</v>
      </c>
      <c r="R161" s="46">
        <v>3</v>
      </c>
      <c r="S161" s="46" t="s">
        <v>459</v>
      </c>
      <c r="T161" s="46" t="s">
        <v>459</v>
      </c>
      <c r="U161" s="44"/>
      <c r="V161" s="46"/>
      <c r="W161" s="46"/>
      <c r="X161" s="44">
        <v>1700713</v>
      </c>
      <c r="Y161" s="44"/>
      <c r="Z161" s="44"/>
      <c r="AA161" s="44" t="s">
        <v>456</v>
      </c>
      <c r="AB161" s="25">
        <f>IF(AA161="","",VLOOKUP(AA161,[4]界面跳转!$H:$I,2,FALSE))</f>
        <v>7413</v>
      </c>
      <c r="AD161" s="16"/>
      <c r="AE161" s="44"/>
      <c r="AF161" s="24">
        <f t="shared" si="51"/>
        <v>7500</v>
      </c>
      <c r="AH161" s="24">
        <f t="shared" si="52"/>
        <v>11600</v>
      </c>
      <c r="AI161" s="24">
        <f t="shared" si="53"/>
        <v>7500</v>
      </c>
      <c r="AK161" s="24">
        <f t="shared" si="54"/>
        <v>9200</v>
      </c>
    </row>
    <row r="162" spans="1:37" s="24" customFormat="1" ht="16.399999999999999" customHeight="1" x14ac:dyDescent="0.4">
      <c r="A162" s="16">
        <f t="shared" si="44"/>
        <v>1411050</v>
      </c>
      <c r="B162" s="19">
        <v>13</v>
      </c>
      <c r="C162" s="19">
        <v>1</v>
      </c>
      <c r="D162" s="16">
        <v>1</v>
      </c>
      <c r="E162" s="28">
        <f t="shared" si="36"/>
        <v>5</v>
      </c>
      <c r="F162" s="46">
        <f t="shared" si="45"/>
        <v>13105</v>
      </c>
      <c r="G162" s="46" t="str">
        <f t="shared" si="46"/>
        <v>编组1支上阵3个英雄的部队</v>
      </c>
      <c r="H162" s="46" t="str">
        <f t="shared" si="47"/>
        <v>12.1.5&gt;&gt;编组1支上阵3个英雄的部队</v>
      </c>
      <c r="I162" s="16" t="s">
        <v>314</v>
      </c>
      <c r="J162" s="46"/>
      <c r="K162" s="46" t="str">
        <f t="shared" si="48"/>
        <v>&lt;color=#FFC766&gt;编组1支上阵3个英雄的部队&lt;/color&gt;</v>
      </c>
      <c r="L162" s="46" t="s">
        <v>249</v>
      </c>
      <c r="M162" s="46" t="s">
        <v>706</v>
      </c>
      <c r="N162" s="46">
        <f t="shared" si="49"/>
        <v>1411050</v>
      </c>
      <c r="O162" s="46">
        <f t="shared" si="50"/>
        <v>1411000</v>
      </c>
      <c r="P162" s="46" t="s">
        <v>337</v>
      </c>
      <c r="Q162" s="46" t="s">
        <v>337</v>
      </c>
      <c r="R162" s="46">
        <v>3</v>
      </c>
      <c r="S162" s="46" t="s">
        <v>338</v>
      </c>
      <c r="T162" s="46" t="s">
        <v>338</v>
      </c>
      <c r="U162" s="44"/>
      <c r="V162" s="46"/>
      <c r="W162" s="46"/>
      <c r="X162" s="44">
        <v>1700713</v>
      </c>
      <c r="Y162" s="44"/>
      <c r="Z162" s="44"/>
      <c r="AA162" s="16" t="s">
        <v>329</v>
      </c>
      <c r="AB162" s="25">
        <f>IF(AA162="","",VLOOKUP(AA162,[4]界面跳转!$H:$I,2,FALSE))</f>
        <v>7108</v>
      </c>
      <c r="AD162" s="16"/>
      <c r="AE162" s="44"/>
      <c r="AF162" s="24">
        <f t="shared" si="51"/>
        <v>7500</v>
      </c>
      <c r="AH162" s="24">
        <f t="shared" si="52"/>
        <v>11600</v>
      </c>
      <c r="AI162" s="24">
        <f t="shared" si="53"/>
        <v>7500</v>
      </c>
      <c r="AK162" s="24">
        <f t="shared" si="54"/>
        <v>9200</v>
      </c>
    </row>
    <row r="163" spans="1:37" s="24" customFormat="1" ht="16.399999999999999" customHeight="1" x14ac:dyDescent="0.4">
      <c r="A163" s="18">
        <f t="shared" si="44"/>
        <v>1411060</v>
      </c>
      <c r="B163" s="19">
        <v>13</v>
      </c>
      <c r="C163" s="19">
        <v>1</v>
      </c>
      <c r="D163" s="16">
        <v>1</v>
      </c>
      <c r="E163" s="28">
        <f t="shared" si="36"/>
        <v>6</v>
      </c>
      <c r="F163" s="46">
        <f t="shared" si="45"/>
        <v>13106</v>
      </c>
      <c r="G163" s="46" t="str">
        <f t="shared" si="46"/>
        <v>升级任意1个兵营至10级</v>
      </c>
      <c r="H163" s="46" t="str">
        <f t="shared" si="47"/>
        <v>12.1.6&gt;&gt;升级任意1个兵营至10级</v>
      </c>
      <c r="I163" s="16" t="s">
        <v>314</v>
      </c>
      <c r="J163" s="46"/>
      <c r="K163" s="46" t="str">
        <f t="shared" si="48"/>
        <v>&lt;color=#FFC766&gt;升级任意1个兵营至10级&lt;/color&gt;</v>
      </c>
      <c r="L163" s="46" t="s">
        <v>249</v>
      </c>
      <c r="M163" s="46" t="s">
        <v>707</v>
      </c>
      <c r="N163" s="46">
        <f t="shared" si="49"/>
        <v>1411060</v>
      </c>
      <c r="O163" s="46">
        <f t="shared" si="50"/>
        <v>1411000</v>
      </c>
      <c r="P163" s="46" t="s">
        <v>388</v>
      </c>
      <c r="Q163" s="46" t="s">
        <v>388</v>
      </c>
      <c r="R163" s="46">
        <v>10</v>
      </c>
      <c r="S163" s="46" t="s">
        <v>384</v>
      </c>
      <c r="T163" s="46" t="s">
        <v>384</v>
      </c>
      <c r="U163" s="44" t="s">
        <v>249</v>
      </c>
      <c r="V163" s="16" t="s">
        <v>708</v>
      </c>
      <c r="W163" s="46"/>
      <c r="X163" s="44">
        <v>1700713</v>
      </c>
      <c r="Y163" s="44"/>
      <c r="Z163" s="44"/>
      <c r="AA163" s="16" t="s">
        <v>469</v>
      </c>
      <c r="AB163" s="25">
        <f>IF(AA163="","",VLOOKUP(AA163,[4]界面跳转!$H:$I,2,FALSE))</f>
        <v>7143</v>
      </c>
      <c r="AD163" s="16"/>
      <c r="AE163" s="44"/>
      <c r="AF163" s="24">
        <f t="shared" si="51"/>
        <v>7500</v>
      </c>
      <c r="AH163" s="24">
        <f t="shared" si="52"/>
        <v>11600</v>
      </c>
      <c r="AI163" s="24">
        <f t="shared" si="53"/>
        <v>7500</v>
      </c>
      <c r="AK163" s="24">
        <f t="shared" si="54"/>
        <v>9200</v>
      </c>
    </row>
    <row r="164" spans="1:37" s="24" customFormat="1" ht="16.399999999999999" customHeight="1" x14ac:dyDescent="0.4">
      <c r="A164" s="18">
        <f t="shared" si="44"/>
        <v>1411070</v>
      </c>
      <c r="B164" s="19">
        <v>13</v>
      </c>
      <c r="C164" s="19">
        <v>1</v>
      </c>
      <c r="D164" s="16">
        <v>1</v>
      </c>
      <c r="E164" s="28">
        <f t="shared" si="36"/>
        <v>7</v>
      </c>
      <c r="F164" s="46">
        <f t="shared" si="45"/>
        <v>13107</v>
      </c>
      <c r="G164" s="46" t="str">
        <f t="shared" si="46"/>
        <v>训练任意一种3级士兵1000名</v>
      </c>
      <c r="H164" s="46" t="str">
        <f t="shared" si="47"/>
        <v>12.1.7&gt;&gt;训练任意一种3级士兵1000名</v>
      </c>
      <c r="I164" s="16" t="s">
        <v>314</v>
      </c>
      <c r="J164" s="46"/>
      <c r="K164" s="46" t="str">
        <f t="shared" si="48"/>
        <v>&lt;color=#FFC766&gt;训练任意一种3级士兵1000名&lt;/color&gt;</v>
      </c>
      <c r="L164" s="46" t="s">
        <v>249</v>
      </c>
      <c r="M164" s="60" t="s">
        <v>709</v>
      </c>
      <c r="N164" s="46">
        <f t="shared" si="49"/>
        <v>1411070</v>
      </c>
      <c r="O164" s="46">
        <f t="shared" si="50"/>
        <v>1411000</v>
      </c>
      <c r="P164" s="46" t="s">
        <v>710</v>
      </c>
      <c r="Q164" s="46" t="s">
        <v>710</v>
      </c>
      <c r="R164" s="46">
        <v>1000</v>
      </c>
      <c r="S164" s="46" t="s">
        <v>393</v>
      </c>
      <c r="T164" s="46" t="s">
        <v>393</v>
      </c>
      <c r="U164" s="44" t="s">
        <v>249</v>
      </c>
      <c r="V164" s="46" t="s">
        <v>711</v>
      </c>
      <c r="W164" s="46"/>
      <c r="X164" s="44">
        <v>1700713</v>
      </c>
      <c r="Y164" s="44"/>
      <c r="Z164" s="44"/>
      <c r="AA164" s="16" t="s">
        <v>712</v>
      </c>
      <c r="AB164" s="25">
        <f>IF(AA164="","",VLOOKUP(AA164,[4]界面跳转!$H:$I,2,FALSE))</f>
        <v>7318</v>
      </c>
      <c r="AD164" s="16"/>
      <c r="AE164" s="44"/>
      <c r="AF164" s="24">
        <f t="shared" si="51"/>
        <v>7500</v>
      </c>
      <c r="AH164" s="24">
        <f t="shared" si="52"/>
        <v>11600</v>
      </c>
      <c r="AI164" s="24">
        <f t="shared" si="53"/>
        <v>7500</v>
      </c>
      <c r="AK164" s="24">
        <f t="shared" si="54"/>
        <v>9200</v>
      </c>
    </row>
    <row r="165" spans="1:37" s="24" customFormat="1" ht="16.399999999999999" customHeight="1" x14ac:dyDescent="0.4">
      <c r="A165" s="18">
        <f t="shared" si="44"/>
        <v>1411080</v>
      </c>
      <c r="B165" s="19">
        <v>13</v>
      </c>
      <c r="C165" s="19">
        <v>1</v>
      </c>
      <c r="D165" s="16">
        <v>1</v>
      </c>
      <c r="E165" s="28">
        <f t="shared" ref="E165:E228" si="55">IF(D165=0,1,IF(D165=D164,E164+1,0))</f>
        <v>8</v>
      </c>
      <c r="F165" s="46">
        <f t="shared" si="45"/>
        <v>13108</v>
      </c>
      <c r="G165" s="46" t="str">
        <f t="shared" si="46"/>
        <v>攻占2个5级或更高级的黄金资源点</v>
      </c>
      <c r="H165" s="46" t="str">
        <f t="shared" si="47"/>
        <v>12.1.8&gt;&gt;攻占2个5级或更高级的黄金资源点</v>
      </c>
      <c r="I165" s="16" t="s">
        <v>314</v>
      </c>
      <c r="J165" s="46"/>
      <c r="K165" s="46" t="str">
        <f t="shared" si="48"/>
        <v>&lt;color=#FFC766&gt;攻占2个5级或更高级的黄金资源点&lt;/color&gt;</v>
      </c>
      <c r="L165" s="46" t="s">
        <v>249</v>
      </c>
      <c r="M165" s="46" t="s">
        <v>713</v>
      </c>
      <c r="N165" s="46">
        <f t="shared" si="49"/>
        <v>1411080</v>
      </c>
      <c r="O165" s="46">
        <f t="shared" si="50"/>
        <v>1411000</v>
      </c>
      <c r="P165" s="46" t="s">
        <v>417</v>
      </c>
      <c r="Q165" s="46" t="s">
        <v>417</v>
      </c>
      <c r="R165" s="46">
        <v>2</v>
      </c>
      <c r="S165" s="17" t="s">
        <v>714</v>
      </c>
      <c r="T165" s="17" t="s">
        <v>714</v>
      </c>
      <c r="U165" s="44" t="s">
        <v>249</v>
      </c>
      <c r="V165" s="16" t="s">
        <v>715</v>
      </c>
      <c r="W165" s="46"/>
      <c r="X165" s="44">
        <v>1700713</v>
      </c>
      <c r="Y165" s="44"/>
      <c r="Z165" s="44"/>
      <c r="AA165" s="16" t="s">
        <v>716</v>
      </c>
      <c r="AB165" s="25">
        <f>IF(AA165="","",VLOOKUP(AA165,[4]界面跳转!$H:$I,2,FALSE))</f>
        <v>7208</v>
      </c>
      <c r="AD165" s="16"/>
      <c r="AE165" s="44"/>
      <c r="AF165" s="24">
        <f t="shared" si="51"/>
        <v>7500</v>
      </c>
      <c r="AH165" s="24">
        <f t="shared" si="52"/>
        <v>11600</v>
      </c>
      <c r="AI165" s="24">
        <f t="shared" si="53"/>
        <v>7500</v>
      </c>
      <c r="AK165" s="24">
        <f t="shared" si="54"/>
        <v>9200</v>
      </c>
    </row>
    <row r="166" spans="1:37" s="31" customFormat="1" ht="16.5" customHeight="1" x14ac:dyDescent="0.4">
      <c r="A166" s="30">
        <f t="shared" si="44"/>
        <v>1510010</v>
      </c>
      <c r="B166" s="31">
        <v>14</v>
      </c>
      <c r="C166" s="31">
        <v>1</v>
      </c>
      <c r="D166" s="31">
        <v>0</v>
      </c>
      <c r="E166" s="31">
        <f t="shared" si="55"/>
        <v>1</v>
      </c>
      <c r="F166" s="30">
        <f t="shared" si="45"/>
        <v>14001</v>
      </c>
      <c r="G166" s="31" t="str">
        <f t="shared" si="46"/>
        <v>第14章 开启转场</v>
      </c>
      <c r="H166" s="31" t="str">
        <f t="shared" si="47"/>
        <v>第14章&gt;&gt; 开启转场</v>
      </c>
      <c r="I166" s="30" t="s">
        <v>314</v>
      </c>
      <c r="K166" s="30" t="str">
        <f t="shared" si="48"/>
        <v>&lt;color=#FFC766&gt;第14章 开启转场&lt;/color&gt;</v>
      </c>
      <c r="L166" s="30" t="s">
        <v>249</v>
      </c>
      <c r="M166" s="30" t="s">
        <v>315</v>
      </c>
      <c r="N166" s="30">
        <f t="shared" si="49"/>
        <v>1510010</v>
      </c>
      <c r="O166" s="30">
        <f t="shared" si="50"/>
        <v>1510000</v>
      </c>
      <c r="P166" s="32" t="s">
        <v>290</v>
      </c>
      <c r="Q166" s="32" t="s">
        <v>290</v>
      </c>
      <c r="R166" s="32"/>
      <c r="S166" s="32"/>
      <c r="T166" s="32"/>
      <c r="V166" s="30"/>
      <c r="W166" s="30"/>
      <c r="X166" s="30"/>
      <c r="Y166" s="30"/>
      <c r="Z166" s="30"/>
      <c r="AA166" s="30"/>
      <c r="AB166" s="36" t="str">
        <f>IF(AA166="","",VLOOKUP(AA166,[4]界面跳转!$H:$I,2,FALSE))</f>
        <v/>
      </c>
      <c r="AD166" s="30"/>
      <c r="AE166" s="30"/>
      <c r="AF166" s="31" t="str">
        <f t="shared" si="51"/>
        <v/>
      </c>
      <c r="AI166" s="31" t="str">
        <f t="shared" si="53"/>
        <v/>
      </c>
    </row>
    <row r="167" spans="1:37" s="22" customFormat="1" ht="16.5" customHeight="1" x14ac:dyDescent="0.4">
      <c r="A167" s="21">
        <f t="shared" si="44"/>
        <v>1511000</v>
      </c>
      <c r="B167" s="22">
        <v>14</v>
      </c>
      <c r="C167" s="22">
        <v>1</v>
      </c>
      <c r="D167" s="22">
        <v>1</v>
      </c>
      <c r="E167" s="22">
        <f t="shared" si="55"/>
        <v>0</v>
      </c>
      <c r="F167" s="21">
        <f t="shared" si="45"/>
        <v>14111</v>
      </c>
      <c r="G167" s="21" t="str">
        <f t="shared" si="46"/>
        <v>第14章 开疆拓土</v>
      </c>
      <c r="H167" s="21" t="str">
        <f t="shared" si="47"/>
        <v>第14章&gt;&gt; 开疆拓土</v>
      </c>
      <c r="I167" s="21" t="s">
        <v>314</v>
      </c>
      <c r="K167" s="21" t="str">
        <f t="shared" si="48"/>
        <v>&lt;color=#FFC766&gt;第14章 开疆拓土&lt;/color&gt;</v>
      </c>
      <c r="L167" s="21" t="s">
        <v>249</v>
      </c>
      <c r="M167" s="21" t="s">
        <v>315</v>
      </c>
      <c r="N167" s="21">
        <f t="shared" si="49"/>
        <v>1511000</v>
      </c>
      <c r="O167" s="21">
        <f t="shared" si="50"/>
        <v>1511000</v>
      </c>
      <c r="P167" s="23" t="s">
        <v>291</v>
      </c>
      <c r="Q167" s="23" t="s">
        <v>291</v>
      </c>
      <c r="R167" s="23"/>
      <c r="S167" s="23"/>
      <c r="T167" s="23"/>
      <c r="V167" s="21"/>
      <c r="W167" s="21"/>
      <c r="X167" s="21"/>
      <c r="Y167" s="21"/>
      <c r="Z167" s="21"/>
      <c r="AA167" s="21"/>
      <c r="AB167" s="37" t="str">
        <f>IF(AA167="","",VLOOKUP(AA167,[4]界面跳转!$H:$I,2,FALSE))</f>
        <v/>
      </c>
      <c r="AD167" s="21"/>
      <c r="AE167" s="21"/>
      <c r="AF167" s="22" t="str">
        <f t="shared" si="51"/>
        <v/>
      </c>
      <c r="AI167" s="22" t="str">
        <f t="shared" si="53"/>
        <v/>
      </c>
    </row>
    <row r="168" spans="1:37" s="24" customFormat="1" ht="16.399999999999999" customHeight="1" x14ac:dyDescent="0.4">
      <c r="A168" s="18">
        <f t="shared" si="44"/>
        <v>1511010</v>
      </c>
      <c r="B168" s="19">
        <v>14</v>
      </c>
      <c r="C168" s="19">
        <v>1</v>
      </c>
      <c r="D168" s="16">
        <v>1</v>
      </c>
      <c r="E168" s="28">
        <f t="shared" si="55"/>
        <v>1</v>
      </c>
      <c r="F168" s="46">
        <f t="shared" si="45"/>
        <v>14101</v>
      </c>
      <c r="G168" s="46" t="str">
        <f t="shared" si="46"/>
        <v>任意英雄固有技能等级提升至10级</v>
      </c>
      <c r="H168" s="46" t="str">
        <f t="shared" si="47"/>
        <v>13.1.1&gt;&gt;任意英雄固有技能等级提升至10级</v>
      </c>
      <c r="I168" s="16" t="s">
        <v>314</v>
      </c>
      <c r="J168" s="46"/>
      <c r="K168" s="46" t="str">
        <f t="shared" si="48"/>
        <v>&lt;color=#FFC766&gt;任意英雄固有技能提升至10级&lt;/color&gt;</v>
      </c>
      <c r="L168" s="46" t="s">
        <v>249</v>
      </c>
      <c r="M168" s="46" t="s">
        <v>717</v>
      </c>
      <c r="N168" s="46">
        <f t="shared" si="49"/>
        <v>1511010</v>
      </c>
      <c r="O168" s="46">
        <f t="shared" si="50"/>
        <v>1511000</v>
      </c>
      <c r="P168" s="46" t="s">
        <v>688</v>
      </c>
      <c r="Q168" s="46" t="s">
        <v>689</v>
      </c>
      <c r="R168" s="46">
        <v>10</v>
      </c>
      <c r="S168" s="46" t="s">
        <v>384</v>
      </c>
      <c r="T168" s="46" t="s">
        <v>384</v>
      </c>
      <c r="U168" s="44"/>
      <c r="V168" s="46"/>
      <c r="W168" s="46"/>
      <c r="X168" s="44">
        <v>1700714</v>
      </c>
      <c r="Y168" s="44"/>
      <c r="Z168" s="44"/>
      <c r="AA168" s="16" t="s">
        <v>491</v>
      </c>
      <c r="AB168" s="25">
        <f>IF(AA168="","",VLOOKUP(AA168,[4]界面跳转!$H:$I,2,FALSE))</f>
        <v>7109</v>
      </c>
      <c r="AD168" s="16"/>
      <c r="AE168" s="44"/>
      <c r="AF168" s="24">
        <f t="shared" si="51"/>
        <v>8000</v>
      </c>
      <c r="AI168" s="24">
        <f t="shared" si="53"/>
        <v>8000</v>
      </c>
    </row>
    <row r="169" spans="1:37" s="24" customFormat="1" ht="16.399999999999999" customHeight="1" x14ac:dyDescent="0.4">
      <c r="A169" s="18">
        <f t="shared" si="44"/>
        <v>1511020</v>
      </c>
      <c r="B169" s="19">
        <v>14</v>
      </c>
      <c r="C169" s="19">
        <v>1</v>
      </c>
      <c r="D169" s="16">
        <v>1</v>
      </c>
      <c r="E169" s="28">
        <f t="shared" si="55"/>
        <v>2</v>
      </c>
      <c r="F169" s="46">
        <f t="shared" si="45"/>
        <v>14102</v>
      </c>
      <c r="G169" s="46" t="str">
        <f t="shared" si="46"/>
        <v>任意英雄解锁第2个天赋</v>
      </c>
      <c r="H169" s="46" t="str">
        <f t="shared" si="47"/>
        <v>13.1.2&gt;&gt;任意英雄解锁第2个天赋</v>
      </c>
      <c r="I169" s="16" t="s">
        <v>314</v>
      </c>
      <c r="J169" s="46"/>
      <c r="K169" s="46" t="str">
        <f t="shared" si="48"/>
        <v>&lt;color=#FFC766&gt;任意英雄解锁第2个天赋&lt;/color&gt;</v>
      </c>
      <c r="L169" s="46" t="s">
        <v>249</v>
      </c>
      <c r="M169" s="44" t="s">
        <v>718</v>
      </c>
      <c r="N169" s="46">
        <f t="shared" si="49"/>
        <v>1511020</v>
      </c>
      <c r="O169" s="46">
        <f t="shared" si="50"/>
        <v>1511000</v>
      </c>
      <c r="P169" s="46" t="s">
        <v>719</v>
      </c>
      <c r="Q169" s="46" t="s">
        <v>719</v>
      </c>
      <c r="R169" s="46">
        <v>2</v>
      </c>
      <c r="S169" s="46" t="s">
        <v>720</v>
      </c>
      <c r="T169" s="46" t="s">
        <v>720</v>
      </c>
      <c r="U169" s="44"/>
      <c r="V169" s="46"/>
      <c r="W169" s="46"/>
      <c r="X169" s="44">
        <v>1700714</v>
      </c>
      <c r="Y169" s="44"/>
      <c r="Z169" s="44"/>
      <c r="AA169" s="16" t="s">
        <v>491</v>
      </c>
      <c r="AB169" s="25">
        <f>IF(AA169="","",VLOOKUP(AA169,[4]界面跳转!$H:$I,2,FALSE))</f>
        <v>7109</v>
      </c>
      <c r="AD169" s="16"/>
      <c r="AE169" s="44"/>
      <c r="AF169" s="24">
        <f t="shared" si="51"/>
        <v>8000</v>
      </c>
      <c r="AI169" s="24">
        <f t="shared" si="53"/>
        <v>8000</v>
      </c>
    </row>
    <row r="170" spans="1:37" s="24" customFormat="1" ht="16.399999999999999" customHeight="1" x14ac:dyDescent="0.4">
      <c r="A170" s="18">
        <f t="shared" si="44"/>
        <v>1511030</v>
      </c>
      <c r="B170" s="19">
        <v>14</v>
      </c>
      <c r="C170" s="19">
        <v>1</v>
      </c>
      <c r="D170" s="16">
        <v>1</v>
      </c>
      <c r="E170" s="28">
        <f t="shared" si="55"/>
        <v>3</v>
      </c>
      <c r="F170" s="46">
        <f t="shared" si="45"/>
        <v>14103</v>
      </c>
      <c r="G170" s="46" t="str">
        <f t="shared" si="46"/>
        <v>任意英雄替换任意2个新技能</v>
      </c>
      <c r="H170" s="46" t="str">
        <f t="shared" si="47"/>
        <v>13.1.3&gt;&gt;任意英雄替换任意2个新技能</v>
      </c>
      <c r="I170" s="16" t="s">
        <v>314</v>
      </c>
      <c r="J170" s="46"/>
      <c r="K170" s="46" t="str">
        <f t="shared" si="48"/>
        <v>&lt;color=#FFC766&gt;任意英雄替换任意2个技能&lt;/color&gt;</v>
      </c>
      <c r="L170" s="46" t="s">
        <v>249</v>
      </c>
      <c r="M170" s="46" t="s">
        <v>721</v>
      </c>
      <c r="N170" s="46">
        <f t="shared" si="49"/>
        <v>1511030</v>
      </c>
      <c r="O170" s="46">
        <f t="shared" si="50"/>
        <v>1511000</v>
      </c>
      <c r="P170" s="46" t="s">
        <v>489</v>
      </c>
      <c r="Q170" s="46" t="s">
        <v>489</v>
      </c>
      <c r="R170" s="46">
        <v>2</v>
      </c>
      <c r="S170" s="46" t="s">
        <v>490</v>
      </c>
      <c r="T170" s="46" t="s">
        <v>722</v>
      </c>
      <c r="U170" s="44"/>
      <c r="V170" s="46"/>
      <c r="W170" s="46"/>
      <c r="X170" s="44">
        <v>1700714</v>
      </c>
      <c r="Y170" s="44"/>
      <c r="Z170" s="44"/>
      <c r="AA170" s="16" t="s">
        <v>491</v>
      </c>
      <c r="AB170" s="25">
        <f>IF(AA170="","",VLOOKUP(AA170,[4]界面跳转!$H:$I,2,FALSE))</f>
        <v>7109</v>
      </c>
      <c r="AD170" s="16"/>
      <c r="AE170" s="44"/>
      <c r="AF170" s="24">
        <f t="shared" si="51"/>
        <v>8000</v>
      </c>
      <c r="AI170" s="24">
        <f t="shared" si="53"/>
        <v>8000</v>
      </c>
    </row>
    <row r="171" spans="1:37" s="28" customFormat="1" ht="16.399999999999999" customHeight="1" x14ac:dyDescent="0.4">
      <c r="A171" s="18">
        <f t="shared" si="44"/>
        <v>1511040</v>
      </c>
      <c r="B171" s="19">
        <v>14</v>
      </c>
      <c r="C171" s="19">
        <v>1</v>
      </c>
      <c r="D171" s="16">
        <v>1</v>
      </c>
      <c r="E171" s="28">
        <f t="shared" si="55"/>
        <v>4</v>
      </c>
      <c r="F171" s="44">
        <f t="shared" si="45"/>
        <v>14104</v>
      </c>
      <c r="G171" s="46" t="str">
        <f t="shared" si="46"/>
        <v>任意2支部队士兵数达到25000名(不够食物可先解雇其他兵种)</v>
      </c>
      <c r="H171" s="46" t="str">
        <f t="shared" si="47"/>
        <v>13.1.4&gt;&gt;任意2支部队士兵数达到25000名(不够食物可先解雇其他兵种)</v>
      </c>
      <c r="I171" s="16" t="s">
        <v>314</v>
      </c>
      <c r="J171" s="46"/>
      <c r="K171" s="46" t="str">
        <f t="shared" si="48"/>
        <v>&lt;color=#FFC766&gt;任意2支部队士兵数达到25000名&lt;/color&gt;</v>
      </c>
      <c r="L171" s="46" t="s">
        <v>249</v>
      </c>
      <c r="M171" s="46" t="s">
        <v>723</v>
      </c>
      <c r="N171" s="44">
        <f t="shared" si="49"/>
        <v>1511040</v>
      </c>
      <c r="O171" s="44">
        <f t="shared" si="50"/>
        <v>1511000</v>
      </c>
      <c r="P171" s="46" t="s">
        <v>630</v>
      </c>
      <c r="Q171" s="46" t="s">
        <v>630</v>
      </c>
      <c r="R171" s="29">
        <v>25000</v>
      </c>
      <c r="S171" s="29" t="s">
        <v>724</v>
      </c>
      <c r="T171" s="29" t="s">
        <v>393</v>
      </c>
      <c r="U171" s="44" t="s">
        <v>249</v>
      </c>
      <c r="V171" s="44" t="s">
        <v>725</v>
      </c>
      <c r="W171" s="44"/>
      <c r="X171" s="44">
        <v>1700714</v>
      </c>
      <c r="Y171" s="44"/>
      <c r="Z171" s="44"/>
      <c r="AA171" s="43" t="s">
        <v>726</v>
      </c>
      <c r="AB171" s="25">
        <f>IF(AA171="","",VLOOKUP(AA171,[4]界面跳转!$H:$I,2,FALSE))</f>
        <v>7466</v>
      </c>
      <c r="AD171" s="44"/>
      <c r="AE171" s="44"/>
      <c r="AF171" s="28">
        <f t="shared" si="51"/>
        <v>8000</v>
      </c>
      <c r="AI171" s="28">
        <f t="shared" si="53"/>
        <v>8000</v>
      </c>
    </row>
    <row r="172" spans="1:37" s="24" customFormat="1" ht="16.399999999999999" customHeight="1" x14ac:dyDescent="0.4">
      <c r="A172" s="18">
        <f t="shared" si="44"/>
        <v>1511050</v>
      </c>
      <c r="B172" s="19">
        <v>14</v>
      </c>
      <c r="C172" s="19">
        <v>1</v>
      </c>
      <c r="D172" s="16">
        <v>1</v>
      </c>
      <c r="E172" s="28">
        <f t="shared" si="55"/>
        <v>5</v>
      </c>
      <c r="F172" s="46">
        <f t="shared" si="45"/>
        <v>14105</v>
      </c>
      <c r="G172" s="46" t="str">
        <f t="shared" si="46"/>
        <v>解雇任意类型士兵500名(回收食物)</v>
      </c>
      <c r="H172" s="46" t="str">
        <f t="shared" si="47"/>
        <v>13.1.5&gt;&gt;解雇任意类型士兵500名(回收食物)</v>
      </c>
      <c r="I172" s="16" t="s">
        <v>314</v>
      </c>
      <c r="J172" s="46"/>
      <c r="K172" s="46" t="str">
        <f t="shared" si="48"/>
        <v>&lt;color=#FFC766&gt;解雇任意类型士兵500名&lt;/color&gt;</v>
      </c>
      <c r="L172" s="46" t="s">
        <v>249</v>
      </c>
      <c r="M172" s="46" t="s">
        <v>727</v>
      </c>
      <c r="N172" s="46">
        <f t="shared" si="49"/>
        <v>1511050</v>
      </c>
      <c r="O172" s="46">
        <f t="shared" si="50"/>
        <v>1511000</v>
      </c>
      <c r="P172" s="46" t="s">
        <v>656</v>
      </c>
      <c r="Q172" s="46" t="s">
        <v>656</v>
      </c>
      <c r="R172" s="46">
        <v>500</v>
      </c>
      <c r="S172" s="46" t="s">
        <v>657</v>
      </c>
      <c r="T172" s="46" t="s">
        <v>393</v>
      </c>
      <c r="U172" s="44"/>
      <c r="V172" s="46"/>
      <c r="W172" s="46"/>
      <c r="X172" s="44">
        <v>1700714</v>
      </c>
      <c r="Y172" s="44"/>
      <c r="Z172" s="44"/>
      <c r="AA172" s="43" t="s">
        <v>658</v>
      </c>
      <c r="AB172" s="25">
        <f>IF(AA172="","",VLOOKUP(AA172,[4]界面跳转!$H:$I,2,FALSE))</f>
        <v>7036</v>
      </c>
      <c r="AD172" s="16"/>
      <c r="AE172" s="44"/>
      <c r="AF172" s="24">
        <f t="shared" si="51"/>
        <v>8000</v>
      </c>
      <c r="AI172" s="24">
        <f t="shared" si="53"/>
        <v>8000</v>
      </c>
    </row>
    <row r="173" spans="1:37" s="19" customFormat="1" ht="16.399999999999999" customHeight="1" x14ac:dyDescent="0.4">
      <c r="A173" s="18">
        <f t="shared" si="44"/>
        <v>1511060</v>
      </c>
      <c r="B173" s="19">
        <v>14</v>
      </c>
      <c r="C173" s="19">
        <v>1</v>
      </c>
      <c r="D173" s="16">
        <v>1</v>
      </c>
      <c r="E173" s="28">
        <f t="shared" si="55"/>
        <v>6</v>
      </c>
      <c r="F173" s="18">
        <f t="shared" si="45"/>
        <v>14106</v>
      </c>
      <c r="G173" s="46" t="str">
        <f t="shared" si="46"/>
        <v>侦察任意1个6级或更高级的资源点</v>
      </c>
      <c r="H173" s="46" t="str">
        <f t="shared" si="47"/>
        <v>13.1.6&gt;&gt;侦察任意1个6级或更高级的资源点</v>
      </c>
      <c r="I173" s="16" t="s">
        <v>314</v>
      </c>
      <c r="J173" s="46"/>
      <c r="K173" s="46" t="str">
        <f t="shared" si="48"/>
        <v>&lt;color=#FFC766&gt;侦察任意1个6级或更高级资源点&lt;/color&gt;</v>
      </c>
      <c r="L173" s="46" t="s">
        <v>249</v>
      </c>
      <c r="M173" s="46" t="s">
        <v>728</v>
      </c>
      <c r="N173" s="18">
        <f t="shared" si="49"/>
        <v>1511060</v>
      </c>
      <c r="O173" s="18">
        <f t="shared" si="50"/>
        <v>1511000</v>
      </c>
      <c r="P173" s="20" t="s">
        <v>501</v>
      </c>
      <c r="Q173" s="20" t="s">
        <v>501</v>
      </c>
      <c r="R173" s="20">
        <v>6</v>
      </c>
      <c r="S173" s="20" t="s">
        <v>502</v>
      </c>
      <c r="T173" s="20" t="s">
        <v>503</v>
      </c>
      <c r="U173" s="44" t="s">
        <v>249</v>
      </c>
      <c r="V173" s="16" t="s">
        <v>729</v>
      </c>
      <c r="W173" s="16"/>
      <c r="X173" s="44">
        <v>1700714</v>
      </c>
      <c r="Y173" s="44"/>
      <c r="Z173" s="44"/>
      <c r="AA173" s="16" t="s">
        <v>730</v>
      </c>
      <c r="AB173" s="18">
        <f>IF(AA173="","",VLOOKUP(AA173,[4]界面跳转!$H:$I,2,FALSE))</f>
        <v>7591</v>
      </c>
      <c r="AD173" s="16"/>
      <c r="AE173" s="44"/>
      <c r="AF173" s="19">
        <f t="shared" si="51"/>
        <v>8000</v>
      </c>
      <c r="AI173" s="19">
        <f t="shared" si="53"/>
        <v>8000</v>
      </c>
    </row>
    <row r="174" spans="1:37" s="19" customFormat="1" ht="16.399999999999999" customHeight="1" x14ac:dyDescent="0.4">
      <c r="A174" s="18">
        <f t="shared" si="44"/>
        <v>1511070</v>
      </c>
      <c r="B174" s="19">
        <v>14</v>
      </c>
      <c r="C174" s="19">
        <v>1</v>
      </c>
      <c r="D174" s="16">
        <v>1</v>
      </c>
      <c r="E174" s="28">
        <f t="shared" si="55"/>
        <v>7</v>
      </c>
      <c r="F174" s="16">
        <f t="shared" si="45"/>
        <v>14107</v>
      </c>
      <c r="G174" s="46" t="str">
        <f t="shared" si="46"/>
        <v>攻占1个6级或更高级的资源点(多队集火，副队先手扛伤害)</v>
      </c>
      <c r="H174" s="46" t="str">
        <f t="shared" si="47"/>
        <v>13.1.7&gt;&gt;攻占1个6级或更高级的资源点(多队集火，副队先手扛伤害)</v>
      </c>
      <c r="I174" s="16" t="s">
        <v>314</v>
      </c>
      <c r="J174" s="46"/>
      <c r="K174" s="46" t="str">
        <f t="shared" si="48"/>
        <v>&lt;color=#FFC766&gt;攻占1个6级或更高级资源点&lt;/color&gt;</v>
      </c>
      <c r="L174" s="46" t="s">
        <v>249</v>
      </c>
      <c r="M174" s="46" t="s">
        <v>731</v>
      </c>
      <c r="N174" s="16">
        <f t="shared" si="49"/>
        <v>1511070</v>
      </c>
      <c r="O174" s="16">
        <f t="shared" si="50"/>
        <v>1511000</v>
      </c>
      <c r="P174" s="17" t="s">
        <v>417</v>
      </c>
      <c r="Q174" s="17" t="s">
        <v>417</v>
      </c>
      <c r="R174" s="17">
        <v>1</v>
      </c>
      <c r="S174" s="17" t="s">
        <v>732</v>
      </c>
      <c r="T174" s="17" t="s">
        <v>733</v>
      </c>
      <c r="U174" s="44" t="s">
        <v>249</v>
      </c>
      <c r="V174" s="16" t="s">
        <v>725</v>
      </c>
      <c r="W174" s="16"/>
      <c r="X174" s="44">
        <v>1700714</v>
      </c>
      <c r="Y174" s="44"/>
      <c r="Z174" s="44"/>
      <c r="AA174" s="16" t="s">
        <v>734</v>
      </c>
      <c r="AB174" s="18">
        <f>IF(AA174="","",VLOOKUP(AA174,[4]界面跳转!$H:$I,2,FALSE))</f>
        <v>7579</v>
      </c>
      <c r="AD174" s="16"/>
      <c r="AE174" s="44"/>
      <c r="AF174" s="19">
        <f t="shared" si="51"/>
        <v>8000</v>
      </c>
      <c r="AI174" s="19">
        <f t="shared" si="53"/>
        <v>8000</v>
      </c>
    </row>
    <row r="175" spans="1:37" s="24" customFormat="1" ht="16.399999999999999" customHeight="1" x14ac:dyDescent="0.4">
      <c r="A175" s="18">
        <f t="shared" si="44"/>
        <v>1511080</v>
      </c>
      <c r="B175" s="19">
        <v>14</v>
      </c>
      <c r="C175" s="19">
        <v>1</v>
      </c>
      <c r="D175" s="16">
        <v>1</v>
      </c>
      <c r="E175" s="28">
        <f t="shared" si="55"/>
        <v>8</v>
      </c>
      <c r="F175" s="46">
        <f t="shared" si="45"/>
        <v>14108</v>
      </c>
      <c r="G175" s="46" t="str">
        <f t="shared" si="46"/>
        <v>升级治疗房舍至8级</v>
      </c>
      <c r="H175" s="46" t="str">
        <f t="shared" si="47"/>
        <v>13.1.8&gt;&gt;升级治疗房舍至8级</v>
      </c>
      <c r="I175" s="16" t="s">
        <v>314</v>
      </c>
      <c r="J175" s="46"/>
      <c r="K175" s="46" t="str">
        <f t="shared" si="48"/>
        <v>&lt;color=#FFC766&gt;升级治疗房舍至8级&lt;/color&gt;</v>
      </c>
      <c r="L175" s="46" t="s">
        <v>249</v>
      </c>
      <c r="M175" s="16" t="s">
        <v>735</v>
      </c>
      <c r="N175" s="46">
        <f t="shared" si="49"/>
        <v>1511080</v>
      </c>
      <c r="O175" s="46">
        <f t="shared" si="50"/>
        <v>1511000</v>
      </c>
      <c r="P175" s="46" t="s">
        <v>478</v>
      </c>
      <c r="Q175" s="46" t="s">
        <v>478</v>
      </c>
      <c r="R175" s="46">
        <v>8</v>
      </c>
      <c r="S175" s="46" t="s">
        <v>384</v>
      </c>
      <c r="T175" s="46" t="s">
        <v>384</v>
      </c>
      <c r="U175" s="44" t="s">
        <v>249</v>
      </c>
      <c r="V175" s="16" t="s">
        <v>736</v>
      </c>
      <c r="W175" s="46"/>
      <c r="X175" s="44">
        <v>1700714</v>
      </c>
      <c r="Y175" s="44"/>
      <c r="Z175" s="44"/>
      <c r="AA175" s="16" t="s">
        <v>480</v>
      </c>
      <c r="AB175" s="25">
        <f>IF(AA175="","",VLOOKUP(AA175,[4]界面跳转!$H:$I,2,FALSE))</f>
        <v>7041</v>
      </c>
      <c r="AD175" s="16"/>
      <c r="AE175" s="44"/>
      <c r="AF175" s="24">
        <f t="shared" si="51"/>
        <v>8000</v>
      </c>
      <c r="AI175" s="24">
        <f t="shared" si="53"/>
        <v>8000</v>
      </c>
    </row>
    <row r="176" spans="1:37" s="24" customFormat="1" ht="16.399999999999999" customHeight="1" x14ac:dyDescent="0.4">
      <c r="A176" s="18">
        <f t="shared" si="44"/>
        <v>1511090</v>
      </c>
      <c r="B176" s="19">
        <v>14</v>
      </c>
      <c r="C176" s="19">
        <v>1</v>
      </c>
      <c r="D176" s="16">
        <v>1</v>
      </c>
      <c r="E176" s="28">
        <f t="shared" si="55"/>
        <v>9</v>
      </c>
      <c r="F176" s="46">
        <f t="shared" si="45"/>
        <v>14109</v>
      </c>
      <c r="G176" s="46" t="str">
        <f t="shared" si="46"/>
        <v>城内治疗伤兵5000名</v>
      </c>
      <c r="H176" s="46" t="str">
        <f t="shared" si="47"/>
        <v>13.1.9&gt;&gt;城内治疗伤兵5000名</v>
      </c>
      <c r="I176" s="16" t="s">
        <v>314</v>
      </c>
      <c r="J176" s="46"/>
      <c r="K176" s="46" t="str">
        <f t="shared" si="48"/>
        <v>&lt;color=#FFC766&gt;城内治疗伤兵5000名&lt;/color&gt;</v>
      </c>
      <c r="L176" s="46" t="s">
        <v>249</v>
      </c>
      <c r="M176" s="46" t="s">
        <v>737</v>
      </c>
      <c r="N176" s="46">
        <f t="shared" si="49"/>
        <v>1511090</v>
      </c>
      <c r="O176" s="46">
        <f t="shared" si="50"/>
        <v>1511000</v>
      </c>
      <c r="P176" s="46" t="s">
        <v>426</v>
      </c>
      <c r="Q176" s="46" t="s">
        <v>426</v>
      </c>
      <c r="R176" s="46">
        <v>5000</v>
      </c>
      <c r="S176" s="46" t="s">
        <v>393</v>
      </c>
      <c r="T176" s="46" t="s">
        <v>393</v>
      </c>
      <c r="U176" s="44" t="s">
        <v>249</v>
      </c>
      <c r="V176" s="46" t="s">
        <v>427</v>
      </c>
      <c r="W176" s="46"/>
      <c r="X176" s="44">
        <v>1700714</v>
      </c>
      <c r="Y176" s="44"/>
      <c r="Z176" s="44"/>
      <c r="AA176" s="60" t="s">
        <v>428</v>
      </c>
      <c r="AB176" s="25">
        <f>IF(AA176="","",VLOOKUP(AA176,[4]界面跳转!$H:$I,2,FALSE))</f>
        <v>7338</v>
      </c>
      <c r="AD176" s="16"/>
      <c r="AE176" s="44"/>
      <c r="AF176" s="24">
        <f t="shared" si="51"/>
        <v>8000</v>
      </c>
      <c r="AI176" s="24">
        <f t="shared" si="53"/>
        <v>8000</v>
      </c>
    </row>
    <row r="177" spans="1:35" s="24" customFormat="1" ht="16.399999999999999" customHeight="1" x14ac:dyDescent="0.4">
      <c r="A177" s="18">
        <f t="shared" si="44"/>
        <v>1511100</v>
      </c>
      <c r="B177" s="19">
        <v>14</v>
      </c>
      <c r="C177" s="19">
        <v>1</v>
      </c>
      <c r="D177" s="16">
        <v>1</v>
      </c>
      <c r="E177" s="28">
        <f t="shared" si="55"/>
        <v>10</v>
      </c>
      <c r="F177" s="46">
        <f t="shared" si="45"/>
        <v>14110</v>
      </c>
      <c r="G177" s="46" t="str">
        <f t="shared" si="46"/>
        <v>攻占更多资源点提升势力值至2700点</v>
      </c>
      <c r="H177" s="46" t="str">
        <f t="shared" si="47"/>
        <v>13.1.10&gt;&gt;攻占更多资源点提升势力值至2700点</v>
      </c>
      <c r="I177" s="16" t="s">
        <v>314</v>
      </c>
      <c r="J177" s="46"/>
      <c r="K177" s="46" t="str">
        <f t="shared" si="48"/>
        <v>&lt;color=#FFC766&gt;攻占资源点提升势力值至2700点&lt;/color&gt;</v>
      </c>
      <c r="L177" s="46" t="s">
        <v>249</v>
      </c>
      <c r="M177" s="46" t="s">
        <v>738</v>
      </c>
      <c r="N177" s="46">
        <f t="shared" si="49"/>
        <v>1511100</v>
      </c>
      <c r="O177" s="46">
        <f t="shared" si="50"/>
        <v>1511000</v>
      </c>
      <c r="P177" s="46" t="s">
        <v>516</v>
      </c>
      <c r="Q177" s="46" t="s">
        <v>517</v>
      </c>
      <c r="R177" s="46">
        <v>2700</v>
      </c>
      <c r="S177" s="46" t="s">
        <v>411</v>
      </c>
      <c r="T177" s="46" t="s">
        <v>411</v>
      </c>
      <c r="U177" s="44" t="s">
        <v>249</v>
      </c>
      <c r="V177" s="16" t="s">
        <v>725</v>
      </c>
      <c r="W177" s="46"/>
      <c r="X177" s="44">
        <v>1700714</v>
      </c>
      <c r="Y177" s="44"/>
      <c r="Z177" s="44"/>
      <c r="AA177" s="16" t="s">
        <v>698</v>
      </c>
      <c r="AB177" s="25">
        <f>IF(AA177="","",VLOOKUP(AA177,[4]界面跳转!$H:$I,2,FALSE))</f>
        <v>7253</v>
      </c>
      <c r="AD177" s="16"/>
      <c r="AE177" s="44"/>
      <c r="AF177" s="24">
        <f t="shared" si="51"/>
        <v>8000</v>
      </c>
      <c r="AI177" s="24">
        <f t="shared" si="53"/>
        <v>8000</v>
      </c>
    </row>
    <row r="178" spans="1:35" s="31" customFormat="1" ht="16.5" customHeight="1" x14ac:dyDescent="0.4">
      <c r="A178" s="30">
        <f t="shared" si="44"/>
        <v>1610010</v>
      </c>
      <c r="B178" s="31">
        <v>15</v>
      </c>
      <c r="C178" s="31">
        <v>1</v>
      </c>
      <c r="D178" s="31">
        <v>0</v>
      </c>
      <c r="E178" s="31">
        <f t="shared" si="55"/>
        <v>1</v>
      </c>
      <c r="F178" s="30">
        <f t="shared" si="45"/>
        <v>15001</v>
      </c>
      <c r="G178" s="31" t="str">
        <f t="shared" si="46"/>
        <v>第15章 开启转场</v>
      </c>
      <c r="H178" s="31" t="str">
        <f t="shared" si="47"/>
        <v>第15章&gt;&gt; 开启转场</v>
      </c>
      <c r="I178" s="30" t="s">
        <v>314</v>
      </c>
      <c r="K178" s="30" t="str">
        <f t="shared" si="48"/>
        <v>&lt;color=#FFC766&gt;第15章 开启转场&lt;/color&gt;</v>
      </c>
      <c r="L178" s="30" t="s">
        <v>249</v>
      </c>
      <c r="M178" s="30" t="s">
        <v>315</v>
      </c>
      <c r="N178" s="30">
        <f t="shared" si="49"/>
        <v>1610010</v>
      </c>
      <c r="O178" s="30">
        <f t="shared" si="50"/>
        <v>1610000</v>
      </c>
      <c r="P178" s="32" t="s">
        <v>292</v>
      </c>
      <c r="Q178" s="32" t="s">
        <v>292</v>
      </c>
      <c r="R178" s="32"/>
      <c r="S178" s="32"/>
      <c r="T178" s="32"/>
      <c r="V178" s="30"/>
      <c r="W178" s="30"/>
      <c r="X178" s="30"/>
      <c r="Y178" s="30"/>
      <c r="Z178" s="30"/>
      <c r="AA178" s="30"/>
      <c r="AB178" s="36" t="str">
        <f>IF(AA178="","",VLOOKUP(AA178,[4]界面跳转!$H:$I,2,FALSE))</f>
        <v/>
      </c>
      <c r="AD178" s="30"/>
      <c r="AE178" s="30"/>
      <c r="AF178" s="31" t="str">
        <f t="shared" si="51"/>
        <v/>
      </c>
      <c r="AI178" s="31" t="str">
        <f t="shared" si="53"/>
        <v/>
      </c>
    </row>
    <row r="179" spans="1:35" s="22" customFormat="1" ht="16.5" customHeight="1" x14ac:dyDescent="0.4">
      <c r="A179" s="21">
        <f t="shared" si="44"/>
        <v>1611000</v>
      </c>
      <c r="B179" s="22">
        <v>15</v>
      </c>
      <c r="C179" s="22">
        <v>1</v>
      </c>
      <c r="D179" s="22">
        <v>1</v>
      </c>
      <c r="E179" s="22">
        <f t="shared" si="55"/>
        <v>0</v>
      </c>
      <c r="F179" s="21">
        <f t="shared" si="45"/>
        <v>15110</v>
      </c>
      <c r="G179" s="21" t="str">
        <f t="shared" si="46"/>
        <v>第15章 欣欣向荣</v>
      </c>
      <c r="H179" s="21" t="str">
        <f t="shared" si="47"/>
        <v>第15章&gt;&gt; 欣欣向荣</v>
      </c>
      <c r="I179" s="21" t="s">
        <v>314</v>
      </c>
      <c r="K179" s="21" t="str">
        <f t="shared" si="48"/>
        <v>&lt;color=#FFC766&gt;第15章 欣欣向荣&lt;/color&gt;</v>
      </c>
      <c r="L179" s="21" t="s">
        <v>249</v>
      </c>
      <c r="M179" s="21" t="s">
        <v>315</v>
      </c>
      <c r="N179" s="21">
        <f t="shared" si="49"/>
        <v>1611000</v>
      </c>
      <c r="O179" s="21">
        <f t="shared" si="50"/>
        <v>1611000</v>
      </c>
      <c r="P179" s="23" t="s">
        <v>293</v>
      </c>
      <c r="Q179" s="23" t="s">
        <v>293</v>
      </c>
      <c r="R179" s="23"/>
      <c r="S179" s="23"/>
      <c r="T179" s="23"/>
      <c r="V179" s="21"/>
      <c r="W179" s="21"/>
      <c r="X179" s="21"/>
      <c r="Y179" s="21"/>
      <c r="Z179" s="21"/>
      <c r="AA179" s="21"/>
      <c r="AB179" s="37" t="str">
        <f>IF(AA179="","",VLOOKUP(AA179,[4]界面跳转!$H:$I,2,FALSE))</f>
        <v/>
      </c>
      <c r="AD179" s="21"/>
      <c r="AE179" s="21"/>
      <c r="AF179" s="22" t="str">
        <f t="shared" si="51"/>
        <v/>
      </c>
      <c r="AI179" s="22" t="str">
        <f t="shared" si="53"/>
        <v/>
      </c>
    </row>
    <row r="180" spans="1:35" s="19" customFormat="1" ht="16.399999999999999" customHeight="1" x14ac:dyDescent="0.4">
      <c r="A180" s="18">
        <f t="shared" si="44"/>
        <v>1611010</v>
      </c>
      <c r="B180" s="19">
        <v>15</v>
      </c>
      <c r="C180" s="19">
        <v>1</v>
      </c>
      <c r="D180" s="16">
        <v>1</v>
      </c>
      <c r="E180" s="28">
        <f t="shared" si="55"/>
        <v>1</v>
      </c>
      <c r="F180" s="18">
        <f t="shared" si="45"/>
        <v>15101</v>
      </c>
      <c r="G180" s="46" t="str">
        <f t="shared" si="46"/>
        <v>建造2个金矿场</v>
      </c>
      <c r="H180" s="46" t="str">
        <f t="shared" si="47"/>
        <v>14.1.1&gt;&gt;建造2个金矿场</v>
      </c>
      <c r="I180" s="16" t="s">
        <v>314</v>
      </c>
      <c r="J180" s="46"/>
      <c r="K180" s="46" t="str">
        <f t="shared" si="48"/>
        <v>&lt;color=#FFC766&gt;建造2个金矿场&lt;/color&gt;</v>
      </c>
      <c r="L180" s="46" t="s">
        <v>249</v>
      </c>
      <c r="M180" s="44" t="s">
        <v>739</v>
      </c>
      <c r="N180" s="18">
        <f t="shared" si="49"/>
        <v>1611010</v>
      </c>
      <c r="O180" s="18">
        <f t="shared" si="50"/>
        <v>1611000</v>
      </c>
      <c r="P180" s="20" t="s">
        <v>366</v>
      </c>
      <c r="Q180" s="20" t="s">
        <v>366</v>
      </c>
      <c r="R180" s="20">
        <v>2</v>
      </c>
      <c r="S180" s="20" t="s">
        <v>740</v>
      </c>
      <c r="T180" s="20" t="s">
        <v>740</v>
      </c>
      <c r="U180" s="44" t="s">
        <v>249</v>
      </c>
      <c r="V180" s="16" t="s">
        <v>741</v>
      </c>
      <c r="W180" s="16"/>
      <c r="X180" s="44">
        <v>1700715</v>
      </c>
      <c r="Y180" s="44"/>
      <c r="Z180" s="44"/>
      <c r="AA180" s="16" t="s">
        <v>742</v>
      </c>
      <c r="AB180" s="18">
        <f>IF(AA180="","",VLOOKUP(AA180,[4]界面跳转!$H:$I,2,FALSE))</f>
        <v>7101</v>
      </c>
      <c r="AD180" s="16"/>
      <c r="AE180" s="44"/>
      <c r="AF180" s="19">
        <f t="shared" si="51"/>
        <v>8500</v>
      </c>
      <c r="AI180" s="19">
        <f t="shared" si="53"/>
        <v>8500</v>
      </c>
    </row>
    <row r="181" spans="1:35" s="24" customFormat="1" ht="16.399999999999999" customHeight="1" x14ac:dyDescent="0.4">
      <c r="A181" s="18">
        <f t="shared" si="44"/>
        <v>1611020</v>
      </c>
      <c r="B181" s="19">
        <v>15</v>
      </c>
      <c r="C181" s="19">
        <v>1</v>
      </c>
      <c r="D181" s="16">
        <v>1</v>
      </c>
      <c r="E181" s="28">
        <f t="shared" si="55"/>
        <v>2</v>
      </c>
      <c r="F181" s="46">
        <f t="shared" si="45"/>
        <v>15102</v>
      </c>
      <c r="G181" s="46" t="str">
        <f t="shared" si="46"/>
        <v>升级居民房舍至10级</v>
      </c>
      <c r="H181" s="46" t="str">
        <f t="shared" si="47"/>
        <v>14.1.2&gt;&gt;升级居民房舍至10级</v>
      </c>
      <c r="I181" s="16" t="s">
        <v>314</v>
      </c>
      <c r="J181" s="46"/>
      <c r="K181" s="46" t="str">
        <f t="shared" si="48"/>
        <v>&lt;color=#FFC766&gt;升级居民房舍至10级&lt;/color&gt;</v>
      </c>
      <c r="L181" s="46" t="s">
        <v>249</v>
      </c>
      <c r="M181" s="16" t="s">
        <v>743</v>
      </c>
      <c r="N181" s="46">
        <f t="shared" si="49"/>
        <v>1611020</v>
      </c>
      <c r="O181" s="46">
        <f t="shared" si="50"/>
        <v>1611000</v>
      </c>
      <c r="P181" s="46" t="s">
        <v>669</v>
      </c>
      <c r="Q181" s="46" t="s">
        <v>669</v>
      </c>
      <c r="R181" s="29">
        <v>10</v>
      </c>
      <c r="S181" s="29" t="s">
        <v>384</v>
      </c>
      <c r="T181" s="29" t="s">
        <v>384</v>
      </c>
      <c r="U181" s="44" t="s">
        <v>249</v>
      </c>
      <c r="V181" s="16" t="s">
        <v>744</v>
      </c>
      <c r="W181" s="46"/>
      <c r="X181" s="44">
        <v>1700715</v>
      </c>
      <c r="Y181" s="44"/>
      <c r="Z181" s="44"/>
      <c r="AA181" s="16" t="s">
        <v>671</v>
      </c>
      <c r="AB181" s="25">
        <f>IF(AA181="","",VLOOKUP(AA181,[4]界面跳转!$H:$I,2,FALSE))</f>
        <v>7006</v>
      </c>
      <c r="AD181" s="16"/>
      <c r="AE181" s="44"/>
      <c r="AF181" s="24">
        <f t="shared" si="51"/>
        <v>8500</v>
      </c>
      <c r="AI181" s="24">
        <f t="shared" si="53"/>
        <v>8500</v>
      </c>
    </row>
    <row r="182" spans="1:35" s="24" customFormat="1" ht="16.399999999999999" customHeight="1" x14ac:dyDescent="0.4">
      <c r="A182" s="18">
        <f t="shared" si="44"/>
        <v>1611030</v>
      </c>
      <c r="B182" s="19">
        <v>15</v>
      </c>
      <c r="C182" s="19">
        <v>1</v>
      </c>
      <c r="D182" s="16">
        <v>1</v>
      </c>
      <c r="E182" s="28">
        <f t="shared" si="55"/>
        <v>3</v>
      </c>
      <c r="F182" s="46">
        <f t="shared" si="45"/>
        <v>15103</v>
      </c>
      <c r="G182" s="46" t="str">
        <f t="shared" si="46"/>
        <v>升级3个磨坊至10级</v>
      </c>
      <c r="H182" s="46" t="str">
        <f t="shared" si="47"/>
        <v>14.1.3&gt;&gt;升级3个磨坊至10级</v>
      </c>
      <c r="I182" s="16" t="s">
        <v>314</v>
      </c>
      <c r="J182" s="46"/>
      <c r="K182" s="46" t="str">
        <f t="shared" si="48"/>
        <v>&lt;color=#FFC766&gt;升级3个磨坊至10级&lt;/color&gt;</v>
      </c>
      <c r="L182" s="46" t="s">
        <v>249</v>
      </c>
      <c r="M182" s="16" t="s">
        <v>745</v>
      </c>
      <c r="N182" s="46">
        <f t="shared" si="49"/>
        <v>1611030</v>
      </c>
      <c r="O182" s="46">
        <f t="shared" si="50"/>
        <v>1611000</v>
      </c>
      <c r="P182" s="46" t="s">
        <v>746</v>
      </c>
      <c r="Q182" s="46" t="s">
        <v>746</v>
      </c>
      <c r="R182" s="29">
        <v>10</v>
      </c>
      <c r="S182" s="29" t="s">
        <v>384</v>
      </c>
      <c r="T182" s="29" t="s">
        <v>384</v>
      </c>
      <c r="U182" s="44" t="s">
        <v>249</v>
      </c>
      <c r="V182" s="16" t="s">
        <v>747</v>
      </c>
      <c r="W182" s="46"/>
      <c r="X182" s="44">
        <v>1700715</v>
      </c>
      <c r="Y182" s="44"/>
      <c r="Z182" s="44"/>
      <c r="AA182" s="16" t="s">
        <v>535</v>
      </c>
      <c r="AB182" s="25">
        <f>IF(AA182="","",VLOOKUP(AA182,[4]界面跳转!$H:$I,2,FALSE))</f>
        <v>7599</v>
      </c>
      <c r="AD182" s="16"/>
      <c r="AE182" s="44"/>
      <c r="AF182" s="24">
        <f t="shared" si="51"/>
        <v>8500</v>
      </c>
      <c r="AI182" s="24">
        <f t="shared" si="53"/>
        <v>8500</v>
      </c>
    </row>
    <row r="183" spans="1:35" s="24" customFormat="1" ht="16.399999999999999" customHeight="1" x14ac:dyDescent="0.4">
      <c r="A183" s="18">
        <f t="shared" si="44"/>
        <v>1611040</v>
      </c>
      <c r="B183" s="19">
        <v>15</v>
      </c>
      <c r="C183" s="19">
        <v>1</v>
      </c>
      <c r="D183" s="16">
        <v>1</v>
      </c>
      <c r="E183" s="28">
        <f t="shared" si="55"/>
        <v>4</v>
      </c>
      <c r="F183" s="46">
        <f t="shared" si="45"/>
        <v>15104</v>
      </c>
      <c r="G183" s="46" t="str">
        <f t="shared" si="46"/>
        <v>升级2个伐木场至10级</v>
      </c>
      <c r="H183" s="46" t="str">
        <f t="shared" si="47"/>
        <v>14.1.4&gt;&gt;升级2个伐木场至10级</v>
      </c>
      <c r="I183" s="16" t="s">
        <v>314</v>
      </c>
      <c r="J183" s="46"/>
      <c r="K183" s="46" t="str">
        <f t="shared" si="48"/>
        <v>&lt;color=#FFC766&gt;升级2个伐木场至10级&lt;/color&gt;</v>
      </c>
      <c r="L183" s="46" t="s">
        <v>249</v>
      </c>
      <c r="M183" s="16" t="s">
        <v>748</v>
      </c>
      <c r="N183" s="46">
        <f t="shared" si="49"/>
        <v>1611040</v>
      </c>
      <c r="O183" s="46">
        <f t="shared" si="50"/>
        <v>1611000</v>
      </c>
      <c r="P183" s="46" t="s">
        <v>537</v>
      </c>
      <c r="Q183" s="46" t="s">
        <v>537</v>
      </c>
      <c r="R183" s="29">
        <v>10</v>
      </c>
      <c r="S183" s="29" t="s">
        <v>384</v>
      </c>
      <c r="T183" s="29" t="s">
        <v>384</v>
      </c>
      <c r="U183" s="44" t="s">
        <v>249</v>
      </c>
      <c r="V183" s="16" t="s">
        <v>749</v>
      </c>
      <c r="W183" s="46"/>
      <c r="X183" s="44">
        <v>1700715</v>
      </c>
      <c r="Y183" s="44"/>
      <c r="Z183" s="44"/>
      <c r="AA183" s="16" t="s">
        <v>539</v>
      </c>
      <c r="AB183" s="25">
        <f>IF(AA183="","",VLOOKUP(AA183,[4]界面跳转!$H:$I,2,FALSE))</f>
        <v>7600</v>
      </c>
      <c r="AD183" s="16"/>
      <c r="AE183" s="44"/>
      <c r="AF183" s="24">
        <f t="shared" si="51"/>
        <v>8500</v>
      </c>
      <c r="AI183" s="24">
        <f t="shared" si="53"/>
        <v>8500</v>
      </c>
    </row>
    <row r="184" spans="1:35" s="24" customFormat="1" ht="16.399999999999999" customHeight="1" x14ac:dyDescent="0.4">
      <c r="A184" s="18">
        <f t="shared" si="44"/>
        <v>1611050</v>
      </c>
      <c r="B184" s="19">
        <v>15</v>
      </c>
      <c r="C184" s="19">
        <v>1</v>
      </c>
      <c r="D184" s="16">
        <v>1</v>
      </c>
      <c r="E184" s="28">
        <f t="shared" si="55"/>
        <v>5</v>
      </c>
      <c r="F184" s="46">
        <f t="shared" si="45"/>
        <v>15105</v>
      </c>
      <c r="G184" s="46" t="str">
        <f t="shared" si="46"/>
        <v>升级2个石矿场至10级</v>
      </c>
      <c r="H184" s="46" t="str">
        <f t="shared" si="47"/>
        <v>14.1.5&gt;&gt;升级2个石矿场至10级</v>
      </c>
      <c r="I184" s="16" t="s">
        <v>314</v>
      </c>
      <c r="J184" s="46"/>
      <c r="K184" s="46" t="str">
        <f t="shared" si="48"/>
        <v>&lt;color=#FFC766&gt;升级2个石矿场至10级&lt;/color&gt;</v>
      </c>
      <c r="L184" s="46" t="s">
        <v>249</v>
      </c>
      <c r="M184" s="16" t="s">
        <v>750</v>
      </c>
      <c r="N184" s="46">
        <f t="shared" si="49"/>
        <v>1611050</v>
      </c>
      <c r="O184" s="46">
        <f t="shared" si="50"/>
        <v>1611000</v>
      </c>
      <c r="P184" s="46" t="s">
        <v>541</v>
      </c>
      <c r="Q184" s="46" t="s">
        <v>541</v>
      </c>
      <c r="R184" s="29">
        <v>10</v>
      </c>
      <c r="S184" s="29" t="s">
        <v>384</v>
      </c>
      <c r="T184" s="29" t="s">
        <v>384</v>
      </c>
      <c r="U184" s="44" t="s">
        <v>249</v>
      </c>
      <c r="V184" s="16" t="s">
        <v>751</v>
      </c>
      <c r="W184" s="46"/>
      <c r="X184" s="44">
        <v>1700715</v>
      </c>
      <c r="Y184" s="44"/>
      <c r="Z184" s="44"/>
      <c r="AA184" s="16" t="s">
        <v>543</v>
      </c>
      <c r="AB184" s="25">
        <f>IF(AA184="","",VLOOKUP(AA184,[4]界面跳转!$H:$I,2,FALSE))</f>
        <v>7601</v>
      </c>
      <c r="AD184" s="16"/>
      <c r="AE184" s="44"/>
      <c r="AF184" s="24">
        <f t="shared" si="51"/>
        <v>8500</v>
      </c>
      <c r="AI184" s="24">
        <f t="shared" si="53"/>
        <v>8500</v>
      </c>
    </row>
    <row r="185" spans="1:35" s="19" customFormat="1" ht="16.399999999999999" customHeight="1" x14ac:dyDescent="0.4">
      <c r="A185" s="18">
        <f t="shared" si="44"/>
        <v>1611060</v>
      </c>
      <c r="B185" s="19">
        <v>15</v>
      </c>
      <c r="C185" s="19">
        <v>1</v>
      </c>
      <c r="D185" s="16">
        <v>1</v>
      </c>
      <c r="E185" s="28">
        <f t="shared" si="55"/>
        <v>6</v>
      </c>
      <c r="F185" s="16">
        <f t="shared" si="45"/>
        <v>15106</v>
      </c>
      <c r="G185" s="46" t="str">
        <f t="shared" si="46"/>
        <v>升级2个金矿场至10级</v>
      </c>
      <c r="H185" s="46" t="str">
        <f t="shared" si="47"/>
        <v>14.1.6&gt;&gt;升级2个金矿场至10级</v>
      </c>
      <c r="I185" s="16" t="s">
        <v>314</v>
      </c>
      <c r="J185" s="46"/>
      <c r="K185" s="46" t="str">
        <f t="shared" si="48"/>
        <v>&lt;color=#FFC766&gt;升级2个金矿场至10级&lt;/color&gt;</v>
      </c>
      <c r="L185" s="46" t="s">
        <v>249</v>
      </c>
      <c r="M185" s="16" t="s">
        <v>752</v>
      </c>
      <c r="N185" s="16">
        <f t="shared" si="49"/>
        <v>1611060</v>
      </c>
      <c r="O185" s="16">
        <f t="shared" si="50"/>
        <v>1611000</v>
      </c>
      <c r="P185" s="17" t="s">
        <v>753</v>
      </c>
      <c r="Q185" s="17" t="s">
        <v>753</v>
      </c>
      <c r="R185" s="29">
        <v>10</v>
      </c>
      <c r="S185" s="29" t="s">
        <v>384</v>
      </c>
      <c r="T185" s="29" t="s">
        <v>384</v>
      </c>
      <c r="U185" s="44" t="s">
        <v>249</v>
      </c>
      <c r="V185" s="16" t="s">
        <v>754</v>
      </c>
      <c r="W185" s="16"/>
      <c r="X185" s="44">
        <v>1700715</v>
      </c>
      <c r="Y185" s="44"/>
      <c r="Z185" s="44"/>
      <c r="AA185" s="16" t="s">
        <v>755</v>
      </c>
      <c r="AB185" s="18">
        <f>IF(AA185="","",VLOOKUP(AA185,[4]界面跳转!$H:$I,2,FALSE))</f>
        <v>7602</v>
      </c>
      <c r="AD185" s="16"/>
      <c r="AE185" s="44"/>
      <c r="AF185" s="19">
        <f t="shared" si="51"/>
        <v>8500</v>
      </c>
      <c r="AI185" s="19">
        <f t="shared" si="53"/>
        <v>8500</v>
      </c>
    </row>
    <row r="186" spans="1:35" s="24" customFormat="1" ht="16.399999999999999" customHeight="1" x14ac:dyDescent="0.4">
      <c r="A186" s="18">
        <f t="shared" si="44"/>
        <v>1611070</v>
      </c>
      <c r="B186" s="19">
        <v>15</v>
      </c>
      <c r="C186" s="19">
        <v>1</v>
      </c>
      <c r="D186" s="16">
        <v>1</v>
      </c>
      <c r="E186" s="28">
        <f t="shared" si="55"/>
        <v>7</v>
      </c>
      <c r="F186" s="46">
        <f t="shared" si="45"/>
        <v>15107</v>
      </c>
      <c r="G186" s="46" t="str">
        <f t="shared" si="46"/>
        <v>提升各项资源产量至25000/小时(食物、木材、石头、黄金)</v>
      </c>
      <c r="H186" s="46" t="str">
        <f t="shared" si="47"/>
        <v>14.1.7&gt;&gt;提升各项资源产量至25000/小时(食物、木材、石头、黄金)</v>
      </c>
      <c r="I186" s="16" t="s">
        <v>314</v>
      </c>
      <c r="J186" s="46"/>
      <c r="K186" s="46" t="str">
        <f t="shared" si="48"/>
        <v>&lt;color=#FFC766&gt;提升各项资源产量至25000/小时&lt;/color&gt;</v>
      </c>
      <c r="L186" s="46" t="s">
        <v>249</v>
      </c>
      <c r="M186" s="46" t="s">
        <v>756</v>
      </c>
      <c r="N186" s="46">
        <f t="shared" si="49"/>
        <v>1611070</v>
      </c>
      <c r="O186" s="46">
        <f t="shared" si="50"/>
        <v>1611000</v>
      </c>
      <c r="P186" s="46" t="s">
        <v>757</v>
      </c>
      <c r="Q186" s="46" t="s">
        <v>757</v>
      </c>
      <c r="R186" s="46">
        <v>25000</v>
      </c>
      <c r="S186" s="46" t="s">
        <v>758</v>
      </c>
      <c r="T186" s="46" t="s">
        <v>554</v>
      </c>
      <c r="U186" s="44" t="s">
        <v>249</v>
      </c>
      <c r="V186" s="46" t="s">
        <v>725</v>
      </c>
      <c r="W186" s="46"/>
      <c r="X186" s="44">
        <v>1700715</v>
      </c>
      <c r="Y186" s="44"/>
      <c r="Z186" s="44"/>
      <c r="AA186" s="33" t="s">
        <v>759</v>
      </c>
      <c r="AB186" s="25">
        <f>IF(AA186="","",VLOOKUP(AA186,[4]界面跳转!$H:$I,2,FALSE))</f>
        <v>7286</v>
      </c>
      <c r="AD186" s="44"/>
      <c r="AE186" s="44"/>
      <c r="AF186" s="24">
        <f t="shared" si="51"/>
        <v>8500</v>
      </c>
      <c r="AI186" s="24">
        <f t="shared" si="53"/>
        <v>8500</v>
      </c>
    </row>
    <row r="187" spans="1:35" s="24" customFormat="1" ht="16.399999999999999" customHeight="1" x14ac:dyDescent="0.4">
      <c r="A187" s="18">
        <f t="shared" si="44"/>
        <v>1611080</v>
      </c>
      <c r="B187" s="19">
        <v>15</v>
      </c>
      <c r="C187" s="19">
        <v>1</v>
      </c>
      <c r="D187" s="16">
        <v>1</v>
      </c>
      <c r="E187" s="28">
        <f t="shared" si="55"/>
        <v>8</v>
      </c>
      <c r="F187" s="46">
        <f t="shared" si="45"/>
        <v>15108</v>
      </c>
      <c r="G187" s="46" t="str">
        <f t="shared" si="46"/>
        <v>领取日常任务100活跃度的宝箱奖励</v>
      </c>
      <c r="H187" s="46" t="str">
        <f t="shared" si="47"/>
        <v>14.1.8&gt;&gt;领取日常任务100活跃度的宝箱奖励</v>
      </c>
      <c r="I187" s="16" t="s">
        <v>314</v>
      </c>
      <c r="J187" s="46"/>
      <c r="K187" s="46" t="str">
        <f t="shared" si="48"/>
        <v>&lt;color=#FFC766&gt;领取日常任务100活跃度的宝箱奖励&lt;/color&gt;</v>
      </c>
      <c r="L187" s="46" t="s">
        <v>249</v>
      </c>
      <c r="M187" s="46" t="s">
        <v>760</v>
      </c>
      <c r="N187" s="46">
        <f t="shared" si="49"/>
        <v>1611080</v>
      </c>
      <c r="O187" s="46">
        <f t="shared" si="50"/>
        <v>1611000</v>
      </c>
      <c r="P187" s="46" t="s">
        <v>761</v>
      </c>
      <c r="Q187" s="46" t="s">
        <v>761</v>
      </c>
      <c r="R187" s="46">
        <v>100</v>
      </c>
      <c r="S187" s="46" t="s">
        <v>762</v>
      </c>
      <c r="T187" s="46" t="s">
        <v>762</v>
      </c>
      <c r="U187" s="44"/>
      <c r="V187" s="46"/>
      <c r="W187" s="46"/>
      <c r="X187" s="44">
        <v>1700715</v>
      </c>
      <c r="Y187" s="44"/>
      <c r="Z187" s="44"/>
      <c r="AA187" s="16" t="s">
        <v>763</v>
      </c>
      <c r="AB187" s="25">
        <f>IF(AA187="","",VLOOKUP(AA187,[4]界面跳转!$H:$I,2,FALSE))</f>
        <v>7314</v>
      </c>
      <c r="AD187" s="16"/>
      <c r="AE187" s="44"/>
      <c r="AF187" s="24">
        <f t="shared" si="51"/>
        <v>8500</v>
      </c>
      <c r="AI187" s="24">
        <f t="shared" si="53"/>
        <v>8500</v>
      </c>
    </row>
    <row r="188" spans="1:35" s="24" customFormat="1" ht="16.5" customHeight="1" x14ac:dyDescent="0.4">
      <c r="A188" s="18">
        <f t="shared" si="44"/>
        <v>1611090</v>
      </c>
      <c r="B188" s="19">
        <v>15</v>
      </c>
      <c r="C188" s="19">
        <v>1</v>
      </c>
      <c r="D188" s="16">
        <v>1</v>
      </c>
      <c r="E188" s="28">
        <f t="shared" si="55"/>
        <v>9</v>
      </c>
      <c r="F188" s="46">
        <f t="shared" si="45"/>
        <v>15109</v>
      </c>
      <c r="G188" s="46" t="str">
        <f t="shared" si="46"/>
        <v>帝国军演通关第5层</v>
      </c>
      <c r="H188" s="46" t="str">
        <f t="shared" si="47"/>
        <v>14.1.9&gt;&gt;帝国军演通关第5层</v>
      </c>
      <c r="I188" s="16" t="s">
        <v>314</v>
      </c>
      <c r="J188" s="46"/>
      <c r="K188" s="46" t="str">
        <f t="shared" si="48"/>
        <v>&lt;color=#FFC766&gt;帝国军演通关第5层&lt;/color&gt;</v>
      </c>
      <c r="L188" s="46" t="s">
        <v>249</v>
      </c>
      <c r="M188" s="46" t="s">
        <v>764</v>
      </c>
      <c r="N188" s="46">
        <f t="shared" si="49"/>
        <v>1611090</v>
      </c>
      <c r="O188" s="46">
        <f t="shared" si="50"/>
        <v>1611000</v>
      </c>
      <c r="P188" s="46" t="s">
        <v>566</v>
      </c>
      <c r="Q188" s="46" t="s">
        <v>566</v>
      </c>
      <c r="R188" s="46">
        <v>5</v>
      </c>
      <c r="S188" s="46" t="s">
        <v>567</v>
      </c>
      <c r="T188" s="46" t="s">
        <v>567</v>
      </c>
      <c r="U188" s="44"/>
      <c r="V188" s="46"/>
      <c r="W188" s="46"/>
      <c r="X188" s="44">
        <v>1700715</v>
      </c>
      <c r="Y188" s="44"/>
      <c r="Z188" s="44"/>
      <c r="AA188" s="16" t="s">
        <v>568</v>
      </c>
      <c r="AB188" s="25">
        <f>IF(AA188="","",VLOOKUP(AA188,[4]界面跳转!$H:$I,2,FALSE))</f>
        <v>7116</v>
      </c>
      <c r="AD188" s="16"/>
      <c r="AE188" s="44"/>
    </row>
    <row r="189" spans="1:35" s="31" customFormat="1" ht="16.5" customHeight="1" x14ac:dyDescent="0.4">
      <c r="A189" s="30">
        <f t="shared" si="44"/>
        <v>1710010</v>
      </c>
      <c r="B189" s="31">
        <v>16</v>
      </c>
      <c r="C189" s="31">
        <v>1</v>
      </c>
      <c r="D189" s="31">
        <v>0</v>
      </c>
      <c r="E189" s="31">
        <f t="shared" si="55"/>
        <v>1</v>
      </c>
      <c r="F189" s="30">
        <f t="shared" si="45"/>
        <v>16001</v>
      </c>
      <c r="G189" s="31" t="str">
        <f t="shared" si="46"/>
        <v>第16章 开启转场</v>
      </c>
      <c r="H189" s="31" t="str">
        <f t="shared" si="47"/>
        <v>第16章&gt;&gt; 开启转场</v>
      </c>
      <c r="I189" s="30" t="s">
        <v>314</v>
      </c>
      <c r="K189" s="30" t="str">
        <f t="shared" si="48"/>
        <v>&lt;color=#FFC766&gt;第16章 开启转场&lt;/color&gt;</v>
      </c>
      <c r="L189" s="30" t="s">
        <v>249</v>
      </c>
      <c r="M189" s="30" t="s">
        <v>315</v>
      </c>
      <c r="N189" s="30">
        <f t="shared" si="49"/>
        <v>1710010</v>
      </c>
      <c r="O189" s="30">
        <f t="shared" si="50"/>
        <v>1710000</v>
      </c>
      <c r="P189" s="32" t="s">
        <v>294</v>
      </c>
      <c r="Q189" s="32" t="s">
        <v>294</v>
      </c>
      <c r="R189" s="32"/>
      <c r="S189" s="32"/>
      <c r="T189" s="32"/>
      <c r="V189" s="30"/>
      <c r="W189" s="30"/>
      <c r="X189" s="30"/>
      <c r="Y189" s="30"/>
      <c r="Z189" s="30"/>
      <c r="AA189" s="30"/>
      <c r="AB189" s="36" t="str">
        <f>IF(AA189="","",VLOOKUP(AA189,[4]界面跳转!$H:$I,2,FALSE))</f>
        <v/>
      </c>
      <c r="AD189" s="30"/>
      <c r="AE189" s="30"/>
      <c r="AF189" s="31" t="str">
        <f t="shared" ref="AF189:AF235" si="56">IF(X189="","",2000+500*(B189-2))</f>
        <v/>
      </c>
      <c r="AI189" s="31" t="str">
        <f t="shared" ref="AI189:AI235" si="57">AF189</f>
        <v/>
      </c>
    </row>
    <row r="190" spans="1:35" s="22" customFormat="1" ht="16.5" customHeight="1" x14ac:dyDescent="0.4">
      <c r="A190" s="21">
        <f t="shared" si="44"/>
        <v>1711000</v>
      </c>
      <c r="B190" s="22">
        <v>16</v>
      </c>
      <c r="C190" s="22">
        <v>1</v>
      </c>
      <c r="D190" s="22">
        <v>1</v>
      </c>
      <c r="E190" s="22">
        <f t="shared" si="55"/>
        <v>0</v>
      </c>
      <c r="F190" s="21">
        <f t="shared" si="45"/>
        <v>16113</v>
      </c>
      <c r="G190" s="21" t="str">
        <f t="shared" si="46"/>
        <v>第16章 巩固城防</v>
      </c>
      <c r="H190" s="21" t="str">
        <f t="shared" si="47"/>
        <v>第16章&gt;&gt; 巩固城防</v>
      </c>
      <c r="I190" s="21" t="s">
        <v>314</v>
      </c>
      <c r="K190" s="21" t="str">
        <f t="shared" si="48"/>
        <v>&lt;color=#FFC766&gt;第16章 巩固城防&lt;/color&gt;</v>
      </c>
      <c r="L190" s="21" t="s">
        <v>249</v>
      </c>
      <c r="M190" s="21" t="s">
        <v>315</v>
      </c>
      <c r="N190" s="21">
        <f t="shared" si="49"/>
        <v>1711000</v>
      </c>
      <c r="O190" s="21">
        <f t="shared" si="50"/>
        <v>1711000</v>
      </c>
      <c r="P190" s="23" t="s">
        <v>295</v>
      </c>
      <c r="Q190" s="23" t="s">
        <v>295</v>
      </c>
      <c r="R190" s="23"/>
      <c r="S190" s="23"/>
      <c r="T190" s="23"/>
      <c r="V190" s="21"/>
      <c r="W190" s="21"/>
      <c r="X190" s="21"/>
      <c r="Y190" s="21"/>
      <c r="Z190" s="21"/>
      <c r="AA190" s="21"/>
      <c r="AB190" s="37" t="str">
        <f>IF(AA190="","",VLOOKUP(AA190,[4]界面跳转!$H:$I,2,FALSE))</f>
        <v/>
      </c>
      <c r="AD190" s="21"/>
      <c r="AE190" s="21"/>
      <c r="AF190" s="22" t="str">
        <f t="shared" si="56"/>
        <v/>
      </c>
      <c r="AI190" s="22" t="str">
        <f t="shared" si="57"/>
        <v/>
      </c>
    </row>
    <row r="191" spans="1:35" s="28" customFormat="1" ht="16.399999999999999" customHeight="1" x14ac:dyDescent="0.4">
      <c r="A191" s="18">
        <f t="shared" si="44"/>
        <v>1711010</v>
      </c>
      <c r="B191" s="19">
        <v>16</v>
      </c>
      <c r="C191" s="19">
        <v>1</v>
      </c>
      <c r="D191" s="16">
        <v>1</v>
      </c>
      <c r="E191" s="28">
        <f t="shared" si="55"/>
        <v>1</v>
      </c>
      <c r="F191" s="44">
        <f t="shared" si="45"/>
        <v>16101</v>
      </c>
      <c r="G191" s="46" t="str">
        <f t="shared" si="46"/>
        <v>攻占5个6级或更高级的资源点</v>
      </c>
      <c r="H191" s="46" t="str">
        <f t="shared" si="47"/>
        <v>15.1.1&gt;&gt;攻占5个6级或更高级的资源点</v>
      </c>
      <c r="I191" s="16" t="s">
        <v>314</v>
      </c>
      <c r="J191" s="46"/>
      <c r="K191" s="46" t="str">
        <f t="shared" si="48"/>
        <v>&lt;color=#FFC766&gt;攻占5个6级或更高级资源点&lt;/color&gt;</v>
      </c>
      <c r="L191" s="46" t="s">
        <v>249</v>
      </c>
      <c r="M191" s="46" t="s">
        <v>765</v>
      </c>
      <c r="N191" s="44">
        <f t="shared" si="49"/>
        <v>1711010</v>
      </c>
      <c r="O191" s="44">
        <f t="shared" si="50"/>
        <v>1711000</v>
      </c>
      <c r="P191" s="29" t="s">
        <v>417</v>
      </c>
      <c r="Q191" s="29" t="s">
        <v>417</v>
      </c>
      <c r="R191" s="29">
        <v>5</v>
      </c>
      <c r="S191" s="17" t="s">
        <v>766</v>
      </c>
      <c r="T191" s="17" t="s">
        <v>733</v>
      </c>
      <c r="U191" s="44" t="s">
        <v>249</v>
      </c>
      <c r="V191" s="16" t="s">
        <v>725</v>
      </c>
      <c r="W191" s="44"/>
      <c r="X191" s="44">
        <v>1700716</v>
      </c>
      <c r="Y191" s="44"/>
      <c r="Z191" s="44"/>
      <c r="AA191" s="44" t="s">
        <v>734</v>
      </c>
      <c r="AB191" s="44">
        <f>IF(AA191="","",VLOOKUP(AA191,[4]界面跳转!$H:$I,2,FALSE))</f>
        <v>7579</v>
      </c>
      <c r="AD191" s="44"/>
      <c r="AE191" s="44"/>
      <c r="AF191" s="28">
        <f t="shared" si="56"/>
        <v>9000</v>
      </c>
      <c r="AI191" s="28">
        <f t="shared" si="57"/>
        <v>9000</v>
      </c>
    </row>
    <row r="192" spans="1:35" s="19" customFormat="1" ht="16.399999999999999" customHeight="1" x14ac:dyDescent="0.4">
      <c r="A192" s="18">
        <f t="shared" si="44"/>
        <v>1711020</v>
      </c>
      <c r="B192" s="19">
        <v>16</v>
      </c>
      <c r="C192" s="19">
        <v>1</v>
      </c>
      <c r="D192" s="16">
        <v>1</v>
      </c>
      <c r="E192" s="28">
        <f t="shared" si="55"/>
        <v>2</v>
      </c>
      <c r="F192" s="18">
        <f t="shared" si="45"/>
        <v>16102</v>
      </c>
      <c r="G192" s="46" t="str">
        <f t="shared" si="46"/>
        <v>攻占更多资源点提升势力值至3100点</v>
      </c>
      <c r="H192" s="46" t="str">
        <f t="shared" si="47"/>
        <v>15.1.2&gt;&gt;攻占更多资源点提升势力值至3100点</v>
      </c>
      <c r="I192" s="16" t="s">
        <v>314</v>
      </c>
      <c r="J192" s="46"/>
      <c r="K192" s="46" t="str">
        <f t="shared" si="48"/>
        <v>&lt;color=#FFC766&gt;攻占资源点提升势力值至3100点&lt;/color&gt;</v>
      </c>
      <c r="L192" s="46" t="s">
        <v>249</v>
      </c>
      <c r="M192" s="16" t="s">
        <v>767</v>
      </c>
      <c r="N192" s="18">
        <f t="shared" si="49"/>
        <v>1711020</v>
      </c>
      <c r="O192" s="18">
        <f t="shared" si="50"/>
        <v>1711000</v>
      </c>
      <c r="P192" s="46" t="s">
        <v>516</v>
      </c>
      <c r="Q192" s="46" t="s">
        <v>517</v>
      </c>
      <c r="R192" s="20">
        <v>3100</v>
      </c>
      <c r="S192" s="20" t="s">
        <v>411</v>
      </c>
      <c r="T192" s="20" t="s">
        <v>411</v>
      </c>
      <c r="U192" s="44" t="s">
        <v>249</v>
      </c>
      <c r="V192" s="16" t="s">
        <v>725</v>
      </c>
      <c r="W192" s="16"/>
      <c r="X192" s="44">
        <v>1700716</v>
      </c>
      <c r="Y192" s="44"/>
      <c r="Z192" s="44"/>
      <c r="AA192" s="16" t="s">
        <v>698</v>
      </c>
      <c r="AB192" s="18">
        <f>IF(AA192="","",VLOOKUP(AA192,[4]界面跳转!$H:$I,2,FALSE))</f>
        <v>7253</v>
      </c>
      <c r="AD192" s="16"/>
      <c r="AE192" s="44"/>
      <c r="AF192" s="19">
        <f t="shared" si="56"/>
        <v>9000</v>
      </c>
      <c r="AI192" s="19">
        <f t="shared" si="57"/>
        <v>9000</v>
      </c>
    </row>
    <row r="193" spans="1:35" s="24" customFormat="1" ht="16.399999999999999" customHeight="1" x14ac:dyDescent="0.4">
      <c r="A193" s="18">
        <f t="shared" si="44"/>
        <v>1711030</v>
      </c>
      <c r="B193" s="19">
        <v>16</v>
      </c>
      <c r="C193" s="19">
        <v>1</v>
      </c>
      <c r="D193" s="16">
        <v>1</v>
      </c>
      <c r="E193" s="28">
        <f t="shared" si="55"/>
        <v>3</v>
      </c>
      <c r="F193" s="46">
        <f t="shared" si="45"/>
        <v>16103</v>
      </c>
      <c r="G193" s="46" t="str">
        <f t="shared" si="46"/>
        <v>升级建筑提升城内繁荣度至35000点</v>
      </c>
      <c r="H193" s="46" t="str">
        <f t="shared" si="47"/>
        <v>15.1.3&gt;&gt;升级建筑提升城内繁荣度至35000点</v>
      </c>
      <c r="I193" s="16" t="s">
        <v>314</v>
      </c>
      <c r="J193" s="46"/>
      <c r="K193" s="46" t="str">
        <f t="shared" si="48"/>
        <v>&lt;color=#FFC766&gt;升级建筑提升繁荣度至35000点&lt;/color&gt;</v>
      </c>
      <c r="L193" s="46" t="s">
        <v>249</v>
      </c>
      <c r="M193" s="46" t="s">
        <v>768</v>
      </c>
      <c r="N193" s="46">
        <f t="shared" si="49"/>
        <v>1711030</v>
      </c>
      <c r="O193" s="46">
        <f t="shared" si="50"/>
        <v>1711000</v>
      </c>
      <c r="P193" s="46" t="s">
        <v>446</v>
      </c>
      <c r="Q193" s="46" t="s">
        <v>447</v>
      </c>
      <c r="R193" s="46">
        <v>35000</v>
      </c>
      <c r="S193" s="46" t="s">
        <v>411</v>
      </c>
      <c r="T193" s="46" t="s">
        <v>411</v>
      </c>
      <c r="U193" s="44" t="s">
        <v>249</v>
      </c>
      <c r="V193" s="46" t="s">
        <v>769</v>
      </c>
      <c r="W193" s="46"/>
      <c r="X193" s="44">
        <v>1700716</v>
      </c>
      <c r="Y193" s="44"/>
      <c r="Z193" s="44"/>
      <c r="AA193" s="44" t="s">
        <v>386</v>
      </c>
      <c r="AB193" s="25">
        <f>IF(AA193="","",VLOOKUP(AA193,[4]界面跳转!$H:$I,2,FALSE))</f>
        <v>7001</v>
      </c>
      <c r="AD193" s="16"/>
      <c r="AE193" s="44"/>
      <c r="AF193" s="24">
        <f t="shared" si="56"/>
        <v>9000</v>
      </c>
      <c r="AI193" s="24">
        <f t="shared" si="57"/>
        <v>9000</v>
      </c>
    </row>
    <row r="194" spans="1:35" s="19" customFormat="1" ht="16.399999999999999" customHeight="1" x14ac:dyDescent="0.4">
      <c r="A194" s="18">
        <f t="shared" si="44"/>
        <v>1711040</v>
      </c>
      <c r="B194" s="19">
        <v>16</v>
      </c>
      <c r="C194" s="19">
        <v>1</v>
      </c>
      <c r="D194" s="16">
        <v>1</v>
      </c>
      <c r="E194" s="28">
        <f t="shared" si="55"/>
        <v>4</v>
      </c>
      <c r="F194" s="16">
        <f t="shared" si="45"/>
        <v>16104</v>
      </c>
      <c r="G194" s="46" t="str">
        <f t="shared" si="46"/>
        <v>升级城镇中心至11级</v>
      </c>
      <c r="H194" s="46" t="str">
        <f t="shared" si="47"/>
        <v>15.1.4&gt;&gt;升级城镇中心至11级</v>
      </c>
      <c r="I194" s="16" t="s">
        <v>314</v>
      </c>
      <c r="J194" s="46"/>
      <c r="K194" s="46" t="str">
        <f t="shared" si="48"/>
        <v>&lt;color=#FFC766&gt;升级城镇中心至11级&lt;/color&gt;</v>
      </c>
      <c r="L194" s="46" t="s">
        <v>249</v>
      </c>
      <c r="M194" s="16" t="s">
        <v>770</v>
      </c>
      <c r="N194" s="16">
        <f t="shared" si="49"/>
        <v>1711040</v>
      </c>
      <c r="O194" s="16">
        <f t="shared" si="50"/>
        <v>1711000</v>
      </c>
      <c r="P194" s="17" t="s">
        <v>383</v>
      </c>
      <c r="Q194" s="17" t="s">
        <v>383</v>
      </c>
      <c r="R194" s="17">
        <v>11</v>
      </c>
      <c r="S194" s="17" t="s">
        <v>384</v>
      </c>
      <c r="T194" s="17" t="s">
        <v>384</v>
      </c>
      <c r="U194" s="44" t="s">
        <v>249</v>
      </c>
      <c r="V194" s="16" t="s">
        <v>771</v>
      </c>
      <c r="W194" s="16"/>
      <c r="X194" s="44">
        <v>1700716</v>
      </c>
      <c r="Y194" s="44"/>
      <c r="Z194" s="44"/>
      <c r="AA194" s="16" t="s">
        <v>386</v>
      </c>
      <c r="AB194" s="18">
        <f>IF(AA194="","",VLOOKUP(AA194,[4]界面跳转!$H:$I,2,FALSE))</f>
        <v>7001</v>
      </c>
      <c r="AD194" s="16"/>
      <c r="AE194" s="44"/>
      <c r="AF194" s="19">
        <f t="shared" si="56"/>
        <v>9000</v>
      </c>
      <c r="AI194" s="19">
        <f t="shared" si="57"/>
        <v>9000</v>
      </c>
    </row>
    <row r="195" spans="1:35" s="24" customFormat="1" ht="16.399999999999999" customHeight="1" x14ac:dyDescent="0.4">
      <c r="A195" s="18">
        <f t="shared" si="44"/>
        <v>1711050</v>
      </c>
      <c r="B195" s="19">
        <v>16</v>
      </c>
      <c r="C195" s="19">
        <v>1</v>
      </c>
      <c r="D195" s="16">
        <v>1</v>
      </c>
      <c r="E195" s="28">
        <f t="shared" si="55"/>
        <v>5</v>
      </c>
      <c r="F195" s="46">
        <f t="shared" si="45"/>
        <v>16105</v>
      </c>
      <c r="G195" s="46" t="str">
        <f t="shared" si="46"/>
        <v>升级城堡设施【后勤营】至3级</v>
      </c>
      <c r="H195" s="46" t="str">
        <f t="shared" si="47"/>
        <v>15.1.5&gt;&gt;升级城堡设施【后勤营】至3级</v>
      </c>
      <c r="I195" s="16" t="s">
        <v>314</v>
      </c>
      <c r="J195" s="46"/>
      <c r="K195" s="46" t="str">
        <f t="shared" si="48"/>
        <v>&lt;color=#FFC766&gt;升级设施【后勤营】至3级&lt;/color&gt;</v>
      </c>
      <c r="L195" s="46" t="s">
        <v>249</v>
      </c>
      <c r="M195" s="46" t="s">
        <v>772</v>
      </c>
      <c r="N195" s="46">
        <f t="shared" si="49"/>
        <v>1711050</v>
      </c>
      <c r="O195" s="46">
        <f t="shared" si="50"/>
        <v>1711000</v>
      </c>
      <c r="P195" s="46" t="s">
        <v>773</v>
      </c>
      <c r="Q195" s="46" t="s">
        <v>774</v>
      </c>
      <c r="R195" s="46">
        <v>3</v>
      </c>
      <c r="S195" s="46" t="s">
        <v>384</v>
      </c>
      <c r="T195" s="46" t="s">
        <v>384</v>
      </c>
      <c r="U195" s="44" t="s">
        <v>249</v>
      </c>
      <c r="V195" s="46" t="s">
        <v>775</v>
      </c>
      <c r="W195" s="46"/>
      <c r="X195" s="44">
        <v>1700716</v>
      </c>
      <c r="Y195" s="44"/>
      <c r="Z195" s="44"/>
      <c r="AA195" s="16" t="s">
        <v>776</v>
      </c>
      <c r="AB195" s="25">
        <f>IF(AA195="","",VLOOKUP(AA195,[4]界面跳转!$H:$I,2,FALSE))</f>
        <v>7024</v>
      </c>
      <c r="AD195" s="16"/>
      <c r="AE195" s="44"/>
      <c r="AF195" s="24">
        <f t="shared" si="56"/>
        <v>9000</v>
      </c>
      <c r="AI195" s="24">
        <f t="shared" si="57"/>
        <v>9000</v>
      </c>
    </row>
    <row r="196" spans="1:35" s="24" customFormat="1" ht="16.399999999999999" customHeight="1" x14ac:dyDescent="0.4">
      <c r="A196" s="18">
        <f t="shared" si="44"/>
        <v>1711060</v>
      </c>
      <c r="B196" s="19">
        <v>16</v>
      </c>
      <c r="C196" s="19">
        <v>1</v>
      </c>
      <c r="D196" s="16">
        <v>1</v>
      </c>
      <c r="E196" s="28">
        <f t="shared" si="55"/>
        <v>6</v>
      </c>
      <c r="F196" s="46">
        <f t="shared" si="45"/>
        <v>16106</v>
      </c>
      <c r="G196" s="46" t="str">
        <f t="shared" si="46"/>
        <v>升级城堡设施【英雄训练场】至3级</v>
      </c>
      <c r="H196" s="46" t="str">
        <f t="shared" si="47"/>
        <v>15.1.6&gt;&gt;升级城堡设施【英雄训练场】至3级</v>
      </c>
      <c r="I196" s="16" t="s">
        <v>314</v>
      </c>
      <c r="J196" s="46"/>
      <c r="K196" s="46" t="str">
        <f t="shared" si="48"/>
        <v>&lt;color=#FFC766&gt;升级设施【英雄训练场】至3级&lt;/color&gt;</v>
      </c>
      <c r="L196" s="46" t="s">
        <v>249</v>
      </c>
      <c r="M196" s="46" t="s">
        <v>777</v>
      </c>
      <c r="N196" s="46">
        <f t="shared" si="49"/>
        <v>1711060</v>
      </c>
      <c r="O196" s="46">
        <f t="shared" si="50"/>
        <v>1711000</v>
      </c>
      <c r="P196" s="46" t="s">
        <v>778</v>
      </c>
      <c r="Q196" s="46" t="s">
        <v>779</v>
      </c>
      <c r="R196" s="17">
        <v>3</v>
      </c>
      <c r="S196" s="17" t="s">
        <v>384</v>
      </c>
      <c r="T196" s="17" t="s">
        <v>384</v>
      </c>
      <c r="U196" s="44" t="s">
        <v>249</v>
      </c>
      <c r="V196" s="46" t="s">
        <v>780</v>
      </c>
      <c r="W196" s="46"/>
      <c r="X196" s="44">
        <v>1700716</v>
      </c>
      <c r="Y196" s="44"/>
      <c r="Z196" s="44"/>
      <c r="AA196" s="16" t="s">
        <v>781</v>
      </c>
      <c r="AB196" s="25">
        <f>IF(AA196="","",VLOOKUP(AA196,[4]界面跳转!$H:$I,2,FALSE))</f>
        <v>7341</v>
      </c>
      <c r="AD196" s="16"/>
      <c r="AE196" s="44"/>
      <c r="AF196" s="24">
        <f t="shared" si="56"/>
        <v>9000</v>
      </c>
      <c r="AI196" s="24">
        <f t="shared" si="57"/>
        <v>9000</v>
      </c>
    </row>
    <row r="197" spans="1:35" s="24" customFormat="1" ht="16.399999999999999" customHeight="1" x14ac:dyDescent="0.4">
      <c r="A197" s="18">
        <f t="shared" si="44"/>
        <v>1711070</v>
      </c>
      <c r="B197" s="19">
        <v>16</v>
      </c>
      <c r="C197" s="19">
        <v>1</v>
      </c>
      <c r="D197" s="16">
        <v>1</v>
      </c>
      <c r="E197" s="28">
        <f t="shared" si="55"/>
        <v>7</v>
      </c>
      <c r="F197" s="46">
        <f t="shared" si="45"/>
        <v>16107</v>
      </c>
      <c r="G197" s="46" t="str">
        <f t="shared" si="46"/>
        <v>升级城堡设施【英雄防具所】至3级</v>
      </c>
      <c r="H197" s="46" t="str">
        <f t="shared" si="47"/>
        <v>15.1.7&gt;&gt;升级城堡设施【英雄防具所】至3级</v>
      </c>
      <c r="I197" s="16" t="s">
        <v>314</v>
      </c>
      <c r="J197" s="46"/>
      <c r="K197" s="46" t="str">
        <f t="shared" si="48"/>
        <v>&lt;color=#FFC766&gt;升级设施【英雄防具所】至3级&lt;/color&gt;</v>
      </c>
      <c r="L197" s="46" t="s">
        <v>249</v>
      </c>
      <c r="M197" s="46" t="s">
        <v>782</v>
      </c>
      <c r="N197" s="46">
        <f t="shared" si="49"/>
        <v>1711070</v>
      </c>
      <c r="O197" s="46">
        <f t="shared" si="50"/>
        <v>1711000</v>
      </c>
      <c r="P197" s="46" t="s">
        <v>783</v>
      </c>
      <c r="Q197" s="46" t="s">
        <v>784</v>
      </c>
      <c r="R197" s="17">
        <v>3</v>
      </c>
      <c r="S197" s="17" t="s">
        <v>384</v>
      </c>
      <c r="T197" s="17" t="s">
        <v>384</v>
      </c>
      <c r="U197" s="44" t="s">
        <v>249</v>
      </c>
      <c r="V197" s="46" t="s">
        <v>785</v>
      </c>
      <c r="W197" s="46"/>
      <c r="X197" s="44">
        <v>1700716</v>
      </c>
      <c r="Y197" s="44"/>
      <c r="Z197" s="44"/>
      <c r="AA197" s="16" t="s">
        <v>786</v>
      </c>
      <c r="AB197" s="25">
        <f>IF(AA197="","",VLOOKUP(AA197,[4]界面跳转!$H:$I,2,FALSE))</f>
        <v>7342</v>
      </c>
      <c r="AD197" s="16"/>
      <c r="AE197" s="44"/>
      <c r="AF197" s="24">
        <f t="shared" si="56"/>
        <v>9000</v>
      </c>
      <c r="AI197" s="24">
        <f t="shared" si="57"/>
        <v>9000</v>
      </c>
    </row>
    <row r="198" spans="1:35" s="24" customFormat="1" ht="16.399999999999999" customHeight="1" x14ac:dyDescent="0.4">
      <c r="A198" s="18">
        <f t="shared" si="44"/>
        <v>1711080</v>
      </c>
      <c r="B198" s="19">
        <v>16</v>
      </c>
      <c r="C198" s="19">
        <v>1</v>
      </c>
      <c r="D198" s="16">
        <v>1</v>
      </c>
      <c r="E198" s="28">
        <f t="shared" si="55"/>
        <v>8</v>
      </c>
      <c r="F198" s="46">
        <f t="shared" si="45"/>
        <v>16108</v>
      </c>
      <c r="G198" s="46" t="str">
        <f t="shared" si="46"/>
        <v>升级城堡设施【英雄补给站】至3级</v>
      </c>
      <c r="H198" s="46" t="str">
        <f t="shared" si="47"/>
        <v>15.1.8&gt;&gt;升级城堡设施【英雄补给站】至3级</v>
      </c>
      <c r="I198" s="16" t="s">
        <v>314</v>
      </c>
      <c r="J198" s="46"/>
      <c r="K198" s="46" t="str">
        <f t="shared" si="48"/>
        <v>&lt;color=#FFC766&gt;升级设施【英雄补给站】至3级&lt;/color&gt;</v>
      </c>
      <c r="L198" s="46" t="s">
        <v>249</v>
      </c>
      <c r="M198" s="46" t="s">
        <v>787</v>
      </c>
      <c r="N198" s="46">
        <f t="shared" si="49"/>
        <v>1711080</v>
      </c>
      <c r="O198" s="46">
        <f t="shared" si="50"/>
        <v>1711000</v>
      </c>
      <c r="P198" s="46" t="s">
        <v>788</v>
      </c>
      <c r="Q198" s="46" t="s">
        <v>789</v>
      </c>
      <c r="R198" s="17">
        <v>3</v>
      </c>
      <c r="S198" s="17" t="s">
        <v>384</v>
      </c>
      <c r="T198" s="17" t="s">
        <v>384</v>
      </c>
      <c r="U198" s="44" t="s">
        <v>249</v>
      </c>
      <c r="V198" s="46" t="s">
        <v>790</v>
      </c>
      <c r="W198" s="46"/>
      <c r="X198" s="44">
        <v>1700716</v>
      </c>
      <c r="Y198" s="44"/>
      <c r="Z198" s="44"/>
      <c r="AA198" s="16" t="s">
        <v>791</v>
      </c>
      <c r="AB198" s="25">
        <f>IF(AA198="","",VLOOKUP(AA198,[4]界面跳转!$H:$I,2,FALSE))</f>
        <v>7343</v>
      </c>
      <c r="AD198" s="16"/>
      <c r="AE198" s="44"/>
      <c r="AF198" s="24">
        <f t="shared" si="56"/>
        <v>9000</v>
      </c>
      <c r="AI198" s="24">
        <f t="shared" si="57"/>
        <v>9000</v>
      </c>
    </row>
    <row r="199" spans="1:35" s="24" customFormat="1" ht="16.399999999999999" customHeight="1" x14ac:dyDescent="0.4">
      <c r="A199" s="18">
        <f t="shared" si="44"/>
        <v>1711090</v>
      </c>
      <c r="B199" s="19">
        <v>16</v>
      </c>
      <c r="C199" s="19">
        <v>1</v>
      </c>
      <c r="D199" s="16">
        <v>1</v>
      </c>
      <c r="E199" s="28">
        <f t="shared" si="55"/>
        <v>9</v>
      </c>
      <c r="F199" s="46">
        <f t="shared" si="45"/>
        <v>16109</v>
      </c>
      <c r="G199" s="46" t="str">
        <f t="shared" si="46"/>
        <v>城防驻守委任上阵3名英雄</v>
      </c>
      <c r="H199" s="46" t="str">
        <f t="shared" si="47"/>
        <v>15.1.9&gt;&gt;城防驻守委任上阵3名英雄</v>
      </c>
      <c r="I199" s="16" t="s">
        <v>314</v>
      </c>
      <c r="J199" s="46"/>
      <c r="K199" s="46" t="str">
        <f t="shared" si="48"/>
        <v>&lt;color=#FFC766&gt;城防驻守委任上阵3名英雄&lt;/color&gt;</v>
      </c>
      <c r="L199" s="46" t="s">
        <v>249</v>
      </c>
      <c r="M199" s="46" t="s">
        <v>792</v>
      </c>
      <c r="N199" s="46">
        <f t="shared" si="49"/>
        <v>1711090</v>
      </c>
      <c r="O199" s="46">
        <f t="shared" si="50"/>
        <v>1711000</v>
      </c>
      <c r="P199" s="46" t="s">
        <v>793</v>
      </c>
      <c r="Q199" s="46" t="s">
        <v>793</v>
      </c>
      <c r="R199" s="17">
        <v>3</v>
      </c>
      <c r="S199" s="17" t="s">
        <v>692</v>
      </c>
      <c r="T199" s="17" t="s">
        <v>692</v>
      </c>
      <c r="U199" s="44"/>
      <c r="V199" s="46"/>
      <c r="W199" s="46"/>
      <c r="X199" s="44">
        <v>1700716</v>
      </c>
      <c r="Y199" s="44"/>
      <c r="Z199" s="44"/>
      <c r="AA199" s="16" t="s">
        <v>693</v>
      </c>
      <c r="AB199" s="25">
        <f>IF(AA199="","",VLOOKUP(AA199,[4]界面跳转!$H:$I,2,FALSE))</f>
        <v>7040</v>
      </c>
      <c r="AD199" s="16"/>
      <c r="AE199" s="44"/>
      <c r="AF199" s="24">
        <f t="shared" si="56"/>
        <v>9000</v>
      </c>
      <c r="AI199" s="24">
        <f t="shared" si="57"/>
        <v>9000</v>
      </c>
    </row>
    <row r="200" spans="1:35" s="24" customFormat="1" ht="16.399999999999999" customHeight="1" x14ac:dyDescent="0.4">
      <c r="A200" s="18">
        <f t="shared" si="44"/>
        <v>1711100</v>
      </c>
      <c r="B200" s="19">
        <v>16</v>
      </c>
      <c r="C200" s="19">
        <v>1</v>
      </c>
      <c r="D200" s="16">
        <v>1</v>
      </c>
      <c r="E200" s="28">
        <f t="shared" si="55"/>
        <v>10</v>
      </c>
      <c r="F200" s="46">
        <f t="shared" si="45"/>
        <v>16110</v>
      </c>
      <c r="G200" s="46" t="str">
        <f t="shared" si="46"/>
        <v>升级城墙至7级</v>
      </c>
      <c r="H200" s="46" t="str">
        <f t="shared" si="47"/>
        <v>15.1.10&gt;&gt;升级城墙至7级</v>
      </c>
      <c r="I200" s="16" t="s">
        <v>314</v>
      </c>
      <c r="J200" s="46"/>
      <c r="K200" s="46" t="str">
        <f t="shared" si="48"/>
        <v>&lt;color=#FFC766&gt;升级城墙至7级&lt;/color&gt;</v>
      </c>
      <c r="L200" s="46" t="s">
        <v>249</v>
      </c>
      <c r="M200" s="16" t="s">
        <v>794</v>
      </c>
      <c r="N200" s="46">
        <f t="shared" si="49"/>
        <v>1711100</v>
      </c>
      <c r="O200" s="46">
        <f t="shared" si="50"/>
        <v>1711000</v>
      </c>
      <c r="P200" s="46" t="s">
        <v>795</v>
      </c>
      <c r="Q200" s="46" t="s">
        <v>795</v>
      </c>
      <c r="R200" s="17">
        <v>7</v>
      </c>
      <c r="S200" s="17" t="s">
        <v>384</v>
      </c>
      <c r="T200" s="17" t="s">
        <v>384</v>
      </c>
      <c r="U200" s="44" t="s">
        <v>249</v>
      </c>
      <c r="V200" s="16" t="s">
        <v>796</v>
      </c>
      <c r="W200" s="46"/>
      <c r="X200" s="44">
        <v>1700716</v>
      </c>
      <c r="Y200" s="44"/>
      <c r="Z200" s="44"/>
      <c r="AA200" s="16" t="s">
        <v>797</v>
      </c>
      <c r="AB200" s="25">
        <f>IF(AA200="","",VLOOKUP(AA200,[4]界面跳转!$H:$I,2,FALSE))</f>
        <v>7039</v>
      </c>
      <c r="AD200" s="16"/>
      <c r="AE200" s="44"/>
      <c r="AF200" s="24">
        <f t="shared" si="56"/>
        <v>9000</v>
      </c>
      <c r="AI200" s="24">
        <f t="shared" si="57"/>
        <v>9000</v>
      </c>
    </row>
    <row r="201" spans="1:35" s="24" customFormat="1" ht="16.399999999999999" customHeight="1" x14ac:dyDescent="0.4">
      <c r="A201" s="18">
        <f t="shared" si="44"/>
        <v>1711110</v>
      </c>
      <c r="B201" s="19">
        <v>16</v>
      </c>
      <c r="C201" s="19">
        <v>1</v>
      </c>
      <c r="D201" s="16">
        <v>1</v>
      </c>
      <c r="E201" s="28">
        <f t="shared" si="55"/>
        <v>11</v>
      </c>
      <c r="F201" s="46">
        <f t="shared" si="45"/>
        <v>16111</v>
      </c>
      <c r="G201" s="46" t="str">
        <f t="shared" si="46"/>
        <v>升级校场至7级(增加屯兵上限)</v>
      </c>
      <c r="H201" s="46" t="str">
        <f t="shared" si="47"/>
        <v>15.1.11&gt;&gt;升级校场至7级(增加屯兵上限)</v>
      </c>
      <c r="I201" s="16" t="s">
        <v>314</v>
      </c>
      <c r="J201" s="46"/>
      <c r="K201" s="46" t="str">
        <f t="shared" si="48"/>
        <v>&lt;color=#FFC766&gt;升级校场至7级&lt;/color&gt;</v>
      </c>
      <c r="L201" s="46" t="s">
        <v>249</v>
      </c>
      <c r="M201" s="16" t="s">
        <v>798</v>
      </c>
      <c r="N201" s="46">
        <f t="shared" si="49"/>
        <v>1711110</v>
      </c>
      <c r="O201" s="46">
        <f t="shared" si="50"/>
        <v>1711000</v>
      </c>
      <c r="P201" s="46" t="s">
        <v>462</v>
      </c>
      <c r="Q201" s="46" t="s">
        <v>462</v>
      </c>
      <c r="R201" s="17">
        <v>7</v>
      </c>
      <c r="S201" s="17" t="s">
        <v>799</v>
      </c>
      <c r="T201" s="17" t="s">
        <v>384</v>
      </c>
      <c r="U201" s="44" t="s">
        <v>249</v>
      </c>
      <c r="V201" s="16" t="s">
        <v>800</v>
      </c>
      <c r="W201" s="46"/>
      <c r="X201" s="44">
        <v>1700716</v>
      </c>
      <c r="Y201" s="44"/>
      <c r="Z201" s="44"/>
      <c r="AA201" s="16" t="s">
        <v>465</v>
      </c>
      <c r="AB201" s="25">
        <f>IF(AA201="","",VLOOKUP(AA201,[4]界面跳转!$H:$I,2,FALSE))</f>
        <v>7033</v>
      </c>
      <c r="AD201" s="16"/>
      <c r="AE201" s="44"/>
      <c r="AF201" s="24">
        <f t="shared" si="56"/>
        <v>9000</v>
      </c>
      <c r="AI201" s="24">
        <f t="shared" si="57"/>
        <v>9000</v>
      </c>
    </row>
    <row r="202" spans="1:35" s="24" customFormat="1" ht="16.399999999999999" customHeight="1" x14ac:dyDescent="0.4">
      <c r="A202" s="18">
        <f t="shared" si="44"/>
        <v>1711120</v>
      </c>
      <c r="B202" s="19">
        <v>16</v>
      </c>
      <c r="C202" s="19">
        <v>1</v>
      </c>
      <c r="D202" s="16">
        <v>1</v>
      </c>
      <c r="E202" s="28">
        <f t="shared" si="55"/>
        <v>12</v>
      </c>
      <c r="F202" s="46">
        <f t="shared" si="45"/>
        <v>16112</v>
      </c>
      <c r="G202" s="46" t="str">
        <f t="shared" si="46"/>
        <v>升级瞭望塔至7级</v>
      </c>
      <c r="H202" s="46" t="str">
        <f t="shared" si="47"/>
        <v>15.1.12&gt;&gt;升级瞭望塔至7级</v>
      </c>
      <c r="I202" s="16" t="s">
        <v>314</v>
      </c>
      <c r="J202" s="46"/>
      <c r="K202" s="46" t="str">
        <f t="shared" si="48"/>
        <v>&lt;color=#FFC766&gt;升级瞭望塔至7级&lt;/color&gt;</v>
      </c>
      <c r="L202" s="46" t="s">
        <v>249</v>
      </c>
      <c r="M202" s="16" t="s">
        <v>801</v>
      </c>
      <c r="N202" s="46">
        <f t="shared" si="49"/>
        <v>1711120</v>
      </c>
      <c r="O202" s="46">
        <f t="shared" si="50"/>
        <v>1711000</v>
      </c>
      <c r="P202" s="46" t="s">
        <v>802</v>
      </c>
      <c r="Q202" s="46" t="s">
        <v>802</v>
      </c>
      <c r="R202" s="17">
        <v>7</v>
      </c>
      <c r="S202" s="17" t="s">
        <v>384</v>
      </c>
      <c r="T202" s="17" t="s">
        <v>384</v>
      </c>
      <c r="U202" s="44" t="s">
        <v>249</v>
      </c>
      <c r="V202" s="16" t="s">
        <v>803</v>
      </c>
      <c r="W202" s="46"/>
      <c r="X202" s="44">
        <v>1700716</v>
      </c>
      <c r="Y202" s="44"/>
      <c r="Z202" s="44"/>
      <c r="AA202" s="16" t="s">
        <v>804</v>
      </c>
      <c r="AB202" s="25">
        <f>IF(AA202="","",VLOOKUP(AA202,[4]界面跳转!$H:$I,2,FALSE))</f>
        <v>7049</v>
      </c>
      <c r="AD202" s="16"/>
      <c r="AE202" s="44"/>
      <c r="AF202" s="24">
        <f t="shared" si="56"/>
        <v>9000</v>
      </c>
      <c r="AI202" s="24">
        <f t="shared" si="57"/>
        <v>9000</v>
      </c>
    </row>
    <row r="203" spans="1:35" s="31" customFormat="1" ht="16.5" customHeight="1" x14ac:dyDescent="0.4">
      <c r="A203" s="30">
        <f t="shared" si="44"/>
        <v>1810010</v>
      </c>
      <c r="B203" s="31">
        <v>17</v>
      </c>
      <c r="C203" s="31">
        <v>1</v>
      </c>
      <c r="D203" s="31">
        <v>0</v>
      </c>
      <c r="E203" s="31">
        <f t="shared" si="55"/>
        <v>1</v>
      </c>
      <c r="F203" s="30">
        <f t="shared" si="45"/>
        <v>17001</v>
      </c>
      <c r="G203" s="31" t="str">
        <f t="shared" si="46"/>
        <v>第17章 开启转场</v>
      </c>
      <c r="H203" s="31" t="str">
        <f t="shared" si="47"/>
        <v>第17章&gt;&gt; 开启转场</v>
      </c>
      <c r="I203" s="30" t="s">
        <v>314</v>
      </c>
      <c r="K203" s="30" t="str">
        <f t="shared" si="48"/>
        <v>&lt;color=#FFC766&gt;第17章 开启转场&lt;/color&gt;</v>
      </c>
      <c r="L203" s="30" t="s">
        <v>249</v>
      </c>
      <c r="M203" s="30" t="s">
        <v>315</v>
      </c>
      <c r="N203" s="30">
        <f t="shared" si="49"/>
        <v>1810010</v>
      </c>
      <c r="O203" s="30">
        <f t="shared" si="50"/>
        <v>1810000</v>
      </c>
      <c r="P203" s="32" t="s">
        <v>296</v>
      </c>
      <c r="Q203" s="32" t="s">
        <v>296</v>
      </c>
      <c r="R203" s="32"/>
      <c r="S203" s="32"/>
      <c r="T203" s="32"/>
      <c r="V203" s="30"/>
      <c r="W203" s="30"/>
      <c r="X203" s="30"/>
      <c r="Y203" s="30"/>
      <c r="Z203" s="30"/>
      <c r="AA203" s="30"/>
      <c r="AB203" s="36" t="str">
        <f>IF(AA203="","",VLOOKUP(AA203,[4]界面跳转!$H:$I,2,FALSE))</f>
        <v/>
      </c>
      <c r="AD203" s="30"/>
      <c r="AE203" s="30"/>
      <c r="AF203" s="31" t="str">
        <f t="shared" si="56"/>
        <v/>
      </c>
      <c r="AI203" s="31" t="str">
        <f t="shared" si="57"/>
        <v/>
      </c>
    </row>
    <row r="204" spans="1:35" s="22" customFormat="1" ht="16.5" customHeight="1" x14ac:dyDescent="0.4">
      <c r="A204" s="21">
        <f t="shared" si="44"/>
        <v>1811000</v>
      </c>
      <c r="B204" s="22">
        <v>17</v>
      </c>
      <c r="C204" s="22">
        <v>1</v>
      </c>
      <c r="D204" s="22">
        <v>1</v>
      </c>
      <c r="E204" s="22">
        <f t="shared" si="55"/>
        <v>0</v>
      </c>
      <c r="F204" s="21">
        <f t="shared" si="45"/>
        <v>17111</v>
      </c>
      <c r="G204" s="21" t="str">
        <f t="shared" si="46"/>
        <v>第17章 英雄设施</v>
      </c>
      <c r="H204" s="21" t="str">
        <f t="shared" si="47"/>
        <v>第17章&gt;&gt; 英雄设施</v>
      </c>
      <c r="I204" s="21" t="s">
        <v>314</v>
      </c>
      <c r="K204" s="21" t="str">
        <f t="shared" si="48"/>
        <v>&lt;color=#FFC766&gt;第17章 英雄设施&lt;/color&gt;</v>
      </c>
      <c r="L204" s="21" t="s">
        <v>249</v>
      </c>
      <c r="M204" s="21" t="s">
        <v>315</v>
      </c>
      <c r="N204" s="21">
        <f t="shared" si="49"/>
        <v>1811000</v>
      </c>
      <c r="O204" s="21">
        <f t="shared" si="50"/>
        <v>1811000</v>
      </c>
      <c r="P204" s="23" t="s">
        <v>297</v>
      </c>
      <c r="Q204" s="23" t="s">
        <v>297</v>
      </c>
      <c r="R204" s="23"/>
      <c r="S204" s="23"/>
      <c r="T204" s="23"/>
      <c r="V204" s="21"/>
      <c r="W204" s="21"/>
      <c r="X204" s="21"/>
      <c r="Y204" s="21"/>
      <c r="Z204" s="21"/>
      <c r="AA204" s="21"/>
      <c r="AB204" s="37" t="str">
        <f>IF(AA204="","",VLOOKUP(AA204,[4]界面跳转!$H:$I,2,FALSE))</f>
        <v/>
      </c>
      <c r="AD204" s="21"/>
      <c r="AE204" s="21"/>
      <c r="AF204" s="22" t="str">
        <f t="shared" si="56"/>
        <v/>
      </c>
      <c r="AI204" s="22" t="str">
        <f t="shared" si="57"/>
        <v/>
      </c>
    </row>
    <row r="205" spans="1:35" s="28" customFormat="1" ht="16.399999999999999" customHeight="1" x14ac:dyDescent="0.4">
      <c r="A205" s="18">
        <f t="shared" ref="A205:A268" si="58">(B205+1)*100000+C205*10000+D205*1000+E205*10</f>
        <v>1811010</v>
      </c>
      <c r="B205" s="19">
        <v>17</v>
      </c>
      <c r="C205" s="19">
        <v>1</v>
      </c>
      <c r="D205" s="16">
        <v>1</v>
      </c>
      <c r="E205" s="28">
        <f t="shared" si="55"/>
        <v>1</v>
      </c>
      <c r="F205" s="44">
        <f t="shared" ref="F205:F268" si="59">IF($A205="","",IF($E205=0,$B205*1000+$D205*100+COUNTIF($O:$O,$A205),$B205*1000+$D205*100+$E205))</f>
        <v>17101</v>
      </c>
      <c r="G205" s="46" t="str">
        <f t="shared" ref="G205:G268" si="60">CONCATENATE(P205,R205,S205)</f>
        <v>攻占9个6级或更高级的资源点</v>
      </c>
      <c r="H205" s="46" t="str">
        <f t="shared" ref="H205:H268" si="61">IF(OR(D205=0,E205=0),SUBSTITUTE(G205,"章",CONCATENATE("章&gt;&gt;")),CONCATENATE(B205-1,".",D205,IF(E205=0,"",CONCATENATE(".",E205)),"&gt;&gt;",G205))</f>
        <v>16.1.1&gt;&gt;攻占9个6级或更高级的资源点</v>
      </c>
      <c r="I205" s="16" t="s">
        <v>314</v>
      </c>
      <c r="J205" s="46"/>
      <c r="K205" s="46" t="str">
        <f t="shared" ref="K205:K268" si="62">CONCATENATE("&lt;color=#FFC766&gt;",CONCATENATE(Q205,R205,T205),"&lt;/color&gt;")</f>
        <v>&lt;color=#FFC766&gt;攻占9个6级或更高级资源点&lt;/color&gt;</v>
      </c>
      <c r="L205" s="46" t="s">
        <v>249</v>
      </c>
      <c r="M205" s="16" t="s">
        <v>805</v>
      </c>
      <c r="N205" s="44">
        <f t="shared" ref="N205:N268" si="63">A205</f>
        <v>1811010</v>
      </c>
      <c r="O205" s="44">
        <f t="shared" ref="O205:O268" si="64">(B205+1)*100000+C205*10000+D205*1000</f>
        <v>1811000</v>
      </c>
      <c r="P205" s="29" t="s">
        <v>417</v>
      </c>
      <c r="Q205" s="29" t="s">
        <v>417</v>
      </c>
      <c r="R205" s="29">
        <v>9</v>
      </c>
      <c r="S205" s="17" t="s">
        <v>766</v>
      </c>
      <c r="T205" s="17" t="s">
        <v>733</v>
      </c>
      <c r="U205" s="44" t="s">
        <v>249</v>
      </c>
      <c r="V205" s="16" t="s">
        <v>725</v>
      </c>
      <c r="W205" s="44"/>
      <c r="X205" s="44">
        <v>1700717</v>
      </c>
      <c r="Y205" s="44"/>
      <c r="Z205" s="44"/>
      <c r="AA205" s="44" t="s">
        <v>734</v>
      </c>
      <c r="AB205" s="44">
        <f>IF(AA205="","",VLOOKUP(AA205,[4]界面跳转!$H:$I,2,FALSE))</f>
        <v>7579</v>
      </c>
      <c r="AD205" s="44"/>
      <c r="AE205" s="44"/>
      <c r="AF205" s="28">
        <f t="shared" si="56"/>
        <v>9500</v>
      </c>
      <c r="AI205" s="28">
        <f t="shared" si="57"/>
        <v>9500</v>
      </c>
    </row>
    <row r="206" spans="1:35" s="19" customFormat="1" ht="16.399999999999999" customHeight="1" x14ac:dyDescent="0.4">
      <c r="A206" s="18">
        <f t="shared" si="58"/>
        <v>1811020</v>
      </c>
      <c r="B206" s="19">
        <v>17</v>
      </c>
      <c r="C206" s="19">
        <v>1</v>
      </c>
      <c r="D206" s="16">
        <v>1</v>
      </c>
      <c r="E206" s="28">
        <f t="shared" si="55"/>
        <v>2</v>
      </c>
      <c r="F206" s="18">
        <f t="shared" si="59"/>
        <v>17102</v>
      </c>
      <c r="G206" s="46" t="str">
        <f t="shared" si="60"/>
        <v>攻占更多资源点提升势力值至3500点</v>
      </c>
      <c r="H206" s="46" t="str">
        <f t="shared" si="61"/>
        <v>16.1.2&gt;&gt;攻占更多资源点提升势力值至3500点</v>
      </c>
      <c r="I206" s="16" t="s">
        <v>314</v>
      </c>
      <c r="J206" s="46"/>
      <c r="K206" s="46" t="str">
        <f t="shared" si="62"/>
        <v>&lt;color=#FFC766&gt;攻占资源点提升势力值至3500点&lt;/color&gt;</v>
      </c>
      <c r="L206" s="46" t="s">
        <v>249</v>
      </c>
      <c r="M206" s="16" t="s">
        <v>806</v>
      </c>
      <c r="N206" s="18">
        <f t="shared" si="63"/>
        <v>1811020</v>
      </c>
      <c r="O206" s="18">
        <f t="shared" si="64"/>
        <v>1811000</v>
      </c>
      <c r="P206" s="46" t="s">
        <v>516</v>
      </c>
      <c r="Q206" s="46" t="s">
        <v>517</v>
      </c>
      <c r="R206" s="20">
        <v>3500</v>
      </c>
      <c r="S206" s="29" t="s">
        <v>411</v>
      </c>
      <c r="T206" s="29" t="s">
        <v>411</v>
      </c>
      <c r="U206" s="44" t="s">
        <v>249</v>
      </c>
      <c r="V206" s="16" t="s">
        <v>725</v>
      </c>
      <c r="W206" s="16"/>
      <c r="X206" s="44">
        <v>1700717</v>
      </c>
      <c r="Y206" s="44"/>
      <c r="Z206" s="44"/>
      <c r="AA206" s="16" t="s">
        <v>698</v>
      </c>
      <c r="AB206" s="18">
        <f>IF(AA206="","",VLOOKUP(AA206,[4]界面跳转!$H:$I,2,FALSE))</f>
        <v>7253</v>
      </c>
      <c r="AD206" s="16"/>
      <c r="AE206" s="44"/>
      <c r="AF206" s="19">
        <f t="shared" si="56"/>
        <v>9500</v>
      </c>
      <c r="AI206" s="19">
        <f t="shared" si="57"/>
        <v>9500</v>
      </c>
    </row>
    <row r="207" spans="1:35" s="28" customFormat="1" ht="16.399999999999999" customHeight="1" x14ac:dyDescent="0.4">
      <c r="A207" s="18">
        <f t="shared" si="58"/>
        <v>1811030</v>
      </c>
      <c r="B207" s="19">
        <v>17</v>
      </c>
      <c r="C207" s="19">
        <v>1</v>
      </c>
      <c r="D207" s="16">
        <v>1</v>
      </c>
      <c r="E207" s="28">
        <f t="shared" si="55"/>
        <v>3</v>
      </c>
      <c r="F207" s="44">
        <f t="shared" si="59"/>
        <v>17103</v>
      </c>
      <c r="G207" s="46" t="str">
        <f t="shared" si="60"/>
        <v>升级建筑提升城内繁荣度至45000点</v>
      </c>
      <c r="H207" s="46" t="str">
        <f t="shared" si="61"/>
        <v>16.1.3&gt;&gt;升级建筑提升城内繁荣度至45000点</v>
      </c>
      <c r="I207" s="16" t="s">
        <v>314</v>
      </c>
      <c r="J207" s="46"/>
      <c r="K207" s="46" t="str">
        <f t="shared" si="62"/>
        <v>&lt;color=#FFC766&gt;升级建筑提升繁荣度至45000点&lt;/color&gt;</v>
      </c>
      <c r="L207" s="46" t="s">
        <v>249</v>
      </c>
      <c r="M207" s="44" t="s">
        <v>807</v>
      </c>
      <c r="N207" s="44">
        <f t="shared" si="63"/>
        <v>1811030</v>
      </c>
      <c r="O207" s="44">
        <f t="shared" si="64"/>
        <v>1811000</v>
      </c>
      <c r="P207" s="29" t="s">
        <v>446</v>
      </c>
      <c r="Q207" s="29" t="s">
        <v>447</v>
      </c>
      <c r="R207" s="29">
        <v>45000</v>
      </c>
      <c r="S207" s="29" t="s">
        <v>411</v>
      </c>
      <c r="T207" s="29" t="s">
        <v>411</v>
      </c>
      <c r="U207" s="44" t="s">
        <v>249</v>
      </c>
      <c r="V207" s="44" t="s">
        <v>808</v>
      </c>
      <c r="W207" s="44"/>
      <c r="X207" s="44">
        <v>1700717</v>
      </c>
      <c r="Y207" s="44"/>
      <c r="Z207" s="44"/>
      <c r="AA207" s="44" t="s">
        <v>386</v>
      </c>
      <c r="AB207" s="44">
        <f>IF(AA207="","",VLOOKUP(AA207,[4]界面跳转!$H:$I,2,FALSE))</f>
        <v>7001</v>
      </c>
      <c r="AD207" s="16"/>
      <c r="AE207" s="44"/>
      <c r="AF207" s="28">
        <f t="shared" si="56"/>
        <v>9500</v>
      </c>
      <c r="AI207" s="28">
        <f t="shared" si="57"/>
        <v>9500</v>
      </c>
    </row>
    <row r="208" spans="1:35" s="19" customFormat="1" ht="16.399999999999999" customHeight="1" x14ac:dyDescent="0.4">
      <c r="A208" s="18">
        <f t="shared" si="58"/>
        <v>1811040</v>
      </c>
      <c r="B208" s="19">
        <v>17</v>
      </c>
      <c r="C208" s="19">
        <v>1</v>
      </c>
      <c r="D208" s="16">
        <v>1</v>
      </c>
      <c r="E208" s="28">
        <f t="shared" si="55"/>
        <v>4</v>
      </c>
      <c r="F208" s="16">
        <f t="shared" si="59"/>
        <v>17104</v>
      </c>
      <c r="G208" s="46" t="str">
        <f t="shared" si="60"/>
        <v>升级城镇中心至12级</v>
      </c>
      <c r="H208" s="46" t="str">
        <f t="shared" si="61"/>
        <v>16.1.4&gt;&gt;升级城镇中心至12级</v>
      </c>
      <c r="I208" s="16" t="s">
        <v>314</v>
      </c>
      <c r="J208" s="46"/>
      <c r="K208" s="46" t="str">
        <f t="shared" si="62"/>
        <v>&lt;color=#FFC766&gt;升级城镇中心至12级&lt;/color&gt;</v>
      </c>
      <c r="L208" s="46" t="s">
        <v>249</v>
      </c>
      <c r="M208" s="16" t="s">
        <v>809</v>
      </c>
      <c r="N208" s="16">
        <f t="shared" si="63"/>
        <v>1811040</v>
      </c>
      <c r="O208" s="16">
        <f t="shared" si="64"/>
        <v>1811000</v>
      </c>
      <c r="P208" s="17" t="s">
        <v>383</v>
      </c>
      <c r="Q208" s="17" t="s">
        <v>383</v>
      </c>
      <c r="R208" s="17">
        <v>12</v>
      </c>
      <c r="S208" s="17" t="s">
        <v>384</v>
      </c>
      <c r="T208" s="17" t="s">
        <v>384</v>
      </c>
      <c r="U208" s="44" t="s">
        <v>249</v>
      </c>
      <c r="V208" s="16" t="s">
        <v>810</v>
      </c>
      <c r="W208" s="16"/>
      <c r="X208" s="44">
        <v>1700717</v>
      </c>
      <c r="Y208" s="44"/>
      <c r="Z208" s="44"/>
      <c r="AA208" s="16" t="s">
        <v>386</v>
      </c>
      <c r="AB208" s="18">
        <f>IF(AA208="","",VLOOKUP(AA208,[4]界面跳转!$H:$I,2,FALSE))</f>
        <v>7001</v>
      </c>
      <c r="AD208" s="16"/>
      <c r="AE208" s="44"/>
      <c r="AF208" s="19">
        <f t="shared" si="56"/>
        <v>9500</v>
      </c>
      <c r="AI208" s="19">
        <f t="shared" si="57"/>
        <v>9500</v>
      </c>
    </row>
    <row r="209" spans="1:35" s="24" customFormat="1" ht="16.399999999999999" customHeight="1" x14ac:dyDescent="0.4">
      <c r="A209" s="18">
        <f t="shared" si="58"/>
        <v>1811050</v>
      </c>
      <c r="B209" s="19">
        <v>17</v>
      </c>
      <c r="C209" s="19">
        <v>1</v>
      </c>
      <c r="D209" s="16">
        <v>1</v>
      </c>
      <c r="E209" s="28">
        <f t="shared" si="55"/>
        <v>5</v>
      </c>
      <c r="F209" s="46">
        <f t="shared" si="59"/>
        <v>17105</v>
      </c>
      <c r="G209" s="46" t="str">
        <f t="shared" si="60"/>
        <v>升级城堡设施【后勤营】至5级</v>
      </c>
      <c r="H209" s="46" t="str">
        <f t="shared" si="61"/>
        <v>16.1.5&gt;&gt;升级城堡设施【后勤营】至5级</v>
      </c>
      <c r="I209" s="16" t="s">
        <v>314</v>
      </c>
      <c r="J209" s="46"/>
      <c r="K209" s="46" t="str">
        <f t="shared" si="62"/>
        <v>&lt;color=#FFC766&gt;升级设施【后勤营】至5级&lt;/color&gt;</v>
      </c>
      <c r="L209" s="46" t="s">
        <v>249</v>
      </c>
      <c r="M209" s="46" t="s">
        <v>811</v>
      </c>
      <c r="N209" s="46">
        <f t="shared" si="63"/>
        <v>1811050</v>
      </c>
      <c r="O209" s="46">
        <f t="shared" si="64"/>
        <v>1811000</v>
      </c>
      <c r="P209" s="46" t="s">
        <v>773</v>
      </c>
      <c r="Q209" s="46" t="s">
        <v>774</v>
      </c>
      <c r="R209" s="46">
        <v>5</v>
      </c>
      <c r="S209" s="46" t="s">
        <v>384</v>
      </c>
      <c r="T209" s="46" t="s">
        <v>384</v>
      </c>
      <c r="U209" s="44" t="s">
        <v>249</v>
      </c>
      <c r="V209" s="46" t="s">
        <v>812</v>
      </c>
      <c r="W209" s="46"/>
      <c r="X209" s="44">
        <v>1700717</v>
      </c>
      <c r="Y209" s="44"/>
      <c r="Z209" s="44"/>
      <c r="AA209" s="16" t="s">
        <v>813</v>
      </c>
      <c r="AB209" s="25">
        <f>IF(AA209="","",VLOOKUP(AA209,[4]界面跳转!$H:$I,2,FALSE))</f>
        <v>7340</v>
      </c>
      <c r="AD209" s="16"/>
      <c r="AE209" s="44"/>
      <c r="AF209" s="24">
        <f t="shared" si="56"/>
        <v>9500</v>
      </c>
      <c r="AI209" s="24">
        <f t="shared" si="57"/>
        <v>9500</v>
      </c>
    </row>
    <row r="210" spans="1:35" s="24" customFormat="1" ht="16.399999999999999" customHeight="1" x14ac:dyDescent="0.4">
      <c r="A210" s="18">
        <f t="shared" si="58"/>
        <v>1811060</v>
      </c>
      <c r="B210" s="19">
        <v>17</v>
      </c>
      <c r="C210" s="19">
        <v>1</v>
      </c>
      <c r="D210" s="16">
        <v>1</v>
      </c>
      <c r="E210" s="28">
        <f t="shared" si="55"/>
        <v>6</v>
      </c>
      <c r="F210" s="46">
        <f t="shared" si="59"/>
        <v>17106</v>
      </c>
      <c r="G210" s="46" t="str">
        <f t="shared" si="60"/>
        <v>任意2支部队上阵士兵数分别达到35000名</v>
      </c>
      <c r="H210" s="46" t="str">
        <f t="shared" si="61"/>
        <v>16.1.6&gt;&gt;任意2支部队上阵士兵数分别达到35000名</v>
      </c>
      <c r="I210" s="16" t="s">
        <v>314</v>
      </c>
      <c r="J210" s="46"/>
      <c r="K210" s="46" t="str">
        <f t="shared" si="62"/>
        <v>&lt;color=#FFC766&gt;任意2支部队士兵数达到35000名&lt;/color&gt;</v>
      </c>
      <c r="L210" s="46" t="s">
        <v>249</v>
      </c>
      <c r="M210" s="46" t="s">
        <v>814</v>
      </c>
      <c r="N210" s="46">
        <f t="shared" si="63"/>
        <v>1811060</v>
      </c>
      <c r="O210" s="46">
        <f t="shared" si="64"/>
        <v>1811000</v>
      </c>
      <c r="P210" s="46" t="s">
        <v>629</v>
      </c>
      <c r="Q210" s="46" t="s">
        <v>630</v>
      </c>
      <c r="R210" s="46">
        <v>35000</v>
      </c>
      <c r="S210" s="46" t="s">
        <v>393</v>
      </c>
      <c r="T210" s="46" t="s">
        <v>393</v>
      </c>
      <c r="U210" s="44" t="s">
        <v>249</v>
      </c>
      <c r="V210" s="46" t="s">
        <v>725</v>
      </c>
      <c r="W210" s="46"/>
      <c r="X210" s="44">
        <v>1700717</v>
      </c>
      <c r="Y210" s="44"/>
      <c r="Z210" s="44"/>
      <c r="AA210" s="43" t="s">
        <v>815</v>
      </c>
      <c r="AB210" s="25">
        <f>IF(AA210="","",VLOOKUP(AA210,[4]界面跳转!$H:$I,2,FALSE))</f>
        <v>7467</v>
      </c>
      <c r="AD210" s="16"/>
      <c r="AE210" s="44"/>
      <c r="AF210" s="24">
        <f t="shared" si="56"/>
        <v>9500</v>
      </c>
      <c r="AI210" s="24">
        <f t="shared" si="57"/>
        <v>9500</v>
      </c>
    </row>
    <row r="211" spans="1:35" s="24" customFormat="1" ht="16.399999999999999" customHeight="1" x14ac:dyDescent="0.4">
      <c r="A211" s="18">
        <f t="shared" si="58"/>
        <v>1811070</v>
      </c>
      <c r="B211" s="19">
        <v>17</v>
      </c>
      <c r="C211" s="19">
        <v>1</v>
      </c>
      <c r="D211" s="16">
        <v>1</v>
      </c>
      <c r="E211" s="28">
        <f t="shared" si="55"/>
        <v>7</v>
      </c>
      <c r="F211" s="46">
        <f t="shared" si="59"/>
        <v>17107</v>
      </c>
      <c r="G211" s="46" t="str">
        <f t="shared" si="60"/>
        <v>建造1个战争大厅</v>
      </c>
      <c r="H211" s="46" t="str">
        <f t="shared" si="61"/>
        <v>16.1.7&gt;&gt;建造1个战争大厅</v>
      </c>
      <c r="I211" s="16" t="s">
        <v>314</v>
      </c>
      <c r="J211" s="46"/>
      <c r="K211" s="46" t="str">
        <f t="shared" si="62"/>
        <v>&lt;color=#FFC766&gt;建造1个战争大厅&lt;/color&gt;</v>
      </c>
      <c r="L211" s="46" t="s">
        <v>249</v>
      </c>
      <c r="M211" s="44" t="s">
        <v>816</v>
      </c>
      <c r="N211" s="46">
        <f t="shared" si="63"/>
        <v>1811070</v>
      </c>
      <c r="O211" s="46">
        <f t="shared" si="64"/>
        <v>1811000</v>
      </c>
      <c r="P211" s="46" t="s">
        <v>366</v>
      </c>
      <c r="Q211" s="46" t="s">
        <v>366</v>
      </c>
      <c r="R211" s="46">
        <v>1</v>
      </c>
      <c r="S211" s="46" t="s">
        <v>817</v>
      </c>
      <c r="T211" s="46" t="s">
        <v>817</v>
      </c>
      <c r="U211" s="44" t="s">
        <v>249</v>
      </c>
      <c r="V211" s="46" t="s">
        <v>818</v>
      </c>
      <c r="W211" s="46"/>
      <c r="X211" s="44">
        <v>1700717</v>
      </c>
      <c r="Y211" s="44"/>
      <c r="Z211" s="44"/>
      <c r="AA211" s="16" t="s">
        <v>819</v>
      </c>
      <c r="AB211" s="25">
        <f>IF(AA211="","",VLOOKUP(AA211,[4]界面跳转!$H:$I,2,FALSE))</f>
        <v>7096</v>
      </c>
      <c r="AD211" s="16"/>
      <c r="AE211" s="44"/>
      <c r="AF211" s="24">
        <f t="shared" si="56"/>
        <v>9500</v>
      </c>
      <c r="AI211" s="24">
        <f t="shared" si="57"/>
        <v>9500</v>
      </c>
    </row>
    <row r="212" spans="1:35" s="24" customFormat="1" ht="16.399999999999999" customHeight="1" x14ac:dyDescent="0.4">
      <c r="A212" s="18">
        <f t="shared" si="58"/>
        <v>1811080</v>
      </c>
      <c r="B212" s="19">
        <v>17</v>
      </c>
      <c r="C212" s="19">
        <v>1</v>
      </c>
      <c r="D212" s="16">
        <v>1</v>
      </c>
      <c r="E212" s="28">
        <f t="shared" si="55"/>
        <v>8</v>
      </c>
      <c r="F212" s="46">
        <f t="shared" si="59"/>
        <v>17108</v>
      </c>
      <c r="G212" s="46" t="str">
        <f t="shared" si="60"/>
        <v>升级战争大厅至10级</v>
      </c>
      <c r="H212" s="46" t="str">
        <f t="shared" si="61"/>
        <v>16.1.8&gt;&gt;升级战争大厅至10级</v>
      </c>
      <c r="I212" s="16" t="s">
        <v>314</v>
      </c>
      <c r="J212" s="46"/>
      <c r="K212" s="46" t="str">
        <f t="shared" si="62"/>
        <v>&lt;color=#FFC766&gt;升级战争大厅至10级&lt;/color&gt;</v>
      </c>
      <c r="L212" s="46" t="s">
        <v>249</v>
      </c>
      <c r="M212" s="16" t="s">
        <v>820</v>
      </c>
      <c r="N212" s="46">
        <f t="shared" si="63"/>
        <v>1811080</v>
      </c>
      <c r="O212" s="46">
        <f t="shared" si="64"/>
        <v>1811000</v>
      </c>
      <c r="P212" s="46" t="s">
        <v>821</v>
      </c>
      <c r="Q212" s="46" t="s">
        <v>821</v>
      </c>
      <c r="R212" s="17">
        <v>10</v>
      </c>
      <c r="S212" s="17" t="s">
        <v>384</v>
      </c>
      <c r="T212" s="17" t="s">
        <v>384</v>
      </c>
      <c r="U212" s="44" t="s">
        <v>249</v>
      </c>
      <c r="V212" s="16" t="s">
        <v>822</v>
      </c>
      <c r="W212" s="46"/>
      <c r="X212" s="44">
        <v>1700717</v>
      </c>
      <c r="Y212" s="44"/>
      <c r="Z212" s="44"/>
      <c r="AA212" s="16" t="s">
        <v>823</v>
      </c>
      <c r="AB212" s="25">
        <f>IF(AA212="","",VLOOKUP(AA212,[4]界面跳转!$H:$I,2,FALSE))</f>
        <v>7052</v>
      </c>
      <c r="AD212" s="16"/>
      <c r="AE212" s="44"/>
      <c r="AF212" s="24">
        <f t="shared" si="56"/>
        <v>9500</v>
      </c>
      <c r="AI212" s="24">
        <f t="shared" si="57"/>
        <v>9500</v>
      </c>
    </row>
    <row r="213" spans="1:35" s="24" customFormat="1" ht="16.399999999999999" customHeight="1" x14ac:dyDescent="0.4">
      <c r="A213" s="18">
        <f t="shared" si="58"/>
        <v>1811090</v>
      </c>
      <c r="B213" s="19">
        <v>17</v>
      </c>
      <c r="C213" s="19">
        <v>1</v>
      </c>
      <c r="D213" s="16">
        <v>1</v>
      </c>
      <c r="E213" s="28">
        <f t="shared" si="55"/>
        <v>9</v>
      </c>
      <c r="F213" s="46">
        <f t="shared" si="59"/>
        <v>17109</v>
      </c>
      <c r="G213" s="46" t="str">
        <f t="shared" si="60"/>
        <v>将内政官探险队等级提升至5级</v>
      </c>
      <c r="H213" s="46" t="str">
        <f t="shared" si="61"/>
        <v>16.1.9&gt;&gt;将内政官探险队等级提升至5级</v>
      </c>
      <c r="I213" s="16" t="s">
        <v>314</v>
      </c>
      <c r="J213" s="46"/>
      <c r="K213" s="46" t="str">
        <f t="shared" si="62"/>
        <v>&lt;color=#FFC766&gt;将内政官探险队等级提升至5级&lt;/color&gt;</v>
      </c>
      <c r="L213" s="46" t="s">
        <v>249</v>
      </c>
      <c r="M213" s="46" t="s">
        <v>824</v>
      </c>
      <c r="N213" s="46">
        <f t="shared" si="63"/>
        <v>1811090</v>
      </c>
      <c r="O213" s="46">
        <f t="shared" si="64"/>
        <v>1811000</v>
      </c>
      <c r="P213" s="46" t="s">
        <v>654</v>
      </c>
      <c r="Q213" s="46" t="s">
        <v>654</v>
      </c>
      <c r="R213" s="46">
        <v>5</v>
      </c>
      <c r="S213" s="46" t="s">
        <v>384</v>
      </c>
      <c r="T213" s="46" t="s">
        <v>384</v>
      </c>
      <c r="U213" s="44" t="s">
        <v>249</v>
      </c>
      <c r="V213" s="46" t="s">
        <v>650</v>
      </c>
      <c r="W213" s="46"/>
      <c r="X213" s="44">
        <v>1700717</v>
      </c>
      <c r="Y213" s="44"/>
      <c r="Z213" s="44"/>
      <c r="AA213" s="60" t="s">
        <v>643</v>
      </c>
      <c r="AB213" s="18">
        <f>IF(AA213="","",VLOOKUP(AA213,[4]界面跳转!$H:$I,2,FALSE))</f>
        <v>7592</v>
      </c>
      <c r="AD213" s="16"/>
      <c r="AE213" s="44"/>
      <c r="AF213" s="24">
        <f t="shared" si="56"/>
        <v>9500</v>
      </c>
      <c r="AI213" s="24">
        <f t="shared" si="57"/>
        <v>9500</v>
      </c>
    </row>
    <row r="214" spans="1:35" s="19" customFormat="1" ht="16.399999999999999" customHeight="1" x14ac:dyDescent="0.4">
      <c r="A214" s="18">
        <f t="shared" si="58"/>
        <v>1811100</v>
      </c>
      <c r="B214" s="19">
        <v>17</v>
      </c>
      <c r="C214" s="19">
        <v>1</v>
      </c>
      <c r="D214" s="16">
        <v>1</v>
      </c>
      <c r="E214" s="28">
        <f t="shared" si="55"/>
        <v>10</v>
      </c>
      <c r="F214" s="16">
        <f t="shared" si="59"/>
        <v>17110</v>
      </c>
      <c r="G214" s="46" t="str">
        <f t="shared" si="60"/>
        <v>城内委任5名内政官</v>
      </c>
      <c r="H214" s="46" t="str">
        <f t="shared" si="61"/>
        <v>16.1.10&gt;&gt;城内委任5名内政官</v>
      </c>
      <c r="I214" s="16" t="s">
        <v>314</v>
      </c>
      <c r="J214" s="16"/>
      <c r="K214" s="18" t="str">
        <f t="shared" si="62"/>
        <v>&lt;color=#FFC766&gt;城内委任5名内政官&lt;/color&gt;</v>
      </c>
      <c r="L214" s="16" t="s">
        <v>249</v>
      </c>
      <c r="M214" s="46" t="s">
        <v>825</v>
      </c>
      <c r="N214" s="16">
        <f t="shared" si="63"/>
        <v>1811100</v>
      </c>
      <c r="O214" s="16">
        <f t="shared" si="64"/>
        <v>1811000</v>
      </c>
      <c r="P214" s="17" t="s">
        <v>641</v>
      </c>
      <c r="Q214" s="17" t="s">
        <v>641</v>
      </c>
      <c r="R214" s="17">
        <v>5</v>
      </c>
      <c r="S214" s="17" t="s">
        <v>642</v>
      </c>
      <c r="T214" s="17" t="s">
        <v>642</v>
      </c>
      <c r="U214" s="44"/>
      <c r="V214" s="16"/>
      <c r="W214" s="16"/>
      <c r="X214" s="44">
        <v>1700717</v>
      </c>
      <c r="Y214" s="44"/>
      <c r="Z214" s="44"/>
      <c r="AA214" s="60" t="s">
        <v>643</v>
      </c>
      <c r="AB214" s="18">
        <f>IF(AA214="","",VLOOKUP(AA214,[4]界面跳转!$H:$I,2,FALSE))</f>
        <v>7592</v>
      </c>
      <c r="AD214" s="16"/>
      <c r="AE214" s="44"/>
      <c r="AF214" s="19">
        <f t="shared" si="56"/>
        <v>9500</v>
      </c>
      <c r="AI214" s="19">
        <f t="shared" si="57"/>
        <v>9500</v>
      </c>
    </row>
    <row r="215" spans="1:35" s="31" customFormat="1" ht="16.5" customHeight="1" x14ac:dyDescent="0.4">
      <c r="A215" s="30">
        <f t="shared" si="58"/>
        <v>1910010</v>
      </c>
      <c r="B215" s="31">
        <v>18</v>
      </c>
      <c r="C215" s="31">
        <v>1</v>
      </c>
      <c r="D215" s="31">
        <v>0</v>
      </c>
      <c r="E215" s="31">
        <f t="shared" si="55"/>
        <v>1</v>
      </c>
      <c r="F215" s="30">
        <f t="shared" si="59"/>
        <v>18001</v>
      </c>
      <c r="G215" s="31" t="str">
        <f t="shared" si="60"/>
        <v>第18章 开启转场</v>
      </c>
      <c r="H215" s="31" t="str">
        <f t="shared" si="61"/>
        <v>第18章&gt;&gt; 开启转场</v>
      </c>
      <c r="I215" s="30" t="s">
        <v>314</v>
      </c>
      <c r="K215" s="30" t="str">
        <f t="shared" si="62"/>
        <v>&lt;color=#FFC766&gt;第18章 开启转场&lt;/color&gt;</v>
      </c>
      <c r="L215" s="30" t="s">
        <v>249</v>
      </c>
      <c r="M215" s="30" t="s">
        <v>315</v>
      </c>
      <c r="N215" s="30">
        <f t="shared" si="63"/>
        <v>1910010</v>
      </c>
      <c r="O215" s="30">
        <f t="shared" si="64"/>
        <v>1910000</v>
      </c>
      <c r="P215" s="32" t="s">
        <v>298</v>
      </c>
      <c r="Q215" s="32" t="s">
        <v>298</v>
      </c>
      <c r="R215" s="32"/>
      <c r="S215" s="32"/>
      <c r="T215" s="32"/>
      <c r="V215" s="30"/>
      <c r="W215" s="30"/>
      <c r="X215" s="30"/>
      <c r="Y215" s="30"/>
      <c r="Z215" s="30"/>
      <c r="AA215" s="30"/>
      <c r="AB215" s="36" t="str">
        <f>IF(AA215="","",VLOOKUP(AA215,[4]界面跳转!$H:$I,2,FALSE))</f>
        <v/>
      </c>
      <c r="AD215" s="30"/>
      <c r="AE215" s="30"/>
      <c r="AF215" s="31" t="str">
        <f t="shared" si="56"/>
        <v/>
      </c>
      <c r="AI215" s="31" t="str">
        <f t="shared" si="57"/>
        <v/>
      </c>
    </row>
    <row r="216" spans="1:35" s="22" customFormat="1" ht="16.5" customHeight="1" x14ac:dyDescent="0.4">
      <c r="A216" s="21">
        <f t="shared" si="58"/>
        <v>1911000</v>
      </c>
      <c r="B216" s="22">
        <v>18</v>
      </c>
      <c r="C216" s="22">
        <v>1</v>
      </c>
      <c r="D216" s="22">
        <v>1</v>
      </c>
      <c r="E216" s="22">
        <f t="shared" si="55"/>
        <v>0</v>
      </c>
      <c r="F216" s="21">
        <f t="shared" si="59"/>
        <v>18109</v>
      </c>
      <c r="G216" s="21" t="str">
        <f t="shared" si="60"/>
        <v>第18章 威武之师</v>
      </c>
      <c r="H216" s="21" t="str">
        <f t="shared" si="61"/>
        <v>第18章&gt;&gt; 威武之师</v>
      </c>
      <c r="I216" s="21" t="s">
        <v>314</v>
      </c>
      <c r="K216" s="21" t="str">
        <f t="shared" si="62"/>
        <v>&lt;color=#FFC766&gt;第18章 威武之师&lt;/color&gt;</v>
      </c>
      <c r="L216" s="21" t="s">
        <v>249</v>
      </c>
      <c r="M216" s="21" t="s">
        <v>315</v>
      </c>
      <c r="N216" s="21">
        <f t="shared" si="63"/>
        <v>1911000</v>
      </c>
      <c r="O216" s="21">
        <f t="shared" si="64"/>
        <v>1911000</v>
      </c>
      <c r="P216" s="23" t="s">
        <v>299</v>
      </c>
      <c r="Q216" s="23" t="s">
        <v>299</v>
      </c>
      <c r="R216" s="23"/>
      <c r="S216" s="23"/>
      <c r="T216" s="23"/>
      <c r="V216" s="21"/>
      <c r="W216" s="21"/>
      <c r="X216" s="21"/>
      <c r="Y216" s="21"/>
      <c r="Z216" s="21"/>
      <c r="AA216" s="21"/>
      <c r="AB216" s="37" t="str">
        <f>IF(AA216="","",VLOOKUP(AA216,[4]界面跳转!$H:$I,2,FALSE))</f>
        <v/>
      </c>
      <c r="AD216" s="21"/>
      <c r="AE216" s="21"/>
      <c r="AF216" s="22" t="str">
        <f t="shared" si="56"/>
        <v/>
      </c>
      <c r="AI216" s="22" t="str">
        <f t="shared" si="57"/>
        <v/>
      </c>
    </row>
    <row r="217" spans="1:35" s="28" customFormat="1" ht="16.399999999999999" customHeight="1" x14ac:dyDescent="0.4">
      <c r="A217" s="18">
        <f t="shared" si="58"/>
        <v>1911010</v>
      </c>
      <c r="B217" s="19">
        <v>18</v>
      </c>
      <c r="C217" s="19">
        <v>1</v>
      </c>
      <c r="D217" s="16">
        <v>1</v>
      </c>
      <c r="E217" s="28">
        <f t="shared" si="55"/>
        <v>1</v>
      </c>
      <c r="F217" s="44">
        <f t="shared" si="59"/>
        <v>18101</v>
      </c>
      <c r="G217" s="46" t="str">
        <f t="shared" si="60"/>
        <v>升级建筑提升城内繁荣度至60000点</v>
      </c>
      <c r="H217" s="46" t="str">
        <f t="shared" si="61"/>
        <v>17.1.1&gt;&gt;升级建筑提升城内繁荣度至60000点</v>
      </c>
      <c r="I217" s="16" t="s">
        <v>314</v>
      </c>
      <c r="J217" s="46"/>
      <c r="K217" s="46" t="str">
        <f t="shared" si="62"/>
        <v>&lt;color=#FFC766&gt;升级建筑提升繁荣度至60000点&lt;/color&gt;</v>
      </c>
      <c r="L217" s="46" t="s">
        <v>249</v>
      </c>
      <c r="M217" s="44" t="s">
        <v>826</v>
      </c>
      <c r="N217" s="44">
        <f t="shared" si="63"/>
        <v>1911010</v>
      </c>
      <c r="O217" s="44">
        <f t="shared" si="64"/>
        <v>1911000</v>
      </c>
      <c r="P217" s="29" t="s">
        <v>446</v>
      </c>
      <c r="Q217" s="29" t="s">
        <v>447</v>
      </c>
      <c r="R217" s="29">
        <v>60000</v>
      </c>
      <c r="S217" s="29" t="s">
        <v>411</v>
      </c>
      <c r="T217" s="29" t="s">
        <v>411</v>
      </c>
      <c r="U217" s="44" t="s">
        <v>249</v>
      </c>
      <c r="V217" s="44" t="s">
        <v>827</v>
      </c>
      <c r="W217" s="44"/>
      <c r="X217" s="44">
        <v>1700718</v>
      </c>
      <c r="Y217" s="44"/>
      <c r="Z217" s="44"/>
      <c r="AA217" s="44" t="s">
        <v>386</v>
      </c>
      <c r="AB217" s="44">
        <f>IF(AA217="","",VLOOKUP(AA217,[4]界面跳转!$H:$I,2,FALSE))</f>
        <v>7001</v>
      </c>
      <c r="AD217" s="16"/>
      <c r="AE217" s="44"/>
      <c r="AF217" s="28">
        <f t="shared" si="56"/>
        <v>10000</v>
      </c>
      <c r="AI217" s="28">
        <f t="shared" si="57"/>
        <v>10000</v>
      </c>
    </row>
    <row r="218" spans="1:35" s="28" customFormat="1" ht="16.399999999999999" customHeight="1" x14ac:dyDescent="0.4">
      <c r="A218" s="18">
        <f t="shared" si="58"/>
        <v>1911020</v>
      </c>
      <c r="B218" s="19">
        <v>18</v>
      </c>
      <c r="C218" s="19">
        <v>1</v>
      </c>
      <c r="D218" s="16">
        <v>1</v>
      </c>
      <c r="E218" s="28">
        <f t="shared" si="55"/>
        <v>2</v>
      </c>
      <c r="F218" s="44">
        <f t="shared" si="59"/>
        <v>18102</v>
      </c>
      <c r="G218" s="46" t="str">
        <f t="shared" si="60"/>
        <v>升级城镇中心至13级</v>
      </c>
      <c r="H218" s="46" t="str">
        <f t="shared" si="61"/>
        <v>17.1.2&gt;&gt;升级城镇中心至13级</v>
      </c>
      <c r="I218" s="16" t="s">
        <v>314</v>
      </c>
      <c r="J218" s="46"/>
      <c r="K218" s="46" t="str">
        <f t="shared" si="62"/>
        <v>&lt;color=#FFC766&gt;升级城镇中心至13级&lt;/color&gt;</v>
      </c>
      <c r="L218" s="46" t="s">
        <v>249</v>
      </c>
      <c r="M218" s="16" t="s">
        <v>828</v>
      </c>
      <c r="N218" s="44">
        <f t="shared" si="63"/>
        <v>1911020</v>
      </c>
      <c r="O218" s="44">
        <f t="shared" si="64"/>
        <v>1911000</v>
      </c>
      <c r="P218" s="29" t="s">
        <v>383</v>
      </c>
      <c r="Q218" s="29" t="s">
        <v>383</v>
      </c>
      <c r="R218" s="29">
        <v>13</v>
      </c>
      <c r="S218" s="29" t="s">
        <v>384</v>
      </c>
      <c r="T218" s="29" t="s">
        <v>384</v>
      </c>
      <c r="U218" s="44" t="s">
        <v>249</v>
      </c>
      <c r="V218" s="16" t="s">
        <v>829</v>
      </c>
      <c r="W218" s="44"/>
      <c r="X218" s="44">
        <v>1700718</v>
      </c>
      <c r="Y218" s="44"/>
      <c r="Z218" s="44"/>
      <c r="AA218" s="44" t="s">
        <v>386</v>
      </c>
      <c r="AB218" s="44">
        <f>IF(AA218="","",VLOOKUP(AA218,[4]界面跳转!$H:$I,2,FALSE))</f>
        <v>7001</v>
      </c>
      <c r="AD218" s="44"/>
      <c r="AE218" s="44"/>
      <c r="AF218" s="28">
        <f t="shared" si="56"/>
        <v>10000</v>
      </c>
      <c r="AI218" s="28">
        <f t="shared" si="57"/>
        <v>10000</v>
      </c>
    </row>
    <row r="219" spans="1:35" s="24" customFormat="1" ht="16.399999999999999" customHeight="1" x14ac:dyDescent="0.4">
      <c r="A219" s="18">
        <f t="shared" si="58"/>
        <v>1911030</v>
      </c>
      <c r="B219" s="19">
        <v>18</v>
      </c>
      <c r="C219" s="19">
        <v>1</v>
      </c>
      <c r="D219" s="16">
        <v>1</v>
      </c>
      <c r="E219" s="28">
        <f t="shared" si="55"/>
        <v>3</v>
      </c>
      <c r="F219" s="46">
        <f t="shared" si="59"/>
        <v>18103</v>
      </c>
      <c r="G219" s="46" t="str">
        <f t="shared" si="60"/>
        <v>升级城堡设施【后勤营】至7级</v>
      </c>
      <c r="H219" s="46" t="str">
        <f t="shared" si="61"/>
        <v>17.1.3&gt;&gt;升级城堡设施【后勤营】至7级</v>
      </c>
      <c r="I219" s="16" t="s">
        <v>314</v>
      </c>
      <c r="J219" s="46"/>
      <c r="K219" s="46" t="str">
        <f t="shared" si="62"/>
        <v>&lt;color=#FFC766&gt;升级设施【后勤营】至7级&lt;/color&gt;</v>
      </c>
      <c r="L219" s="46" t="s">
        <v>249</v>
      </c>
      <c r="M219" s="46" t="s">
        <v>830</v>
      </c>
      <c r="N219" s="46">
        <f t="shared" si="63"/>
        <v>1911030</v>
      </c>
      <c r="O219" s="46">
        <f t="shared" si="64"/>
        <v>1911000</v>
      </c>
      <c r="P219" s="46" t="s">
        <v>773</v>
      </c>
      <c r="Q219" s="46" t="s">
        <v>774</v>
      </c>
      <c r="R219" s="46">
        <v>7</v>
      </c>
      <c r="S219" s="46" t="s">
        <v>384</v>
      </c>
      <c r="T219" s="46" t="s">
        <v>384</v>
      </c>
      <c r="U219" s="44" t="s">
        <v>249</v>
      </c>
      <c r="V219" s="46" t="s">
        <v>831</v>
      </c>
      <c r="W219" s="46"/>
      <c r="X219" s="44">
        <v>1700718</v>
      </c>
      <c r="Y219" s="44"/>
      <c r="Z219" s="44"/>
      <c r="AA219" s="16" t="s">
        <v>813</v>
      </c>
      <c r="AB219" s="25">
        <f>IF(AA219="","",VLOOKUP(AA219,[4]界面跳转!$H:$I,2,FALSE))</f>
        <v>7340</v>
      </c>
      <c r="AD219" s="16"/>
      <c r="AE219" s="44"/>
      <c r="AF219" s="24">
        <f t="shared" si="56"/>
        <v>10000</v>
      </c>
      <c r="AI219" s="24">
        <f t="shared" si="57"/>
        <v>10000</v>
      </c>
    </row>
    <row r="220" spans="1:35" s="19" customFormat="1" ht="16.399999999999999" customHeight="1" x14ac:dyDescent="0.4">
      <c r="A220" s="18">
        <f t="shared" si="58"/>
        <v>1911040</v>
      </c>
      <c r="B220" s="19">
        <v>18</v>
      </c>
      <c r="C220" s="19">
        <v>1</v>
      </c>
      <c r="D220" s="16">
        <v>1</v>
      </c>
      <c r="E220" s="28">
        <f t="shared" si="55"/>
        <v>4</v>
      </c>
      <c r="F220" s="16">
        <f t="shared" si="59"/>
        <v>18104</v>
      </c>
      <c r="G220" s="46" t="str">
        <f t="shared" si="60"/>
        <v>升级任意1个攻击类【城堡兵营设施】至3级</v>
      </c>
      <c r="H220" s="46" t="str">
        <f t="shared" si="61"/>
        <v>17.1.4&gt;&gt;升级任意1个攻击类【城堡兵营设施】至3级</v>
      </c>
      <c r="I220" s="16" t="s">
        <v>314</v>
      </c>
      <c r="J220" s="46"/>
      <c r="K220" s="46" t="str">
        <f t="shared" si="62"/>
        <v>&lt;color=#FFC766&gt;升级1个攻击类【兵营设施】至3级&lt;/color&gt;</v>
      </c>
      <c r="L220" s="46" t="s">
        <v>249</v>
      </c>
      <c r="M220" s="46" t="s">
        <v>832</v>
      </c>
      <c r="N220" s="16">
        <f t="shared" si="63"/>
        <v>1911040</v>
      </c>
      <c r="O220" s="16">
        <f t="shared" si="64"/>
        <v>1911000</v>
      </c>
      <c r="P220" s="17" t="s">
        <v>833</v>
      </c>
      <c r="Q220" s="17" t="s">
        <v>834</v>
      </c>
      <c r="R220" s="29">
        <v>3</v>
      </c>
      <c r="S220" s="29" t="s">
        <v>384</v>
      </c>
      <c r="T220" s="29" t="s">
        <v>384</v>
      </c>
      <c r="U220" s="44" t="s">
        <v>249</v>
      </c>
      <c r="V220" s="46" t="s">
        <v>835</v>
      </c>
      <c r="W220" s="16"/>
      <c r="X220" s="44">
        <v>1700718</v>
      </c>
      <c r="Y220" s="44"/>
      <c r="Z220" s="44"/>
      <c r="AA220" s="16" t="s">
        <v>836</v>
      </c>
      <c r="AB220" s="18">
        <f>IF(AA220="","",VLOOKUP(AA220,[4]界面跳转!$H:$I,2,FALSE))</f>
        <v>7424</v>
      </c>
      <c r="AD220" s="44"/>
      <c r="AE220" s="44"/>
      <c r="AF220" s="19">
        <f t="shared" si="56"/>
        <v>10000</v>
      </c>
      <c r="AI220" s="19">
        <f t="shared" si="57"/>
        <v>10000</v>
      </c>
    </row>
    <row r="221" spans="1:35" s="19" customFormat="1" ht="16.399999999999999" customHeight="1" x14ac:dyDescent="0.4">
      <c r="A221" s="16">
        <f t="shared" si="58"/>
        <v>1911050</v>
      </c>
      <c r="B221" s="19">
        <v>18</v>
      </c>
      <c r="C221" s="19">
        <v>1</v>
      </c>
      <c r="D221" s="16">
        <v>1</v>
      </c>
      <c r="E221" s="28">
        <f t="shared" si="55"/>
        <v>5</v>
      </c>
      <c r="F221" s="16">
        <f t="shared" si="59"/>
        <v>18105</v>
      </c>
      <c r="G221" s="46" t="str">
        <f t="shared" si="60"/>
        <v>激活任意一个6000要求的发展方略</v>
      </c>
      <c r="H221" s="46" t="str">
        <f t="shared" si="61"/>
        <v>17.1.5&gt;&gt;激活任意一个6000要求的发展方略</v>
      </c>
      <c r="I221" s="16" t="s">
        <v>314</v>
      </c>
      <c r="J221" s="16"/>
      <c r="K221" s="18" t="str">
        <f t="shared" si="62"/>
        <v>&lt;color=#FFC766&gt;激活任意一个6000要求的发展方略&lt;/color&gt;</v>
      </c>
      <c r="L221" s="16" t="s">
        <v>249</v>
      </c>
      <c r="M221" s="44" t="s">
        <v>837</v>
      </c>
      <c r="N221" s="16">
        <f t="shared" si="63"/>
        <v>1911050</v>
      </c>
      <c r="O221" s="16">
        <f t="shared" si="64"/>
        <v>1911000</v>
      </c>
      <c r="P221" s="17" t="s">
        <v>611</v>
      </c>
      <c r="Q221" s="17" t="s">
        <v>611</v>
      </c>
      <c r="R221" s="17">
        <v>6000</v>
      </c>
      <c r="S221" s="17" t="s">
        <v>612</v>
      </c>
      <c r="T221" s="17" t="s">
        <v>612</v>
      </c>
      <c r="U221" s="44"/>
      <c r="V221" s="16"/>
      <c r="W221" s="16"/>
      <c r="X221" s="44">
        <v>1700718</v>
      </c>
      <c r="Y221" s="44"/>
      <c r="Z221" s="44"/>
      <c r="AA221" s="16" t="s">
        <v>838</v>
      </c>
      <c r="AB221" s="25">
        <f>IF(AA221="","",VLOOKUP(AA221,[4]界面跳转!$H:$I,2,FALSE))</f>
        <v>7363</v>
      </c>
      <c r="AD221" s="16"/>
      <c r="AE221" s="44"/>
      <c r="AF221" s="19">
        <f t="shared" si="56"/>
        <v>10000</v>
      </c>
      <c r="AI221" s="19">
        <f t="shared" si="57"/>
        <v>10000</v>
      </c>
    </row>
    <row r="222" spans="1:35" s="24" customFormat="1" ht="16.399999999999999" customHeight="1" x14ac:dyDescent="0.4">
      <c r="A222" s="18">
        <f t="shared" si="58"/>
        <v>1911060</v>
      </c>
      <c r="B222" s="19">
        <v>18</v>
      </c>
      <c r="C222" s="19">
        <v>1</v>
      </c>
      <c r="D222" s="16">
        <v>1</v>
      </c>
      <c r="E222" s="28">
        <f t="shared" si="55"/>
        <v>6</v>
      </c>
      <c r="F222" s="46">
        <f t="shared" si="59"/>
        <v>18106</v>
      </c>
      <c r="G222" s="46" t="str">
        <f t="shared" si="60"/>
        <v>任意2支部队上阵士兵数分别达到45000名</v>
      </c>
      <c r="H222" s="46" t="str">
        <f t="shared" si="61"/>
        <v>17.1.6&gt;&gt;任意2支部队上阵士兵数分别达到45000名</v>
      </c>
      <c r="I222" s="16" t="s">
        <v>314</v>
      </c>
      <c r="J222" s="46"/>
      <c r="K222" s="46" t="str">
        <f t="shared" si="62"/>
        <v>&lt;color=#FFC766&gt;任意2支部队士兵数达到45000名&lt;/color&gt;</v>
      </c>
      <c r="L222" s="46" t="s">
        <v>249</v>
      </c>
      <c r="M222" s="46" t="s">
        <v>839</v>
      </c>
      <c r="N222" s="46">
        <f t="shared" si="63"/>
        <v>1911060</v>
      </c>
      <c r="O222" s="46">
        <f t="shared" si="64"/>
        <v>1911000</v>
      </c>
      <c r="P222" s="46" t="s">
        <v>629</v>
      </c>
      <c r="Q222" s="46" t="s">
        <v>630</v>
      </c>
      <c r="R222" s="46">
        <v>45000</v>
      </c>
      <c r="S222" s="46" t="s">
        <v>393</v>
      </c>
      <c r="T222" s="46" t="s">
        <v>393</v>
      </c>
      <c r="U222" s="44" t="s">
        <v>249</v>
      </c>
      <c r="V222" s="46" t="s">
        <v>840</v>
      </c>
      <c r="W222" s="46"/>
      <c r="X222" s="44">
        <v>1700718</v>
      </c>
      <c r="Y222" s="44"/>
      <c r="Z222" s="44"/>
      <c r="AA222" s="43" t="s">
        <v>841</v>
      </c>
      <c r="AB222" s="25">
        <f>IF(AA222="","",VLOOKUP(AA222,[4]界面跳转!$H:$I,2,FALSE))</f>
        <v>7468</v>
      </c>
      <c r="AD222" s="16"/>
      <c r="AE222" s="44"/>
      <c r="AF222" s="24">
        <f t="shared" si="56"/>
        <v>10000</v>
      </c>
      <c r="AI222" s="24">
        <f t="shared" si="57"/>
        <v>10000</v>
      </c>
    </row>
    <row r="223" spans="1:35" s="24" customFormat="1" ht="16.399999999999999" customHeight="1" x14ac:dyDescent="0.4">
      <c r="A223" s="18">
        <f t="shared" si="58"/>
        <v>1911070</v>
      </c>
      <c r="B223" s="19">
        <v>18</v>
      </c>
      <c r="C223" s="19">
        <v>1</v>
      </c>
      <c r="D223" s="16">
        <v>1</v>
      </c>
      <c r="E223" s="28">
        <f t="shared" si="55"/>
        <v>7</v>
      </c>
      <c r="F223" s="46">
        <f t="shared" si="59"/>
        <v>18107</v>
      </c>
      <c r="G223" s="46" t="str">
        <f t="shared" si="60"/>
        <v>攻占1个7级或更高级的资源点</v>
      </c>
      <c r="H223" s="46" t="str">
        <f t="shared" si="61"/>
        <v>17.1.7&gt;&gt;攻占1个7级或更高级的资源点</v>
      </c>
      <c r="I223" s="16" t="s">
        <v>314</v>
      </c>
      <c r="J223" s="46"/>
      <c r="K223" s="46" t="str">
        <f t="shared" si="62"/>
        <v>&lt;color=#FFC766&gt;攻占1个7级或更高级资源点&lt;/color&gt;</v>
      </c>
      <c r="L223" s="46" t="s">
        <v>249</v>
      </c>
      <c r="M223" s="16" t="s">
        <v>842</v>
      </c>
      <c r="N223" s="46">
        <f t="shared" si="63"/>
        <v>1911070</v>
      </c>
      <c r="O223" s="46">
        <f t="shared" si="64"/>
        <v>1911000</v>
      </c>
      <c r="P223" s="46" t="s">
        <v>417</v>
      </c>
      <c r="Q223" s="46" t="s">
        <v>417</v>
      </c>
      <c r="R223" s="46">
        <v>1</v>
      </c>
      <c r="S223" s="17" t="s">
        <v>843</v>
      </c>
      <c r="T223" s="17" t="s">
        <v>844</v>
      </c>
      <c r="U223" s="44" t="s">
        <v>249</v>
      </c>
      <c r="V223" s="16" t="s">
        <v>840</v>
      </c>
      <c r="W223" s="46"/>
      <c r="X223" s="44">
        <v>1700718</v>
      </c>
      <c r="Y223" s="44"/>
      <c r="Z223" s="44"/>
      <c r="AA223" s="16" t="s">
        <v>845</v>
      </c>
      <c r="AB223" s="25">
        <f>IF(AA223="","",VLOOKUP(AA223,[4]界面跳转!$H:$I,2,FALSE))</f>
        <v>7580</v>
      </c>
      <c r="AD223" s="16"/>
      <c r="AE223" s="44"/>
      <c r="AF223" s="24">
        <f t="shared" si="56"/>
        <v>10000</v>
      </c>
      <c r="AI223" s="24">
        <f t="shared" si="57"/>
        <v>10000</v>
      </c>
    </row>
    <row r="224" spans="1:35" s="24" customFormat="1" ht="16.399999999999999" customHeight="1" x14ac:dyDescent="0.4">
      <c r="A224" s="18">
        <f t="shared" si="58"/>
        <v>1911080</v>
      </c>
      <c r="B224" s="19">
        <v>18</v>
      </c>
      <c r="C224" s="19">
        <v>1</v>
      </c>
      <c r="D224" s="16">
        <v>1</v>
      </c>
      <c r="E224" s="28">
        <f t="shared" si="55"/>
        <v>8</v>
      </c>
      <c r="F224" s="46">
        <f t="shared" si="59"/>
        <v>18108</v>
      </c>
      <c r="G224" s="46" t="str">
        <f t="shared" si="60"/>
        <v>攻占更多资源点提升势力值至4500点</v>
      </c>
      <c r="H224" s="46" t="str">
        <f t="shared" si="61"/>
        <v>17.1.8&gt;&gt;攻占更多资源点提升势力值至4500点</v>
      </c>
      <c r="I224" s="16" t="s">
        <v>314</v>
      </c>
      <c r="J224" s="46"/>
      <c r="K224" s="46" t="str">
        <f t="shared" si="62"/>
        <v>&lt;color=#FFC766&gt;攻占资源点提升势力值至4500点&lt;/color&gt;</v>
      </c>
      <c r="L224" s="46" t="s">
        <v>249</v>
      </c>
      <c r="M224" s="46" t="s">
        <v>846</v>
      </c>
      <c r="N224" s="46">
        <f t="shared" si="63"/>
        <v>1911080</v>
      </c>
      <c r="O224" s="46">
        <f t="shared" si="64"/>
        <v>1911000</v>
      </c>
      <c r="P224" s="46" t="s">
        <v>516</v>
      </c>
      <c r="Q224" s="46" t="s">
        <v>517</v>
      </c>
      <c r="R224" s="46">
        <v>4500</v>
      </c>
      <c r="S224" s="29" t="s">
        <v>411</v>
      </c>
      <c r="T224" s="29" t="s">
        <v>411</v>
      </c>
      <c r="U224" s="44" t="s">
        <v>249</v>
      </c>
      <c r="V224" s="16" t="s">
        <v>840</v>
      </c>
      <c r="W224" s="46"/>
      <c r="X224" s="44">
        <v>1700718</v>
      </c>
      <c r="Y224" s="44"/>
      <c r="Z224" s="44"/>
      <c r="AA224" s="16" t="s">
        <v>698</v>
      </c>
      <c r="AB224" s="25">
        <f>IF(AA224="","",VLOOKUP(AA224,[4]界面跳转!$H:$I,2,FALSE))</f>
        <v>7253</v>
      </c>
      <c r="AD224" s="16"/>
      <c r="AE224" s="44"/>
      <c r="AF224" s="24">
        <f t="shared" si="56"/>
        <v>10000</v>
      </c>
      <c r="AI224" s="24">
        <f t="shared" si="57"/>
        <v>10000</v>
      </c>
    </row>
    <row r="225" spans="1:35" s="31" customFormat="1" ht="16.5" customHeight="1" x14ac:dyDescent="0.4">
      <c r="A225" s="30">
        <f t="shared" si="58"/>
        <v>2010010</v>
      </c>
      <c r="B225" s="31">
        <v>19</v>
      </c>
      <c r="C225" s="31">
        <v>1</v>
      </c>
      <c r="D225" s="31">
        <v>0</v>
      </c>
      <c r="E225" s="31">
        <f t="shared" si="55"/>
        <v>1</v>
      </c>
      <c r="F225" s="30">
        <f t="shared" si="59"/>
        <v>19001</v>
      </c>
      <c r="G225" s="31" t="str">
        <f t="shared" si="60"/>
        <v>第19章 开启转场</v>
      </c>
      <c r="H225" s="31" t="str">
        <f t="shared" si="61"/>
        <v>第19章&gt;&gt; 开启转场</v>
      </c>
      <c r="I225" s="30" t="s">
        <v>314</v>
      </c>
      <c r="K225" s="30" t="str">
        <f t="shared" si="62"/>
        <v>&lt;color=#FFC766&gt;第19章 开启转场&lt;/color&gt;</v>
      </c>
      <c r="L225" s="30" t="s">
        <v>249</v>
      </c>
      <c r="M225" s="30" t="s">
        <v>315</v>
      </c>
      <c r="N225" s="30">
        <f t="shared" si="63"/>
        <v>2010010</v>
      </c>
      <c r="O225" s="30">
        <f t="shared" si="64"/>
        <v>2010000</v>
      </c>
      <c r="P225" s="32" t="s">
        <v>300</v>
      </c>
      <c r="Q225" s="32" t="s">
        <v>300</v>
      </c>
      <c r="R225" s="32"/>
      <c r="S225" s="32"/>
      <c r="T225" s="32"/>
      <c r="V225" s="30"/>
      <c r="W225" s="30"/>
      <c r="X225" s="30"/>
      <c r="Y225" s="30"/>
      <c r="Z225" s="30"/>
      <c r="AA225" s="30"/>
      <c r="AB225" s="36" t="str">
        <f>IF(AA225="","",VLOOKUP(AA225,[4]界面跳转!$H:$I,2,FALSE))</f>
        <v/>
      </c>
      <c r="AD225" s="30"/>
      <c r="AE225" s="30"/>
      <c r="AF225" s="31" t="str">
        <f t="shared" si="56"/>
        <v/>
      </c>
      <c r="AI225" s="31" t="str">
        <f t="shared" si="57"/>
        <v/>
      </c>
    </row>
    <row r="226" spans="1:35" s="22" customFormat="1" ht="16.5" customHeight="1" x14ac:dyDescent="0.4">
      <c r="A226" s="21">
        <f t="shared" si="58"/>
        <v>2011000</v>
      </c>
      <c r="B226" s="22">
        <v>19</v>
      </c>
      <c r="C226" s="22">
        <v>1</v>
      </c>
      <c r="D226" s="22">
        <v>1</v>
      </c>
      <c r="E226" s="22">
        <f t="shared" si="55"/>
        <v>0</v>
      </c>
      <c r="F226" s="21">
        <f t="shared" si="59"/>
        <v>19111</v>
      </c>
      <c r="G226" s="21" t="str">
        <f t="shared" si="60"/>
        <v>第19章 蓬勃发展</v>
      </c>
      <c r="H226" s="21" t="str">
        <f t="shared" si="61"/>
        <v>第19章&gt;&gt; 蓬勃发展</v>
      </c>
      <c r="I226" s="21" t="s">
        <v>314</v>
      </c>
      <c r="K226" s="21" t="str">
        <f t="shared" si="62"/>
        <v>&lt;color=#FFC766&gt;第19章 蓬勃发展&lt;/color&gt;</v>
      </c>
      <c r="L226" s="21" t="s">
        <v>249</v>
      </c>
      <c r="M226" s="21" t="s">
        <v>315</v>
      </c>
      <c r="N226" s="21">
        <f t="shared" si="63"/>
        <v>2011000</v>
      </c>
      <c r="O226" s="21">
        <f t="shared" si="64"/>
        <v>2011000</v>
      </c>
      <c r="P226" s="23" t="s">
        <v>301</v>
      </c>
      <c r="Q226" s="23" t="s">
        <v>301</v>
      </c>
      <c r="R226" s="23"/>
      <c r="S226" s="23"/>
      <c r="T226" s="23"/>
      <c r="V226" s="21"/>
      <c r="W226" s="21"/>
      <c r="X226" s="21"/>
      <c r="Y226" s="21"/>
      <c r="Z226" s="21"/>
      <c r="AA226" s="21"/>
      <c r="AB226" s="37" t="str">
        <f>IF(AA226="","",VLOOKUP(AA226,[4]界面跳转!$H:$I,2,FALSE))</f>
        <v/>
      </c>
      <c r="AD226" s="21"/>
      <c r="AE226" s="21"/>
      <c r="AF226" s="22" t="str">
        <f t="shared" si="56"/>
        <v/>
      </c>
      <c r="AI226" s="22" t="str">
        <f t="shared" si="57"/>
        <v/>
      </c>
    </row>
    <row r="227" spans="1:35" s="24" customFormat="1" ht="16.399999999999999" customHeight="1" x14ac:dyDescent="0.4">
      <c r="A227" s="18">
        <f t="shared" si="58"/>
        <v>2011010</v>
      </c>
      <c r="B227" s="19">
        <v>19</v>
      </c>
      <c r="C227" s="19">
        <v>1</v>
      </c>
      <c r="D227" s="16">
        <v>1</v>
      </c>
      <c r="E227" s="28">
        <f t="shared" si="55"/>
        <v>1</v>
      </c>
      <c r="F227" s="46">
        <f t="shared" si="59"/>
        <v>19101</v>
      </c>
      <c r="G227" s="46" t="str">
        <f t="shared" si="60"/>
        <v>升级居民房舍至13级</v>
      </c>
      <c r="H227" s="46" t="str">
        <f t="shared" si="61"/>
        <v>18.1.1&gt;&gt;升级居民房舍至13级</v>
      </c>
      <c r="I227" s="16" t="s">
        <v>314</v>
      </c>
      <c r="J227" s="46"/>
      <c r="K227" s="46" t="str">
        <f t="shared" si="62"/>
        <v>&lt;color=#FFC766&gt;升级居民房舍至13级&lt;/color&gt;</v>
      </c>
      <c r="L227" s="46" t="s">
        <v>249</v>
      </c>
      <c r="M227" s="16" t="s">
        <v>847</v>
      </c>
      <c r="N227" s="46">
        <f t="shared" si="63"/>
        <v>2011010</v>
      </c>
      <c r="O227" s="46">
        <f t="shared" si="64"/>
        <v>2011000</v>
      </c>
      <c r="P227" s="46" t="s">
        <v>669</v>
      </c>
      <c r="Q227" s="46" t="s">
        <v>669</v>
      </c>
      <c r="R227" s="46">
        <v>13</v>
      </c>
      <c r="S227" s="46" t="s">
        <v>384</v>
      </c>
      <c r="T227" s="46" t="s">
        <v>384</v>
      </c>
      <c r="U227" s="44" t="s">
        <v>249</v>
      </c>
      <c r="V227" s="16" t="s">
        <v>848</v>
      </c>
      <c r="W227" s="46"/>
      <c r="X227" s="44">
        <v>1700719</v>
      </c>
      <c r="Y227" s="44"/>
      <c r="Z227" s="44"/>
      <c r="AA227" s="16" t="s">
        <v>671</v>
      </c>
      <c r="AB227" s="25">
        <f>IF(AA227="","",VLOOKUP(AA227,[4]界面跳转!$H:$I,2,FALSE))</f>
        <v>7006</v>
      </c>
      <c r="AD227" s="16"/>
      <c r="AE227" s="44"/>
      <c r="AF227" s="24">
        <f t="shared" si="56"/>
        <v>10500</v>
      </c>
      <c r="AI227" s="24">
        <f t="shared" si="57"/>
        <v>10500</v>
      </c>
    </row>
    <row r="228" spans="1:35" s="24" customFormat="1" ht="16.399999999999999" customHeight="1" x14ac:dyDescent="0.4">
      <c r="A228" s="18">
        <f t="shared" si="58"/>
        <v>2011020</v>
      </c>
      <c r="B228" s="19">
        <v>19</v>
      </c>
      <c r="C228" s="19">
        <v>1</v>
      </c>
      <c r="D228" s="16">
        <v>1</v>
      </c>
      <c r="E228" s="28">
        <f t="shared" si="55"/>
        <v>2</v>
      </c>
      <c r="F228" s="46">
        <f t="shared" si="59"/>
        <v>19102</v>
      </c>
      <c r="G228" s="46" t="str">
        <f t="shared" si="60"/>
        <v>升级3个磨坊至13级</v>
      </c>
      <c r="H228" s="46" t="str">
        <f t="shared" si="61"/>
        <v>18.1.2&gt;&gt;升级3个磨坊至13级</v>
      </c>
      <c r="I228" s="16" t="s">
        <v>314</v>
      </c>
      <c r="J228" s="46"/>
      <c r="K228" s="46" t="str">
        <f t="shared" si="62"/>
        <v>&lt;color=#FFC766&gt;升级3个磨坊至13级&lt;/color&gt;</v>
      </c>
      <c r="L228" s="46" t="s">
        <v>249</v>
      </c>
      <c r="M228" s="16" t="s">
        <v>849</v>
      </c>
      <c r="N228" s="46">
        <f t="shared" si="63"/>
        <v>2011020</v>
      </c>
      <c r="O228" s="46">
        <f t="shared" si="64"/>
        <v>2011000</v>
      </c>
      <c r="P228" s="46" t="s">
        <v>746</v>
      </c>
      <c r="Q228" s="46" t="s">
        <v>746</v>
      </c>
      <c r="R228" s="46">
        <v>13</v>
      </c>
      <c r="S228" s="46" t="s">
        <v>384</v>
      </c>
      <c r="T228" s="46" t="s">
        <v>384</v>
      </c>
      <c r="U228" s="44" t="s">
        <v>249</v>
      </c>
      <c r="V228" s="16" t="s">
        <v>850</v>
      </c>
      <c r="W228" s="46"/>
      <c r="X228" s="44">
        <v>1700719</v>
      </c>
      <c r="Y228" s="44"/>
      <c r="Z228" s="44"/>
      <c r="AA228" s="16" t="s">
        <v>535</v>
      </c>
      <c r="AB228" s="25">
        <f>IF(AA228="","",VLOOKUP(AA228,[4]界面跳转!$H:$I,2,FALSE))</f>
        <v>7599</v>
      </c>
      <c r="AD228" s="16"/>
      <c r="AE228" s="44"/>
      <c r="AF228" s="24">
        <f t="shared" si="56"/>
        <v>10500</v>
      </c>
      <c r="AI228" s="24">
        <f t="shared" si="57"/>
        <v>10500</v>
      </c>
    </row>
    <row r="229" spans="1:35" s="24" customFormat="1" ht="16.399999999999999" customHeight="1" x14ac:dyDescent="0.4">
      <c r="A229" s="18">
        <f t="shared" si="58"/>
        <v>2011030</v>
      </c>
      <c r="B229" s="19">
        <v>19</v>
      </c>
      <c r="C229" s="19">
        <v>1</v>
      </c>
      <c r="D229" s="16">
        <v>1</v>
      </c>
      <c r="E229" s="28">
        <f t="shared" ref="E229:E292" si="65">IF(D229=0,1,IF(D229=D228,E228+1,0))</f>
        <v>3</v>
      </c>
      <c r="F229" s="46">
        <f t="shared" si="59"/>
        <v>19103</v>
      </c>
      <c r="G229" s="46" t="str">
        <f t="shared" si="60"/>
        <v>升级3个伐木场至13级</v>
      </c>
      <c r="H229" s="46" t="str">
        <f t="shared" si="61"/>
        <v>18.1.3&gt;&gt;升级3个伐木场至13级</v>
      </c>
      <c r="I229" s="16" t="s">
        <v>314</v>
      </c>
      <c r="J229" s="46"/>
      <c r="K229" s="46" t="str">
        <f t="shared" si="62"/>
        <v>&lt;color=#FFC766&gt;升级3个伐木场至13级&lt;/color&gt;</v>
      </c>
      <c r="L229" s="46" t="s">
        <v>249</v>
      </c>
      <c r="M229" s="16" t="s">
        <v>851</v>
      </c>
      <c r="N229" s="46">
        <f t="shared" si="63"/>
        <v>2011030</v>
      </c>
      <c r="O229" s="46">
        <f t="shared" si="64"/>
        <v>2011000</v>
      </c>
      <c r="P229" s="46" t="s">
        <v>852</v>
      </c>
      <c r="Q229" s="46" t="s">
        <v>852</v>
      </c>
      <c r="R229" s="46">
        <v>13</v>
      </c>
      <c r="S229" s="46" t="s">
        <v>384</v>
      </c>
      <c r="T229" s="46" t="s">
        <v>384</v>
      </c>
      <c r="U229" s="44" t="s">
        <v>249</v>
      </c>
      <c r="V229" s="16" t="s">
        <v>853</v>
      </c>
      <c r="W229" s="46"/>
      <c r="X229" s="44">
        <v>1700719</v>
      </c>
      <c r="Y229" s="44"/>
      <c r="Z229" s="44"/>
      <c r="AA229" s="16" t="s">
        <v>539</v>
      </c>
      <c r="AB229" s="25">
        <f>IF(AA229="","",VLOOKUP(AA229,[4]界面跳转!$H:$I,2,FALSE))</f>
        <v>7600</v>
      </c>
      <c r="AD229" s="16"/>
      <c r="AE229" s="44"/>
      <c r="AF229" s="24">
        <f t="shared" si="56"/>
        <v>10500</v>
      </c>
      <c r="AI229" s="24">
        <f t="shared" si="57"/>
        <v>10500</v>
      </c>
    </row>
    <row r="230" spans="1:35" s="24" customFormat="1" ht="16.399999999999999" customHeight="1" x14ac:dyDescent="0.4">
      <c r="A230" s="18">
        <f t="shared" si="58"/>
        <v>2011040</v>
      </c>
      <c r="B230" s="19">
        <v>19</v>
      </c>
      <c r="C230" s="19">
        <v>1</v>
      </c>
      <c r="D230" s="16">
        <v>1</v>
      </c>
      <c r="E230" s="28">
        <f t="shared" si="65"/>
        <v>4</v>
      </c>
      <c r="F230" s="46">
        <f t="shared" si="59"/>
        <v>19104</v>
      </c>
      <c r="G230" s="46" t="str">
        <f t="shared" si="60"/>
        <v>升级2个石矿场至13级</v>
      </c>
      <c r="H230" s="46" t="str">
        <f t="shared" si="61"/>
        <v>18.1.4&gt;&gt;升级2个石矿场至13级</v>
      </c>
      <c r="I230" s="16" t="s">
        <v>314</v>
      </c>
      <c r="J230" s="46"/>
      <c r="K230" s="46" t="str">
        <f t="shared" si="62"/>
        <v>&lt;color=#FFC766&gt;升级2个石矿场至13级&lt;/color&gt;</v>
      </c>
      <c r="L230" s="46" t="s">
        <v>249</v>
      </c>
      <c r="M230" s="16" t="s">
        <v>854</v>
      </c>
      <c r="N230" s="46">
        <f t="shared" si="63"/>
        <v>2011040</v>
      </c>
      <c r="O230" s="46">
        <f t="shared" si="64"/>
        <v>2011000</v>
      </c>
      <c r="P230" s="46" t="s">
        <v>541</v>
      </c>
      <c r="Q230" s="46" t="s">
        <v>541</v>
      </c>
      <c r="R230" s="46">
        <v>13</v>
      </c>
      <c r="S230" s="46" t="s">
        <v>384</v>
      </c>
      <c r="T230" s="46" t="s">
        <v>384</v>
      </c>
      <c r="U230" s="44" t="s">
        <v>249</v>
      </c>
      <c r="V230" s="16" t="s">
        <v>855</v>
      </c>
      <c r="W230" s="46"/>
      <c r="X230" s="44">
        <v>1700719</v>
      </c>
      <c r="Y230" s="44"/>
      <c r="Z230" s="44"/>
      <c r="AA230" s="16" t="s">
        <v>543</v>
      </c>
      <c r="AB230" s="25">
        <f>IF(AA230="","",VLOOKUP(AA230,[4]界面跳转!$H:$I,2,FALSE))</f>
        <v>7601</v>
      </c>
      <c r="AD230" s="16"/>
      <c r="AE230" s="44"/>
      <c r="AF230" s="24">
        <f t="shared" si="56"/>
        <v>10500</v>
      </c>
      <c r="AI230" s="24">
        <f t="shared" si="57"/>
        <v>10500</v>
      </c>
    </row>
    <row r="231" spans="1:35" s="24" customFormat="1" ht="16.399999999999999" customHeight="1" x14ac:dyDescent="0.4">
      <c r="A231" s="18">
        <f t="shared" si="58"/>
        <v>2011050</v>
      </c>
      <c r="B231" s="19">
        <v>19</v>
      </c>
      <c r="C231" s="19">
        <v>1</v>
      </c>
      <c r="D231" s="16">
        <v>1</v>
      </c>
      <c r="E231" s="28">
        <f t="shared" si="65"/>
        <v>5</v>
      </c>
      <c r="F231" s="46">
        <f t="shared" si="59"/>
        <v>19105</v>
      </c>
      <c r="G231" s="46" t="str">
        <f t="shared" si="60"/>
        <v>升级2个金矿场至13级</v>
      </c>
      <c r="H231" s="46" t="str">
        <f t="shared" si="61"/>
        <v>18.1.5&gt;&gt;升级2个金矿场至13级</v>
      </c>
      <c r="I231" s="16" t="s">
        <v>314</v>
      </c>
      <c r="J231" s="46"/>
      <c r="K231" s="46" t="str">
        <f t="shared" si="62"/>
        <v>&lt;color=#FFC766&gt;升级2个金矿场至13级&lt;/color&gt;</v>
      </c>
      <c r="L231" s="46" t="s">
        <v>249</v>
      </c>
      <c r="M231" s="16" t="s">
        <v>856</v>
      </c>
      <c r="N231" s="46">
        <f t="shared" si="63"/>
        <v>2011050</v>
      </c>
      <c r="O231" s="46">
        <f t="shared" si="64"/>
        <v>2011000</v>
      </c>
      <c r="P231" s="46" t="s">
        <v>753</v>
      </c>
      <c r="Q231" s="46" t="s">
        <v>753</v>
      </c>
      <c r="R231" s="46">
        <v>13</v>
      </c>
      <c r="S231" s="46" t="s">
        <v>384</v>
      </c>
      <c r="T231" s="46" t="s">
        <v>384</v>
      </c>
      <c r="U231" s="44" t="s">
        <v>249</v>
      </c>
      <c r="V231" s="16" t="s">
        <v>857</v>
      </c>
      <c r="W231" s="46"/>
      <c r="X231" s="44">
        <v>1700719</v>
      </c>
      <c r="Y231" s="44"/>
      <c r="Z231" s="44"/>
      <c r="AA231" s="16" t="s">
        <v>755</v>
      </c>
      <c r="AB231" s="25">
        <f>IF(AA231="","",VLOOKUP(AA231,[4]界面跳转!$H:$I,2,FALSE))</f>
        <v>7602</v>
      </c>
      <c r="AD231" s="16"/>
      <c r="AE231" s="44"/>
      <c r="AF231" s="24">
        <f t="shared" si="56"/>
        <v>10500</v>
      </c>
      <c r="AI231" s="24">
        <f t="shared" si="57"/>
        <v>10500</v>
      </c>
    </row>
    <row r="232" spans="1:35" s="24" customFormat="1" ht="16.399999999999999" customHeight="1" x14ac:dyDescent="0.4">
      <c r="A232" s="18">
        <f t="shared" si="58"/>
        <v>2011060</v>
      </c>
      <c r="B232" s="19">
        <v>19</v>
      </c>
      <c r="C232" s="19">
        <v>1</v>
      </c>
      <c r="D232" s="16">
        <v>1</v>
      </c>
      <c r="E232" s="28">
        <f t="shared" si="65"/>
        <v>6</v>
      </c>
      <c r="F232" s="46">
        <f t="shared" si="59"/>
        <v>19106</v>
      </c>
      <c r="G232" s="46" t="str">
        <f t="shared" si="60"/>
        <v>提升各项资源产量至50000/小时(食物、木材、石头、黄金)</v>
      </c>
      <c r="H232" s="46" t="str">
        <f t="shared" si="61"/>
        <v>18.1.6&gt;&gt;提升各项资源产量至50000/小时(食物、木材、石头、黄金)</v>
      </c>
      <c r="I232" s="16" t="s">
        <v>314</v>
      </c>
      <c r="J232" s="46"/>
      <c r="K232" s="46" t="str">
        <f t="shared" si="62"/>
        <v>&lt;color=#FFC766&gt;提升各项资源产量至50000/小时&lt;/color&gt;</v>
      </c>
      <c r="L232" s="46" t="s">
        <v>249</v>
      </c>
      <c r="M232" s="46" t="s">
        <v>858</v>
      </c>
      <c r="N232" s="46">
        <f t="shared" si="63"/>
        <v>2011060</v>
      </c>
      <c r="O232" s="46">
        <f t="shared" si="64"/>
        <v>2011000</v>
      </c>
      <c r="P232" s="46" t="s">
        <v>757</v>
      </c>
      <c r="Q232" s="46" t="s">
        <v>757</v>
      </c>
      <c r="R232" s="46">
        <v>50000</v>
      </c>
      <c r="S232" s="46" t="s">
        <v>758</v>
      </c>
      <c r="T232" s="46" t="s">
        <v>554</v>
      </c>
      <c r="U232" s="44" t="s">
        <v>249</v>
      </c>
      <c r="V232" s="46" t="s">
        <v>840</v>
      </c>
      <c r="W232" s="46"/>
      <c r="X232" s="44">
        <v>1700719</v>
      </c>
      <c r="Y232" s="44"/>
      <c r="Z232" s="44"/>
      <c r="AA232" s="33" t="s">
        <v>859</v>
      </c>
      <c r="AB232" s="25">
        <f>IF(AA232="","",VLOOKUP(AA232,[4]界面跳转!$H:$I,2,FALSE))</f>
        <v>7287</v>
      </c>
      <c r="AD232" s="16"/>
      <c r="AE232" s="44"/>
      <c r="AF232" s="24">
        <f t="shared" si="56"/>
        <v>10500</v>
      </c>
      <c r="AI232" s="24">
        <f t="shared" si="57"/>
        <v>10500</v>
      </c>
    </row>
    <row r="233" spans="1:35" s="24" customFormat="1" ht="16.399999999999999" customHeight="1" x14ac:dyDescent="0.4">
      <c r="A233" s="18">
        <f t="shared" si="58"/>
        <v>2011070</v>
      </c>
      <c r="B233" s="19">
        <v>19</v>
      </c>
      <c r="C233" s="19">
        <v>1</v>
      </c>
      <c r="D233" s="16">
        <v>1</v>
      </c>
      <c r="E233" s="28">
        <f t="shared" si="65"/>
        <v>7</v>
      </c>
      <c r="F233" s="46">
        <f t="shared" si="59"/>
        <v>19107</v>
      </c>
      <c r="G233" s="46" t="str">
        <f t="shared" si="60"/>
        <v>升级酒馆至13级</v>
      </c>
      <c r="H233" s="46" t="str">
        <f t="shared" si="61"/>
        <v>18.1.7&gt;&gt;升级酒馆至13级</v>
      </c>
      <c r="I233" s="16" t="s">
        <v>314</v>
      </c>
      <c r="J233" s="46"/>
      <c r="K233" s="46" t="str">
        <f t="shared" si="62"/>
        <v>&lt;color=#FFC766&gt;升级酒馆至13级&lt;/color&gt;</v>
      </c>
      <c r="L233" s="46" t="s">
        <v>249</v>
      </c>
      <c r="M233" s="16" t="s">
        <v>860</v>
      </c>
      <c r="N233" s="46">
        <f t="shared" si="63"/>
        <v>2011070</v>
      </c>
      <c r="O233" s="46">
        <f t="shared" si="64"/>
        <v>2011000</v>
      </c>
      <c r="P233" s="46" t="s">
        <v>861</v>
      </c>
      <c r="Q233" s="46" t="s">
        <v>861</v>
      </c>
      <c r="R233" s="46">
        <v>13</v>
      </c>
      <c r="S233" s="46" t="s">
        <v>384</v>
      </c>
      <c r="T233" s="46" t="s">
        <v>384</v>
      </c>
      <c r="U233" s="44" t="s">
        <v>249</v>
      </c>
      <c r="V233" s="16" t="s">
        <v>862</v>
      </c>
      <c r="W233" s="46"/>
      <c r="X233" s="44">
        <v>1700719</v>
      </c>
      <c r="Y233" s="44"/>
      <c r="Z233" s="44"/>
      <c r="AA233" s="16" t="s">
        <v>863</v>
      </c>
      <c r="AB233" s="25">
        <f>IF(AA233="","",VLOOKUP(AA233,[4]界面跳转!$H:$I,2,FALSE))</f>
        <v>7073</v>
      </c>
      <c r="AD233" s="16"/>
      <c r="AE233" s="44"/>
      <c r="AF233" s="24">
        <f t="shared" si="56"/>
        <v>10500</v>
      </c>
      <c r="AI233" s="24">
        <f t="shared" si="57"/>
        <v>10500</v>
      </c>
    </row>
    <row r="234" spans="1:35" s="19" customFormat="1" ht="16.399999999999999" customHeight="1" x14ac:dyDescent="0.4">
      <c r="A234" s="16">
        <f t="shared" si="58"/>
        <v>2011080</v>
      </c>
      <c r="B234" s="19">
        <v>19</v>
      </c>
      <c r="C234" s="19">
        <v>1</v>
      </c>
      <c r="D234" s="16">
        <v>1</v>
      </c>
      <c r="E234" s="28">
        <f t="shared" si="65"/>
        <v>8</v>
      </c>
      <c r="F234" s="16">
        <f t="shared" si="59"/>
        <v>19108</v>
      </c>
      <c r="G234" s="46" t="str">
        <f t="shared" si="60"/>
        <v>激活任意一个10000要求的发展方略</v>
      </c>
      <c r="H234" s="46" t="str">
        <f t="shared" si="61"/>
        <v>18.1.8&gt;&gt;激活任意一个10000要求的发展方略</v>
      </c>
      <c r="I234" s="16" t="s">
        <v>314</v>
      </c>
      <c r="J234" s="16"/>
      <c r="K234" s="18" t="str">
        <f t="shared" si="62"/>
        <v>&lt;color=#FFC766&gt;激活任意一个10000要求的发展方略&lt;/color&gt;</v>
      </c>
      <c r="L234" s="16" t="s">
        <v>249</v>
      </c>
      <c r="M234" s="44" t="s">
        <v>864</v>
      </c>
      <c r="N234" s="16">
        <f t="shared" si="63"/>
        <v>2011080</v>
      </c>
      <c r="O234" s="16">
        <f t="shared" si="64"/>
        <v>2011000</v>
      </c>
      <c r="P234" s="17" t="s">
        <v>611</v>
      </c>
      <c r="Q234" s="17" t="s">
        <v>611</v>
      </c>
      <c r="R234" s="17">
        <v>10000</v>
      </c>
      <c r="S234" s="17" t="s">
        <v>612</v>
      </c>
      <c r="T234" s="17" t="s">
        <v>612</v>
      </c>
      <c r="U234" s="44"/>
      <c r="V234" s="16"/>
      <c r="W234" s="16"/>
      <c r="X234" s="44">
        <v>1700719</v>
      </c>
      <c r="Y234" s="44"/>
      <c r="Z234" s="44"/>
      <c r="AA234" s="16" t="s">
        <v>865</v>
      </c>
      <c r="AB234" s="25">
        <f>IF(AA234="","",VLOOKUP(AA234,[4]界面跳转!$H:$I,2,FALSE))</f>
        <v>7365</v>
      </c>
      <c r="AD234" s="16"/>
      <c r="AE234" s="44"/>
      <c r="AF234" s="19">
        <f t="shared" si="56"/>
        <v>10500</v>
      </c>
      <c r="AI234" s="19">
        <f t="shared" si="57"/>
        <v>10500</v>
      </c>
    </row>
    <row r="235" spans="1:35" s="24" customFormat="1" ht="16.399999999999999" customHeight="1" x14ac:dyDescent="0.4">
      <c r="A235" s="18">
        <f t="shared" si="58"/>
        <v>2011090</v>
      </c>
      <c r="B235" s="19">
        <v>19</v>
      </c>
      <c r="C235" s="19">
        <v>1</v>
      </c>
      <c r="D235" s="16">
        <v>1</v>
      </c>
      <c r="E235" s="28">
        <f t="shared" si="65"/>
        <v>9</v>
      </c>
      <c r="F235" s="46">
        <f t="shared" si="59"/>
        <v>19109</v>
      </c>
      <c r="G235" s="46" t="str">
        <f t="shared" si="60"/>
        <v>领取日常任务200活跃度的宝箱奖励</v>
      </c>
      <c r="H235" s="46" t="str">
        <f t="shared" si="61"/>
        <v>18.1.9&gt;&gt;领取日常任务200活跃度的宝箱奖励</v>
      </c>
      <c r="I235" s="16" t="s">
        <v>314</v>
      </c>
      <c r="J235" s="46"/>
      <c r="K235" s="46" t="str">
        <f t="shared" si="62"/>
        <v>&lt;color=#FFC766&gt;领取日常任务200活跃度的宝箱奖励&lt;/color&gt;</v>
      </c>
      <c r="L235" s="46" t="s">
        <v>249</v>
      </c>
      <c r="M235" s="46" t="s">
        <v>866</v>
      </c>
      <c r="N235" s="46">
        <f t="shared" si="63"/>
        <v>2011090</v>
      </c>
      <c r="O235" s="46">
        <f t="shared" si="64"/>
        <v>2011000</v>
      </c>
      <c r="P235" s="46" t="s">
        <v>761</v>
      </c>
      <c r="Q235" s="46" t="s">
        <v>761</v>
      </c>
      <c r="R235" s="46">
        <v>200</v>
      </c>
      <c r="S235" s="46" t="s">
        <v>762</v>
      </c>
      <c r="T235" s="46" t="s">
        <v>762</v>
      </c>
      <c r="U235" s="44"/>
      <c r="V235" s="46"/>
      <c r="W235" s="46"/>
      <c r="X235" s="44">
        <v>1700719</v>
      </c>
      <c r="Y235" s="44"/>
      <c r="Z235" s="44"/>
      <c r="AA235" s="16" t="s">
        <v>763</v>
      </c>
      <c r="AB235" s="25">
        <f>IF(AA235="","",VLOOKUP(AA235,[4]界面跳转!$H:$I,2,FALSE))</f>
        <v>7314</v>
      </c>
      <c r="AD235" s="16"/>
      <c r="AE235" s="44"/>
      <c r="AF235" s="24">
        <f t="shared" si="56"/>
        <v>10500</v>
      </c>
      <c r="AI235" s="24">
        <f t="shared" si="57"/>
        <v>10500</v>
      </c>
    </row>
    <row r="236" spans="1:35" s="24" customFormat="1" ht="16.5" customHeight="1" x14ac:dyDescent="0.4">
      <c r="A236" s="18">
        <f t="shared" si="58"/>
        <v>2011100</v>
      </c>
      <c r="B236" s="19">
        <v>19</v>
      </c>
      <c r="C236" s="19">
        <v>1</v>
      </c>
      <c r="D236" s="16">
        <v>1</v>
      </c>
      <c r="E236" s="28">
        <f t="shared" si="65"/>
        <v>10</v>
      </c>
      <c r="F236" s="46">
        <f t="shared" si="59"/>
        <v>19110</v>
      </c>
      <c r="G236" s="46" t="str">
        <f t="shared" si="60"/>
        <v>帝国军演通关第9层</v>
      </c>
      <c r="H236" s="46" t="str">
        <f t="shared" si="61"/>
        <v>18.1.10&gt;&gt;帝国军演通关第9层</v>
      </c>
      <c r="I236" s="16" t="s">
        <v>314</v>
      </c>
      <c r="J236" s="46"/>
      <c r="K236" s="46" t="str">
        <f t="shared" si="62"/>
        <v>&lt;color=#FFC766&gt;帝国军演通关第9层&lt;/color&gt;</v>
      </c>
      <c r="L236" s="46" t="s">
        <v>249</v>
      </c>
      <c r="M236" s="46" t="s">
        <v>867</v>
      </c>
      <c r="N236" s="46">
        <f t="shared" si="63"/>
        <v>2011100</v>
      </c>
      <c r="O236" s="46">
        <f t="shared" si="64"/>
        <v>2011000</v>
      </c>
      <c r="P236" s="46" t="s">
        <v>566</v>
      </c>
      <c r="Q236" s="46" t="s">
        <v>566</v>
      </c>
      <c r="R236" s="46">
        <v>9</v>
      </c>
      <c r="S236" s="46" t="s">
        <v>567</v>
      </c>
      <c r="T236" s="46" t="s">
        <v>567</v>
      </c>
      <c r="U236" s="44"/>
      <c r="V236" s="46"/>
      <c r="W236" s="46"/>
      <c r="X236" s="44">
        <v>1700719</v>
      </c>
      <c r="Y236" s="44"/>
      <c r="Z236" s="44"/>
      <c r="AA236" s="16" t="s">
        <v>568</v>
      </c>
      <c r="AB236" s="25">
        <f>IF(AA236="","",VLOOKUP(AA236,[4]界面跳转!$H:$I,2,FALSE))</f>
        <v>7116</v>
      </c>
      <c r="AD236" s="16"/>
      <c r="AE236" s="44"/>
    </row>
    <row r="237" spans="1:35" s="31" customFormat="1" ht="16.5" customHeight="1" x14ac:dyDescent="0.4">
      <c r="A237" s="30">
        <f t="shared" si="58"/>
        <v>2110010</v>
      </c>
      <c r="B237" s="31">
        <v>20</v>
      </c>
      <c r="C237" s="31">
        <v>1</v>
      </c>
      <c r="D237" s="31">
        <v>0</v>
      </c>
      <c r="E237" s="31">
        <f t="shared" si="65"/>
        <v>1</v>
      </c>
      <c r="F237" s="30">
        <f t="shared" si="59"/>
        <v>20001</v>
      </c>
      <c r="G237" s="31" t="str">
        <f t="shared" si="60"/>
        <v>第20章 开启转场</v>
      </c>
      <c r="H237" s="31" t="str">
        <f t="shared" si="61"/>
        <v>第20章&gt;&gt; 开启转场</v>
      </c>
      <c r="I237" s="30" t="s">
        <v>314</v>
      </c>
      <c r="K237" s="30" t="str">
        <f t="shared" si="62"/>
        <v>&lt;color=#FFC766&gt;第20章 开启转场&lt;/color&gt;</v>
      </c>
      <c r="L237" s="30" t="s">
        <v>249</v>
      </c>
      <c r="M237" s="30" t="s">
        <v>315</v>
      </c>
      <c r="N237" s="30">
        <f t="shared" si="63"/>
        <v>2110010</v>
      </c>
      <c r="O237" s="30">
        <f t="shared" si="64"/>
        <v>2110000</v>
      </c>
      <c r="P237" s="32" t="s">
        <v>302</v>
      </c>
      <c r="Q237" s="32" t="s">
        <v>302</v>
      </c>
      <c r="R237" s="32"/>
      <c r="S237" s="32"/>
      <c r="T237" s="32"/>
      <c r="V237" s="30"/>
      <c r="W237" s="30"/>
      <c r="X237" s="30"/>
      <c r="Y237" s="30"/>
      <c r="Z237" s="30"/>
      <c r="AA237" s="30"/>
      <c r="AB237" s="36" t="str">
        <f>IF(AA237="","",VLOOKUP(AA237,[4]界面跳转!$H:$I,2,FALSE))</f>
        <v/>
      </c>
      <c r="AD237" s="30"/>
      <c r="AE237" s="30"/>
      <c r="AF237" s="31" t="str">
        <f t="shared" ref="AF237:AF268" si="66">IF(X237="","",2000+500*(B237-2))</f>
        <v/>
      </c>
      <c r="AI237" s="31" t="str">
        <f t="shared" ref="AI237:AI268" si="67">AF237</f>
        <v/>
      </c>
    </row>
    <row r="238" spans="1:35" s="22" customFormat="1" ht="16.5" customHeight="1" x14ac:dyDescent="0.4">
      <c r="A238" s="21">
        <f t="shared" si="58"/>
        <v>2111000</v>
      </c>
      <c r="B238" s="22">
        <v>20</v>
      </c>
      <c r="C238" s="22">
        <v>1</v>
      </c>
      <c r="D238" s="22">
        <v>1</v>
      </c>
      <c r="E238" s="22">
        <f t="shared" si="65"/>
        <v>0</v>
      </c>
      <c r="F238" s="21">
        <f t="shared" si="59"/>
        <v>20110</v>
      </c>
      <c r="G238" s="21" t="str">
        <f t="shared" si="60"/>
        <v>第20章 练兵设施</v>
      </c>
      <c r="H238" s="21" t="str">
        <f t="shared" si="61"/>
        <v>第20章&gt;&gt; 练兵设施</v>
      </c>
      <c r="I238" s="21" t="s">
        <v>314</v>
      </c>
      <c r="K238" s="21" t="str">
        <f t="shared" si="62"/>
        <v>&lt;color=#FFC766&gt;第20章 练兵设施&lt;/color&gt;</v>
      </c>
      <c r="L238" s="21" t="s">
        <v>249</v>
      </c>
      <c r="M238" s="21" t="s">
        <v>315</v>
      </c>
      <c r="N238" s="21">
        <f t="shared" si="63"/>
        <v>2111000</v>
      </c>
      <c r="O238" s="21">
        <f t="shared" si="64"/>
        <v>2111000</v>
      </c>
      <c r="P238" s="23" t="s">
        <v>303</v>
      </c>
      <c r="Q238" s="23" t="s">
        <v>303</v>
      </c>
      <c r="R238" s="23"/>
      <c r="S238" s="23"/>
      <c r="T238" s="23"/>
      <c r="V238" s="21"/>
      <c r="W238" s="21"/>
      <c r="X238" s="21"/>
      <c r="Y238" s="21"/>
      <c r="Z238" s="21"/>
      <c r="AA238" s="21"/>
      <c r="AB238" s="37" t="str">
        <f>IF(AA238="","",VLOOKUP(AA238,[4]界面跳转!$H:$I,2,FALSE))</f>
        <v/>
      </c>
      <c r="AD238" s="21"/>
      <c r="AE238" s="21"/>
      <c r="AF238" s="22" t="str">
        <f t="shared" si="66"/>
        <v/>
      </c>
      <c r="AI238" s="22" t="str">
        <f t="shared" si="67"/>
        <v/>
      </c>
    </row>
    <row r="239" spans="1:35" s="28" customFormat="1" ht="16.399999999999999" customHeight="1" x14ac:dyDescent="0.4">
      <c r="A239" s="18">
        <f t="shared" si="58"/>
        <v>2111010</v>
      </c>
      <c r="B239" s="19">
        <v>20</v>
      </c>
      <c r="C239" s="19">
        <v>1</v>
      </c>
      <c r="D239" s="16">
        <v>1</v>
      </c>
      <c r="E239" s="28">
        <f t="shared" si="65"/>
        <v>1</v>
      </c>
      <c r="F239" s="44">
        <f t="shared" si="59"/>
        <v>20101</v>
      </c>
      <c r="G239" s="46" t="str">
        <f t="shared" si="60"/>
        <v>升级建筑提升城内繁荣度至82000点</v>
      </c>
      <c r="H239" s="46" t="str">
        <f t="shared" si="61"/>
        <v>19.1.1&gt;&gt;升级建筑提升城内繁荣度至82000点</v>
      </c>
      <c r="I239" s="16" t="s">
        <v>314</v>
      </c>
      <c r="J239" s="46"/>
      <c r="K239" s="46" t="str">
        <f t="shared" si="62"/>
        <v>&lt;color=#FFC766&gt;升级建筑提升繁荣度至82000点&lt;/color&gt;</v>
      </c>
      <c r="L239" s="46" t="s">
        <v>249</v>
      </c>
      <c r="M239" s="44" t="s">
        <v>868</v>
      </c>
      <c r="N239" s="44">
        <f t="shared" si="63"/>
        <v>2111010</v>
      </c>
      <c r="O239" s="44">
        <f t="shared" si="64"/>
        <v>2111000</v>
      </c>
      <c r="P239" s="29" t="s">
        <v>446</v>
      </c>
      <c r="Q239" s="29" t="s">
        <v>447</v>
      </c>
      <c r="R239" s="29">
        <v>82000</v>
      </c>
      <c r="S239" s="29" t="s">
        <v>411</v>
      </c>
      <c r="T239" s="29" t="s">
        <v>411</v>
      </c>
      <c r="U239" s="44" t="s">
        <v>249</v>
      </c>
      <c r="V239" s="44" t="s">
        <v>869</v>
      </c>
      <c r="W239" s="44"/>
      <c r="X239" s="44">
        <v>1700720</v>
      </c>
      <c r="Y239" s="44"/>
      <c r="Z239" s="44"/>
      <c r="AA239" s="44" t="s">
        <v>386</v>
      </c>
      <c r="AB239" s="44">
        <f>IF(AA239="","",VLOOKUP(AA239,[4]界面跳转!$H:$I,2,FALSE))</f>
        <v>7001</v>
      </c>
      <c r="AD239" s="16"/>
      <c r="AE239" s="44"/>
      <c r="AF239" s="28">
        <f t="shared" si="66"/>
        <v>11000</v>
      </c>
      <c r="AI239" s="28">
        <f t="shared" si="67"/>
        <v>11000</v>
      </c>
    </row>
    <row r="240" spans="1:35" s="28" customFormat="1" ht="16.399999999999999" customHeight="1" x14ac:dyDescent="0.4">
      <c r="A240" s="18">
        <f t="shared" si="58"/>
        <v>2111020</v>
      </c>
      <c r="B240" s="19">
        <v>20</v>
      </c>
      <c r="C240" s="19">
        <v>1</v>
      </c>
      <c r="D240" s="16">
        <v>1</v>
      </c>
      <c r="E240" s="28">
        <f t="shared" si="65"/>
        <v>2</v>
      </c>
      <c r="F240" s="44">
        <f t="shared" si="59"/>
        <v>20102</v>
      </c>
      <c r="G240" s="46" t="str">
        <f t="shared" si="60"/>
        <v>升级城镇中心至14级</v>
      </c>
      <c r="H240" s="46" t="str">
        <f t="shared" si="61"/>
        <v>19.1.2&gt;&gt;升级城镇中心至14级</v>
      </c>
      <c r="I240" s="16" t="s">
        <v>314</v>
      </c>
      <c r="J240" s="46"/>
      <c r="K240" s="46" t="str">
        <f t="shared" si="62"/>
        <v>&lt;color=#FFC766&gt;升级城镇中心至14级&lt;/color&gt;</v>
      </c>
      <c r="L240" s="46" t="s">
        <v>249</v>
      </c>
      <c r="M240" s="16" t="s">
        <v>870</v>
      </c>
      <c r="N240" s="44">
        <f t="shared" si="63"/>
        <v>2111020</v>
      </c>
      <c r="O240" s="44">
        <f t="shared" si="64"/>
        <v>2111000</v>
      </c>
      <c r="P240" s="29" t="s">
        <v>383</v>
      </c>
      <c r="Q240" s="29" t="s">
        <v>383</v>
      </c>
      <c r="R240" s="29">
        <v>14</v>
      </c>
      <c r="S240" s="29" t="s">
        <v>384</v>
      </c>
      <c r="T240" s="29" t="s">
        <v>384</v>
      </c>
      <c r="U240" s="44" t="s">
        <v>249</v>
      </c>
      <c r="V240" s="16" t="s">
        <v>871</v>
      </c>
      <c r="W240" s="44"/>
      <c r="X240" s="44">
        <v>1700720</v>
      </c>
      <c r="Y240" s="44"/>
      <c r="Z240" s="44"/>
      <c r="AA240" s="44" t="s">
        <v>386</v>
      </c>
      <c r="AB240" s="44">
        <f>IF(AA240="","",VLOOKUP(AA240,[4]界面跳转!$H:$I,2,FALSE))</f>
        <v>7001</v>
      </c>
      <c r="AD240" s="44"/>
      <c r="AE240" s="44"/>
      <c r="AF240" s="28">
        <f t="shared" si="66"/>
        <v>11000</v>
      </c>
      <c r="AI240" s="28">
        <f t="shared" si="67"/>
        <v>11000</v>
      </c>
    </row>
    <row r="241" spans="1:35" s="24" customFormat="1" ht="16.399999999999999" customHeight="1" x14ac:dyDescent="0.4">
      <c r="A241" s="18">
        <f t="shared" si="58"/>
        <v>2111030</v>
      </c>
      <c r="B241" s="19">
        <v>20</v>
      </c>
      <c r="C241" s="19">
        <v>1</v>
      </c>
      <c r="D241" s="16">
        <v>1</v>
      </c>
      <c r="E241" s="28">
        <f t="shared" si="65"/>
        <v>3</v>
      </c>
      <c r="F241" s="46">
        <f t="shared" si="59"/>
        <v>20103</v>
      </c>
      <c r="G241" s="46" t="str">
        <f t="shared" si="60"/>
        <v>升级城堡设施【后勤营】至8级</v>
      </c>
      <c r="H241" s="46" t="str">
        <f t="shared" si="61"/>
        <v>19.1.3&gt;&gt;升级城堡设施【后勤营】至8级</v>
      </c>
      <c r="I241" s="16" t="s">
        <v>314</v>
      </c>
      <c r="J241" s="46"/>
      <c r="K241" s="46" t="str">
        <f t="shared" si="62"/>
        <v>&lt;color=#FFC766&gt;升级设施【后勤营】至8级&lt;/color&gt;</v>
      </c>
      <c r="L241" s="46" t="s">
        <v>249</v>
      </c>
      <c r="M241" s="46" t="s">
        <v>872</v>
      </c>
      <c r="N241" s="46">
        <f t="shared" si="63"/>
        <v>2111030</v>
      </c>
      <c r="O241" s="46">
        <f t="shared" si="64"/>
        <v>2111000</v>
      </c>
      <c r="P241" s="46" t="s">
        <v>773</v>
      </c>
      <c r="Q241" s="46" t="s">
        <v>774</v>
      </c>
      <c r="R241" s="46">
        <v>8</v>
      </c>
      <c r="S241" s="46" t="s">
        <v>384</v>
      </c>
      <c r="T241" s="46" t="s">
        <v>384</v>
      </c>
      <c r="U241" s="44" t="s">
        <v>249</v>
      </c>
      <c r="V241" s="46" t="s">
        <v>873</v>
      </c>
      <c r="W241" s="46"/>
      <c r="X241" s="44">
        <v>1700720</v>
      </c>
      <c r="Y241" s="44"/>
      <c r="Z241" s="44"/>
      <c r="AA241" s="16" t="s">
        <v>813</v>
      </c>
      <c r="AB241" s="25">
        <f>IF(AA241="","",VLOOKUP(AA241,[4]界面跳转!$H:$I,2,FALSE))</f>
        <v>7340</v>
      </c>
      <c r="AD241" s="16"/>
      <c r="AE241" s="44"/>
      <c r="AF241" s="24">
        <f t="shared" si="66"/>
        <v>11000</v>
      </c>
      <c r="AI241" s="24">
        <f t="shared" si="67"/>
        <v>11000</v>
      </c>
    </row>
    <row r="242" spans="1:35" s="19" customFormat="1" ht="16.399999999999999" customHeight="1" x14ac:dyDescent="0.4">
      <c r="A242" s="18">
        <f t="shared" si="58"/>
        <v>2111040</v>
      </c>
      <c r="B242" s="19">
        <v>20</v>
      </c>
      <c r="C242" s="19">
        <v>1</v>
      </c>
      <c r="D242" s="16">
        <v>1</v>
      </c>
      <c r="E242" s="28">
        <f t="shared" si="65"/>
        <v>4</v>
      </c>
      <c r="F242" s="16">
        <f t="shared" si="59"/>
        <v>20104</v>
      </c>
      <c r="G242" s="46" t="str">
        <f t="shared" si="60"/>
        <v>升级任意1个攻击类【城堡兵营设施】至5级</v>
      </c>
      <c r="H242" s="46" t="str">
        <f t="shared" si="61"/>
        <v>19.1.4&gt;&gt;升级任意1个攻击类【城堡兵营设施】至5级</v>
      </c>
      <c r="I242" s="16" t="s">
        <v>314</v>
      </c>
      <c r="J242" s="46"/>
      <c r="K242" s="46" t="str">
        <f t="shared" si="62"/>
        <v>&lt;color=#FFC766&gt;升级1个攻击类【兵营设施】至5级&lt;/color&gt;</v>
      </c>
      <c r="L242" s="46" t="s">
        <v>249</v>
      </c>
      <c r="M242" s="46" t="s">
        <v>874</v>
      </c>
      <c r="N242" s="16">
        <f t="shared" si="63"/>
        <v>2111040</v>
      </c>
      <c r="O242" s="16">
        <f t="shared" si="64"/>
        <v>2111000</v>
      </c>
      <c r="P242" s="17" t="s">
        <v>833</v>
      </c>
      <c r="Q242" s="17" t="s">
        <v>834</v>
      </c>
      <c r="R242" s="29">
        <v>5</v>
      </c>
      <c r="S242" s="29" t="s">
        <v>384</v>
      </c>
      <c r="T242" s="29" t="s">
        <v>384</v>
      </c>
      <c r="U242" s="44" t="s">
        <v>249</v>
      </c>
      <c r="V242" s="46" t="s">
        <v>875</v>
      </c>
      <c r="W242" s="16"/>
      <c r="X242" s="44">
        <v>1700720</v>
      </c>
      <c r="Y242" s="44"/>
      <c r="Z242" s="44"/>
      <c r="AA242" s="16" t="s">
        <v>836</v>
      </c>
      <c r="AB242" s="18">
        <f>IF(AA242="","",VLOOKUP(AA242,[4]界面跳转!$H:$I,2,FALSE))</f>
        <v>7424</v>
      </c>
      <c r="AD242" s="44"/>
      <c r="AE242" s="44"/>
      <c r="AF242" s="19">
        <f t="shared" si="66"/>
        <v>11000</v>
      </c>
      <c r="AI242" s="19">
        <f t="shared" si="67"/>
        <v>11000</v>
      </c>
    </row>
    <row r="243" spans="1:35" s="24" customFormat="1" ht="16.399999999999999" customHeight="1" x14ac:dyDescent="0.4">
      <c r="A243" s="18">
        <f t="shared" si="58"/>
        <v>2111050</v>
      </c>
      <c r="B243" s="19">
        <v>20</v>
      </c>
      <c r="C243" s="19">
        <v>1</v>
      </c>
      <c r="D243" s="16">
        <v>1</v>
      </c>
      <c r="E243" s="28">
        <f t="shared" si="65"/>
        <v>5</v>
      </c>
      <c r="F243" s="46">
        <f t="shared" si="59"/>
        <v>20105</v>
      </c>
      <c r="G243" s="46" t="str">
        <f t="shared" si="60"/>
        <v>升级治疗房舍至13级</v>
      </c>
      <c r="H243" s="46" t="str">
        <f t="shared" si="61"/>
        <v>19.1.5&gt;&gt;升级治疗房舍至13级</v>
      </c>
      <c r="I243" s="16" t="s">
        <v>314</v>
      </c>
      <c r="J243" s="46"/>
      <c r="K243" s="46" t="str">
        <f t="shared" si="62"/>
        <v>&lt;color=#FFC766&gt;升级治疗房舍至13级&lt;/color&gt;</v>
      </c>
      <c r="L243" s="46" t="s">
        <v>249</v>
      </c>
      <c r="M243" s="16" t="s">
        <v>876</v>
      </c>
      <c r="N243" s="46">
        <f t="shared" si="63"/>
        <v>2111050</v>
      </c>
      <c r="O243" s="46">
        <f t="shared" si="64"/>
        <v>2111000</v>
      </c>
      <c r="P243" s="46" t="s">
        <v>478</v>
      </c>
      <c r="Q243" s="46" t="s">
        <v>478</v>
      </c>
      <c r="R243" s="46">
        <v>13</v>
      </c>
      <c r="S243" s="46" t="s">
        <v>384</v>
      </c>
      <c r="T243" s="46" t="s">
        <v>384</v>
      </c>
      <c r="U243" s="44" t="s">
        <v>249</v>
      </c>
      <c r="V243" s="16" t="s">
        <v>877</v>
      </c>
      <c r="W243" s="46"/>
      <c r="X243" s="44">
        <v>1700720</v>
      </c>
      <c r="Y243" s="44"/>
      <c r="Z243" s="44"/>
      <c r="AA243" s="16" t="s">
        <v>480</v>
      </c>
      <c r="AB243" s="25">
        <f>IF(AA243="","",VLOOKUP(AA243,[4]界面跳转!$H:$I,2,FALSE))</f>
        <v>7041</v>
      </c>
      <c r="AD243" s="16"/>
      <c r="AE243" s="44"/>
      <c r="AF243" s="24">
        <f t="shared" si="66"/>
        <v>11000</v>
      </c>
      <c r="AI243" s="24">
        <f t="shared" si="67"/>
        <v>11000</v>
      </c>
    </row>
    <row r="244" spans="1:35" s="24" customFormat="1" ht="16.399999999999999" customHeight="1" x14ac:dyDescent="0.4">
      <c r="A244" s="18">
        <f t="shared" si="58"/>
        <v>2111060</v>
      </c>
      <c r="B244" s="19">
        <v>20</v>
      </c>
      <c r="C244" s="19">
        <v>1</v>
      </c>
      <c r="D244" s="16">
        <v>1</v>
      </c>
      <c r="E244" s="28">
        <f t="shared" si="65"/>
        <v>6</v>
      </c>
      <c r="F244" s="46">
        <f t="shared" si="59"/>
        <v>20106</v>
      </c>
      <c r="G244" s="46" t="str">
        <f t="shared" si="60"/>
        <v>升级战争大厅至13级</v>
      </c>
      <c r="H244" s="46" t="str">
        <f t="shared" si="61"/>
        <v>19.1.6&gt;&gt;升级战争大厅至13级</v>
      </c>
      <c r="I244" s="16" t="s">
        <v>314</v>
      </c>
      <c r="J244" s="46"/>
      <c r="K244" s="46" t="str">
        <f t="shared" si="62"/>
        <v>&lt;color=#FFC766&gt;升级战争大厅至13级&lt;/color&gt;</v>
      </c>
      <c r="L244" s="46" t="s">
        <v>249</v>
      </c>
      <c r="M244" s="16" t="s">
        <v>878</v>
      </c>
      <c r="N244" s="46">
        <f t="shared" si="63"/>
        <v>2111060</v>
      </c>
      <c r="O244" s="46">
        <f t="shared" si="64"/>
        <v>2111000</v>
      </c>
      <c r="P244" s="46" t="s">
        <v>821</v>
      </c>
      <c r="Q244" s="46" t="s">
        <v>821</v>
      </c>
      <c r="R244" s="17">
        <v>13</v>
      </c>
      <c r="S244" s="17" t="s">
        <v>384</v>
      </c>
      <c r="T244" s="17" t="s">
        <v>384</v>
      </c>
      <c r="U244" s="44" t="s">
        <v>249</v>
      </c>
      <c r="V244" s="16" t="s">
        <v>879</v>
      </c>
      <c r="W244" s="46"/>
      <c r="X244" s="44">
        <v>1700720</v>
      </c>
      <c r="Y244" s="44"/>
      <c r="Z244" s="44"/>
      <c r="AA244" s="16" t="s">
        <v>823</v>
      </c>
      <c r="AB244" s="25">
        <f>IF(AA244="","",VLOOKUP(AA244,[4]界面跳转!$H:$I,2,FALSE))</f>
        <v>7052</v>
      </c>
      <c r="AD244" s="16"/>
      <c r="AE244" s="44"/>
      <c r="AF244" s="24">
        <f t="shared" si="66"/>
        <v>11000</v>
      </c>
      <c r="AI244" s="24">
        <f t="shared" si="67"/>
        <v>11000</v>
      </c>
    </row>
    <row r="245" spans="1:35" s="24" customFormat="1" ht="16.399999999999999" customHeight="1" x14ac:dyDescent="0.4">
      <c r="A245" s="18">
        <f t="shared" si="58"/>
        <v>2111070</v>
      </c>
      <c r="B245" s="19">
        <v>20</v>
      </c>
      <c r="C245" s="19">
        <v>1</v>
      </c>
      <c r="D245" s="16">
        <v>1</v>
      </c>
      <c r="E245" s="28">
        <f t="shared" si="65"/>
        <v>7</v>
      </c>
      <c r="F245" s="46">
        <f t="shared" si="59"/>
        <v>20107</v>
      </c>
      <c r="G245" s="46" t="str">
        <f t="shared" si="60"/>
        <v>任意2支部队上阵士兵数分别达到52000名</v>
      </c>
      <c r="H245" s="46" t="str">
        <f t="shared" si="61"/>
        <v>19.1.7&gt;&gt;任意2支部队上阵士兵数分别达到52000名</v>
      </c>
      <c r="I245" s="16" t="s">
        <v>314</v>
      </c>
      <c r="J245" s="46"/>
      <c r="K245" s="46" t="str">
        <f t="shared" si="62"/>
        <v>&lt;color=#FFC766&gt;任意2支部队士兵数达到52000名&lt;/color&gt;</v>
      </c>
      <c r="L245" s="46" t="s">
        <v>249</v>
      </c>
      <c r="M245" s="46" t="s">
        <v>880</v>
      </c>
      <c r="N245" s="46">
        <f t="shared" si="63"/>
        <v>2111070</v>
      </c>
      <c r="O245" s="46">
        <f t="shared" si="64"/>
        <v>2111000</v>
      </c>
      <c r="P245" s="46" t="s">
        <v>629</v>
      </c>
      <c r="Q245" s="46" t="s">
        <v>630</v>
      </c>
      <c r="R245" s="46">
        <v>52000</v>
      </c>
      <c r="S245" s="29" t="s">
        <v>393</v>
      </c>
      <c r="T245" s="29" t="s">
        <v>393</v>
      </c>
      <c r="U245" s="44" t="s">
        <v>249</v>
      </c>
      <c r="V245" s="46" t="s">
        <v>840</v>
      </c>
      <c r="W245" s="46"/>
      <c r="X245" s="44">
        <v>1700720</v>
      </c>
      <c r="Y245" s="44"/>
      <c r="Z245" s="44"/>
      <c r="AA245" s="43" t="s">
        <v>881</v>
      </c>
      <c r="AB245" s="25">
        <f>IF(AA245="","",VLOOKUP(AA245,[4]界面跳转!$H:$I,2,FALSE))</f>
        <v>7469</v>
      </c>
      <c r="AD245" s="16"/>
      <c r="AE245" s="44"/>
      <c r="AF245" s="24">
        <f t="shared" si="66"/>
        <v>11000</v>
      </c>
      <c r="AI245" s="24">
        <f t="shared" si="67"/>
        <v>11000</v>
      </c>
    </row>
    <row r="246" spans="1:35" s="24" customFormat="1" ht="16.399999999999999" customHeight="1" x14ac:dyDescent="0.4">
      <c r="A246" s="18">
        <f t="shared" si="58"/>
        <v>2111080</v>
      </c>
      <c r="B246" s="19">
        <v>20</v>
      </c>
      <c r="C246" s="19">
        <v>1</v>
      </c>
      <c r="D246" s="16">
        <v>1</v>
      </c>
      <c r="E246" s="28">
        <f t="shared" si="65"/>
        <v>8</v>
      </c>
      <c r="F246" s="46">
        <f t="shared" si="59"/>
        <v>20108</v>
      </c>
      <c r="G246" s="46" t="str">
        <f t="shared" si="60"/>
        <v>攻占8个7级或更高级的资源点</v>
      </c>
      <c r="H246" s="46" t="str">
        <f t="shared" si="61"/>
        <v>19.1.8&gt;&gt;攻占8个7级或更高级的资源点</v>
      </c>
      <c r="I246" s="16" t="s">
        <v>314</v>
      </c>
      <c r="J246" s="46"/>
      <c r="K246" s="46" t="str">
        <f t="shared" si="62"/>
        <v>&lt;color=#FFC766&gt;攻占8个7级或更高级资源点&lt;/color&gt;</v>
      </c>
      <c r="L246" s="46" t="s">
        <v>249</v>
      </c>
      <c r="M246" s="16" t="s">
        <v>882</v>
      </c>
      <c r="N246" s="46">
        <f t="shared" si="63"/>
        <v>2111080</v>
      </c>
      <c r="O246" s="46">
        <f t="shared" si="64"/>
        <v>2111000</v>
      </c>
      <c r="P246" s="46" t="s">
        <v>417</v>
      </c>
      <c r="Q246" s="46" t="s">
        <v>417</v>
      </c>
      <c r="R246" s="46">
        <v>8</v>
      </c>
      <c r="S246" s="17" t="s">
        <v>843</v>
      </c>
      <c r="T246" s="17" t="s">
        <v>844</v>
      </c>
      <c r="U246" s="44" t="s">
        <v>249</v>
      </c>
      <c r="V246" s="16" t="s">
        <v>840</v>
      </c>
      <c r="W246" s="46"/>
      <c r="X246" s="44">
        <v>1700720</v>
      </c>
      <c r="Y246" s="44"/>
      <c r="Z246" s="44"/>
      <c r="AA246" s="16" t="s">
        <v>845</v>
      </c>
      <c r="AB246" s="25">
        <f>IF(AA246="","",VLOOKUP(AA246,[4]界面跳转!$H:$I,2,FALSE))</f>
        <v>7580</v>
      </c>
      <c r="AD246" s="16"/>
      <c r="AE246" s="44"/>
      <c r="AF246" s="24">
        <f t="shared" si="66"/>
        <v>11000</v>
      </c>
      <c r="AI246" s="24">
        <f t="shared" si="67"/>
        <v>11000</v>
      </c>
    </row>
    <row r="247" spans="1:35" s="24" customFormat="1" ht="16.399999999999999" customHeight="1" x14ac:dyDescent="0.4">
      <c r="A247" s="18">
        <f t="shared" si="58"/>
        <v>2111090</v>
      </c>
      <c r="B247" s="19">
        <v>20</v>
      </c>
      <c r="C247" s="19">
        <v>1</v>
      </c>
      <c r="D247" s="16">
        <v>1</v>
      </c>
      <c r="E247" s="28">
        <f t="shared" si="65"/>
        <v>9</v>
      </c>
      <c r="F247" s="46">
        <f t="shared" si="59"/>
        <v>20109</v>
      </c>
      <c r="G247" s="46" t="str">
        <f t="shared" si="60"/>
        <v>攻占更多资源点提升势力值至6300点</v>
      </c>
      <c r="H247" s="46" t="str">
        <f t="shared" si="61"/>
        <v>19.1.9&gt;&gt;攻占更多资源点提升势力值至6300点</v>
      </c>
      <c r="I247" s="16" t="s">
        <v>314</v>
      </c>
      <c r="J247" s="46"/>
      <c r="K247" s="46" t="str">
        <f t="shared" si="62"/>
        <v>&lt;color=#FFC766&gt;攻占资源点提升势力值至6300点&lt;/color&gt;</v>
      </c>
      <c r="L247" s="46" t="s">
        <v>249</v>
      </c>
      <c r="M247" s="46" t="s">
        <v>883</v>
      </c>
      <c r="N247" s="46">
        <f t="shared" si="63"/>
        <v>2111090</v>
      </c>
      <c r="O247" s="46">
        <f t="shared" si="64"/>
        <v>2111000</v>
      </c>
      <c r="P247" s="46" t="s">
        <v>516</v>
      </c>
      <c r="Q247" s="46" t="s">
        <v>517</v>
      </c>
      <c r="R247" s="46">
        <v>6300</v>
      </c>
      <c r="S247" s="29" t="s">
        <v>411</v>
      </c>
      <c r="T247" s="29" t="s">
        <v>411</v>
      </c>
      <c r="U247" s="44" t="s">
        <v>249</v>
      </c>
      <c r="V247" s="16" t="s">
        <v>840</v>
      </c>
      <c r="W247" s="46"/>
      <c r="X247" s="44">
        <v>1700720</v>
      </c>
      <c r="Y247" s="44"/>
      <c r="Z247" s="44"/>
      <c r="AA247" s="16" t="s">
        <v>698</v>
      </c>
      <c r="AB247" s="25">
        <f>IF(AA247="","",VLOOKUP(AA247,[4]界面跳转!$H:$I,2,FALSE))</f>
        <v>7253</v>
      </c>
      <c r="AD247" s="16"/>
      <c r="AE247" s="44"/>
      <c r="AF247" s="24">
        <f t="shared" si="66"/>
        <v>11000</v>
      </c>
      <c r="AI247" s="24">
        <f t="shared" si="67"/>
        <v>11000</v>
      </c>
    </row>
    <row r="248" spans="1:35" s="31" customFormat="1" ht="16.5" customHeight="1" x14ac:dyDescent="0.4">
      <c r="A248" s="30">
        <f t="shared" si="58"/>
        <v>2210010</v>
      </c>
      <c r="B248" s="31">
        <v>21</v>
      </c>
      <c r="C248" s="31">
        <v>1</v>
      </c>
      <c r="D248" s="31">
        <v>0</v>
      </c>
      <c r="E248" s="31">
        <f t="shared" si="65"/>
        <v>1</v>
      </c>
      <c r="F248" s="30">
        <f t="shared" si="59"/>
        <v>21001</v>
      </c>
      <c r="G248" s="31" t="str">
        <f t="shared" si="60"/>
        <v>第21章 开启转场</v>
      </c>
      <c r="H248" s="31" t="str">
        <f t="shared" si="61"/>
        <v>第21章&gt;&gt; 开启转场</v>
      </c>
      <c r="I248" s="30" t="s">
        <v>314</v>
      </c>
      <c r="K248" s="30" t="str">
        <f t="shared" si="62"/>
        <v>&lt;color=#FFC766&gt;第21章 开启转场&lt;/color&gt;</v>
      </c>
      <c r="L248" s="30" t="s">
        <v>249</v>
      </c>
      <c r="M248" s="30" t="s">
        <v>315</v>
      </c>
      <c r="N248" s="30">
        <f t="shared" si="63"/>
        <v>2210010</v>
      </c>
      <c r="O248" s="30">
        <f t="shared" si="64"/>
        <v>2210000</v>
      </c>
      <c r="P248" s="32" t="s">
        <v>304</v>
      </c>
      <c r="Q248" s="32" t="s">
        <v>304</v>
      </c>
      <c r="R248" s="32"/>
      <c r="S248" s="32"/>
      <c r="T248" s="32"/>
      <c r="V248" s="30"/>
      <c r="W248" s="30"/>
      <c r="X248" s="30"/>
      <c r="Y248" s="30"/>
      <c r="Z248" s="30"/>
      <c r="AA248" s="30"/>
      <c r="AB248" s="36" t="str">
        <f>IF(AA248="","",VLOOKUP(AA248,[4]界面跳转!$H:$I,2,FALSE))</f>
        <v/>
      </c>
      <c r="AD248" s="30"/>
      <c r="AE248" s="30"/>
      <c r="AF248" s="31" t="str">
        <f t="shared" si="66"/>
        <v/>
      </c>
      <c r="AI248" s="31" t="str">
        <f t="shared" si="67"/>
        <v/>
      </c>
    </row>
    <row r="249" spans="1:35" s="22" customFormat="1" ht="16.5" customHeight="1" x14ac:dyDescent="0.4">
      <c r="A249" s="21">
        <f t="shared" si="58"/>
        <v>2211000</v>
      </c>
      <c r="B249" s="22">
        <v>21</v>
      </c>
      <c r="C249" s="22">
        <v>1</v>
      </c>
      <c r="D249" s="22">
        <v>1</v>
      </c>
      <c r="E249" s="22">
        <f t="shared" si="65"/>
        <v>0</v>
      </c>
      <c r="F249" s="21">
        <f t="shared" si="59"/>
        <v>21110</v>
      </c>
      <c r="G249" s="21" t="str">
        <f t="shared" si="60"/>
        <v>第21章 国士无双</v>
      </c>
      <c r="H249" s="21" t="str">
        <f t="shared" si="61"/>
        <v>第21章&gt;&gt; 国士无双</v>
      </c>
      <c r="I249" s="21" t="s">
        <v>314</v>
      </c>
      <c r="K249" s="21" t="str">
        <f t="shared" si="62"/>
        <v>&lt;color=#FFC766&gt;第21章 国士无双&lt;/color&gt;</v>
      </c>
      <c r="L249" s="21" t="s">
        <v>249</v>
      </c>
      <c r="M249" s="21" t="s">
        <v>315</v>
      </c>
      <c r="N249" s="21">
        <f t="shared" si="63"/>
        <v>2211000</v>
      </c>
      <c r="O249" s="21">
        <f t="shared" si="64"/>
        <v>2211000</v>
      </c>
      <c r="P249" s="23" t="s">
        <v>305</v>
      </c>
      <c r="Q249" s="23" t="s">
        <v>305</v>
      </c>
      <c r="R249" s="23"/>
      <c r="S249" s="23"/>
      <c r="T249" s="23"/>
      <c r="V249" s="21"/>
      <c r="W249" s="21"/>
      <c r="X249" s="21"/>
      <c r="Y249" s="21"/>
      <c r="Z249" s="21"/>
      <c r="AA249" s="21"/>
      <c r="AB249" s="37" t="str">
        <f>IF(AA249="","",VLOOKUP(AA249,[4]界面跳转!$H:$I,2,FALSE))</f>
        <v/>
      </c>
      <c r="AD249" s="21"/>
      <c r="AE249" s="21"/>
      <c r="AF249" s="22" t="str">
        <f t="shared" si="66"/>
        <v/>
      </c>
      <c r="AI249" s="22" t="str">
        <f t="shared" si="67"/>
        <v/>
      </c>
    </row>
    <row r="250" spans="1:35" s="24" customFormat="1" ht="16.399999999999999" customHeight="1" x14ac:dyDescent="0.4">
      <c r="A250" s="16">
        <f t="shared" si="58"/>
        <v>2211010</v>
      </c>
      <c r="B250" s="19">
        <v>21</v>
      </c>
      <c r="C250" s="19">
        <v>1</v>
      </c>
      <c r="D250" s="19">
        <v>1</v>
      </c>
      <c r="E250" s="28">
        <f t="shared" si="65"/>
        <v>1</v>
      </c>
      <c r="F250" s="46">
        <f t="shared" si="59"/>
        <v>21101</v>
      </c>
      <c r="G250" s="46" t="str">
        <f t="shared" si="60"/>
        <v>任意英雄等级提升至35级</v>
      </c>
      <c r="H250" s="46" t="str">
        <f t="shared" si="61"/>
        <v>20.1.1&gt;&gt;任意英雄等级提升至35级</v>
      </c>
      <c r="I250" s="16" t="s">
        <v>314</v>
      </c>
      <c r="J250" s="46"/>
      <c r="K250" s="46" t="str">
        <f t="shared" si="62"/>
        <v>&lt;color=#FFC766&gt;任意英雄等级提升至35级&lt;/color&gt;</v>
      </c>
      <c r="L250" s="46" t="s">
        <v>249</v>
      </c>
      <c r="M250" s="46" t="s">
        <v>884</v>
      </c>
      <c r="N250" s="46">
        <f t="shared" si="63"/>
        <v>2211010</v>
      </c>
      <c r="O250" s="46">
        <f t="shared" si="64"/>
        <v>2211000</v>
      </c>
      <c r="P250" s="46" t="s">
        <v>486</v>
      </c>
      <c r="Q250" s="46" t="s">
        <v>486</v>
      </c>
      <c r="R250" s="46">
        <v>35</v>
      </c>
      <c r="S250" s="46" t="s">
        <v>384</v>
      </c>
      <c r="T250" s="46" t="s">
        <v>384</v>
      </c>
      <c r="U250" s="44" t="s">
        <v>249</v>
      </c>
      <c r="V250" s="16" t="s">
        <v>885</v>
      </c>
      <c r="W250" s="46"/>
      <c r="X250" s="44">
        <v>1700721</v>
      </c>
      <c r="Y250" s="44"/>
      <c r="Z250" s="44"/>
      <c r="AA250" s="16" t="s">
        <v>886</v>
      </c>
      <c r="AB250" s="25">
        <f>IF(AA250="","",VLOOKUP(AA250,[4]界面跳转!$H:$I,2,FALSE))</f>
        <v>7422</v>
      </c>
      <c r="AD250" s="16"/>
      <c r="AE250" s="44"/>
      <c r="AF250" s="24">
        <f t="shared" si="66"/>
        <v>11500</v>
      </c>
      <c r="AI250" s="24">
        <f t="shared" si="67"/>
        <v>11500</v>
      </c>
    </row>
    <row r="251" spans="1:35" s="24" customFormat="1" ht="16.399999999999999" customHeight="1" x14ac:dyDescent="0.4">
      <c r="A251" s="18">
        <f t="shared" si="58"/>
        <v>2211020</v>
      </c>
      <c r="B251" s="19">
        <v>21</v>
      </c>
      <c r="C251" s="19">
        <v>1</v>
      </c>
      <c r="D251" s="16">
        <v>1</v>
      </c>
      <c r="E251" s="28">
        <f t="shared" si="65"/>
        <v>2</v>
      </c>
      <c r="F251" s="46">
        <f t="shared" si="59"/>
        <v>21102</v>
      </c>
      <c r="G251" s="46" t="str">
        <f t="shared" si="60"/>
        <v>任意英雄解锁第3个天赋</v>
      </c>
      <c r="H251" s="46" t="str">
        <f t="shared" si="61"/>
        <v>20.1.2&gt;&gt;任意英雄解锁第3个天赋</v>
      </c>
      <c r="I251" s="16" t="s">
        <v>314</v>
      </c>
      <c r="J251" s="46"/>
      <c r="K251" s="46" t="str">
        <f t="shared" si="62"/>
        <v>&lt;color=#FFC766&gt;任意英雄解锁第3个天赋&lt;/color&gt;</v>
      </c>
      <c r="L251" s="46" t="s">
        <v>249</v>
      </c>
      <c r="M251" s="44" t="s">
        <v>887</v>
      </c>
      <c r="N251" s="46">
        <f t="shared" si="63"/>
        <v>2211020</v>
      </c>
      <c r="O251" s="46">
        <f t="shared" si="64"/>
        <v>2211000</v>
      </c>
      <c r="P251" s="46" t="s">
        <v>719</v>
      </c>
      <c r="Q251" s="46" t="s">
        <v>719</v>
      </c>
      <c r="R251" s="46">
        <v>3</v>
      </c>
      <c r="S251" s="46" t="s">
        <v>720</v>
      </c>
      <c r="T251" s="46" t="s">
        <v>720</v>
      </c>
      <c r="U251" s="44"/>
      <c r="V251" s="46"/>
      <c r="W251" s="46"/>
      <c r="X251" s="44">
        <v>1700721</v>
      </c>
      <c r="Y251" s="44"/>
      <c r="Z251" s="44"/>
      <c r="AA251" s="16" t="s">
        <v>491</v>
      </c>
      <c r="AB251" s="25">
        <f>IF(AA251="","",VLOOKUP(AA251,[4]界面跳转!$H:$I,2,FALSE))</f>
        <v>7109</v>
      </c>
      <c r="AD251" s="16"/>
      <c r="AE251" s="44"/>
      <c r="AF251" s="24">
        <f t="shared" si="66"/>
        <v>11500</v>
      </c>
      <c r="AI251" s="24">
        <f t="shared" si="67"/>
        <v>11500</v>
      </c>
    </row>
    <row r="252" spans="1:35" s="24" customFormat="1" ht="16.399999999999999" customHeight="1" x14ac:dyDescent="0.4">
      <c r="A252" s="18">
        <f t="shared" si="58"/>
        <v>2211030</v>
      </c>
      <c r="B252" s="19">
        <v>21</v>
      </c>
      <c r="C252" s="19">
        <v>1</v>
      </c>
      <c r="D252" s="16">
        <v>1</v>
      </c>
      <c r="E252" s="28">
        <f t="shared" si="65"/>
        <v>3</v>
      </c>
      <c r="F252" s="46">
        <f t="shared" si="59"/>
        <v>21103</v>
      </c>
      <c r="G252" s="46" t="str">
        <f t="shared" si="60"/>
        <v>任意3个英雄固有技能等级提升至10级</v>
      </c>
      <c r="H252" s="46" t="str">
        <f t="shared" si="61"/>
        <v>20.1.3&gt;&gt;任意3个英雄固有技能等级提升至10级</v>
      </c>
      <c r="I252" s="16" t="s">
        <v>314</v>
      </c>
      <c r="J252" s="46"/>
      <c r="K252" s="46" t="str">
        <f t="shared" si="62"/>
        <v>&lt;color=#FFC766&gt;任意3个固有技能提升至10级&lt;/color&gt;</v>
      </c>
      <c r="L252" s="46" t="s">
        <v>249</v>
      </c>
      <c r="M252" s="46" t="s">
        <v>888</v>
      </c>
      <c r="N252" s="46">
        <f t="shared" si="63"/>
        <v>2211030</v>
      </c>
      <c r="O252" s="46">
        <f t="shared" si="64"/>
        <v>2211000</v>
      </c>
      <c r="P252" s="46" t="s">
        <v>889</v>
      </c>
      <c r="Q252" s="46" t="s">
        <v>890</v>
      </c>
      <c r="R252" s="46">
        <v>10</v>
      </c>
      <c r="S252" s="46" t="s">
        <v>384</v>
      </c>
      <c r="T252" s="46" t="s">
        <v>384</v>
      </c>
      <c r="U252" s="44"/>
      <c r="V252" s="46"/>
      <c r="W252" s="46"/>
      <c r="X252" s="44">
        <v>1700721</v>
      </c>
      <c r="Y252" s="44"/>
      <c r="Z252" s="44"/>
      <c r="AA252" s="16" t="s">
        <v>491</v>
      </c>
      <c r="AB252" s="25">
        <f>IF(AA252="","",VLOOKUP(AA252,[4]界面跳转!$H:$I,2,FALSE))</f>
        <v>7109</v>
      </c>
      <c r="AD252" s="16"/>
      <c r="AE252" s="44"/>
      <c r="AF252" s="24">
        <f t="shared" si="66"/>
        <v>11500</v>
      </c>
      <c r="AI252" s="24">
        <f t="shared" si="67"/>
        <v>11500</v>
      </c>
    </row>
    <row r="253" spans="1:35" s="24" customFormat="1" ht="16.399999999999999" customHeight="1" x14ac:dyDescent="0.4">
      <c r="A253" s="18">
        <f t="shared" si="58"/>
        <v>2211040</v>
      </c>
      <c r="B253" s="19">
        <v>21</v>
      </c>
      <c r="C253" s="19">
        <v>1</v>
      </c>
      <c r="D253" s="16">
        <v>1</v>
      </c>
      <c r="E253" s="28">
        <f t="shared" si="65"/>
        <v>4</v>
      </c>
      <c r="F253" s="46">
        <f t="shared" si="59"/>
        <v>21104</v>
      </c>
      <c r="G253" s="46" t="str">
        <f t="shared" si="60"/>
        <v>升级城堡设施【英雄训练场】至5级</v>
      </c>
      <c r="H253" s="46" t="str">
        <f t="shared" si="61"/>
        <v>20.1.4&gt;&gt;升级城堡设施【英雄训练场】至5级</v>
      </c>
      <c r="I253" s="16" t="s">
        <v>314</v>
      </c>
      <c r="J253" s="46"/>
      <c r="K253" s="46" t="str">
        <f t="shared" si="62"/>
        <v>&lt;color=#FFC766&gt;升级设施【英雄训练场】至5级&lt;/color&gt;</v>
      </c>
      <c r="L253" s="46" t="s">
        <v>249</v>
      </c>
      <c r="M253" s="46" t="s">
        <v>891</v>
      </c>
      <c r="N253" s="46">
        <f t="shared" si="63"/>
        <v>2211040</v>
      </c>
      <c r="O253" s="46">
        <f t="shared" si="64"/>
        <v>2211000</v>
      </c>
      <c r="P253" s="46" t="s">
        <v>778</v>
      </c>
      <c r="Q253" s="46" t="s">
        <v>779</v>
      </c>
      <c r="R253" s="17">
        <v>5</v>
      </c>
      <c r="S253" s="17" t="s">
        <v>384</v>
      </c>
      <c r="T253" s="17" t="s">
        <v>384</v>
      </c>
      <c r="U253" s="44" t="s">
        <v>249</v>
      </c>
      <c r="V253" s="46" t="s">
        <v>892</v>
      </c>
      <c r="W253" s="46"/>
      <c r="X253" s="44">
        <v>1700721</v>
      </c>
      <c r="Y253" s="44"/>
      <c r="Z253" s="44"/>
      <c r="AA253" s="16" t="s">
        <v>781</v>
      </c>
      <c r="AB253" s="25">
        <f>IF(AA253="","",VLOOKUP(AA253,[4]界面跳转!$H:$I,2,FALSE))</f>
        <v>7341</v>
      </c>
      <c r="AD253" s="16"/>
      <c r="AE253" s="44"/>
      <c r="AF253" s="24">
        <f t="shared" si="66"/>
        <v>11500</v>
      </c>
      <c r="AI253" s="24">
        <f t="shared" si="67"/>
        <v>11500</v>
      </c>
    </row>
    <row r="254" spans="1:35" s="24" customFormat="1" ht="16.399999999999999" customHeight="1" x14ac:dyDescent="0.4">
      <c r="A254" s="18">
        <f t="shared" si="58"/>
        <v>2211050</v>
      </c>
      <c r="B254" s="19">
        <v>21</v>
      </c>
      <c r="C254" s="19">
        <v>1</v>
      </c>
      <c r="D254" s="16">
        <v>1</v>
      </c>
      <c r="E254" s="28">
        <f t="shared" si="65"/>
        <v>5</v>
      </c>
      <c r="F254" s="46">
        <f t="shared" si="59"/>
        <v>21105</v>
      </c>
      <c r="G254" s="46" t="str">
        <f t="shared" si="60"/>
        <v>升级城堡设施【英雄防具所】至5级</v>
      </c>
      <c r="H254" s="46" t="str">
        <f t="shared" si="61"/>
        <v>20.1.5&gt;&gt;升级城堡设施【英雄防具所】至5级</v>
      </c>
      <c r="I254" s="16" t="s">
        <v>314</v>
      </c>
      <c r="J254" s="46"/>
      <c r="K254" s="46" t="str">
        <f t="shared" si="62"/>
        <v>&lt;color=#FFC766&gt;升级设施【英雄防具所】至5级&lt;/color&gt;</v>
      </c>
      <c r="L254" s="46" t="s">
        <v>249</v>
      </c>
      <c r="M254" s="46" t="s">
        <v>893</v>
      </c>
      <c r="N254" s="46">
        <f t="shared" si="63"/>
        <v>2211050</v>
      </c>
      <c r="O254" s="46">
        <f t="shared" si="64"/>
        <v>2211000</v>
      </c>
      <c r="P254" s="46" t="s">
        <v>783</v>
      </c>
      <c r="Q254" s="46" t="s">
        <v>784</v>
      </c>
      <c r="R254" s="17">
        <v>5</v>
      </c>
      <c r="S254" s="17" t="s">
        <v>384</v>
      </c>
      <c r="T254" s="17" t="s">
        <v>384</v>
      </c>
      <c r="U254" s="44" t="s">
        <v>249</v>
      </c>
      <c r="V254" s="46" t="s">
        <v>894</v>
      </c>
      <c r="W254" s="46"/>
      <c r="X254" s="44">
        <v>1700721</v>
      </c>
      <c r="Y254" s="44"/>
      <c r="Z254" s="44"/>
      <c r="AA254" s="16" t="s">
        <v>786</v>
      </c>
      <c r="AB254" s="25">
        <f>IF(AA254="","",VLOOKUP(AA254,[4]界面跳转!$H:$I,2,FALSE))</f>
        <v>7342</v>
      </c>
      <c r="AD254" s="16"/>
      <c r="AE254" s="44"/>
      <c r="AF254" s="24">
        <f t="shared" si="66"/>
        <v>11500</v>
      </c>
      <c r="AI254" s="24">
        <f t="shared" si="67"/>
        <v>11500</v>
      </c>
    </row>
    <row r="255" spans="1:35" s="24" customFormat="1" ht="16.399999999999999" customHeight="1" x14ac:dyDescent="0.4">
      <c r="A255" s="18">
        <f t="shared" si="58"/>
        <v>2211060</v>
      </c>
      <c r="B255" s="19">
        <v>21</v>
      </c>
      <c r="C255" s="19">
        <v>1</v>
      </c>
      <c r="D255" s="16">
        <v>1</v>
      </c>
      <c r="E255" s="28">
        <f t="shared" si="65"/>
        <v>6</v>
      </c>
      <c r="F255" s="46">
        <f t="shared" si="59"/>
        <v>21106</v>
      </c>
      <c r="G255" s="46" t="str">
        <f t="shared" si="60"/>
        <v>升级城堡设施【英雄补给站】至5级</v>
      </c>
      <c r="H255" s="46" t="str">
        <f t="shared" si="61"/>
        <v>20.1.6&gt;&gt;升级城堡设施【英雄补给站】至5级</v>
      </c>
      <c r="I255" s="16" t="s">
        <v>314</v>
      </c>
      <c r="J255" s="46"/>
      <c r="K255" s="46" t="str">
        <f t="shared" si="62"/>
        <v>&lt;color=#FFC766&gt;升级设施【英雄补给站】至5级&lt;/color&gt;</v>
      </c>
      <c r="L255" s="46" t="s">
        <v>249</v>
      </c>
      <c r="M255" s="46" t="s">
        <v>895</v>
      </c>
      <c r="N255" s="46">
        <f t="shared" si="63"/>
        <v>2211060</v>
      </c>
      <c r="O255" s="46">
        <f t="shared" si="64"/>
        <v>2211000</v>
      </c>
      <c r="P255" s="46" t="s">
        <v>788</v>
      </c>
      <c r="Q255" s="46" t="s">
        <v>789</v>
      </c>
      <c r="R255" s="17">
        <v>5</v>
      </c>
      <c r="S255" s="17" t="s">
        <v>384</v>
      </c>
      <c r="T255" s="17" t="s">
        <v>384</v>
      </c>
      <c r="U255" s="44" t="s">
        <v>249</v>
      </c>
      <c r="V255" s="46" t="s">
        <v>896</v>
      </c>
      <c r="W255" s="46"/>
      <c r="X255" s="44">
        <v>1700721</v>
      </c>
      <c r="Y255" s="44"/>
      <c r="Z255" s="44"/>
      <c r="AA255" s="16" t="s">
        <v>791</v>
      </c>
      <c r="AB255" s="25">
        <f>IF(AA255="","",VLOOKUP(AA255,[4]界面跳转!$H:$I,2,FALSE))</f>
        <v>7343</v>
      </c>
      <c r="AD255" s="16"/>
      <c r="AE255" s="44"/>
      <c r="AF255" s="24">
        <f t="shared" si="66"/>
        <v>11500</v>
      </c>
      <c r="AI255" s="24">
        <f t="shared" si="67"/>
        <v>11500</v>
      </c>
    </row>
    <row r="256" spans="1:35" s="24" customFormat="1" ht="16.399999999999999" customHeight="1" x14ac:dyDescent="0.4">
      <c r="A256" s="18">
        <f t="shared" si="58"/>
        <v>2211070</v>
      </c>
      <c r="B256" s="19">
        <v>21</v>
      </c>
      <c r="C256" s="19">
        <v>1</v>
      </c>
      <c r="D256" s="16">
        <v>1</v>
      </c>
      <c r="E256" s="28">
        <f t="shared" si="65"/>
        <v>7</v>
      </c>
      <c r="F256" s="46">
        <f t="shared" si="59"/>
        <v>21107</v>
      </c>
      <c r="G256" s="46" t="str">
        <f t="shared" si="60"/>
        <v>任意2支部队上阵士兵数分别达到60000名</v>
      </c>
      <c r="H256" s="46" t="str">
        <f t="shared" si="61"/>
        <v>20.1.7&gt;&gt;任意2支部队上阵士兵数分别达到60000名</v>
      </c>
      <c r="I256" s="16" t="s">
        <v>314</v>
      </c>
      <c r="J256" s="46"/>
      <c r="K256" s="46" t="str">
        <f t="shared" si="62"/>
        <v>&lt;color=#FFC766&gt;任意2支部队士兵数达到60000名&lt;/color&gt;</v>
      </c>
      <c r="L256" s="46" t="s">
        <v>249</v>
      </c>
      <c r="M256" s="46" t="s">
        <v>897</v>
      </c>
      <c r="N256" s="46">
        <f t="shared" si="63"/>
        <v>2211070</v>
      </c>
      <c r="O256" s="46">
        <f t="shared" si="64"/>
        <v>2211000</v>
      </c>
      <c r="P256" s="46" t="s">
        <v>629</v>
      </c>
      <c r="Q256" s="46" t="s">
        <v>630</v>
      </c>
      <c r="R256" s="46">
        <v>60000</v>
      </c>
      <c r="S256" s="29" t="s">
        <v>393</v>
      </c>
      <c r="T256" s="29" t="s">
        <v>393</v>
      </c>
      <c r="U256" s="44" t="s">
        <v>249</v>
      </c>
      <c r="V256" s="46" t="s">
        <v>885</v>
      </c>
      <c r="W256" s="46"/>
      <c r="X256" s="44">
        <v>1700721</v>
      </c>
      <c r="Y256" s="44"/>
      <c r="Z256" s="44"/>
      <c r="AA256" s="43" t="s">
        <v>898</v>
      </c>
      <c r="AB256" s="25">
        <f>IF(AA256="","",VLOOKUP(AA256,[4]界面跳转!$H:$I,2,FALSE))</f>
        <v>7470</v>
      </c>
      <c r="AD256" s="16"/>
      <c r="AE256" s="44"/>
      <c r="AF256" s="24">
        <f t="shared" si="66"/>
        <v>11500</v>
      </c>
      <c r="AI256" s="24">
        <f t="shared" si="67"/>
        <v>11500</v>
      </c>
    </row>
    <row r="257" spans="1:35" s="24" customFormat="1" ht="16.399999999999999" customHeight="1" x14ac:dyDescent="0.4">
      <c r="A257" s="18">
        <f t="shared" si="58"/>
        <v>2211080</v>
      </c>
      <c r="B257" s="19">
        <v>21</v>
      </c>
      <c r="C257" s="19">
        <v>1</v>
      </c>
      <c r="D257" s="16">
        <v>1</v>
      </c>
      <c r="E257" s="28">
        <f t="shared" si="65"/>
        <v>8</v>
      </c>
      <c r="F257" s="46">
        <f t="shared" si="59"/>
        <v>21108</v>
      </c>
      <c r="G257" s="46" t="str">
        <f t="shared" si="60"/>
        <v>攻占1个8级或更高级的资源点</v>
      </c>
      <c r="H257" s="46" t="str">
        <f t="shared" si="61"/>
        <v>20.1.8&gt;&gt;攻占1个8级或更高级的资源点</v>
      </c>
      <c r="I257" s="16" t="s">
        <v>314</v>
      </c>
      <c r="J257" s="46"/>
      <c r="K257" s="46" t="str">
        <f t="shared" si="62"/>
        <v>&lt;color=#FFC766&gt;攻占1个8级或更高级资源点&lt;/color&gt;</v>
      </c>
      <c r="L257" s="46" t="s">
        <v>249</v>
      </c>
      <c r="M257" s="16" t="s">
        <v>899</v>
      </c>
      <c r="N257" s="46">
        <f t="shared" si="63"/>
        <v>2211080</v>
      </c>
      <c r="O257" s="46">
        <f t="shared" si="64"/>
        <v>2211000</v>
      </c>
      <c r="P257" s="46" t="s">
        <v>417</v>
      </c>
      <c r="Q257" s="46" t="s">
        <v>417</v>
      </c>
      <c r="R257" s="46">
        <v>1</v>
      </c>
      <c r="S257" s="17" t="s">
        <v>900</v>
      </c>
      <c r="T257" s="17" t="s">
        <v>901</v>
      </c>
      <c r="U257" s="44" t="s">
        <v>249</v>
      </c>
      <c r="V257" s="16" t="s">
        <v>885</v>
      </c>
      <c r="W257" s="46"/>
      <c r="X257" s="44">
        <v>1700721</v>
      </c>
      <c r="Y257" s="44"/>
      <c r="Z257" s="44"/>
      <c r="AA257" s="16" t="s">
        <v>902</v>
      </c>
      <c r="AB257" s="25">
        <f>IF(AA257="","",VLOOKUP(AA257,[4]界面跳转!$H:$I,2,FALSE))</f>
        <v>7581</v>
      </c>
      <c r="AD257" s="16"/>
      <c r="AE257" s="44"/>
      <c r="AF257" s="24">
        <f t="shared" si="66"/>
        <v>11500</v>
      </c>
      <c r="AI257" s="24">
        <f t="shared" si="67"/>
        <v>11500</v>
      </c>
    </row>
    <row r="258" spans="1:35" s="24" customFormat="1" ht="16.399999999999999" customHeight="1" x14ac:dyDescent="0.4">
      <c r="A258" s="18">
        <f t="shared" si="58"/>
        <v>2211090</v>
      </c>
      <c r="B258" s="19">
        <v>21</v>
      </c>
      <c r="C258" s="19">
        <v>1</v>
      </c>
      <c r="D258" s="16">
        <v>1</v>
      </c>
      <c r="E258" s="28">
        <f t="shared" si="65"/>
        <v>9</v>
      </c>
      <c r="F258" s="46">
        <f t="shared" si="59"/>
        <v>21109</v>
      </c>
      <c r="G258" s="46" t="str">
        <f t="shared" si="60"/>
        <v>攻占5个8级或更高级的资源点</v>
      </c>
      <c r="H258" s="46" t="str">
        <f t="shared" si="61"/>
        <v>20.1.9&gt;&gt;攻占5个8级或更高级的资源点</v>
      </c>
      <c r="I258" s="16" t="s">
        <v>314</v>
      </c>
      <c r="J258" s="46"/>
      <c r="K258" s="46" t="str">
        <f t="shared" si="62"/>
        <v>&lt;color=#FFC766&gt;攻占5个8级或更高级资源点&lt;/color&gt;</v>
      </c>
      <c r="L258" s="46" t="s">
        <v>249</v>
      </c>
      <c r="M258" s="16" t="s">
        <v>903</v>
      </c>
      <c r="N258" s="46">
        <f t="shared" si="63"/>
        <v>2211090</v>
      </c>
      <c r="O258" s="46">
        <f t="shared" si="64"/>
        <v>2211000</v>
      </c>
      <c r="P258" s="46" t="s">
        <v>417</v>
      </c>
      <c r="Q258" s="46" t="s">
        <v>417</v>
      </c>
      <c r="R258" s="46">
        <v>5</v>
      </c>
      <c r="S258" s="17" t="s">
        <v>900</v>
      </c>
      <c r="T258" s="17" t="s">
        <v>901</v>
      </c>
      <c r="U258" s="44" t="s">
        <v>249</v>
      </c>
      <c r="V258" s="16" t="s">
        <v>885</v>
      </c>
      <c r="W258" s="46"/>
      <c r="X258" s="44">
        <v>1700721</v>
      </c>
      <c r="Y258" s="44"/>
      <c r="Z258" s="44"/>
      <c r="AA258" s="16" t="s">
        <v>902</v>
      </c>
      <c r="AB258" s="25">
        <f>IF(AA258="","",VLOOKUP(AA258,[4]界面跳转!$H:$I,2,FALSE))</f>
        <v>7581</v>
      </c>
      <c r="AD258" s="16"/>
      <c r="AE258" s="44"/>
      <c r="AF258" s="24">
        <f t="shared" si="66"/>
        <v>11500</v>
      </c>
      <c r="AI258" s="24">
        <f t="shared" si="67"/>
        <v>11500</v>
      </c>
    </row>
    <row r="259" spans="1:35" s="31" customFormat="1" ht="16.5" customHeight="1" x14ac:dyDescent="0.4">
      <c r="A259" s="30">
        <f t="shared" si="58"/>
        <v>2310010</v>
      </c>
      <c r="B259" s="31">
        <v>22</v>
      </c>
      <c r="C259" s="31">
        <v>1</v>
      </c>
      <c r="D259" s="31">
        <v>0</v>
      </c>
      <c r="E259" s="31">
        <f t="shared" si="65"/>
        <v>1</v>
      </c>
      <c r="F259" s="30">
        <f t="shared" si="59"/>
        <v>22001</v>
      </c>
      <c r="G259" s="31" t="str">
        <f t="shared" si="60"/>
        <v>第22章 开启转场</v>
      </c>
      <c r="H259" s="31" t="str">
        <f t="shared" si="61"/>
        <v>第22章&gt;&gt; 开启转场</v>
      </c>
      <c r="I259" s="30" t="s">
        <v>314</v>
      </c>
      <c r="K259" s="30" t="str">
        <f t="shared" si="62"/>
        <v>&lt;color=#FFC766&gt;第22章 开启转场&lt;/color&gt;</v>
      </c>
      <c r="L259" s="30" t="s">
        <v>249</v>
      </c>
      <c r="M259" s="30" t="s">
        <v>315</v>
      </c>
      <c r="N259" s="30">
        <f t="shared" si="63"/>
        <v>2310010</v>
      </c>
      <c r="O259" s="30">
        <f t="shared" si="64"/>
        <v>2310000</v>
      </c>
      <c r="P259" s="32" t="s">
        <v>306</v>
      </c>
      <c r="Q259" s="32" t="s">
        <v>306</v>
      </c>
      <c r="R259" s="32"/>
      <c r="S259" s="32"/>
      <c r="T259" s="32"/>
      <c r="V259" s="30"/>
      <c r="W259" s="30"/>
      <c r="X259" s="30"/>
      <c r="Y259" s="30"/>
      <c r="Z259" s="30"/>
      <c r="AA259" s="30"/>
      <c r="AB259" s="36" t="str">
        <f>IF(AA259="","",VLOOKUP(AA259,[4]界面跳转!$H:$I,2,FALSE))</f>
        <v/>
      </c>
      <c r="AD259" s="30"/>
      <c r="AE259" s="30"/>
      <c r="AF259" s="31" t="str">
        <f t="shared" si="66"/>
        <v/>
      </c>
      <c r="AI259" s="31" t="str">
        <f t="shared" si="67"/>
        <v/>
      </c>
    </row>
    <row r="260" spans="1:35" s="22" customFormat="1" ht="16.5" customHeight="1" x14ac:dyDescent="0.4">
      <c r="A260" s="21">
        <f t="shared" si="58"/>
        <v>2311000</v>
      </c>
      <c r="B260" s="22">
        <v>22</v>
      </c>
      <c r="C260" s="22">
        <v>1</v>
      </c>
      <c r="D260" s="22">
        <v>1</v>
      </c>
      <c r="E260" s="22">
        <f t="shared" si="65"/>
        <v>0</v>
      </c>
      <c r="F260" s="21">
        <f t="shared" si="59"/>
        <v>22111</v>
      </c>
      <c r="G260" s="21" t="str">
        <f t="shared" si="60"/>
        <v>第22章 全盛时代</v>
      </c>
      <c r="H260" s="21" t="str">
        <f t="shared" si="61"/>
        <v>第22章&gt;&gt; 全盛时代</v>
      </c>
      <c r="I260" s="21" t="s">
        <v>314</v>
      </c>
      <c r="K260" s="21" t="str">
        <f t="shared" si="62"/>
        <v>&lt;color=#FFC766&gt;第22章 全盛时代&lt;/color&gt;</v>
      </c>
      <c r="L260" s="21" t="s">
        <v>249</v>
      </c>
      <c r="M260" s="21" t="s">
        <v>315</v>
      </c>
      <c r="N260" s="21">
        <f t="shared" si="63"/>
        <v>2311000</v>
      </c>
      <c r="O260" s="21">
        <f t="shared" si="64"/>
        <v>2311000</v>
      </c>
      <c r="P260" s="23" t="s">
        <v>307</v>
      </c>
      <c r="Q260" s="23" t="s">
        <v>307</v>
      </c>
      <c r="R260" s="23"/>
      <c r="S260" s="23"/>
      <c r="T260" s="23"/>
      <c r="V260" s="21"/>
      <c r="W260" s="21"/>
      <c r="X260" s="21"/>
      <c r="Y260" s="21"/>
      <c r="Z260" s="21"/>
      <c r="AA260" s="21"/>
      <c r="AB260" s="37" t="str">
        <f>IF(AA260="","",VLOOKUP(AA260,[4]界面跳转!$H:$I,2,FALSE))</f>
        <v/>
      </c>
      <c r="AD260" s="21"/>
      <c r="AE260" s="21"/>
      <c r="AF260" s="22" t="str">
        <f t="shared" si="66"/>
        <v/>
      </c>
      <c r="AI260" s="22" t="str">
        <f t="shared" si="67"/>
        <v/>
      </c>
    </row>
    <row r="261" spans="1:35" s="28" customFormat="1" ht="16.399999999999999" customHeight="1" x14ac:dyDescent="0.4">
      <c r="A261" s="18">
        <f t="shared" si="58"/>
        <v>2311010</v>
      </c>
      <c r="B261" s="19">
        <v>22</v>
      </c>
      <c r="C261" s="19">
        <v>1</v>
      </c>
      <c r="D261" s="16">
        <v>1</v>
      </c>
      <c r="E261" s="28">
        <f t="shared" si="65"/>
        <v>1</v>
      </c>
      <c r="F261" s="44">
        <f t="shared" si="59"/>
        <v>22101</v>
      </c>
      <c r="G261" s="46" t="str">
        <f t="shared" si="60"/>
        <v>升级建筑提升城内繁荣度至110000点</v>
      </c>
      <c r="H261" s="46" t="str">
        <f t="shared" si="61"/>
        <v>21.1.1&gt;&gt;升级建筑提升城内繁荣度至110000点</v>
      </c>
      <c r="I261" s="16" t="s">
        <v>314</v>
      </c>
      <c r="J261" s="46"/>
      <c r="K261" s="46" t="str">
        <f t="shared" si="62"/>
        <v>&lt;color=#FFC766&gt;升级建筑提升繁荣度至110000点&lt;/color&gt;</v>
      </c>
      <c r="L261" s="46" t="s">
        <v>249</v>
      </c>
      <c r="M261" s="44" t="s">
        <v>904</v>
      </c>
      <c r="N261" s="44">
        <f t="shared" si="63"/>
        <v>2311010</v>
      </c>
      <c r="O261" s="44">
        <f t="shared" si="64"/>
        <v>2311000</v>
      </c>
      <c r="P261" s="29" t="s">
        <v>446</v>
      </c>
      <c r="Q261" s="29" t="s">
        <v>447</v>
      </c>
      <c r="R261" s="29">
        <v>110000</v>
      </c>
      <c r="S261" s="29" t="s">
        <v>411</v>
      </c>
      <c r="T261" s="29" t="s">
        <v>411</v>
      </c>
      <c r="U261" s="44" t="s">
        <v>249</v>
      </c>
      <c r="V261" s="44" t="s">
        <v>905</v>
      </c>
      <c r="W261" s="44"/>
      <c r="X261" s="44">
        <v>1700722</v>
      </c>
      <c r="Y261" s="44"/>
      <c r="Z261" s="44"/>
      <c r="AA261" s="44" t="s">
        <v>386</v>
      </c>
      <c r="AB261" s="44">
        <f>IF(AA261="","",VLOOKUP(AA261,[4]界面跳转!$H:$I,2,FALSE))</f>
        <v>7001</v>
      </c>
      <c r="AD261" s="44"/>
      <c r="AE261" s="44"/>
      <c r="AF261" s="28">
        <f t="shared" si="66"/>
        <v>12000</v>
      </c>
      <c r="AI261" s="28">
        <f t="shared" si="67"/>
        <v>12000</v>
      </c>
    </row>
    <row r="262" spans="1:35" s="19" customFormat="1" ht="16.399999999999999" customHeight="1" x14ac:dyDescent="0.4">
      <c r="A262" s="18">
        <f t="shared" si="58"/>
        <v>2311020</v>
      </c>
      <c r="B262" s="19">
        <v>22</v>
      </c>
      <c r="C262" s="19">
        <v>1</v>
      </c>
      <c r="D262" s="16">
        <v>1</v>
      </c>
      <c r="E262" s="28">
        <f t="shared" si="65"/>
        <v>2</v>
      </c>
      <c r="F262" s="18">
        <f t="shared" si="59"/>
        <v>22102</v>
      </c>
      <c r="G262" s="46" t="str">
        <f t="shared" si="60"/>
        <v>升级城镇中心至15级</v>
      </c>
      <c r="H262" s="46" t="str">
        <f t="shared" si="61"/>
        <v>21.1.2&gt;&gt;升级城镇中心至15级</v>
      </c>
      <c r="I262" s="16" t="s">
        <v>314</v>
      </c>
      <c r="J262" s="46"/>
      <c r="K262" s="46" t="str">
        <f t="shared" si="62"/>
        <v>&lt;color=#FFC766&gt;升级城镇中心至15级&lt;/color&gt;</v>
      </c>
      <c r="L262" s="46" t="s">
        <v>249</v>
      </c>
      <c r="M262" s="16" t="s">
        <v>906</v>
      </c>
      <c r="N262" s="18">
        <f t="shared" si="63"/>
        <v>2311020</v>
      </c>
      <c r="O262" s="18">
        <f t="shared" si="64"/>
        <v>2311000</v>
      </c>
      <c r="P262" s="20" t="s">
        <v>383</v>
      </c>
      <c r="Q262" s="20" t="s">
        <v>383</v>
      </c>
      <c r="R262" s="20">
        <v>15</v>
      </c>
      <c r="S262" s="20" t="s">
        <v>384</v>
      </c>
      <c r="T262" s="20" t="s">
        <v>384</v>
      </c>
      <c r="U262" s="44" t="s">
        <v>249</v>
      </c>
      <c r="V262" s="16" t="s">
        <v>907</v>
      </c>
      <c r="W262" s="16"/>
      <c r="X262" s="44">
        <v>1700722</v>
      </c>
      <c r="Y262" s="44"/>
      <c r="Z262" s="44"/>
      <c r="AA262" s="44" t="s">
        <v>386</v>
      </c>
      <c r="AB262" s="18">
        <f>IF(AA262="","",VLOOKUP(AA262,[4]界面跳转!$H:$I,2,FALSE))</f>
        <v>7001</v>
      </c>
      <c r="AD262" s="16"/>
      <c r="AE262" s="44"/>
      <c r="AF262" s="19">
        <f t="shared" si="66"/>
        <v>12000</v>
      </c>
      <c r="AI262" s="19">
        <f t="shared" si="67"/>
        <v>12000</v>
      </c>
    </row>
    <row r="263" spans="1:35" s="19" customFormat="1" ht="16.399999999999999" customHeight="1" x14ac:dyDescent="0.4">
      <c r="A263" s="18">
        <f t="shared" si="58"/>
        <v>2311030</v>
      </c>
      <c r="B263" s="19">
        <v>22</v>
      </c>
      <c r="C263" s="19">
        <v>1</v>
      </c>
      <c r="D263" s="16">
        <v>1</v>
      </c>
      <c r="E263" s="28">
        <f t="shared" si="65"/>
        <v>3</v>
      </c>
      <c r="F263" s="16">
        <f t="shared" si="59"/>
        <v>22103</v>
      </c>
      <c r="G263" s="46" t="str">
        <f t="shared" si="60"/>
        <v>升级至全盛时代</v>
      </c>
      <c r="H263" s="46" t="str">
        <f t="shared" si="61"/>
        <v>21.1.3&gt;&gt;升级至全盛时代</v>
      </c>
      <c r="I263" s="16" t="s">
        <v>314</v>
      </c>
      <c r="J263" s="46"/>
      <c r="K263" s="46" t="str">
        <f t="shared" si="62"/>
        <v>&lt;color=#FFC766&gt;升级至全盛时代&lt;/color&gt;</v>
      </c>
      <c r="L263" s="46" t="s">
        <v>249</v>
      </c>
      <c r="M263" s="16" t="s">
        <v>908</v>
      </c>
      <c r="N263" s="16">
        <f t="shared" si="63"/>
        <v>2311030</v>
      </c>
      <c r="O263" s="16">
        <f t="shared" si="64"/>
        <v>2311000</v>
      </c>
      <c r="P263" s="17" t="s">
        <v>909</v>
      </c>
      <c r="Q263" s="17" t="s">
        <v>909</v>
      </c>
      <c r="R263" s="17"/>
      <c r="S263" s="17"/>
      <c r="T263" s="17"/>
      <c r="U263" s="44"/>
      <c r="V263" s="16"/>
      <c r="W263" s="16"/>
      <c r="X263" s="44">
        <v>1700722</v>
      </c>
      <c r="Y263" s="44"/>
      <c r="Z263" s="44"/>
      <c r="AA263" s="44" t="s">
        <v>453</v>
      </c>
      <c r="AB263" s="18">
        <f>IF(AA263="","",VLOOKUP(AA263,[4]界面跳转!$H:$I,2,FALSE))</f>
        <v>7003</v>
      </c>
      <c r="AD263" s="16"/>
      <c r="AE263" s="44"/>
      <c r="AF263" s="19">
        <f t="shared" si="66"/>
        <v>12000</v>
      </c>
      <c r="AI263" s="19">
        <f t="shared" si="67"/>
        <v>12000</v>
      </c>
    </row>
    <row r="264" spans="1:35" s="24" customFormat="1" ht="16.399999999999999" customHeight="1" x14ac:dyDescent="0.4">
      <c r="A264" s="18">
        <f t="shared" si="58"/>
        <v>2311040</v>
      </c>
      <c r="B264" s="19">
        <v>22</v>
      </c>
      <c r="C264" s="19">
        <v>1</v>
      </c>
      <c r="D264" s="16">
        <v>1</v>
      </c>
      <c r="E264" s="28">
        <f t="shared" si="65"/>
        <v>4</v>
      </c>
      <c r="F264" s="46">
        <f t="shared" si="59"/>
        <v>22104</v>
      </c>
      <c r="G264" s="46" t="str">
        <f t="shared" si="60"/>
        <v>升级任意1个兵营至15级</v>
      </c>
      <c r="H264" s="46" t="str">
        <f t="shared" si="61"/>
        <v>21.1.4&gt;&gt;升级任意1个兵营至15级</v>
      </c>
      <c r="I264" s="16" t="s">
        <v>314</v>
      </c>
      <c r="J264" s="46"/>
      <c r="K264" s="46" t="str">
        <f t="shared" si="62"/>
        <v>&lt;color=#FFC766&gt;升级任意1个兵营至15级&lt;/color&gt;</v>
      </c>
      <c r="L264" s="46" t="s">
        <v>249</v>
      </c>
      <c r="M264" s="46" t="s">
        <v>910</v>
      </c>
      <c r="N264" s="46">
        <f t="shared" si="63"/>
        <v>2311040</v>
      </c>
      <c r="O264" s="46">
        <f t="shared" si="64"/>
        <v>2311000</v>
      </c>
      <c r="P264" s="46" t="s">
        <v>388</v>
      </c>
      <c r="Q264" s="46" t="s">
        <v>388</v>
      </c>
      <c r="R264" s="46">
        <v>15</v>
      </c>
      <c r="S264" s="46" t="s">
        <v>384</v>
      </c>
      <c r="T264" s="46" t="s">
        <v>384</v>
      </c>
      <c r="U264" s="44" t="s">
        <v>249</v>
      </c>
      <c r="V264" s="16" t="s">
        <v>911</v>
      </c>
      <c r="W264" s="46"/>
      <c r="X264" s="44">
        <v>1700722</v>
      </c>
      <c r="Y264" s="44"/>
      <c r="Z264" s="44"/>
      <c r="AA264" s="16" t="s">
        <v>469</v>
      </c>
      <c r="AB264" s="25">
        <f>IF(AA264="","",VLOOKUP(AA264,[4]界面跳转!$H:$I,2,FALSE))</f>
        <v>7143</v>
      </c>
      <c r="AD264" s="16"/>
      <c r="AE264" s="44"/>
      <c r="AF264" s="24">
        <f t="shared" si="66"/>
        <v>12000</v>
      </c>
      <c r="AI264" s="24">
        <f t="shared" si="67"/>
        <v>12000</v>
      </c>
    </row>
    <row r="265" spans="1:35" s="24" customFormat="1" ht="16.399999999999999" customHeight="1" x14ac:dyDescent="0.4">
      <c r="A265" s="18">
        <f t="shared" si="58"/>
        <v>2311050</v>
      </c>
      <c r="B265" s="19">
        <v>22</v>
      </c>
      <c r="C265" s="19">
        <v>1</v>
      </c>
      <c r="D265" s="16">
        <v>1</v>
      </c>
      <c r="E265" s="28">
        <f t="shared" si="65"/>
        <v>5</v>
      </c>
      <c r="F265" s="46">
        <f t="shared" si="59"/>
        <v>22105</v>
      </c>
      <c r="G265" s="46" t="str">
        <f t="shared" si="60"/>
        <v>训练任意一种4级士兵2000名</v>
      </c>
      <c r="H265" s="46" t="str">
        <f t="shared" si="61"/>
        <v>21.1.5&gt;&gt;训练任意一种4级士兵2000名</v>
      </c>
      <c r="I265" s="16" t="s">
        <v>314</v>
      </c>
      <c r="J265" s="46"/>
      <c r="K265" s="46" t="str">
        <f t="shared" si="62"/>
        <v>&lt;color=#FFC766&gt;训练任意一种4级士兵2000名&lt;/color&gt;</v>
      </c>
      <c r="L265" s="46" t="s">
        <v>249</v>
      </c>
      <c r="M265" s="60" t="s">
        <v>912</v>
      </c>
      <c r="N265" s="46">
        <f t="shared" si="63"/>
        <v>2311050</v>
      </c>
      <c r="O265" s="46">
        <f t="shared" si="64"/>
        <v>2311000</v>
      </c>
      <c r="P265" s="46" t="s">
        <v>913</v>
      </c>
      <c r="Q265" s="46" t="s">
        <v>913</v>
      </c>
      <c r="R265" s="46">
        <v>2000</v>
      </c>
      <c r="S265" s="46" t="s">
        <v>393</v>
      </c>
      <c r="T265" s="46" t="s">
        <v>393</v>
      </c>
      <c r="U265" s="44" t="s">
        <v>249</v>
      </c>
      <c r="V265" s="46" t="s">
        <v>914</v>
      </c>
      <c r="W265" s="46"/>
      <c r="X265" s="44">
        <v>1700722</v>
      </c>
      <c r="Y265" s="44"/>
      <c r="Z265" s="44"/>
      <c r="AA265" s="16" t="s">
        <v>915</v>
      </c>
      <c r="AB265" s="25">
        <f>IF(AA265="","",VLOOKUP(AA265,[4]界面跳转!$H:$I,2,FALSE))</f>
        <v>7319</v>
      </c>
      <c r="AD265" s="16"/>
      <c r="AE265" s="44"/>
      <c r="AF265" s="24">
        <f t="shared" si="66"/>
        <v>12000</v>
      </c>
      <c r="AI265" s="24">
        <f t="shared" si="67"/>
        <v>12000</v>
      </c>
    </row>
    <row r="266" spans="1:35" s="28" customFormat="1" ht="16.399999999999999" customHeight="1" x14ac:dyDescent="0.4">
      <c r="A266" s="18">
        <f t="shared" si="58"/>
        <v>2311060</v>
      </c>
      <c r="B266" s="19">
        <v>22</v>
      </c>
      <c r="C266" s="19">
        <v>1</v>
      </c>
      <c r="D266" s="16">
        <v>1</v>
      </c>
      <c r="E266" s="28">
        <f t="shared" si="65"/>
        <v>6</v>
      </c>
      <c r="F266" s="44">
        <f t="shared" si="59"/>
        <v>22106</v>
      </c>
      <c r="G266" s="46" t="str">
        <f t="shared" si="60"/>
        <v>升级任意1个风格类【城堡英雄设施】至3级</v>
      </c>
      <c r="H266" s="46" t="str">
        <f t="shared" si="61"/>
        <v>21.1.6&gt;&gt;升级任意1个风格类【城堡英雄设施】至3级</v>
      </c>
      <c r="I266" s="16" t="s">
        <v>314</v>
      </c>
      <c r="J266" s="46"/>
      <c r="K266" s="46" t="str">
        <f t="shared" si="62"/>
        <v>&lt;color=#FFC766&gt;升级1个风格类【英雄设施】至3级&lt;/color&gt;</v>
      </c>
      <c r="L266" s="46" t="s">
        <v>249</v>
      </c>
      <c r="M266" s="46" t="s">
        <v>916</v>
      </c>
      <c r="N266" s="44">
        <f t="shared" si="63"/>
        <v>2311060</v>
      </c>
      <c r="O266" s="44">
        <f t="shared" si="64"/>
        <v>2311000</v>
      </c>
      <c r="P266" s="29" t="s">
        <v>917</v>
      </c>
      <c r="Q266" s="29" t="s">
        <v>918</v>
      </c>
      <c r="R266" s="29">
        <v>3</v>
      </c>
      <c r="S266" s="29" t="s">
        <v>384</v>
      </c>
      <c r="T266" s="29" t="s">
        <v>384</v>
      </c>
      <c r="U266" s="44" t="s">
        <v>249</v>
      </c>
      <c r="V266" s="46" t="s">
        <v>919</v>
      </c>
      <c r="W266" s="44"/>
      <c r="X266" s="44">
        <v>1700722</v>
      </c>
      <c r="Y266" s="44"/>
      <c r="Z266" s="44"/>
      <c r="AA266" s="16" t="s">
        <v>920</v>
      </c>
      <c r="AB266" s="44">
        <f>IF(AA266="","",VLOOKUP(AA266,[4]界面跳转!$H:$I,2,FALSE))</f>
        <v>7349</v>
      </c>
      <c r="AD266" s="44"/>
      <c r="AE266" s="44"/>
      <c r="AF266" s="28">
        <f t="shared" si="66"/>
        <v>12000</v>
      </c>
      <c r="AI266" s="28">
        <f t="shared" si="67"/>
        <v>12000</v>
      </c>
    </row>
    <row r="267" spans="1:35" s="19" customFormat="1" ht="16.399999999999999" customHeight="1" x14ac:dyDescent="0.4">
      <c r="A267" s="16">
        <f t="shared" si="58"/>
        <v>2311070</v>
      </c>
      <c r="B267" s="19">
        <v>22</v>
      </c>
      <c r="C267" s="19">
        <v>1</v>
      </c>
      <c r="D267" s="16">
        <v>1</v>
      </c>
      <c r="E267" s="28">
        <f t="shared" si="65"/>
        <v>7</v>
      </c>
      <c r="F267" s="16">
        <f t="shared" si="59"/>
        <v>22107</v>
      </c>
      <c r="G267" s="46" t="str">
        <f t="shared" si="60"/>
        <v>激活任意一个15000要求的发展方略</v>
      </c>
      <c r="H267" s="46" t="str">
        <f t="shared" si="61"/>
        <v>21.1.7&gt;&gt;激活任意一个15000要求的发展方略</v>
      </c>
      <c r="I267" s="16" t="s">
        <v>314</v>
      </c>
      <c r="J267" s="16"/>
      <c r="K267" s="18" t="str">
        <f t="shared" si="62"/>
        <v>&lt;color=#FFC766&gt;激活任意一个15000要求的发展方略&lt;/color&gt;</v>
      </c>
      <c r="L267" s="16" t="s">
        <v>249</v>
      </c>
      <c r="M267" s="44" t="s">
        <v>921</v>
      </c>
      <c r="N267" s="16">
        <f t="shared" si="63"/>
        <v>2311070</v>
      </c>
      <c r="O267" s="16">
        <f t="shared" si="64"/>
        <v>2311000</v>
      </c>
      <c r="P267" s="17" t="s">
        <v>611</v>
      </c>
      <c r="Q267" s="17" t="s">
        <v>611</v>
      </c>
      <c r="R267" s="17">
        <v>15000</v>
      </c>
      <c r="S267" s="17" t="s">
        <v>612</v>
      </c>
      <c r="T267" s="17" t="s">
        <v>612</v>
      </c>
      <c r="U267" s="44"/>
      <c r="V267" s="16"/>
      <c r="W267" s="16"/>
      <c r="X267" s="44">
        <v>1700722</v>
      </c>
      <c r="Y267" s="44"/>
      <c r="Z267" s="44"/>
      <c r="AA267" s="16" t="s">
        <v>922</v>
      </c>
      <c r="AB267" s="18">
        <f>IF(AA267="","",VLOOKUP(AA267,[4]界面跳转!$H:$I,2,FALSE))</f>
        <v>7367</v>
      </c>
      <c r="AD267" s="16"/>
      <c r="AE267" s="44"/>
      <c r="AF267" s="19">
        <f t="shared" si="66"/>
        <v>12000</v>
      </c>
      <c r="AI267" s="19">
        <f t="shared" si="67"/>
        <v>12000</v>
      </c>
    </row>
    <row r="268" spans="1:35" s="24" customFormat="1" ht="16.399999999999999" customHeight="1" x14ac:dyDescent="0.4">
      <c r="A268" s="18">
        <f t="shared" si="58"/>
        <v>2311080</v>
      </c>
      <c r="B268" s="19">
        <v>22</v>
      </c>
      <c r="C268" s="19">
        <v>1</v>
      </c>
      <c r="D268" s="16">
        <v>1</v>
      </c>
      <c r="E268" s="28">
        <f t="shared" si="65"/>
        <v>8</v>
      </c>
      <c r="F268" s="46">
        <f t="shared" si="59"/>
        <v>22108</v>
      </c>
      <c r="G268" s="46" t="str">
        <f t="shared" si="60"/>
        <v>任意2支部队上阵士兵数分别达到70000名</v>
      </c>
      <c r="H268" s="46" t="str">
        <f t="shared" si="61"/>
        <v>21.1.8&gt;&gt;任意2支部队上阵士兵数分别达到70000名</v>
      </c>
      <c r="I268" s="16" t="s">
        <v>314</v>
      </c>
      <c r="J268" s="46"/>
      <c r="K268" s="46" t="str">
        <f t="shared" si="62"/>
        <v>&lt;color=#FFC766&gt;任意2支部队士兵数达到70000名&lt;/color&gt;</v>
      </c>
      <c r="L268" s="46" t="s">
        <v>249</v>
      </c>
      <c r="M268" s="46" t="s">
        <v>923</v>
      </c>
      <c r="N268" s="46">
        <f t="shared" si="63"/>
        <v>2311080</v>
      </c>
      <c r="O268" s="46">
        <f t="shared" si="64"/>
        <v>2311000</v>
      </c>
      <c r="P268" s="46" t="s">
        <v>629</v>
      </c>
      <c r="Q268" s="46" t="s">
        <v>630</v>
      </c>
      <c r="R268" s="46">
        <v>70000</v>
      </c>
      <c r="S268" s="46" t="s">
        <v>393</v>
      </c>
      <c r="T268" s="46" t="s">
        <v>393</v>
      </c>
      <c r="U268" s="44" t="s">
        <v>249</v>
      </c>
      <c r="V268" s="46" t="s">
        <v>885</v>
      </c>
      <c r="W268" s="46"/>
      <c r="X268" s="44">
        <v>1700722</v>
      </c>
      <c r="Y268" s="44"/>
      <c r="Z268" s="44"/>
      <c r="AA268" s="43" t="s">
        <v>924</v>
      </c>
      <c r="AB268" s="25">
        <f>IF(AA268="","",VLOOKUP(AA268,[4]界面跳转!$H:$I,2,FALSE))</f>
        <v>7471</v>
      </c>
      <c r="AD268" s="16"/>
      <c r="AE268" s="44"/>
      <c r="AF268" s="24">
        <f t="shared" si="66"/>
        <v>12000</v>
      </c>
      <c r="AI268" s="24">
        <f t="shared" si="67"/>
        <v>12000</v>
      </c>
    </row>
    <row r="269" spans="1:35" s="24" customFormat="1" ht="16.399999999999999" customHeight="1" x14ac:dyDescent="0.4">
      <c r="A269" s="18">
        <f t="shared" ref="A269:A305" si="68">(B269+1)*100000+C269*10000+D269*1000+E269*10</f>
        <v>2311090</v>
      </c>
      <c r="B269" s="19">
        <v>22</v>
      </c>
      <c r="C269" s="19">
        <v>1</v>
      </c>
      <c r="D269" s="16">
        <v>1</v>
      </c>
      <c r="E269" s="28">
        <f t="shared" si="65"/>
        <v>9</v>
      </c>
      <c r="F269" s="46">
        <f t="shared" ref="F269:F305" si="69">IF($A269="","",IF($E269=0,$B269*1000+$D269*100+COUNTIF($O:$O,$A269),$B269*1000+$D269*100+$E269))</f>
        <v>22109</v>
      </c>
      <c r="G269" s="46" t="str">
        <f t="shared" ref="G269:G305" si="70">CONCATENATE(P269,R269,S269)</f>
        <v>攻占8个8级或更高级的资源点</v>
      </c>
      <c r="H269" s="46" t="str">
        <f t="shared" ref="H269:H305" si="71">IF(OR(D269=0,E269=0),SUBSTITUTE(G269,"章",CONCATENATE("章&gt;&gt;")),CONCATENATE(B269-1,".",D269,IF(E269=0,"",CONCATENATE(".",E269)),"&gt;&gt;",G269))</f>
        <v>21.1.9&gt;&gt;攻占8个8级或更高级的资源点</v>
      </c>
      <c r="I269" s="16" t="s">
        <v>314</v>
      </c>
      <c r="J269" s="46"/>
      <c r="K269" s="46" t="str">
        <f t="shared" ref="K269:K305" si="72">CONCATENATE("&lt;color=#FFC766&gt;",CONCATENATE(Q269,R269,T269),"&lt;/color&gt;")</f>
        <v>&lt;color=#FFC766&gt;攻占8个8级或更高级资源点&lt;/color&gt;</v>
      </c>
      <c r="L269" s="46" t="s">
        <v>249</v>
      </c>
      <c r="M269" s="16" t="s">
        <v>925</v>
      </c>
      <c r="N269" s="46">
        <f t="shared" ref="N269:N305" si="73">A269</f>
        <v>2311090</v>
      </c>
      <c r="O269" s="46">
        <f t="shared" ref="O269:O305" si="74">(B269+1)*100000+C269*10000+D269*1000</f>
        <v>2311000</v>
      </c>
      <c r="P269" s="46" t="s">
        <v>417</v>
      </c>
      <c r="Q269" s="46" t="s">
        <v>417</v>
      </c>
      <c r="R269" s="46">
        <v>8</v>
      </c>
      <c r="S269" s="17" t="s">
        <v>900</v>
      </c>
      <c r="T269" s="17" t="s">
        <v>901</v>
      </c>
      <c r="U269" s="44" t="s">
        <v>249</v>
      </c>
      <c r="V269" s="16" t="s">
        <v>885</v>
      </c>
      <c r="W269" s="46"/>
      <c r="X269" s="44">
        <v>1700722</v>
      </c>
      <c r="Y269" s="44"/>
      <c r="Z269" s="44"/>
      <c r="AA269" s="16" t="s">
        <v>902</v>
      </c>
      <c r="AB269" s="25">
        <f>IF(AA269="","",VLOOKUP(AA269,[4]界面跳转!$H:$I,2,FALSE))</f>
        <v>7581</v>
      </c>
      <c r="AD269" s="16"/>
      <c r="AE269" s="44"/>
      <c r="AF269" s="24">
        <f t="shared" ref="AF269:AF305" si="75">IF(X269="","",2000+500*(B269-2))</f>
        <v>12000</v>
      </c>
      <c r="AI269" s="24">
        <f t="shared" ref="AI269:AI305" si="76">AF269</f>
        <v>12000</v>
      </c>
    </row>
    <row r="270" spans="1:35" s="24" customFormat="1" ht="16.399999999999999" customHeight="1" x14ac:dyDescent="0.4">
      <c r="A270" s="18">
        <f t="shared" si="68"/>
        <v>2311100</v>
      </c>
      <c r="B270" s="19">
        <v>22</v>
      </c>
      <c r="C270" s="19">
        <v>1</v>
      </c>
      <c r="D270" s="16">
        <v>1</v>
      </c>
      <c r="E270" s="28">
        <f t="shared" si="65"/>
        <v>10</v>
      </c>
      <c r="F270" s="46">
        <f t="shared" si="69"/>
        <v>22110</v>
      </c>
      <c r="G270" s="46" t="str">
        <f t="shared" si="70"/>
        <v>攻占更多资源点提升势力值至8000点</v>
      </c>
      <c r="H270" s="46" t="str">
        <f t="shared" si="71"/>
        <v>21.1.10&gt;&gt;攻占更多资源点提升势力值至8000点</v>
      </c>
      <c r="I270" s="16" t="s">
        <v>314</v>
      </c>
      <c r="J270" s="46"/>
      <c r="K270" s="46" t="str">
        <f t="shared" si="72"/>
        <v>&lt;color=#FFC766&gt;攻占资源点提升势力值至8000点&lt;/color&gt;</v>
      </c>
      <c r="L270" s="46" t="s">
        <v>249</v>
      </c>
      <c r="M270" s="46" t="s">
        <v>926</v>
      </c>
      <c r="N270" s="46">
        <f t="shared" si="73"/>
        <v>2311100</v>
      </c>
      <c r="O270" s="46">
        <f t="shared" si="74"/>
        <v>2311000</v>
      </c>
      <c r="P270" s="46" t="s">
        <v>516</v>
      </c>
      <c r="Q270" s="46" t="s">
        <v>517</v>
      </c>
      <c r="R270" s="46">
        <v>8000</v>
      </c>
      <c r="S270" s="46" t="s">
        <v>411</v>
      </c>
      <c r="T270" s="46" t="s">
        <v>411</v>
      </c>
      <c r="U270" s="44" t="s">
        <v>249</v>
      </c>
      <c r="V270" s="16" t="s">
        <v>885</v>
      </c>
      <c r="W270" s="46"/>
      <c r="X270" s="44">
        <v>1700722</v>
      </c>
      <c r="Y270" s="44"/>
      <c r="Z270" s="44"/>
      <c r="AA270" s="16" t="s">
        <v>698</v>
      </c>
      <c r="AB270" s="25">
        <f>IF(AA270="","",VLOOKUP(AA270,[4]界面跳转!$H:$I,2,FALSE))</f>
        <v>7253</v>
      </c>
      <c r="AD270" s="16"/>
      <c r="AE270" s="44"/>
      <c r="AF270" s="24">
        <f t="shared" si="75"/>
        <v>12000</v>
      </c>
      <c r="AI270" s="24">
        <f t="shared" si="76"/>
        <v>12000</v>
      </c>
    </row>
    <row r="271" spans="1:35" s="31" customFormat="1" ht="16.5" customHeight="1" x14ac:dyDescent="0.4">
      <c r="A271" s="30">
        <f t="shared" si="68"/>
        <v>2410010</v>
      </c>
      <c r="B271" s="31">
        <v>23</v>
      </c>
      <c r="C271" s="31">
        <v>1</v>
      </c>
      <c r="D271" s="31">
        <v>0</v>
      </c>
      <c r="E271" s="31">
        <f t="shared" si="65"/>
        <v>1</v>
      </c>
      <c r="F271" s="30">
        <f t="shared" si="69"/>
        <v>23001</v>
      </c>
      <c r="G271" s="31" t="str">
        <f t="shared" si="70"/>
        <v>第23章 开启转场</v>
      </c>
      <c r="H271" s="31" t="str">
        <f t="shared" si="71"/>
        <v>第23章&gt;&gt; 开启转场</v>
      </c>
      <c r="I271" s="30" t="s">
        <v>314</v>
      </c>
      <c r="K271" s="30" t="str">
        <f t="shared" si="72"/>
        <v>&lt;color=#FFC766&gt;第23章 开启转场&lt;/color&gt;</v>
      </c>
      <c r="L271" s="30" t="s">
        <v>249</v>
      </c>
      <c r="M271" s="30" t="s">
        <v>315</v>
      </c>
      <c r="N271" s="30">
        <f t="shared" si="73"/>
        <v>2410010</v>
      </c>
      <c r="O271" s="30">
        <f t="shared" si="74"/>
        <v>2410000</v>
      </c>
      <c r="P271" s="32" t="s">
        <v>308</v>
      </c>
      <c r="Q271" s="32" t="s">
        <v>308</v>
      </c>
      <c r="R271" s="32"/>
      <c r="S271" s="32"/>
      <c r="T271" s="32"/>
      <c r="V271" s="30"/>
      <c r="W271" s="30"/>
      <c r="X271" s="30"/>
      <c r="Y271" s="30"/>
      <c r="Z271" s="30"/>
      <c r="AA271" s="30"/>
      <c r="AB271" s="36" t="str">
        <f>IF(AA271="","",VLOOKUP(AA271,[4]界面跳转!$H:$I,2,FALSE))</f>
        <v/>
      </c>
      <c r="AD271" s="30"/>
      <c r="AE271" s="30"/>
      <c r="AF271" s="31" t="str">
        <f t="shared" si="75"/>
        <v/>
      </c>
      <c r="AI271" s="31" t="str">
        <f t="shared" si="76"/>
        <v/>
      </c>
    </row>
    <row r="272" spans="1:35" s="22" customFormat="1" ht="16.5" customHeight="1" x14ac:dyDescent="0.4">
      <c r="A272" s="21">
        <f t="shared" si="68"/>
        <v>2411000</v>
      </c>
      <c r="B272" s="22">
        <v>23</v>
      </c>
      <c r="C272" s="22">
        <v>1</v>
      </c>
      <c r="D272" s="22">
        <v>1</v>
      </c>
      <c r="E272" s="22">
        <f t="shared" si="65"/>
        <v>0</v>
      </c>
      <c r="F272" s="21">
        <f t="shared" si="69"/>
        <v>23111</v>
      </c>
      <c r="G272" s="21" t="str">
        <f t="shared" si="70"/>
        <v>第23章 繁荣昌盛</v>
      </c>
      <c r="H272" s="21" t="str">
        <f t="shared" si="71"/>
        <v>第23章&gt;&gt; 繁荣昌盛</v>
      </c>
      <c r="I272" s="21" t="s">
        <v>314</v>
      </c>
      <c r="K272" s="21" t="str">
        <f t="shared" si="72"/>
        <v>&lt;color=#FFC766&gt;第23章 繁荣昌盛&lt;/color&gt;</v>
      </c>
      <c r="L272" s="21" t="s">
        <v>249</v>
      </c>
      <c r="M272" s="21" t="s">
        <v>315</v>
      </c>
      <c r="N272" s="21">
        <f t="shared" si="73"/>
        <v>2411000</v>
      </c>
      <c r="O272" s="21">
        <f t="shared" si="74"/>
        <v>2411000</v>
      </c>
      <c r="P272" s="23" t="s">
        <v>309</v>
      </c>
      <c r="Q272" s="23" t="s">
        <v>309</v>
      </c>
      <c r="R272" s="23"/>
      <c r="S272" s="23"/>
      <c r="T272" s="23"/>
      <c r="V272" s="21"/>
      <c r="W272" s="21"/>
      <c r="X272" s="21"/>
      <c r="Y272" s="21"/>
      <c r="Z272" s="21"/>
      <c r="AA272" s="21"/>
      <c r="AB272" s="37" t="str">
        <f>IF(AA272="","",VLOOKUP(AA272,[4]界面跳转!$H:$I,2,FALSE))</f>
        <v/>
      </c>
      <c r="AD272" s="21"/>
      <c r="AE272" s="21"/>
      <c r="AF272" s="22" t="str">
        <f t="shared" si="75"/>
        <v/>
      </c>
      <c r="AI272" s="22" t="str">
        <f t="shared" si="76"/>
        <v/>
      </c>
    </row>
    <row r="273" spans="1:35" s="28" customFormat="1" ht="16.399999999999999" customHeight="1" x14ac:dyDescent="0.4">
      <c r="A273" s="18">
        <f t="shared" si="68"/>
        <v>2411010</v>
      </c>
      <c r="B273" s="19">
        <v>23</v>
      </c>
      <c r="C273" s="19">
        <v>1</v>
      </c>
      <c r="D273" s="16">
        <v>1</v>
      </c>
      <c r="E273" s="28">
        <f t="shared" si="65"/>
        <v>1</v>
      </c>
      <c r="F273" s="44">
        <f t="shared" si="69"/>
        <v>23101</v>
      </c>
      <c r="G273" s="46" t="str">
        <f t="shared" si="70"/>
        <v>任意2支部队上阵士兵数分别达到80000名</v>
      </c>
      <c r="H273" s="46" t="str">
        <f t="shared" si="71"/>
        <v>22.1.1&gt;&gt;任意2支部队上阵士兵数分别达到80000名</v>
      </c>
      <c r="I273" s="16" t="s">
        <v>314</v>
      </c>
      <c r="J273" s="46"/>
      <c r="K273" s="46" t="str">
        <f t="shared" si="72"/>
        <v>&lt;color=#FFC766&gt;任意2支部队士兵数达到80000名&lt;/color&gt;</v>
      </c>
      <c r="L273" s="46" t="s">
        <v>249</v>
      </c>
      <c r="M273" s="46" t="s">
        <v>927</v>
      </c>
      <c r="N273" s="44">
        <f t="shared" si="73"/>
        <v>2411010</v>
      </c>
      <c r="O273" s="44">
        <f t="shared" si="74"/>
        <v>2411000</v>
      </c>
      <c r="P273" s="46" t="s">
        <v>629</v>
      </c>
      <c r="Q273" s="46" t="s">
        <v>630</v>
      </c>
      <c r="R273" s="29">
        <v>80000</v>
      </c>
      <c r="S273" s="29" t="s">
        <v>393</v>
      </c>
      <c r="T273" s="29" t="s">
        <v>393</v>
      </c>
      <c r="U273" s="44" t="s">
        <v>249</v>
      </c>
      <c r="V273" s="44" t="s">
        <v>928</v>
      </c>
      <c r="W273" s="44"/>
      <c r="X273" s="44">
        <v>1700723</v>
      </c>
      <c r="Y273" s="44"/>
      <c r="Z273" s="44"/>
      <c r="AA273" s="43" t="s">
        <v>929</v>
      </c>
      <c r="AB273" s="44">
        <f>IF(AA273="","",VLOOKUP(AA273,[4]界面跳转!$H:$I,2,FALSE))</f>
        <v>7472</v>
      </c>
      <c r="AD273" s="44"/>
      <c r="AE273" s="44"/>
      <c r="AF273" s="28">
        <f t="shared" si="75"/>
        <v>12500</v>
      </c>
      <c r="AI273" s="28">
        <f t="shared" si="76"/>
        <v>12500</v>
      </c>
    </row>
    <row r="274" spans="1:35" s="19" customFormat="1" ht="16.399999999999999" customHeight="1" x14ac:dyDescent="0.4">
      <c r="A274" s="18">
        <f t="shared" si="68"/>
        <v>2411020</v>
      </c>
      <c r="B274" s="19">
        <v>23</v>
      </c>
      <c r="C274" s="19">
        <v>1</v>
      </c>
      <c r="D274" s="16">
        <v>1</v>
      </c>
      <c r="E274" s="28">
        <f t="shared" si="65"/>
        <v>2</v>
      </c>
      <c r="F274" s="18">
        <f t="shared" si="69"/>
        <v>23102</v>
      </c>
      <c r="G274" s="46" t="str">
        <f t="shared" si="70"/>
        <v>攻占1个9级或更高级的资源点</v>
      </c>
      <c r="H274" s="46" t="str">
        <f t="shared" si="71"/>
        <v>22.1.2&gt;&gt;攻占1个9级或更高级的资源点</v>
      </c>
      <c r="I274" s="16" t="s">
        <v>314</v>
      </c>
      <c r="J274" s="46"/>
      <c r="K274" s="46" t="str">
        <f t="shared" si="72"/>
        <v>&lt;color=#FFC766&gt;攻占1个9级或更高级资源点&lt;/color&gt;</v>
      </c>
      <c r="L274" s="46" t="s">
        <v>249</v>
      </c>
      <c r="M274" s="16" t="s">
        <v>930</v>
      </c>
      <c r="N274" s="18">
        <f t="shared" si="73"/>
        <v>2411020</v>
      </c>
      <c r="O274" s="18">
        <f t="shared" si="74"/>
        <v>2411000</v>
      </c>
      <c r="P274" s="20" t="s">
        <v>417</v>
      </c>
      <c r="Q274" s="20" t="s">
        <v>417</v>
      </c>
      <c r="R274" s="20">
        <v>1</v>
      </c>
      <c r="S274" s="17" t="s">
        <v>931</v>
      </c>
      <c r="T274" s="17" t="s">
        <v>932</v>
      </c>
      <c r="U274" s="44" t="s">
        <v>249</v>
      </c>
      <c r="V274" s="16" t="s">
        <v>928</v>
      </c>
      <c r="W274" s="16"/>
      <c r="X274" s="44">
        <v>1700723</v>
      </c>
      <c r="Y274" s="44"/>
      <c r="Z274" s="44"/>
      <c r="AA274" s="16" t="s">
        <v>933</v>
      </c>
      <c r="AB274" s="18">
        <f>IF(AA274="","",VLOOKUP(AA274,[4]界面跳转!$H:$I,2,FALSE))</f>
        <v>7582</v>
      </c>
      <c r="AD274" s="16"/>
      <c r="AE274" s="44"/>
      <c r="AF274" s="19">
        <f t="shared" si="75"/>
        <v>12500</v>
      </c>
      <c r="AI274" s="19">
        <f t="shared" si="76"/>
        <v>12500</v>
      </c>
    </row>
    <row r="275" spans="1:35" s="19" customFormat="1" ht="16.399999999999999" customHeight="1" x14ac:dyDescent="0.4">
      <c r="A275" s="18">
        <f t="shared" si="68"/>
        <v>2411030</v>
      </c>
      <c r="B275" s="19">
        <v>23</v>
      </c>
      <c r="C275" s="19">
        <v>1</v>
      </c>
      <c r="D275" s="16">
        <v>1</v>
      </c>
      <c r="E275" s="28">
        <f t="shared" si="65"/>
        <v>3</v>
      </c>
      <c r="F275" s="16">
        <f t="shared" si="69"/>
        <v>23103</v>
      </c>
      <c r="G275" s="46" t="str">
        <f t="shared" si="70"/>
        <v>攻占5个9级或更高级的资源点</v>
      </c>
      <c r="H275" s="46" t="str">
        <f t="shared" si="71"/>
        <v>22.1.3&gt;&gt;攻占5个9级或更高级的资源点</v>
      </c>
      <c r="I275" s="16" t="s">
        <v>314</v>
      </c>
      <c r="J275" s="46"/>
      <c r="K275" s="46" t="str">
        <f t="shared" si="72"/>
        <v>&lt;color=#FFC766&gt;攻占5个9级或更高级资源点&lt;/color&gt;</v>
      </c>
      <c r="L275" s="46" t="s">
        <v>249</v>
      </c>
      <c r="M275" s="16" t="s">
        <v>934</v>
      </c>
      <c r="N275" s="16">
        <f t="shared" si="73"/>
        <v>2411030</v>
      </c>
      <c r="O275" s="16">
        <f t="shared" si="74"/>
        <v>2411000</v>
      </c>
      <c r="P275" s="17" t="s">
        <v>417</v>
      </c>
      <c r="Q275" s="17" t="s">
        <v>417</v>
      </c>
      <c r="R275" s="17">
        <v>5</v>
      </c>
      <c r="S275" s="17" t="s">
        <v>931</v>
      </c>
      <c r="T275" s="17" t="s">
        <v>932</v>
      </c>
      <c r="U275" s="44" t="s">
        <v>249</v>
      </c>
      <c r="V275" s="16" t="s">
        <v>928</v>
      </c>
      <c r="W275" s="16"/>
      <c r="X275" s="44">
        <v>1700723</v>
      </c>
      <c r="Y275" s="44"/>
      <c r="Z275" s="44"/>
      <c r="AA275" s="16" t="s">
        <v>933</v>
      </c>
      <c r="AB275" s="18">
        <f>IF(AA275="","",VLOOKUP(AA275,[4]界面跳转!$H:$I,2,FALSE))</f>
        <v>7582</v>
      </c>
      <c r="AD275" s="16"/>
      <c r="AE275" s="44"/>
      <c r="AF275" s="19">
        <f t="shared" si="75"/>
        <v>12500</v>
      </c>
      <c r="AI275" s="19">
        <f t="shared" si="76"/>
        <v>12500</v>
      </c>
    </row>
    <row r="276" spans="1:35" s="28" customFormat="1" ht="16.399999999999999" customHeight="1" x14ac:dyDescent="0.4">
      <c r="A276" s="18">
        <f t="shared" si="68"/>
        <v>2411040</v>
      </c>
      <c r="B276" s="19">
        <v>23</v>
      </c>
      <c r="C276" s="19">
        <v>1</v>
      </c>
      <c r="D276" s="16">
        <v>1</v>
      </c>
      <c r="E276" s="28">
        <f t="shared" si="65"/>
        <v>4</v>
      </c>
      <c r="F276" s="44">
        <f t="shared" si="69"/>
        <v>23104</v>
      </c>
      <c r="G276" s="46" t="str">
        <f t="shared" si="70"/>
        <v>升级建筑提升城内繁荣度至160000点</v>
      </c>
      <c r="H276" s="46" t="str">
        <f t="shared" si="71"/>
        <v>22.1.4&gt;&gt;升级建筑提升城内繁荣度至160000点</v>
      </c>
      <c r="I276" s="16" t="s">
        <v>314</v>
      </c>
      <c r="J276" s="46"/>
      <c r="K276" s="46" t="str">
        <f t="shared" si="72"/>
        <v>&lt;color=#FFC766&gt;升级建筑提升繁荣度至160000点&lt;/color&gt;</v>
      </c>
      <c r="L276" s="46" t="s">
        <v>249</v>
      </c>
      <c r="M276" s="44" t="s">
        <v>935</v>
      </c>
      <c r="N276" s="44">
        <f t="shared" si="73"/>
        <v>2411040</v>
      </c>
      <c r="O276" s="44">
        <f t="shared" si="74"/>
        <v>2411000</v>
      </c>
      <c r="P276" s="29" t="s">
        <v>446</v>
      </c>
      <c r="Q276" s="29" t="s">
        <v>447</v>
      </c>
      <c r="R276" s="29">
        <v>160000</v>
      </c>
      <c r="S276" s="29" t="s">
        <v>411</v>
      </c>
      <c r="T276" s="29" t="s">
        <v>411</v>
      </c>
      <c r="U276" s="44" t="s">
        <v>249</v>
      </c>
      <c r="V276" s="44" t="s">
        <v>936</v>
      </c>
      <c r="W276" s="44"/>
      <c r="X276" s="44">
        <v>1700723</v>
      </c>
      <c r="Y276" s="44"/>
      <c r="Z276" s="44"/>
      <c r="AA276" s="44" t="s">
        <v>386</v>
      </c>
      <c r="AB276" s="44">
        <f>IF(AA276="","",VLOOKUP(AA276,[4]界面跳转!$H:$I,2,FALSE))</f>
        <v>7001</v>
      </c>
      <c r="AD276" s="44"/>
      <c r="AE276" s="44"/>
      <c r="AF276" s="28">
        <f t="shared" si="75"/>
        <v>12500</v>
      </c>
      <c r="AI276" s="28">
        <f t="shared" si="76"/>
        <v>12500</v>
      </c>
    </row>
    <row r="277" spans="1:35" s="24" customFormat="1" ht="16.399999999999999" customHeight="1" x14ac:dyDescent="0.4">
      <c r="A277" s="18">
        <f t="shared" si="68"/>
        <v>2411050</v>
      </c>
      <c r="B277" s="19">
        <v>23</v>
      </c>
      <c r="C277" s="19">
        <v>1</v>
      </c>
      <c r="D277" s="16">
        <v>1</v>
      </c>
      <c r="E277" s="28">
        <f t="shared" si="65"/>
        <v>5</v>
      </c>
      <c r="F277" s="46">
        <f t="shared" si="69"/>
        <v>23105</v>
      </c>
      <c r="G277" s="46" t="str">
        <f t="shared" si="70"/>
        <v>升级城镇中心至16级</v>
      </c>
      <c r="H277" s="46" t="str">
        <f t="shared" si="71"/>
        <v>22.1.5&gt;&gt;升级城镇中心至16级</v>
      </c>
      <c r="I277" s="16" t="s">
        <v>314</v>
      </c>
      <c r="J277" s="46"/>
      <c r="K277" s="46" t="str">
        <f t="shared" si="72"/>
        <v>&lt;color=#FFC766&gt;升级城镇中心至16级&lt;/color&gt;</v>
      </c>
      <c r="L277" s="46" t="s">
        <v>249</v>
      </c>
      <c r="M277" s="16" t="s">
        <v>937</v>
      </c>
      <c r="N277" s="46">
        <f t="shared" si="73"/>
        <v>2411050</v>
      </c>
      <c r="O277" s="46">
        <f t="shared" si="74"/>
        <v>2411000</v>
      </c>
      <c r="P277" s="46" t="s">
        <v>383</v>
      </c>
      <c r="Q277" s="46" t="s">
        <v>383</v>
      </c>
      <c r="R277" s="46">
        <v>16</v>
      </c>
      <c r="S277" s="46" t="s">
        <v>384</v>
      </c>
      <c r="T277" s="46" t="s">
        <v>384</v>
      </c>
      <c r="U277" s="44" t="s">
        <v>249</v>
      </c>
      <c r="V277" s="16" t="s">
        <v>938</v>
      </c>
      <c r="W277" s="46"/>
      <c r="X277" s="44">
        <v>1700723</v>
      </c>
      <c r="Y277" s="44"/>
      <c r="Z277" s="44"/>
      <c r="AA277" s="44" t="s">
        <v>386</v>
      </c>
      <c r="AB277" s="25">
        <f>IF(AA277="","",VLOOKUP(AA277,[4]界面跳转!$H:$I,2,FALSE))</f>
        <v>7001</v>
      </c>
      <c r="AD277" s="16"/>
      <c r="AE277" s="44"/>
      <c r="AF277" s="24">
        <f t="shared" si="75"/>
        <v>12500</v>
      </c>
      <c r="AI277" s="24">
        <f t="shared" si="76"/>
        <v>12500</v>
      </c>
    </row>
    <row r="278" spans="1:35" s="24" customFormat="1" ht="16.399999999999999" customHeight="1" x14ac:dyDescent="0.4">
      <c r="A278" s="18">
        <f t="shared" si="68"/>
        <v>2411060</v>
      </c>
      <c r="B278" s="19">
        <v>23</v>
      </c>
      <c r="C278" s="19">
        <v>1</v>
      </c>
      <c r="D278" s="16">
        <v>1</v>
      </c>
      <c r="E278" s="28">
        <f t="shared" si="65"/>
        <v>6</v>
      </c>
      <c r="F278" s="46">
        <f t="shared" si="69"/>
        <v>23106</v>
      </c>
      <c r="G278" s="46" t="str">
        <f t="shared" si="70"/>
        <v>升级居民房舍至16级</v>
      </c>
      <c r="H278" s="46" t="str">
        <f t="shared" si="71"/>
        <v>22.1.6&gt;&gt;升级居民房舍至16级</v>
      </c>
      <c r="I278" s="16" t="s">
        <v>314</v>
      </c>
      <c r="J278" s="46"/>
      <c r="K278" s="46" t="str">
        <f t="shared" si="72"/>
        <v>&lt;color=#FFC766&gt;升级居民房舍至16级&lt;/color&gt;</v>
      </c>
      <c r="L278" s="46" t="s">
        <v>249</v>
      </c>
      <c r="M278" s="16" t="s">
        <v>939</v>
      </c>
      <c r="N278" s="46">
        <f t="shared" si="73"/>
        <v>2411060</v>
      </c>
      <c r="O278" s="46">
        <f t="shared" si="74"/>
        <v>2411000</v>
      </c>
      <c r="P278" s="46" t="s">
        <v>669</v>
      </c>
      <c r="Q278" s="46" t="s">
        <v>669</v>
      </c>
      <c r="R278" s="46">
        <v>16</v>
      </c>
      <c r="S278" s="46" t="s">
        <v>384</v>
      </c>
      <c r="T278" s="46" t="s">
        <v>384</v>
      </c>
      <c r="U278" s="44" t="s">
        <v>249</v>
      </c>
      <c r="V278" s="16" t="s">
        <v>940</v>
      </c>
      <c r="W278" s="46"/>
      <c r="X278" s="44">
        <v>1700723</v>
      </c>
      <c r="Y278" s="44"/>
      <c r="Z278" s="44"/>
      <c r="AA278" s="16" t="s">
        <v>671</v>
      </c>
      <c r="AB278" s="25">
        <f>IF(AA278="","",VLOOKUP(AA278,[4]界面跳转!$H:$I,2,FALSE))</f>
        <v>7006</v>
      </c>
      <c r="AD278" s="16"/>
      <c r="AE278" s="44"/>
      <c r="AF278" s="24">
        <f t="shared" si="75"/>
        <v>12500</v>
      </c>
      <c r="AI278" s="24">
        <f t="shared" si="76"/>
        <v>12500</v>
      </c>
    </row>
    <row r="279" spans="1:35" s="24" customFormat="1" ht="16.399999999999999" customHeight="1" x14ac:dyDescent="0.4">
      <c r="A279" s="18">
        <f t="shared" si="68"/>
        <v>2411070</v>
      </c>
      <c r="B279" s="19">
        <v>23</v>
      </c>
      <c r="C279" s="19">
        <v>1</v>
      </c>
      <c r="D279" s="16">
        <v>1</v>
      </c>
      <c r="E279" s="28">
        <f t="shared" si="65"/>
        <v>7</v>
      </c>
      <c r="F279" s="46">
        <f t="shared" si="69"/>
        <v>23107</v>
      </c>
      <c r="G279" s="46" t="str">
        <f t="shared" si="70"/>
        <v>升级4个磨坊至16级</v>
      </c>
      <c r="H279" s="46" t="str">
        <f t="shared" si="71"/>
        <v>22.1.7&gt;&gt;升级4个磨坊至16级</v>
      </c>
      <c r="I279" s="16" t="s">
        <v>314</v>
      </c>
      <c r="J279" s="46"/>
      <c r="K279" s="46" t="str">
        <f t="shared" si="72"/>
        <v>&lt;color=#FFC766&gt;升级4个磨坊至16级&lt;/color&gt;</v>
      </c>
      <c r="L279" s="46" t="s">
        <v>249</v>
      </c>
      <c r="M279" s="16" t="s">
        <v>941</v>
      </c>
      <c r="N279" s="46">
        <f t="shared" si="73"/>
        <v>2411070</v>
      </c>
      <c r="O279" s="46">
        <f t="shared" si="74"/>
        <v>2411000</v>
      </c>
      <c r="P279" s="46" t="s">
        <v>942</v>
      </c>
      <c r="Q279" s="46" t="s">
        <v>942</v>
      </c>
      <c r="R279" s="46">
        <v>16</v>
      </c>
      <c r="S279" s="46" t="s">
        <v>384</v>
      </c>
      <c r="T279" s="46" t="s">
        <v>384</v>
      </c>
      <c r="U279" s="44" t="s">
        <v>249</v>
      </c>
      <c r="V279" s="16" t="s">
        <v>943</v>
      </c>
      <c r="W279" s="46"/>
      <c r="X279" s="44">
        <v>1700723</v>
      </c>
      <c r="Y279" s="44"/>
      <c r="Z279" s="44"/>
      <c r="AA279" s="16" t="s">
        <v>535</v>
      </c>
      <c r="AB279" s="25">
        <f>IF(AA279="","",VLOOKUP(AA279,[4]界面跳转!$H:$I,2,FALSE))</f>
        <v>7599</v>
      </c>
      <c r="AD279" s="16"/>
      <c r="AE279" s="44"/>
      <c r="AF279" s="24">
        <f t="shared" si="75"/>
        <v>12500</v>
      </c>
      <c r="AI279" s="24">
        <f t="shared" si="76"/>
        <v>12500</v>
      </c>
    </row>
    <row r="280" spans="1:35" s="24" customFormat="1" ht="16.399999999999999" customHeight="1" x14ac:dyDescent="0.4">
      <c r="A280" s="18">
        <f t="shared" si="68"/>
        <v>2411080</v>
      </c>
      <c r="B280" s="19">
        <v>23</v>
      </c>
      <c r="C280" s="19">
        <v>1</v>
      </c>
      <c r="D280" s="16">
        <v>1</v>
      </c>
      <c r="E280" s="28">
        <f t="shared" si="65"/>
        <v>8</v>
      </c>
      <c r="F280" s="46">
        <f t="shared" si="69"/>
        <v>23108</v>
      </c>
      <c r="G280" s="46" t="str">
        <f t="shared" si="70"/>
        <v>升级4个伐木场至16级</v>
      </c>
      <c r="H280" s="46" t="str">
        <f t="shared" si="71"/>
        <v>22.1.8&gt;&gt;升级4个伐木场至16级</v>
      </c>
      <c r="I280" s="16" t="s">
        <v>314</v>
      </c>
      <c r="J280" s="46"/>
      <c r="K280" s="46" t="str">
        <f t="shared" si="72"/>
        <v>&lt;color=#FFC766&gt;升级4个伐木场至16级&lt;/color&gt;</v>
      </c>
      <c r="L280" s="46" t="s">
        <v>249</v>
      </c>
      <c r="M280" s="16" t="s">
        <v>944</v>
      </c>
      <c r="N280" s="46">
        <f t="shared" si="73"/>
        <v>2411080</v>
      </c>
      <c r="O280" s="46">
        <f t="shared" si="74"/>
        <v>2411000</v>
      </c>
      <c r="P280" s="46" t="s">
        <v>945</v>
      </c>
      <c r="Q280" s="46" t="s">
        <v>945</v>
      </c>
      <c r="R280" s="46">
        <v>16</v>
      </c>
      <c r="S280" s="46" t="s">
        <v>384</v>
      </c>
      <c r="T280" s="46" t="s">
        <v>384</v>
      </c>
      <c r="U280" s="44" t="s">
        <v>249</v>
      </c>
      <c r="V280" s="16" t="s">
        <v>946</v>
      </c>
      <c r="W280" s="46"/>
      <c r="X280" s="44">
        <v>1700723</v>
      </c>
      <c r="Y280" s="44"/>
      <c r="Z280" s="44"/>
      <c r="AA280" s="16" t="s">
        <v>539</v>
      </c>
      <c r="AB280" s="25">
        <f>IF(AA280="","",VLOOKUP(AA280,[4]界面跳转!$H:$I,2,FALSE))</f>
        <v>7600</v>
      </c>
      <c r="AD280" s="16"/>
      <c r="AE280" s="44"/>
      <c r="AF280" s="24">
        <f t="shared" si="75"/>
        <v>12500</v>
      </c>
      <c r="AI280" s="24">
        <f t="shared" si="76"/>
        <v>12500</v>
      </c>
    </row>
    <row r="281" spans="1:35" s="24" customFormat="1" ht="16.399999999999999" customHeight="1" x14ac:dyDescent="0.4">
      <c r="A281" s="18">
        <f t="shared" si="68"/>
        <v>2411090</v>
      </c>
      <c r="B281" s="19">
        <v>23</v>
      </c>
      <c r="C281" s="19">
        <v>1</v>
      </c>
      <c r="D281" s="16">
        <v>1</v>
      </c>
      <c r="E281" s="28">
        <f t="shared" si="65"/>
        <v>9</v>
      </c>
      <c r="F281" s="46">
        <f t="shared" si="69"/>
        <v>23109</v>
      </c>
      <c r="G281" s="46" t="str">
        <f t="shared" si="70"/>
        <v>升级2个石矿场至16级</v>
      </c>
      <c r="H281" s="46" t="str">
        <f t="shared" si="71"/>
        <v>22.1.9&gt;&gt;升级2个石矿场至16级</v>
      </c>
      <c r="I281" s="16" t="s">
        <v>314</v>
      </c>
      <c r="J281" s="46"/>
      <c r="K281" s="46" t="str">
        <f t="shared" si="72"/>
        <v>&lt;color=#FFC766&gt;升级2个石矿场至16级&lt;/color&gt;</v>
      </c>
      <c r="L281" s="46" t="s">
        <v>249</v>
      </c>
      <c r="M281" s="16" t="s">
        <v>947</v>
      </c>
      <c r="N281" s="46">
        <f t="shared" si="73"/>
        <v>2411090</v>
      </c>
      <c r="O281" s="46">
        <f t="shared" si="74"/>
        <v>2411000</v>
      </c>
      <c r="P281" s="46" t="s">
        <v>541</v>
      </c>
      <c r="Q281" s="46" t="s">
        <v>541</v>
      </c>
      <c r="R281" s="46">
        <v>16</v>
      </c>
      <c r="S281" s="46" t="s">
        <v>384</v>
      </c>
      <c r="T281" s="46" t="s">
        <v>384</v>
      </c>
      <c r="U281" s="44" t="s">
        <v>249</v>
      </c>
      <c r="V281" s="16" t="s">
        <v>948</v>
      </c>
      <c r="W281" s="46"/>
      <c r="X281" s="44">
        <v>1700723</v>
      </c>
      <c r="Y281" s="44"/>
      <c r="Z281" s="44"/>
      <c r="AA281" s="16" t="s">
        <v>543</v>
      </c>
      <c r="AB281" s="25">
        <f>IF(AA281="","",VLOOKUP(AA281,[4]界面跳转!$H:$I,2,FALSE))</f>
        <v>7601</v>
      </c>
      <c r="AD281" s="16"/>
      <c r="AE281" s="44"/>
      <c r="AF281" s="24">
        <f t="shared" si="75"/>
        <v>12500</v>
      </c>
      <c r="AI281" s="24">
        <f t="shared" si="76"/>
        <v>12500</v>
      </c>
    </row>
    <row r="282" spans="1:35" s="24" customFormat="1" ht="16.399999999999999" customHeight="1" x14ac:dyDescent="0.4">
      <c r="A282" s="18">
        <f t="shared" si="68"/>
        <v>2411100</v>
      </c>
      <c r="B282" s="19">
        <v>23</v>
      </c>
      <c r="C282" s="19">
        <v>1</v>
      </c>
      <c r="D282" s="16">
        <v>1</v>
      </c>
      <c r="E282" s="28">
        <f t="shared" si="65"/>
        <v>10</v>
      </c>
      <c r="F282" s="46">
        <f t="shared" si="69"/>
        <v>23110</v>
      </c>
      <c r="G282" s="46" t="str">
        <f t="shared" si="70"/>
        <v>升级2个金矿场至16级</v>
      </c>
      <c r="H282" s="46" t="str">
        <f t="shared" si="71"/>
        <v>22.1.10&gt;&gt;升级2个金矿场至16级</v>
      </c>
      <c r="I282" s="16" t="s">
        <v>314</v>
      </c>
      <c r="J282" s="46"/>
      <c r="K282" s="46" t="str">
        <f t="shared" si="72"/>
        <v>&lt;color=#FFC766&gt;升级2个金矿场至16级&lt;/color&gt;</v>
      </c>
      <c r="L282" s="46" t="s">
        <v>249</v>
      </c>
      <c r="M282" s="16" t="s">
        <v>949</v>
      </c>
      <c r="N282" s="46">
        <f t="shared" si="73"/>
        <v>2411100</v>
      </c>
      <c r="O282" s="46">
        <f t="shared" si="74"/>
        <v>2411000</v>
      </c>
      <c r="P282" s="46" t="s">
        <v>753</v>
      </c>
      <c r="Q282" s="46" t="s">
        <v>753</v>
      </c>
      <c r="R282" s="46">
        <v>16</v>
      </c>
      <c r="S282" s="46" t="s">
        <v>384</v>
      </c>
      <c r="T282" s="46" t="s">
        <v>384</v>
      </c>
      <c r="U282" s="44" t="s">
        <v>249</v>
      </c>
      <c r="V282" s="16" t="s">
        <v>950</v>
      </c>
      <c r="W282" s="46"/>
      <c r="X282" s="44">
        <v>1700723</v>
      </c>
      <c r="Y282" s="44"/>
      <c r="Z282" s="44"/>
      <c r="AA282" s="16" t="s">
        <v>755</v>
      </c>
      <c r="AB282" s="25">
        <f>IF(AA282="","",VLOOKUP(AA282,[4]界面跳转!$H:$I,2,FALSE))</f>
        <v>7602</v>
      </c>
      <c r="AD282" s="16"/>
      <c r="AE282" s="44"/>
      <c r="AF282" s="24">
        <f t="shared" si="75"/>
        <v>12500</v>
      </c>
      <c r="AI282" s="24">
        <f t="shared" si="76"/>
        <v>12500</v>
      </c>
    </row>
    <row r="283" spans="1:35" s="31" customFormat="1" ht="16.5" customHeight="1" x14ac:dyDescent="0.4">
      <c r="A283" s="30">
        <f t="shared" si="68"/>
        <v>2510010</v>
      </c>
      <c r="B283" s="31">
        <v>24</v>
      </c>
      <c r="C283" s="31">
        <v>1</v>
      </c>
      <c r="D283" s="31">
        <v>0</v>
      </c>
      <c r="E283" s="31">
        <f t="shared" si="65"/>
        <v>1</v>
      </c>
      <c r="F283" s="30">
        <f t="shared" si="69"/>
        <v>24001</v>
      </c>
      <c r="G283" s="31" t="str">
        <f t="shared" si="70"/>
        <v>第24章 开启转场</v>
      </c>
      <c r="H283" s="31" t="str">
        <f t="shared" si="71"/>
        <v>第24章&gt;&gt; 开启转场</v>
      </c>
      <c r="I283" s="30" t="s">
        <v>314</v>
      </c>
      <c r="K283" s="30" t="str">
        <f t="shared" si="72"/>
        <v>&lt;color=#FFC766&gt;第24章 开启转场&lt;/color&gt;</v>
      </c>
      <c r="L283" s="30" t="s">
        <v>249</v>
      </c>
      <c r="M283" s="30" t="s">
        <v>315</v>
      </c>
      <c r="N283" s="30">
        <f t="shared" si="73"/>
        <v>2510010</v>
      </c>
      <c r="O283" s="30">
        <f t="shared" si="74"/>
        <v>2510000</v>
      </c>
      <c r="P283" s="32" t="s">
        <v>310</v>
      </c>
      <c r="Q283" s="32" t="s">
        <v>310</v>
      </c>
      <c r="R283" s="32"/>
      <c r="S283" s="32"/>
      <c r="T283" s="32"/>
      <c r="V283" s="30"/>
      <c r="W283" s="30"/>
      <c r="X283" s="30"/>
      <c r="Y283" s="30"/>
      <c r="Z283" s="30"/>
      <c r="AA283" s="30"/>
      <c r="AB283" s="36" t="str">
        <f>IF(AA283="","",VLOOKUP(AA283,[4]界面跳转!$H:$I,2,FALSE))</f>
        <v/>
      </c>
      <c r="AD283" s="30"/>
      <c r="AE283" s="30"/>
      <c r="AF283" s="31" t="str">
        <f t="shared" si="75"/>
        <v/>
      </c>
      <c r="AI283" s="31" t="str">
        <f t="shared" si="76"/>
        <v/>
      </c>
    </row>
    <row r="284" spans="1:35" s="22" customFormat="1" ht="16.5" customHeight="1" x14ac:dyDescent="0.4">
      <c r="A284" s="21">
        <f t="shared" si="68"/>
        <v>2511000</v>
      </c>
      <c r="B284" s="22">
        <v>24</v>
      </c>
      <c r="C284" s="22">
        <v>1</v>
      </c>
      <c r="D284" s="22">
        <v>1</v>
      </c>
      <c r="E284" s="22">
        <f t="shared" si="65"/>
        <v>0</v>
      </c>
      <c r="F284" s="21">
        <f t="shared" si="69"/>
        <v>24109</v>
      </c>
      <c r="G284" s="21" t="str">
        <f t="shared" si="70"/>
        <v>第24章 全盛实力</v>
      </c>
      <c r="H284" s="21" t="str">
        <f t="shared" si="71"/>
        <v>第24章&gt;&gt; 全盛实力</v>
      </c>
      <c r="I284" s="21" t="s">
        <v>314</v>
      </c>
      <c r="K284" s="21" t="str">
        <f t="shared" si="72"/>
        <v>&lt;color=#FFC766&gt;第24章 全盛实力&lt;/color&gt;</v>
      </c>
      <c r="L284" s="21" t="s">
        <v>249</v>
      </c>
      <c r="M284" s="21" t="s">
        <v>315</v>
      </c>
      <c r="N284" s="21">
        <f t="shared" si="73"/>
        <v>2511000</v>
      </c>
      <c r="O284" s="21">
        <f t="shared" si="74"/>
        <v>2511000</v>
      </c>
      <c r="P284" s="23" t="s">
        <v>311</v>
      </c>
      <c r="Q284" s="23" t="s">
        <v>311</v>
      </c>
      <c r="R284" s="23"/>
      <c r="S284" s="23"/>
      <c r="T284" s="23"/>
      <c r="V284" s="21"/>
      <c r="W284" s="21"/>
      <c r="X284" s="21"/>
      <c r="Y284" s="21"/>
      <c r="Z284" s="21"/>
      <c r="AA284" s="21"/>
      <c r="AB284" s="37" t="str">
        <f>IF(AA284="","",VLOOKUP(AA284,[4]界面跳转!$H:$I,2,FALSE))</f>
        <v/>
      </c>
      <c r="AD284" s="21"/>
      <c r="AE284" s="21"/>
      <c r="AF284" s="22" t="str">
        <f t="shared" si="75"/>
        <v/>
      </c>
      <c r="AI284" s="22" t="str">
        <f t="shared" si="76"/>
        <v/>
      </c>
    </row>
    <row r="285" spans="1:35" s="28" customFormat="1" ht="16.399999999999999" customHeight="1" x14ac:dyDescent="0.4">
      <c r="A285" s="18">
        <f t="shared" si="68"/>
        <v>2511010</v>
      </c>
      <c r="B285" s="19">
        <v>24</v>
      </c>
      <c r="C285" s="19">
        <v>1</v>
      </c>
      <c r="D285" s="16">
        <v>1</v>
      </c>
      <c r="E285" s="28">
        <f t="shared" si="65"/>
        <v>1</v>
      </c>
      <c r="F285" s="44">
        <f t="shared" si="69"/>
        <v>24101</v>
      </c>
      <c r="G285" s="46" t="str">
        <f t="shared" si="70"/>
        <v>升级任意1个风格类【城堡英雄设施】至5级</v>
      </c>
      <c r="H285" s="46" t="str">
        <f t="shared" si="71"/>
        <v>23.1.1&gt;&gt;升级任意1个风格类【城堡英雄设施】至5级</v>
      </c>
      <c r="I285" s="16" t="s">
        <v>314</v>
      </c>
      <c r="J285" s="46"/>
      <c r="K285" s="46" t="str">
        <f t="shared" si="72"/>
        <v>&lt;color=#FFC766&gt;升级1个风格类【英雄设施】至5级&lt;/color&gt;</v>
      </c>
      <c r="L285" s="46" t="s">
        <v>249</v>
      </c>
      <c r="M285" s="46" t="s">
        <v>951</v>
      </c>
      <c r="N285" s="44">
        <f t="shared" si="73"/>
        <v>2511010</v>
      </c>
      <c r="O285" s="44">
        <f t="shared" si="74"/>
        <v>2511000</v>
      </c>
      <c r="P285" s="29" t="s">
        <v>917</v>
      </c>
      <c r="Q285" s="29" t="s">
        <v>918</v>
      </c>
      <c r="R285" s="29">
        <v>5</v>
      </c>
      <c r="S285" s="29" t="s">
        <v>384</v>
      </c>
      <c r="T285" s="29" t="s">
        <v>384</v>
      </c>
      <c r="U285" s="44" t="s">
        <v>249</v>
      </c>
      <c r="V285" s="46" t="s">
        <v>952</v>
      </c>
      <c r="W285" s="44"/>
      <c r="X285" s="44">
        <v>1700724</v>
      </c>
      <c r="Y285" s="44"/>
      <c r="Z285" s="44"/>
      <c r="AA285" s="16" t="s">
        <v>920</v>
      </c>
      <c r="AB285" s="44">
        <f>IF(AA285="","",VLOOKUP(AA285,[4]界面跳转!$H:$I,2,FALSE))</f>
        <v>7349</v>
      </c>
      <c r="AD285" s="44"/>
      <c r="AE285" s="44"/>
      <c r="AF285" s="28">
        <f t="shared" si="75"/>
        <v>13000</v>
      </c>
      <c r="AI285" s="28">
        <f t="shared" si="76"/>
        <v>13000</v>
      </c>
    </row>
    <row r="286" spans="1:35" s="28" customFormat="1" ht="16.399999999999999" customHeight="1" x14ac:dyDescent="0.4">
      <c r="A286" s="18">
        <f t="shared" si="68"/>
        <v>2511020</v>
      </c>
      <c r="B286" s="19">
        <v>24</v>
      </c>
      <c r="C286" s="19">
        <v>1</v>
      </c>
      <c r="D286" s="16">
        <v>1</v>
      </c>
      <c r="E286" s="28">
        <f t="shared" si="65"/>
        <v>2</v>
      </c>
      <c r="F286" s="44">
        <f t="shared" si="69"/>
        <v>24102</v>
      </c>
      <c r="G286" s="46" t="str">
        <f t="shared" si="70"/>
        <v>升级建筑提升城内繁荣度至300000点</v>
      </c>
      <c r="H286" s="46" t="str">
        <f t="shared" si="71"/>
        <v>23.1.2&gt;&gt;升级建筑提升城内繁荣度至300000点</v>
      </c>
      <c r="I286" s="16" t="s">
        <v>314</v>
      </c>
      <c r="J286" s="46"/>
      <c r="K286" s="46" t="str">
        <f t="shared" si="72"/>
        <v>&lt;color=#FFC766&gt;升级建筑提升繁荣度至300000点&lt;/color&gt;</v>
      </c>
      <c r="L286" s="46" t="s">
        <v>249</v>
      </c>
      <c r="M286" s="44" t="s">
        <v>953</v>
      </c>
      <c r="N286" s="44">
        <f t="shared" si="73"/>
        <v>2511020</v>
      </c>
      <c r="O286" s="44">
        <f t="shared" si="74"/>
        <v>2511000</v>
      </c>
      <c r="P286" s="29" t="s">
        <v>446</v>
      </c>
      <c r="Q286" s="29" t="s">
        <v>447</v>
      </c>
      <c r="R286" s="29">
        <v>300000</v>
      </c>
      <c r="S286" s="29" t="s">
        <v>411</v>
      </c>
      <c r="T286" s="29" t="s">
        <v>411</v>
      </c>
      <c r="U286" s="44" t="s">
        <v>249</v>
      </c>
      <c r="V286" s="44" t="s">
        <v>954</v>
      </c>
      <c r="W286" s="44"/>
      <c r="X286" s="44">
        <v>1700724</v>
      </c>
      <c r="Y286" s="44"/>
      <c r="Z286" s="44"/>
      <c r="AA286" s="44" t="s">
        <v>386</v>
      </c>
      <c r="AB286" s="44">
        <f>IF(AA286="","",VLOOKUP(AA286,[4]界面跳转!$H:$I,2,FALSE))</f>
        <v>7001</v>
      </c>
      <c r="AD286" s="44"/>
      <c r="AE286" s="44"/>
      <c r="AF286" s="28">
        <f t="shared" si="75"/>
        <v>13000</v>
      </c>
      <c r="AI286" s="28">
        <f t="shared" si="76"/>
        <v>13000</v>
      </c>
    </row>
    <row r="287" spans="1:35" s="24" customFormat="1" ht="16.399999999999999" customHeight="1" x14ac:dyDescent="0.4">
      <c r="A287" s="18">
        <f t="shared" si="68"/>
        <v>2511030</v>
      </c>
      <c r="B287" s="19">
        <v>24</v>
      </c>
      <c r="C287" s="19">
        <v>1</v>
      </c>
      <c r="D287" s="16">
        <v>1</v>
      </c>
      <c r="E287" s="28">
        <f t="shared" si="65"/>
        <v>3</v>
      </c>
      <c r="F287" s="46">
        <f t="shared" si="69"/>
        <v>24103</v>
      </c>
      <c r="G287" s="46" t="str">
        <f t="shared" si="70"/>
        <v>升级城镇中心至18级</v>
      </c>
      <c r="H287" s="46" t="str">
        <f t="shared" si="71"/>
        <v>23.1.3&gt;&gt;升级城镇中心至18级</v>
      </c>
      <c r="I287" s="16" t="s">
        <v>314</v>
      </c>
      <c r="J287" s="46"/>
      <c r="K287" s="46" t="str">
        <f t="shared" si="72"/>
        <v>&lt;color=#FFC766&gt;升级城镇中心至18级&lt;/color&gt;</v>
      </c>
      <c r="L287" s="46" t="s">
        <v>249</v>
      </c>
      <c r="M287" s="16" t="s">
        <v>955</v>
      </c>
      <c r="N287" s="46">
        <f t="shared" si="73"/>
        <v>2511030</v>
      </c>
      <c r="O287" s="46">
        <f t="shared" si="74"/>
        <v>2511000</v>
      </c>
      <c r="P287" s="46" t="s">
        <v>383</v>
      </c>
      <c r="Q287" s="46" t="s">
        <v>383</v>
      </c>
      <c r="R287" s="46">
        <v>18</v>
      </c>
      <c r="S287" s="46" t="s">
        <v>384</v>
      </c>
      <c r="T287" s="46" t="s">
        <v>384</v>
      </c>
      <c r="U287" s="44" t="s">
        <v>249</v>
      </c>
      <c r="V287" s="16" t="s">
        <v>956</v>
      </c>
      <c r="W287" s="46"/>
      <c r="X287" s="44">
        <v>1700724</v>
      </c>
      <c r="Y287" s="44"/>
      <c r="Z287" s="44"/>
      <c r="AA287" s="44" t="s">
        <v>386</v>
      </c>
      <c r="AB287" s="25">
        <f>IF(AA287="","",VLOOKUP(AA287,[4]界面跳转!$H:$I,2,FALSE))</f>
        <v>7001</v>
      </c>
      <c r="AD287" s="44"/>
      <c r="AE287" s="44"/>
      <c r="AF287" s="24">
        <f t="shared" si="75"/>
        <v>13000</v>
      </c>
      <c r="AI287" s="24">
        <f t="shared" si="76"/>
        <v>13000</v>
      </c>
    </row>
    <row r="288" spans="1:35" s="24" customFormat="1" ht="16.399999999999999" customHeight="1" x14ac:dyDescent="0.4">
      <c r="A288" s="18">
        <f t="shared" si="68"/>
        <v>2511040</v>
      </c>
      <c r="B288" s="19">
        <v>24</v>
      </c>
      <c r="C288" s="19">
        <v>1</v>
      </c>
      <c r="D288" s="16">
        <v>1</v>
      </c>
      <c r="E288" s="28">
        <f t="shared" si="65"/>
        <v>4</v>
      </c>
      <c r="F288" s="46">
        <f t="shared" si="69"/>
        <v>24104</v>
      </c>
      <c r="G288" s="46" t="str">
        <f t="shared" si="70"/>
        <v>升级城堡设施【后勤营】至12级</v>
      </c>
      <c r="H288" s="46" t="str">
        <f t="shared" si="71"/>
        <v>23.1.4&gt;&gt;升级城堡设施【后勤营】至12级</v>
      </c>
      <c r="I288" s="16" t="s">
        <v>314</v>
      </c>
      <c r="J288" s="46"/>
      <c r="K288" s="46" t="str">
        <f t="shared" si="72"/>
        <v>&lt;color=#FFC766&gt;升级设施【后勤营】至12级&lt;/color&gt;</v>
      </c>
      <c r="L288" s="46" t="s">
        <v>249</v>
      </c>
      <c r="M288" s="46" t="s">
        <v>957</v>
      </c>
      <c r="N288" s="46">
        <f t="shared" si="73"/>
        <v>2511040</v>
      </c>
      <c r="O288" s="46">
        <f t="shared" si="74"/>
        <v>2511000</v>
      </c>
      <c r="P288" s="46" t="s">
        <v>773</v>
      </c>
      <c r="Q288" s="46" t="s">
        <v>774</v>
      </c>
      <c r="R288" s="46">
        <v>12</v>
      </c>
      <c r="S288" s="46" t="s">
        <v>384</v>
      </c>
      <c r="T288" s="46" t="s">
        <v>384</v>
      </c>
      <c r="U288" s="44" t="s">
        <v>249</v>
      </c>
      <c r="V288" s="46" t="s">
        <v>958</v>
      </c>
      <c r="W288" s="46"/>
      <c r="X288" s="44">
        <v>1700724</v>
      </c>
      <c r="Y288" s="44"/>
      <c r="Z288" s="44"/>
      <c r="AA288" s="16" t="s">
        <v>813</v>
      </c>
      <c r="AB288" s="25">
        <f>IF(AA288="","",VLOOKUP(AA288,[4]界面跳转!$H:$I,2,FALSE))</f>
        <v>7340</v>
      </c>
      <c r="AD288" s="16"/>
      <c r="AE288" s="44"/>
      <c r="AF288" s="24">
        <f t="shared" si="75"/>
        <v>13000</v>
      </c>
      <c r="AI288" s="24">
        <f t="shared" si="76"/>
        <v>13000</v>
      </c>
    </row>
    <row r="289" spans="1:35" s="19" customFormat="1" ht="16.399999999999999" customHeight="1" x14ac:dyDescent="0.4">
      <c r="A289" s="18">
        <f t="shared" si="68"/>
        <v>2511050</v>
      </c>
      <c r="B289" s="19">
        <v>24</v>
      </c>
      <c r="C289" s="19">
        <v>1</v>
      </c>
      <c r="D289" s="16">
        <v>1</v>
      </c>
      <c r="E289" s="28">
        <f t="shared" si="65"/>
        <v>5</v>
      </c>
      <c r="F289" s="16">
        <f t="shared" si="69"/>
        <v>24105</v>
      </c>
      <c r="G289" s="46" t="str">
        <f t="shared" si="70"/>
        <v>升级任意1个防御类【城堡兵营设施】至5级</v>
      </c>
      <c r="H289" s="46" t="str">
        <f t="shared" si="71"/>
        <v>23.1.5&gt;&gt;升级任意1个防御类【城堡兵营设施】至5级</v>
      </c>
      <c r="I289" s="16" t="s">
        <v>314</v>
      </c>
      <c r="J289" s="46"/>
      <c r="K289" s="46" t="str">
        <f t="shared" si="72"/>
        <v>&lt;color=#FFC766&gt;升级1个防御类【兵营设施】至5级&lt;/color&gt;</v>
      </c>
      <c r="L289" s="46" t="s">
        <v>249</v>
      </c>
      <c r="M289" s="46" t="s">
        <v>959</v>
      </c>
      <c r="N289" s="16">
        <f t="shared" si="73"/>
        <v>2511050</v>
      </c>
      <c r="O289" s="16">
        <f t="shared" si="74"/>
        <v>2511000</v>
      </c>
      <c r="P289" s="17" t="s">
        <v>960</v>
      </c>
      <c r="Q289" s="17" t="s">
        <v>961</v>
      </c>
      <c r="R289" s="29">
        <v>5</v>
      </c>
      <c r="S289" s="29" t="s">
        <v>384</v>
      </c>
      <c r="T289" s="29" t="s">
        <v>384</v>
      </c>
      <c r="U289" s="44" t="s">
        <v>249</v>
      </c>
      <c r="V289" s="46" t="s">
        <v>962</v>
      </c>
      <c r="W289" s="16"/>
      <c r="X289" s="44">
        <v>1700724</v>
      </c>
      <c r="Y289" s="44"/>
      <c r="Z289" s="44"/>
      <c r="AA289" s="16" t="s">
        <v>963</v>
      </c>
      <c r="AB289" s="18">
        <f>IF(AA289="","",VLOOKUP(AA289,[4]界面跳转!$H:$I,2,FALSE))</f>
        <v>7425</v>
      </c>
      <c r="AD289" s="44"/>
      <c r="AE289" s="44"/>
      <c r="AF289" s="19">
        <f t="shared" si="75"/>
        <v>13000</v>
      </c>
      <c r="AI289" s="19">
        <f t="shared" si="76"/>
        <v>13000</v>
      </c>
    </row>
    <row r="290" spans="1:35" s="24" customFormat="1" ht="16.399999999999999" customHeight="1" x14ac:dyDescent="0.4">
      <c r="A290" s="18">
        <f t="shared" si="68"/>
        <v>2511060</v>
      </c>
      <c r="B290" s="19">
        <v>24</v>
      </c>
      <c r="C290" s="19">
        <v>1</v>
      </c>
      <c r="D290" s="16">
        <v>1</v>
      </c>
      <c r="E290" s="28">
        <f t="shared" si="65"/>
        <v>6</v>
      </c>
      <c r="F290" s="46">
        <f t="shared" si="69"/>
        <v>24106</v>
      </c>
      <c r="G290" s="46" t="str">
        <f t="shared" si="70"/>
        <v>任意2支部队上阵士兵数分别达到90000名</v>
      </c>
      <c r="H290" s="46" t="str">
        <f t="shared" si="71"/>
        <v>23.1.6&gt;&gt;任意2支部队上阵士兵数分别达到90000名</v>
      </c>
      <c r="I290" s="16" t="s">
        <v>314</v>
      </c>
      <c r="J290" s="46"/>
      <c r="K290" s="46" t="str">
        <f t="shared" si="72"/>
        <v>&lt;color=#FFC766&gt;任意2支部队士兵数达到90000名&lt;/color&gt;</v>
      </c>
      <c r="L290" s="46" t="s">
        <v>249</v>
      </c>
      <c r="M290" s="46" t="s">
        <v>964</v>
      </c>
      <c r="N290" s="46">
        <f t="shared" si="73"/>
        <v>2511060</v>
      </c>
      <c r="O290" s="46">
        <f t="shared" si="74"/>
        <v>2511000</v>
      </c>
      <c r="P290" s="46" t="s">
        <v>629</v>
      </c>
      <c r="Q290" s="46" t="s">
        <v>630</v>
      </c>
      <c r="R290" s="46">
        <v>90000</v>
      </c>
      <c r="S290" s="46" t="s">
        <v>393</v>
      </c>
      <c r="T290" s="46" t="s">
        <v>393</v>
      </c>
      <c r="U290" s="44" t="s">
        <v>249</v>
      </c>
      <c r="V290" s="46" t="s">
        <v>928</v>
      </c>
      <c r="W290" s="46"/>
      <c r="X290" s="44">
        <v>1700724</v>
      </c>
      <c r="Y290" s="44"/>
      <c r="Z290" s="44"/>
      <c r="AA290" s="43" t="s">
        <v>965</v>
      </c>
      <c r="AB290" s="25">
        <f>IF(AA290="","",VLOOKUP(AA290,[4]界面跳转!$H:$I,2,FALSE))</f>
        <v>7473</v>
      </c>
      <c r="AD290" s="44"/>
      <c r="AE290" s="44"/>
      <c r="AF290" s="24">
        <f t="shared" si="75"/>
        <v>13000</v>
      </c>
      <c r="AI290" s="24">
        <f t="shared" si="76"/>
        <v>13000</v>
      </c>
    </row>
    <row r="291" spans="1:35" s="24" customFormat="1" ht="16.399999999999999" customHeight="1" x14ac:dyDescent="0.4">
      <c r="A291" s="18">
        <f t="shared" si="68"/>
        <v>2511070</v>
      </c>
      <c r="B291" s="19">
        <v>24</v>
      </c>
      <c r="C291" s="19">
        <v>1</v>
      </c>
      <c r="D291" s="16">
        <v>1</v>
      </c>
      <c r="E291" s="28">
        <f t="shared" si="65"/>
        <v>7</v>
      </c>
      <c r="F291" s="46">
        <f t="shared" si="69"/>
        <v>24107</v>
      </c>
      <c r="G291" s="46" t="str">
        <f t="shared" si="70"/>
        <v>攻占8个9级或更高级的资源点</v>
      </c>
      <c r="H291" s="46" t="str">
        <f t="shared" si="71"/>
        <v>23.1.7&gt;&gt;攻占8个9级或更高级的资源点</v>
      </c>
      <c r="I291" s="16" t="s">
        <v>314</v>
      </c>
      <c r="J291" s="46"/>
      <c r="K291" s="46" t="str">
        <f t="shared" si="72"/>
        <v>&lt;color=#FFC766&gt;攻占8个9级或更高级资源点&lt;/color&gt;</v>
      </c>
      <c r="L291" s="46" t="s">
        <v>249</v>
      </c>
      <c r="M291" s="16" t="s">
        <v>966</v>
      </c>
      <c r="N291" s="46">
        <f t="shared" si="73"/>
        <v>2511070</v>
      </c>
      <c r="O291" s="46">
        <f t="shared" si="74"/>
        <v>2511000</v>
      </c>
      <c r="P291" s="46" t="s">
        <v>417</v>
      </c>
      <c r="Q291" s="46" t="s">
        <v>417</v>
      </c>
      <c r="R291" s="46">
        <v>8</v>
      </c>
      <c r="S291" s="17" t="s">
        <v>931</v>
      </c>
      <c r="T291" s="17" t="s">
        <v>932</v>
      </c>
      <c r="U291" s="44" t="s">
        <v>249</v>
      </c>
      <c r="V291" s="16" t="s">
        <v>928</v>
      </c>
      <c r="W291" s="46"/>
      <c r="X291" s="44">
        <v>1700724</v>
      </c>
      <c r="Y291" s="44"/>
      <c r="Z291" s="44"/>
      <c r="AA291" s="16" t="s">
        <v>933</v>
      </c>
      <c r="AB291" s="25">
        <f>IF(AA291="","",VLOOKUP(AA291,[4]界面跳转!$H:$I,2,FALSE))</f>
        <v>7582</v>
      </c>
      <c r="AD291" s="44"/>
      <c r="AE291" s="44"/>
      <c r="AF291" s="24">
        <f t="shared" si="75"/>
        <v>13000</v>
      </c>
      <c r="AI291" s="24">
        <f t="shared" si="76"/>
        <v>13000</v>
      </c>
    </row>
    <row r="292" spans="1:35" s="24" customFormat="1" ht="16.399999999999999" customHeight="1" x14ac:dyDescent="0.4">
      <c r="A292" s="18">
        <f t="shared" si="68"/>
        <v>2511080</v>
      </c>
      <c r="B292" s="19">
        <v>24</v>
      </c>
      <c r="C292" s="19">
        <v>1</v>
      </c>
      <c r="D292" s="16">
        <v>1</v>
      </c>
      <c r="E292" s="28">
        <f t="shared" si="65"/>
        <v>8</v>
      </c>
      <c r="F292" s="46">
        <f t="shared" si="69"/>
        <v>24108</v>
      </c>
      <c r="G292" s="46" t="str">
        <f t="shared" si="70"/>
        <v>攻占更多资源点提升势力值至10000点</v>
      </c>
      <c r="H292" s="46" t="str">
        <f t="shared" si="71"/>
        <v>23.1.8&gt;&gt;攻占更多资源点提升势力值至10000点</v>
      </c>
      <c r="I292" s="16" t="s">
        <v>314</v>
      </c>
      <c r="J292" s="46"/>
      <c r="K292" s="46" t="str">
        <f t="shared" si="72"/>
        <v>&lt;color=#FFC766&gt;攻占资源点提升势力值至10000点&lt;/color&gt;</v>
      </c>
      <c r="L292" s="46" t="s">
        <v>249</v>
      </c>
      <c r="M292" s="46" t="s">
        <v>967</v>
      </c>
      <c r="N292" s="46">
        <f t="shared" si="73"/>
        <v>2511080</v>
      </c>
      <c r="O292" s="46">
        <f t="shared" si="74"/>
        <v>2511000</v>
      </c>
      <c r="P292" s="46" t="s">
        <v>516</v>
      </c>
      <c r="Q292" s="46" t="s">
        <v>517</v>
      </c>
      <c r="R292" s="46">
        <v>10000</v>
      </c>
      <c r="S292" s="46" t="s">
        <v>411</v>
      </c>
      <c r="T292" s="46" t="s">
        <v>411</v>
      </c>
      <c r="U292" s="44" t="s">
        <v>249</v>
      </c>
      <c r="V292" s="16" t="s">
        <v>928</v>
      </c>
      <c r="W292" s="46"/>
      <c r="X292" s="44">
        <v>1700724</v>
      </c>
      <c r="Y292" s="44"/>
      <c r="Z292" s="44"/>
      <c r="AA292" s="16" t="s">
        <v>698</v>
      </c>
      <c r="AB292" s="25">
        <f>IF(AA292="","",VLOOKUP(AA292,[4]界面跳转!$H:$I,2,FALSE))</f>
        <v>7253</v>
      </c>
      <c r="AD292" s="44"/>
      <c r="AE292" s="44"/>
      <c r="AF292" s="24">
        <f t="shared" si="75"/>
        <v>13000</v>
      </c>
      <c r="AI292" s="24">
        <f t="shared" si="76"/>
        <v>13000</v>
      </c>
    </row>
    <row r="293" spans="1:35" s="31" customFormat="1" ht="16.5" customHeight="1" x14ac:dyDescent="0.4">
      <c r="A293" s="30">
        <f t="shared" si="68"/>
        <v>2610010</v>
      </c>
      <c r="B293" s="31">
        <v>25</v>
      </c>
      <c r="C293" s="31">
        <v>1</v>
      </c>
      <c r="D293" s="31">
        <v>0</v>
      </c>
      <c r="E293" s="31">
        <f t="shared" ref="E293:E305" si="77">IF(D293=0,1,IF(D293=D292,E292+1,0))</f>
        <v>1</v>
      </c>
      <c r="F293" s="30">
        <f t="shared" si="69"/>
        <v>25001</v>
      </c>
      <c r="G293" s="31" t="str">
        <f t="shared" si="70"/>
        <v>第25章 开启转场</v>
      </c>
      <c r="H293" s="31" t="str">
        <f t="shared" si="71"/>
        <v>第25章&gt;&gt; 开启转场</v>
      </c>
      <c r="I293" s="30" t="s">
        <v>314</v>
      </c>
      <c r="K293" s="30" t="str">
        <f t="shared" si="72"/>
        <v>&lt;color=#FFC766&gt;第25章 开启转场&lt;/color&gt;</v>
      </c>
      <c r="L293" s="30" t="s">
        <v>249</v>
      </c>
      <c r="M293" s="30" t="s">
        <v>315</v>
      </c>
      <c r="N293" s="30">
        <f t="shared" si="73"/>
        <v>2610010</v>
      </c>
      <c r="O293" s="30">
        <f t="shared" si="74"/>
        <v>2610000</v>
      </c>
      <c r="P293" s="32" t="s">
        <v>312</v>
      </c>
      <c r="Q293" s="32" t="s">
        <v>312</v>
      </c>
      <c r="R293" s="32"/>
      <c r="S293" s="32"/>
      <c r="T293" s="32"/>
      <c r="V293" s="30"/>
      <c r="W293" s="30"/>
      <c r="X293" s="30"/>
      <c r="Y293" s="30"/>
      <c r="Z293" s="30"/>
      <c r="AA293" s="30"/>
      <c r="AB293" s="36" t="str">
        <f>IF(AA293="","",VLOOKUP(AA293,[4]界面跳转!$H:$I,2,FALSE))</f>
        <v/>
      </c>
      <c r="AD293" s="30"/>
      <c r="AE293" s="30"/>
      <c r="AF293" s="31" t="str">
        <f t="shared" si="75"/>
        <v/>
      </c>
      <c r="AI293" s="31" t="str">
        <f t="shared" si="76"/>
        <v/>
      </c>
    </row>
    <row r="294" spans="1:35" s="22" customFormat="1" ht="16.5" customHeight="1" x14ac:dyDescent="0.4">
      <c r="A294" s="21">
        <f t="shared" si="68"/>
        <v>2611000</v>
      </c>
      <c r="B294" s="22">
        <v>25</v>
      </c>
      <c r="C294" s="22">
        <v>1</v>
      </c>
      <c r="D294" s="22">
        <v>1</v>
      </c>
      <c r="E294" s="22">
        <f t="shared" si="77"/>
        <v>0</v>
      </c>
      <c r="F294" s="21">
        <f t="shared" si="69"/>
        <v>25112</v>
      </c>
      <c r="G294" s="21" t="str">
        <f t="shared" si="70"/>
        <v>第25章 称霸帝国</v>
      </c>
      <c r="H294" s="21" t="str">
        <f t="shared" si="71"/>
        <v>第25章&gt;&gt; 称霸帝国</v>
      </c>
      <c r="I294" s="21" t="s">
        <v>314</v>
      </c>
      <c r="K294" s="21" t="str">
        <f t="shared" si="72"/>
        <v>&lt;color=#FFC766&gt;第25章 称霸帝国&lt;/color&gt;</v>
      </c>
      <c r="L294" s="21" t="s">
        <v>249</v>
      </c>
      <c r="M294" s="21" t="s">
        <v>315</v>
      </c>
      <c r="N294" s="21">
        <f t="shared" si="73"/>
        <v>2611000</v>
      </c>
      <c r="O294" s="21">
        <f t="shared" si="74"/>
        <v>2611000</v>
      </c>
      <c r="P294" s="23" t="s">
        <v>313</v>
      </c>
      <c r="Q294" s="23" t="s">
        <v>313</v>
      </c>
      <c r="R294" s="23"/>
      <c r="S294" s="23"/>
      <c r="T294" s="23"/>
      <c r="V294" s="21"/>
      <c r="W294" s="21"/>
      <c r="X294" s="21"/>
      <c r="Y294" s="21"/>
      <c r="Z294" s="21"/>
      <c r="AA294" s="21"/>
      <c r="AB294" s="37" t="str">
        <f>IF(AA294="","",VLOOKUP(AA294,[4]界面跳转!$H:$I,2,FALSE))</f>
        <v/>
      </c>
      <c r="AD294" s="21"/>
      <c r="AE294" s="21"/>
      <c r="AF294" s="22" t="str">
        <f t="shared" si="75"/>
        <v/>
      </c>
      <c r="AI294" s="22" t="str">
        <f t="shared" si="76"/>
        <v/>
      </c>
    </row>
    <row r="295" spans="1:35" s="28" customFormat="1" ht="16.399999999999999" customHeight="1" x14ac:dyDescent="0.4">
      <c r="A295" s="18">
        <f t="shared" si="68"/>
        <v>2611010</v>
      </c>
      <c r="B295" s="19">
        <v>25</v>
      </c>
      <c r="C295" s="19">
        <v>1</v>
      </c>
      <c r="D295" s="16">
        <v>1</v>
      </c>
      <c r="E295" s="28">
        <f t="shared" si="77"/>
        <v>1</v>
      </c>
      <c r="F295" s="44">
        <f t="shared" si="69"/>
        <v>25101</v>
      </c>
      <c r="G295" s="46" t="str">
        <f t="shared" si="70"/>
        <v>升级建筑提升城内繁荣度至560000点</v>
      </c>
      <c r="H295" s="46" t="str">
        <f t="shared" si="71"/>
        <v>24.1.1&gt;&gt;升级建筑提升城内繁荣度至560000点</v>
      </c>
      <c r="I295" s="16" t="s">
        <v>314</v>
      </c>
      <c r="J295" s="46"/>
      <c r="K295" s="46" t="str">
        <f t="shared" si="72"/>
        <v>&lt;color=#FFC766&gt;升级建筑提升繁荣度至560000点&lt;/color&gt;</v>
      </c>
      <c r="L295" s="46" t="s">
        <v>249</v>
      </c>
      <c r="M295" s="44" t="s">
        <v>968</v>
      </c>
      <c r="N295" s="44">
        <f t="shared" si="73"/>
        <v>2611010</v>
      </c>
      <c r="O295" s="44">
        <f t="shared" si="74"/>
        <v>2611000</v>
      </c>
      <c r="P295" s="29" t="s">
        <v>446</v>
      </c>
      <c r="Q295" s="29" t="s">
        <v>447</v>
      </c>
      <c r="R295" s="29">
        <v>560000</v>
      </c>
      <c r="S295" s="29" t="s">
        <v>411</v>
      </c>
      <c r="T295" s="29" t="s">
        <v>411</v>
      </c>
      <c r="U295" s="44" t="s">
        <v>249</v>
      </c>
      <c r="V295" s="44" t="s">
        <v>969</v>
      </c>
      <c r="W295" s="44"/>
      <c r="X295" s="44">
        <v>1700725</v>
      </c>
      <c r="Y295" s="44"/>
      <c r="Z295" s="44"/>
      <c r="AA295" s="44" t="s">
        <v>386</v>
      </c>
      <c r="AB295" s="44">
        <f>IF(AA295="","",VLOOKUP(AA295,[4]界面跳转!$H:$I,2,FALSE))</f>
        <v>7001</v>
      </c>
      <c r="AD295" s="44"/>
      <c r="AE295" s="44"/>
      <c r="AF295" s="28">
        <f t="shared" si="75"/>
        <v>13500</v>
      </c>
      <c r="AI295" s="28">
        <f t="shared" si="76"/>
        <v>13500</v>
      </c>
    </row>
    <row r="296" spans="1:35" s="28" customFormat="1" ht="16.399999999999999" customHeight="1" x14ac:dyDescent="0.4">
      <c r="A296" s="18">
        <f t="shared" si="68"/>
        <v>2611020</v>
      </c>
      <c r="B296" s="19">
        <v>25</v>
      </c>
      <c r="C296" s="19">
        <v>1</v>
      </c>
      <c r="D296" s="16">
        <v>1</v>
      </c>
      <c r="E296" s="28">
        <f t="shared" si="77"/>
        <v>2</v>
      </c>
      <c r="F296" s="44">
        <f t="shared" si="69"/>
        <v>25102</v>
      </c>
      <c r="G296" s="46" t="str">
        <f t="shared" si="70"/>
        <v>升级城镇中心至20级</v>
      </c>
      <c r="H296" s="46" t="str">
        <f t="shared" si="71"/>
        <v>24.1.2&gt;&gt;升级城镇中心至20级</v>
      </c>
      <c r="I296" s="16" t="s">
        <v>314</v>
      </c>
      <c r="J296" s="46"/>
      <c r="K296" s="46" t="str">
        <f t="shared" si="72"/>
        <v>&lt;color=#FFC766&gt;升级城镇中心至20级&lt;/color&gt;</v>
      </c>
      <c r="L296" s="46" t="s">
        <v>249</v>
      </c>
      <c r="M296" s="16" t="s">
        <v>970</v>
      </c>
      <c r="N296" s="44">
        <f t="shared" si="73"/>
        <v>2611020</v>
      </c>
      <c r="O296" s="44">
        <f t="shared" si="74"/>
        <v>2611000</v>
      </c>
      <c r="P296" s="29" t="s">
        <v>383</v>
      </c>
      <c r="Q296" s="29" t="s">
        <v>383</v>
      </c>
      <c r="R296" s="29">
        <v>20</v>
      </c>
      <c r="S296" s="29" t="s">
        <v>384</v>
      </c>
      <c r="T296" s="29" t="s">
        <v>384</v>
      </c>
      <c r="U296" s="44" t="s">
        <v>249</v>
      </c>
      <c r="V296" s="16" t="s">
        <v>971</v>
      </c>
      <c r="W296" s="44"/>
      <c r="X296" s="44">
        <v>1700725</v>
      </c>
      <c r="Y296" s="44"/>
      <c r="Z296" s="44"/>
      <c r="AA296" s="44" t="s">
        <v>386</v>
      </c>
      <c r="AB296" s="44">
        <f>IF(AA296="","",VLOOKUP(AA296,[4]界面跳转!$H:$I,2,FALSE))</f>
        <v>7001</v>
      </c>
      <c r="AD296" s="44"/>
      <c r="AE296" s="44"/>
      <c r="AF296" s="28">
        <f t="shared" si="75"/>
        <v>13500</v>
      </c>
      <c r="AI296" s="28">
        <f t="shared" si="76"/>
        <v>13500</v>
      </c>
    </row>
    <row r="297" spans="1:35" s="24" customFormat="1" ht="16.399999999999999" customHeight="1" x14ac:dyDescent="0.4">
      <c r="A297" s="18">
        <f t="shared" si="68"/>
        <v>2611030</v>
      </c>
      <c r="B297" s="19">
        <v>25</v>
      </c>
      <c r="C297" s="19">
        <v>1</v>
      </c>
      <c r="D297" s="16">
        <v>1</v>
      </c>
      <c r="E297" s="28">
        <f t="shared" si="77"/>
        <v>3</v>
      </c>
      <c r="F297" s="46">
        <f t="shared" si="69"/>
        <v>25103</v>
      </c>
      <c r="G297" s="46" t="str">
        <f t="shared" si="70"/>
        <v>升级城堡设施【后勤营】至15级</v>
      </c>
      <c r="H297" s="46" t="str">
        <f t="shared" si="71"/>
        <v>24.1.3&gt;&gt;升级城堡设施【后勤营】至15级</v>
      </c>
      <c r="I297" s="16" t="s">
        <v>314</v>
      </c>
      <c r="J297" s="46"/>
      <c r="K297" s="46" t="str">
        <f t="shared" si="72"/>
        <v>&lt;color=#FFC766&gt;升级设施【后勤营】至15级&lt;/color&gt;</v>
      </c>
      <c r="L297" s="46" t="s">
        <v>249</v>
      </c>
      <c r="M297" s="46" t="s">
        <v>972</v>
      </c>
      <c r="N297" s="46">
        <f t="shared" si="73"/>
        <v>2611030</v>
      </c>
      <c r="O297" s="46">
        <f t="shared" si="74"/>
        <v>2611000</v>
      </c>
      <c r="P297" s="46" t="s">
        <v>773</v>
      </c>
      <c r="Q297" s="46" t="s">
        <v>774</v>
      </c>
      <c r="R297" s="46">
        <v>15</v>
      </c>
      <c r="S297" s="46" t="s">
        <v>384</v>
      </c>
      <c r="T297" s="46" t="s">
        <v>384</v>
      </c>
      <c r="U297" s="44" t="s">
        <v>249</v>
      </c>
      <c r="V297" s="46" t="s">
        <v>973</v>
      </c>
      <c r="W297" s="46"/>
      <c r="X297" s="44">
        <v>1700725</v>
      </c>
      <c r="Y297" s="44"/>
      <c r="Z297" s="44"/>
      <c r="AA297" s="16" t="s">
        <v>813</v>
      </c>
      <c r="AB297" s="25">
        <f>IF(AA297="","",VLOOKUP(AA297,[4]界面跳转!$H:$I,2,FALSE))</f>
        <v>7340</v>
      </c>
      <c r="AD297" s="16"/>
      <c r="AE297" s="44"/>
      <c r="AF297" s="24">
        <f t="shared" si="75"/>
        <v>13500</v>
      </c>
      <c r="AI297" s="24">
        <f t="shared" si="76"/>
        <v>13500</v>
      </c>
    </row>
    <row r="298" spans="1:35" s="24" customFormat="1" ht="16.399999999999999" customHeight="1" x14ac:dyDescent="0.4">
      <c r="A298" s="16">
        <f t="shared" si="68"/>
        <v>2611040</v>
      </c>
      <c r="B298" s="19">
        <v>25</v>
      </c>
      <c r="C298" s="19">
        <v>1</v>
      </c>
      <c r="D298" s="19">
        <v>1</v>
      </c>
      <c r="E298" s="28">
        <f t="shared" si="77"/>
        <v>4</v>
      </c>
      <c r="F298" s="46">
        <f t="shared" si="69"/>
        <v>25104</v>
      </c>
      <c r="G298" s="46" t="str">
        <f t="shared" si="70"/>
        <v>任意英雄等级提升至45级</v>
      </c>
      <c r="H298" s="46" t="str">
        <f t="shared" si="71"/>
        <v>24.1.4&gt;&gt;任意英雄等级提升至45级</v>
      </c>
      <c r="I298" s="16" t="s">
        <v>314</v>
      </c>
      <c r="J298" s="46"/>
      <c r="K298" s="46" t="str">
        <f t="shared" si="72"/>
        <v>&lt;color=#FFC766&gt;任意英雄等级提升至45级&lt;/color&gt;</v>
      </c>
      <c r="L298" s="46" t="s">
        <v>249</v>
      </c>
      <c r="M298" s="46" t="s">
        <v>974</v>
      </c>
      <c r="N298" s="46">
        <f t="shared" si="73"/>
        <v>2611040</v>
      </c>
      <c r="O298" s="46">
        <f t="shared" si="74"/>
        <v>2611000</v>
      </c>
      <c r="P298" s="46" t="s">
        <v>486</v>
      </c>
      <c r="Q298" s="46" t="s">
        <v>486</v>
      </c>
      <c r="R298" s="46">
        <v>45</v>
      </c>
      <c r="S298" s="46" t="s">
        <v>384</v>
      </c>
      <c r="T298" s="46" t="s">
        <v>384</v>
      </c>
      <c r="U298" s="44" t="s">
        <v>249</v>
      </c>
      <c r="V298" s="16" t="s">
        <v>975</v>
      </c>
      <c r="W298" s="46"/>
      <c r="X298" s="44">
        <v>1700725</v>
      </c>
      <c r="Y298" s="44"/>
      <c r="Z298" s="44"/>
      <c r="AA298" s="16" t="s">
        <v>976</v>
      </c>
      <c r="AB298" s="25">
        <f>IF(AA298="","",VLOOKUP(AA298,[4]界面跳转!$H:$I,2,FALSE))</f>
        <v>7423</v>
      </c>
      <c r="AD298" s="16"/>
      <c r="AE298" s="44"/>
      <c r="AF298" s="24">
        <f t="shared" si="75"/>
        <v>13500</v>
      </c>
      <c r="AI298" s="24">
        <f t="shared" si="76"/>
        <v>13500</v>
      </c>
    </row>
    <row r="299" spans="1:35" s="24" customFormat="1" ht="16.399999999999999" customHeight="1" x14ac:dyDescent="0.4">
      <c r="A299" s="18">
        <f t="shared" si="68"/>
        <v>2611050</v>
      </c>
      <c r="B299" s="19">
        <v>25</v>
      </c>
      <c r="C299" s="19">
        <v>1</v>
      </c>
      <c r="D299" s="16">
        <v>1</v>
      </c>
      <c r="E299" s="28">
        <f t="shared" si="77"/>
        <v>5</v>
      </c>
      <c r="F299" s="46">
        <f t="shared" si="69"/>
        <v>25105</v>
      </c>
      <c r="G299" s="46" t="str">
        <f t="shared" si="70"/>
        <v>任意2支部队上阵士兵数分别达到100000名</v>
      </c>
      <c r="H299" s="46" t="str">
        <f t="shared" si="71"/>
        <v>24.1.5&gt;&gt;任意2支部队上阵士兵数分别达到100000名</v>
      </c>
      <c r="I299" s="16" t="s">
        <v>314</v>
      </c>
      <c r="J299" s="46"/>
      <c r="K299" s="46" t="str">
        <f t="shared" si="72"/>
        <v>&lt;color=#FFC766&gt;任意2支部队士兵数达到100000名&lt;/color&gt;</v>
      </c>
      <c r="L299" s="46" t="s">
        <v>249</v>
      </c>
      <c r="M299" s="46" t="s">
        <v>977</v>
      </c>
      <c r="N299" s="46">
        <f t="shared" si="73"/>
        <v>2611050</v>
      </c>
      <c r="O299" s="46">
        <f t="shared" si="74"/>
        <v>2611000</v>
      </c>
      <c r="P299" s="46" t="s">
        <v>629</v>
      </c>
      <c r="Q299" s="46" t="s">
        <v>630</v>
      </c>
      <c r="R299" s="46">
        <v>100000</v>
      </c>
      <c r="S299" s="46" t="s">
        <v>393</v>
      </c>
      <c r="T299" s="46" t="s">
        <v>393</v>
      </c>
      <c r="U299" s="44" t="s">
        <v>249</v>
      </c>
      <c r="V299" s="46" t="s">
        <v>975</v>
      </c>
      <c r="W299" s="46"/>
      <c r="X299" s="44">
        <v>1700725</v>
      </c>
      <c r="Y299" s="44"/>
      <c r="Z299" s="44"/>
      <c r="AA299" s="43" t="s">
        <v>978</v>
      </c>
      <c r="AB299" s="25">
        <f>IF(AA299="","",VLOOKUP(AA299,[4]界面跳转!$H:$I,2,FALSE))</f>
        <v>7474</v>
      </c>
      <c r="AD299" s="44"/>
      <c r="AE299" s="44"/>
      <c r="AF299" s="24">
        <f t="shared" si="75"/>
        <v>13500</v>
      </c>
      <c r="AI299" s="24">
        <f t="shared" si="76"/>
        <v>13500</v>
      </c>
    </row>
    <row r="300" spans="1:35" s="24" customFormat="1" ht="16.399999999999999" customHeight="1" x14ac:dyDescent="0.4">
      <c r="A300" s="18">
        <f t="shared" si="68"/>
        <v>2611060</v>
      </c>
      <c r="B300" s="19">
        <v>25</v>
      </c>
      <c r="C300" s="19">
        <v>1</v>
      </c>
      <c r="D300" s="16">
        <v>1</v>
      </c>
      <c r="E300" s="28">
        <f t="shared" si="77"/>
        <v>6</v>
      </c>
      <c r="F300" s="46">
        <f t="shared" si="69"/>
        <v>25106</v>
      </c>
      <c r="G300" s="46" t="str">
        <f t="shared" si="70"/>
        <v>攻占1个10级或更高级的资源点</v>
      </c>
      <c r="H300" s="46" t="str">
        <f t="shared" si="71"/>
        <v>24.1.6&gt;&gt;攻占1个10级或更高级的资源点</v>
      </c>
      <c r="I300" s="16" t="s">
        <v>314</v>
      </c>
      <c r="J300" s="46"/>
      <c r="K300" s="46" t="str">
        <f t="shared" si="72"/>
        <v>&lt;color=#FFC766&gt;攻占1个10级或更高级资源点&lt;/color&gt;</v>
      </c>
      <c r="L300" s="46" t="s">
        <v>249</v>
      </c>
      <c r="M300" s="16" t="s">
        <v>979</v>
      </c>
      <c r="N300" s="46">
        <f t="shared" si="73"/>
        <v>2611060</v>
      </c>
      <c r="O300" s="46">
        <f t="shared" si="74"/>
        <v>2611000</v>
      </c>
      <c r="P300" s="46" t="s">
        <v>417</v>
      </c>
      <c r="Q300" s="46" t="s">
        <v>417</v>
      </c>
      <c r="R300" s="46">
        <v>1</v>
      </c>
      <c r="S300" s="17" t="s">
        <v>980</v>
      </c>
      <c r="T300" s="17" t="s">
        <v>981</v>
      </c>
      <c r="U300" s="44" t="s">
        <v>249</v>
      </c>
      <c r="V300" s="16" t="s">
        <v>975</v>
      </c>
      <c r="W300" s="46"/>
      <c r="X300" s="44">
        <v>1700725</v>
      </c>
      <c r="Y300" s="44"/>
      <c r="Z300" s="44"/>
      <c r="AA300" s="16" t="s">
        <v>982</v>
      </c>
      <c r="AB300" s="25">
        <f>IF(AA300="","",VLOOKUP(AA300,[4]界面跳转!$H:$I,2,FALSE))</f>
        <v>7583</v>
      </c>
      <c r="AD300" s="44"/>
      <c r="AE300" s="44"/>
      <c r="AF300" s="24">
        <f t="shared" si="75"/>
        <v>13500</v>
      </c>
      <c r="AI300" s="24">
        <f t="shared" si="76"/>
        <v>13500</v>
      </c>
    </row>
    <row r="301" spans="1:35" s="24" customFormat="1" ht="16.399999999999999" customHeight="1" x14ac:dyDescent="0.4">
      <c r="A301" s="18">
        <f t="shared" si="68"/>
        <v>2611070</v>
      </c>
      <c r="B301" s="19">
        <v>25</v>
      </c>
      <c r="C301" s="19">
        <v>1</v>
      </c>
      <c r="D301" s="16">
        <v>1</v>
      </c>
      <c r="E301" s="28">
        <f t="shared" si="77"/>
        <v>7</v>
      </c>
      <c r="F301" s="46">
        <f t="shared" si="69"/>
        <v>25107</v>
      </c>
      <c r="G301" s="46" t="str">
        <f t="shared" si="70"/>
        <v>攻占5个10级或更高级的资源点</v>
      </c>
      <c r="H301" s="46" t="str">
        <f t="shared" si="71"/>
        <v>24.1.7&gt;&gt;攻占5个10级或更高级的资源点</v>
      </c>
      <c r="I301" s="16" t="s">
        <v>314</v>
      </c>
      <c r="J301" s="46"/>
      <c r="K301" s="46" t="str">
        <f t="shared" si="72"/>
        <v>&lt;color=#FFC766&gt;攻占5个10级或更高级资源点&lt;/color&gt;</v>
      </c>
      <c r="L301" s="46" t="s">
        <v>249</v>
      </c>
      <c r="M301" s="16" t="s">
        <v>983</v>
      </c>
      <c r="N301" s="46">
        <f t="shared" si="73"/>
        <v>2611070</v>
      </c>
      <c r="O301" s="46">
        <f t="shared" si="74"/>
        <v>2611000</v>
      </c>
      <c r="P301" s="46" t="s">
        <v>417</v>
      </c>
      <c r="Q301" s="46" t="s">
        <v>417</v>
      </c>
      <c r="R301" s="46">
        <v>5</v>
      </c>
      <c r="S301" s="17" t="s">
        <v>980</v>
      </c>
      <c r="T301" s="17" t="s">
        <v>981</v>
      </c>
      <c r="U301" s="44" t="s">
        <v>249</v>
      </c>
      <c r="V301" s="16" t="s">
        <v>975</v>
      </c>
      <c r="W301" s="46"/>
      <c r="X301" s="44">
        <v>1700725</v>
      </c>
      <c r="Y301" s="44"/>
      <c r="Z301" s="44"/>
      <c r="AA301" s="16" t="s">
        <v>982</v>
      </c>
      <c r="AB301" s="25">
        <f>IF(AA301="","",VLOOKUP(AA301,[4]界面跳转!$H:$I,2,FALSE))</f>
        <v>7583</v>
      </c>
      <c r="AD301" s="44"/>
      <c r="AE301" s="44"/>
      <c r="AF301" s="24">
        <f t="shared" si="75"/>
        <v>13500</v>
      </c>
      <c r="AI301" s="24">
        <f t="shared" si="76"/>
        <v>13500</v>
      </c>
    </row>
    <row r="302" spans="1:35" s="24" customFormat="1" ht="16.399999999999999" customHeight="1" x14ac:dyDescent="0.4">
      <c r="A302" s="18">
        <f t="shared" si="68"/>
        <v>2611080</v>
      </c>
      <c r="B302" s="19">
        <v>25</v>
      </c>
      <c r="C302" s="19">
        <v>1</v>
      </c>
      <c r="D302" s="16">
        <v>1</v>
      </c>
      <c r="E302" s="28">
        <f t="shared" si="77"/>
        <v>8</v>
      </c>
      <c r="F302" s="46">
        <f t="shared" si="69"/>
        <v>25108</v>
      </c>
      <c r="G302" s="46" t="str">
        <f t="shared" si="70"/>
        <v>攻占更多资源点提升势力值至12000点</v>
      </c>
      <c r="H302" s="46" t="str">
        <f t="shared" si="71"/>
        <v>24.1.8&gt;&gt;攻占更多资源点提升势力值至12000点</v>
      </c>
      <c r="I302" s="16" t="s">
        <v>314</v>
      </c>
      <c r="J302" s="46"/>
      <c r="K302" s="46" t="str">
        <f t="shared" si="72"/>
        <v>&lt;color=#FFC766&gt;攻占资源点提升势力值至12000点&lt;/color&gt;</v>
      </c>
      <c r="L302" s="46" t="s">
        <v>249</v>
      </c>
      <c r="M302" s="46" t="s">
        <v>984</v>
      </c>
      <c r="N302" s="46">
        <f t="shared" si="73"/>
        <v>2611080</v>
      </c>
      <c r="O302" s="46">
        <f t="shared" si="74"/>
        <v>2611000</v>
      </c>
      <c r="P302" s="46" t="s">
        <v>516</v>
      </c>
      <c r="Q302" s="46" t="s">
        <v>517</v>
      </c>
      <c r="R302" s="46">
        <v>12000</v>
      </c>
      <c r="S302" s="46" t="s">
        <v>411</v>
      </c>
      <c r="T302" s="46" t="s">
        <v>411</v>
      </c>
      <c r="U302" s="44" t="s">
        <v>249</v>
      </c>
      <c r="V302" s="16" t="s">
        <v>975</v>
      </c>
      <c r="W302" s="46"/>
      <c r="X302" s="44">
        <v>1700725</v>
      </c>
      <c r="Y302" s="44"/>
      <c r="Z302" s="44"/>
      <c r="AA302" s="16" t="s">
        <v>698</v>
      </c>
      <c r="AB302" s="25">
        <f>IF(AA302="","",VLOOKUP(AA302,[4]界面跳转!$H:$I,2,FALSE))</f>
        <v>7253</v>
      </c>
      <c r="AD302" s="44"/>
      <c r="AE302" s="44"/>
      <c r="AF302" s="24">
        <f t="shared" si="75"/>
        <v>13500</v>
      </c>
      <c r="AI302" s="24">
        <f t="shared" si="76"/>
        <v>13500</v>
      </c>
    </row>
    <row r="303" spans="1:35" s="24" customFormat="1" ht="16.399999999999999" customHeight="1" x14ac:dyDescent="0.4">
      <c r="A303" s="18">
        <f t="shared" si="68"/>
        <v>2611090</v>
      </c>
      <c r="B303" s="19">
        <v>25</v>
      </c>
      <c r="C303" s="19">
        <v>1</v>
      </c>
      <c r="D303" s="16">
        <v>1</v>
      </c>
      <c r="E303" s="28">
        <f t="shared" si="77"/>
        <v>9</v>
      </c>
      <c r="F303" s="46">
        <f t="shared" si="69"/>
        <v>25109</v>
      </c>
      <c r="G303" s="46" t="str">
        <f t="shared" si="70"/>
        <v>攻占更多资源点提升势力值至15000点</v>
      </c>
      <c r="H303" s="46" t="str">
        <f t="shared" si="71"/>
        <v>24.1.9&gt;&gt;攻占更多资源点提升势力值至15000点</v>
      </c>
      <c r="I303" s="16" t="s">
        <v>314</v>
      </c>
      <c r="J303" s="46"/>
      <c r="K303" s="46" t="str">
        <f t="shared" si="72"/>
        <v>&lt;color=#FFC766&gt;攻占资源点提升势力值至15000点&lt;/color&gt;</v>
      </c>
      <c r="L303" s="46" t="s">
        <v>249</v>
      </c>
      <c r="M303" s="46" t="s">
        <v>985</v>
      </c>
      <c r="N303" s="46">
        <f t="shared" si="73"/>
        <v>2611090</v>
      </c>
      <c r="O303" s="46">
        <f t="shared" si="74"/>
        <v>2611000</v>
      </c>
      <c r="P303" s="46" t="s">
        <v>516</v>
      </c>
      <c r="Q303" s="46" t="s">
        <v>517</v>
      </c>
      <c r="R303" s="46">
        <v>15000</v>
      </c>
      <c r="S303" s="46" t="s">
        <v>411</v>
      </c>
      <c r="T303" s="46" t="s">
        <v>411</v>
      </c>
      <c r="U303" s="44" t="s">
        <v>249</v>
      </c>
      <c r="V303" s="16" t="s">
        <v>975</v>
      </c>
      <c r="W303" s="46"/>
      <c r="X303" s="44">
        <v>1700725</v>
      </c>
      <c r="Y303" s="44"/>
      <c r="Z303" s="44"/>
      <c r="AA303" s="16" t="s">
        <v>698</v>
      </c>
      <c r="AB303" s="25">
        <f>IF(AA303="","",VLOOKUP(AA303,[4]界面跳转!$H:$I,2,FALSE))</f>
        <v>7253</v>
      </c>
      <c r="AD303" s="44"/>
      <c r="AE303" s="44"/>
      <c r="AF303" s="24">
        <f t="shared" si="75"/>
        <v>13500</v>
      </c>
      <c r="AI303" s="24">
        <f t="shared" si="76"/>
        <v>13500</v>
      </c>
    </row>
    <row r="304" spans="1:35" s="24" customFormat="1" ht="16.399999999999999" customHeight="1" x14ac:dyDescent="0.4">
      <c r="A304" s="18">
        <f t="shared" si="68"/>
        <v>2611100</v>
      </c>
      <c r="B304" s="19">
        <v>25</v>
      </c>
      <c r="C304" s="19">
        <v>1</v>
      </c>
      <c r="D304" s="16">
        <v>1</v>
      </c>
      <c r="E304" s="28">
        <f t="shared" si="77"/>
        <v>10</v>
      </c>
      <c r="F304" s="46">
        <f t="shared" si="69"/>
        <v>25110</v>
      </c>
      <c r="G304" s="46" t="str">
        <f t="shared" si="70"/>
        <v>攻占1个11级或更高级的资源点</v>
      </c>
      <c r="H304" s="46" t="str">
        <f t="shared" si="71"/>
        <v>24.1.10&gt;&gt;攻占1个11级或更高级的资源点</v>
      </c>
      <c r="I304" s="16" t="s">
        <v>314</v>
      </c>
      <c r="J304" s="46"/>
      <c r="K304" s="46" t="str">
        <f t="shared" si="72"/>
        <v>&lt;color=#FFC766&gt;攻占1个11级或更高级资源点&lt;/color&gt;</v>
      </c>
      <c r="L304" s="46" t="s">
        <v>249</v>
      </c>
      <c r="M304" s="16" t="s">
        <v>986</v>
      </c>
      <c r="N304" s="46">
        <f t="shared" si="73"/>
        <v>2611100</v>
      </c>
      <c r="O304" s="46">
        <f t="shared" si="74"/>
        <v>2611000</v>
      </c>
      <c r="P304" s="46" t="s">
        <v>417</v>
      </c>
      <c r="Q304" s="46" t="s">
        <v>417</v>
      </c>
      <c r="R304" s="46">
        <v>1</v>
      </c>
      <c r="S304" s="17" t="s">
        <v>987</v>
      </c>
      <c r="T304" s="17" t="s">
        <v>988</v>
      </c>
      <c r="U304" s="44" t="s">
        <v>249</v>
      </c>
      <c r="V304" s="16" t="s">
        <v>989</v>
      </c>
      <c r="W304" s="46"/>
      <c r="X304" s="44">
        <v>1700725</v>
      </c>
      <c r="Y304" s="44"/>
      <c r="Z304" s="44"/>
      <c r="AA304" s="16" t="s">
        <v>990</v>
      </c>
      <c r="AB304" s="25">
        <f>IF(AA304="","",VLOOKUP(AA304,[4]界面跳转!$H:$I,2,FALSE))</f>
        <v>7584</v>
      </c>
      <c r="AD304" s="44"/>
      <c r="AE304" s="44"/>
      <c r="AF304" s="24">
        <f t="shared" si="75"/>
        <v>13500</v>
      </c>
      <c r="AI304" s="24">
        <f t="shared" si="76"/>
        <v>13500</v>
      </c>
    </row>
    <row r="305" spans="1:35" s="24" customFormat="1" ht="16.399999999999999" customHeight="1" x14ac:dyDescent="0.4">
      <c r="A305" s="18">
        <f t="shared" si="68"/>
        <v>2611110</v>
      </c>
      <c r="B305" s="19">
        <v>25</v>
      </c>
      <c r="C305" s="19">
        <v>1</v>
      </c>
      <c r="D305" s="16">
        <v>1</v>
      </c>
      <c r="E305" s="28">
        <f t="shared" si="77"/>
        <v>11</v>
      </c>
      <c r="F305" s="46">
        <f t="shared" si="69"/>
        <v>25111</v>
      </c>
      <c r="G305" s="46" t="str">
        <f t="shared" si="70"/>
        <v>攻占1个12级或更高级的资源点</v>
      </c>
      <c r="H305" s="46" t="str">
        <f t="shared" si="71"/>
        <v>24.1.11&gt;&gt;攻占1个12级或更高级的资源点</v>
      </c>
      <c r="I305" s="16" t="s">
        <v>314</v>
      </c>
      <c r="J305" s="46"/>
      <c r="K305" s="46" t="str">
        <f t="shared" si="72"/>
        <v>&lt;color=#FFC766&gt;攻占1个12级或更高级资源点&lt;/color&gt;</v>
      </c>
      <c r="L305" s="46" t="s">
        <v>249</v>
      </c>
      <c r="M305" s="16" t="s">
        <v>991</v>
      </c>
      <c r="N305" s="46">
        <f t="shared" si="73"/>
        <v>2611110</v>
      </c>
      <c r="O305" s="46">
        <f t="shared" si="74"/>
        <v>2611000</v>
      </c>
      <c r="P305" s="46" t="s">
        <v>417</v>
      </c>
      <c r="Q305" s="46" t="s">
        <v>417</v>
      </c>
      <c r="R305" s="46">
        <v>1</v>
      </c>
      <c r="S305" s="17" t="s">
        <v>992</v>
      </c>
      <c r="T305" s="17" t="s">
        <v>993</v>
      </c>
      <c r="U305" s="44" t="s">
        <v>249</v>
      </c>
      <c r="V305" s="16" t="s">
        <v>994</v>
      </c>
      <c r="W305" s="46"/>
      <c r="X305" s="44">
        <v>1700725</v>
      </c>
      <c r="Y305" s="44"/>
      <c r="Z305" s="44"/>
      <c r="AA305" s="16" t="s">
        <v>995</v>
      </c>
      <c r="AB305" s="25">
        <f>IF(AA305="","",VLOOKUP(AA305,[4]界面跳转!$H:$I,2,FALSE))</f>
        <v>7585</v>
      </c>
      <c r="AD305" s="44"/>
      <c r="AE305" s="44"/>
      <c r="AF305" s="24">
        <f t="shared" si="75"/>
        <v>13500</v>
      </c>
      <c r="AI305" s="24">
        <f t="shared" si="76"/>
        <v>13500</v>
      </c>
    </row>
    <row r="370" spans="1:20" ht="16.399999999999999" customHeight="1" x14ac:dyDescent="0.4">
      <c r="A370" s="33"/>
      <c r="F370" s="33"/>
    </row>
    <row r="371" spans="1:20" ht="16.399999999999999" customHeight="1" x14ac:dyDescent="0.4">
      <c r="A371" s="33"/>
      <c r="F371" s="33"/>
    </row>
    <row r="372" spans="1:20" ht="16.399999999999999" customHeight="1" x14ac:dyDescent="0.4">
      <c r="A372" s="33"/>
      <c r="F372" s="33"/>
    </row>
    <row r="373" spans="1:20" ht="16.399999999999999" customHeight="1" x14ac:dyDescent="0.4">
      <c r="A373" s="33"/>
      <c r="F373" s="33"/>
    </row>
    <row r="374" spans="1:20" ht="16.399999999999999" customHeight="1" x14ac:dyDescent="0.4">
      <c r="A374" s="33"/>
      <c r="F374" s="33"/>
    </row>
    <row r="375" spans="1:20" ht="16.399999999999999" customHeight="1" x14ac:dyDescent="0.4">
      <c r="A375" s="33"/>
      <c r="F375" s="33"/>
      <c r="N375" s="33"/>
      <c r="O375" s="33"/>
      <c r="P375" s="33"/>
      <c r="Q375" s="33"/>
      <c r="R375" s="33"/>
      <c r="S375" s="33"/>
      <c r="T375" s="33"/>
    </row>
    <row r="376" spans="1:20" ht="16.399999999999999" customHeight="1" x14ac:dyDescent="0.4">
      <c r="A376" s="33"/>
      <c r="F376" s="33"/>
      <c r="N376" s="33"/>
      <c r="O376" s="33"/>
      <c r="P376" s="33"/>
      <c r="Q376" s="33"/>
      <c r="R376" s="33"/>
      <c r="S376" s="33"/>
      <c r="T376" s="33"/>
    </row>
    <row r="377" spans="1:20" ht="16.399999999999999" customHeight="1" x14ac:dyDescent="0.4">
      <c r="A377" s="33"/>
      <c r="F377" s="33"/>
      <c r="N377" s="33"/>
      <c r="O377" s="33"/>
      <c r="P377" s="33"/>
      <c r="Q377" s="33"/>
      <c r="R377" s="33"/>
      <c r="S377" s="33"/>
      <c r="T377" s="33"/>
    </row>
    <row r="378" spans="1:20" ht="16.399999999999999" customHeight="1" x14ac:dyDescent="0.4">
      <c r="A378" s="33"/>
      <c r="F378" s="33"/>
      <c r="N378" s="33"/>
      <c r="O378" s="33"/>
      <c r="P378" s="33"/>
      <c r="Q378" s="33"/>
      <c r="R378" s="33"/>
      <c r="S378" s="33"/>
      <c r="T378" s="33"/>
    </row>
    <row r="379" spans="1:20" ht="16.399999999999999" customHeight="1" x14ac:dyDescent="0.4">
      <c r="A379" s="33"/>
      <c r="F379" s="33"/>
      <c r="N379" s="33"/>
      <c r="O379" s="33"/>
      <c r="P379" s="33"/>
      <c r="Q379" s="33"/>
      <c r="R379" s="33"/>
      <c r="S379" s="33"/>
      <c r="T379" s="33"/>
    </row>
    <row r="380" spans="1:20" ht="16.399999999999999" customHeight="1" x14ac:dyDescent="0.4">
      <c r="A380" s="33"/>
      <c r="F380" s="33"/>
      <c r="N380" s="33"/>
      <c r="O380" s="33"/>
      <c r="P380" s="33"/>
      <c r="Q380" s="33"/>
      <c r="R380" s="33"/>
      <c r="S380" s="33"/>
      <c r="T380" s="33"/>
    </row>
    <row r="381" spans="1:20" ht="16.399999999999999" customHeight="1" x14ac:dyDescent="0.4">
      <c r="A381" s="33"/>
      <c r="F381" s="33"/>
      <c r="N381" s="33"/>
      <c r="O381" s="33"/>
      <c r="P381" s="33"/>
      <c r="Q381" s="33"/>
      <c r="R381" s="33"/>
      <c r="S381" s="33"/>
      <c r="T381" s="33"/>
    </row>
    <row r="382" spans="1:20" ht="16.399999999999999" customHeight="1" x14ac:dyDescent="0.4">
      <c r="A382" s="33"/>
      <c r="F382" s="33"/>
      <c r="N382" s="33"/>
      <c r="O382" s="33"/>
      <c r="P382" s="33"/>
      <c r="Q382" s="33"/>
      <c r="R382" s="33"/>
      <c r="S382" s="33"/>
      <c r="T382" s="33"/>
    </row>
    <row r="383" spans="1:20" ht="16.399999999999999" customHeight="1" x14ac:dyDescent="0.4">
      <c r="A383" s="33"/>
      <c r="F383" s="33"/>
      <c r="N383" s="33"/>
      <c r="O383" s="33"/>
      <c r="P383" s="33"/>
      <c r="Q383" s="33"/>
      <c r="R383" s="33"/>
      <c r="S383" s="33"/>
      <c r="T383" s="33"/>
    </row>
    <row r="384" spans="1:20" ht="16.399999999999999" customHeight="1" x14ac:dyDescent="0.4">
      <c r="A384" s="33"/>
      <c r="F384" s="33"/>
      <c r="N384" s="33"/>
      <c r="O384" s="33"/>
      <c r="P384" s="33"/>
      <c r="Q384" s="33"/>
      <c r="R384" s="33"/>
      <c r="S384" s="33"/>
      <c r="T384" s="33"/>
    </row>
    <row r="385" s="33" customFormat="1" ht="16.399999999999999" customHeight="1" x14ac:dyDescent="0.4"/>
    <row r="386" s="33" customFormat="1" ht="16.399999999999999" customHeight="1" x14ac:dyDescent="0.4"/>
    <row r="387" s="33" customFormat="1" ht="16.399999999999999" customHeight="1" x14ac:dyDescent="0.4"/>
    <row r="388" s="33" customFormat="1" ht="16.399999999999999" customHeight="1" x14ac:dyDescent="0.4"/>
    <row r="389" s="33" customFormat="1" ht="16.399999999999999" customHeight="1" x14ac:dyDescent="0.4"/>
    <row r="390" s="33" customFormat="1" ht="16.399999999999999" customHeight="1" x14ac:dyDescent="0.4"/>
    <row r="391" s="33" customFormat="1" ht="16.399999999999999" customHeight="1" x14ac:dyDescent="0.4"/>
    <row r="392" s="33" customFormat="1" ht="16.399999999999999" customHeight="1" x14ac:dyDescent="0.4"/>
    <row r="393" s="33" customFormat="1" ht="16.399999999999999" customHeight="1" x14ac:dyDescent="0.4"/>
    <row r="394" s="33" customFormat="1" ht="16.399999999999999" customHeight="1" x14ac:dyDescent="0.4"/>
    <row r="395" s="33" customFormat="1" ht="16.399999999999999" customHeight="1" x14ac:dyDescent="0.4"/>
    <row r="396" s="33" customFormat="1" ht="16.399999999999999" customHeight="1" x14ac:dyDescent="0.4"/>
    <row r="397" s="33" customFormat="1" ht="16.399999999999999" customHeight="1" x14ac:dyDescent="0.4"/>
    <row r="398" s="33" customFormat="1" ht="16.399999999999999" customHeight="1" x14ac:dyDescent="0.4"/>
    <row r="399" s="33" customFormat="1" ht="16.399999999999999" customHeight="1" x14ac:dyDescent="0.4"/>
    <row r="400" s="33" customFormat="1" ht="16.399999999999999" customHeight="1" x14ac:dyDescent="0.4"/>
    <row r="401" s="33" customFormat="1" ht="16.399999999999999" customHeight="1" x14ac:dyDescent="0.4"/>
    <row r="402" s="33" customFormat="1" ht="16.399999999999999" customHeight="1" x14ac:dyDescent="0.4"/>
    <row r="403" s="33" customFormat="1" ht="16.399999999999999" customHeight="1" x14ac:dyDescent="0.4"/>
    <row r="404" s="33" customFormat="1" ht="16.399999999999999" customHeight="1" x14ac:dyDescent="0.4"/>
    <row r="405" s="33" customFormat="1" ht="16.399999999999999" customHeight="1" x14ac:dyDescent="0.4"/>
    <row r="406" s="33" customFormat="1" ht="16.399999999999999" customHeight="1" x14ac:dyDescent="0.4"/>
    <row r="407" s="33" customFormat="1" ht="16.399999999999999" customHeight="1" x14ac:dyDescent="0.4"/>
    <row r="408" s="33" customFormat="1" ht="16.399999999999999" customHeight="1" x14ac:dyDescent="0.4"/>
    <row r="409" s="33" customFormat="1" ht="16.399999999999999" customHeight="1" x14ac:dyDescent="0.4"/>
    <row r="410" s="33" customFormat="1" ht="16.399999999999999" customHeight="1" x14ac:dyDescent="0.4"/>
    <row r="411" s="33" customFormat="1" ht="16.399999999999999" customHeight="1" x14ac:dyDescent="0.4"/>
    <row r="412" s="33" customFormat="1" ht="16.399999999999999" customHeight="1" x14ac:dyDescent="0.4"/>
    <row r="413" s="33" customFormat="1" ht="16.399999999999999" customHeight="1" x14ac:dyDescent="0.4"/>
    <row r="414" s="33" customFormat="1" ht="16.399999999999999" customHeight="1" x14ac:dyDescent="0.4"/>
    <row r="415" s="33" customFormat="1" ht="16.399999999999999" customHeight="1" x14ac:dyDescent="0.4"/>
    <row r="416" s="33" customFormat="1" ht="16.399999999999999" customHeight="1" x14ac:dyDescent="0.4"/>
    <row r="417" s="33" customFormat="1" ht="16.399999999999999" customHeight="1" x14ac:dyDescent="0.4"/>
    <row r="418" s="33" customFormat="1" ht="16.399999999999999" customHeight="1" x14ac:dyDescent="0.4"/>
    <row r="419" s="33" customFormat="1" ht="16.399999999999999" customHeight="1" x14ac:dyDescent="0.4"/>
    <row r="420" s="33" customFormat="1" ht="16.399999999999999" customHeight="1" x14ac:dyDescent="0.4"/>
    <row r="421" s="33" customFormat="1" ht="16.399999999999999" customHeight="1" x14ac:dyDescent="0.4"/>
    <row r="422" s="33" customFormat="1" ht="16.399999999999999" customHeight="1" x14ac:dyDescent="0.4"/>
    <row r="423" s="33" customFormat="1" ht="16.399999999999999" customHeight="1" x14ac:dyDescent="0.4"/>
    <row r="424" s="33" customFormat="1" ht="16.399999999999999" customHeight="1" x14ac:dyDescent="0.4"/>
    <row r="425" s="33" customFormat="1" ht="16.399999999999999" customHeight="1" x14ac:dyDescent="0.4"/>
    <row r="426" s="33" customFormat="1" ht="16.399999999999999" customHeight="1" x14ac:dyDescent="0.4"/>
    <row r="427" s="33" customFormat="1" ht="16.399999999999999" customHeight="1" x14ac:dyDescent="0.4"/>
    <row r="428" s="33" customFormat="1" ht="16.399999999999999" customHeight="1" x14ac:dyDescent="0.4"/>
    <row r="429" s="33" customFormat="1" ht="16.399999999999999" customHeight="1" x14ac:dyDescent="0.4"/>
    <row r="430" s="33" customFormat="1" ht="16.399999999999999" customHeight="1" x14ac:dyDescent="0.4"/>
    <row r="431" s="33" customFormat="1" ht="16.399999999999999" customHeight="1" x14ac:dyDescent="0.4"/>
    <row r="432" s="33" customFormat="1" ht="16.399999999999999" customHeight="1" x14ac:dyDescent="0.4"/>
    <row r="433" s="33" customFormat="1" ht="16.399999999999999" customHeight="1" x14ac:dyDescent="0.4"/>
    <row r="434" s="33" customFormat="1" ht="16.399999999999999" customHeight="1" x14ac:dyDescent="0.4"/>
    <row r="435" s="33" customFormat="1" ht="16.399999999999999" customHeight="1" x14ac:dyDescent="0.4"/>
    <row r="436" s="33" customFormat="1" ht="16.399999999999999" customHeight="1" x14ac:dyDescent="0.4"/>
    <row r="437" s="33" customFormat="1" ht="16.399999999999999" customHeight="1" x14ac:dyDescent="0.4"/>
    <row r="438" s="33" customFormat="1" ht="16.399999999999999" customHeight="1" x14ac:dyDescent="0.4"/>
    <row r="439" s="33" customFormat="1" ht="16.399999999999999" customHeight="1" x14ac:dyDescent="0.4"/>
    <row r="440" s="33" customFormat="1" ht="16.399999999999999" customHeight="1" x14ac:dyDescent="0.4"/>
    <row r="441" s="33" customFormat="1" ht="16.399999999999999" customHeight="1" x14ac:dyDescent="0.4"/>
    <row r="442" s="33" customFormat="1" ht="16.399999999999999" customHeight="1" x14ac:dyDescent="0.4"/>
    <row r="443" s="33" customFormat="1" ht="16.399999999999999" customHeight="1" x14ac:dyDescent="0.4"/>
    <row r="444" s="33" customFormat="1" ht="16.399999999999999" customHeight="1" x14ac:dyDescent="0.4"/>
    <row r="445" s="33" customFormat="1" ht="16.399999999999999" customHeight="1" x14ac:dyDescent="0.4"/>
    <row r="446" s="33" customFormat="1" ht="16.399999999999999" customHeight="1" x14ac:dyDescent="0.4"/>
    <row r="447" s="33" customFormat="1" ht="16.399999999999999" customHeight="1" x14ac:dyDescent="0.4"/>
    <row r="448" s="33" customFormat="1" ht="16.399999999999999" customHeight="1" x14ac:dyDescent="0.4"/>
    <row r="449" s="33" customFormat="1" ht="16.399999999999999" customHeight="1" x14ac:dyDescent="0.4"/>
    <row r="450" s="33" customFormat="1" ht="16.399999999999999" customHeight="1" x14ac:dyDescent="0.4"/>
    <row r="451" s="33" customFormat="1" ht="16.399999999999999" customHeight="1" x14ac:dyDescent="0.4"/>
    <row r="452" s="33" customFormat="1" ht="16.399999999999999" customHeight="1" x14ac:dyDescent="0.4"/>
    <row r="453" s="33" customFormat="1" ht="16.399999999999999" customHeight="1" x14ac:dyDescent="0.4"/>
    <row r="454" s="33" customFormat="1" ht="16.399999999999999" customHeight="1" x14ac:dyDescent="0.4"/>
    <row r="455" s="33" customFormat="1" ht="16.399999999999999" customHeight="1" x14ac:dyDescent="0.4"/>
    <row r="456" s="33" customFormat="1" ht="16.399999999999999" customHeight="1" x14ac:dyDescent="0.4"/>
    <row r="457" s="33" customFormat="1" ht="16.399999999999999" customHeight="1" x14ac:dyDescent="0.4"/>
    <row r="458" s="33" customFormat="1" ht="16.399999999999999" customHeight="1" x14ac:dyDescent="0.4"/>
    <row r="459" s="33" customFormat="1" ht="16.399999999999999" customHeight="1" x14ac:dyDescent="0.4"/>
    <row r="460" s="33" customFormat="1" ht="16.399999999999999" customHeight="1" x14ac:dyDescent="0.4"/>
    <row r="461" s="33" customFormat="1" ht="16.399999999999999" customHeight="1" x14ac:dyDescent="0.4"/>
    <row r="462" s="33" customFormat="1" ht="16.399999999999999" customHeight="1" x14ac:dyDescent="0.4"/>
    <row r="463" s="33" customFormat="1" ht="16.399999999999999" customHeight="1" x14ac:dyDescent="0.4"/>
    <row r="464" s="33" customFormat="1" ht="16.399999999999999" customHeight="1" x14ac:dyDescent="0.4"/>
    <row r="465" s="33" customFormat="1" ht="16.399999999999999" customHeight="1" x14ac:dyDescent="0.4"/>
    <row r="466" s="33" customFormat="1" ht="16.399999999999999" customHeight="1" x14ac:dyDescent="0.4"/>
    <row r="467" s="33" customFormat="1" ht="16.399999999999999" customHeight="1" x14ac:dyDescent="0.4"/>
    <row r="468" s="33" customFormat="1" ht="16.399999999999999" customHeight="1" x14ac:dyDescent="0.4"/>
    <row r="469" s="33" customFormat="1" ht="16.399999999999999" customHeight="1" x14ac:dyDescent="0.4"/>
    <row r="470" s="33" customFormat="1" ht="16.399999999999999" customHeight="1" x14ac:dyDescent="0.4"/>
    <row r="471" s="33" customFormat="1" ht="16.399999999999999" customHeight="1" x14ac:dyDescent="0.4"/>
    <row r="472" s="33" customFormat="1" ht="16.399999999999999" customHeight="1" x14ac:dyDescent="0.4"/>
    <row r="473" s="33" customFormat="1" ht="16.399999999999999" customHeight="1" x14ac:dyDescent="0.4"/>
    <row r="474" s="33" customFormat="1" ht="16.399999999999999" customHeight="1" x14ac:dyDescent="0.4"/>
    <row r="475" s="33" customFormat="1" ht="16.399999999999999" customHeight="1" x14ac:dyDescent="0.4"/>
    <row r="476" s="33" customFormat="1" ht="16.399999999999999" customHeight="1" x14ac:dyDescent="0.4"/>
    <row r="477" s="33" customFormat="1" ht="16.399999999999999" customHeight="1" x14ac:dyDescent="0.4"/>
    <row r="478" s="33" customFormat="1" ht="16.399999999999999" customHeight="1" x14ac:dyDescent="0.4"/>
    <row r="479" s="33" customFormat="1" ht="16.399999999999999" customHeight="1" x14ac:dyDescent="0.4"/>
    <row r="480" s="33" customFormat="1" ht="16.399999999999999" customHeight="1" x14ac:dyDescent="0.4"/>
    <row r="481" s="33" customFormat="1" ht="16.399999999999999" customHeight="1" x14ac:dyDescent="0.4"/>
  </sheetData>
  <autoFilter ref="A3:AE305" xr:uid="{00000000-0009-0000-0000-000005000000}"/>
  <phoneticPr fontId="5" type="noConversion"/>
  <conditionalFormatting sqref="J104">
    <cfRule type="cellIs" dxfId="3" priority="4" operator="equal">
      <formula>"null"</formula>
    </cfRule>
  </conditionalFormatting>
  <conditionalFormatting sqref="J153">
    <cfRule type="cellIs" dxfId="2" priority="3" operator="equal">
      <formula>"null"</formula>
    </cfRule>
  </conditionalFormatting>
  <conditionalFormatting sqref="J188">
    <cfRule type="cellIs" dxfId="1" priority="2" operator="equal">
      <formula>"null"</formula>
    </cfRule>
  </conditionalFormatting>
  <conditionalFormatting sqref="J236">
    <cfRule type="cellIs" dxfId="0" priority="1" operator="equal">
      <formula>"null"</formula>
    </cfRule>
  </conditionalFormatting>
  <pageMargins left="0.69930555555555596" right="0.69930555555555596" top="0.75" bottom="0.75" header="0.3" footer="0.3"/>
  <pageSetup paperSize="9" orientation="portrait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0"/>
  <sheetViews>
    <sheetView zoomScaleNormal="100" workbookViewId="0">
      <selection activeCell="D23" sqref="D23"/>
    </sheetView>
  </sheetViews>
  <sheetFormatPr defaultColWidth="9" defaultRowHeight="14.5" x14ac:dyDescent="0.4"/>
  <cols>
    <col min="1" max="1" width="26.25" style="40" customWidth="1"/>
    <col min="2" max="5" width="16.33203125" style="40" customWidth="1"/>
    <col min="6" max="6" width="32" style="40" customWidth="1"/>
    <col min="7" max="7" width="26" style="40" customWidth="1"/>
    <col min="8" max="8" width="18.33203125" style="40" bestFit="1" customWidth="1"/>
    <col min="9" max="9" width="16.33203125" style="40" customWidth="1"/>
    <col min="10" max="10" width="25.33203125" style="40" customWidth="1"/>
    <col min="11" max="11" width="20.33203125" style="40" customWidth="1"/>
    <col min="12" max="12" width="22.33203125" style="40" customWidth="1"/>
    <col min="13" max="13" width="13.33203125" style="40" bestFit="1" customWidth="1"/>
    <col min="14" max="14" width="22.33203125" style="40" customWidth="1"/>
    <col min="15" max="15" width="9" style="40" customWidth="1"/>
    <col min="16" max="16384" width="9" style="40"/>
  </cols>
  <sheetData>
    <row r="1" spans="1:15" x14ac:dyDescent="0.4">
      <c r="A1" s="38" t="s">
        <v>996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5" x14ac:dyDescent="0.4">
      <c r="A2" s="41" t="s">
        <v>997</v>
      </c>
      <c r="B2" s="41" t="s">
        <v>998</v>
      </c>
      <c r="C2" s="41" t="s">
        <v>999</v>
      </c>
      <c r="D2" s="41" t="s">
        <v>1000</v>
      </c>
      <c r="E2" s="41" t="s">
        <v>1001</v>
      </c>
      <c r="F2" s="41" t="s">
        <v>1002</v>
      </c>
      <c r="G2" s="41" t="s">
        <v>1003</v>
      </c>
      <c r="H2" s="41" t="s">
        <v>1004</v>
      </c>
      <c r="I2" s="41"/>
      <c r="J2" s="41" t="s">
        <v>1005</v>
      </c>
      <c r="K2" s="41" t="s">
        <v>1006</v>
      </c>
      <c r="L2" s="41" t="s">
        <v>1007</v>
      </c>
      <c r="M2" s="41" t="s">
        <v>1008</v>
      </c>
      <c r="N2" s="41" t="s">
        <v>1009</v>
      </c>
    </row>
    <row r="3" spans="1:15" x14ac:dyDescent="0.4">
      <c r="A3" s="42" t="s">
        <v>1010</v>
      </c>
      <c r="B3" s="42" t="s">
        <v>159</v>
      </c>
      <c r="C3" s="42" t="s">
        <v>1011</v>
      </c>
      <c r="D3" s="42" t="s">
        <v>1012</v>
      </c>
      <c r="E3" s="42" t="s">
        <v>1013</v>
      </c>
      <c r="F3" s="42" t="s">
        <v>1014</v>
      </c>
      <c r="G3" s="42" t="s">
        <v>1015</v>
      </c>
      <c r="H3" s="42" t="s">
        <v>1016</v>
      </c>
      <c r="I3" s="42" t="s">
        <v>1017</v>
      </c>
      <c r="J3" s="42" t="s">
        <v>43</v>
      </c>
      <c r="K3" s="42" t="s">
        <v>1018</v>
      </c>
      <c r="L3" s="42" t="s">
        <v>1019</v>
      </c>
      <c r="M3" s="42" t="s">
        <v>49</v>
      </c>
      <c r="N3" s="42" t="s">
        <v>1020</v>
      </c>
    </row>
    <row r="4" spans="1:15" x14ac:dyDescent="0.4">
      <c r="A4" s="39">
        <v>0</v>
      </c>
      <c r="B4" s="45">
        <v>1000</v>
      </c>
      <c r="C4" s="45">
        <v>0</v>
      </c>
      <c r="D4" s="45">
        <v>0</v>
      </c>
      <c r="E4" s="39"/>
      <c r="F4" s="39"/>
      <c r="G4" s="39"/>
      <c r="H4" s="39" t="s">
        <v>1021</v>
      </c>
      <c r="I4" s="45">
        <v>0</v>
      </c>
      <c r="J4" s="39">
        <v>1701400</v>
      </c>
      <c r="K4" s="39" t="s">
        <v>1022</v>
      </c>
      <c r="L4" s="39" t="s">
        <v>1023</v>
      </c>
      <c r="M4" s="39" t="s">
        <v>1022</v>
      </c>
      <c r="N4" s="39" t="s">
        <v>1024</v>
      </c>
    </row>
    <row r="5" spans="1:15" x14ac:dyDescent="0.4">
      <c r="A5" s="39">
        <v>1</v>
      </c>
      <c r="B5" s="45">
        <v>2000</v>
      </c>
      <c r="C5" s="45">
        <v>1</v>
      </c>
      <c r="D5" s="45">
        <v>2</v>
      </c>
      <c r="E5" s="39"/>
      <c r="F5" s="39"/>
      <c r="G5" s="39"/>
      <c r="H5" s="39" t="s">
        <v>1021</v>
      </c>
      <c r="I5" s="45">
        <v>0</v>
      </c>
      <c r="J5" s="39">
        <v>1701401</v>
      </c>
      <c r="K5" s="39" t="s">
        <v>1022</v>
      </c>
      <c r="L5" s="39" t="s">
        <v>1025</v>
      </c>
      <c r="M5" s="39" t="s">
        <v>1022</v>
      </c>
      <c r="N5" s="39" t="s">
        <v>1026</v>
      </c>
    </row>
    <row r="6" spans="1:15" x14ac:dyDescent="0.4">
      <c r="A6" s="39">
        <v>2</v>
      </c>
      <c r="B6" s="45">
        <v>3000</v>
      </c>
      <c r="C6" s="45">
        <v>1</v>
      </c>
      <c r="D6" s="45">
        <v>1</v>
      </c>
      <c r="E6" s="39"/>
      <c r="F6" s="39"/>
      <c r="G6" s="39"/>
      <c r="H6" s="39" t="s">
        <v>1021</v>
      </c>
      <c r="I6" s="45">
        <v>0</v>
      </c>
      <c r="J6" s="39">
        <v>1701402</v>
      </c>
      <c r="K6" s="39" t="s">
        <v>1022</v>
      </c>
      <c r="L6" s="39" t="s">
        <v>1025</v>
      </c>
      <c r="M6" s="39" t="s">
        <v>1022</v>
      </c>
      <c r="N6" s="39" t="s">
        <v>1026</v>
      </c>
    </row>
    <row r="7" spans="1:15" x14ac:dyDescent="0.4">
      <c r="A7" s="39">
        <v>3</v>
      </c>
      <c r="B7" s="45">
        <v>4000</v>
      </c>
      <c r="C7" s="45">
        <v>1</v>
      </c>
      <c r="D7" s="45">
        <v>0</v>
      </c>
      <c r="E7" s="39"/>
      <c r="F7" s="39"/>
      <c r="G7" s="39"/>
      <c r="H7" s="39" t="s">
        <v>1021</v>
      </c>
      <c r="I7" s="45">
        <v>0</v>
      </c>
      <c r="J7" s="39">
        <v>1701403</v>
      </c>
      <c r="K7" s="39" t="s">
        <v>1022</v>
      </c>
      <c r="L7" s="39" t="s">
        <v>1025</v>
      </c>
      <c r="M7" s="39" t="s">
        <v>1022</v>
      </c>
      <c r="N7" s="39" t="s">
        <v>1026</v>
      </c>
    </row>
    <row r="8" spans="1:15" x14ac:dyDescent="0.4">
      <c r="A8" s="39">
        <v>4</v>
      </c>
      <c r="B8" s="45">
        <v>5000</v>
      </c>
      <c r="C8" s="45">
        <v>1</v>
      </c>
      <c r="D8" s="45">
        <v>2</v>
      </c>
      <c r="E8" s="39"/>
      <c r="F8" s="39"/>
      <c r="G8" s="39"/>
      <c r="H8" s="39" t="s">
        <v>1021</v>
      </c>
      <c r="I8" s="45">
        <v>0</v>
      </c>
      <c r="J8" s="39">
        <v>1701404</v>
      </c>
      <c r="K8" s="39" t="s">
        <v>1022</v>
      </c>
      <c r="L8" s="39" t="s">
        <v>1027</v>
      </c>
      <c r="M8" s="39" t="s">
        <v>1022</v>
      </c>
      <c r="N8" s="39" t="s">
        <v>1028</v>
      </c>
    </row>
    <row r="9" spans="1:15" x14ac:dyDescent="0.4">
      <c r="A9" s="39">
        <v>5</v>
      </c>
      <c r="B9" s="45">
        <v>6000</v>
      </c>
      <c r="C9" s="45">
        <v>1</v>
      </c>
      <c r="D9" s="45">
        <v>1</v>
      </c>
      <c r="E9" s="39"/>
      <c r="F9" s="39"/>
      <c r="G9" s="39"/>
      <c r="H9" s="39" t="s">
        <v>1021</v>
      </c>
      <c r="I9" s="45">
        <v>0</v>
      </c>
      <c r="J9" s="39">
        <v>1701405</v>
      </c>
      <c r="K9" s="39" t="s">
        <v>1022</v>
      </c>
      <c r="L9" s="39" t="s">
        <v>1027</v>
      </c>
      <c r="M9" s="39" t="s">
        <v>1022</v>
      </c>
      <c r="N9" s="39" t="s">
        <v>1028</v>
      </c>
    </row>
    <row r="10" spans="1:15" x14ac:dyDescent="0.4">
      <c r="A10" s="39">
        <v>6</v>
      </c>
      <c r="B10" s="45">
        <v>7000</v>
      </c>
      <c r="C10" s="45">
        <v>1</v>
      </c>
      <c r="D10" s="45">
        <v>0</v>
      </c>
      <c r="E10" s="39"/>
      <c r="F10" s="39"/>
      <c r="G10" s="39"/>
      <c r="H10" s="39" t="s">
        <v>1021</v>
      </c>
      <c r="I10" s="45">
        <v>0</v>
      </c>
      <c r="J10" s="39">
        <v>1701406</v>
      </c>
      <c r="K10" s="39" t="s">
        <v>1022</v>
      </c>
      <c r="L10" s="39" t="s">
        <v>1027</v>
      </c>
      <c r="M10" s="39" t="s">
        <v>1022</v>
      </c>
      <c r="N10" s="39" t="s">
        <v>1028</v>
      </c>
    </row>
    <row r="11" spans="1:15" x14ac:dyDescent="0.4">
      <c r="A11" s="39">
        <v>7</v>
      </c>
      <c r="B11" s="45">
        <v>8000</v>
      </c>
      <c r="C11" s="45">
        <v>2</v>
      </c>
      <c r="D11" s="45">
        <v>2</v>
      </c>
      <c r="E11" s="39"/>
      <c r="F11" s="39"/>
      <c r="H11" s="39" t="s">
        <v>1021</v>
      </c>
      <c r="I11" s="45">
        <v>0</v>
      </c>
      <c r="J11" s="39">
        <v>1701407</v>
      </c>
      <c r="K11" s="39" t="s">
        <v>1022</v>
      </c>
      <c r="L11" s="39" t="s">
        <v>1029</v>
      </c>
      <c r="M11" s="39" t="s">
        <v>1022</v>
      </c>
      <c r="N11" s="39" t="s">
        <v>1030</v>
      </c>
    </row>
    <row r="12" spans="1:15" x14ac:dyDescent="0.4">
      <c r="A12" s="39">
        <v>8</v>
      </c>
      <c r="B12" s="45">
        <v>9000</v>
      </c>
      <c r="C12" s="45">
        <v>2</v>
      </c>
      <c r="D12" s="45">
        <v>1</v>
      </c>
      <c r="E12" s="39"/>
      <c r="F12" s="39"/>
      <c r="H12" s="39" t="s">
        <v>1021</v>
      </c>
      <c r="I12" s="45">
        <v>0</v>
      </c>
      <c r="J12" s="39">
        <v>1701408</v>
      </c>
      <c r="K12" s="39" t="s">
        <v>1022</v>
      </c>
      <c r="L12" s="39" t="s">
        <v>1029</v>
      </c>
      <c r="M12" s="39" t="s">
        <v>1022</v>
      </c>
      <c r="N12" s="39" t="s">
        <v>1030</v>
      </c>
    </row>
    <row r="13" spans="1:15" x14ac:dyDescent="0.4">
      <c r="A13" s="39">
        <v>9</v>
      </c>
      <c r="B13" s="45">
        <v>10000</v>
      </c>
      <c r="C13" s="45">
        <v>2</v>
      </c>
      <c r="D13" s="45">
        <v>0</v>
      </c>
      <c r="E13" s="39"/>
      <c r="F13" s="39"/>
      <c r="H13" s="39" t="s">
        <v>1021</v>
      </c>
      <c r="I13" s="45">
        <v>0</v>
      </c>
      <c r="J13" s="39">
        <v>1701409</v>
      </c>
      <c r="K13" s="39" t="s">
        <v>1022</v>
      </c>
      <c r="L13" s="39" t="s">
        <v>1029</v>
      </c>
      <c r="M13" s="39" t="s">
        <v>1022</v>
      </c>
      <c r="N13" s="39" t="s">
        <v>1030</v>
      </c>
      <c r="O13" s="39"/>
    </row>
    <row r="14" spans="1:15" x14ac:dyDescent="0.4">
      <c r="A14" s="39">
        <v>10</v>
      </c>
      <c r="B14" s="45">
        <v>11000</v>
      </c>
      <c r="C14" s="45">
        <v>2</v>
      </c>
      <c r="D14" s="45">
        <v>2</v>
      </c>
      <c r="E14" s="39"/>
      <c r="F14" s="39"/>
      <c r="H14" s="39" t="s">
        <v>1021</v>
      </c>
      <c r="I14" s="45">
        <v>0</v>
      </c>
      <c r="J14" s="39">
        <v>1701410</v>
      </c>
      <c r="K14" s="39" t="s">
        <v>1022</v>
      </c>
      <c r="L14" s="39" t="s">
        <v>1031</v>
      </c>
      <c r="M14" s="39" t="s">
        <v>1022</v>
      </c>
      <c r="N14" s="39" t="s">
        <v>1032</v>
      </c>
      <c r="O14" s="39"/>
    </row>
    <row r="15" spans="1:15" x14ac:dyDescent="0.4">
      <c r="A15" s="39">
        <v>11</v>
      </c>
      <c r="B15" s="45">
        <v>13000</v>
      </c>
      <c r="C15" s="45">
        <v>2</v>
      </c>
      <c r="D15" s="45">
        <v>1</v>
      </c>
      <c r="E15" s="39"/>
      <c r="F15" s="39"/>
      <c r="H15" s="39" t="s">
        <v>1021</v>
      </c>
      <c r="I15" s="45">
        <v>0</v>
      </c>
      <c r="J15" s="39">
        <v>1701411</v>
      </c>
      <c r="K15" s="39" t="s">
        <v>1022</v>
      </c>
      <c r="L15" s="39" t="s">
        <v>1031</v>
      </c>
      <c r="M15" s="39" t="s">
        <v>1022</v>
      </c>
      <c r="N15" s="39" t="s">
        <v>1032</v>
      </c>
      <c r="O15" s="39"/>
    </row>
    <row r="16" spans="1:15" x14ac:dyDescent="0.4">
      <c r="A16" s="39">
        <v>12</v>
      </c>
      <c r="B16" s="45">
        <v>15000</v>
      </c>
      <c r="C16" s="45">
        <v>2</v>
      </c>
      <c r="D16" s="45">
        <v>0</v>
      </c>
      <c r="E16" s="39"/>
      <c r="F16" s="39"/>
      <c r="H16" s="39" t="s">
        <v>1021</v>
      </c>
      <c r="I16" s="45">
        <v>0</v>
      </c>
      <c r="J16" s="39">
        <v>1701412</v>
      </c>
      <c r="K16" s="39" t="s">
        <v>1022</v>
      </c>
      <c r="L16" s="39" t="s">
        <v>1031</v>
      </c>
      <c r="M16" s="39" t="s">
        <v>1022</v>
      </c>
      <c r="N16" s="39" t="s">
        <v>1032</v>
      </c>
    </row>
    <row r="17" spans="1:14" x14ac:dyDescent="0.4">
      <c r="A17" s="39">
        <v>13</v>
      </c>
      <c r="B17" s="45">
        <v>17000</v>
      </c>
      <c r="C17" s="45">
        <v>3</v>
      </c>
      <c r="D17" s="45">
        <v>2</v>
      </c>
      <c r="E17" s="39"/>
      <c r="F17" s="39"/>
      <c r="H17" s="39" t="s">
        <v>1021</v>
      </c>
      <c r="I17" s="45">
        <v>0</v>
      </c>
      <c r="J17" s="39">
        <v>1701413</v>
      </c>
      <c r="K17" s="39" t="s">
        <v>1022</v>
      </c>
      <c r="L17" s="39" t="s">
        <v>1033</v>
      </c>
      <c r="M17" s="39" t="s">
        <v>1022</v>
      </c>
      <c r="N17" s="39" t="s">
        <v>1034</v>
      </c>
    </row>
    <row r="18" spans="1:14" x14ac:dyDescent="0.4">
      <c r="A18" s="39">
        <v>14</v>
      </c>
      <c r="B18" s="45">
        <v>20000</v>
      </c>
      <c r="C18" s="45">
        <v>3</v>
      </c>
      <c r="D18" s="45">
        <v>1</v>
      </c>
      <c r="E18" s="39"/>
      <c r="F18" s="39"/>
      <c r="H18" s="39" t="s">
        <v>1021</v>
      </c>
      <c r="I18" s="45">
        <v>0</v>
      </c>
      <c r="J18" s="39">
        <v>1701414</v>
      </c>
      <c r="K18" s="39" t="s">
        <v>1022</v>
      </c>
      <c r="L18" s="39" t="s">
        <v>1033</v>
      </c>
      <c r="M18" s="39" t="s">
        <v>1022</v>
      </c>
      <c r="N18" s="39" t="s">
        <v>1034</v>
      </c>
    </row>
    <row r="19" spans="1:14" x14ac:dyDescent="0.4">
      <c r="A19" s="39">
        <v>15</v>
      </c>
      <c r="B19" s="45">
        <v>22000</v>
      </c>
      <c r="C19" s="45">
        <v>3</v>
      </c>
      <c r="D19" s="45">
        <v>0</v>
      </c>
      <c r="E19" s="39"/>
      <c r="F19" s="39"/>
      <c r="H19" s="39" t="s">
        <v>1021</v>
      </c>
      <c r="I19" s="45">
        <v>0</v>
      </c>
      <c r="J19" s="39">
        <v>1701415</v>
      </c>
      <c r="K19" s="39" t="s">
        <v>1022</v>
      </c>
      <c r="L19" s="39" t="s">
        <v>1033</v>
      </c>
      <c r="M19" s="39" t="s">
        <v>1022</v>
      </c>
      <c r="N19" s="39" t="s">
        <v>1034</v>
      </c>
    </row>
    <row r="20" spans="1:14" x14ac:dyDescent="0.4">
      <c r="I20" s="39"/>
      <c r="J20" s="39"/>
    </row>
  </sheetData>
  <phoneticPr fontId="5" type="noConversion"/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4"/>
  <sheetViews>
    <sheetView workbookViewId="0">
      <selection activeCell="C6" sqref="C6"/>
    </sheetView>
  </sheetViews>
  <sheetFormatPr defaultColWidth="8.83203125" defaultRowHeight="14" x14ac:dyDescent="0.3"/>
  <cols>
    <col min="1" max="1" width="12.25" style="47" customWidth="1"/>
    <col min="2" max="2" width="16.33203125" style="47" customWidth="1"/>
    <col min="3" max="3" width="17.08203125" style="47" customWidth="1"/>
    <col min="4" max="4" width="24.33203125" style="47" customWidth="1"/>
    <col min="5" max="5" width="9.83203125" style="47" bestFit="1" customWidth="1"/>
    <col min="6" max="6" width="14.33203125" style="47" bestFit="1" customWidth="1"/>
    <col min="7" max="7" width="8.83203125" style="47" customWidth="1"/>
    <col min="8" max="16384" width="8.83203125" style="47"/>
  </cols>
  <sheetData>
    <row r="1" spans="1:6" x14ac:dyDescent="0.3">
      <c r="A1" s="54" t="s">
        <v>1035</v>
      </c>
      <c r="B1" s="54"/>
      <c r="C1" s="54"/>
      <c r="D1" s="54"/>
    </row>
    <row r="2" spans="1:6" s="52" customFormat="1" ht="16.5" customHeight="1" x14ac:dyDescent="0.45">
      <c r="A2" s="55" t="s">
        <v>1036</v>
      </c>
      <c r="B2" s="55" t="s">
        <v>1037</v>
      </c>
      <c r="C2" s="55" t="s">
        <v>1038</v>
      </c>
      <c r="D2" s="55" t="s">
        <v>1039</v>
      </c>
      <c r="E2" s="48"/>
      <c r="F2" s="48"/>
    </row>
    <row r="3" spans="1:6" s="53" customFormat="1" ht="16.5" customHeight="1" x14ac:dyDescent="0.45">
      <c r="A3" s="56" t="s">
        <v>31</v>
      </c>
      <c r="B3" s="56" t="s">
        <v>1040</v>
      </c>
      <c r="C3" s="56" t="s">
        <v>1041</v>
      </c>
      <c r="D3" s="56" t="s">
        <v>1042</v>
      </c>
      <c r="E3" s="49"/>
      <c r="F3" s="49"/>
    </row>
    <row r="4" spans="1:6" ht="16.5" customHeight="1" x14ac:dyDescent="0.45">
      <c r="A4" s="57">
        <v>1</v>
      </c>
      <c r="B4" s="57">
        <v>1702601</v>
      </c>
      <c r="C4" s="57" t="s">
        <v>1043</v>
      </c>
      <c r="D4" s="57" t="s">
        <v>1044</v>
      </c>
    </row>
    <row r="5" spans="1:6" ht="16.5" customHeight="1" x14ac:dyDescent="0.45">
      <c r="A5" s="57"/>
      <c r="B5" s="57">
        <v>1702602</v>
      </c>
      <c r="C5" s="57" t="s">
        <v>1043</v>
      </c>
      <c r="D5" s="57" t="s">
        <v>1045</v>
      </c>
      <c r="E5" s="50"/>
      <c r="F5" s="50"/>
    </row>
    <row r="6" spans="1:6" x14ac:dyDescent="0.3">
      <c r="D6" s="51"/>
    </row>
    <row r="14" spans="1:6" x14ac:dyDescent="0.3">
      <c r="F14" s="51"/>
    </row>
  </sheetData>
  <phoneticPr fontId="5" type="noConversion"/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"/>
  <sheetViews>
    <sheetView workbookViewId="0"/>
  </sheetViews>
  <sheetFormatPr defaultRowHeight="14" x14ac:dyDescent="0.3"/>
  <cols>
    <col min="1" max="3" width="80" customWidth="1"/>
  </cols>
  <sheetData>
    <row r="1" spans="1:3" x14ac:dyDescent="0.3">
      <c r="A1" t="s">
        <v>1046</v>
      </c>
      <c r="B1" t="s">
        <v>1047</v>
      </c>
      <c r="C1" t="s">
        <v>1048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章节主线</vt:lpstr>
      <vt:lpstr>章节小节</vt:lpstr>
      <vt:lpstr>子任务</vt:lpstr>
      <vt:lpstr>#章节主线</vt:lpstr>
      <vt:lpstr>#章节小节</vt:lpstr>
      <vt:lpstr>#子任务</vt:lpstr>
      <vt:lpstr>官职</vt:lpstr>
      <vt:lpstr>英雄二选一配置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kakiwang(王家麒)</dc:creator>
  <cp:lastModifiedBy>wenshen(沈文)</cp:lastModifiedBy>
  <dcterms:created xsi:type="dcterms:W3CDTF">2015-06-05T18:19:00Z</dcterms:created>
  <dcterms:modified xsi:type="dcterms:W3CDTF">2023-05-29T04:04:51Z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