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Andermann research\Laser cutter designs\BuckDriver\Datasheets\"/>
    </mc:Choice>
  </mc:AlternateContent>
  <bookViews>
    <workbookView xWindow="0" yWindow="0" windowWidth="14244" windowHeight="8592"/>
  </bookViews>
  <sheets>
    <sheet name="3.9 Ohm, NCR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2" i="2" l="1"/>
  <c r="H18" i="2"/>
  <c r="H17" i="2"/>
  <c r="B33" i="2"/>
  <c r="B32" i="2"/>
  <c r="B31" i="2"/>
  <c r="B30" i="2"/>
  <c r="B29" i="2"/>
  <c r="B28" i="2"/>
  <c r="B27" i="2"/>
  <c r="B26" i="2"/>
  <c r="B25" i="2"/>
  <c r="B24" i="2"/>
  <c r="B23" i="2"/>
  <c r="A3" i="2"/>
  <c r="A4" i="2"/>
  <c r="A5" i="2"/>
  <c r="A6" i="2"/>
  <c r="A7" i="2"/>
  <c r="A8" i="2"/>
  <c r="A9" i="2"/>
  <c r="A10" i="2"/>
  <c r="A11" i="2"/>
  <c r="A12" i="2"/>
  <c r="A13" i="2"/>
  <c r="A2" i="2"/>
  <c r="D23" i="2" l="1"/>
  <c r="D24" i="2"/>
  <c r="D25" i="2"/>
  <c r="D26" i="2"/>
  <c r="D27" i="2"/>
  <c r="D28" i="2"/>
  <c r="D29" i="2"/>
  <c r="D30" i="2"/>
  <c r="D31" i="2"/>
  <c r="D32" i="2"/>
  <c r="D33" i="2"/>
  <c r="D22" i="2"/>
  <c r="C31" i="2"/>
  <c r="C32" i="2" s="1"/>
  <c r="C33" i="2" s="1"/>
  <c r="C26" i="2"/>
  <c r="C27" i="2" s="1"/>
  <c r="C28" i="2" s="1"/>
  <c r="C29" i="2" s="1"/>
  <c r="C30" i="2" s="1"/>
  <c r="C25" i="2"/>
  <c r="H3" i="2"/>
  <c r="H4" i="2"/>
  <c r="H5" i="2"/>
  <c r="H6" i="2"/>
  <c r="H7" i="2"/>
  <c r="H8" i="2"/>
  <c r="H9" i="2"/>
  <c r="H10" i="2"/>
  <c r="H11" i="2"/>
  <c r="H12" i="2"/>
  <c r="H13" i="2"/>
  <c r="H2" i="2"/>
  <c r="C3" i="2"/>
  <c r="C4" i="2"/>
  <c r="C5" i="2"/>
  <c r="C6" i="2"/>
  <c r="C7" i="2"/>
  <c r="C8" i="2"/>
  <c r="C9" i="2"/>
  <c r="C10" i="2"/>
  <c r="C11" i="2"/>
  <c r="C12" i="2"/>
  <c r="C13" i="2"/>
  <c r="C2" i="2"/>
  <c r="F9" i="1" l="1"/>
  <c r="F12" i="1"/>
  <c r="F13" i="1"/>
  <c r="F14" i="1"/>
  <c r="F15" i="1"/>
  <c r="F17" i="1"/>
  <c r="F18" i="1"/>
  <c r="F19" i="1"/>
  <c r="F20" i="1"/>
  <c r="F21" i="1"/>
  <c r="F22" i="1"/>
  <c r="F23" i="1"/>
  <c r="F24" i="1"/>
  <c r="F26" i="1"/>
  <c r="F28" i="1"/>
  <c r="F30" i="1"/>
  <c r="F33" i="1"/>
</calcChain>
</file>

<file path=xl/sharedStrings.xml><?xml version="1.0" encoding="utf-8"?>
<sst xmlns="http://schemas.openxmlformats.org/spreadsheetml/2006/main" count="25" uniqueCount="21">
  <si>
    <t>DAC</t>
  </si>
  <si>
    <t>A0</t>
  </si>
  <si>
    <t>Current</t>
  </si>
  <si>
    <t>Net sense resistor seems to be 3.67 ohm</t>
  </si>
  <si>
    <t>Amp gain 5.5 is too high</t>
  </si>
  <si>
    <t>Needs 4.5</t>
  </si>
  <si>
    <t>Gain</t>
  </si>
  <si>
    <t>Test 1</t>
  </si>
  <si>
    <t>Vrext</t>
  </si>
  <si>
    <t>Vopamp</t>
  </si>
  <si>
    <t>ADC</t>
  </si>
  <si>
    <t>Test 2</t>
  </si>
  <si>
    <t>A0 (V)</t>
  </si>
  <si>
    <t>L0S (mV)</t>
  </si>
  <si>
    <t>I0 (mV)</t>
  </si>
  <si>
    <t>current shunt (mV)</t>
  </si>
  <si>
    <t>Rshunt (ohm)</t>
  </si>
  <si>
    <t>mA</t>
  </si>
  <si>
    <t>Analog read</t>
  </si>
  <si>
    <t>Predicted analog read</t>
  </si>
  <si>
    <t>DAC (estimated)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</si>
</sst>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'3.9 Ohm, NCR'!$D$1</c:f>
              <c:strCache>
                <c:ptCount val="1"/>
                <c:pt idx="0">
                  <c:v>L0S (mV)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'3.9 Ohm, NCR'!$C$2:$C$13</c:f>
              <c:numCache>
                <c:formatCode>General</c:formatCode>
                <c:ptCount val="12"/>
                <c:pt idx="0">
                  <c:v>0.14406779661016947</c:v>
                </c:pt>
                <c:pt idx="1">
                  <c:v>1.2118644067796609</c:v>
                </c:pt>
                <c:pt idx="2">
                  <c:v>3.7966101694915251</c:v>
                </c:pt>
                <c:pt idx="3">
                  <c:v>8.5169491525423719</c:v>
                </c:pt>
                <c:pt idx="4">
                  <c:v>17.008474576271183</c:v>
                </c:pt>
                <c:pt idx="5">
                  <c:v>33.983050847457626</c:v>
                </c:pt>
                <c:pt idx="6">
                  <c:v>69.016949152542367</c:v>
                </c:pt>
                <c:pt idx="7">
                  <c:v>113.5593220338983</c:v>
                </c:pt>
                <c:pt idx="8">
                  <c:v>156.77966101694915</c:v>
                </c:pt>
                <c:pt idx="9">
                  <c:v>167.20338983050846</c:v>
                </c:pt>
                <c:pt idx="10">
                  <c:v>172.96610169491524</c:v>
                </c:pt>
                <c:pt idx="11">
                  <c:v>173.89830508474574</c:v>
                </c:pt>
              </c:numCache>
            </c:numRef>
          </c:xVal>
          <c:yVal>
            <c:numRef>
              <c:f>'3.9 Ohm, NCR'!$D$2:$D$13</c:f>
              <c:numCache>
                <c:formatCode>General</c:formatCode>
                <c:ptCount val="12"/>
                <c:pt idx="0">
                  <c:v>0.5</c:v>
                </c:pt>
                <c:pt idx="1">
                  <c:v>4.5</c:v>
                </c:pt>
                <c:pt idx="2">
                  <c:v>14.1</c:v>
                </c:pt>
                <c:pt idx="3">
                  <c:v>31.7</c:v>
                </c:pt>
                <c:pt idx="4">
                  <c:v>63.3</c:v>
                </c:pt>
                <c:pt idx="5">
                  <c:v>126.2</c:v>
                </c:pt>
                <c:pt idx="6">
                  <c:v>257</c:v>
                </c:pt>
                <c:pt idx="7">
                  <c:v>423</c:v>
                </c:pt>
                <c:pt idx="8">
                  <c:v>587</c:v>
                </c:pt>
                <c:pt idx="9">
                  <c:v>627</c:v>
                </c:pt>
                <c:pt idx="10">
                  <c:v>649</c:v>
                </c:pt>
                <c:pt idx="11">
                  <c:v>655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'3.9 Ohm, NCR'!$E$1</c:f>
              <c:strCache>
                <c:ptCount val="1"/>
                <c:pt idx="0">
                  <c:v>I0 (mV)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0.49785739282589675"/>
                  <c:y val="-0.1624537037037037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'3.9 Ohm, NCR'!$C$2:$C$13</c:f>
              <c:numCache>
                <c:formatCode>General</c:formatCode>
                <c:ptCount val="12"/>
                <c:pt idx="0">
                  <c:v>0.14406779661016947</c:v>
                </c:pt>
                <c:pt idx="1">
                  <c:v>1.2118644067796609</c:v>
                </c:pt>
                <c:pt idx="2">
                  <c:v>3.7966101694915251</c:v>
                </c:pt>
                <c:pt idx="3">
                  <c:v>8.5169491525423719</c:v>
                </c:pt>
                <c:pt idx="4">
                  <c:v>17.008474576271183</c:v>
                </c:pt>
                <c:pt idx="5">
                  <c:v>33.983050847457626</c:v>
                </c:pt>
                <c:pt idx="6">
                  <c:v>69.016949152542367</c:v>
                </c:pt>
                <c:pt idx="7">
                  <c:v>113.5593220338983</c:v>
                </c:pt>
                <c:pt idx="8">
                  <c:v>156.77966101694915</c:v>
                </c:pt>
                <c:pt idx="9">
                  <c:v>167.20338983050846</c:v>
                </c:pt>
                <c:pt idx="10">
                  <c:v>172.96610169491524</c:v>
                </c:pt>
                <c:pt idx="11">
                  <c:v>173.89830508474574</c:v>
                </c:pt>
              </c:numCache>
            </c:numRef>
          </c:xVal>
          <c:yVal>
            <c:numRef>
              <c:f>'3.9 Ohm, NCR'!$E$2:$E$13</c:f>
              <c:numCache>
                <c:formatCode>General</c:formatCode>
                <c:ptCount val="12"/>
                <c:pt idx="0">
                  <c:v>2</c:v>
                </c:pt>
                <c:pt idx="1">
                  <c:v>19</c:v>
                </c:pt>
                <c:pt idx="2">
                  <c:v>59.6</c:v>
                </c:pt>
                <c:pt idx="3">
                  <c:v>133.9</c:v>
                </c:pt>
                <c:pt idx="4">
                  <c:v>267.5</c:v>
                </c:pt>
                <c:pt idx="5">
                  <c:v>532</c:v>
                </c:pt>
                <c:pt idx="6">
                  <c:v>1084</c:v>
                </c:pt>
                <c:pt idx="7">
                  <c:v>1792</c:v>
                </c:pt>
                <c:pt idx="8">
                  <c:v>2480</c:v>
                </c:pt>
                <c:pt idx="9">
                  <c:v>2648</c:v>
                </c:pt>
                <c:pt idx="10">
                  <c:v>2740</c:v>
                </c:pt>
                <c:pt idx="11">
                  <c:v>2764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555232"/>
        <c:axId val="386821320"/>
      </c:scatterChart>
      <c:valAx>
        <c:axId val="44555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821320"/>
        <c:crosses val="autoZero"/>
        <c:crossBetween val="midCat"/>
      </c:valAx>
      <c:valAx>
        <c:axId val="386821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552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'3.9 Ohm, NCR'!$C$1</c:f>
              <c:strCache>
                <c:ptCount val="1"/>
                <c:pt idx="0">
                  <c:v>mA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'3.9 Ohm, NCR'!$B$2:$B$13</c:f>
              <c:numCache>
                <c:formatCode>General</c:formatCode>
                <c:ptCount val="12"/>
                <c:pt idx="0">
                  <c:v>0.53100000000000003</c:v>
                </c:pt>
                <c:pt idx="1">
                  <c:v>0.59899999999999998</c:v>
                </c:pt>
                <c:pt idx="2">
                  <c:v>0.65400000000000003</c:v>
                </c:pt>
                <c:pt idx="3">
                  <c:v>0.71399999999999997</c:v>
                </c:pt>
                <c:pt idx="4">
                  <c:v>0.79800000000000004</c:v>
                </c:pt>
                <c:pt idx="5">
                  <c:v>0.94299999999999995</c:v>
                </c:pt>
                <c:pt idx="6">
                  <c:v>1.224</c:v>
                </c:pt>
                <c:pt idx="7">
                  <c:v>1.599</c:v>
                </c:pt>
                <c:pt idx="8">
                  <c:v>2.0499999999999998</c:v>
                </c:pt>
                <c:pt idx="9">
                  <c:v>2.218</c:v>
                </c:pt>
                <c:pt idx="10">
                  <c:v>2.75</c:v>
                </c:pt>
                <c:pt idx="11">
                  <c:v>3.21</c:v>
                </c:pt>
              </c:numCache>
            </c:numRef>
          </c:xVal>
          <c:yVal>
            <c:numRef>
              <c:f>'3.9 Ohm, NCR'!$C$2:$C$13</c:f>
              <c:numCache>
                <c:formatCode>General</c:formatCode>
                <c:ptCount val="12"/>
                <c:pt idx="0">
                  <c:v>0.14406779661016947</c:v>
                </c:pt>
                <c:pt idx="1">
                  <c:v>1.2118644067796609</c:v>
                </c:pt>
                <c:pt idx="2">
                  <c:v>3.7966101694915251</c:v>
                </c:pt>
                <c:pt idx="3">
                  <c:v>8.5169491525423719</c:v>
                </c:pt>
                <c:pt idx="4">
                  <c:v>17.008474576271183</c:v>
                </c:pt>
                <c:pt idx="5">
                  <c:v>33.983050847457626</c:v>
                </c:pt>
                <c:pt idx="6">
                  <c:v>69.016949152542367</c:v>
                </c:pt>
                <c:pt idx="7">
                  <c:v>113.5593220338983</c:v>
                </c:pt>
                <c:pt idx="8">
                  <c:v>156.77966101694915</c:v>
                </c:pt>
                <c:pt idx="9">
                  <c:v>167.20338983050846</c:v>
                </c:pt>
                <c:pt idx="10">
                  <c:v>172.96610169491524</c:v>
                </c:pt>
                <c:pt idx="11">
                  <c:v>173.89830508474574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7481640"/>
        <c:axId val="387482024"/>
      </c:scatterChart>
      <c:valAx>
        <c:axId val="387481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7482024"/>
        <c:crosses val="autoZero"/>
        <c:crossBetween val="midCat"/>
      </c:valAx>
      <c:valAx>
        <c:axId val="387482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7481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'3.9 Ohm, NCR'!$I$1</c:f>
              <c:strCache>
                <c:ptCount val="1"/>
                <c:pt idx="0">
                  <c:v>Analog read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0.52007961504811895"/>
                  <c:y val="-0.1254166666666666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'3.9 Ohm, NCR'!$C$2:$C$13</c:f>
              <c:numCache>
                <c:formatCode>General</c:formatCode>
                <c:ptCount val="12"/>
                <c:pt idx="0">
                  <c:v>0.14406779661016947</c:v>
                </c:pt>
                <c:pt idx="1">
                  <c:v>1.2118644067796609</c:v>
                </c:pt>
                <c:pt idx="2">
                  <c:v>3.7966101694915251</c:v>
                </c:pt>
                <c:pt idx="3">
                  <c:v>8.5169491525423719</c:v>
                </c:pt>
                <c:pt idx="4">
                  <c:v>17.008474576271183</c:v>
                </c:pt>
                <c:pt idx="5">
                  <c:v>33.983050847457626</c:v>
                </c:pt>
                <c:pt idx="6">
                  <c:v>69.016949152542367</c:v>
                </c:pt>
                <c:pt idx="7">
                  <c:v>113.5593220338983</c:v>
                </c:pt>
                <c:pt idx="8">
                  <c:v>156.77966101694915</c:v>
                </c:pt>
                <c:pt idx="9">
                  <c:v>167.20338983050846</c:v>
                </c:pt>
                <c:pt idx="10">
                  <c:v>172.96610169491524</c:v>
                </c:pt>
                <c:pt idx="11">
                  <c:v>173.89830508474574</c:v>
                </c:pt>
              </c:numCache>
            </c:numRef>
          </c:xVal>
          <c:yVal>
            <c:numRef>
              <c:f>'3.9 Ohm, NCR'!$I$2:$I$13</c:f>
              <c:numCache>
                <c:formatCode>General</c:formatCode>
                <c:ptCount val="12"/>
                <c:pt idx="0">
                  <c:v>1</c:v>
                </c:pt>
                <c:pt idx="1">
                  <c:v>7</c:v>
                </c:pt>
                <c:pt idx="2">
                  <c:v>20</c:v>
                </c:pt>
                <c:pt idx="3">
                  <c:v>45</c:v>
                </c:pt>
                <c:pt idx="4">
                  <c:v>88</c:v>
                </c:pt>
                <c:pt idx="5">
                  <c:v>178</c:v>
                </c:pt>
                <c:pt idx="6">
                  <c:v>366</c:v>
                </c:pt>
                <c:pt idx="7">
                  <c:v>624</c:v>
                </c:pt>
                <c:pt idx="8">
                  <c:v>829</c:v>
                </c:pt>
                <c:pt idx="9">
                  <c:v>866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7525608"/>
        <c:axId val="386189872"/>
      </c:scatterChart>
      <c:valAx>
        <c:axId val="387525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189872"/>
        <c:crosses val="autoZero"/>
        <c:crossBetween val="midCat"/>
      </c:valAx>
      <c:valAx>
        <c:axId val="386189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7525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'3.9 Ohm, NCR'!$C$1</c:f>
              <c:strCache>
                <c:ptCount val="1"/>
                <c:pt idx="0">
                  <c:v>mA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'3.9 Ohm, NCR'!$A$2:$A$11</c:f>
              <c:numCache>
                <c:formatCode>0</c:formatCode>
                <c:ptCount val="10"/>
                <c:pt idx="0">
                  <c:v>658.92272727272734</c:v>
                </c:pt>
                <c:pt idx="1">
                  <c:v>743.30454545454552</c:v>
                </c:pt>
                <c:pt idx="2">
                  <c:v>811.55454545454552</c:v>
                </c:pt>
                <c:pt idx="3">
                  <c:v>886.0090909090909</c:v>
                </c:pt>
                <c:pt idx="4">
                  <c:v>990.24545454545466</c:v>
                </c:pt>
                <c:pt idx="5">
                  <c:v>1170.1772727272728</c:v>
                </c:pt>
                <c:pt idx="6">
                  <c:v>1518.8727272727274</c:v>
                </c:pt>
                <c:pt idx="7">
                  <c:v>1984.2136363636364</c:v>
                </c:pt>
                <c:pt idx="8">
                  <c:v>2543.8636363636365</c:v>
                </c:pt>
                <c:pt idx="9">
                  <c:v>2752.3363636363638</c:v>
                </c:pt>
              </c:numCache>
            </c:numRef>
          </c:xVal>
          <c:yVal>
            <c:numRef>
              <c:f>'3.9 Ohm, NCR'!$C$2:$C$11</c:f>
              <c:numCache>
                <c:formatCode>General</c:formatCode>
                <c:ptCount val="10"/>
                <c:pt idx="0">
                  <c:v>0.14406779661016947</c:v>
                </c:pt>
                <c:pt idx="1">
                  <c:v>1.2118644067796609</c:v>
                </c:pt>
                <c:pt idx="2">
                  <c:v>3.7966101694915251</c:v>
                </c:pt>
                <c:pt idx="3">
                  <c:v>8.5169491525423719</c:v>
                </c:pt>
                <c:pt idx="4">
                  <c:v>17.008474576271183</c:v>
                </c:pt>
                <c:pt idx="5">
                  <c:v>33.983050847457626</c:v>
                </c:pt>
                <c:pt idx="6">
                  <c:v>69.016949152542367</c:v>
                </c:pt>
                <c:pt idx="7">
                  <c:v>113.5593220338983</c:v>
                </c:pt>
                <c:pt idx="8">
                  <c:v>156.77966101694915</c:v>
                </c:pt>
                <c:pt idx="9">
                  <c:v>167.20338983050846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3437368"/>
        <c:axId val="473436976"/>
      </c:scatterChart>
      <c:valAx>
        <c:axId val="473437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3436976"/>
        <c:crosses val="autoZero"/>
        <c:crossBetween val="midCat"/>
      </c:valAx>
      <c:valAx>
        <c:axId val="473436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3437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Sheet1!$D$2</c:f>
              <c:strCache>
                <c:ptCount val="1"/>
                <c:pt idx="0">
                  <c:v>Vrext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5.8804243219597548E-2"/>
                  <c:y val="-0.1393055555555555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Sheet1!$C$3:$C$24</c:f>
              <c:numCache>
                <c:formatCode>General</c:formatCode>
                <c:ptCount val="22"/>
                <c:pt idx="0">
                  <c:v>1.7000000000000001E-2</c:v>
                </c:pt>
                <c:pt idx="1">
                  <c:v>2.5000000000000001E-2</c:v>
                </c:pt>
                <c:pt idx="2">
                  <c:v>8.5000000000000006E-2</c:v>
                </c:pt>
                <c:pt idx="3">
                  <c:v>0.13900000000000001</c:v>
                </c:pt>
                <c:pt idx="4">
                  <c:v>0.28000000000000003</c:v>
                </c:pt>
                <c:pt idx="5">
                  <c:v>0.38400000000000001</c:v>
                </c:pt>
                <c:pt idx="6">
                  <c:v>0.53600000000000003</c:v>
                </c:pt>
                <c:pt idx="7">
                  <c:v>0.95499999999999996</c:v>
                </c:pt>
                <c:pt idx="8">
                  <c:v>1.2</c:v>
                </c:pt>
                <c:pt idx="9">
                  <c:v>2.7</c:v>
                </c:pt>
                <c:pt idx="10">
                  <c:v>5.8</c:v>
                </c:pt>
                <c:pt idx="11">
                  <c:v>11.6</c:v>
                </c:pt>
                <c:pt idx="12">
                  <c:v>16.3</c:v>
                </c:pt>
                <c:pt idx="13">
                  <c:v>22.4</c:v>
                </c:pt>
                <c:pt idx="14">
                  <c:v>31.9</c:v>
                </c:pt>
                <c:pt idx="15">
                  <c:v>39.9</c:v>
                </c:pt>
                <c:pt idx="16">
                  <c:v>47</c:v>
                </c:pt>
                <c:pt idx="17">
                  <c:v>60.8</c:v>
                </c:pt>
                <c:pt idx="18">
                  <c:v>75.599999999999994</c:v>
                </c:pt>
                <c:pt idx="19">
                  <c:v>91.8</c:v>
                </c:pt>
                <c:pt idx="20">
                  <c:v>105.5</c:v>
                </c:pt>
                <c:pt idx="21">
                  <c:v>124.2</c:v>
                </c:pt>
              </c:numCache>
            </c:numRef>
          </c:xVal>
          <c:yVal>
            <c:numRef>
              <c:f>Sheet1!$D$3:$D$24</c:f>
              <c:numCache>
                <c:formatCode>General</c:formatCode>
                <c:ptCount val="22"/>
                <c:pt idx="0">
                  <c:v>0</c:v>
                </c:pt>
                <c:pt idx="6">
                  <c:v>2.2999999999999998</c:v>
                </c:pt>
                <c:pt idx="9">
                  <c:v>12.8</c:v>
                </c:pt>
                <c:pt idx="10">
                  <c:v>25.4</c:v>
                </c:pt>
                <c:pt idx="11">
                  <c:v>46.8</c:v>
                </c:pt>
                <c:pt idx="12">
                  <c:v>65.400000000000006</c:v>
                </c:pt>
                <c:pt idx="14">
                  <c:v>125.9</c:v>
                </c:pt>
                <c:pt idx="15">
                  <c:v>153</c:v>
                </c:pt>
                <c:pt idx="16">
                  <c:v>184.6</c:v>
                </c:pt>
                <c:pt idx="17">
                  <c:v>230.1</c:v>
                </c:pt>
                <c:pt idx="18">
                  <c:v>280.7</c:v>
                </c:pt>
                <c:pt idx="19">
                  <c:v>334.9</c:v>
                </c:pt>
                <c:pt idx="20">
                  <c:v>382.9</c:v>
                </c:pt>
                <c:pt idx="21">
                  <c:v>448.3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6190656"/>
        <c:axId val="386185560"/>
      </c:scatterChart>
      <c:valAx>
        <c:axId val="386190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185560"/>
        <c:crosses val="autoZero"/>
        <c:crossBetween val="midCat"/>
      </c:valAx>
      <c:valAx>
        <c:axId val="386185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190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Sheet1!$K$2:$K$9</c:f>
              <c:strCache>
                <c:ptCount val="8"/>
                <c:pt idx="0">
                  <c:v>ADC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Sheet1!$H$10:$H$33</c:f>
              <c:numCache>
                <c:formatCode>General</c:formatCode>
                <c:ptCount val="24"/>
                <c:pt idx="0">
                  <c:v>0.93799999999999994</c:v>
                </c:pt>
                <c:pt idx="2">
                  <c:v>2.6</c:v>
                </c:pt>
                <c:pt idx="4">
                  <c:v>11.2</c:v>
                </c:pt>
                <c:pt idx="7">
                  <c:v>31.1</c:v>
                </c:pt>
                <c:pt idx="9">
                  <c:v>47.2</c:v>
                </c:pt>
                <c:pt idx="11">
                  <c:v>74.8</c:v>
                </c:pt>
                <c:pt idx="13">
                  <c:v>105.5</c:v>
                </c:pt>
                <c:pt idx="16">
                  <c:v>153.19999999999999</c:v>
                </c:pt>
                <c:pt idx="18">
                  <c:v>170.6</c:v>
                </c:pt>
                <c:pt idx="20">
                  <c:v>182.3</c:v>
                </c:pt>
                <c:pt idx="23">
                  <c:v>193.8</c:v>
                </c:pt>
              </c:numCache>
            </c:numRef>
          </c:xVal>
          <c:yVal>
            <c:numRef>
              <c:f>Sheet1!$K$10:$K$33</c:f>
              <c:numCache>
                <c:formatCode>General</c:formatCode>
                <c:ptCount val="24"/>
                <c:pt idx="0">
                  <c:v>5</c:v>
                </c:pt>
                <c:pt idx="2">
                  <c:v>16</c:v>
                </c:pt>
                <c:pt idx="4">
                  <c:v>58</c:v>
                </c:pt>
                <c:pt idx="7">
                  <c:v>159</c:v>
                </c:pt>
                <c:pt idx="9">
                  <c:v>241</c:v>
                </c:pt>
                <c:pt idx="11">
                  <c:v>379</c:v>
                </c:pt>
                <c:pt idx="13">
                  <c:v>535</c:v>
                </c:pt>
                <c:pt idx="16">
                  <c:v>775</c:v>
                </c:pt>
                <c:pt idx="18">
                  <c:v>863</c:v>
                </c:pt>
                <c:pt idx="20">
                  <c:v>922</c:v>
                </c:pt>
                <c:pt idx="23">
                  <c:v>980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6188696"/>
        <c:axId val="386191048"/>
      </c:scatterChart>
      <c:valAx>
        <c:axId val="386188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191048"/>
        <c:crosses val="autoZero"/>
        <c:crossBetween val="midCat"/>
      </c:valAx>
      <c:valAx>
        <c:axId val="386191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1886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A0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0.42515901137357831"/>
                  <c:y val="-5.597222222222222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Sheet1!$A$3:$A$33</c:f>
              <c:numCache>
                <c:formatCode>General</c:formatCode>
                <c:ptCount val="31"/>
                <c:pt idx="0">
                  <c:v>600</c:v>
                </c:pt>
                <c:pt idx="1">
                  <c:v>612</c:v>
                </c:pt>
                <c:pt idx="2">
                  <c:v>652</c:v>
                </c:pt>
                <c:pt idx="3">
                  <c:v>668</c:v>
                </c:pt>
                <c:pt idx="4">
                  <c:v>692</c:v>
                </c:pt>
                <c:pt idx="5">
                  <c:v>704</c:v>
                </c:pt>
                <c:pt idx="6">
                  <c:v>716</c:v>
                </c:pt>
                <c:pt idx="7">
                  <c:v>740</c:v>
                </c:pt>
                <c:pt idx="8">
                  <c:v>764</c:v>
                </c:pt>
                <c:pt idx="9">
                  <c:v>804</c:v>
                </c:pt>
                <c:pt idx="10">
                  <c:v>860</c:v>
                </c:pt>
                <c:pt idx="11">
                  <c:v>936</c:v>
                </c:pt>
                <c:pt idx="12">
                  <c:v>992</c:v>
                </c:pt>
                <c:pt idx="13">
                  <c:v>1060</c:v>
                </c:pt>
                <c:pt idx="14">
                  <c:v>1156</c:v>
                </c:pt>
                <c:pt idx="15">
                  <c:v>1232</c:v>
                </c:pt>
                <c:pt idx="16">
                  <c:v>1308</c:v>
                </c:pt>
                <c:pt idx="17">
                  <c:v>1424</c:v>
                </c:pt>
                <c:pt idx="18">
                  <c:v>1556</c:v>
                </c:pt>
                <c:pt idx="19">
                  <c:v>1704</c:v>
                </c:pt>
                <c:pt idx="20">
                  <c:v>1832</c:v>
                </c:pt>
                <c:pt idx="21">
                  <c:v>2024</c:v>
                </c:pt>
                <c:pt idx="22">
                  <c:v>2080</c:v>
                </c:pt>
                <c:pt idx="23">
                  <c:v>2356</c:v>
                </c:pt>
                <c:pt idx="24">
                  <c:v>2608</c:v>
                </c:pt>
                <c:pt idx="25">
                  <c:v>2736</c:v>
                </c:pt>
                <c:pt idx="26">
                  <c:v>2908</c:v>
                </c:pt>
                <c:pt idx="27">
                  <c:v>3228</c:v>
                </c:pt>
                <c:pt idx="28">
                  <c:v>3580</c:v>
                </c:pt>
                <c:pt idx="29">
                  <c:v>3824</c:v>
                </c:pt>
                <c:pt idx="30">
                  <c:v>4095</c:v>
                </c:pt>
              </c:numCache>
            </c:numRef>
          </c:xVal>
          <c:yVal>
            <c:numRef>
              <c:f>Sheet1!$B$3:$B$33</c:f>
              <c:numCache>
                <c:formatCode>General</c:formatCode>
                <c:ptCount val="31"/>
                <c:pt idx="0">
                  <c:v>0.48</c:v>
                </c:pt>
                <c:pt idx="1">
                  <c:v>0.49</c:v>
                </c:pt>
                <c:pt idx="2">
                  <c:v>0.53</c:v>
                </c:pt>
                <c:pt idx="3">
                  <c:v>0.54</c:v>
                </c:pt>
                <c:pt idx="4">
                  <c:v>0.56000000000000005</c:v>
                </c:pt>
                <c:pt idx="5">
                  <c:v>0.56999999999999995</c:v>
                </c:pt>
                <c:pt idx="6">
                  <c:v>0.57999999999999996</c:v>
                </c:pt>
                <c:pt idx="7">
                  <c:v>0.6</c:v>
                </c:pt>
                <c:pt idx="8">
                  <c:v>0.62</c:v>
                </c:pt>
                <c:pt idx="9">
                  <c:v>0.65</c:v>
                </c:pt>
                <c:pt idx="10">
                  <c:v>0.69</c:v>
                </c:pt>
                <c:pt idx="11">
                  <c:v>0.75</c:v>
                </c:pt>
                <c:pt idx="12">
                  <c:v>0.8</c:v>
                </c:pt>
                <c:pt idx="13">
                  <c:v>0.85</c:v>
                </c:pt>
                <c:pt idx="14">
                  <c:v>0.93</c:v>
                </c:pt>
                <c:pt idx="15">
                  <c:v>0.99</c:v>
                </c:pt>
                <c:pt idx="16">
                  <c:v>1.05</c:v>
                </c:pt>
                <c:pt idx="17">
                  <c:v>1.1499999999999999</c:v>
                </c:pt>
                <c:pt idx="18">
                  <c:v>1.25</c:v>
                </c:pt>
                <c:pt idx="19">
                  <c:v>1.37</c:v>
                </c:pt>
                <c:pt idx="20">
                  <c:v>1.48</c:v>
                </c:pt>
                <c:pt idx="21">
                  <c:v>1.63</c:v>
                </c:pt>
                <c:pt idx="22">
                  <c:v>1.68</c:v>
                </c:pt>
                <c:pt idx="23">
                  <c:v>1.9</c:v>
                </c:pt>
                <c:pt idx="24">
                  <c:v>2.1</c:v>
                </c:pt>
                <c:pt idx="25">
                  <c:v>2.2000000000000002</c:v>
                </c:pt>
                <c:pt idx="26">
                  <c:v>2.34</c:v>
                </c:pt>
                <c:pt idx="27">
                  <c:v>2.6</c:v>
                </c:pt>
                <c:pt idx="28">
                  <c:v>2.88</c:v>
                </c:pt>
                <c:pt idx="29">
                  <c:v>3.08</c:v>
                </c:pt>
                <c:pt idx="30">
                  <c:v>3.3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3430704"/>
        <c:axId val="473438544"/>
      </c:scatterChart>
      <c:valAx>
        <c:axId val="473430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3438544"/>
        <c:crosses val="autoZero"/>
        <c:crossBetween val="midCat"/>
      </c:valAx>
      <c:valAx>
        <c:axId val="473438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34307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152400</xdr:colOff>
      <xdr:row>2</xdr:row>
      <xdr:rowOff>76200</xdr:rowOff>
    </xdr:from>
    <xdr:to>
      <xdr:col>25</xdr:col>
      <xdr:colOff>457200</xdr:colOff>
      <xdr:row>17</xdr:row>
      <xdr:rowOff>76200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110490</xdr:colOff>
      <xdr:row>19</xdr:row>
      <xdr:rowOff>76200</xdr:rowOff>
    </xdr:from>
    <xdr:to>
      <xdr:col>17</xdr:col>
      <xdr:colOff>415290</xdr:colOff>
      <xdr:row>34</xdr:row>
      <xdr:rowOff>76200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232410</xdr:colOff>
      <xdr:row>19</xdr:row>
      <xdr:rowOff>53340</xdr:rowOff>
    </xdr:from>
    <xdr:to>
      <xdr:col>25</xdr:col>
      <xdr:colOff>537210</xdr:colOff>
      <xdr:row>34</xdr:row>
      <xdr:rowOff>53340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601980</xdr:colOff>
      <xdr:row>2</xdr:row>
      <xdr:rowOff>175260</xdr:rowOff>
    </xdr:from>
    <xdr:to>
      <xdr:col>17</xdr:col>
      <xdr:colOff>297180</xdr:colOff>
      <xdr:row>17</xdr:row>
      <xdr:rowOff>175260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68580</xdr:colOff>
      <xdr:row>27</xdr:row>
      <xdr:rowOff>53340</xdr:rowOff>
    </xdr:from>
    <xdr:to>
      <xdr:col>19</xdr:col>
      <xdr:colOff>373380</xdr:colOff>
      <xdr:row>42</xdr:row>
      <xdr:rowOff>53340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175260</xdr:colOff>
      <xdr:row>7</xdr:row>
      <xdr:rowOff>76200</xdr:rowOff>
    </xdr:from>
    <xdr:to>
      <xdr:col>19</xdr:col>
      <xdr:colOff>480060</xdr:colOff>
      <xdr:row>22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167640</xdr:colOff>
      <xdr:row>9</xdr:row>
      <xdr:rowOff>167640</xdr:rowOff>
    </xdr:from>
    <xdr:to>
      <xdr:col>28</xdr:col>
      <xdr:colOff>472440</xdr:colOff>
      <xdr:row>24</xdr:row>
      <xdr:rowOff>167640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B23" sqref="B23"/>
    </sheetView>
  </sheetViews>
  <sheetFormatPr defaultRowHeight="14.4" x14ac:dyDescent="0.3"/>
  <cols>
    <col min="6" max="6" width="11.77734375" bestFit="1" customWidth="1"/>
  </cols>
  <sheetData>
    <row r="1" spans="1:9" x14ac:dyDescent="0.3">
      <c r="A1" t="s">
        <v>20</v>
      </c>
      <c r="B1" t="s">
        <v>12</v>
      </c>
      <c r="C1" t="s">
        <v>17</v>
      </c>
      <c r="D1" t="s">
        <v>13</v>
      </c>
      <c r="E1" t="s">
        <v>14</v>
      </c>
      <c r="F1" t="s">
        <v>15</v>
      </c>
      <c r="G1" t="s">
        <v>16</v>
      </c>
      <c r="H1" t="s">
        <v>19</v>
      </c>
      <c r="I1" t="s">
        <v>18</v>
      </c>
    </row>
    <row r="2" spans="1:9" x14ac:dyDescent="0.3">
      <c r="A2" s="2">
        <f>B2/3.3*4095</f>
        <v>658.92272727272734</v>
      </c>
      <c r="B2">
        <v>0.53100000000000003</v>
      </c>
      <c r="C2">
        <f t="shared" ref="C2:C13" si="0">F2/G2</f>
        <v>0.14406779661016947</v>
      </c>
      <c r="D2">
        <v>0.5</v>
      </c>
      <c r="E2">
        <v>2</v>
      </c>
      <c r="F2">
        <v>1.7</v>
      </c>
      <c r="G2">
        <v>11.8</v>
      </c>
      <c r="H2">
        <f>E2/3300*1023</f>
        <v>0.62</v>
      </c>
      <c r="I2">
        <v>1</v>
      </c>
    </row>
    <row r="3" spans="1:9" x14ac:dyDescent="0.3">
      <c r="A3" s="2">
        <f t="shared" ref="A3:A13" si="1">B3/3.3*4095</f>
        <v>743.30454545454552</v>
      </c>
      <c r="B3">
        <v>0.59899999999999998</v>
      </c>
      <c r="C3">
        <f t="shared" si="0"/>
        <v>1.2118644067796609</v>
      </c>
      <c r="D3">
        <v>4.5</v>
      </c>
      <c r="E3">
        <v>19</v>
      </c>
      <c r="F3">
        <v>14.3</v>
      </c>
      <c r="G3">
        <v>11.8</v>
      </c>
      <c r="H3">
        <f t="shared" ref="H3:H13" si="2">E3/3300*1023</f>
        <v>5.89</v>
      </c>
      <c r="I3">
        <v>7</v>
      </c>
    </row>
    <row r="4" spans="1:9" x14ac:dyDescent="0.3">
      <c r="A4" s="2">
        <f t="shared" si="1"/>
        <v>811.55454545454552</v>
      </c>
      <c r="B4">
        <v>0.65400000000000003</v>
      </c>
      <c r="C4">
        <f t="shared" si="0"/>
        <v>3.7966101694915251</v>
      </c>
      <c r="D4">
        <v>14.1</v>
      </c>
      <c r="E4">
        <v>59.6</v>
      </c>
      <c r="F4">
        <v>44.8</v>
      </c>
      <c r="G4">
        <v>11.8</v>
      </c>
      <c r="H4">
        <f t="shared" si="2"/>
        <v>18.476000000000003</v>
      </c>
      <c r="I4">
        <v>20</v>
      </c>
    </row>
    <row r="5" spans="1:9" x14ac:dyDescent="0.3">
      <c r="A5" s="2">
        <f t="shared" si="1"/>
        <v>886.0090909090909</v>
      </c>
      <c r="B5">
        <v>0.71399999999999997</v>
      </c>
      <c r="C5">
        <f t="shared" si="0"/>
        <v>8.5169491525423719</v>
      </c>
      <c r="D5">
        <v>31.7</v>
      </c>
      <c r="E5">
        <v>133.9</v>
      </c>
      <c r="F5">
        <v>100.5</v>
      </c>
      <c r="G5">
        <v>11.8</v>
      </c>
      <c r="H5">
        <f t="shared" si="2"/>
        <v>41.509</v>
      </c>
      <c r="I5">
        <v>45</v>
      </c>
    </row>
    <row r="6" spans="1:9" x14ac:dyDescent="0.3">
      <c r="A6" s="2">
        <f t="shared" si="1"/>
        <v>990.24545454545466</v>
      </c>
      <c r="B6">
        <v>0.79800000000000004</v>
      </c>
      <c r="C6">
        <f t="shared" si="0"/>
        <v>17.008474576271183</v>
      </c>
      <c r="D6">
        <v>63.3</v>
      </c>
      <c r="E6">
        <v>267.5</v>
      </c>
      <c r="F6">
        <v>200.7</v>
      </c>
      <c r="G6">
        <v>11.8</v>
      </c>
      <c r="H6">
        <f t="shared" si="2"/>
        <v>82.924999999999997</v>
      </c>
      <c r="I6">
        <v>88</v>
      </c>
    </row>
    <row r="7" spans="1:9" x14ac:dyDescent="0.3">
      <c r="A7" s="2">
        <f t="shared" si="1"/>
        <v>1170.1772727272728</v>
      </c>
      <c r="B7">
        <v>0.94299999999999995</v>
      </c>
      <c r="C7">
        <f t="shared" si="0"/>
        <v>33.983050847457626</v>
      </c>
      <c r="D7">
        <v>126.2</v>
      </c>
      <c r="E7">
        <v>532</v>
      </c>
      <c r="F7">
        <v>401</v>
      </c>
      <c r="G7">
        <v>11.8</v>
      </c>
      <c r="H7">
        <f t="shared" si="2"/>
        <v>164.92000000000002</v>
      </c>
      <c r="I7">
        <v>178</v>
      </c>
    </row>
    <row r="8" spans="1:9" x14ac:dyDescent="0.3">
      <c r="A8" s="2">
        <f t="shared" si="1"/>
        <v>1518.8727272727274</v>
      </c>
      <c r="B8">
        <v>1.224</v>
      </c>
      <c r="C8">
        <f t="shared" si="0"/>
        <v>69.016949152542367</v>
      </c>
      <c r="D8">
        <v>257</v>
      </c>
      <c r="E8">
        <v>1084</v>
      </c>
      <c r="F8">
        <v>814.4</v>
      </c>
      <c r="G8">
        <v>11.8</v>
      </c>
      <c r="H8">
        <f t="shared" si="2"/>
        <v>336.04</v>
      </c>
      <c r="I8">
        <v>366</v>
      </c>
    </row>
    <row r="9" spans="1:9" x14ac:dyDescent="0.3">
      <c r="A9" s="2">
        <f t="shared" si="1"/>
        <v>1984.2136363636364</v>
      </c>
      <c r="B9">
        <v>1.599</v>
      </c>
      <c r="C9">
        <f t="shared" si="0"/>
        <v>113.5593220338983</v>
      </c>
      <c r="D9">
        <v>423</v>
      </c>
      <c r="E9">
        <v>1792</v>
      </c>
      <c r="F9">
        <v>1340</v>
      </c>
      <c r="G9">
        <v>11.8</v>
      </c>
      <c r="H9">
        <f t="shared" si="2"/>
        <v>555.5200000000001</v>
      </c>
      <c r="I9">
        <v>624</v>
      </c>
    </row>
    <row r="10" spans="1:9" x14ac:dyDescent="0.3">
      <c r="A10" s="2">
        <f t="shared" si="1"/>
        <v>2543.8636363636365</v>
      </c>
      <c r="B10">
        <v>2.0499999999999998</v>
      </c>
      <c r="C10">
        <f t="shared" si="0"/>
        <v>156.77966101694915</v>
      </c>
      <c r="D10">
        <v>587</v>
      </c>
      <c r="E10">
        <v>2480</v>
      </c>
      <c r="F10">
        <v>1850</v>
      </c>
      <c r="G10">
        <v>11.8</v>
      </c>
      <c r="H10">
        <f t="shared" si="2"/>
        <v>768.8</v>
      </c>
      <c r="I10">
        <v>829</v>
      </c>
    </row>
    <row r="11" spans="1:9" x14ac:dyDescent="0.3">
      <c r="A11" s="2">
        <f t="shared" si="1"/>
        <v>2752.3363636363638</v>
      </c>
      <c r="B11">
        <v>2.218</v>
      </c>
      <c r="C11">
        <f t="shared" si="0"/>
        <v>167.20338983050846</v>
      </c>
      <c r="D11">
        <v>627</v>
      </c>
      <c r="E11">
        <v>2648</v>
      </c>
      <c r="F11">
        <v>1973</v>
      </c>
      <c r="G11">
        <v>11.8</v>
      </c>
      <c r="H11">
        <f t="shared" si="2"/>
        <v>820.88</v>
      </c>
      <c r="I11">
        <v>866</v>
      </c>
    </row>
    <row r="12" spans="1:9" x14ac:dyDescent="0.3">
      <c r="A12" s="2">
        <f t="shared" si="1"/>
        <v>3412.5</v>
      </c>
      <c r="B12">
        <v>2.75</v>
      </c>
      <c r="C12">
        <f t="shared" si="0"/>
        <v>172.96610169491524</v>
      </c>
      <c r="D12">
        <v>649</v>
      </c>
      <c r="E12">
        <v>2740</v>
      </c>
      <c r="F12">
        <v>2041</v>
      </c>
      <c r="G12">
        <v>11.8</v>
      </c>
      <c r="H12">
        <f t="shared" si="2"/>
        <v>849.4</v>
      </c>
    </row>
    <row r="13" spans="1:9" x14ac:dyDescent="0.3">
      <c r="A13" s="2">
        <f t="shared" si="1"/>
        <v>3983.318181818182</v>
      </c>
      <c r="B13">
        <v>3.21</v>
      </c>
      <c r="C13">
        <f t="shared" si="0"/>
        <v>173.89830508474574</v>
      </c>
      <c r="D13">
        <v>655</v>
      </c>
      <c r="E13">
        <v>2764</v>
      </c>
      <c r="F13">
        <v>2052</v>
      </c>
      <c r="G13">
        <v>11.8</v>
      </c>
      <c r="H13">
        <f t="shared" si="2"/>
        <v>856.83999999999992</v>
      </c>
    </row>
    <row r="17" spans="2:8" x14ac:dyDescent="0.3">
      <c r="H17">
        <f>(113-69)/(1984-1519)</f>
        <v>9.4623655913978491E-2</v>
      </c>
    </row>
    <row r="18" spans="2:8" x14ac:dyDescent="0.3">
      <c r="H18">
        <f>(1.21-0.14)/(743-659)</f>
        <v>1.2738095238095236E-2</v>
      </c>
    </row>
    <row r="22" spans="2:8" x14ac:dyDescent="0.3">
      <c r="B22">
        <f>1/5.2825</f>
        <v>0.18930430667297682</v>
      </c>
      <c r="C22">
        <v>2</v>
      </c>
      <c r="D22">
        <f>B22*C22</f>
        <v>0.37860861334595364</v>
      </c>
    </row>
    <row r="23" spans="2:8" x14ac:dyDescent="0.3">
      <c r="B23">
        <f t="shared" ref="B23:B33" si="3">1/5.283</f>
        <v>0.18928639030853681</v>
      </c>
      <c r="C23">
        <v>4</v>
      </c>
      <c r="D23">
        <f t="shared" ref="D23:D33" si="4">B23*C23</f>
        <v>0.75714556123414722</v>
      </c>
    </row>
    <row r="24" spans="2:8" x14ac:dyDescent="0.3">
      <c r="B24">
        <f t="shared" si="3"/>
        <v>0.18928639030853681</v>
      </c>
      <c r="C24">
        <v>8</v>
      </c>
      <c r="D24">
        <f t="shared" si="4"/>
        <v>1.5142911224682944</v>
      </c>
    </row>
    <row r="25" spans="2:8" x14ac:dyDescent="0.3">
      <c r="B25">
        <f t="shared" si="3"/>
        <v>0.18928639030853681</v>
      </c>
      <c r="C25">
        <f>C24*2</f>
        <v>16</v>
      </c>
      <c r="D25">
        <f t="shared" si="4"/>
        <v>3.0285822449365889</v>
      </c>
    </row>
    <row r="26" spans="2:8" x14ac:dyDescent="0.3">
      <c r="B26">
        <f t="shared" si="3"/>
        <v>0.18928639030853681</v>
      </c>
      <c r="C26">
        <f t="shared" ref="C26:C33" si="5">C25*2</f>
        <v>32</v>
      </c>
      <c r="D26">
        <f t="shared" si="4"/>
        <v>6.0571644898731778</v>
      </c>
    </row>
    <row r="27" spans="2:8" x14ac:dyDescent="0.3">
      <c r="B27">
        <f t="shared" si="3"/>
        <v>0.18928639030853681</v>
      </c>
      <c r="C27">
        <f t="shared" si="5"/>
        <v>64</v>
      </c>
      <c r="D27">
        <f t="shared" si="4"/>
        <v>12.114328979746356</v>
      </c>
    </row>
    <row r="28" spans="2:8" x14ac:dyDescent="0.3">
      <c r="B28">
        <f t="shared" si="3"/>
        <v>0.18928639030853681</v>
      </c>
      <c r="C28">
        <f t="shared" si="5"/>
        <v>128</v>
      </c>
      <c r="D28">
        <f t="shared" si="4"/>
        <v>24.228657959492711</v>
      </c>
    </row>
    <row r="29" spans="2:8" x14ac:dyDescent="0.3">
      <c r="B29">
        <f t="shared" si="3"/>
        <v>0.18928639030853681</v>
      </c>
      <c r="C29">
        <f t="shared" si="5"/>
        <v>256</v>
      </c>
      <c r="D29">
        <f t="shared" si="4"/>
        <v>48.457315918985422</v>
      </c>
    </row>
    <row r="30" spans="2:8" x14ac:dyDescent="0.3">
      <c r="B30">
        <f t="shared" si="3"/>
        <v>0.18928639030853681</v>
      </c>
      <c r="C30">
        <f t="shared" si="5"/>
        <v>512</v>
      </c>
      <c r="D30">
        <f t="shared" si="4"/>
        <v>96.914631837970845</v>
      </c>
    </row>
    <row r="31" spans="2:8" x14ac:dyDescent="0.3">
      <c r="B31">
        <f t="shared" si="3"/>
        <v>0.18928639030853681</v>
      </c>
      <c r="C31">
        <f>C30*2</f>
        <v>1024</v>
      </c>
      <c r="D31">
        <f t="shared" si="4"/>
        <v>193.82926367594169</v>
      </c>
    </row>
    <row r="32" spans="2:8" x14ac:dyDescent="0.3">
      <c r="B32">
        <f t="shared" si="3"/>
        <v>0.18928639030853681</v>
      </c>
      <c r="C32">
        <f t="shared" si="5"/>
        <v>2048</v>
      </c>
      <c r="D32">
        <f t="shared" si="4"/>
        <v>387.65852735188338</v>
      </c>
    </row>
    <row r="33" spans="2:4" x14ac:dyDescent="0.3">
      <c r="B33">
        <f t="shared" si="3"/>
        <v>0.18928639030853681</v>
      </c>
      <c r="C33">
        <f t="shared" si="5"/>
        <v>4096</v>
      </c>
      <c r="D33">
        <f t="shared" si="4"/>
        <v>775.31705470376676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"/>
  <sheetViews>
    <sheetView workbookViewId="0">
      <selection activeCell="B35" sqref="B35"/>
    </sheetView>
  </sheetViews>
  <sheetFormatPr defaultRowHeight="14.4" x14ac:dyDescent="0.3"/>
  <sheetData>
    <row r="1" spans="1:18" x14ac:dyDescent="0.3">
      <c r="C1" s="1" t="s">
        <v>7</v>
      </c>
      <c r="D1" s="1"/>
      <c r="E1" s="1"/>
      <c r="F1" s="1"/>
      <c r="G1" s="1"/>
      <c r="H1" s="1" t="s">
        <v>11</v>
      </c>
      <c r="I1" s="1"/>
      <c r="J1" s="1"/>
      <c r="K1" s="1"/>
    </row>
    <row r="2" spans="1:18" x14ac:dyDescent="0.3">
      <c r="A2" t="s">
        <v>0</v>
      </c>
      <c r="B2" t="s">
        <v>1</v>
      </c>
      <c r="C2" t="s">
        <v>2</v>
      </c>
      <c r="D2" t="s">
        <v>8</v>
      </c>
      <c r="E2" t="s">
        <v>6</v>
      </c>
      <c r="F2" t="s">
        <v>9</v>
      </c>
      <c r="G2" t="s">
        <v>10</v>
      </c>
      <c r="H2" t="s">
        <v>2</v>
      </c>
      <c r="I2" t="s">
        <v>8</v>
      </c>
      <c r="J2" t="s">
        <v>6</v>
      </c>
      <c r="K2" t="s">
        <v>10</v>
      </c>
    </row>
    <row r="3" spans="1:18" x14ac:dyDescent="0.3">
      <c r="A3">
        <v>600</v>
      </c>
      <c r="B3">
        <v>0.48</v>
      </c>
      <c r="C3">
        <v>1.7000000000000001E-2</v>
      </c>
      <c r="D3">
        <v>0</v>
      </c>
      <c r="E3">
        <v>5.5</v>
      </c>
      <c r="G3">
        <v>1</v>
      </c>
      <c r="J3">
        <v>4.21</v>
      </c>
    </row>
    <row r="4" spans="1:18" x14ac:dyDescent="0.3">
      <c r="A4">
        <v>612</v>
      </c>
      <c r="B4">
        <v>0.49</v>
      </c>
      <c r="C4">
        <v>2.5000000000000001E-2</v>
      </c>
      <c r="E4">
        <v>5.5</v>
      </c>
      <c r="G4">
        <v>1</v>
      </c>
      <c r="J4">
        <v>4.21</v>
      </c>
    </row>
    <row r="5" spans="1:18" x14ac:dyDescent="0.3">
      <c r="A5">
        <v>652</v>
      </c>
      <c r="B5">
        <v>0.53</v>
      </c>
      <c r="C5">
        <v>8.5000000000000006E-2</v>
      </c>
      <c r="E5">
        <v>5.5</v>
      </c>
      <c r="G5">
        <v>1</v>
      </c>
      <c r="J5">
        <v>4.21</v>
      </c>
      <c r="R5" t="s">
        <v>3</v>
      </c>
    </row>
    <row r="6" spans="1:18" x14ac:dyDescent="0.3">
      <c r="A6">
        <v>668</v>
      </c>
      <c r="B6">
        <v>0.54</v>
      </c>
      <c r="C6">
        <v>0.13900000000000001</v>
      </c>
      <c r="E6">
        <v>5.5</v>
      </c>
      <c r="G6">
        <v>2</v>
      </c>
      <c r="J6">
        <v>4.21</v>
      </c>
      <c r="R6" t="s">
        <v>4</v>
      </c>
    </row>
    <row r="7" spans="1:18" x14ac:dyDescent="0.3">
      <c r="A7">
        <v>692</v>
      </c>
      <c r="B7">
        <v>0.56000000000000005</v>
      </c>
      <c r="C7">
        <v>0.28000000000000003</v>
      </c>
      <c r="E7">
        <v>5.5</v>
      </c>
      <c r="G7">
        <v>2</v>
      </c>
      <c r="J7">
        <v>4.21</v>
      </c>
      <c r="R7" t="s">
        <v>5</v>
      </c>
    </row>
    <row r="8" spans="1:18" x14ac:dyDescent="0.3">
      <c r="A8">
        <v>704</v>
      </c>
      <c r="B8">
        <v>0.56999999999999995</v>
      </c>
      <c r="C8">
        <v>0.38400000000000001</v>
      </c>
      <c r="E8">
        <v>5.5</v>
      </c>
      <c r="G8">
        <v>3</v>
      </c>
      <c r="J8">
        <v>4.21</v>
      </c>
    </row>
    <row r="9" spans="1:18" x14ac:dyDescent="0.3">
      <c r="A9">
        <v>716</v>
      </c>
      <c r="B9">
        <v>0.57999999999999996</v>
      </c>
      <c r="C9">
        <v>0.53600000000000003</v>
      </c>
      <c r="D9">
        <v>2.2999999999999998</v>
      </c>
      <c r="E9">
        <v>5.5</v>
      </c>
      <c r="F9">
        <f t="shared" ref="F9:F33" si="0">D9*E9</f>
        <v>12.649999999999999</v>
      </c>
      <c r="G9">
        <v>4</v>
      </c>
      <c r="J9">
        <v>4.21</v>
      </c>
    </row>
    <row r="10" spans="1:18" x14ac:dyDescent="0.3">
      <c r="A10">
        <v>740</v>
      </c>
      <c r="B10">
        <v>0.6</v>
      </c>
      <c r="C10">
        <v>0.95499999999999996</v>
      </c>
      <c r="E10">
        <v>5.5</v>
      </c>
      <c r="G10">
        <v>7</v>
      </c>
      <c r="H10">
        <v>0.93799999999999994</v>
      </c>
      <c r="I10">
        <v>4.3</v>
      </c>
      <c r="J10">
        <v>4.21</v>
      </c>
      <c r="K10">
        <v>5</v>
      </c>
    </row>
    <row r="11" spans="1:18" x14ac:dyDescent="0.3">
      <c r="A11">
        <v>764</v>
      </c>
      <c r="B11">
        <v>0.62</v>
      </c>
      <c r="C11">
        <v>1.2</v>
      </c>
      <c r="E11">
        <v>5.5</v>
      </c>
      <c r="G11">
        <v>11</v>
      </c>
      <c r="J11">
        <v>4.21</v>
      </c>
    </row>
    <row r="12" spans="1:18" x14ac:dyDescent="0.3">
      <c r="A12">
        <v>804</v>
      </c>
      <c r="B12">
        <v>0.65</v>
      </c>
      <c r="C12">
        <v>2.7</v>
      </c>
      <c r="D12">
        <v>12.8</v>
      </c>
      <c r="E12">
        <v>5.5</v>
      </c>
      <c r="F12">
        <f t="shared" si="0"/>
        <v>70.400000000000006</v>
      </c>
      <c r="G12">
        <v>21</v>
      </c>
      <c r="H12">
        <v>2.6</v>
      </c>
      <c r="J12">
        <v>4.21</v>
      </c>
      <c r="K12">
        <v>16</v>
      </c>
    </row>
    <row r="13" spans="1:18" x14ac:dyDescent="0.3">
      <c r="A13">
        <v>860</v>
      </c>
      <c r="B13">
        <v>0.69</v>
      </c>
      <c r="C13">
        <v>5.8</v>
      </c>
      <c r="D13">
        <v>25.4</v>
      </c>
      <c r="E13">
        <v>5.5</v>
      </c>
      <c r="F13">
        <f t="shared" si="0"/>
        <v>139.69999999999999</v>
      </c>
      <c r="G13">
        <v>42</v>
      </c>
      <c r="J13">
        <v>4.21</v>
      </c>
    </row>
    <row r="14" spans="1:18" x14ac:dyDescent="0.3">
      <c r="A14">
        <v>936</v>
      </c>
      <c r="B14">
        <v>0.75</v>
      </c>
      <c r="C14">
        <v>11.6</v>
      </c>
      <c r="D14">
        <v>46.8</v>
      </c>
      <c r="E14">
        <v>5.5</v>
      </c>
      <c r="F14">
        <f t="shared" si="0"/>
        <v>257.39999999999998</v>
      </c>
      <c r="G14">
        <v>80</v>
      </c>
      <c r="H14">
        <v>11.2</v>
      </c>
      <c r="J14">
        <v>4.21</v>
      </c>
      <c r="K14">
        <v>58</v>
      </c>
    </row>
    <row r="15" spans="1:18" x14ac:dyDescent="0.3">
      <c r="A15">
        <v>992</v>
      </c>
      <c r="B15">
        <v>0.8</v>
      </c>
      <c r="C15">
        <v>16.3</v>
      </c>
      <c r="D15">
        <v>65.400000000000006</v>
      </c>
      <c r="E15">
        <v>5.5</v>
      </c>
      <c r="F15">
        <f t="shared" si="0"/>
        <v>359.70000000000005</v>
      </c>
      <c r="G15">
        <v>111</v>
      </c>
      <c r="J15">
        <v>4.21</v>
      </c>
    </row>
    <row r="16" spans="1:18" x14ac:dyDescent="0.3">
      <c r="A16">
        <v>1060</v>
      </c>
      <c r="B16">
        <v>0.85</v>
      </c>
      <c r="C16">
        <v>22.4</v>
      </c>
      <c r="E16">
        <v>5.5</v>
      </c>
      <c r="G16">
        <v>151</v>
      </c>
      <c r="J16">
        <v>4.21</v>
      </c>
    </row>
    <row r="17" spans="1:11" x14ac:dyDescent="0.3">
      <c r="A17">
        <v>1156</v>
      </c>
      <c r="B17">
        <v>0.93</v>
      </c>
      <c r="C17">
        <v>31.9</v>
      </c>
      <c r="D17">
        <v>125.9</v>
      </c>
      <c r="E17">
        <v>5.5</v>
      </c>
      <c r="F17">
        <f t="shared" si="0"/>
        <v>692.45</v>
      </c>
      <c r="G17">
        <v>213</v>
      </c>
      <c r="H17">
        <v>31.1</v>
      </c>
      <c r="I17">
        <v>125.6</v>
      </c>
      <c r="J17">
        <v>4.21</v>
      </c>
      <c r="K17">
        <v>159</v>
      </c>
    </row>
    <row r="18" spans="1:11" x14ac:dyDescent="0.3">
      <c r="A18">
        <v>1232</v>
      </c>
      <c r="B18">
        <v>0.99</v>
      </c>
      <c r="C18">
        <v>39.9</v>
      </c>
      <c r="D18">
        <v>153</v>
      </c>
      <c r="E18">
        <v>5.5</v>
      </c>
      <c r="F18">
        <f t="shared" si="0"/>
        <v>841.5</v>
      </c>
      <c r="G18">
        <v>267</v>
      </c>
      <c r="J18">
        <v>4.21</v>
      </c>
    </row>
    <row r="19" spans="1:11" x14ac:dyDescent="0.3">
      <c r="A19">
        <v>1308</v>
      </c>
      <c r="B19">
        <v>1.05</v>
      </c>
      <c r="C19">
        <v>47</v>
      </c>
      <c r="D19">
        <v>184.6</v>
      </c>
      <c r="E19">
        <v>5.5</v>
      </c>
      <c r="F19">
        <f t="shared" si="0"/>
        <v>1015.3</v>
      </c>
      <c r="G19">
        <v>319</v>
      </c>
      <c r="H19">
        <v>47.2</v>
      </c>
      <c r="J19">
        <v>4.21</v>
      </c>
      <c r="K19">
        <v>241</v>
      </c>
    </row>
    <row r="20" spans="1:11" x14ac:dyDescent="0.3">
      <c r="A20">
        <v>1424</v>
      </c>
      <c r="B20">
        <v>1.1499999999999999</v>
      </c>
      <c r="C20">
        <v>60.8</v>
      </c>
      <c r="D20">
        <v>230.1</v>
      </c>
      <c r="E20">
        <v>5.5</v>
      </c>
      <c r="F20">
        <f t="shared" si="0"/>
        <v>1265.55</v>
      </c>
      <c r="G20">
        <v>403</v>
      </c>
      <c r="J20">
        <v>4.21</v>
      </c>
    </row>
    <row r="21" spans="1:11" x14ac:dyDescent="0.3">
      <c r="A21">
        <v>1556</v>
      </c>
      <c r="B21">
        <v>1.25</v>
      </c>
      <c r="C21">
        <v>75.599999999999994</v>
      </c>
      <c r="D21">
        <v>280.7</v>
      </c>
      <c r="E21">
        <v>5.5</v>
      </c>
      <c r="F21">
        <f t="shared" si="0"/>
        <v>1543.85</v>
      </c>
      <c r="G21">
        <v>499</v>
      </c>
      <c r="H21">
        <v>74.8</v>
      </c>
      <c r="I21">
        <v>299.60000000000002</v>
      </c>
      <c r="J21">
        <v>4.21</v>
      </c>
      <c r="K21">
        <v>379</v>
      </c>
    </row>
    <row r="22" spans="1:11" x14ac:dyDescent="0.3">
      <c r="A22">
        <v>1704</v>
      </c>
      <c r="B22">
        <v>1.37</v>
      </c>
      <c r="C22">
        <v>91.8</v>
      </c>
      <c r="D22">
        <v>334.9</v>
      </c>
      <c r="E22">
        <v>5.5</v>
      </c>
      <c r="F22">
        <f t="shared" si="0"/>
        <v>1841.9499999999998</v>
      </c>
      <c r="G22">
        <v>608</v>
      </c>
      <c r="J22">
        <v>4.21</v>
      </c>
    </row>
    <row r="23" spans="1:11" x14ac:dyDescent="0.3">
      <c r="A23">
        <v>1832</v>
      </c>
      <c r="B23">
        <v>1.48</v>
      </c>
      <c r="C23">
        <v>105.5</v>
      </c>
      <c r="D23">
        <v>382.9</v>
      </c>
      <c r="E23">
        <v>5.5</v>
      </c>
      <c r="F23">
        <f t="shared" si="0"/>
        <v>2105.9499999999998</v>
      </c>
      <c r="G23">
        <v>697</v>
      </c>
      <c r="H23">
        <v>105.5</v>
      </c>
      <c r="J23">
        <v>4.21</v>
      </c>
      <c r="K23">
        <v>535</v>
      </c>
    </row>
    <row r="24" spans="1:11" x14ac:dyDescent="0.3">
      <c r="A24">
        <v>2024</v>
      </c>
      <c r="B24">
        <v>1.63</v>
      </c>
      <c r="C24">
        <v>124.2</v>
      </c>
      <c r="D24">
        <v>448.3</v>
      </c>
      <c r="E24">
        <v>5.5</v>
      </c>
      <c r="F24">
        <f t="shared" si="0"/>
        <v>2465.65</v>
      </c>
      <c r="G24">
        <v>822</v>
      </c>
      <c r="J24">
        <v>4.21</v>
      </c>
    </row>
    <row r="25" spans="1:11" x14ac:dyDescent="0.3">
      <c r="A25">
        <v>2080</v>
      </c>
      <c r="B25">
        <v>1.68</v>
      </c>
      <c r="C25">
        <v>130.19999999999999</v>
      </c>
      <c r="E25">
        <v>5.5</v>
      </c>
      <c r="G25">
        <v>860</v>
      </c>
      <c r="J25">
        <v>4.21</v>
      </c>
    </row>
    <row r="26" spans="1:11" x14ac:dyDescent="0.3">
      <c r="A26">
        <v>2356</v>
      </c>
      <c r="B26">
        <v>1.9</v>
      </c>
      <c r="C26">
        <v>151.19999999999999</v>
      </c>
      <c r="D26">
        <v>547.5</v>
      </c>
      <c r="E26">
        <v>5.5</v>
      </c>
      <c r="F26">
        <f t="shared" si="0"/>
        <v>3011.25</v>
      </c>
      <c r="G26">
        <v>997</v>
      </c>
      <c r="H26">
        <v>153.19999999999999</v>
      </c>
      <c r="I26">
        <v>601.6</v>
      </c>
      <c r="J26">
        <v>4.21</v>
      </c>
      <c r="K26">
        <v>775</v>
      </c>
    </row>
    <row r="27" spans="1:11" x14ac:dyDescent="0.3">
      <c r="A27">
        <v>2608</v>
      </c>
      <c r="B27">
        <v>2.1</v>
      </c>
      <c r="C27">
        <v>165</v>
      </c>
      <c r="E27">
        <v>5.5</v>
      </c>
      <c r="G27">
        <v>1022</v>
      </c>
      <c r="J27">
        <v>4.21</v>
      </c>
    </row>
    <row r="28" spans="1:11" x14ac:dyDescent="0.3">
      <c r="A28">
        <v>2736</v>
      </c>
      <c r="B28">
        <v>2.2000000000000002</v>
      </c>
      <c r="C28">
        <v>170.6</v>
      </c>
      <c r="D28">
        <v>598.6</v>
      </c>
      <c r="E28">
        <v>5.5</v>
      </c>
      <c r="F28">
        <f t="shared" si="0"/>
        <v>3292.3</v>
      </c>
      <c r="G28">
        <v>1022</v>
      </c>
      <c r="H28">
        <v>170.6</v>
      </c>
      <c r="J28">
        <v>4.21</v>
      </c>
      <c r="K28">
        <v>863</v>
      </c>
    </row>
    <row r="29" spans="1:11" x14ac:dyDescent="0.3">
      <c r="A29">
        <v>2908</v>
      </c>
      <c r="B29">
        <v>2.34</v>
      </c>
      <c r="C29">
        <v>176</v>
      </c>
      <c r="E29">
        <v>5.5</v>
      </c>
      <c r="G29">
        <v>1022</v>
      </c>
      <c r="J29">
        <v>4.21</v>
      </c>
    </row>
    <row r="30" spans="1:11" x14ac:dyDescent="0.3">
      <c r="A30">
        <v>3228</v>
      </c>
      <c r="B30">
        <v>2.6</v>
      </c>
      <c r="C30">
        <v>183</v>
      </c>
      <c r="D30">
        <v>598.6</v>
      </c>
      <c r="E30">
        <v>5.5</v>
      </c>
      <c r="F30">
        <f t="shared" si="0"/>
        <v>3292.3</v>
      </c>
      <c r="G30">
        <v>1022</v>
      </c>
      <c r="H30">
        <v>182.3</v>
      </c>
      <c r="I30">
        <v>697.2</v>
      </c>
      <c r="J30">
        <v>4.21</v>
      </c>
      <c r="K30">
        <v>922</v>
      </c>
    </row>
    <row r="31" spans="1:11" x14ac:dyDescent="0.3">
      <c r="A31">
        <v>3580</v>
      </c>
      <c r="B31">
        <v>2.88</v>
      </c>
      <c r="C31">
        <v>189.2</v>
      </c>
      <c r="E31">
        <v>5.5</v>
      </c>
      <c r="G31">
        <v>1022</v>
      </c>
      <c r="J31">
        <v>4.21</v>
      </c>
    </row>
    <row r="32" spans="1:11" x14ac:dyDescent="0.3">
      <c r="A32">
        <v>3824</v>
      </c>
      <c r="B32">
        <v>3.08</v>
      </c>
      <c r="C32">
        <v>192.5</v>
      </c>
      <c r="E32">
        <v>5.5</v>
      </c>
      <c r="G32">
        <v>1022</v>
      </c>
      <c r="J32">
        <v>4.21</v>
      </c>
    </row>
    <row r="33" spans="1:11" x14ac:dyDescent="0.3">
      <c r="A33">
        <v>4095</v>
      </c>
      <c r="B33">
        <v>3.3</v>
      </c>
      <c r="C33">
        <v>195</v>
      </c>
      <c r="D33">
        <v>598.6</v>
      </c>
      <c r="E33">
        <v>5.5</v>
      </c>
      <c r="F33">
        <f t="shared" si="0"/>
        <v>3292.3</v>
      </c>
      <c r="G33">
        <v>1022</v>
      </c>
      <c r="H33">
        <v>193.8</v>
      </c>
      <c r="J33">
        <v>4.21</v>
      </c>
      <c r="K33">
        <v>980</v>
      </c>
    </row>
  </sheetData>
  <mergeCells count="2">
    <mergeCell ref="C1:G1"/>
    <mergeCell ref="H1:K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3.9 Ohm, NCR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Zhang</dc:creator>
  <cp:lastModifiedBy>Stephen Zhang</cp:lastModifiedBy>
  <dcterms:created xsi:type="dcterms:W3CDTF">2024-11-21T16:40:25Z</dcterms:created>
  <dcterms:modified xsi:type="dcterms:W3CDTF">2024-12-09T20:37:28Z</dcterms:modified>
</cp:coreProperties>
</file>