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er_projet" sheetId="1" state="visible" r:id="rId2"/>
    <sheet name="Partie_2" sheetId="2" state="visible" r:id="rId3"/>
    <sheet name="Partie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<sst xmlns="http://schemas.openxmlformats.org/spreadsheetml/2006/main" count="358" uniqueCount="134">
  <si>
    <t xml:space="preserve">t</t>
  </si>
  <si>
    <t xml:space="preserve">Date</t>
  </si>
  <si>
    <t xml:space="preserve">Biere (Xt)</t>
  </si>
  <si>
    <t xml:space="preserve">Tendance (mt)</t>
  </si>
  <si>
    <t xml:space="preserve">1974-01</t>
  </si>
  <si>
    <t xml:space="preserve">1974-02</t>
  </si>
  <si>
    <t xml:space="preserve">1974-03</t>
  </si>
  <si>
    <t xml:space="preserve">1974-04</t>
  </si>
  <si>
    <t xml:space="preserve">1974-05</t>
  </si>
  <si>
    <t xml:space="preserve">1974-06</t>
  </si>
  <si>
    <t xml:space="preserve">1974-07</t>
  </si>
  <si>
    <t xml:space="preserve">1974-08</t>
  </si>
  <si>
    <t xml:space="preserve">1974-09</t>
  </si>
  <si>
    <t xml:space="preserve">1974-10</t>
  </si>
  <si>
    <t xml:space="preserve">1974-11</t>
  </si>
  <si>
    <t xml:space="preserve">1974-12</t>
  </si>
  <si>
    <t xml:space="preserve">1975-01</t>
  </si>
  <si>
    <t xml:space="preserve">1975-02</t>
  </si>
  <si>
    <t xml:space="preserve">1975-03</t>
  </si>
  <si>
    <t xml:space="preserve">1975-04</t>
  </si>
  <si>
    <t xml:space="preserve">1975-05</t>
  </si>
  <si>
    <t xml:space="preserve">1975-06</t>
  </si>
  <si>
    <t xml:space="preserve">1975-07</t>
  </si>
  <si>
    <t xml:space="preserve">1975-08</t>
  </si>
  <si>
    <t xml:space="preserve">1975-09</t>
  </si>
  <si>
    <t xml:space="preserve">1975-10</t>
  </si>
  <si>
    <t xml:space="preserve">1975-11</t>
  </si>
  <si>
    <t xml:space="preserve">1)</t>
  </si>
  <si>
    <r>
      <rPr>
        <b val="true"/>
        <sz val="11"/>
        <color rgb="FF000000"/>
        <rFont val="Calibri"/>
        <family val="2"/>
        <charset val="1"/>
      </rPr>
      <t xml:space="preserve">Calcul de la tendance</t>
    </r>
    <r>
      <rPr>
        <sz val="11"/>
        <color rgb="FF000000"/>
        <rFont val="Calibri"/>
        <family val="2"/>
        <charset val="1"/>
      </rPr>
      <t xml:space="preserve"> : mt = a0 + a1*t car modèle additif</t>
    </r>
  </si>
  <si>
    <t xml:space="preserve">1975-12</t>
  </si>
  <si>
    <t xml:space="preserve">1976-01</t>
  </si>
  <si>
    <t xml:space="preserve">var(t)</t>
  </si>
  <si>
    <t xml:space="preserve">a1</t>
  </si>
  <si>
    <t xml:space="preserve">1976-02</t>
  </si>
  <si>
    <t xml:space="preserve">moy(t)</t>
  </si>
  <si>
    <t xml:space="preserve">a0</t>
  </si>
  <si>
    <t xml:space="preserve">1976-03</t>
  </si>
  <si>
    <t xml:space="preserve">cov(t,Xt)</t>
  </si>
  <si>
    <t xml:space="preserve">moy(Xt)</t>
  </si>
  <si>
    <t xml:space="preserve">1976-04</t>
  </si>
  <si>
    <t xml:space="preserve">1976-05</t>
  </si>
  <si>
    <t xml:space="preserve">1976-06</t>
  </si>
  <si>
    <t xml:space="preserve">1976-07</t>
  </si>
  <si>
    <t xml:space="preserve">1976-08</t>
  </si>
  <si>
    <t xml:space="preserve">1976-09</t>
  </si>
  <si>
    <t xml:space="preserve">1976-10</t>
  </si>
  <si>
    <t xml:space="preserve">1976-11</t>
  </si>
  <si>
    <t xml:space="preserve">1976-12</t>
  </si>
  <si>
    <t xml:space="preserve">1977-01</t>
  </si>
  <si>
    <t xml:space="preserve">1977-02</t>
  </si>
  <si>
    <t xml:space="preserve">1977-03</t>
  </si>
  <si>
    <t xml:space="preserve">1977-04</t>
  </si>
  <si>
    <t xml:space="preserve">1977-05</t>
  </si>
  <si>
    <t xml:space="preserve">1977-06</t>
  </si>
  <si>
    <t xml:space="preserve">1977-07</t>
  </si>
  <si>
    <t xml:space="preserve">1977-08</t>
  </si>
  <si>
    <t xml:space="preserve">1977-09</t>
  </si>
  <si>
    <t xml:space="preserve">1977-10</t>
  </si>
  <si>
    <t xml:space="preserve">1977-11</t>
  </si>
  <si>
    <t xml:space="preserve">1977-12</t>
  </si>
  <si>
    <t xml:space="preserve">1978-01</t>
  </si>
  <si>
    <t xml:space="preserve">1978-02</t>
  </si>
  <si>
    <t xml:space="preserve">1978-03</t>
  </si>
  <si>
    <t xml:space="preserve">1978-04</t>
  </si>
  <si>
    <t xml:space="preserve">1978-05</t>
  </si>
  <si>
    <t xml:space="preserve">1978-06</t>
  </si>
  <si>
    <t xml:space="preserve">1978-07</t>
  </si>
  <si>
    <t xml:space="preserve">1978-08</t>
  </si>
  <si>
    <t xml:space="preserve">1978-09</t>
  </si>
  <si>
    <t xml:space="preserve">1978-10</t>
  </si>
  <si>
    <t xml:space="preserve">1978-11</t>
  </si>
  <si>
    <t xml:space="preserve">1978-12</t>
  </si>
  <si>
    <t xml:space="preserve">1979-01</t>
  </si>
  <si>
    <t xml:space="preserve">1979-02</t>
  </si>
  <si>
    <t xml:space="preserve">1979-03</t>
  </si>
  <si>
    <t xml:space="preserve">1979-04</t>
  </si>
  <si>
    <t xml:space="preserve">1979-05</t>
  </si>
  <si>
    <t xml:space="preserve">1979-06</t>
  </si>
  <si>
    <t xml:space="preserve">1979-07</t>
  </si>
  <si>
    <t xml:space="preserve">1979-08</t>
  </si>
  <si>
    <t xml:space="preserve">1979-09</t>
  </si>
  <si>
    <t xml:space="preserve">1979-10</t>
  </si>
  <si>
    <t xml:space="preserve">1979-11</t>
  </si>
  <si>
    <t xml:space="preserve">1979-12</t>
  </si>
  <si>
    <t xml:space="preserve">1980-01</t>
  </si>
  <si>
    <t xml:space="preserve">1980-02</t>
  </si>
  <si>
    <t xml:space="preserve">1980-03</t>
  </si>
  <si>
    <t xml:space="preserve">1980-04</t>
  </si>
  <si>
    <t xml:space="preserve">1980-05</t>
  </si>
  <si>
    <t xml:space="preserve">1980-06</t>
  </si>
  <si>
    <t xml:space="preserve">1980-07</t>
  </si>
  <si>
    <t xml:space="preserve">1980-08</t>
  </si>
  <si>
    <t xml:space="preserve">1980-09</t>
  </si>
  <si>
    <t xml:space="preserve">1980-10</t>
  </si>
  <si>
    <t xml:space="preserve">1980-11</t>
  </si>
  <si>
    <t xml:space="preserve">1980-12</t>
  </si>
  <si>
    <t xml:space="preserve">Mt12</t>
  </si>
  <si>
    <t xml:space="preserve">Série détendandancialisée</t>
  </si>
  <si>
    <t xml:space="preserve">CVS</t>
  </si>
  <si>
    <t xml:space="preserve">Tendance sur série CVS (mt)</t>
  </si>
  <si>
    <t xml:space="preserve">Prevision = mt + coef saisonniers</t>
  </si>
  <si>
    <t xml:space="preserve">Erreur</t>
  </si>
  <si>
    <t xml:space="preserve">CVS det</t>
  </si>
  <si>
    <t xml:space="preserve">Calcul des coefficients saisonniers</t>
  </si>
  <si>
    <t xml:space="preserve">Coef saisonniers centrés</t>
  </si>
  <si>
    <t xml:space="preserve">Janvier</t>
  </si>
  <si>
    <t xml:space="preserve">Février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</si>
  <si>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</si>
  <si>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</si>
  <si>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</si>
  <si>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</si>
  <si>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</si>
  <si>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Aout</t>
  </si>
  <si>
    <t xml:space="preserve">Septembre</t>
  </si>
  <si>
    <t xml:space="preserve">Octobre </t>
  </si>
  <si>
    <t xml:space="preserve">Novembre </t>
  </si>
  <si>
    <t xml:space="preserve">Décembre</t>
  </si>
  <si>
    <t xml:space="preserve">total</t>
  </si>
  <si>
    <t xml:space="preserve">Moyenne</t>
  </si>
  <si>
    <t xml:space="preserve">moyenne</t>
  </si>
  <si>
    <t xml:space="preserve">Calcul de la tendance sur la série CVS </t>
  </si>
  <si>
    <t xml:space="preserve">moy(CVS)</t>
  </si>
  <si>
    <t xml:space="preserve">Cov(t,CVS)</t>
  </si>
  <si>
    <t xml:space="preserve">mt =159.03- 0.1*t</t>
  </si>
  <si>
    <t xml:space="preserve">X^t (aplha=0.7)</t>
  </si>
  <si>
    <t xml:space="preserve">X^t (alpha=0.01)</t>
  </si>
  <si>
    <t xml:space="preserve">X^t (alpha=0.99)</t>
  </si>
  <si>
    <t xml:space="preserve">Borne INF IDC (alpha=0.7)</t>
  </si>
  <si>
    <t xml:space="preserve">Borne SUP IDC (alpha=0.7)</t>
  </si>
  <si>
    <t xml:space="preserve">Prévision = X^t + coef saisonniers</t>
  </si>
  <si>
    <t xml:space="preserve">alpha </t>
  </si>
  <si>
    <t xml:space="preserve">ecart-type CVS</t>
  </si>
  <si>
    <t xml:space="preserve">IDC 95%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</si>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</sst>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AFABAB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ED17DE"/>
      <name val="Calibri"/>
      <family val="2"/>
      <charset val="1"/>
    </font>
    <font>
      <sz val="11"/>
      <color rgb="FFFCDF34"/>
      <name val="Calibri"/>
      <family val="2"/>
      <charset val="1"/>
    </font>
    <font>
      <i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ED17DE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5B9BD5"/>
      <rgbColor rgb="FFAFABA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CDF34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73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Production de bière en Australie entre janvier 1974 et décembre 1980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beer_projet!$C$1</c:f>
              <c:strCache>
                <c:ptCount val="1"/>
                <c:pt idx="0">
                  <c:v>Biere (Xt)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beer_projet!$B$2:$B$85</c:f>
              <c:strCache>
                <c:ptCount val="84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</c:strCache>
            </c:strRef>
          </c:cat>
          <c:val>
            <c:numRef>
              <c:f>beer_projet!$C$2:$C$85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</c:v>
                </c:pt>
                <c:pt idx="2">
                  <c:v>157.9</c:v>
                </c:pt>
                <c:pt idx="3">
                  <c:v>159.2</c:v>
                </c:pt>
                <c:pt idx="4">
                  <c:v>162.2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</c:v>
                </c:pt>
                <c:pt idx="18">
                  <c:v>149.3</c:v>
                </c:pt>
                <c:pt idx="19">
                  <c:v>143.4</c:v>
                </c:pt>
                <c:pt idx="20">
                  <c:v>142.2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145.2</c:v>
                </c:pt>
                <c:pt idx="26">
                  <c:v>182.1</c:v>
                </c:pt>
                <c:pt idx="27">
                  <c:v>158.7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</c:v>
                </c:pt>
                <c:pt idx="37">
                  <c:v>157.8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142.2</c:v>
                </c:pt>
                <c:pt idx="42">
                  <c:v>137.2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</c:v>
                </c:pt>
                <c:pt idx="62">
                  <c:v>175.6</c:v>
                </c:pt>
                <c:pt idx="63">
                  <c:v>147.1</c:v>
                </c:pt>
                <c:pt idx="64">
                  <c:v>160.3</c:v>
                </c:pt>
                <c:pt idx="65">
                  <c:v>135.2</c:v>
                </c:pt>
                <c:pt idx="66">
                  <c:v>148.8</c:v>
                </c:pt>
                <c:pt idx="67">
                  <c:v>151</c:v>
                </c:pt>
                <c:pt idx="68">
                  <c:v>148.2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156.2</c:v>
                </c:pt>
                <c:pt idx="76">
                  <c:v>153.2</c:v>
                </c:pt>
                <c:pt idx="77">
                  <c:v>117.9</c:v>
                </c:pt>
                <c:pt idx="78">
                  <c:v>149.8</c:v>
                </c:pt>
                <c:pt idx="79">
                  <c:v>156.6</c:v>
                </c:pt>
                <c:pt idx="80">
                  <c:v>166.7</c:v>
                </c:pt>
                <c:pt idx="81">
                  <c:v>156.8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beer_projet!$D$1</c:f>
              <c:strCache>
                <c:ptCount val="1"/>
                <c:pt idx="0">
                  <c:v>Tendance (mt)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beer_projet!$B$2:$B$85</c:f>
              <c:strCache>
                <c:ptCount val="84"/>
                <c:pt idx="0">
                  <c:v>1974-01</c:v>
                </c:pt>
                <c:pt idx="1">
                  <c:v>1974-02</c:v>
                </c:pt>
                <c:pt idx="2">
                  <c:v>1974-03</c:v>
                </c:pt>
                <c:pt idx="3">
                  <c:v>1974-04</c:v>
                </c:pt>
                <c:pt idx="4">
                  <c:v>1974-05</c:v>
                </c:pt>
                <c:pt idx="5">
                  <c:v>1974-06</c:v>
                </c:pt>
                <c:pt idx="6">
                  <c:v>1974-07</c:v>
                </c:pt>
                <c:pt idx="7">
                  <c:v>1974-08</c:v>
                </c:pt>
                <c:pt idx="8">
                  <c:v>1974-09</c:v>
                </c:pt>
                <c:pt idx="9">
                  <c:v>1974-10</c:v>
                </c:pt>
                <c:pt idx="10">
                  <c:v>1974-11</c:v>
                </c:pt>
                <c:pt idx="11">
                  <c:v>1974-12</c:v>
                </c:pt>
                <c:pt idx="12">
                  <c:v>1975-01</c:v>
                </c:pt>
                <c:pt idx="13">
                  <c:v>1975-02</c:v>
                </c:pt>
                <c:pt idx="14">
                  <c:v>1975-03</c:v>
                </c:pt>
                <c:pt idx="15">
                  <c:v>1975-04</c:v>
                </c:pt>
                <c:pt idx="16">
                  <c:v>1975-05</c:v>
                </c:pt>
                <c:pt idx="17">
                  <c:v>1975-06</c:v>
                </c:pt>
                <c:pt idx="18">
                  <c:v>1975-07</c:v>
                </c:pt>
                <c:pt idx="19">
                  <c:v>1975-08</c:v>
                </c:pt>
                <c:pt idx="20">
                  <c:v>1975-09</c:v>
                </c:pt>
                <c:pt idx="21">
                  <c:v>1975-10</c:v>
                </c:pt>
                <c:pt idx="22">
                  <c:v>1975-11</c:v>
                </c:pt>
                <c:pt idx="23">
                  <c:v>1975-12</c:v>
                </c:pt>
                <c:pt idx="24">
                  <c:v>1976-01</c:v>
                </c:pt>
                <c:pt idx="25">
                  <c:v>1976-02</c:v>
                </c:pt>
                <c:pt idx="26">
                  <c:v>1976-03</c:v>
                </c:pt>
                <c:pt idx="27">
                  <c:v>1976-04</c:v>
                </c:pt>
                <c:pt idx="28">
                  <c:v>1976-05</c:v>
                </c:pt>
                <c:pt idx="29">
                  <c:v>1976-06</c:v>
                </c:pt>
                <c:pt idx="30">
                  <c:v>1976-07</c:v>
                </c:pt>
                <c:pt idx="31">
                  <c:v>1976-08</c:v>
                </c:pt>
                <c:pt idx="32">
                  <c:v>1976-09</c:v>
                </c:pt>
                <c:pt idx="33">
                  <c:v>1976-10</c:v>
                </c:pt>
                <c:pt idx="34">
                  <c:v>1976-11</c:v>
                </c:pt>
                <c:pt idx="35">
                  <c:v>1976-12</c:v>
                </c:pt>
                <c:pt idx="36">
                  <c:v>1977-01</c:v>
                </c:pt>
                <c:pt idx="37">
                  <c:v>1977-02</c:v>
                </c:pt>
                <c:pt idx="38">
                  <c:v>1977-03</c:v>
                </c:pt>
                <c:pt idx="39">
                  <c:v>1977-04</c:v>
                </c:pt>
                <c:pt idx="40">
                  <c:v>1977-05</c:v>
                </c:pt>
                <c:pt idx="41">
                  <c:v>1977-06</c:v>
                </c:pt>
                <c:pt idx="42">
                  <c:v>1977-07</c:v>
                </c:pt>
                <c:pt idx="43">
                  <c:v>1977-08</c:v>
                </c:pt>
                <c:pt idx="44">
                  <c:v>1977-09</c:v>
                </c:pt>
                <c:pt idx="45">
                  <c:v>1977-10</c:v>
                </c:pt>
                <c:pt idx="46">
                  <c:v>1977-11</c:v>
                </c:pt>
                <c:pt idx="47">
                  <c:v>1977-12</c:v>
                </c:pt>
                <c:pt idx="48">
                  <c:v>1978-01</c:v>
                </c:pt>
                <c:pt idx="49">
                  <c:v>1978-02</c:v>
                </c:pt>
                <c:pt idx="50">
                  <c:v>1978-03</c:v>
                </c:pt>
                <c:pt idx="51">
                  <c:v>1978-04</c:v>
                </c:pt>
                <c:pt idx="52">
                  <c:v>1978-05</c:v>
                </c:pt>
                <c:pt idx="53">
                  <c:v>1978-06</c:v>
                </c:pt>
                <c:pt idx="54">
                  <c:v>1978-07</c:v>
                </c:pt>
                <c:pt idx="55">
                  <c:v>1978-08</c:v>
                </c:pt>
                <c:pt idx="56">
                  <c:v>1978-09</c:v>
                </c:pt>
                <c:pt idx="57">
                  <c:v>1978-10</c:v>
                </c:pt>
                <c:pt idx="58">
                  <c:v>1978-11</c:v>
                </c:pt>
                <c:pt idx="59">
                  <c:v>1978-12</c:v>
                </c:pt>
                <c:pt idx="60">
                  <c:v>1979-01</c:v>
                </c:pt>
                <c:pt idx="61">
                  <c:v>1979-02</c:v>
                </c:pt>
                <c:pt idx="62">
                  <c:v>1979-03</c:v>
                </c:pt>
                <c:pt idx="63">
                  <c:v>1979-04</c:v>
                </c:pt>
                <c:pt idx="64">
                  <c:v>1979-05</c:v>
                </c:pt>
                <c:pt idx="65">
                  <c:v>1979-06</c:v>
                </c:pt>
                <c:pt idx="66">
                  <c:v>1979-07</c:v>
                </c:pt>
                <c:pt idx="67">
                  <c:v>1979-08</c:v>
                </c:pt>
                <c:pt idx="68">
                  <c:v>1979-09</c:v>
                </c:pt>
                <c:pt idx="69">
                  <c:v>1979-10</c:v>
                </c:pt>
                <c:pt idx="70">
                  <c:v>1979-11</c:v>
                </c:pt>
                <c:pt idx="71">
                  <c:v>1979-12</c:v>
                </c:pt>
                <c:pt idx="72">
                  <c:v>1980-01</c:v>
                </c:pt>
                <c:pt idx="73">
                  <c:v>1980-02</c:v>
                </c:pt>
                <c:pt idx="74">
                  <c:v>1980-03</c:v>
                </c:pt>
                <c:pt idx="75">
                  <c:v>1980-04</c:v>
                </c:pt>
                <c:pt idx="76">
                  <c:v>1980-05</c:v>
                </c:pt>
                <c:pt idx="77">
                  <c:v>1980-06</c:v>
                </c:pt>
                <c:pt idx="78">
                  <c:v>1980-07</c:v>
                </c:pt>
                <c:pt idx="79">
                  <c:v>1980-08</c:v>
                </c:pt>
                <c:pt idx="80">
                  <c:v>1980-09</c:v>
                </c:pt>
                <c:pt idx="81">
                  <c:v>1980-10</c:v>
                </c:pt>
                <c:pt idx="82">
                  <c:v>1980-11</c:v>
                </c:pt>
                <c:pt idx="83">
                  <c:v>1980-12</c:v>
                </c:pt>
              </c:strCache>
            </c:strRef>
          </c:cat>
          <c:val>
            <c:numRef>
              <c:f>beer_projet!$D$2:$D$85</c:f>
              <c:numCache>
                <c:formatCode>General</c:formatCode>
                <c:ptCount val="84"/>
                <c:pt idx="0">
                  <c:v>164.147489495798</c:v>
                </c:pt>
                <c:pt idx="1">
                  <c:v>164.10409043738</c:v>
                </c:pt>
                <c:pt idx="2">
                  <c:v>164.060691378961</c:v>
                </c:pt>
                <c:pt idx="3">
                  <c:v>164.017292320543</c:v>
                </c:pt>
                <c:pt idx="4">
                  <c:v>163.973893262124</c:v>
                </c:pt>
                <c:pt idx="5">
                  <c:v>163.930494203706</c:v>
                </c:pt>
                <c:pt idx="6">
                  <c:v>163.887095145287</c:v>
                </c:pt>
                <c:pt idx="7">
                  <c:v>163.843696086869</c:v>
                </c:pt>
                <c:pt idx="8">
                  <c:v>163.80029702845</c:v>
                </c:pt>
                <c:pt idx="9">
                  <c:v>163.756897970031</c:v>
                </c:pt>
                <c:pt idx="10">
                  <c:v>163.713498911613</c:v>
                </c:pt>
                <c:pt idx="11">
                  <c:v>163.670099853194</c:v>
                </c:pt>
                <c:pt idx="12">
                  <c:v>163.626700794776</c:v>
                </c:pt>
                <c:pt idx="13">
                  <c:v>163.583301736357</c:v>
                </c:pt>
                <c:pt idx="14">
                  <c:v>163.539902677939</c:v>
                </c:pt>
                <c:pt idx="15">
                  <c:v>163.49650361952</c:v>
                </c:pt>
                <c:pt idx="16">
                  <c:v>163.453104561102</c:v>
                </c:pt>
                <c:pt idx="17">
                  <c:v>163.409705502683</c:v>
                </c:pt>
                <c:pt idx="18">
                  <c:v>163.366306444264</c:v>
                </c:pt>
                <c:pt idx="19">
                  <c:v>163.322907385846</c:v>
                </c:pt>
                <c:pt idx="20">
                  <c:v>163.279508327427</c:v>
                </c:pt>
                <c:pt idx="21">
                  <c:v>163.236109269009</c:v>
                </c:pt>
                <c:pt idx="22">
                  <c:v>163.19271021059</c:v>
                </c:pt>
                <c:pt idx="23">
                  <c:v>163.149311152172</c:v>
                </c:pt>
                <c:pt idx="24">
                  <c:v>163.105912093753</c:v>
                </c:pt>
                <c:pt idx="25">
                  <c:v>163.062513035335</c:v>
                </c:pt>
                <c:pt idx="26">
                  <c:v>163.019113976916</c:v>
                </c:pt>
                <c:pt idx="27">
                  <c:v>162.975714918498</c:v>
                </c:pt>
                <c:pt idx="28">
                  <c:v>162.932315860079</c:v>
                </c:pt>
                <c:pt idx="29">
                  <c:v>162.88891680166</c:v>
                </c:pt>
                <c:pt idx="30">
                  <c:v>162.845517743242</c:v>
                </c:pt>
                <c:pt idx="31">
                  <c:v>162.802118684823</c:v>
                </c:pt>
                <c:pt idx="32">
                  <c:v>162.758719626405</c:v>
                </c:pt>
                <c:pt idx="33">
                  <c:v>162.715320567986</c:v>
                </c:pt>
                <c:pt idx="34">
                  <c:v>162.671921509568</c:v>
                </c:pt>
                <c:pt idx="35">
                  <c:v>162.628522451149</c:v>
                </c:pt>
                <c:pt idx="36">
                  <c:v>162.585123392731</c:v>
                </c:pt>
                <c:pt idx="37">
                  <c:v>162.541724334312</c:v>
                </c:pt>
                <c:pt idx="38">
                  <c:v>162.498325275894</c:v>
                </c:pt>
                <c:pt idx="39">
                  <c:v>162.454926217475</c:v>
                </c:pt>
                <c:pt idx="40">
                  <c:v>162.411527159056</c:v>
                </c:pt>
                <c:pt idx="41">
                  <c:v>162.368128100638</c:v>
                </c:pt>
                <c:pt idx="42">
                  <c:v>162.324729042219</c:v>
                </c:pt>
                <c:pt idx="43">
                  <c:v>162.281329983801</c:v>
                </c:pt>
                <c:pt idx="44">
                  <c:v>162.237930925382</c:v>
                </c:pt>
                <c:pt idx="45">
                  <c:v>162.194531866964</c:v>
                </c:pt>
                <c:pt idx="46">
                  <c:v>162.151132808545</c:v>
                </c:pt>
                <c:pt idx="47">
                  <c:v>162.107733750127</c:v>
                </c:pt>
                <c:pt idx="48">
                  <c:v>162.064334691708</c:v>
                </c:pt>
                <c:pt idx="49">
                  <c:v>162.020935633289</c:v>
                </c:pt>
                <c:pt idx="50">
                  <c:v>161.977536574871</c:v>
                </c:pt>
                <c:pt idx="51">
                  <c:v>161.934137516452</c:v>
                </c:pt>
                <c:pt idx="52">
                  <c:v>161.890738458034</c:v>
                </c:pt>
                <c:pt idx="53">
                  <c:v>161.847339399615</c:v>
                </c:pt>
                <c:pt idx="54">
                  <c:v>161.803940341197</c:v>
                </c:pt>
                <c:pt idx="55">
                  <c:v>161.760541282778</c:v>
                </c:pt>
                <c:pt idx="56">
                  <c:v>161.71714222436</c:v>
                </c:pt>
                <c:pt idx="57">
                  <c:v>161.673743165941</c:v>
                </c:pt>
                <c:pt idx="58">
                  <c:v>161.630344107523</c:v>
                </c:pt>
                <c:pt idx="59">
                  <c:v>161.586945049104</c:v>
                </c:pt>
                <c:pt idx="60">
                  <c:v>161.543545990685</c:v>
                </c:pt>
                <c:pt idx="61">
                  <c:v>161.500146932267</c:v>
                </c:pt>
                <c:pt idx="62">
                  <c:v>161.456747873848</c:v>
                </c:pt>
                <c:pt idx="63">
                  <c:v>161.41334881543</c:v>
                </c:pt>
                <c:pt idx="64">
                  <c:v>161.369949757011</c:v>
                </c:pt>
                <c:pt idx="65">
                  <c:v>161.326550698593</c:v>
                </c:pt>
                <c:pt idx="66">
                  <c:v>161.283151640174</c:v>
                </c:pt>
                <c:pt idx="67">
                  <c:v>161.239752581756</c:v>
                </c:pt>
                <c:pt idx="68">
                  <c:v>161.196353523337</c:v>
                </c:pt>
                <c:pt idx="69">
                  <c:v>161.152954464919</c:v>
                </c:pt>
                <c:pt idx="70">
                  <c:v>161.1095554065</c:v>
                </c:pt>
                <c:pt idx="71">
                  <c:v>161.066156348081</c:v>
                </c:pt>
                <c:pt idx="72">
                  <c:v>161.022757289663</c:v>
                </c:pt>
                <c:pt idx="73">
                  <c:v>160.979358231244</c:v>
                </c:pt>
                <c:pt idx="74">
                  <c:v>160.935959172826</c:v>
                </c:pt>
                <c:pt idx="75">
                  <c:v>160.892560114407</c:v>
                </c:pt>
                <c:pt idx="76">
                  <c:v>160.849161055989</c:v>
                </c:pt>
                <c:pt idx="77">
                  <c:v>160.80576199757</c:v>
                </c:pt>
                <c:pt idx="78">
                  <c:v>160.762362939152</c:v>
                </c:pt>
                <c:pt idx="79">
                  <c:v>160.718963880733</c:v>
                </c:pt>
                <c:pt idx="80">
                  <c:v>160.675564822315</c:v>
                </c:pt>
                <c:pt idx="81">
                  <c:v>160.632165763896</c:v>
                </c:pt>
                <c:pt idx="82">
                  <c:v>160.588766705477</c:v>
                </c:pt>
                <c:pt idx="83">
                  <c:v>160.545367647059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852349"/>
        <c:axId val="11240425"/>
      </c:lineChart>
      <c:catAx>
        <c:axId val="438523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40425"/>
        <c:crosses val="autoZero"/>
        <c:auto val="1"/>
        <c:lblAlgn val="ctr"/>
        <c:lblOffset val="100"/>
        <c:noMultiLvlLbl val="0"/>
      </c:catAx>
      <c:valAx>
        <c:axId val="11240425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5234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Erreur de prévision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Partie_2!$I$1</c:f>
              <c:strCache>
                <c:ptCount val="1"/>
                <c:pt idx="0">
                  <c:v>Erreur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Partie_2!$I$2:$I$85</c:f>
              <c:numCache>
                <c:formatCode>General</c:formatCode>
                <c:ptCount val="84"/>
                <c:pt idx="0">
                  <c:v>-1.72480666520343</c:v>
                </c:pt>
                <c:pt idx="1">
                  <c:v>-11.4044092372363</c:v>
                </c:pt>
                <c:pt idx="2">
                  <c:v>-12.8723451426025</c:v>
                </c:pt>
                <c:pt idx="3">
                  <c:v>7.14305228536458</c:v>
                </c:pt>
                <c:pt idx="4">
                  <c:v>9.78844971333169</c:v>
                </c:pt>
                <c:pt idx="5">
                  <c:v>-10.0528195253679</c:v>
                </c:pt>
                <c:pt idx="6">
                  <c:v>-8.72242209740071</c:v>
                </c:pt>
                <c:pt idx="7">
                  <c:v>4.68297533056639</c:v>
                </c:pt>
                <c:pt idx="8">
                  <c:v>18.7196227585335</c:v>
                </c:pt>
                <c:pt idx="9">
                  <c:v>11.6083535198339</c:v>
                </c:pt>
                <c:pt idx="10">
                  <c:v>-0.87999905219894</c:v>
                </c:pt>
                <c:pt idx="11">
                  <c:v>-7.75710162423178</c:v>
                </c:pt>
                <c:pt idx="12">
                  <c:v>-5.66003752959801</c:v>
                </c:pt>
                <c:pt idx="13">
                  <c:v>13.9603598983691</c:v>
                </c:pt>
                <c:pt idx="14">
                  <c:v>-3.20757600699713</c:v>
                </c:pt>
                <c:pt idx="15">
                  <c:v>4.80782142096996</c:v>
                </c:pt>
                <c:pt idx="16">
                  <c:v>4.8532188489371</c:v>
                </c:pt>
                <c:pt idx="17">
                  <c:v>0.911949610237571</c:v>
                </c:pt>
                <c:pt idx="18">
                  <c:v>9.34234703820465</c:v>
                </c:pt>
                <c:pt idx="19">
                  <c:v>-3.25225553382822</c:v>
                </c:pt>
                <c:pt idx="20">
                  <c:v>-9.71560810586112</c:v>
                </c:pt>
                <c:pt idx="21">
                  <c:v>19.0731226554393</c:v>
                </c:pt>
                <c:pt idx="22">
                  <c:v>-18.0152299165935</c:v>
                </c:pt>
                <c:pt idx="23">
                  <c:v>-4.09233248862643</c:v>
                </c:pt>
                <c:pt idx="24">
                  <c:v>14.4047316060073</c:v>
                </c:pt>
                <c:pt idx="25">
                  <c:v>-11.4748709660255</c:v>
                </c:pt>
                <c:pt idx="26">
                  <c:v>8.85719312860826</c:v>
                </c:pt>
                <c:pt idx="27">
                  <c:v>4.17259055657536</c:v>
                </c:pt>
                <c:pt idx="28">
                  <c:v>-13.2820120154575</c:v>
                </c:pt>
                <c:pt idx="29">
                  <c:v>-3.02328125415704</c:v>
                </c:pt>
                <c:pt idx="30">
                  <c:v>-1.59288382618996</c:v>
                </c:pt>
                <c:pt idx="31">
                  <c:v>-0.887486398222819</c:v>
                </c:pt>
                <c:pt idx="32">
                  <c:v>13.4491610297443</c:v>
                </c:pt>
                <c:pt idx="33">
                  <c:v>-13.5621082089553</c:v>
                </c:pt>
                <c:pt idx="34">
                  <c:v>-5.05046078098812</c:v>
                </c:pt>
                <c:pt idx="35">
                  <c:v>5.67243664697898</c:v>
                </c:pt>
                <c:pt idx="36">
                  <c:v>-9.73049925838723</c:v>
                </c:pt>
                <c:pt idx="37">
                  <c:v>-0.11010183042012</c:v>
                </c:pt>
                <c:pt idx="38">
                  <c:v>-6.27803773578637</c:v>
                </c:pt>
                <c:pt idx="39">
                  <c:v>2.63735969218078</c:v>
                </c:pt>
                <c:pt idx="40">
                  <c:v>-4.11724287985211</c:v>
                </c:pt>
                <c:pt idx="41">
                  <c:v>5.34148788144833</c:v>
                </c:pt>
                <c:pt idx="42">
                  <c:v>-5.22811469058459</c:v>
                </c:pt>
                <c:pt idx="43">
                  <c:v>3.47728273738258</c:v>
                </c:pt>
                <c:pt idx="44">
                  <c:v>12.4139301653497</c:v>
                </c:pt>
                <c:pt idx="45">
                  <c:v>-6.19733907334989</c:v>
                </c:pt>
                <c:pt idx="46">
                  <c:v>11.9143083546172</c:v>
                </c:pt>
                <c:pt idx="47">
                  <c:v>-4.26279421741563</c:v>
                </c:pt>
                <c:pt idx="48">
                  <c:v>-0.0657301227818437</c:v>
                </c:pt>
                <c:pt idx="49">
                  <c:v>5.25466730518528</c:v>
                </c:pt>
                <c:pt idx="50">
                  <c:v>3.98673139981904</c:v>
                </c:pt>
                <c:pt idx="51">
                  <c:v>0.00212882778615153</c:v>
                </c:pt>
                <c:pt idx="52">
                  <c:v>10.6475262557533</c:v>
                </c:pt>
                <c:pt idx="53">
                  <c:v>1.20625701705376</c:v>
                </c:pt>
                <c:pt idx="54">
                  <c:v>-5.06334555497918</c:v>
                </c:pt>
                <c:pt idx="55">
                  <c:v>3.04205187298797</c:v>
                </c:pt>
                <c:pt idx="56">
                  <c:v>-16.7213006990449</c:v>
                </c:pt>
                <c:pt idx="57">
                  <c:v>-0.932569937744489</c:v>
                </c:pt>
                <c:pt idx="58">
                  <c:v>10.4790774902227</c:v>
                </c:pt>
                <c:pt idx="59">
                  <c:v>10.8019749181898</c:v>
                </c:pt>
                <c:pt idx="60">
                  <c:v>1.69903901282353</c:v>
                </c:pt>
                <c:pt idx="61">
                  <c:v>-6.58056355920931</c:v>
                </c:pt>
                <c:pt idx="62">
                  <c:v>-1.34849946457555</c:v>
                </c:pt>
                <c:pt idx="63">
                  <c:v>-11.1331020366084</c:v>
                </c:pt>
                <c:pt idx="64">
                  <c:v>1.71229539135868</c:v>
                </c:pt>
                <c:pt idx="65">
                  <c:v>-4.12897384734089</c:v>
                </c:pt>
                <c:pt idx="66">
                  <c:v>3.90142358062627</c:v>
                </c:pt>
                <c:pt idx="67">
                  <c:v>-0.593178991406631</c:v>
                </c:pt>
                <c:pt idx="68">
                  <c:v>-8.65653156343956</c:v>
                </c:pt>
                <c:pt idx="69">
                  <c:v>7.93219919786088</c:v>
                </c:pt>
                <c:pt idx="70">
                  <c:v>0.0438466258280528</c:v>
                </c:pt>
                <c:pt idx="71">
                  <c:v>-25.1332559462048</c:v>
                </c:pt>
                <c:pt idx="72">
                  <c:v>-3.23619185157105</c:v>
                </c:pt>
                <c:pt idx="73">
                  <c:v>-3.21579442360394</c:v>
                </c:pt>
                <c:pt idx="74">
                  <c:v>-2.08373032897018</c:v>
                </c:pt>
                <c:pt idx="75">
                  <c:v>-3.26833290100305</c:v>
                </c:pt>
                <c:pt idx="76">
                  <c:v>-6.62293547303594</c:v>
                </c:pt>
                <c:pt idx="77">
                  <c:v>-22.6642047117355</c:v>
                </c:pt>
                <c:pt idx="78">
                  <c:v>3.66619271623165</c:v>
                </c:pt>
                <c:pt idx="79">
                  <c:v>3.77159014419877</c:v>
                </c:pt>
                <c:pt idx="80">
                  <c:v>8.60823757216585</c:v>
                </c:pt>
                <c:pt idx="81">
                  <c:v>-18.7030316665337</c:v>
                </c:pt>
                <c:pt idx="82">
                  <c:v>-31.7913842385666</c:v>
                </c:pt>
                <c:pt idx="83">
                  <c:v>1.33151318940057</c:v>
                </c:pt>
              </c:numCache>
            </c:numRef>
          </c:yVal>
          <c:smooth val="0"/>
        </c:ser>
        <c:axId val="11668198"/>
        <c:axId val="48316008"/>
      </c:scatterChart>
      <c:valAx>
        <c:axId val="1166819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16008"/>
        <c:crosses val="autoZero"/>
        <c:crossBetween val="midCat"/>
      </c:valAx>
      <c:valAx>
        <c:axId val="48316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681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98974858932317"/>
          <c:y val="0.0340945384861067"/>
          <c:w val="0.795680817749417"/>
          <c:h val="0.902666879591185"/>
        </c:manualLayout>
      </c:layout>
      <c:lineChart>
        <c:grouping val="standard"/>
        <c:varyColors val="0"/>
        <c:ser>
          <c:idx val="0"/>
          <c:order val="0"/>
          <c:tx>
            <c:strRef>
              <c:f>Partie_2!$C$1</c:f>
              <c:strCache>
                <c:ptCount val="1"/>
                <c:pt idx="0">
                  <c:v>Biere (Xt)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Partie_2!$C$2:$C$68</c:f>
              <c:numCache>
                <c:formatCode>General</c:formatCode>
                <c:ptCount val="67"/>
                <c:pt idx="0">
                  <c:v>164.1</c:v>
                </c:pt>
                <c:pt idx="1">
                  <c:v>142.8</c:v>
                </c:pt>
                <c:pt idx="2">
                  <c:v>157.9</c:v>
                </c:pt>
                <c:pt idx="3">
                  <c:v>159.2</c:v>
                </c:pt>
                <c:pt idx="4">
                  <c:v>162.2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</c:v>
                </c:pt>
                <c:pt idx="18">
                  <c:v>149.3</c:v>
                </c:pt>
                <c:pt idx="19">
                  <c:v>143.4</c:v>
                </c:pt>
                <c:pt idx="20">
                  <c:v>142.2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145.2</c:v>
                </c:pt>
                <c:pt idx="26">
                  <c:v>182.1</c:v>
                </c:pt>
                <c:pt idx="27">
                  <c:v>158.7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</c:v>
                </c:pt>
                <c:pt idx="37">
                  <c:v>157.8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142.2</c:v>
                </c:pt>
                <c:pt idx="42">
                  <c:v>137.2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</c:v>
                </c:pt>
                <c:pt idx="62">
                  <c:v>175.6</c:v>
                </c:pt>
                <c:pt idx="63">
                  <c:v>147.1</c:v>
                </c:pt>
                <c:pt idx="64">
                  <c:v>160.3</c:v>
                </c:pt>
                <c:pt idx="65">
                  <c:v>135.2</c:v>
                </c:pt>
                <c:pt idx="66">
                  <c:v>148.8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Partie_2!$F$1</c:f>
              <c:strCache>
                <c:ptCount val="1"/>
                <c:pt idx="0">
                  <c:v>CVS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Partie_2!$F$2:$F$68</c:f>
              <c:numCache>
                <c:formatCode>General</c:formatCode>
                <c:ptCount val="67"/>
                <c:pt idx="0">
                  <c:v>157.23</c:v>
                </c:pt>
                <c:pt idx="1">
                  <c:v>147.653333333333</c:v>
                </c:pt>
                <c:pt idx="2">
                  <c:v>146.288333333333</c:v>
                </c:pt>
                <c:pt idx="3">
                  <c:v>166.406666666667</c:v>
                </c:pt>
                <c:pt idx="4">
                  <c:v>169.155</c:v>
                </c:pt>
                <c:pt idx="5">
                  <c:v>149.416666666667</c:v>
                </c:pt>
                <c:pt idx="6">
                  <c:v>150.85</c:v>
                </c:pt>
                <c:pt idx="7">
                  <c:v>164.358333333333</c:v>
                </c:pt>
                <c:pt idx="8">
                  <c:v>178.497916666667</c:v>
                </c:pt>
                <c:pt idx="9">
                  <c:v>171.489583333333</c:v>
                </c:pt>
                <c:pt idx="10">
                  <c:v>159.104166666667</c:v>
                </c:pt>
                <c:pt idx="11">
                  <c:v>152.33</c:v>
                </c:pt>
                <c:pt idx="12">
                  <c:v>154.53</c:v>
                </c:pt>
                <c:pt idx="13">
                  <c:v>174.253333333333</c:v>
                </c:pt>
                <c:pt idx="14">
                  <c:v>157.188333333333</c:v>
                </c:pt>
                <c:pt idx="15">
                  <c:v>165.306666666667</c:v>
                </c:pt>
                <c:pt idx="16">
                  <c:v>165.455</c:v>
                </c:pt>
                <c:pt idx="17">
                  <c:v>161.616666666667</c:v>
                </c:pt>
                <c:pt idx="18">
                  <c:v>170.15</c:v>
                </c:pt>
                <c:pt idx="19">
                  <c:v>157.658333333333</c:v>
                </c:pt>
                <c:pt idx="20">
                  <c:v>151.297916666667</c:v>
                </c:pt>
                <c:pt idx="21">
                  <c:v>180.189583333333</c:v>
                </c:pt>
                <c:pt idx="22">
                  <c:v>143.204166666667</c:v>
                </c:pt>
                <c:pt idx="23">
                  <c:v>157.23</c:v>
                </c:pt>
                <c:pt idx="24">
                  <c:v>175.83</c:v>
                </c:pt>
                <c:pt idx="25">
                  <c:v>150.053333333333</c:v>
                </c:pt>
                <c:pt idx="26">
                  <c:v>170.488333333333</c:v>
                </c:pt>
                <c:pt idx="27">
                  <c:v>165.906666666667</c:v>
                </c:pt>
                <c:pt idx="28">
                  <c:v>148.555</c:v>
                </c:pt>
                <c:pt idx="29">
                  <c:v>158.916666666667</c:v>
                </c:pt>
                <c:pt idx="30">
                  <c:v>160.45</c:v>
                </c:pt>
                <c:pt idx="31">
                  <c:v>161.258333333333</c:v>
                </c:pt>
                <c:pt idx="32">
                  <c:v>175.697916666667</c:v>
                </c:pt>
                <c:pt idx="33">
                  <c:v>148.789583333333</c:v>
                </c:pt>
                <c:pt idx="34">
                  <c:v>157.404166666667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</c:v>
                </c:pt>
                <c:pt idx="38">
                  <c:v>156.588333333333</c:v>
                </c:pt>
                <c:pt idx="39">
                  <c:v>165.606666666667</c:v>
                </c:pt>
                <c:pt idx="40">
                  <c:v>158.955</c:v>
                </c:pt>
                <c:pt idx="41">
                  <c:v>168.516666666667</c:v>
                </c:pt>
                <c:pt idx="42">
                  <c:v>158.05</c:v>
                </c:pt>
                <c:pt idx="43">
                  <c:v>166.858333333333</c:v>
                </c:pt>
                <c:pt idx="44">
                  <c:v>175.897916666667</c:v>
                </c:pt>
                <c:pt idx="45">
                  <c:v>157.389583333333</c:v>
                </c:pt>
                <c:pt idx="46">
                  <c:v>175.604166666667</c:v>
                </c:pt>
                <c:pt idx="47">
                  <c:v>159.53</c:v>
                </c:pt>
                <c:pt idx="48">
                  <c:v>163.83</c:v>
                </c:pt>
                <c:pt idx="49">
                  <c:v>169.253333333333</c:v>
                </c:pt>
                <c:pt idx="50">
                  <c:v>168.088333333333</c:v>
                </c:pt>
                <c:pt idx="51">
                  <c:v>164.206666666667</c:v>
                </c:pt>
                <c:pt idx="52">
                  <c:v>174.955</c:v>
                </c:pt>
                <c:pt idx="53">
                  <c:v>165.616666666667</c:v>
                </c:pt>
                <c:pt idx="54">
                  <c:v>159.45</c:v>
                </c:pt>
                <c:pt idx="55">
                  <c:v>167.658333333333</c:v>
                </c:pt>
                <c:pt idx="56">
                  <c:v>147.997916666667</c:v>
                </c:pt>
                <c:pt idx="57">
                  <c:v>163.889583333333</c:v>
                </c:pt>
                <c:pt idx="58">
                  <c:v>175.404166666667</c:v>
                </c:pt>
                <c:pt idx="59">
                  <c:v>175.83</c:v>
                </c:pt>
                <c:pt idx="60">
                  <c:v>166.83</c:v>
                </c:pt>
                <c:pt idx="61">
                  <c:v>158.653333333333</c:v>
                </c:pt>
                <c:pt idx="62">
                  <c:v>163.988333333333</c:v>
                </c:pt>
                <c:pt idx="63">
                  <c:v>154.306666666667</c:v>
                </c:pt>
                <c:pt idx="64">
                  <c:v>167.255</c:v>
                </c:pt>
                <c:pt idx="65">
                  <c:v>161.516666666667</c:v>
                </c:pt>
                <c:pt idx="66">
                  <c:v>169.65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Partie_2!$G$1</c:f>
              <c:strCache>
                <c:ptCount val="1"/>
                <c:pt idx="0">
                  <c:v>Tendance sur série CVS (mt)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Partie_2!$G$2:$G$85</c:f>
              <c:numCache>
                <c:formatCode>General</c:formatCode>
                <c:ptCount val="84"/>
                <c:pt idx="0">
                  <c:v>159.13147333187</c:v>
                </c:pt>
                <c:pt idx="1">
                  <c:v>159.234409237236</c:v>
                </c:pt>
                <c:pt idx="2">
                  <c:v>159.337345142603</c:v>
                </c:pt>
                <c:pt idx="3">
                  <c:v>159.440281047969</c:v>
                </c:pt>
                <c:pt idx="4">
                  <c:v>159.543216953335</c:v>
                </c:pt>
                <c:pt idx="5">
                  <c:v>159.646152858701</c:v>
                </c:pt>
                <c:pt idx="6">
                  <c:v>159.749088764067</c:v>
                </c:pt>
                <c:pt idx="7">
                  <c:v>159.852024669434</c:v>
                </c:pt>
                <c:pt idx="8">
                  <c:v>159.9549605748</c:v>
                </c:pt>
                <c:pt idx="9">
                  <c:v>160.057896480166</c:v>
                </c:pt>
                <c:pt idx="10">
                  <c:v>160.160832385532</c:v>
                </c:pt>
                <c:pt idx="11">
                  <c:v>160.263768290898</c:v>
                </c:pt>
                <c:pt idx="12">
                  <c:v>160.366704196265</c:v>
                </c:pt>
                <c:pt idx="13">
                  <c:v>160.469640101631</c:v>
                </c:pt>
                <c:pt idx="14">
                  <c:v>160.572576006997</c:v>
                </c:pt>
                <c:pt idx="15">
                  <c:v>160.675511912363</c:v>
                </c:pt>
                <c:pt idx="16">
                  <c:v>160.77844781773</c:v>
                </c:pt>
                <c:pt idx="17">
                  <c:v>160.881383723096</c:v>
                </c:pt>
                <c:pt idx="18">
                  <c:v>160.984319628462</c:v>
                </c:pt>
                <c:pt idx="19">
                  <c:v>161.087255533828</c:v>
                </c:pt>
                <c:pt idx="20">
                  <c:v>161.190191439194</c:v>
                </c:pt>
                <c:pt idx="21">
                  <c:v>161.293127344561</c:v>
                </c:pt>
                <c:pt idx="22">
                  <c:v>161.396063249927</c:v>
                </c:pt>
                <c:pt idx="23">
                  <c:v>161.498999155293</c:v>
                </c:pt>
                <c:pt idx="24">
                  <c:v>161.601935060659</c:v>
                </c:pt>
                <c:pt idx="25">
                  <c:v>161.704870966026</c:v>
                </c:pt>
                <c:pt idx="26">
                  <c:v>161.807806871392</c:v>
                </c:pt>
                <c:pt idx="27">
                  <c:v>161.910742776758</c:v>
                </c:pt>
                <c:pt idx="28">
                  <c:v>162.013678682124</c:v>
                </c:pt>
                <c:pt idx="29">
                  <c:v>162.11661458749</c:v>
                </c:pt>
                <c:pt idx="30">
                  <c:v>162.219550492857</c:v>
                </c:pt>
                <c:pt idx="31">
                  <c:v>162.322486398223</c:v>
                </c:pt>
                <c:pt idx="32">
                  <c:v>162.425422303589</c:v>
                </c:pt>
                <c:pt idx="33">
                  <c:v>162.528358208955</c:v>
                </c:pt>
                <c:pt idx="34">
                  <c:v>162.631294114321</c:v>
                </c:pt>
                <c:pt idx="35">
                  <c:v>162.734230019688</c:v>
                </c:pt>
                <c:pt idx="36">
                  <c:v>162.837165925054</c:v>
                </c:pt>
                <c:pt idx="37">
                  <c:v>162.94010183042</c:v>
                </c:pt>
                <c:pt idx="38">
                  <c:v>163.043037735786</c:v>
                </c:pt>
                <c:pt idx="39">
                  <c:v>163.145973641153</c:v>
                </c:pt>
                <c:pt idx="40">
                  <c:v>163.248909546519</c:v>
                </c:pt>
                <c:pt idx="41">
                  <c:v>163.351845451885</c:v>
                </c:pt>
                <c:pt idx="42">
                  <c:v>163.454781357251</c:v>
                </c:pt>
                <c:pt idx="43">
                  <c:v>163.557717262617</c:v>
                </c:pt>
                <c:pt idx="44">
                  <c:v>163.660653167984</c:v>
                </c:pt>
                <c:pt idx="45">
                  <c:v>163.76358907335</c:v>
                </c:pt>
                <c:pt idx="46">
                  <c:v>163.866524978716</c:v>
                </c:pt>
                <c:pt idx="47">
                  <c:v>163.969460884082</c:v>
                </c:pt>
                <c:pt idx="48">
                  <c:v>164.072396789449</c:v>
                </c:pt>
                <c:pt idx="49">
                  <c:v>164.175332694815</c:v>
                </c:pt>
                <c:pt idx="50">
                  <c:v>164.278268600181</c:v>
                </c:pt>
                <c:pt idx="51">
                  <c:v>164.381204505547</c:v>
                </c:pt>
                <c:pt idx="52">
                  <c:v>164.484140410913</c:v>
                </c:pt>
                <c:pt idx="53">
                  <c:v>164.58707631628</c:v>
                </c:pt>
                <c:pt idx="54">
                  <c:v>164.690012221646</c:v>
                </c:pt>
                <c:pt idx="55">
                  <c:v>164.792948127012</c:v>
                </c:pt>
                <c:pt idx="56">
                  <c:v>164.895884032378</c:v>
                </c:pt>
                <c:pt idx="57">
                  <c:v>164.998819937744</c:v>
                </c:pt>
                <c:pt idx="58">
                  <c:v>165.101755843111</c:v>
                </c:pt>
                <c:pt idx="59">
                  <c:v>165.204691748477</c:v>
                </c:pt>
                <c:pt idx="60">
                  <c:v>165.307627653843</c:v>
                </c:pt>
                <c:pt idx="61">
                  <c:v>165.410563559209</c:v>
                </c:pt>
                <c:pt idx="62">
                  <c:v>165.513499464576</c:v>
                </c:pt>
                <c:pt idx="63">
                  <c:v>165.616435369942</c:v>
                </c:pt>
                <c:pt idx="64">
                  <c:v>165.719371275308</c:v>
                </c:pt>
                <c:pt idx="65">
                  <c:v>165.822307180674</c:v>
                </c:pt>
                <c:pt idx="66">
                  <c:v>165.92524308604</c:v>
                </c:pt>
                <c:pt idx="67">
                  <c:v>166.028178991407</c:v>
                </c:pt>
                <c:pt idx="68">
                  <c:v>166.131114896773</c:v>
                </c:pt>
                <c:pt idx="69">
                  <c:v>166.234050802139</c:v>
                </c:pt>
                <c:pt idx="70">
                  <c:v>166.336986707505</c:v>
                </c:pt>
                <c:pt idx="71">
                  <c:v>166.439922612872</c:v>
                </c:pt>
                <c:pt idx="72">
                  <c:v>166.542858518238</c:v>
                </c:pt>
                <c:pt idx="73">
                  <c:v>166.645794423604</c:v>
                </c:pt>
                <c:pt idx="74">
                  <c:v>166.74873032897</c:v>
                </c:pt>
                <c:pt idx="75">
                  <c:v>166.851666234336</c:v>
                </c:pt>
                <c:pt idx="76">
                  <c:v>166.954602139703</c:v>
                </c:pt>
                <c:pt idx="77">
                  <c:v>167.057538045069</c:v>
                </c:pt>
                <c:pt idx="78">
                  <c:v>167.160473950435</c:v>
                </c:pt>
                <c:pt idx="79">
                  <c:v>167.263409855801</c:v>
                </c:pt>
                <c:pt idx="80">
                  <c:v>167.366345761167</c:v>
                </c:pt>
                <c:pt idx="81">
                  <c:v>167.469281666534</c:v>
                </c:pt>
                <c:pt idx="82">
                  <c:v>167.5722175719</c:v>
                </c:pt>
                <c:pt idx="83">
                  <c:v>167.675153477266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Partie_2!$H$1</c:f>
              <c:strCache>
                <c:ptCount val="1"/>
                <c:pt idx="0">
                  <c:v>Prevision = mt + coef saisonniers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Partie_2!$H$2:$H$85</c:f>
              <c:numCache>
                <c:formatCode>General</c:formatCode>
                <c:ptCount val="84"/>
                <c:pt idx="0">
                  <c:v>165.824806665203</c:v>
                </c:pt>
                <c:pt idx="1">
                  <c:v>154.204409237236</c:v>
                </c:pt>
                <c:pt idx="2">
                  <c:v>170.772345142603</c:v>
                </c:pt>
                <c:pt idx="3">
                  <c:v>152.056947714635</c:v>
                </c:pt>
                <c:pt idx="4">
                  <c:v>152.411550286668</c:v>
                </c:pt>
                <c:pt idx="5">
                  <c:v>133.152819525368</c:v>
                </c:pt>
                <c:pt idx="6">
                  <c:v>138.722422097401</c:v>
                </c:pt>
                <c:pt idx="7">
                  <c:v>145.417024669434</c:v>
                </c:pt>
                <c:pt idx="8">
                  <c:v>150.680377241467</c:v>
                </c:pt>
                <c:pt idx="9">
                  <c:v>168.091646480166</c:v>
                </c:pt>
                <c:pt idx="10">
                  <c:v>182.979999052199</c:v>
                </c:pt>
                <c:pt idx="11">
                  <c:v>202.057101624232</c:v>
                </c:pt>
                <c:pt idx="12">
                  <c:v>167.060037529598</c:v>
                </c:pt>
                <c:pt idx="13">
                  <c:v>155.439640101631</c:v>
                </c:pt>
                <c:pt idx="14">
                  <c:v>172.007576006997</c:v>
                </c:pt>
                <c:pt idx="15">
                  <c:v>153.29217857903</c:v>
                </c:pt>
                <c:pt idx="16">
                  <c:v>153.646781151063</c:v>
                </c:pt>
                <c:pt idx="17">
                  <c:v>134.388050389762</c:v>
                </c:pt>
                <c:pt idx="18">
                  <c:v>139.957652961795</c:v>
                </c:pt>
                <c:pt idx="19">
                  <c:v>146.652255533828</c:v>
                </c:pt>
                <c:pt idx="20">
                  <c:v>151.915608105861</c:v>
                </c:pt>
                <c:pt idx="21">
                  <c:v>169.326877344561</c:v>
                </c:pt>
                <c:pt idx="22">
                  <c:v>184.215229916594</c:v>
                </c:pt>
                <c:pt idx="23">
                  <c:v>203.292332488626</c:v>
                </c:pt>
                <c:pt idx="24">
                  <c:v>168.295268393993</c:v>
                </c:pt>
                <c:pt idx="25">
                  <c:v>156.674870966026</c:v>
                </c:pt>
                <c:pt idx="26">
                  <c:v>173.242806871392</c:v>
                </c:pt>
                <c:pt idx="27">
                  <c:v>154.527409443425</c:v>
                </c:pt>
                <c:pt idx="28">
                  <c:v>154.882012015458</c:v>
                </c:pt>
                <c:pt idx="29">
                  <c:v>135.623281254157</c:v>
                </c:pt>
                <c:pt idx="30">
                  <c:v>141.19288382619</c:v>
                </c:pt>
                <c:pt idx="31">
                  <c:v>147.887486398223</c:v>
                </c:pt>
                <c:pt idx="32">
                  <c:v>153.150838970256</c:v>
                </c:pt>
                <c:pt idx="33">
                  <c:v>170.562108208955</c:v>
                </c:pt>
                <c:pt idx="34">
                  <c:v>185.450460780988</c:v>
                </c:pt>
                <c:pt idx="35">
                  <c:v>204.527563353021</c:v>
                </c:pt>
                <c:pt idx="36">
                  <c:v>169.530499258387</c:v>
                </c:pt>
                <c:pt idx="37">
                  <c:v>157.91010183042</c:v>
                </c:pt>
                <c:pt idx="38">
                  <c:v>174.478037735786</c:v>
                </c:pt>
                <c:pt idx="39">
                  <c:v>155.762640307819</c:v>
                </c:pt>
                <c:pt idx="40">
                  <c:v>156.117242879852</c:v>
                </c:pt>
                <c:pt idx="41">
                  <c:v>136.858512118552</c:v>
                </c:pt>
                <c:pt idx="42">
                  <c:v>142.428114690585</c:v>
                </c:pt>
                <c:pt idx="43">
                  <c:v>149.122717262617</c:v>
                </c:pt>
                <c:pt idx="44">
                  <c:v>154.38606983465</c:v>
                </c:pt>
                <c:pt idx="45">
                  <c:v>171.79733907335</c:v>
                </c:pt>
                <c:pt idx="46">
                  <c:v>186.685691645383</c:v>
                </c:pt>
                <c:pt idx="47">
                  <c:v>205.762794217416</c:v>
                </c:pt>
                <c:pt idx="48">
                  <c:v>170.765730122782</c:v>
                </c:pt>
                <c:pt idx="49">
                  <c:v>159.145332694815</c:v>
                </c:pt>
                <c:pt idx="50">
                  <c:v>175.713268600181</c:v>
                </c:pt>
                <c:pt idx="51">
                  <c:v>156.997871172214</c:v>
                </c:pt>
                <c:pt idx="52">
                  <c:v>157.352473744247</c:v>
                </c:pt>
                <c:pt idx="53">
                  <c:v>138.093742982946</c:v>
                </c:pt>
                <c:pt idx="54">
                  <c:v>143.663345554979</c:v>
                </c:pt>
                <c:pt idx="55">
                  <c:v>150.357948127012</c:v>
                </c:pt>
                <c:pt idx="56">
                  <c:v>155.621300699045</c:v>
                </c:pt>
                <c:pt idx="57">
                  <c:v>173.032569937744</c:v>
                </c:pt>
                <c:pt idx="58">
                  <c:v>187.920922509777</c:v>
                </c:pt>
                <c:pt idx="59">
                  <c:v>206.99802508181</c:v>
                </c:pt>
                <c:pt idx="60">
                  <c:v>172.000960987176</c:v>
                </c:pt>
                <c:pt idx="61">
                  <c:v>160.380563559209</c:v>
                </c:pt>
                <c:pt idx="62">
                  <c:v>176.948499464576</c:v>
                </c:pt>
                <c:pt idx="63">
                  <c:v>158.233102036608</c:v>
                </c:pt>
                <c:pt idx="64">
                  <c:v>158.587704608641</c:v>
                </c:pt>
                <c:pt idx="65">
                  <c:v>139.328973847341</c:v>
                </c:pt>
                <c:pt idx="66">
                  <c:v>144.898576419374</c:v>
                </c:pt>
                <c:pt idx="67">
                  <c:v>151.593178991407</c:v>
                </c:pt>
                <c:pt idx="68">
                  <c:v>156.85653156344</c:v>
                </c:pt>
                <c:pt idx="69">
                  <c:v>174.267800802139</c:v>
                </c:pt>
                <c:pt idx="70">
                  <c:v>189.156153374172</c:v>
                </c:pt>
                <c:pt idx="71">
                  <c:v>208.233255946205</c:v>
                </c:pt>
                <c:pt idx="72">
                  <c:v>173.236191851571</c:v>
                </c:pt>
                <c:pt idx="73">
                  <c:v>161.615794423604</c:v>
                </c:pt>
                <c:pt idx="74">
                  <c:v>178.18373032897</c:v>
                </c:pt>
                <c:pt idx="75">
                  <c:v>159.468332901003</c:v>
                </c:pt>
                <c:pt idx="76">
                  <c:v>159.822935473036</c:v>
                </c:pt>
                <c:pt idx="77">
                  <c:v>140.564204711735</c:v>
                </c:pt>
                <c:pt idx="78">
                  <c:v>146.133807283768</c:v>
                </c:pt>
                <c:pt idx="79">
                  <c:v>152.828409855801</c:v>
                </c:pt>
                <c:pt idx="80">
                  <c:v>158.091762427834</c:v>
                </c:pt>
                <c:pt idx="81">
                  <c:v>175.503031666534</c:v>
                </c:pt>
                <c:pt idx="82">
                  <c:v>190.391384238567</c:v>
                </c:pt>
                <c:pt idx="83">
                  <c:v>209.468486810599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57276143"/>
        <c:axId val="50127973"/>
      </c:lineChart>
      <c:catAx>
        <c:axId val="572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127973"/>
        <c:crosses val="autoZero"/>
        <c:auto val="1"/>
        <c:lblAlgn val="ctr"/>
        <c:lblOffset val="100"/>
        <c:noMultiLvlLbl val="0"/>
      </c:catAx>
      <c:valAx>
        <c:axId val="50127973"/>
        <c:scaling>
          <c:orientation val="minMax"/>
          <c:max val="230"/>
          <c:min val="1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276143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Comparaison entre la série intiale et la série des prévisions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Partie_2!$C$1</c:f>
              <c:strCache>
                <c:ptCount val="1"/>
                <c:pt idx="0">
                  <c:v>Biere (Xt)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</c:v>
                </c:pt>
                <c:pt idx="2">
                  <c:v>157.9</c:v>
                </c:pt>
                <c:pt idx="3">
                  <c:v>159.2</c:v>
                </c:pt>
                <c:pt idx="4">
                  <c:v>162.2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</c:v>
                </c:pt>
                <c:pt idx="18">
                  <c:v>149.3</c:v>
                </c:pt>
                <c:pt idx="19">
                  <c:v>143.4</c:v>
                </c:pt>
                <c:pt idx="20">
                  <c:v>142.2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145.2</c:v>
                </c:pt>
                <c:pt idx="26">
                  <c:v>182.1</c:v>
                </c:pt>
                <c:pt idx="27">
                  <c:v>158.7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</c:v>
                </c:pt>
                <c:pt idx="37">
                  <c:v>157.8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142.2</c:v>
                </c:pt>
                <c:pt idx="42">
                  <c:v>137.2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</c:v>
                </c:pt>
                <c:pt idx="62">
                  <c:v>175.6</c:v>
                </c:pt>
                <c:pt idx="63">
                  <c:v>147.1</c:v>
                </c:pt>
                <c:pt idx="64">
                  <c:v>160.3</c:v>
                </c:pt>
                <c:pt idx="65">
                  <c:v>135.2</c:v>
                </c:pt>
                <c:pt idx="66">
                  <c:v>148.8</c:v>
                </c:pt>
                <c:pt idx="67">
                  <c:v>151</c:v>
                </c:pt>
                <c:pt idx="68">
                  <c:v>148.2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156.2</c:v>
                </c:pt>
                <c:pt idx="76">
                  <c:v>153.2</c:v>
                </c:pt>
                <c:pt idx="77">
                  <c:v>117.9</c:v>
                </c:pt>
                <c:pt idx="78">
                  <c:v>149.8</c:v>
                </c:pt>
                <c:pt idx="79">
                  <c:v>156.6</c:v>
                </c:pt>
                <c:pt idx="80">
                  <c:v>166.7</c:v>
                </c:pt>
                <c:pt idx="81">
                  <c:v>156.8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Partie_2!$H$1</c:f>
              <c:strCache>
                <c:ptCount val="1"/>
                <c:pt idx="0">
                  <c:v>Prevision = mt + coef saisonniers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Partie_2!$H$2:$H$85</c:f>
              <c:numCache>
                <c:formatCode>General</c:formatCode>
                <c:ptCount val="84"/>
                <c:pt idx="0">
                  <c:v>165.824806665203</c:v>
                </c:pt>
                <c:pt idx="1">
                  <c:v>154.204409237236</c:v>
                </c:pt>
                <c:pt idx="2">
                  <c:v>170.772345142603</c:v>
                </c:pt>
                <c:pt idx="3">
                  <c:v>152.056947714635</c:v>
                </c:pt>
                <c:pt idx="4">
                  <c:v>152.411550286668</c:v>
                </c:pt>
                <c:pt idx="5">
                  <c:v>133.152819525368</c:v>
                </c:pt>
                <c:pt idx="6">
                  <c:v>138.722422097401</c:v>
                </c:pt>
                <c:pt idx="7">
                  <c:v>145.417024669434</c:v>
                </c:pt>
                <c:pt idx="8">
                  <c:v>150.680377241467</c:v>
                </c:pt>
                <c:pt idx="9">
                  <c:v>168.091646480166</c:v>
                </c:pt>
                <c:pt idx="10">
                  <c:v>182.979999052199</c:v>
                </c:pt>
                <c:pt idx="11">
                  <c:v>202.057101624232</c:v>
                </c:pt>
                <c:pt idx="12">
                  <c:v>167.060037529598</c:v>
                </c:pt>
                <c:pt idx="13">
                  <c:v>155.439640101631</c:v>
                </c:pt>
                <c:pt idx="14">
                  <c:v>172.007576006997</c:v>
                </c:pt>
                <c:pt idx="15">
                  <c:v>153.29217857903</c:v>
                </c:pt>
                <c:pt idx="16">
                  <c:v>153.646781151063</c:v>
                </c:pt>
                <c:pt idx="17">
                  <c:v>134.388050389762</c:v>
                </c:pt>
                <c:pt idx="18">
                  <c:v>139.957652961795</c:v>
                </c:pt>
                <c:pt idx="19">
                  <c:v>146.652255533828</c:v>
                </c:pt>
                <c:pt idx="20">
                  <c:v>151.915608105861</c:v>
                </c:pt>
                <c:pt idx="21">
                  <c:v>169.326877344561</c:v>
                </c:pt>
                <c:pt idx="22">
                  <c:v>184.215229916594</c:v>
                </c:pt>
                <c:pt idx="23">
                  <c:v>203.292332488626</c:v>
                </c:pt>
                <c:pt idx="24">
                  <c:v>168.295268393993</c:v>
                </c:pt>
                <c:pt idx="25">
                  <c:v>156.674870966026</c:v>
                </c:pt>
                <c:pt idx="26">
                  <c:v>173.242806871392</c:v>
                </c:pt>
                <c:pt idx="27">
                  <c:v>154.527409443425</c:v>
                </c:pt>
                <c:pt idx="28">
                  <c:v>154.882012015458</c:v>
                </c:pt>
                <c:pt idx="29">
                  <c:v>135.623281254157</c:v>
                </c:pt>
                <c:pt idx="30">
                  <c:v>141.19288382619</c:v>
                </c:pt>
                <c:pt idx="31">
                  <c:v>147.887486398223</c:v>
                </c:pt>
                <c:pt idx="32">
                  <c:v>153.150838970256</c:v>
                </c:pt>
                <c:pt idx="33">
                  <c:v>170.562108208955</c:v>
                </c:pt>
                <c:pt idx="34">
                  <c:v>185.450460780988</c:v>
                </c:pt>
                <c:pt idx="35">
                  <c:v>204.527563353021</c:v>
                </c:pt>
                <c:pt idx="36">
                  <c:v>169.530499258387</c:v>
                </c:pt>
                <c:pt idx="37">
                  <c:v>157.91010183042</c:v>
                </c:pt>
                <c:pt idx="38">
                  <c:v>174.478037735786</c:v>
                </c:pt>
                <c:pt idx="39">
                  <c:v>155.762640307819</c:v>
                </c:pt>
                <c:pt idx="40">
                  <c:v>156.117242879852</c:v>
                </c:pt>
                <c:pt idx="41">
                  <c:v>136.858512118552</c:v>
                </c:pt>
                <c:pt idx="42">
                  <c:v>142.428114690585</c:v>
                </c:pt>
                <c:pt idx="43">
                  <c:v>149.122717262617</c:v>
                </c:pt>
                <c:pt idx="44">
                  <c:v>154.38606983465</c:v>
                </c:pt>
                <c:pt idx="45">
                  <c:v>171.79733907335</c:v>
                </c:pt>
                <c:pt idx="46">
                  <c:v>186.685691645383</c:v>
                </c:pt>
                <c:pt idx="47">
                  <c:v>205.762794217416</c:v>
                </c:pt>
                <c:pt idx="48">
                  <c:v>170.765730122782</c:v>
                </c:pt>
                <c:pt idx="49">
                  <c:v>159.145332694815</c:v>
                </c:pt>
                <c:pt idx="50">
                  <c:v>175.713268600181</c:v>
                </c:pt>
                <c:pt idx="51">
                  <c:v>156.997871172214</c:v>
                </c:pt>
                <c:pt idx="52">
                  <c:v>157.352473744247</c:v>
                </c:pt>
                <c:pt idx="53">
                  <c:v>138.093742982946</c:v>
                </c:pt>
                <c:pt idx="54">
                  <c:v>143.663345554979</c:v>
                </c:pt>
                <c:pt idx="55">
                  <c:v>150.357948127012</c:v>
                </c:pt>
                <c:pt idx="56">
                  <c:v>155.621300699045</c:v>
                </c:pt>
                <c:pt idx="57">
                  <c:v>173.032569937744</c:v>
                </c:pt>
                <c:pt idx="58">
                  <c:v>187.920922509777</c:v>
                </c:pt>
                <c:pt idx="59">
                  <c:v>206.99802508181</c:v>
                </c:pt>
                <c:pt idx="60">
                  <c:v>172.000960987176</c:v>
                </c:pt>
                <c:pt idx="61">
                  <c:v>160.380563559209</c:v>
                </c:pt>
                <c:pt idx="62">
                  <c:v>176.948499464576</c:v>
                </c:pt>
                <c:pt idx="63">
                  <c:v>158.233102036608</c:v>
                </c:pt>
                <c:pt idx="64">
                  <c:v>158.587704608641</c:v>
                </c:pt>
                <c:pt idx="65">
                  <c:v>139.328973847341</c:v>
                </c:pt>
                <c:pt idx="66">
                  <c:v>144.898576419374</c:v>
                </c:pt>
                <c:pt idx="67">
                  <c:v>151.593178991407</c:v>
                </c:pt>
                <c:pt idx="68">
                  <c:v>156.85653156344</c:v>
                </c:pt>
                <c:pt idx="69">
                  <c:v>174.267800802139</c:v>
                </c:pt>
                <c:pt idx="70">
                  <c:v>189.156153374172</c:v>
                </c:pt>
                <c:pt idx="71">
                  <c:v>208.233255946205</c:v>
                </c:pt>
                <c:pt idx="72">
                  <c:v>173.236191851571</c:v>
                </c:pt>
                <c:pt idx="73">
                  <c:v>161.615794423604</c:v>
                </c:pt>
                <c:pt idx="74">
                  <c:v>178.18373032897</c:v>
                </c:pt>
                <c:pt idx="75">
                  <c:v>159.468332901003</c:v>
                </c:pt>
                <c:pt idx="76">
                  <c:v>159.822935473036</c:v>
                </c:pt>
                <c:pt idx="77">
                  <c:v>140.564204711735</c:v>
                </c:pt>
                <c:pt idx="78">
                  <c:v>146.133807283768</c:v>
                </c:pt>
                <c:pt idx="79">
                  <c:v>152.828409855801</c:v>
                </c:pt>
                <c:pt idx="80">
                  <c:v>158.091762427834</c:v>
                </c:pt>
                <c:pt idx="81">
                  <c:v>175.503031666534</c:v>
                </c:pt>
                <c:pt idx="82">
                  <c:v>190.391384238567</c:v>
                </c:pt>
                <c:pt idx="83">
                  <c:v>209.468486810599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5115361"/>
        <c:axId val="73333225"/>
      </c:lineChart>
      <c:catAx>
        <c:axId val="951153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33225"/>
        <c:crosses val="autoZero"/>
        <c:auto val="1"/>
        <c:lblAlgn val="ctr"/>
        <c:lblOffset val="100"/>
        <c:noMultiLvlLbl val="0"/>
      </c:catAx>
      <c:valAx>
        <c:axId val="73333225"/>
        <c:scaling>
          <c:orientation val="minMax"/>
          <c:max val="220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15361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Lissage exponentiel simple sur série CVS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Partie_3!$F$1</c:f>
              <c:strCache>
                <c:ptCount val="1"/>
                <c:pt idx="0">
                  <c:v>CVS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Partie_3!$F$2:$F$68</c:f>
              <c:numCache>
                <c:formatCode>General</c:formatCode>
                <c:ptCount val="67"/>
                <c:pt idx="0">
                  <c:v>157.23</c:v>
                </c:pt>
                <c:pt idx="1">
                  <c:v>147.653333333333</c:v>
                </c:pt>
                <c:pt idx="2">
                  <c:v>146.288333333333</c:v>
                </c:pt>
                <c:pt idx="3">
                  <c:v>166.406666666667</c:v>
                </c:pt>
                <c:pt idx="4">
                  <c:v>169.155</c:v>
                </c:pt>
                <c:pt idx="5">
                  <c:v>149.416666666667</c:v>
                </c:pt>
                <c:pt idx="6">
                  <c:v>150.85</c:v>
                </c:pt>
                <c:pt idx="7">
                  <c:v>164.358333333333</c:v>
                </c:pt>
                <c:pt idx="8">
                  <c:v>178.497916666667</c:v>
                </c:pt>
                <c:pt idx="9">
                  <c:v>171.489583333333</c:v>
                </c:pt>
                <c:pt idx="10">
                  <c:v>159.104166666667</c:v>
                </c:pt>
                <c:pt idx="11">
                  <c:v>152.33</c:v>
                </c:pt>
                <c:pt idx="12">
                  <c:v>154.53</c:v>
                </c:pt>
                <c:pt idx="13">
                  <c:v>174.253333333333</c:v>
                </c:pt>
                <c:pt idx="14">
                  <c:v>157.188333333333</c:v>
                </c:pt>
                <c:pt idx="15">
                  <c:v>165.306666666667</c:v>
                </c:pt>
                <c:pt idx="16">
                  <c:v>165.455</c:v>
                </c:pt>
                <c:pt idx="17">
                  <c:v>161.616666666667</c:v>
                </c:pt>
                <c:pt idx="18">
                  <c:v>170.15</c:v>
                </c:pt>
                <c:pt idx="19">
                  <c:v>157.658333333333</c:v>
                </c:pt>
                <c:pt idx="20">
                  <c:v>151.297916666667</c:v>
                </c:pt>
                <c:pt idx="21">
                  <c:v>180.189583333333</c:v>
                </c:pt>
                <c:pt idx="22">
                  <c:v>143.204166666667</c:v>
                </c:pt>
                <c:pt idx="23">
                  <c:v>157.23</c:v>
                </c:pt>
                <c:pt idx="24">
                  <c:v>175.83</c:v>
                </c:pt>
                <c:pt idx="25">
                  <c:v>150.053333333333</c:v>
                </c:pt>
                <c:pt idx="26">
                  <c:v>170.488333333333</c:v>
                </c:pt>
                <c:pt idx="27">
                  <c:v>165.906666666667</c:v>
                </c:pt>
                <c:pt idx="28">
                  <c:v>148.555</c:v>
                </c:pt>
                <c:pt idx="29">
                  <c:v>158.916666666667</c:v>
                </c:pt>
                <c:pt idx="30">
                  <c:v>160.45</c:v>
                </c:pt>
                <c:pt idx="31">
                  <c:v>161.258333333333</c:v>
                </c:pt>
                <c:pt idx="32">
                  <c:v>175.697916666667</c:v>
                </c:pt>
                <c:pt idx="33">
                  <c:v>148.789583333333</c:v>
                </c:pt>
                <c:pt idx="34">
                  <c:v>157.404166666667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</c:v>
                </c:pt>
                <c:pt idx="38">
                  <c:v>156.588333333333</c:v>
                </c:pt>
                <c:pt idx="39">
                  <c:v>165.606666666667</c:v>
                </c:pt>
                <c:pt idx="40">
                  <c:v>158.955</c:v>
                </c:pt>
                <c:pt idx="41">
                  <c:v>168.516666666667</c:v>
                </c:pt>
                <c:pt idx="42">
                  <c:v>158.05</c:v>
                </c:pt>
                <c:pt idx="43">
                  <c:v>166.858333333333</c:v>
                </c:pt>
                <c:pt idx="44">
                  <c:v>175.897916666667</c:v>
                </c:pt>
                <c:pt idx="45">
                  <c:v>157.389583333333</c:v>
                </c:pt>
                <c:pt idx="46">
                  <c:v>175.604166666667</c:v>
                </c:pt>
                <c:pt idx="47">
                  <c:v>159.53</c:v>
                </c:pt>
                <c:pt idx="48">
                  <c:v>163.83</c:v>
                </c:pt>
                <c:pt idx="49">
                  <c:v>169.253333333333</c:v>
                </c:pt>
                <c:pt idx="50">
                  <c:v>168.088333333333</c:v>
                </c:pt>
                <c:pt idx="51">
                  <c:v>164.206666666667</c:v>
                </c:pt>
                <c:pt idx="52">
                  <c:v>174.955</c:v>
                </c:pt>
                <c:pt idx="53">
                  <c:v>165.616666666667</c:v>
                </c:pt>
                <c:pt idx="54">
                  <c:v>159.45</c:v>
                </c:pt>
                <c:pt idx="55">
                  <c:v>167.658333333333</c:v>
                </c:pt>
                <c:pt idx="56">
                  <c:v>147.997916666667</c:v>
                </c:pt>
                <c:pt idx="57">
                  <c:v>163.889583333333</c:v>
                </c:pt>
                <c:pt idx="58">
                  <c:v>175.404166666667</c:v>
                </c:pt>
                <c:pt idx="59">
                  <c:v>175.83</c:v>
                </c:pt>
                <c:pt idx="60">
                  <c:v>166.83</c:v>
                </c:pt>
                <c:pt idx="61">
                  <c:v>158.653333333333</c:v>
                </c:pt>
                <c:pt idx="62">
                  <c:v>163.988333333333</c:v>
                </c:pt>
                <c:pt idx="63">
                  <c:v>154.306666666667</c:v>
                </c:pt>
                <c:pt idx="64">
                  <c:v>167.255</c:v>
                </c:pt>
                <c:pt idx="65">
                  <c:v>161.516666666667</c:v>
                </c:pt>
                <c:pt idx="66">
                  <c:v>169.65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Partie_3!$G$1</c:f>
              <c:strCache>
                <c:ptCount val="1"/>
                <c:pt idx="0">
                  <c:v>X^t (aplha=0.7)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Partie_3!$G$2:$G$85</c:f>
              <c:numCache>
                <c:formatCode>General</c:formatCode>
                <c:ptCount val="84"/>
                <c:pt idx="0">
                  <c:v>157.23</c:v>
                </c:pt>
                <c:pt idx="1">
                  <c:v>150.526333333333</c:v>
                </c:pt>
                <c:pt idx="2">
                  <c:v>147.559733333333</c:v>
                </c:pt>
                <c:pt idx="3">
                  <c:v>160.752586666667</c:v>
                </c:pt>
                <c:pt idx="4">
                  <c:v>166.634276</c:v>
                </c:pt>
                <c:pt idx="5">
                  <c:v>154.581949466667</c:v>
                </c:pt>
                <c:pt idx="6">
                  <c:v>151.96958484</c:v>
                </c:pt>
                <c:pt idx="7">
                  <c:v>160.641708785333</c:v>
                </c:pt>
                <c:pt idx="8">
                  <c:v>173.141054302267</c:v>
                </c:pt>
                <c:pt idx="9">
                  <c:v>171.985024624013</c:v>
                </c:pt>
                <c:pt idx="10">
                  <c:v>162.968424053871</c:v>
                </c:pt>
                <c:pt idx="11">
                  <c:v>155.521527216161</c:v>
                </c:pt>
                <c:pt idx="12">
                  <c:v>154.827458164848</c:v>
                </c:pt>
                <c:pt idx="13">
                  <c:v>168.425570782788</c:v>
                </c:pt>
                <c:pt idx="14">
                  <c:v>160.55950456817</c:v>
                </c:pt>
                <c:pt idx="15">
                  <c:v>163.882518037118</c:v>
                </c:pt>
                <c:pt idx="16">
                  <c:v>164.983255411135</c:v>
                </c:pt>
                <c:pt idx="17">
                  <c:v>162.626643290007</c:v>
                </c:pt>
                <c:pt idx="18">
                  <c:v>167.892992987002</c:v>
                </c:pt>
                <c:pt idx="19">
                  <c:v>160.728731229434</c:v>
                </c:pt>
                <c:pt idx="20">
                  <c:v>154.127161035497</c:v>
                </c:pt>
                <c:pt idx="21">
                  <c:v>172.370856643982</c:v>
                </c:pt>
                <c:pt idx="22">
                  <c:v>151.954173659861</c:v>
                </c:pt>
                <c:pt idx="23">
                  <c:v>155.647252097958</c:v>
                </c:pt>
                <c:pt idx="24">
                  <c:v>169.775175629388</c:v>
                </c:pt>
                <c:pt idx="25">
                  <c:v>155.96988602215</c:v>
                </c:pt>
                <c:pt idx="26">
                  <c:v>166.132799139978</c:v>
                </c:pt>
                <c:pt idx="27">
                  <c:v>165.97450640866</c:v>
                </c:pt>
                <c:pt idx="28">
                  <c:v>153.780851922598</c:v>
                </c:pt>
                <c:pt idx="29">
                  <c:v>157.375922243446</c:v>
                </c:pt>
                <c:pt idx="30">
                  <c:v>159.527776673034</c:v>
                </c:pt>
                <c:pt idx="31">
                  <c:v>160.739166335243</c:v>
                </c:pt>
                <c:pt idx="32">
                  <c:v>171.21029156724</c:v>
                </c:pt>
                <c:pt idx="33">
                  <c:v>155.515795803505</c:v>
                </c:pt>
                <c:pt idx="34">
                  <c:v>156.837655407718</c:v>
                </c:pt>
                <c:pt idx="35">
                  <c:v>164.812296622315</c:v>
                </c:pt>
                <c:pt idx="36">
                  <c:v>156.494688986695</c:v>
                </c:pt>
                <c:pt idx="37">
                  <c:v>160.805740029342</c:v>
                </c:pt>
                <c:pt idx="38">
                  <c:v>157.853555342136</c:v>
                </c:pt>
                <c:pt idx="39">
                  <c:v>163.280733269307</c:v>
                </c:pt>
                <c:pt idx="40">
                  <c:v>160.252719980792</c:v>
                </c:pt>
                <c:pt idx="41">
                  <c:v>166.037482660904</c:v>
                </c:pt>
                <c:pt idx="42">
                  <c:v>160.446244798271</c:v>
                </c:pt>
                <c:pt idx="43">
                  <c:v>164.934706772815</c:v>
                </c:pt>
                <c:pt idx="44">
                  <c:v>172.608953698511</c:v>
                </c:pt>
                <c:pt idx="45">
                  <c:v>161.955394442887</c:v>
                </c:pt>
                <c:pt idx="46">
                  <c:v>171.509534999533</c:v>
                </c:pt>
                <c:pt idx="47">
                  <c:v>163.12386049986</c:v>
                </c:pt>
                <c:pt idx="48">
                  <c:v>163.618158149958</c:v>
                </c:pt>
                <c:pt idx="49">
                  <c:v>167.562780778321</c:v>
                </c:pt>
                <c:pt idx="50">
                  <c:v>167.93066756683</c:v>
                </c:pt>
                <c:pt idx="51">
                  <c:v>165.323866936716</c:v>
                </c:pt>
                <c:pt idx="52">
                  <c:v>172.065660081015</c:v>
                </c:pt>
                <c:pt idx="53">
                  <c:v>167.551364690971</c:v>
                </c:pt>
                <c:pt idx="54">
                  <c:v>161.880409407291</c:v>
                </c:pt>
                <c:pt idx="55">
                  <c:v>165.924956155521</c:v>
                </c:pt>
                <c:pt idx="56">
                  <c:v>153.376028513323</c:v>
                </c:pt>
                <c:pt idx="57">
                  <c:v>160.73551688733</c:v>
                </c:pt>
                <c:pt idx="58">
                  <c:v>171.003571732866</c:v>
                </c:pt>
                <c:pt idx="59">
                  <c:v>174.38207151986</c:v>
                </c:pt>
                <c:pt idx="60">
                  <c:v>169.095621455958</c:v>
                </c:pt>
                <c:pt idx="61">
                  <c:v>161.786019770121</c:v>
                </c:pt>
                <c:pt idx="62">
                  <c:v>163.32763926437</c:v>
                </c:pt>
                <c:pt idx="63">
                  <c:v>157.012958445978</c:v>
                </c:pt>
                <c:pt idx="64">
                  <c:v>164.182387533793</c:v>
                </c:pt>
                <c:pt idx="65">
                  <c:v>162.316382926805</c:v>
                </c:pt>
                <c:pt idx="66">
                  <c:v>167.449914878041</c:v>
                </c:pt>
                <c:pt idx="67">
                  <c:v>167.449914878041</c:v>
                </c:pt>
                <c:pt idx="68">
                  <c:v>167.449914878041</c:v>
                </c:pt>
                <c:pt idx="69">
                  <c:v>167.449914878041</c:v>
                </c:pt>
                <c:pt idx="70">
                  <c:v>167.449914878041</c:v>
                </c:pt>
                <c:pt idx="71">
                  <c:v>167.449914878041</c:v>
                </c:pt>
                <c:pt idx="72">
                  <c:v>167.449914878041</c:v>
                </c:pt>
                <c:pt idx="73">
                  <c:v>167.449914878041</c:v>
                </c:pt>
                <c:pt idx="74">
                  <c:v>167.449914878041</c:v>
                </c:pt>
                <c:pt idx="75">
                  <c:v>167.449914878041</c:v>
                </c:pt>
                <c:pt idx="76">
                  <c:v>167.449914878041</c:v>
                </c:pt>
                <c:pt idx="77">
                  <c:v>167.449914878041</c:v>
                </c:pt>
                <c:pt idx="78">
                  <c:v>167.449914878041</c:v>
                </c:pt>
                <c:pt idx="79">
                  <c:v>167.449914878041</c:v>
                </c:pt>
                <c:pt idx="80">
                  <c:v>167.449914878041</c:v>
                </c:pt>
                <c:pt idx="81">
                  <c:v>167.449914878041</c:v>
                </c:pt>
                <c:pt idx="82">
                  <c:v>167.449914878041</c:v>
                </c:pt>
                <c:pt idx="83">
                  <c:v>167.449914878041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Partie_3!$J$1</c:f>
              <c:strCache>
                <c:ptCount val="1"/>
                <c:pt idx="0">
                  <c:v>Borne INF IDC (alpha=0.7)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Partie_3!$J$2:$J$85</c:f>
              <c:numCache>
                <c:formatCode>General</c:formatCode>
                <c:ptCount val="84"/>
                <c:pt idx="67">
                  <c:v>146.046069594318</c:v>
                </c:pt>
                <c:pt idx="68">
                  <c:v>146.046069594318</c:v>
                </c:pt>
                <c:pt idx="69">
                  <c:v>146.046069594318</c:v>
                </c:pt>
                <c:pt idx="70">
                  <c:v>146.046069594318</c:v>
                </c:pt>
                <c:pt idx="71">
                  <c:v>146.046069594318</c:v>
                </c:pt>
                <c:pt idx="72">
                  <c:v>146.046069594318</c:v>
                </c:pt>
                <c:pt idx="73">
                  <c:v>146.046069594318</c:v>
                </c:pt>
                <c:pt idx="74">
                  <c:v>146.046069594318</c:v>
                </c:pt>
                <c:pt idx="75">
                  <c:v>146.046069594318</c:v>
                </c:pt>
                <c:pt idx="76">
                  <c:v>146.046069594318</c:v>
                </c:pt>
                <c:pt idx="77">
                  <c:v>146.046069594318</c:v>
                </c:pt>
                <c:pt idx="78">
                  <c:v>146.046069594318</c:v>
                </c:pt>
                <c:pt idx="79">
                  <c:v>146.046069594318</c:v>
                </c:pt>
                <c:pt idx="80">
                  <c:v>146.046069594318</c:v>
                </c:pt>
                <c:pt idx="81">
                  <c:v>146.046069594318</c:v>
                </c:pt>
                <c:pt idx="82">
                  <c:v>146.046069594318</c:v>
                </c:pt>
                <c:pt idx="83">
                  <c:v>146.046069594318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Partie_3!$K$1</c:f>
              <c:strCache>
                <c:ptCount val="1"/>
                <c:pt idx="0">
                  <c:v>Borne SUP IDC (alpha=0.7)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Partie_3!$K$2:$K$85</c:f>
              <c:numCache>
                <c:formatCode>General</c:formatCode>
                <c:ptCount val="84"/>
                <c:pt idx="67">
                  <c:v>188.853760161765</c:v>
                </c:pt>
                <c:pt idx="68">
                  <c:v>188.853760161765</c:v>
                </c:pt>
                <c:pt idx="69">
                  <c:v>188.853760161765</c:v>
                </c:pt>
                <c:pt idx="70">
                  <c:v>188.853760161765</c:v>
                </c:pt>
                <c:pt idx="71">
                  <c:v>188.853760161765</c:v>
                </c:pt>
                <c:pt idx="72">
                  <c:v>188.853760161765</c:v>
                </c:pt>
                <c:pt idx="73">
                  <c:v>188.853760161765</c:v>
                </c:pt>
                <c:pt idx="74">
                  <c:v>188.853760161765</c:v>
                </c:pt>
                <c:pt idx="75">
                  <c:v>188.853760161765</c:v>
                </c:pt>
                <c:pt idx="76">
                  <c:v>188.853760161765</c:v>
                </c:pt>
                <c:pt idx="77">
                  <c:v>188.853760161765</c:v>
                </c:pt>
                <c:pt idx="78">
                  <c:v>188.853760161765</c:v>
                </c:pt>
                <c:pt idx="79">
                  <c:v>188.853760161765</c:v>
                </c:pt>
                <c:pt idx="80">
                  <c:v>188.853760161765</c:v>
                </c:pt>
                <c:pt idx="81">
                  <c:v>188.853760161765</c:v>
                </c:pt>
                <c:pt idx="82">
                  <c:v>188.853760161765</c:v>
                </c:pt>
                <c:pt idx="83">
                  <c:v>188.853760161765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320012"/>
        <c:axId val="14558785"/>
      </c:lineChart>
      <c:catAx>
        <c:axId val="243200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58785"/>
        <c:crosses val="autoZero"/>
        <c:auto val="1"/>
        <c:lblAlgn val="ctr"/>
        <c:lblOffset val="100"/>
        <c:noMultiLvlLbl val="0"/>
      </c:catAx>
      <c:valAx>
        <c:axId val="14558785"/>
        <c:scaling>
          <c:orientation val="minMax"/>
          <c:min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2001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Comparaison de LES avec différentes valeurs de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Partie_3!$F$1</c:f>
              <c:strCache>
                <c:ptCount val="1"/>
                <c:pt idx="0">
                  <c:v>CVS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Partie_3!$F$2:$F$68</c:f>
              <c:numCache>
                <c:formatCode>General</c:formatCode>
                <c:ptCount val="67"/>
                <c:pt idx="0">
                  <c:v>157.23</c:v>
                </c:pt>
                <c:pt idx="1">
                  <c:v>147.653333333333</c:v>
                </c:pt>
                <c:pt idx="2">
                  <c:v>146.288333333333</c:v>
                </c:pt>
                <c:pt idx="3">
                  <c:v>166.406666666667</c:v>
                </c:pt>
                <c:pt idx="4">
                  <c:v>169.155</c:v>
                </c:pt>
                <c:pt idx="5">
                  <c:v>149.416666666667</c:v>
                </c:pt>
                <c:pt idx="6">
                  <c:v>150.85</c:v>
                </c:pt>
                <c:pt idx="7">
                  <c:v>164.358333333333</c:v>
                </c:pt>
                <c:pt idx="8">
                  <c:v>178.497916666667</c:v>
                </c:pt>
                <c:pt idx="9">
                  <c:v>171.489583333333</c:v>
                </c:pt>
                <c:pt idx="10">
                  <c:v>159.104166666667</c:v>
                </c:pt>
                <c:pt idx="11">
                  <c:v>152.33</c:v>
                </c:pt>
                <c:pt idx="12">
                  <c:v>154.53</c:v>
                </c:pt>
                <c:pt idx="13">
                  <c:v>174.253333333333</c:v>
                </c:pt>
                <c:pt idx="14">
                  <c:v>157.188333333333</c:v>
                </c:pt>
                <c:pt idx="15">
                  <c:v>165.306666666667</c:v>
                </c:pt>
                <c:pt idx="16">
                  <c:v>165.455</c:v>
                </c:pt>
                <c:pt idx="17">
                  <c:v>161.616666666667</c:v>
                </c:pt>
                <c:pt idx="18">
                  <c:v>170.15</c:v>
                </c:pt>
                <c:pt idx="19">
                  <c:v>157.658333333333</c:v>
                </c:pt>
                <c:pt idx="20">
                  <c:v>151.297916666667</c:v>
                </c:pt>
                <c:pt idx="21">
                  <c:v>180.189583333333</c:v>
                </c:pt>
                <c:pt idx="22">
                  <c:v>143.204166666667</c:v>
                </c:pt>
                <c:pt idx="23">
                  <c:v>157.23</c:v>
                </c:pt>
                <c:pt idx="24">
                  <c:v>175.83</c:v>
                </c:pt>
                <c:pt idx="25">
                  <c:v>150.053333333333</c:v>
                </c:pt>
                <c:pt idx="26">
                  <c:v>170.488333333333</c:v>
                </c:pt>
                <c:pt idx="27">
                  <c:v>165.906666666667</c:v>
                </c:pt>
                <c:pt idx="28">
                  <c:v>148.555</c:v>
                </c:pt>
                <c:pt idx="29">
                  <c:v>158.916666666667</c:v>
                </c:pt>
                <c:pt idx="30">
                  <c:v>160.45</c:v>
                </c:pt>
                <c:pt idx="31">
                  <c:v>161.258333333333</c:v>
                </c:pt>
                <c:pt idx="32">
                  <c:v>175.697916666667</c:v>
                </c:pt>
                <c:pt idx="33">
                  <c:v>148.789583333333</c:v>
                </c:pt>
                <c:pt idx="34">
                  <c:v>157.404166666667</c:v>
                </c:pt>
                <c:pt idx="35">
                  <c:v>168.23</c:v>
                </c:pt>
                <c:pt idx="36">
                  <c:v>152.93</c:v>
                </c:pt>
                <c:pt idx="37">
                  <c:v>162.653333333333</c:v>
                </c:pt>
                <c:pt idx="38">
                  <c:v>156.588333333333</c:v>
                </c:pt>
                <c:pt idx="39">
                  <c:v>165.606666666667</c:v>
                </c:pt>
                <c:pt idx="40">
                  <c:v>158.955</c:v>
                </c:pt>
                <c:pt idx="41">
                  <c:v>168.516666666667</c:v>
                </c:pt>
                <c:pt idx="42">
                  <c:v>158.05</c:v>
                </c:pt>
                <c:pt idx="43">
                  <c:v>166.858333333333</c:v>
                </c:pt>
                <c:pt idx="44">
                  <c:v>175.897916666667</c:v>
                </c:pt>
                <c:pt idx="45">
                  <c:v>157.389583333333</c:v>
                </c:pt>
                <c:pt idx="46">
                  <c:v>175.604166666667</c:v>
                </c:pt>
                <c:pt idx="47">
                  <c:v>159.53</c:v>
                </c:pt>
                <c:pt idx="48">
                  <c:v>163.83</c:v>
                </c:pt>
                <c:pt idx="49">
                  <c:v>169.253333333333</c:v>
                </c:pt>
                <c:pt idx="50">
                  <c:v>168.088333333333</c:v>
                </c:pt>
                <c:pt idx="51">
                  <c:v>164.206666666667</c:v>
                </c:pt>
                <c:pt idx="52">
                  <c:v>174.955</c:v>
                </c:pt>
                <c:pt idx="53">
                  <c:v>165.616666666667</c:v>
                </c:pt>
                <c:pt idx="54">
                  <c:v>159.45</c:v>
                </c:pt>
                <c:pt idx="55">
                  <c:v>167.658333333333</c:v>
                </c:pt>
                <c:pt idx="56">
                  <c:v>147.997916666667</c:v>
                </c:pt>
                <c:pt idx="57">
                  <c:v>163.889583333333</c:v>
                </c:pt>
                <c:pt idx="58">
                  <c:v>175.404166666667</c:v>
                </c:pt>
                <c:pt idx="59">
                  <c:v>175.83</c:v>
                </c:pt>
                <c:pt idx="60">
                  <c:v>166.83</c:v>
                </c:pt>
                <c:pt idx="61">
                  <c:v>158.653333333333</c:v>
                </c:pt>
                <c:pt idx="62">
                  <c:v>163.988333333333</c:v>
                </c:pt>
                <c:pt idx="63">
                  <c:v>154.306666666667</c:v>
                </c:pt>
                <c:pt idx="64">
                  <c:v>167.255</c:v>
                </c:pt>
                <c:pt idx="65">
                  <c:v>161.516666666667</c:v>
                </c:pt>
                <c:pt idx="66">
                  <c:v>169.65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Partie_3!$G$1</c:f>
              <c:strCache>
                <c:ptCount val="1"/>
                <c:pt idx="0">
                  <c:v>X^t (aplha=0.7)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Partie_3!$G$2:$G$85</c:f>
              <c:numCache>
                <c:formatCode>General</c:formatCode>
                <c:ptCount val="84"/>
                <c:pt idx="0">
                  <c:v>157.23</c:v>
                </c:pt>
                <c:pt idx="1">
                  <c:v>150.526333333333</c:v>
                </c:pt>
                <c:pt idx="2">
                  <c:v>147.559733333333</c:v>
                </c:pt>
                <c:pt idx="3">
                  <c:v>160.752586666667</c:v>
                </c:pt>
                <c:pt idx="4">
                  <c:v>166.634276</c:v>
                </c:pt>
                <c:pt idx="5">
                  <c:v>154.581949466667</c:v>
                </c:pt>
                <c:pt idx="6">
                  <c:v>151.96958484</c:v>
                </c:pt>
                <c:pt idx="7">
                  <c:v>160.641708785333</c:v>
                </c:pt>
                <c:pt idx="8">
                  <c:v>173.141054302267</c:v>
                </c:pt>
                <c:pt idx="9">
                  <c:v>171.985024624013</c:v>
                </c:pt>
                <c:pt idx="10">
                  <c:v>162.968424053871</c:v>
                </c:pt>
                <c:pt idx="11">
                  <c:v>155.521527216161</c:v>
                </c:pt>
                <c:pt idx="12">
                  <c:v>154.827458164848</c:v>
                </c:pt>
                <c:pt idx="13">
                  <c:v>168.425570782788</c:v>
                </c:pt>
                <c:pt idx="14">
                  <c:v>160.55950456817</c:v>
                </c:pt>
                <c:pt idx="15">
                  <c:v>163.882518037118</c:v>
                </c:pt>
                <c:pt idx="16">
                  <c:v>164.983255411135</c:v>
                </c:pt>
                <c:pt idx="17">
                  <c:v>162.626643290007</c:v>
                </c:pt>
                <c:pt idx="18">
                  <c:v>167.892992987002</c:v>
                </c:pt>
                <c:pt idx="19">
                  <c:v>160.728731229434</c:v>
                </c:pt>
                <c:pt idx="20">
                  <c:v>154.127161035497</c:v>
                </c:pt>
                <c:pt idx="21">
                  <c:v>172.370856643982</c:v>
                </c:pt>
                <c:pt idx="22">
                  <c:v>151.954173659861</c:v>
                </c:pt>
                <c:pt idx="23">
                  <c:v>155.647252097958</c:v>
                </c:pt>
                <c:pt idx="24">
                  <c:v>169.775175629388</c:v>
                </c:pt>
                <c:pt idx="25">
                  <c:v>155.96988602215</c:v>
                </c:pt>
                <c:pt idx="26">
                  <c:v>166.132799139978</c:v>
                </c:pt>
                <c:pt idx="27">
                  <c:v>165.97450640866</c:v>
                </c:pt>
                <c:pt idx="28">
                  <c:v>153.780851922598</c:v>
                </c:pt>
                <c:pt idx="29">
                  <c:v>157.375922243446</c:v>
                </c:pt>
                <c:pt idx="30">
                  <c:v>159.527776673034</c:v>
                </c:pt>
                <c:pt idx="31">
                  <c:v>160.739166335243</c:v>
                </c:pt>
                <c:pt idx="32">
                  <c:v>171.21029156724</c:v>
                </c:pt>
                <c:pt idx="33">
                  <c:v>155.515795803505</c:v>
                </c:pt>
                <c:pt idx="34">
                  <c:v>156.837655407718</c:v>
                </c:pt>
                <c:pt idx="35">
                  <c:v>164.812296622315</c:v>
                </c:pt>
                <c:pt idx="36">
                  <c:v>156.494688986695</c:v>
                </c:pt>
                <c:pt idx="37">
                  <c:v>160.805740029342</c:v>
                </c:pt>
                <c:pt idx="38">
                  <c:v>157.853555342136</c:v>
                </c:pt>
                <c:pt idx="39">
                  <c:v>163.280733269307</c:v>
                </c:pt>
                <c:pt idx="40">
                  <c:v>160.252719980792</c:v>
                </c:pt>
                <c:pt idx="41">
                  <c:v>166.037482660904</c:v>
                </c:pt>
                <c:pt idx="42">
                  <c:v>160.446244798271</c:v>
                </c:pt>
                <c:pt idx="43">
                  <c:v>164.934706772815</c:v>
                </c:pt>
                <c:pt idx="44">
                  <c:v>172.608953698511</c:v>
                </c:pt>
                <c:pt idx="45">
                  <c:v>161.955394442887</c:v>
                </c:pt>
                <c:pt idx="46">
                  <c:v>171.509534999533</c:v>
                </c:pt>
                <c:pt idx="47">
                  <c:v>163.12386049986</c:v>
                </c:pt>
                <c:pt idx="48">
                  <c:v>163.618158149958</c:v>
                </c:pt>
                <c:pt idx="49">
                  <c:v>167.562780778321</c:v>
                </c:pt>
                <c:pt idx="50">
                  <c:v>167.93066756683</c:v>
                </c:pt>
                <c:pt idx="51">
                  <c:v>165.323866936716</c:v>
                </c:pt>
                <c:pt idx="52">
                  <c:v>172.065660081015</c:v>
                </c:pt>
                <c:pt idx="53">
                  <c:v>167.551364690971</c:v>
                </c:pt>
                <c:pt idx="54">
                  <c:v>161.880409407291</c:v>
                </c:pt>
                <c:pt idx="55">
                  <c:v>165.924956155521</c:v>
                </c:pt>
                <c:pt idx="56">
                  <c:v>153.376028513323</c:v>
                </c:pt>
                <c:pt idx="57">
                  <c:v>160.73551688733</c:v>
                </c:pt>
                <c:pt idx="58">
                  <c:v>171.003571732866</c:v>
                </c:pt>
                <c:pt idx="59">
                  <c:v>174.38207151986</c:v>
                </c:pt>
                <c:pt idx="60">
                  <c:v>169.095621455958</c:v>
                </c:pt>
                <c:pt idx="61">
                  <c:v>161.786019770121</c:v>
                </c:pt>
                <c:pt idx="62">
                  <c:v>163.32763926437</c:v>
                </c:pt>
                <c:pt idx="63">
                  <c:v>157.012958445978</c:v>
                </c:pt>
                <c:pt idx="64">
                  <c:v>164.182387533793</c:v>
                </c:pt>
                <c:pt idx="65">
                  <c:v>162.316382926805</c:v>
                </c:pt>
                <c:pt idx="66">
                  <c:v>167.449914878041</c:v>
                </c:pt>
                <c:pt idx="67">
                  <c:v>167.449914878041</c:v>
                </c:pt>
                <c:pt idx="68">
                  <c:v>167.449914878041</c:v>
                </c:pt>
                <c:pt idx="69">
                  <c:v>167.449914878041</c:v>
                </c:pt>
                <c:pt idx="70">
                  <c:v>167.449914878041</c:v>
                </c:pt>
                <c:pt idx="71">
                  <c:v>167.449914878041</c:v>
                </c:pt>
                <c:pt idx="72">
                  <c:v>167.449914878041</c:v>
                </c:pt>
                <c:pt idx="73">
                  <c:v>167.449914878041</c:v>
                </c:pt>
                <c:pt idx="74">
                  <c:v>167.449914878041</c:v>
                </c:pt>
                <c:pt idx="75">
                  <c:v>167.449914878041</c:v>
                </c:pt>
                <c:pt idx="76">
                  <c:v>167.449914878041</c:v>
                </c:pt>
                <c:pt idx="77">
                  <c:v>167.449914878041</c:v>
                </c:pt>
                <c:pt idx="78">
                  <c:v>167.449914878041</c:v>
                </c:pt>
                <c:pt idx="79">
                  <c:v>167.449914878041</c:v>
                </c:pt>
                <c:pt idx="80">
                  <c:v>167.449914878041</c:v>
                </c:pt>
                <c:pt idx="81">
                  <c:v>167.449914878041</c:v>
                </c:pt>
                <c:pt idx="82">
                  <c:v>167.449914878041</c:v>
                </c:pt>
                <c:pt idx="83">
                  <c:v>167.449914878041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Partie_3!$H$1</c:f>
              <c:strCache>
                <c:ptCount val="1"/>
                <c:pt idx="0">
                  <c:v>X^t (alpha=0.01)</c:v>
                </c:pt>
              </c:strCache>
            </c:strRef>
          </c:tx>
          <c:spPr>
            <a:solidFill>
              <a:srgbClr val="ed17de"/>
            </a:solidFill>
            <a:ln cap="rnd" w="28440">
              <a:solidFill>
                <a:srgbClr val="ed17de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Partie_3!$H$2:$H$85</c:f>
              <c:numCache>
                <c:formatCode>General</c:formatCode>
                <c:ptCount val="84"/>
                <c:pt idx="0">
                  <c:v>157.23</c:v>
                </c:pt>
                <c:pt idx="1">
                  <c:v>157.134233333333</c:v>
                </c:pt>
                <c:pt idx="2">
                  <c:v>157.025774333333</c:v>
                </c:pt>
                <c:pt idx="3">
                  <c:v>157.119583256667</c:v>
                </c:pt>
                <c:pt idx="4">
                  <c:v>157.2399374241</c:v>
                </c:pt>
                <c:pt idx="5">
                  <c:v>157.161704716526</c:v>
                </c:pt>
                <c:pt idx="6">
                  <c:v>157.09858766936</c:v>
                </c:pt>
                <c:pt idx="7">
                  <c:v>157.171185126</c:v>
                </c:pt>
                <c:pt idx="8">
                  <c:v>157.384452441407</c:v>
                </c:pt>
                <c:pt idx="9">
                  <c:v>157.525503750326</c:v>
                </c:pt>
                <c:pt idx="10">
                  <c:v>157.541290379489</c:v>
                </c:pt>
                <c:pt idx="11">
                  <c:v>157.489177475695</c:v>
                </c:pt>
                <c:pt idx="12">
                  <c:v>157.459585700938</c:v>
                </c:pt>
                <c:pt idx="13">
                  <c:v>157.627523177262</c:v>
                </c:pt>
                <c:pt idx="14">
                  <c:v>157.623131278822</c:v>
                </c:pt>
                <c:pt idx="15">
                  <c:v>157.699966632701</c:v>
                </c:pt>
                <c:pt idx="16">
                  <c:v>157.777516966374</c:v>
                </c:pt>
                <c:pt idx="17">
                  <c:v>157.815908463377</c:v>
                </c:pt>
                <c:pt idx="18">
                  <c:v>157.939249378743</c:v>
                </c:pt>
                <c:pt idx="19">
                  <c:v>157.936440218289</c:v>
                </c:pt>
                <c:pt idx="20">
                  <c:v>157.870054982773</c:v>
                </c:pt>
                <c:pt idx="21">
                  <c:v>158.093250266278</c:v>
                </c:pt>
                <c:pt idx="22">
                  <c:v>157.944359430282</c:v>
                </c:pt>
                <c:pt idx="23">
                  <c:v>157.937215835979</c:v>
                </c:pt>
                <c:pt idx="24">
                  <c:v>158.116143677619</c:v>
                </c:pt>
                <c:pt idx="25">
                  <c:v>158.035515574177</c:v>
                </c:pt>
                <c:pt idx="26">
                  <c:v>158.160043751768</c:v>
                </c:pt>
                <c:pt idx="27">
                  <c:v>158.237509980917</c:v>
                </c:pt>
                <c:pt idx="28">
                  <c:v>158.140684881108</c:v>
                </c:pt>
                <c:pt idx="29">
                  <c:v>158.148444698964</c:v>
                </c:pt>
                <c:pt idx="30">
                  <c:v>158.171460251974</c:v>
                </c:pt>
                <c:pt idx="31">
                  <c:v>158.202328982787</c:v>
                </c:pt>
                <c:pt idx="32">
                  <c:v>158.377284859626</c:v>
                </c:pt>
                <c:pt idx="33">
                  <c:v>158.281407844363</c:v>
                </c:pt>
                <c:pt idx="34">
                  <c:v>158.272635432586</c:v>
                </c:pt>
                <c:pt idx="35">
                  <c:v>158.37220907826</c:v>
                </c:pt>
                <c:pt idx="36">
                  <c:v>158.317786987478</c:v>
                </c:pt>
                <c:pt idx="37">
                  <c:v>158.361142450936</c:v>
                </c:pt>
                <c:pt idx="38">
                  <c:v>158.34341435976</c:v>
                </c:pt>
                <c:pt idx="39">
                  <c:v>158.416046882829</c:v>
                </c:pt>
                <c:pt idx="40">
                  <c:v>158.421436414001</c:v>
                </c:pt>
                <c:pt idx="41">
                  <c:v>158.522388716528</c:v>
                </c:pt>
                <c:pt idx="42">
                  <c:v>158.517664829363</c:v>
                </c:pt>
                <c:pt idx="43">
                  <c:v>158.601071514402</c:v>
                </c:pt>
                <c:pt idx="44">
                  <c:v>158.774039965925</c:v>
                </c:pt>
                <c:pt idx="45">
                  <c:v>158.760195399599</c:v>
                </c:pt>
                <c:pt idx="46">
                  <c:v>158.92863511227</c:v>
                </c:pt>
                <c:pt idx="47">
                  <c:v>158.934648761147</c:v>
                </c:pt>
                <c:pt idx="48">
                  <c:v>158.983602273535</c:v>
                </c:pt>
                <c:pt idx="49">
                  <c:v>159.086299584133</c:v>
                </c:pt>
                <c:pt idx="50">
                  <c:v>159.176319921625</c:v>
                </c:pt>
                <c:pt idx="51">
                  <c:v>159.226623389076</c:v>
                </c:pt>
                <c:pt idx="52">
                  <c:v>159.383907155185</c:v>
                </c:pt>
                <c:pt idx="53">
                  <c:v>159.4462347503</c:v>
                </c:pt>
                <c:pt idx="54">
                  <c:v>159.446272402797</c:v>
                </c:pt>
                <c:pt idx="55">
                  <c:v>159.528393012102</c:v>
                </c:pt>
                <c:pt idx="56">
                  <c:v>159.413088248648</c:v>
                </c:pt>
                <c:pt idx="57">
                  <c:v>159.457853199495</c:v>
                </c:pt>
                <c:pt idx="58">
                  <c:v>159.617316334166</c:v>
                </c:pt>
                <c:pt idx="59">
                  <c:v>159.779443170825</c:v>
                </c:pt>
                <c:pt idx="60">
                  <c:v>159.849948739117</c:v>
                </c:pt>
                <c:pt idx="61">
                  <c:v>159.837982585059</c:v>
                </c:pt>
                <c:pt idx="62">
                  <c:v>159.879486092541</c:v>
                </c:pt>
                <c:pt idx="63">
                  <c:v>159.823757898283</c:v>
                </c:pt>
                <c:pt idx="64">
                  <c:v>159.8980703193</c:v>
                </c:pt>
                <c:pt idx="65">
                  <c:v>159.914256282774</c:v>
                </c:pt>
                <c:pt idx="66">
                  <c:v>160.011613719946</c:v>
                </c:pt>
                <c:pt idx="67">
                  <c:v>160.011613719946</c:v>
                </c:pt>
                <c:pt idx="68">
                  <c:v>160.011613719946</c:v>
                </c:pt>
                <c:pt idx="69">
                  <c:v>160.011613719946</c:v>
                </c:pt>
                <c:pt idx="70">
                  <c:v>160.011613719946</c:v>
                </c:pt>
                <c:pt idx="71">
                  <c:v>160.011613719946</c:v>
                </c:pt>
                <c:pt idx="72">
                  <c:v>160.011613719946</c:v>
                </c:pt>
                <c:pt idx="73">
                  <c:v>160.011613719946</c:v>
                </c:pt>
                <c:pt idx="74">
                  <c:v>160.011613719946</c:v>
                </c:pt>
                <c:pt idx="75">
                  <c:v>160.011613719946</c:v>
                </c:pt>
                <c:pt idx="76">
                  <c:v>160.011613719946</c:v>
                </c:pt>
                <c:pt idx="77">
                  <c:v>160.011613719946</c:v>
                </c:pt>
                <c:pt idx="78">
                  <c:v>160.011613719946</c:v>
                </c:pt>
                <c:pt idx="79">
                  <c:v>160.011613719946</c:v>
                </c:pt>
                <c:pt idx="80">
                  <c:v>160.011613719946</c:v>
                </c:pt>
                <c:pt idx="81">
                  <c:v>160.011613719946</c:v>
                </c:pt>
                <c:pt idx="82">
                  <c:v>160.011613719946</c:v>
                </c:pt>
                <c:pt idx="83">
                  <c:v>160.011613719946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Partie_3!$I$1</c:f>
              <c:strCache>
                <c:ptCount val="1"/>
                <c:pt idx="0">
                  <c:v>X^t (alpha=0.99)</c:v>
                </c:pt>
              </c:strCache>
            </c:strRef>
          </c:tx>
          <c:spPr>
            <a:solidFill>
              <a:srgbClr val="fde973"/>
            </a:solidFill>
            <a:ln cap="rnd" w="28440">
              <a:solidFill>
                <a:srgbClr val="fde973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Partie_3!$I$2:$I$85</c:f>
              <c:numCache>
                <c:formatCode>General</c:formatCode>
                <c:ptCount val="84"/>
                <c:pt idx="0">
                  <c:v>157.23</c:v>
                </c:pt>
                <c:pt idx="1">
                  <c:v>147.7491</c:v>
                </c:pt>
                <c:pt idx="2">
                  <c:v>146.302941</c:v>
                </c:pt>
                <c:pt idx="3">
                  <c:v>166.20562941</c:v>
                </c:pt>
                <c:pt idx="4">
                  <c:v>169.1255062941</c:v>
                </c:pt>
                <c:pt idx="5">
                  <c:v>149.613755062941</c:v>
                </c:pt>
                <c:pt idx="6">
                  <c:v>150.837637550629</c:v>
                </c:pt>
                <c:pt idx="7">
                  <c:v>164.223126375506</c:v>
                </c:pt>
                <c:pt idx="8">
                  <c:v>178.355168763755</c:v>
                </c:pt>
                <c:pt idx="9">
                  <c:v>171.558239187638</c:v>
                </c:pt>
                <c:pt idx="10">
                  <c:v>159.228707391876</c:v>
                </c:pt>
                <c:pt idx="11">
                  <c:v>152.398987073919</c:v>
                </c:pt>
                <c:pt idx="12">
                  <c:v>154.508689870739</c:v>
                </c:pt>
                <c:pt idx="13">
                  <c:v>174.055886898707</c:v>
                </c:pt>
                <c:pt idx="14">
                  <c:v>157.357008868987</c:v>
                </c:pt>
                <c:pt idx="15">
                  <c:v>165.22717008869</c:v>
                </c:pt>
                <c:pt idx="16">
                  <c:v>165.452721700887</c:v>
                </c:pt>
                <c:pt idx="17">
                  <c:v>161.655027217009</c:v>
                </c:pt>
                <c:pt idx="18">
                  <c:v>170.06505027217</c:v>
                </c:pt>
                <c:pt idx="19">
                  <c:v>157.782400502722</c:v>
                </c:pt>
                <c:pt idx="20">
                  <c:v>151.362761505027</c:v>
                </c:pt>
                <c:pt idx="21">
                  <c:v>179.90131511505</c:v>
                </c:pt>
                <c:pt idx="22">
                  <c:v>143.571138151151</c:v>
                </c:pt>
                <c:pt idx="23">
                  <c:v>157.093411381512</c:v>
                </c:pt>
                <c:pt idx="24">
                  <c:v>175.642634113815</c:v>
                </c:pt>
                <c:pt idx="25">
                  <c:v>150.309226341138</c:v>
                </c:pt>
                <c:pt idx="26">
                  <c:v>170.286542263411</c:v>
                </c:pt>
                <c:pt idx="27">
                  <c:v>165.950465422634</c:v>
                </c:pt>
                <c:pt idx="28">
                  <c:v>148.728954654226</c:v>
                </c:pt>
                <c:pt idx="29">
                  <c:v>158.814789546542</c:v>
                </c:pt>
                <c:pt idx="30">
                  <c:v>160.433647895465</c:v>
                </c:pt>
                <c:pt idx="31">
                  <c:v>161.250086478955</c:v>
                </c:pt>
                <c:pt idx="32">
                  <c:v>175.55343836479</c:v>
                </c:pt>
                <c:pt idx="33">
                  <c:v>149.057221883648</c:v>
                </c:pt>
                <c:pt idx="34">
                  <c:v>157.320697218837</c:v>
                </c:pt>
                <c:pt idx="35">
                  <c:v>168.120906972188</c:v>
                </c:pt>
                <c:pt idx="36">
                  <c:v>153.081909069722</c:v>
                </c:pt>
                <c:pt idx="37">
                  <c:v>162.557619090697</c:v>
                </c:pt>
                <c:pt idx="38">
                  <c:v>156.648026190907</c:v>
                </c:pt>
                <c:pt idx="39">
                  <c:v>165.517080261909</c:v>
                </c:pt>
                <c:pt idx="40">
                  <c:v>159.020620802619</c:v>
                </c:pt>
                <c:pt idx="41">
                  <c:v>168.421706208026</c:v>
                </c:pt>
                <c:pt idx="42">
                  <c:v>158.15371706208</c:v>
                </c:pt>
                <c:pt idx="43">
                  <c:v>166.771287170621</c:v>
                </c:pt>
                <c:pt idx="44">
                  <c:v>175.806650371706</c:v>
                </c:pt>
                <c:pt idx="45">
                  <c:v>157.573754003717</c:v>
                </c:pt>
                <c:pt idx="46">
                  <c:v>175.423862540037</c:v>
                </c:pt>
                <c:pt idx="47">
                  <c:v>159.6889386254</c:v>
                </c:pt>
                <c:pt idx="48">
                  <c:v>163.788589386254</c:v>
                </c:pt>
                <c:pt idx="49">
                  <c:v>169.198685893863</c:v>
                </c:pt>
                <c:pt idx="50">
                  <c:v>168.099436858939</c:v>
                </c:pt>
                <c:pt idx="51">
                  <c:v>164.245594368589</c:v>
                </c:pt>
                <c:pt idx="52">
                  <c:v>174.847905943686</c:v>
                </c:pt>
                <c:pt idx="53">
                  <c:v>165.708979059437</c:v>
                </c:pt>
                <c:pt idx="54">
                  <c:v>159.512589790594</c:v>
                </c:pt>
                <c:pt idx="55">
                  <c:v>167.576875897906</c:v>
                </c:pt>
                <c:pt idx="56">
                  <c:v>148.193706258979</c:v>
                </c:pt>
                <c:pt idx="57">
                  <c:v>163.73262456259</c:v>
                </c:pt>
                <c:pt idx="58">
                  <c:v>175.287451245626</c:v>
                </c:pt>
                <c:pt idx="59">
                  <c:v>175.824574512456</c:v>
                </c:pt>
                <c:pt idx="60">
                  <c:v>166.919945745125</c:v>
                </c:pt>
                <c:pt idx="61">
                  <c:v>158.735999457451</c:v>
                </c:pt>
                <c:pt idx="62">
                  <c:v>163.935809994575</c:v>
                </c:pt>
                <c:pt idx="63">
                  <c:v>154.402958099946</c:v>
                </c:pt>
                <c:pt idx="64">
                  <c:v>167.126479580999</c:v>
                </c:pt>
                <c:pt idx="65">
                  <c:v>161.57276479581</c:v>
                </c:pt>
                <c:pt idx="66">
                  <c:v>169.569227647958</c:v>
                </c:pt>
                <c:pt idx="67">
                  <c:v>169.569227647958</c:v>
                </c:pt>
                <c:pt idx="68">
                  <c:v>169.569227647958</c:v>
                </c:pt>
                <c:pt idx="69">
                  <c:v>169.569227647958</c:v>
                </c:pt>
                <c:pt idx="70">
                  <c:v>169.569227647958</c:v>
                </c:pt>
                <c:pt idx="71">
                  <c:v>169.569227647958</c:v>
                </c:pt>
                <c:pt idx="72">
                  <c:v>169.569227647958</c:v>
                </c:pt>
                <c:pt idx="73">
                  <c:v>169.569227647958</c:v>
                </c:pt>
                <c:pt idx="74">
                  <c:v>169.569227647958</c:v>
                </c:pt>
                <c:pt idx="75">
                  <c:v>169.569227647958</c:v>
                </c:pt>
                <c:pt idx="76">
                  <c:v>169.569227647958</c:v>
                </c:pt>
                <c:pt idx="77">
                  <c:v>169.569227647958</c:v>
                </c:pt>
                <c:pt idx="78">
                  <c:v>169.569227647958</c:v>
                </c:pt>
                <c:pt idx="79">
                  <c:v>169.569227647958</c:v>
                </c:pt>
                <c:pt idx="80">
                  <c:v>169.569227647958</c:v>
                </c:pt>
                <c:pt idx="81">
                  <c:v>169.569227647958</c:v>
                </c:pt>
                <c:pt idx="82">
                  <c:v>169.569227647958</c:v>
                </c:pt>
                <c:pt idx="83">
                  <c:v>169.569227647958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402347"/>
        <c:axId val="41834"/>
      </c:lineChart>
      <c:catAx>
        <c:axId val="234023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34"/>
        <c:crosses val="autoZero"/>
        <c:auto val="1"/>
        <c:lblAlgn val="ctr"/>
        <c:lblOffset val="100"/>
        <c:noMultiLvlLbl val="0"/>
      </c:catAx>
      <c:valAx>
        <c:axId val="41834"/>
        <c:scaling>
          <c:orientation val="minMax"/>
          <c:min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02347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Comparaison entre les prévisions par LES de paramètre alpha = 0.7 et les valeurs réelles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Partie_3!$C$1</c:f>
              <c:strCache>
                <c:ptCount val="1"/>
                <c:pt idx="0">
                  <c:v>Biere (Xt)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Partie_3!$C$2:$C$85</c:f>
              <c:numCache>
                <c:formatCode>General</c:formatCode>
                <c:ptCount val="84"/>
                <c:pt idx="0">
                  <c:v>164.1</c:v>
                </c:pt>
                <c:pt idx="1">
                  <c:v>142.8</c:v>
                </c:pt>
                <c:pt idx="2">
                  <c:v>157.9</c:v>
                </c:pt>
                <c:pt idx="3">
                  <c:v>159.2</c:v>
                </c:pt>
                <c:pt idx="4">
                  <c:v>162.2</c:v>
                </c:pt>
                <c:pt idx="5">
                  <c:v>123.1</c:v>
                </c:pt>
                <c:pt idx="6">
                  <c:v>130</c:v>
                </c:pt>
                <c:pt idx="7">
                  <c:v>150.1</c:v>
                </c:pt>
                <c:pt idx="8">
                  <c:v>169.4</c:v>
                </c:pt>
                <c:pt idx="9">
                  <c:v>179.7</c:v>
                </c:pt>
                <c:pt idx="10">
                  <c:v>182.1</c:v>
                </c:pt>
                <c:pt idx="11">
                  <c:v>194.3</c:v>
                </c:pt>
                <c:pt idx="12">
                  <c:v>161.4</c:v>
                </c:pt>
                <c:pt idx="13">
                  <c:v>169.4</c:v>
                </c:pt>
                <c:pt idx="14">
                  <c:v>168.8</c:v>
                </c:pt>
                <c:pt idx="15">
                  <c:v>158.1</c:v>
                </c:pt>
                <c:pt idx="16">
                  <c:v>158.5</c:v>
                </c:pt>
                <c:pt idx="17">
                  <c:v>135.3</c:v>
                </c:pt>
                <c:pt idx="18">
                  <c:v>149.3</c:v>
                </c:pt>
                <c:pt idx="19">
                  <c:v>143.4</c:v>
                </c:pt>
                <c:pt idx="20">
                  <c:v>142.2</c:v>
                </c:pt>
                <c:pt idx="21">
                  <c:v>188.4</c:v>
                </c:pt>
                <c:pt idx="22">
                  <c:v>166.2</c:v>
                </c:pt>
                <c:pt idx="23">
                  <c:v>199.2</c:v>
                </c:pt>
                <c:pt idx="24">
                  <c:v>182.7</c:v>
                </c:pt>
                <c:pt idx="25">
                  <c:v>145.2</c:v>
                </c:pt>
                <c:pt idx="26">
                  <c:v>182.1</c:v>
                </c:pt>
                <c:pt idx="27">
                  <c:v>158.7</c:v>
                </c:pt>
                <c:pt idx="28">
                  <c:v>141.6</c:v>
                </c:pt>
                <c:pt idx="29">
                  <c:v>132.6</c:v>
                </c:pt>
                <c:pt idx="30">
                  <c:v>139.6</c:v>
                </c:pt>
                <c:pt idx="31">
                  <c:v>147</c:v>
                </c:pt>
                <c:pt idx="32">
                  <c:v>166.6</c:v>
                </c:pt>
                <c:pt idx="33">
                  <c:v>157</c:v>
                </c:pt>
                <c:pt idx="34">
                  <c:v>180.4</c:v>
                </c:pt>
                <c:pt idx="35">
                  <c:v>210.2</c:v>
                </c:pt>
                <c:pt idx="36">
                  <c:v>159.8</c:v>
                </c:pt>
                <c:pt idx="37">
                  <c:v>157.8</c:v>
                </c:pt>
                <c:pt idx="38">
                  <c:v>168.2</c:v>
                </c:pt>
                <c:pt idx="39">
                  <c:v>158.4</c:v>
                </c:pt>
                <c:pt idx="40">
                  <c:v>152</c:v>
                </c:pt>
                <c:pt idx="41">
                  <c:v>142.2</c:v>
                </c:pt>
                <c:pt idx="42">
                  <c:v>137.2</c:v>
                </c:pt>
                <c:pt idx="43">
                  <c:v>152.6</c:v>
                </c:pt>
                <c:pt idx="44">
                  <c:v>166.8</c:v>
                </c:pt>
                <c:pt idx="45">
                  <c:v>165.6</c:v>
                </c:pt>
                <c:pt idx="46">
                  <c:v>198.6</c:v>
                </c:pt>
                <c:pt idx="47">
                  <c:v>201.5</c:v>
                </c:pt>
                <c:pt idx="48">
                  <c:v>170.7</c:v>
                </c:pt>
                <c:pt idx="49">
                  <c:v>164.4</c:v>
                </c:pt>
                <c:pt idx="50">
                  <c:v>179.7</c:v>
                </c:pt>
                <c:pt idx="51">
                  <c:v>157</c:v>
                </c:pt>
                <c:pt idx="52">
                  <c:v>168</c:v>
                </c:pt>
                <c:pt idx="53">
                  <c:v>139.3</c:v>
                </c:pt>
                <c:pt idx="54">
                  <c:v>138.6</c:v>
                </c:pt>
                <c:pt idx="55">
                  <c:v>153.4</c:v>
                </c:pt>
                <c:pt idx="56">
                  <c:v>138.9</c:v>
                </c:pt>
                <c:pt idx="57">
                  <c:v>172.1</c:v>
                </c:pt>
                <c:pt idx="58">
                  <c:v>198.4</c:v>
                </c:pt>
                <c:pt idx="59">
                  <c:v>217.8</c:v>
                </c:pt>
                <c:pt idx="60">
                  <c:v>173.7</c:v>
                </c:pt>
                <c:pt idx="61">
                  <c:v>153.8</c:v>
                </c:pt>
                <c:pt idx="62">
                  <c:v>175.6</c:v>
                </c:pt>
                <c:pt idx="63">
                  <c:v>147.1</c:v>
                </c:pt>
                <c:pt idx="64">
                  <c:v>160.3</c:v>
                </c:pt>
                <c:pt idx="65">
                  <c:v>135.2</c:v>
                </c:pt>
                <c:pt idx="66">
                  <c:v>148.8</c:v>
                </c:pt>
                <c:pt idx="67">
                  <c:v>151</c:v>
                </c:pt>
                <c:pt idx="68">
                  <c:v>148.2</c:v>
                </c:pt>
                <c:pt idx="69">
                  <c:v>182.2</c:v>
                </c:pt>
                <c:pt idx="70">
                  <c:v>189.2</c:v>
                </c:pt>
                <c:pt idx="71">
                  <c:v>183.1</c:v>
                </c:pt>
                <c:pt idx="72">
                  <c:v>170</c:v>
                </c:pt>
                <c:pt idx="73">
                  <c:v>158.4</c:v>
                </c:pt>
                <c:pt idx="74">
                  <c:v>176.1</c:v>
                </c:pt>
                <c:pt idx="75">
                  <c:v>156.2</c:v>
                </c:pt>
                <c:pt idx="76">
                  <c:v>153.2</c:v>
                </c:pt>
                <c:pt idx="77">
                  <c:v>117.9</c:v>
                </c:pt>
                <c:pt idx="78">
                  <c:v>149.8</c:v>
                </c:pt>
                <c:pt idx="79">
                  <c:v>156.6</c:v>
                </c:pt>
                <c:pt idx="80">
                  <c:v>166.7</c:v>
                </c:pt>
                <c:pt idx="81">
                  <c:v>156.8</c:v>
                </c:pt>
                <c:pt idx="82">
                  <c:v>158.6</c:v>
                </c:pt>
                <c:pt idx="83">
                  <c:v>210.8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Partie_3!$L$1</c:f>
              <c:strCache>
                <c:ptCount val="1"/>
                <c:pt idx="0">
                  <c:v>Prévision = X^t + coef saisonniers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Partie_3!$L$2:$L$85</c:f>
              <c:numCache>
                <c:formatCode>General</c:formatCode>
                <c:ptCount val="84"/>
                <c:pt idx="0">
                  <c:v>163.923333333333</c:v>
                </c:pt>
                <c:pt idx="1">
                  <c:v>145.496333333333</c:v>
                </c:pt>
                <c:pt idx="2">
                  <c:v>158.994733333333</c:v>
                </c:pt>
                <c:pt idx="3">
                  <c:v>153.369253333333</c:v>
                </c:pt>
                <c:pt idx="4">
                  <c:v>159.502609333333</c:v>
                </c:pt>
                <c:pt idx="5">
                  <c:v>128.088616133333</c:v>
                </c:pt>
                <c:pt idx="6">
                  <c:v>130.942918173333</c:v>
                </c:pt>
                <c:pt idx="7">
                  <c:v>146.206708785333</c:v>
                </c:pt>
                <c:pt idx="8">
                  <c:v>163.866470968933</c:v>
                </c:pt>
                <c:pt idx="9">
                  <c:v>180.018774624013</c:v>
                </c:pt>
                <c:pt idx="10">
                  <c:v>185.787590720537</c:v>
                </c:pt>
                <c:pt idx="11">
                  <c:v>197.314860549495</c:v>
                </c:pt>
                <c:pt idx="12">
                  <c:v>161.520791498182</c:v>
                </c:pt>
                <c:pt idx="13">
                  <c:v>163.395570782788</c:v>
                </c:pt>
                <c:pt idx="14">
                  <c:v>171.99450456817</c:v>
                </c:pt>
                <c:pt idx="15">
                  <c:v>156.499184703784</c:v>
                </c:pt>
                <c:pt idx="16">
                  <c:v>157.851588744469</c:v>
                </c:pt>
                <c:pt idx="17">
                  <c:v>136.133309956674</c:v>
                </c:pt>
                <c:pt idx="18">
                  <c:v>146.866326320336</c:v>
                </c:pt>
                <c:pt idx="19">
                  <c:v>146.293731229434</c:v>
                </c:pt>
                <c:pt idx="20">
                  <c:v>144.852577702164</c:v>
                </c:pt>
                <c:pt idx="21">
                  <c:v>180.404606643982</c:v>
                </c:pt>
                <c:pt idx="22">
                  <c:v>174.773340326528</c:v>
                </c:pt>
                <c:pt idx="23">
                  <c:v>197.440585431292</c:v>
                </c:pt>
                <c:pt idx="24">
                  <c:v>176.468508962721</c:v>
                </c:pt>
                <c:pt idx="25">
                  <c:v>150.93988602215</c:v>
                </c:pt>
                <c:pt idx="26">
                  <c:v>177.567799139978</c:v>
                </c:pt>
                <c:pt idx="27">
                  <c:v>158.591173075327</c:v>
                </c:pt>
                <c:pt idx="28">
                  <c:v>146.649185255931</c:v>
                </c:pt>
                <c:pt idx="29">
                  <c:v>130.882588910113</c:v>
                </c:pt>
                <c:pt idx="30">
                  <c:v>138.501110006367</c:v>
                </c:pt>
                <c:pt idx="31">
                  <c:v>146.304166335243</c:v>
                </c:pt>
                <c:pt idx="32">
                  <c:v>161.935708233906</c:v>
                </c:pt>
                <c:pt idx="33">
                  <c:v>163.549545803505</c:v>
                </c:pt>
                <c:pt idx="34">
                  <c:v>179.656822074385</c:v>
                </c:pt>
                <c:pt idx="35">
                  <c:v>206.605629955649</c:v>
                </c:pt>
                <c:pt idx="36">
                  <c:v>163.188022320028</c:v>
                </c:pt>
                <c:pt idx="37">
                  <c:v>155.775740029342</c:v>
                </c:pt>
                <c:pt idx="38">
                  <c:v>169.288555342136</c:v>
                </c:pt>
                <c:pt idx="39">
                  <c:v>155.897399935974</c:v>
                </c:pt>
                <c:pt idx="40">
                  <c:v>153.121053314126</c:v>
                </c:pt>
                <c:pt idx="41">
                  <c:v>139.544149327571</c:v>
                </c:pt>
                <c:pt idx="42">
                  <c:v>139.419578131605</c:v>
                </c:pt>
                <c:pt idx="43">
                  <c:v>150.499706772815</c:v>
                </c:pt>
                <c:pt idx="44">
                  <c:v>163.334370365178</c:v>
                </c:pt>
                <c:pt idx="45">
                  <c:v>169.989144442887</c:v>
                </c:pt>
                <c:pt idx="46">
                  <c:v>194.328701666199</c:v>
                </c:pt>
                <c:pt idx="47">
                  <c:v>204.917193833193</c:v>
                </c:pt>
                <c:pt idx="48">
                  <c:v>170.311491483291</c:v>
                </c:pt>
                <c:pt idx="49">
                  <c:v>162.532780778321</c:v>
                </c:pt>
                <c:pt idx="50">
                  <c:v>179.36566756683</c:v>
                </c:pt>
                <c:pt idx="51">
                  <c:v>157.940533603382</c:v>
                </c:pt>
                <c:pt idx="52">
                  <c:v>164.933993414348</c:v>
                </c:pt>
                <c:pt idx="53">
                  <c:v>141.058031357638</c:v>
                </c:pt>
                <c:pt idx="54">
                  <c:v>140.853742740625</c:v>
                </c:pt>
                <c:pt idx="55">
                  <c:v>151.489956155521</c:v>
                </c:pt>
                <c:pt idx="56">
                  <c:v>144.10144517999</c:v>
                </c:pt>
                <c:pt idx="57">
                  <c:v>168.76926688733</c:v>
                </c:pt>
                <c:pt idx="58">
                  <c:v>193.822738399532</c:v>
                </c:pt>
                <c:pt idx="59">
                  <c:v>216.175404853193</c:v>
                </c:pt>
                <c:pt idx="60">
                  <c:v>175.788954789291</c:v>
                </c:pt>
                <c:pt idx="61">
                  <c:v>156.756019770121</c:v>
                </c:pt>
                <c:pt idx="62">
                  <c:v>174.76263926437</c:v>
                </c:pt>
                <c:pt idx="63">
                  <c:v>149.629625112644</c:v>
                </c:pt>
                <c:pt idx="64">
                  <c:v>157.050720867127</c:v>
                </c:pt>
                <c:pt idx="65">
                  <c:v>135.823049593471</c:v>
                </c:pt>
                <c:pt idx="66">
                  <c:v>146.423248211375</c:v>
                </c:pt>
                <c:pt idx="67">
                  <c:v>153.014914878041</c:v>
                </c:pt>
                <c:pt idx="68">
                  <c:v>158.175331544708</c:v>
                </c:pt>
                <c:pt idx="69">
                  <c:v>175.483664878041</c:v>
                </c:pt>
                <c:pt idx="70">
                  <c:v>190.269081544708</c:v>
                </c:pt>
                <c:pt idx="71">
                  <c:v>209.243248211375</c:v>
                </c:pt>
                <c:pt idx="72">
                  <c:v>174.143248211375</c:v>
                </c:pt>
                <c:pt idx="73">
                  <c:v>162.419914878041</c:v>
                </c:pt>
                <c:pt idx="74">
                  <c:v>178.884914878041</c:v>
                </c:pt>
                <c:pt idx="75">
                  <c:v>160.066581544708</c:v>
                </c:pt>
                <c:pt idx="76">
                  <c:v>160.318248211375</c:v>
                </c:pt>
                <c:pt idx="77">
                  <c:v>140.956581544708</c:v>
                </c:pt>
                <c:pt idx="78">
                  <c:v>146.423248211375</c:v>
                </c:pt>
                <c:pt idx="79">
                  <c:v>153.014914878041</c:v>
                </c:pt>
                <c:pt idx="80">
                  <c:v>158.175331544708</c:v>
                </c:pt>
                <c:pt idx="81">
                  <c:v>175.483664878041</c:v>
                </c:pt>
                <c:pt idx="82">
                  <c:v>190.269081544708</c:v>
                </c:pt>
                <c:pt idx="83">
                  <c:v>209.243248211375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241572"/>
        <c:axId val="69171274"/>
      </c:lineChart>
      <c:catAx>
        <c:axId val="762415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71274"/>
        <c:crosses val="autoZero"/>
        <c:auto val="1"/>
        <c:lblAlgn val="ctr"/>
        <c:lblOffset val="100"/>
        <c:noMultiLvlLbl val="0"/>
      </c:catAx>
      <c:valAx>
        <c:axId val="69171274"/>
        <c:scaling>
          <c:orientation val="minMax"/>
          <c:min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41572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244080</xdr:colOff>
      <xdr:row>4</xdr:row>
      <xdr:rowOff>106560</xdr:rowOff>
    </xdr:from>
    <xdr:to>
      <xdr:col>16</xdr:col>
      <xdr:colOff>24480</xdr:colOff>
      <xdr:row>22</xdr:row>
      <xdr:rowOff>75600</xdr:rowOff>
    </xdr:to>
    <xdr:graphicFrame>
      <xdr:nvGraphicFramePr>
        <xdr:cNvPr id="0" name="Chart 5"/>
        <xdr:cNvGraphicFramePr/>
      </xdr:nvGraphicFramePr>
      <xdr:xfrm>
        <a:off x="3975120" y="843120"/>
        <a:ext cx="7004160" cy="32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37800</xdr:colOff>
      <xdr:row>54</xdr:row>
      <xdr:rowOff>42840</xdr:rowOff>
    </xdr:from>
    <xdr:to>
      <xdr:col>35</xdr:col>
      <xdr:colOff>525240</xdr:colOff>
      <xdr:row>74</xdr:row>
      <xdr:rowOff>117720</xdr:rowOff>
    </xdr:to>
    <xdr:graphicFrame>
      <xdr:nvGraphicFramePr>
        <xdr:cNvPr id="1" name="Chart 10"/>
        <xdr:cNvGraphicFramePr/>
      </xdr:nvGraphicFramePr>
      <xdr:xfrm>
        <a:off x="14553720" y="9986760"/>
        <a:ext cx="11563200" cy="375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12960</xdr:colOff>
      <xdr:row>1</xdr:row>
      <xdr:rowOff>159480</xdr:rowOff>
    </xdr:from>
    <xdr:to>
      <xdr:col>36</xdr:col>
      <xdr:colOff>507240</xdr:colOff>
      <xdr:row>26</xdr:row>
      <xdr:rowOff>64080</xdr:rowOff>
    </xdr:to>
    <xdr:graphicFrame>
      <xdr:nvGraphicFramePr>
        <xdr:cNvPr id="2" name="Chart 3"/>
        <xdr:cNvGraphicFramePr/>
      </xdr:nvGraphicFramePr>
      <xdr:xfrm>
        <a:off x="14528880" y="343440"/>
        <a:ext cx="12185280" cy="45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30</xdr:col>
      <xdr:colOff>53640</xdr:colOff>
      <xdr:row>4</xdr:row>
      <xdr:rowOff>32040</xdr:rowOff>
    </xdr:from>
    <xdr:to>
      <xdr:col>30</xdr:col>
      <xdr:colOff>87840</xdr:colOff>
      <xdr:row>24</xdr:row>
      <xdr:rowOff>138960</xdr:rowOff>
    </xdr:to>
    <xdr:sp>
      <xdr:nvSpPr>
        <xdr:cNvPr id="3" name="Line 1"/>
        <xdr:cNvSpPr/>
      </xdr:nvSpPr>
      <xdr:spPr>
        <a:xfrm>
          <a:off x="22568760" y="768600"/>
          <a:ext cx="34200" cy="3789720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twoCell">
    <xdr:from>
      <xdr:col>30</xdr:col>
      <xdr:colOff>148680</xdr:colOff>
      <xdr:row>3</xdr:row>
      <xdr:rowOff>135360</xdr:rowOff>
    </xdr:from>
    <xdr:to>
      <xdr:col>34</xdr:col>
      <xdr:colOff>482400</xdr:colOff>
      <xdr:row>4</xdr:row>
      <xdr:rowOff>183600</xdr:rowOff>
    </xdr:to>
    <xdr:sp>
      <xdr:nvSpPr>
        <xdr:cNvPr id="4" name="CustomShape 1"/>
        <xdr:cNvSpPr/>
      </xdr:nvSpPr>
      <xdr:spPr>
        <a:xfrm>
          <a:off x="22663800" y="687600"/>
          <a:ext cx="2795040" cy="2325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Prévisions de août 1979 à décembre 1980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21</xdr:col>
      <xdr:colOff>483480</xdr:colOff>
      <xdr:row>3</xdr:row>
      <xdr:rowOff>51840</xdr:rowOff>
    </xdr:from>
    <xdr:to>
      <xdr:col>28</xdr:col>
      <xdr:colOff>321480</xdr:colOff>
      <xdr:row>4</xdr:row>
      <xdr:rowOff>128520</xdr:rowOff>
    </xdr:to>
    <xdr:sp>
      <xdr:nvSpPr>
        <xdr:cNvPr id="5" name="CustomShape 1"/>
        <xdr:cNvSpPr/>
      </xdr:nvSpPr>
      <xdr:spPr>
        <a:xfrm>
          <a:off x="17460720" y="604080"/>
          <a:ext cx="4145040" cy="261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Production de bière entre janvier 1974 et juillet 1979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600840</xdr:colOff>
      <xdr:row>27</xdr:row>
      <xdr:rowOff>150120</xdr:rowOff>
    </xdr:from>
    <xdr:to>
      <xdr:col>36</xdr:col>
      <xdr:colOff>407160</xdr:colOff>
      <xdr:row>52</xdr:row>
      <xdr:rowOff>74520</xdr:rowOff>
    </xdr:to>
    <xdr:graphicFrame>
      <xdr:nvGraphicFramePr>
        <xdr:cNvPr id="6" name="Chart 7"/>
        <xdr:cNvGraphicFramePr/>
      </xdr:nvGraphicFramePr>
      <xdr:xfrm>
        <a:off x="14501520" y="5122080"/>
        <a:ext cx="12112560" cy="45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29</xdr:col>
      <xdr:colOff>505080</xdr:colOff>
      <xdr:row>30</xdr:row>
      <xdr:rowOff>62640</xdr:rowOff>
    </xdr:from>
    <xdr:to>
      <xdr:col>34</xdr:col>
      <xdr:colOff>227160</xdr:colOff>
      <xdr:row>31</xdr:row>
      <xdr:rowOff>109080</xdr:rowOff>
    </xdr:to>
    <xdr:sp>
      <xdr:nvSpPr>
        <xdr:cNvPr id="7" name="CustomShape 1"/>
        <xdr:cNvSpPr/>
      </xdr:nvSpPr>
      <xdr:spPr>
        <a:xfrm>
          <a:off x="22404960" y="5586840"/>
          <a:ext cx="2798640" cy="2307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Prévisions de août 1979 à décembre 1980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72720</xdr:colOff>
      <xdr:row>0</xdr:row>
      <xdr:rowOff>118440</xdr:rowOff>
    </xdr:from>
    <xdr:to>
      <xdr:col>26</xdr:col>
      <xdr:colOff>423360</xdr:colOff>
      <xdr:row>18</xdr:row>
      <xdr:rowOff>87480</xdr:rowOff>
    </xdr:to>
    <xdr:graphicFrame>
      <xdr:nvGraphicFramePr>
        <xdr:cNvPr id="8" name="Chart 1"/>
        <xdr:cNvGraphicFramePr/>
      </xdr:nvGraphicFramePr>
      <xdr:xfrm>
        <a:off x="16099920" y="118440"/>
        <a:ext cx="8466480" cy="328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37</xdr:row>
      <xdr:rowOff>45720</xdr:rowOff>
    </xdr:from>
    <xdr:to>
      <xdr:col>26</xdr:col>
      <xdr:colOff>342720</xdr:colOff>
      <xdr:row>55</xdr:row>
      <xdr:rowOff>14760</xdr:rowOff>
    </xdr:to>
    <xdr:graphicFrame>
      <xdr:nvGraphicFramePr>
        <xdr:cNvPr id="9" name="Chart 2"/>
        <xdr:cNvGraphicFramePr/>
      </xdr:nvGraphicFramePr>
      <xdr:xfrm>
        <a:off x="16027200" y="6859080"/>
        <a:ext cx="8458560" cy="328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112320</xdr:colOff>
      <xdr:row>57</xdr:row>
      <xdr:rowOff>28800</xdr:rowOff>
    </xdr:from>
    <xdr:to>
      <xdr:col>30</xdr:col>
      <xdr:colOff>604080</xdr:colOff>
      <xdr:row>79</xdr:row>
      <xdr:rowOff>24480</xdr:rowOff>
    </xdr:to>
    <xdr:graphicFrame>
      <xdr:nvGraphicFramePr>
        <xdr:cNvPr id="10" name="Chart 3"/>
        <xdr:cNvGraphicFramePr/>
      </xdr:nvGraphicFramePr>
      <xdr:xfrm>
        <a:off x="16139520" y="10525320"/>
        <a:ext cx="11068920" cy="40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24</xdr:col>
      <xdr:colOff>480240</xdr:colOff>
      <xdr:row>60</xdr:row>
      <xdr:rowOff>140760</xdr:rowOff>
    </xdr:from>
    <xdr:to>
      <xdr:col>29</xdr:col>
      <xdr:colOff>74160</xdr:colOff>
      <xdr:row>62</xdr:row>
      <xdr:rowOff>16200</xdr:rowOff>
    </xdr:to>
    <xdr:sp>
      <xdr:nvSpPr>
        <xdr:cNvPr id="11" name="CustomShape 1"/>
        <xdr:cNvSpPr/>
      </xdr:nvSpPr>
      <xdr:spPr>
        <a:xfrm>
          <a:off x="23392800" y="11189520"/>
          <a:ext cx="2670480" cy="243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Prévisions de août 1979 à décembre 1980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4" activeCellId="0" sqref="M24"/>
    </sheetView>
  </sheetViews>
  <sheetFormatPr defaultColWidth="8.73046875" defaultRowHeight="14.5" zeroHeight="false" outlineLevelRow="0" outlineLevelCol="0"/>
  <cols>
    <col collapsed="false" customWidth="true" hidden="false" outlineLevel="0" max="4" min="4" style="0" width="12.82"/>
    <col collapsed="false" customWidth="true" hidden="false" outlineLevel="0" max="5" min="5" style="0" width="13.9"/>
    <col collapsed="false" customWidth="true" hidden="false" outlineLevel="0" max="10" min="10" style="0" width="14.59"/>
    <col collapsed="false" customWidth="true" hidden="false" outlineLevel="0" max="13" min="13" style="0" width="9.31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/>
    </row>
    <row r="2" customFormat="false" ht="14.5" hidden="false" customHeight="false" outlineLevel="0" collapsed="false">
      <c r="A2" s="0" t="n">
        <v>1</v>
      </c>
      <c r="B2" s="0" t="s">
        <v>4</v>
      </c>
      <c r="C2" s="0" t="n">
        <v>164.1</v>
      </c>
      <c r="D2" s="3" t="n">
        <f aca="false">M$27+M$26*A2</f>
        <v>164.147489495798</v>
      </c>
    </row>
    <row r="3" customFormat="false" ht="14.5" hidden="false" customHeight="false" outlineLevel="0" collapsed="false">
      <c r="A3" s="0" t="n">
        <f aca="false">A2+1</f>
        <v>2</v>
      </c>
      <c r="B3" s="0" t="s">
        <v>5</v>
      </c>
      <c r="C3" s="0" t="n">
        <v>142.8</v>
      </c>
      <c r="D3" s="3" t="n">
        <f aca="false">M$27+M$26*A3</f>
        <v>164.10409043738</v>
      </c>
    </row>
    <row r="4" customFormat="false" ht="14.5" hidden="false" customHeight="false" outlineLevel="0" collapsed="false">
      <c r="A4" s="0" t="n">
        <f aca="false">A3+1</f>
        <v>3</v>
      </c>
      <c r="B4" s="0" t="s">
        <v>6</v>
      </c>
      <c r="C4" s="0" t="n">
        <v>157.9</v>
      </c>
      <c r="D4" s="3" t="n">
        <f aca="false">M$27+M$26*A4</f>
        <v>164.060691378961</v>
      </c>
    </row>
    <row r="5" customFormat="false" ht="14.5" hidden="false" customHeight="false" outlineLevel="0" collapsed="false">
      <c r="A5" s="0" t="n">
        <f aca="false">A4+1</f>
        <v>4</v>
      </c>
      <c r="B5" s="0" t="s">
        <v>7</v>
      </c>
      <c r="C5" s="0" t="n">
        <v>159.2</v>
      </c>
      <c r="D5" s="3" t="n">
        <f aca="false">M$27+M$26*A5</f>
        <v>164.017292320543</v>
      </c>
    </row>
    <row r="6" customFormat="false" ht="14.5" hidden="false" customHeight="false" outlineLevel="0" collapsed="false">
      <c r="A6" s="0" t="n">
        <f aca="false">A5+1</f>
        <v>5</v>
      </c>
      <c r="B6" s="0" t="s">
        <v>8</v>
      </c>
      <c r="C6" s="0" t="n">
        <v>162.2</v>
      </c>
      <c r="D6" s="3" t="n">
        <f aca="false">M$27+M$26*A6</f>
        <v>163.973893262124</v>
      </c>
    </row>
    <row r="7" customFormat="false" ht="14.5" hidden="false" customHeight="false" outlineLevel="0" collapsed="false">
      <c r="A7" s="0" t="n">
        <f aca="false">A6+1</f>
        <v>6</v>
      </c>
      <c r="B7" s="0" t="s">
        <v>9</v>
      </c>
      <c r="C7" s="0" t="n">
        <v>123.1</v>
      </c>
      <c r="D7" s="3" t="n">
        <f aca="false">M$27+M$26*A7</f>
        <v>163.930494203706</v>
      </c>
    </row>
    <row r="8" customFormat="false" ht="14.5" hidden="false" customHeight="false" outlineLevel="0" collapsed="false">
      <c r="A8" s="0" t="n">
        <f aca="false">A7+1</f>
        <v>7</v>
      </c>
      <c r="B8" s="0" t="s">
        <v>10</v>
      </c>
      <c r="C8" s="0" t="n">
        <v>130</v>
      </c>
      <c r="D8" s="3" t="n">
        <f aca="false">M$27+M$26*A8</f>
        <v>163.887095145287</v>
      </c>
    </row>
    <row r="9" customFormat="false" ht="14.5" hidden="false" customHeight="false" outlineLevel="0" collapsed="false">
      <c r="A9" s="0" t="n">
        <f aca="false">A8+1</f>
        <v>8</v>
      </c>
      <c r="B9" s="0" t="s">
        <v>11</v>
      </c>
      <c r="C9" s="0" t="n">
        <v>150.1</v>
      </c>
      <c r="D9" s="3" t="n">
        <f aca="false">M$27+M$26*A9</f>
        <v>163.843696086869</v>
      </c>
    </row>
    <row r="10" customFormat="false" ht="14.5" hidden="false" customHeight="false" outlineLevel="0" collapsed="false">
      <c r="A10" s="0" t="n">
        <f aca="false">A9+1</f>
        <v>9</v>
      </c>
      <c r="B10" s="0" t="s">
        <v>12</v>
      </c>
      <c r="C10" s="0" t="n">
        <v>169.4</v>
      </c>
      <c r="D10" s="3" t="n">
        <f aca="false">M$27+M$26*A10</f>
        <v>163.80029702845</v>
      </c>
    </row>
    <row r="11" customFormat="false" ht="14.5" hidden="false" customHeight="false" outlineLevel="0" collapsed="false">
      <c r="A11" s="0" t="n">
        <f aca="false">A10+1</f>
        <v>10</v>
      </c>
      <c r="B11" s="0" t="s">
        <v>13</v>
      </c>
      <c r="C11" s="0" t="n">
        <v>179.7</v>
      </c>
      <c r="D11" s="3" t="n">
        <f aca="false">M$27+M$26*A11</f>
        <v>163.756897970031</v>
      </c>
    </row>
    <row r="12" customFormat="false" ht="14.5" hidden="false" customHeight="false" outlineLevel="0" collapsed="false">
      <c r="A12" s="0" t="n">
        <f aca="false">A11+1</f>
        <v>11</v>
      </c>
      <c r="B12" s="0" t="s">
        <v>14</v>
      </c>
      <c r="C12" s="0" t="n">
        <v>182.1</v>
      </c>
      <c r="D12" s="3" t="n">
        <f aca="false">M$27+M$26*A12</f>
        <v>163.713498911613</v>
      </c>
    </row>
    <row r="13" customFormat="false" ht="14.5" hidden="false" customHeight="false" outlineLevel="0" collapsed="false">
      <c r="A13" s="0" t="n">
        <f aca="false">A12+1</f>
        <v>12</v>
      </c>
      <c r="B13" s="0" t="s">
        <v>15</v>
      </c>
      <c r="C13" s="0" t="n">
        <v>194.3</v>
      </c>
      <c r="D13" s="3" t="n">
        <f aca="false">M$27+M$26*A13</f>
        <v>163.670099853194</v>
      </c>
      <c r="E13" s="3"/>
    </row>
    <row r="14" customFormat="false" ht="14.5" hidden="false" customHeight="false" outlineLevel="0" collapsed="false">
      <c r="A14" s="0" t="n">
        <f aca="false">A13+1</f>
        <v>13</v>
      </c>
      <c r="B14" s="0" t="s">
        <v>16</v>
      </c>
      <c r="C14" s="0" t="n">
        <v>161.4</v>
      </c>
      <c r="D14" s="3" t="n">
        <f aca="false">M$27+M$26*A14</f>
        <v>163.626700794776</v>
      </c>
    </row>
    <row r="15" customFormat="false" ht="14.5" hidden="false" customHeight="false" outlineLevel="0" collapsed="false">
      <c r="A15" s="0" t="n">
        <f aca="false">A14+1</f>
        <v>14</v>
      </c>
      <c r="B15" s="0" t="s">
        <v>17</v>
      </c>
      <c r="C15" s="0" t="n">
        <v>169.4</v>
      </c>
      <c r="D15" s="3" t="n">
        <f aca="false">M$27+M$26*A15</f>
        <v>163.583301736357</v>
      </c>
    </row>
    <row r="16" customFormat="false" ht="14.5" hidden="false" customHeight="false" outlineLevel="0" collapsed="false">
      <c r="A16" s="0" t="n">
        <f aca="false">A15+1</f>
        <v>15</v>
      </c>
      <c r="B16" s="0" t="s">
        <v>18</v>
      </c>
      <c r="C16" s="0" t="n">
        <v>168.8</v>
      </c>
      <c r="D16" s="3" t="n">
        <f aca="false">M$27+M$26*A16</f>
        <v>163.539902677939</v>
      </c>
    </row>
    <row r="17" customFormat="false" ht="14.5" hidden="false" customHeight="false" outlineLevel="0" collapsed="false">
      <c r="A17" s="0" t="n">
        <f aca="false">A16+1</f>
        <v>16</v>
      </c>
      <c r="B17" s="0" t="s">
        <v>19</v>
      </c>
      <c r="C17" s="0" t="n">
        <v>158.1</v>
      </c>
      <c r="D17" s="3" t="n">
        <f aca="false">M$27+M$26*A17</f>
        <v>163.49650361952</v>
      </c>
    </row>
    <row r="18" customFormat="false" ht="14.5" hidden="false" customHeight="false" outlineLevel="0" collapsed="false">
      <c r="A18" s="0" t="n">
        <f aca="false">A17+1</f>
        <v>17</v>
      </c>
      <c r="B18" s="0" t="s">
        <v>20</v>
      </c>
      <c r="C18" s="0" t="n">
        <v>158.5</v>
      </c>
      <c r="D18" s="3" t="n">
        <f aca="false">M$27+M$26*A18</f>
        <v>163.453104561102</v>
      </c>
    </row>
    <row r="19" customFormat="false" ht="14.5" hidden="false" customHeight="false" outlineLevel="0" collapsed="false">
      <c r="A19" s="0" t="n">
        <f aca="false">A18+1</f>
        <v>18</v>
      </c>
      <c r="B19" s="0" t="s">
        <v>21</v>
      </c>
      <c r="C19" s="0" t="n">
        <v>135.3</v>
      </c>
      <c r="D19" s="3" t="n">
        <f aca="false">M$27+M$26*A19</f>
        <v>163.409705502683</v>
      </c>
    </row>
    <row r="20" customFormat="false" ht="14.5" hidden="false" customHeight="false" outlineLevel="0" collapsed="false">
      <c r="A20" s="0" t="n">
        <f aca="false">A19+1</f>
        <v>19</v>
      </c>
      <c r="B20" s="0" t="s">
        <v>22</v>
      </c>
      <c r="C20" s="0" t="n">
        <v>149.3</v>
      </c>
      <c r="D20" s="3" t="n">
        <f aca="false">M$27+M$26*A20</f>
        <v>163.366306444264</v>
      </c>
    </row>
    <row r="21" customFormat="false" ht="14.5" hidden="false" customHeight="false" outlineLevel="0" collapsed="false">
      <c r="A21" s="0" t="n">
        <f aca="false">A20+1</f>
        <v>20</v>
      </c>
      <c r="B21" s="0" t="s">
        <v>23</v>
      </c>
      <c r="C21" s="0" t="n">
        <v>143.4</v>
      </c>
      <c r="D21" s="3" t="n">
        <f aca="false">M$27+M$26*A21</f>
        <v>163.322907385846</v>
      </c>
    </row>
    <row r="22" customFormat="false" ht="14.5" hidden="false" customHeight="false" outlineLevel="0" collapsed="false">
      <c r="A22" s="0" t="n">
        <f aca="false">A21+1</f>
        <v>21</v>
      </c>
      <c r="B22" s="0" t="s">
        <v>24</v>
      </c>
      <c r="C22" s="0" t="n">
        <v>142.2</v>
      </c>
      <c r="D22" s="3" t="n">
        <f aca="false">M$27+M$26*A22</f>
        <v>163.279508327427</v>
      </c>
    </row>
    <row r="23" customFormat="false" ht="14.5" hidden="false" customHeight="false" outlineLevel="0" collapsed="false">
      <c r="A23" s="0" t="n">
        <f aca="false">A22+1</f>
        <v>22</v>
      </c>
      <c r="B23" s="0" t="s">
        <v>25</v>
      </c>
      <c r="C23" s="0" t="n">
        <v>188.4</v>
      </c>
      <c r="D23" s="3" t="n">
        <f aca="false">M$27+M$26*A23</f>
        <v>163.236109269009</v>
      </c>
    </row>
    <row r="24" customFormat="false" ht="14.5" hidden="false" customHeight="false" outlineLevel="0" collapsed="false">
      <c r="A24" s="0" t="n">
        <f aca="false">A23+1</f>
        <v>23</v>
      </c>
      <c r="B24" s="0" t="s">
        <v>26</v>
      </c>
      <c r="C24" s="0" t="n">
        <v>166.2</v>
      </c>
      <c r="D24" s="3" t="n">
        <f aca="false">M$27+M$26*A24</f>
        <v>163.19271021059</v>
      </c>
      <c r="H24" s="4" t="s">
        <v>27</v>
      </c>
      <c r="I24" s="5" t="s">
        <v>28</v>
      </c>
    </row>
    <row r="25" customFormat="false" ht="14.5" hidden="false" customHeight="false" outlineLevel="0" collapsed="false">
      <c r="A25" s="0" t="n">
        <f aca="false">A24+1</f>
        <v>24</v>
      </c>
      <c r="B25" s="0" t="s">
        <v>29</v>
      </c>
      <c r="C25" s="0" t="n">
        <v>199.2</v>
      </c>
      <c r="D25" s="3" t="n">
        <f aca="false">M$27+M$26*A25</f>
        <v>163.149311152172</v>
      </c>
    </row>
    <row r="26" customFormat="false" ht="14.5" hidden="false" customHeight="false" outlineLevel="0" collapsed="false">
      <c r="A26" s="0" t="n">
        <f aca="false">A25+1</f>
        <v>25</v>
      </c>
      <c r="B26" s="0" t="s">
        <v>30</v>
      </c>
      <c r="C26" s="0" t="n">
        <v>182.7</v>
      </c>
      <c r="D26" s="3" t="n">
        <f aca="false">M$27+M$26*A26</f>
        <v>163.105912093753</v>
      </c>
      <c r="I26" s="0" t="s">
        <v>31</v>
      </c>
      <c r="J26" s="0" t="n">
        <f aca="false">(84^2-1)/84</f>
        <v>83.9880952380952</v>
      </c>
      <c r="L26" s="0" t="s">
        <v>32</v>
      </c>
      <c r="M26" s="0" t="n">
        <f aca="false">J28/J26</f>
        <v>-0.0433990584185481</v>
      </c>
    </row>
    <row r="27" customFormat="false" ht="14.5" hidden="false" customHeight="false" outlineLevel="0" collapsed="false">
      <c r="A27" s="0" t="n">
        <f aca="false">A26+1</f>
        <v>26</v>
      </c>
      <c r="B27" s="0" t="s">
        <v>33</v>
      </c>
      <c r="C27" s="0" t="n">
        <v>145.2</v>
      </c>
      <c r="D27" s="3" t="n">
        <f aca="false">M$27+M$26*A27</f>
        <v>163.062513035335</v>
      </c>
      <c r="I27" s="0" t="s">
        <v>34</v>
      </c>
      <c r="J27" s="0" t="n">
        <f aca="false">AVERAGE(A2:A85)</f>
        <v>42.5</v>
      </c>
      <c r="L27" s="0" t="s">
        <v>35</v>
      </c>
      <c r="M27" s="0" t="n">
        <f aca="false">M28-M26*J27</f>
        <v>164.190888554217</v>
      </c>
    </row>
    <row r="28" customFormat="false" ht="14.5" hidden="false" customHeight="false" outlineLevel="0" collapsed="false">
      <c r="A28" s="0" t="n">
        <f aca="false">A27+1</f>
        <v>27</v>
      </c>
      <c r="B28" s="0" t="s">
        <v>36</v>
      </c>
      <c r="C28" s="0" t="n">
        <v>182.1</v>
      </c>
      <c r="D28" s="3" t="n">
        <f aca="false">M$27+M$26*A28</f>
        <v>163.019113976916</v>
      </c>
      <c r="I28" s="0" t="s">
        <v>37</v>
      </c>
      <c r="J28" s="0" t="n">
        <f aca="false">(1/84)*SUM((A2:A65 - J27)*(C2:C65-M28))</f>
        <v>-3.64500425170068</v>
      </c>
      <c r="L28" s="0" t="s">
        <v>38</v>
      </c>
      <c r="M28" s="0" t="n">
        <f aca="false">AVERAGE(C2:C85)</f>
        <v>162.346428571429</v>
      </c>
    </row>
    <row r="29" customFormat="false" ht="14.5" hidden="false" customHeight="false" outlineLevel="0" collapsed="false">
      <c r="A29" s="0" t="n">
        <f aca="false">A28+1</f>
        <v>28</v>
      </c>
      <c r="B29" s="0" t="s">
        <v>39</v>
      </c>
      <c r="C29" s="0" t="n">
        <v>158.7</v>
      </c>
      <c r="D29" s="3" t="n">
        <f aca="false">M$27+M$26*A29</f>
        <v>162.975714918498</v>
      </c>
      <c r="H29" s="4"/>
      <c r="I29" s="5"/>
    </row>
    <row r="30" customFormat="false" ht="14.5" hidden="false" customHeight="false" outlineLevel="0" collapsed="false">
      <c r="A30" s="0" t="n">
        <f aca="false">A29+1</f>
        <v>29</v>
      </c>
      <c r="B30" s="0" t="s">
        <v>40</v>
      </c>
      <c r="C30" s="0" t="n">
        <v>141.6</v>
      </c>
      <c r="D30" s="3" t="n">
        <f aca="false">M$27+M$26*A30</f>
        <v>162.932315860079</v>
      </c>
    </row>
    <row r="31" customFormat="false" ht="14.5" hidden="false" customHeight="false" outlineLevel="0" collapsed="false">
      <c r="A31" s="0" t="n">
        <f aca="false">A30+1</f>
        <v>30</v>
      </c>
      <c r="B31" s="0" t="s">
        <v>41</v>
      </c>
      <c r="C31" s="0" t="n">
        <v>132.6</v>
      </c>
      <c r="D31" s="3" t="n">
        <f aca="false">M$27+M$26*A31</f>
        <v>162.88891680166</v>
      </c>
    </row>
    <row r="32" customFormat="false" ht="14.5" hidden="false" customHeight="false" outlineLevel="0" collapsed="false">
      <c r="A32" s="0" t="n">
        <f aca="false">A31+1</f>
        <v>31</v>
      </c>
      <c r="B32" s="0" t="s">
        <v>42</v>
      </c>
      <c r="C32" s="0" t="n">
        <v>139.6</v>
      </c>
      <c r="D32" s="3" t="n">
        <f aca="false">M$27+M$26*A32</f>
        <v>162.845517743242</v>
      </c>
    </row>
    <row r="33" customFormat="false" ht="14.5" hidden="false" customHeight="false" outlineLevel="0" collapsed="false">
      <c r="A33" s="0" t="n">
        <f aca="false">A32+1</f>
        <v>32</v>
      </c>
      <c r="B33" s="0" t="s">
        <v>43</v>
      </c>
      <c r="C33" s="0" t="n">
        <v>147</v>
      </c>
      <c r="D33" s="3" t="n">
        <f aca="false">M$27+M$26*A33</f>
        <v>162.802118684823</v>
      </c>
    </row>
    <row r="34" customFormat="false" ht="14.5" hidden="false" customHeight="false" outlineLevel="0" collapsed="false">
      <c r="A34" s="0" t="n">
        <f aca="false">A33+1</f>
        <v>33</v>
      </c>
      <c r="B34" s="0" t="s">
        <v>44</v>
      </c>
      <c r="C34" s="0" t="n">
        <v>166.6</v>
      </c>
      <c r="D34" s="3" t="n">
        <f aca="false">M$27+M$26*A34</f>
        <v>162.758719626405</v>
      </c>
    </row>
    <row r="35" customFormat="false" ht="14.5" hidden="false" customHeight="false" outlineLevel="0" collapsed="false">
      <c r="A35" s="0" t="n">
        <f aca="false">A34+1</f>
        <v>34</v>
      </c>
      <c r="B35" s="0" t="s">
        <v>45</v>
      </c>
      <c r="C35" s="0" t="n">
        <v>157</v>
      </c>
      <c r="D35" s="3" t="n">
        <f aca="false">M$27+M$26*A35</f>
        <v>162.715320567986</v>
      </c>
    </row>
    <row r="36" customFormat="false" ht="14.5" hidden="false" customHeight="false" outlineLevel="0" collapsed="false">
      <c r="A36" s="0" t="n">
        <f aca="false">A35+1</f>
        <v>35</v>
      </c>
      <c r="B36" s="0" t="s">
        <v>46</v>
      </c>
      <c r="C36" s="0" t="n">
        <v>180.4</v>
      </c>
      <c r="D36" s="3" t="n">
        <f aca="false">M$27+M$26*A36</f>
        <v>162.671921509568</v>
      </c>
    </row>
    <row r="37" customFormat="false" ht="14.5" hidden="false" customHeight="false" outlineLevel="0" collapsed="false">
      <c r="A37" s="0" t="n">
        <f aca="false">A36+1</f>
        <v>36</v>
      </c>
      <c r="B37" s="0" t="s">
        <v>47</v>
      </c>
      <c r="C37" s="0" t="n">
        <v>210.2</v>
      </c>
      <c r="D37" s="3" t="n">
        <f aca="false">M$27+M$26*A37</f>
        <v>162.628522451149</v>
      </c>
    </row>
    <row r="38" customFormat="false" ht="14.5" hidden="false" customHeight="false" outlineLevel="0" collapsed="false">
      <c r="A38" s="0" t="n">
        <f aca="false">A37+1</f>
        <v>37</v>
      </c>
      <c r="B38" s="0" t="s">
        <v>48</v>
      </c>
      <c r="C38" s="0" t="n">
        <v>159.8</v>
      </c>
      <c r="D38" s="3" t="n">
        <f aca="false">M$27+M$26*A38</f>
        <v>162.585123392731</v>
      </c>
    </row>
    <row r="39" customFormat="false" ht="14.5" hidden="false" customHeight="false" outlineLevel="0" collapsed="false">
      <c r="A39" s="0" t="n">
        <f aca="false">A38+1</f>
        <v>38</v>
      </c>
      <c r="B39" s="0" t="s">
        <v>49</v>
      </c>
      <c r="C39" s="0" t="n">
        <v>157.8</v>
      </c>
      <c r="D39" s="3" t="n">
        <f aca="false">M$27+M$26*A39</f>
        <v>162.541724334312</v>
      </c>
    </row>
    <row r="40" customFormat="false" ht="14.5" hidden="false" customHeight="false" outlineLevel="0" collapsed="false">
      <c r="A40" s="0" t="n">
        <f aca="false">A39+1</f>
        <v>39</v>
      </c>
      <c r="B40" s="0" t="s">
        <v>50</v>
      </c>
      <c r="C40" s="0" t="n">
        <v>168.2</v>
      </c>
      <c r="D40" s="3" t="n">
        <f aca="false">M$27+M$26*A40</f>
        <v>162.498325275894</v>
      </c>
    </row>
    <row r="41" customFormat="false" ht="14.5" hidden="false" customHeight="false" outlineLevel="0" collapsed="false">
      <c r="A41" s="0" t="n">
        <f aca="false">A40+1</f>
        <v>40</v>
      </c>
      <c r="B41" s="0" t="s">
        <v>51</v>
      </c>
      <c r="C41" s="0" t="n">
        <v>158.4</v>
      </c>
      <c r="D41" s="3" t="n">
        <f aca="false">M$27+M$26*A41</f>
        <v>162.454926217475</v>
      </c>
    </row>
    <row r="42" customFormat="false" ht="14.5" hidden="false" customHeight="false" outlineLevel="0" collapsed="false">
      <c r="A42" s="0" t="n">
        <f aca="false">A41+1</f>
        <v>41</v>
      </c>
      <c r="B42" s="0" t="s">
        <v>52</v>
      </c>
      <c r="C42" s="0" t="n">
        <v>152</v>
      </c>
      <c r="D42" s="3" t="n">
        <f aca="false">M$27+M$26*A42</f>
        <v>162.411527159056</v>
      </c>
    </row>
    <row r="43" customFormat="false" ht="14.5" hidden="false" customHeight="false" outlineLevel="0" collapsed="false">
      <c r="A43" s="0" t="n">
        <f aca="false">A42+1</f>
        <v>42</v>
      </c>
      <c r="B43" s="0" t="s">
        <v>53</v>
      </c>
      <c r="C43" s="0" t="n">
        <v>142.2</v>
      </c>
      <c r="D43" s="3" t="n">
        <f aca="false">M$27+M$26*A43</f>
        <v>162.368128100638</v>
      </c>
    </row>
    <row r="44" customFormat="false" ht="14.5" hidden="false" customHeight="false" outlineLevel="0" collapsed="false">
      <c r="A44" s="0" t="n">
        <f aca="false">A43+1</f>
        <v>43</v>
      </c>
      <c r="B44" s="0" t="s">
        <v>54</v>
      </c>
      <c r="C44" s="0" t="n">
        <v>137.2</v>
      </c>
      <c r="D44" s="3" t="n">
        <f aca="false">M$27+M$26*A44</f>
        <v>162.324729042219</v>
      </c>
    </row>
    <row r="45" customFormat="false" ht="14.5" hidden="false" customHeight="false" outlineLevel="0" collapsed="false">
      <c r="A45" s="0" t="n">
        <f aca="false">A44+1</f>
        <v>44</v>
      </c>
      <c r="B45" s="0" t="s">
        <v>55</v>
      </c>
      <c r="C45" s="0" t="n">
        <v>152.6</v>
      </c>
      <c r="D45" s="3" t="n">
        <f aca="false">M$27+M$26*A45</f>
        <v>162.281329983801</v>
      </c>
    </row>
    <row r="46" customFormat="false" ht="14.5" hidden="false" customHeight="false" outlineLevel="0" collapsed="false">
      <c r="A46" s="0" t="n">
        <f aca="false">A45+1</f>
        <v>45</v>
      </c>
      <c r="B46" s="0" t="s">
        <v>56</v>
      </c>
      <c r="C46" s="0" t="n">
        <v>166.8</v>
      </c>
      <c r="D46" s="3" t="n">
        <f aca="false">M$27+M$26*A46</f>
        <v>162.237930925382</v>
      </c>
    </row>
    <row r="47" customFormat="false" ht="14.5" hidden="false" customHeight="false" outlineLevel="0" collapsed="false">
      <c r="A47" s="0" t="n">
        <f aca="false">A46+1</f>
        <v>46</v>
      </c>
      <c r="B47" s="0" t="s">
        <v>57</v>
      </c>
      <c r="C47" s="0" t="n">
        <v>165.6</v>
      </c>
      <c r="D47" s="3" t="n">
        <f aca="false">M$27+M$26*A47</f>
        <v>162.194531866964</v>
      </c>
    </row>
    <row r="48" customFormat="false" ht="14.5" hidden="false" customHeight="false" outlineLevel="0" collapsed="false">
      <c r="A48" s="0" t="n">
        <f aca="false">A47+1</f>
        <v>47</v>
      </c>
      <c r="B48" s="0" t="s">
        <v>58</v>
      </c>
      <c r="C48" s="0" t="n">
        <v>198.6</v>
      </c>
      <c r="D48" s="3" t="n">
        <f aca="false">M$27+M$26*A48</f>
        <v>162.151132808545</v>
      </c>
    </row>
    <row r="49" customFormat="false" ht="14.5" hidden="false" customHeight="false" outlineLevel="0" collapsed="false">
      <c r="A49" s="0" t="n">
        <f aca="false">A48+1</f>
        <v>48</v>
      </c>
      <c r="B49" s="0" t="s">
        <v>59</v>
      </c>
      <c r="C49" s="0" t="n">
        <v>201.5</v>
      </c>
      <c r="D49" s="3" t="n">
        <f aca="false">M$27+M$26*A49</f>
        <v>162.107733750127</v>
      </c>
    </row>
    <row r="50" customFormat="false" ht="14.5" hidden="false" customHeight="false" outlineLevel="0" collapsed="false">
      <c r="A50" s="0" t="n">
        <f aca="false">A49+1</f>
        <v>49</v>
      </c>
      <c r="B50" s="0" t="s">
        <v>60</v>
      </c>
      <c r="C50" s="0" t="n">
        <v>170.7</v>
      </c>
      <c r="D50" s="3" t="n">
        <f aca="false">M$27+M$26*A50</f>
        <v>162.064334691708</v>
      </c>
    </row>
    <row r="51" customFormat="false" ht="14.5" hidden="false" customHeight="false" outlineLevel="0" collapsed="false">
      <c r="A51" s="0" t="n">
        <f aca="false">A50+1</f>
        <v>50</v>
      </c>
      <c r="B51" s="0" t="s">
        <v>61</v>
      </c>
      <c r="C51" s="0" t="n">
        <v>164.4</v>
      </c>
      <c r="D51" s="3" t="n">
        <f aca="false">M$27+M$26*A51</f>
        <v>162.020935633289</v>
      </c>
    </row>
    <row r="52" customFormat="false" ht="14.5" hidden="false" customHeight="false" outlineLevel="0" collapsed="false">
      <c r="A52" s="0" t="n">
        <f aca="false">A51+1</f>
        <v>51</v>
      </c>
      <c r="B52" s="0" t="s">
        <v>62</v>
      </c>
      <c r="C52" s="0" t="n">
        <v>179.7</v>
      </c>
      <c r="D52" s="3" t="n">
        <f aca="false">M$27+M$26*A52</f>
        <v>161.977536574871</v>
      </c>
    </row>
    <row r="53" customFormat="false" ht="14.5" hidden="false" customHeight="false" outlineLevel="0" collapsed="false">
      <c r="A53" s="0" t="n">
        <f aca="false">A52+1</f>
        <v>52</v>
      </c>
      <c r="B53" s="0" t="s">
        <v>63</v>
      </c>
      <c r="C53" s="0" t="n">
        <v>157</v>
      </c>
      <c r="D53" s="3" t="n">
        <f aca="false">M$27+M$26*A53</f>
        <v>161.934137516452</v>
      </c>
    </row>
    <row r="54" customFormat="false" ht="14.5" hidden="false" customHeight="false" outlineLevel="0" collapsed="false">
      <c r="A54" s="0" t="n">
        <f aca="false">A53+1</f>
        <v>53</v>
      </c>
      <c r="B54" s="0" t="s">
        <v>64</v>
      </c>
      <c r="C54" s="0" t="n">
        <v>168</v>
      </c>
      <c r="D54" s="3" t="n">
        <f aca="false">M$27+M$26*A54</f>
        <v>161.890738458034</v>
      </c>
    </row>
    <row r="55" customFormat="false" ht="14.5" hidden="false" customHeight="false" outlineLevel="0" collapsed="false">
      <c r="A55" s="0" t="n">
        <f aca="false">A54+1</f>
        <v>54</v>
      </c>
      <c r="B55" s="0" t="s">
        <v>65</v>
      </c>
      <c r="C55" s="0" t="n">
        <v>139.3</v>
      </c>
      <c r="D55" s="3" t="n">
        <f aca="false">M$27+M$26*A55</f>
        <v>161.847339399615</v>
      </c>
    </row>
    <row r="56" customFormat="false" ht="14.5" hidden="false" customHeight="false" outlineLevel="0" collapsed="false">
      <c r="A56" s="0" t="n">
        <f aca="false">A55+1</f>
        <v>55</v>
      </c>
      <c r="B56" s="0" t="s">
        <v>66</v>
      </c>
      <c r="C56" s="0" t="n">
        <v>138.6</v>
      </c>
      <c r="D56" s="3" t="n">
        <f aca="false">M$27+M$26*A56</f>
        <v>161.803940341197</v>
      </c>
    </row>
    <row r="57" customFormat="false" ht="14.5" hidden="false" customHeight="false" outlineLevel="0" collapsed="false">
      <c r="A57" s="0" t="n">
        <f aca="false">A56+1</f>
        <v>56</v>
      </c>
      <c r="B57" s="0" t="s">
        <v>67</v>
      </c>
      <c r="C57" s="0" t="n">
        <v>153.4</v>
      </c>
      <c r="D57" s="3" t="n">
        <f aca="false">M$27+M$26*A57</f>
        <v>161.760541282778</v>
      </c>
    </row>
    <row r="58" customFormat="false" ht="14.5" hidden="false" customHeight="false" outlineLevel="0" collapsed="false">
      <c r="A58" s="0" t="n">
        <f aca="false">A57+1</f>
        <v>57</v>
      </c>
      <c r="B58" s="0" t="s">
        <v>68</v>
      </c>
      <c r="C58" s="0" t="n">
        <v>138.9</v>
      </c>
      <c r="D58" s="3" t="n">
        <f aca="false">M$27+M$26*A58</f>
        <v>161.71714222436</v>
      </c>
    </row>
    <row r="59" customFormat="false" ht="14.5" hidden="false" customHeight="false" outlineLevel="0" collapsed="false">
      <c r="A59" s="0" t="n">
        <f aca="false">A58+1</f>
        <v>58</v>
      </c>
      <c r="B59" s="0" t="s">
        <v>69</v>
      </c>
      <c r="C59" s="0" t="n">
        <v>172.1</v>
      </c>
      <c r="D59" s="3" t="n">
        <f aca="false">M$27+M$26*A59</f>
        <v>161.673743165941</v>
      </c>
    </row>
    <row r="60" customFormat="false" ht="14.5" hidden="false" customHeight="false" outlineLevel="0" collapsed="false">
      <c r="A60" s="0" t="n">
        <f aca="false">A59+1</f>
        <v>59</v>
      </c>
      <c r="B60" s="0" t="s">
        <v>70</v>
      </c>
      <c r="C60" s="0" t="n">
        <v>198.4</v>
      </c>
      <c r="D60" s="3" t="n">
        <f aca="false">M$27+M$26*A60</f>
        <v>161.630344107523</v>
      </c>
    </row>
    <row r="61" customFormat="false" ht="14.5" hidden="false" customHeight="false" outlineLevel="0" collapsed="false">
      <c r="A61" s="0" t="n">
        <f aca="false">A60+1</f>
        <v>60</v>
      </c>
      <c r="B61" s="0" t="s">
        <v>71</v>
      </c>
      <c r="C61" s="0" t="n">
        <v>217.8</v>
      </c>
      <c r="D61" s="3" t="n">
        <f aca="false">M$27+M$26*A61</f>
        <v>161.586945049104</v>
      </c>
    </row>
    <row r="62" customFormat="false" ht="14.5" hidden="false" customHeight="false" outlineLevel="0" collapsed="false">
      <c r="A62" s="0" t="n">
        <f aca="false">A61+1</f>
        <v>61</v>
      </c>
      <c r="B62" s="0" t="s">
        <v>72</v>
      </c>
      <c r="C62" s="0" t="n">
        <v>173.7</v>
      </c>
      <c r="D62" s="3" t="n">
        <f aca="false">M$27+M$26*A62</f>
        <v>161.543545990685</v>
      </c>
    </row>
    <row r="63" customFormat="false" ht="14.5" hidden="false" customHeight="false" outlineLevel="0" collapsed="false">
      <c r="A63" s="0" t="n">
        <f aca="false">A62+1</f>
        <v>62</v>
      </c>
      <c r="B63" s="0" t="s">
        <v>73</v>
      </c>
      <c r="C63" s="0" t="n">
        <v>153.8</v>
      </c>
      <c r="D63" s="3" t="n">
        <f aca="false">M$27+M$26*A63</f>
        <v>161.500146932267</v>
      </c>
    </row>
    <row r="64" customFormat="false" ht="14.5" hidden="false" customHeight="false" outlineLevel="0" collapsed="false">
      <c r="A64" s="0" t="n">
        <f aca="false">A63+1</f>
        <v>63</v>
      </c>
      <c r="B64" s="0" t="s">
        <v>74</v>
      </c>
      <c r="C64" s="0" t="n">
        <v>175.6</v>
      </c>
      <c r="D64" s="3" t="n">
        <f aca="false">M$27+M$26*A64</f>
        <v>161.456747873848</v>
      </c>
    </row>
    <row r="65" customFormat="false" ht="14.5" hidden="false" customHeight="false" outlineLevel="0" collapsed="false">
      <c r="A65" s="0" t="n">
        <f aca="false">A64+1</f>
        <v>64</v>
      </c>
      <c r="B65" s="0" t="s">
        <v>75</v>
      </c>
      <c r="C65" s="0" t="n">
        <v>147.1</v>
      </c>
      <c r="D65" s="3" t="n">
        <f aca="false">M$27+M$26*A65</f>
        <v>161.41334881543</v>
      </c>
    </row>
    <row r="66" customFormat="false" ht="14.5" hidden="false" customHeight="false" outlineLevel="0" collapsed="false">
      <c r="A66" s="0" t="n">
        <f aca="false">A65+1</f>
        <v>65</v>
      </c>
      <c r="B66" s="0" t="s">
        <v>76</v>
      </c>
      <c r="C66" s="0" t="n">
        <v>160.3</v>
      </c>
      <c r="D66" s="3" t="n">
        <f aca="false">M$27+M$26*A66</f>
        <v>161.369949757011</v>
      </c>
    </row>
    <row r="67" customFormat="false" ht="14.5" hidden="false" customHeight="false" outlineLevel="0" collapsed="false">
      <c r="A67" s="0" t="n">
        <f aca="false">A66+1</f>
        <v>66</v>
      </c>
      <c r="B67" s="0" t="s">
        <v>77</v>
      </c>
      <c r="C67" s="0" t="n">
        <v>135.2</v>
      </c>
      <c r="D67" s="3" t="n">
        <f aca="false">M$27+M$26*A67</f>
        <v>161.326550698593</v>
      </c>
    </row>
    <row r="68" customFormat="false" ht="14.5" hidden="false" customHeight="false" outlineLevel="0" collapsed="false">
      <c r="A68" s="0" t="n">
        <f aca="false">A67+1</f>
        <v>67</v>
      </c>
      <c r="B68" s="0" t="s">
        <v>78</v>
      </c>
      <c r="C68" s="0" t="n">
        <v>148.8</v>
      </c>
      <c r="D68" s="3" t="n">
        <f aca="false">M$27+M$26*A68</f>
        <v>161.283151640174</v>
      </c>
    </row>
    <row r="69" customFormat="false" ht="14.5" hidden="false" customHeight="false" outlineLevel="0" collapsed="false">
      <c r="A69" s="0" t="n">
        <f aca="false">A68+1</f>
        <v>68</v>
      </c>
      <c r="B69" s="0" t="s">
        <v>79</v>
      </c>
      <c r="C69" s="0" t="n">
        <v>151</v>
      </c>
      <c r="D69" s="3" t="n">
        <f aca="false">M$27+M$26*A69</f>
        <v>161.239752581756</v>
      </c>
    </row>
    <row r="70" customFormat="false" ht="14.5" hidden="false" customHeight="false" outlineLevel="0" collapsed="false">
      <c r="A70" s="0" t="n">
        <f aca="false">A69+1</f>
        <v>69</v>
      </c>
      <c r="B70" s="0" t="s">
        <v>80</v>
      </c>
      <c r="C70" s="0" t="n">
        <v>148.2</v>
      </c>
      <c r="D70" s="3" t="n">
        <f aca="false">M$27+M$26*A70</f>
        <v>161.196353523337</v>
      </c>
    </row>
    <row r="71" customFormat="false" ht="14.5" hidden="false" customHeight="false" outlineLevel="0" collapsed="false">
      <c r="A71" s="0" t="n">
        <f aca="false">A70+1</f>
        <v>70</v>
      </c>
      <c r="B71" s="0" t="s">
        <v>81</v>
      </c>
      <c r="C71" s="0" t="n">
        <v>182.2</v>
      </c>
      <c r="D71" s="3" t="n">
        <f aca="false">M$27+M$26*A71</f>
        <v>161.152954464919</v>
      </c>
    </row>
    <row r="72" customFormat="false" ht="14.5" hidden="false" customHeight="false" outlineLevel="0" collapsed="false">
      <c r="A72" s="0" t="n">
        <f aca="false">A71+1</f>
        <v>71</v>
      </c>
      <c r="B72" s="0" t="s">
        <v>82</v>
      </c>
      <c r="C72" s="0" t="n">
        <v>189.2</v>
      </c>
      <c r="D72" s="3" t="n">
        <f aca="false">M$27+M$26*A72</f>
        <v>161.1095554065</v>
      </c>
    </row>
    <row r="73" customFormat="false" ht="14.5" hidden="false" customHeight="false" outlineLevel="0" collapsed="false">
      <c r="A73" s="0" t="n">
        <f aca="false">A72+1</f>
        <v>72</v>
      </c>
      <c r="B73" s="0" t="s">
        <v>83</v>
      </c>
      <c r="C73" s="0" t="n">
        <v>183.1</v>
      </c>
      <c r="D73" s="3" t="n">
        <f aca="false">M$27+M$26*A73</f>
        <v>161.066156348081</v>
      </c>
    </row>
    <row r="74" customFormat="false" ht="14.5" hidden="false" customHeight="false" outlineLevel="0" collapsed="false">
      <c r="A74" s="0" t="n">
        <f aca="false">A73+1</f>
        <v>73</v>
      </c>
      <c r="B74" s="0" t="s">
        <v>84</v>
      </c>
      <c r="C74" s="0" t="n">
        <v>170</v>
      </c>
      <c r="D74" s="3" t="n">
        <f aca="false">M$27+M$26*A74</f>
        <v>161.022757289663</v>
      </c>
    </row>
    <row r="75" customFormat="false" ht="14.5" hidden="false" customHeight="false" outlineLevel="0" collapsed="false">
      <c r="A75" s="0" t="n">
        <f aca="false">A74+1</f>
        <v>74</v>
      </c>
      <c r="B75" s="0" t="s">
        <v>85</v>
      </c>
      <c r="C75" s="0" t="n">
        <v>158.4</v>
      </c>
      <c r="D75" s="3" t="n">
        <f aca="false">M$27+M$26*A75</f>
        <v>160.979358231244</v>
      </c>
    </row>
    <row r="76" customFormat="false" ht="14.5" hidden="false" customHeight="false" outlineLevel="0" collapsed="false">
      <c r="A76" s="0" t="n">
        <f aca="false">A75+1</f>
        <v>75</v>
      </c>
      <c r="B76" s="0" t="s">
        <v>86</v>
      </c>
      <c r="C76" s="0" t="n">
        <v>176.1</v>
      </c>
      <c r="D76" s="3" t="n">
        <f aca="false">M$27+M$26*A76</f>
        <v>160.935959172826</v>
      </c>
    </row>
    <row r="77" customFormat="false" ht="14.5" hidden="false" customHeight="false" outlineLevel="0" collapsed="false">
      <c r="A77" s="0" t="n">
        <f aca="false">A76+1</f>
        <v>76</v>
      </c>
      <c r="B77" s="0" t="s">
        <v>87</v>
      </c>
      <c r="C77" s="0" t="n">
        <v>156.2</v>
      </c>
      <c r="D77" s="3" t="n">
        <f aca="false">M$27+M$26*A77</f>
        <v>160.892560114407</v>
      </c>
    </row>
    <row r="78" customFormat="false" ht="14.5" hidden="false" customHeight="false" outlineLevel="0" collapsed="false">
      <c r="A78" s="0" t="n">
        <f aca="false">A77+1</f>
        <v>77</v>
      </c>
      <c r="B78" s="0" t="s">
        <v>88</v>
      </c>
      <c r="C78" s="0" t="n">
        <v>153.2</v>
      </c>
      <c r="D78" s="3" t="n">
        <f aca="false">M$27+M$26*A78</f>
        <v>160.849161055989</v>
      </c>
    </row>
    <row r="79" customFormat="false" ht="14.5" hidden="false" customHeight="false" outlineLevel="0" collapsed="false">
      <c r="A79" s="0" t="n">
        <f aca="false">A78+1</f>
        <v>78</v>
      </c>
      <c r="B79" s="0" t="s">
        <v>89</v>
      </c>
      <c r="C79" s="0" t="n">
        <v>117.9</v>
      </c>
      <c r="D79" s="3" t="n">
        <f aca="false">M$27+M$26*A79</f>
        <v>160.80576199757</v>
      </c>
    </row>
    <row r="80" customFormat="false" ht="14.5" hidden="false" customHeight="false" outlineLevel="0" collapsed="false">
      <c r="A80" s="0" t="n">
        <f aca="false">A79+1</f>
        <v>79</v>
      </c>
      <c r="B80" s="0" t="s">
        <v>90</v>
      </c>
      <c r="C80" s="0" t="n">
        <v>149.8</v>
      </c>
      <c r="D80" s="3" t="n">
        <f aca="false">M$27+M$26*A80</f>
        <v>160.762362939152</v>
      </c>
    </row>
    <row r="81" customFormat="false" ht="14.5" hidden="false" customHeight="false" outlineLevel="0" collapsed="false">
      <c r="A81" s="0" t="n">
        <f aca="false">A80+1</f>
        <v>80</v>
      </c>
      <c r="B81" s="0" t="s">
        <v>91</v>
      </c>
      <c r="C81" s="0" t="n">
        <v>156.6</v>
      </c>
      <c r="D81" s="3" t="n">
        <f aca="false">M$27+M$26*A81</f>
        <v>160.718963880733</v>
      </c>
    </row>
    <row r="82" customFormat="false" ht="14.5" hidden="false" customHeight="false" outlineLevel="0" collapsed="false">
      <c r="A82" s="0" t="n">
        <f aca="false">A81+1</f>
        <v>81</v>
      </c>
      <c r="B82" s="0" t="s">
        <v>92</v>
      </c>
      <c r="C82" s="0" t="n">
        <v>166.7</v>
      </c>
      <c r="D82" s="3" t="n">
        <f aca="false">M$27+M$26*A82</f>
        <v>160.675564822315</v>
      </c>
    </row>
    <row r="83" customFormat="false" ht="14.5" hidden="false" customHeight="false" outlineLevel="0" collapsed="false">
      <c r="A83" s="0" t="n">
        <f aca="false">A82+1</f>
        <v>82</v>
      </c>
      <c r="B83" s="0" t="s">
        <v>93</v>
      </c>
      <c r="C83" s="0" t="n">
        <v>156.8</v>
      </c>
      <c r="D83" s="3" t="n">
        <f aca="false">M$27+M$26*A83</f>
        <v>160.632165763896</v>
      </c>
    </row>
    <row r="84" customFormat="false" ht="14.5" hidden="false" customHeight="false" outlineLevel="0" collapsed="false">
      <c r="A84" s="0" t="n">
        <f aca="false">A83+1</f>
        <v>83</v>
      </c>
      <c r="B84" s="0" t="s">
        <v>94</v>
      </c>
      <c r="C84" s="0" t="n">
        <v>158.6</v>
      </c>
      <c r="D84" s="3" t="n">
        <f aca="false">M$27+M$26*A84</f>
        <v>160.588766705477</v>
      </c>
    </row>
    <row r="85" customFormat="false" ht="14.5" hidden="false" customHeight="false" outlineLevel="0" collapsed="false">
      <c r="A85" s="0" t="n">
        <f aca="false">A84+1</f>
        <v>84</v>
      </c>
      <c r="B85" s="0" t="s">
        <v>95</v>
      </c>
      <c r="C85" s="0" t="n">
        <v>210.8</v>
      </c>
      <c r="D85" s="3" t="n">
        <f aca="false">M$27+M$26*A85</f>
        <v>160.545367647059</v>
      </c>
    </row>
    <row r="86" customFormat="false" ht="14.5" hidden="false" customHeight="false" outlineLevel="0" collapsed="false">
      <c r="D86" s="3"/>
    </row>
    <row r="87" customFormat="false" ht="14.5" hidden="false" customHeight="false" outlineLevel="0" collapsed="false">
      <c r="D87" s="3"/>
    </row>
    <row r="88" customFormat="false" ht="14.5" hidden="false" customHeight="false" outlineLevel="0" collapsed="false">
      <c r="D88" s="3"/>
    </row>
    <row r="89" customFormat="false" ht="14.5" hidden="false" customHeight="false" outlineLevel="0" collapsed="false">
      <c r="D89" s="3"/>
    </row>
    <row r="90" customFormat="false" ht="14.5" hidden="false" customHeight="false" outlineLevel="0" collapsed="false">
      <c r="D90" s="3"/>
    </row>
    <row r="91" customFormat="false" ht="14.5" hidden="false" customHeight="false" outlineLevel="0" collapsed="false">
      <c r="D91" s="3"/>
    </row>
    <row r="92" customFormat="false" ht="14.5" hidden="false" customHeight="false" outlineLevel="0" collapsed="false">
      <c r="D92" s="3"/>
    </row>
    <row r="93" customFormat="false" ht="14.5" hidden="false" customHeight="false" outlineLevel="0" collapsed="false">
      <c r="D93" s="3"/>
    </row>
    <row r="94" customFormat="false" ht="14.5" hidden="false" customHeight="false" outlineLevel="0" collapsed="false">
      <c r="D94" s="3"/>
    </row>
    <row r="95" customFormat="false" ht="14.5" hidden="false" customHeight="false" outlineLevel="0" collapsed="false">
      <c r="D95" s="3"/>
    </row>
    <row r="96" customFormat="false" ht="14.5" hidden="false" customHeight="false" outlineLevel="0" collapsed="false">
      <c r="D96" s="3"/>
    </row>
    <row r="97" customFormat="false" ht="14.5" hidden="false" customHeight="false" outlineLevel="0" collapsed="false">
      <c r="D97" s="3"/>
    </row>
    <row r="98" customFormat="false" ht="14.5" hidden="false" customHeight="false" outlineLevel="0" collapsed="false">
      <c r="D98" s="3"/>
    </row>
    <row r="99" customFormat="false" ht="14.5" hidden="false" customHeight="false" outlineLevel="0" collapsed="false">
      <c r="D99" s="3"/>
    </row>
    <row r="100" customFormat="false" ht="14.5" hidden="false" customHeight="false" outlineLevel="0" collapsed="false">
      <c r="D100" s="3"/>
    </row>
    <row r="101" customFormat="false" ht="14.5" hidden="false" customHeight="false" outlineLevel="0" collapsed="false">
      <c r="D101" s="3"/>
    </row>
    <row r="102" customFormat="false" ht="14.5" hidden="false" customHeight="false" outlineLevel="0" collapsed="false">
      <c r="D102" s="3"/>
    </row>
    <row r="103" customFormat="false" ht="14.5" hidden="false" customHeight="false" outlineLevel="0" collapsed="false">
      <c r="D103" s="3"/>
    </row>
    <row r="104" customFormat="false" ht="14.5" hidden="false" customHeight="false" outlineLevel="0" collapsed="false">
      <c r="D104" s="3"/>
    </row>
    <row r="105" customFormat="false" ht="14.5" hidden="false" customHeight="false" outlineLevel="0" collapsed="false">
      <c r="D105" s="3"/>
    </row>
    <row r="106" customFormat="false" ht="14.5" hidden="false" customHeight="false" outlineLevel="0" collapsed="false">
      <c r="D106" s="3"/>
    </row>
    <row r="107" customFormat="false" ht="14.5" hidden="false" customHeight="false" outlineLevel="0" collapsed="false">
      <c r="D107" s="3"/>
    </row>
    <row r="108" customFormat="false" ht="14.5" hidden="false" customHeight="false" outlineLevel="0" collapsed="false">
      <c r="D108" s="3"/>
    </row>
    <row r="109" customFormat="false" ht="14.5" hidden="false" customHeight="false" outlineLevel="0" collapsed="false">
      <c r="D109" s="3"/>
    </row>
    <row r="110" customFormat="false" ht="14.5" hidden="false" customHeight="false" outlineLevel="0" collapsed="false">
      <c r="D110" s="3"/>
    </row>
    <row r="111" customFormat="false" ht="14.5" hidden="false" customHeight="false" outlineLevel="0" collapsed="false">
      <c r="D111" s="3"/>
    </row>
    <row r="112" customFormat="false" ht="14.5" hidden="false" customHeight="false" outlineLevel="0" collapsed="false">
      <c r="D112" s="3"/>
    </row>
    <row r="113" customFormat="false" ht="14.5" hidden="false" customHeight="false" outlineLevel="0" collapsed="false">
      <c r="D113" s="3"/>
    </row>
    <row r="114" customFormat="false" ht="14.5" hidden="false" customHeight="false" outlineLevel="0" collapsed="false">
      <c r="D114" s="3"/>
    </row>
    <row r="115" customFormat="false" ht="14.5" hidden="false" customHeight="false" outlineLevel="0" collapsed="false">
      <c r="D115" s="3"/>
    </row>
    <row r="116" customFormat="false" ht="14.5" hidden="false" customHeight="false" outlineLevel="0" collapsed="false">
      <c r="D116" s="3"/>
    </row>
    <row r="117" customFormat="false" ht="14.5" hidden="false" customHeight="false" outlineLevel="0" collapsed="false">
      <c r="D117" s="3"/>
    </row>
    <row r="118" customFormat="false" ht="14.5" hidden="false" customHeight="false" outlineLevel="0" collapsed="false">
      <c r="D118" s="3"/>
    </row>
    <row r="119" customFormat="false" ht="14.5" hidden="false" customHeight="false" outlineLevel="0" collapsed="false">
      <c r="D119" s="3"/>
    </row>
    <row r="120" customFormat="false" ht="14.5" hidden="false" customHeight="false" outlineLevel="0" collapsed="false">
      <c r="D120" s="3"/>
    </row>
    <row r="121" customFormat="false" ht="14.5" hidden="false" customHeight="false" outlineLevel="0" collapsed="false">
      <c r="D121" s="3"/>
    </row>
    <row r="122" customFormat="false" ht="14.5" hidden="false" customHeight="false" outlineLevel="0" collapsed="false">
      <c r="D122" s="3"/>
    </row>
    <row r="123" customFormat="false" ht="14.5" hidden="false" customHeight="false" outlineLevel="0" collapsed="false">
      <c r="D123" s="3"/>
    </row>
    <row r="124" customFormat="false" ht="14.5" hidden="false" customHeight="false" outlineLevel="0" collapsed="false">
      <c r="D124" s="3"/>
    </row>
    <row r="125" customFormat="false" ht="14.5" hidden="false" customHeight="false" outlineLevel="0" collapsed="false">
      <c r="D125" s="3"/>
    </row>
    <row r="126" customFormat="false" ht="14.5" hidden="false" customHeight="false" outlineLevel="0" collapsed="false">
      <c r="D126" s="3"/>
    </row>
    <row r="127" customFormat="false" ht="14.5" hidden="false" customHeight="false" outlineLevel="0" collapsed="false">
      <c r="D127" s="3"/>
    </row>
    <row r="128" customFormat="false" ht="14.5" hidden="false" customHeight="false" outlineLevel="0" collapsed="false">
      <c r="D128" s="3"/>
    </row>
    <row r="129" customFormat="false" ht="14.5" hidden="false" customHeight="false" outlineLevel="0" collapsed="false">
      <c r="D129" s="3"/>
    </row>
    <row r="130" customFormat="false" ht="14.5" hidden="false" customHeight="false" outlineLevel="0" collapsed="false">
      <c r="D130" s="3"/>
    </row>
    <row r="131" customFormat="false" ht="14.5" hidden="false" customHeight="false" outlineLevel="0" collapsed="false">
      <c r="D131" s="3"/>
    </row>
    <row r="132" customFormat="false" ht="14.5" hidden="false" customHeight="false" outlineLevel="0" collapsed="false">
      <c r="D132" s="3"/>
    </row>
    <row r="133" customFormat="false" ht="14.5" hidden="false" customHeight="false" outlineLevel="0" collapsed="false">
      <c r="D133" s="3"/>
    </row>
    <row r="134" customFormat="false" ht="14.5" hidden="false" customHeight="false" outlineLevel="0" collapsed="false">
      <c r="D134" s="3"/>
    </row>
    <row r="135" customFormat="false" ht="14.5" hidden="false" customHeight="false" outlineLevel="0" collapsed="false">
      <c r="D135" s="3"/>
    </row>
    <row r="136" customFormat="false" ht="14.5" hidden="false" customHeight="false" outlineLevel="0" collapsed="false">
      <c r="D136" s="3"/>
    </row>
    <row r="137" customFormat="false" ht="14.5" hidden="false" customHeight="false" outlineLevel="0" collapsed="false">
      <c r="D137" s="3"/>
    </row>
    <row r="138" customFormat="false" ht="14.5" hidden="false" customHeight="false" outlineLevel="0" collapsed="false">
      <c r="D138" s="3"/>
    </row>
    <row r="139" customFormat="false" ht="14.5" hidden="false" customHeight="false" outlineLevel="0" collapsed="false">
      <c r="D139" s="3"/>
    </row>
    <row r="140" customFormat="false" ht="14.5" hidden="false" customHeight="false" outlineLevel="0" collapsed="false">
      <c r="D140" s="3"/>
    </row>
    <row r="141" customFormat="false" ht="14.5" hidden="false" customHeight="false" outlineLevel="0" collapsed="false">
      <c r="D141" s="3"/>
    </row>
    <row r="142" customFormat="false" ht="14.5" hidden="false" customHeight="false" outlineLevel="0" collapsed="false">
      <c r="D142" s="3"/>
    </row>
    <row r="143" customFormat="false" ht="14.5" hidden="false" customHeight="false" outlineLevel="0" collapsed="false">
      <c r="D143" s="3"/>
    </row>
    <row r="144" customFormat="false" ht="14.5" hidden="false" customHeight="false" outlineLevel="0" collapsed="false">
      <c r="D144" s="3"/>
    </row>
    <row r="145" customFormat="false" ht="14.5" hidden="false" customHeight="false" outlineLevel="0" collapsed="false">
      <c r="D145" s="3"/>
    </row>
    <row r="146" customFormat="false" ht="14.5" hidden="false" customHeight="false" outlineLevel="0" collapsed="false">
      <c r="D146" s="3"/>
    </row>
    <row r="147" customFormat="false" ht="14.5" hidden="false" customHeight="false" outlineLevel="0" collapsed="false">
      <c r="D147" s="3"/>
    </row>
    <row r="148" customFormat="false" ht="14.5" hidden="false" customHeight="false" outlineLevel="0" collapsed="false">
      <c r="D148" s="3"/>
    </row>
    <row r="149" customFormat="false" ht="14.5" hidden="false" customHeight="false" outlineLevel="0" collapsed="false">
      <c r="D149" s="3"/>
    </row>
    <row r="150" customFormat="false" ht="14.5" hidden="false" customHeight="false" outlineLevel="0" collapsed="false">
      <c r="D150" s="3"/>
    </row>
    <row r="151" customFormat="false" ht="14.5" hidden="false" customHeight="false" outlineLevel="0" collapsed="false">
      <c r="D151" s="3"/>
    </row>
    <row r="152" customFormat="false" ht="14.5" hidden="false" customHeight="false" outlineLevel="0" collapsed="false">
      <c r="D152" s="3"/>
    </row>
    <row r="153" customFormat="false" ht="14.5" hidden="false" customHeight="false" outlineLevel="0" collapsed="false">
      <c r="D153" s="3"/>
    </row>
    <row r="154" customFormat="false" ht="14.5" hidden="false" customHeight="false" outlineLevel="0" collapsed="false">
      <c r="D154" s="3"/>
    </row>
    <row r="155" customFormat="false" ht="14.5" hidden="false" customHeight="false" outlineLevel="0" collapsed="false">
      <c r="D155" s="3"/>
    </row>
    <row r="156" customFormat="false" ht="14.5" hidden="false" customHeight="false" outlineLevel="0" collapsed="false">
      <c r="D156" s="3"/>
    </row>
    <row r="157" customFormat="false" ht="14.5" hidden="false" customHeight="false" outlineLevel="0" collapsed="false">
      <c r="D157" s="3"/>
    </row>
    <row r="158" customFormat="false" ht="14.5" hidden="false" customHeight="false" outlineLevel="0" collapsed="false">
      <c r="D158" s="3"/>
    </row>
    <row r="159" customFormat="false" ht="14.5" hidden="false" customHeight="false" outlineLevel="0" collapsed="false">
      <c r="D159" s="3"/>
    </row>
    <row r="160" customFormat="false" ht="14.5" hidden="false" customHeight="false" outlineLevel="0" collapsed="false">
      <c r="D160" s="3"/>
    </row>
    <row r="161" customFormat="false" ht="14.5" hidden="false" customHeight="false" outlineLevel="0" collapsed="false">
      <c r="D161" s="3"/>
    </row>
    <row r="162" customFormat="false" ht="14.5" hidden="false" customHeight="false" outlineLevel="0" collapsed="false">
      <c r="D162" s="3"/>
    </row>
    <row r="163" customFormat="false" ht="14.5" hidden="false" customHeight="false" outlineLevel="0" collapsed="false">
      <c r="D163" s="3"/>
    </row>
    <row r="164" customFormat="false" ht="14.5" hidden="false" customHeight="false" outlineLevel="0" collapsed="false">
      <c r="D164" s="3"/>
    </row>
    <row r="165" customFormat="false" ht="14.5" hidden="false" customHeight="false" outlineLevel="0" collapsed="false">
      <c r="D165" s="3"/>
    </row>
    <row r="166" customFormat="false" ht="14.5" hidden="false" customHeight="false" outlineLevel="0" collapsed="false">
      <c r="D166" s="3"/>
    </row>
    <row r="167" customFormat="false" ht="14.5" hidden="false" customHeight="false" outlineLevel="0" collapsed="false">
      <c r="D167" s="3"/>
    </row>
    <row r="168" customFormat="false" ht="14.5" hidden="false" customHeight="false" outlineLevel="0" collapsed="false">
      <c r="D168" s="3"/>
    </row>
    <row r="169" customFormat="false" ht="14.5" hidden="false" customHeight="false" outlineLevel="0" collapsed="false">
      <c r="D169" s="3"/>
    </row>
    <row r="170" customFormat="false" ht="14.5" hidden="false" customHeight="false" outlineLevel="0" collapsed="false">
      <c r="D170" s="3"/>
    </row>
    <row r="171" customFormat="false" ht="14.5" hidden="false" customHeight="false" outlineLevel="0" collapsed="false">
      <c r="D171" s="3"/>
    </row>
    <row r="172" customFormat="false" ht="14.5" hidden="false" customHeight="false" outlineLevel="0" collapsed="false">
      <c r="D172" s="3"/>
    </row>
    <row r="173" customFormat="false" ht="14.5" hidden="false" customHeight="false" outlineLevel="0" collapsed="false">
      <c r="D173" s="3"/>
    </row>
    <row r="174" customFormat="false" ht="14.5" hidden="false" customHeight="false" outlineLevel="0" collapsed="false">
      <c r="D174" s="3"/>
    </row>
    <row r="175" customFormat="false" ht="14.5" hidden="false" customHeight="false" outlineLevel="0" collapsed="false">
      <c r="D175" s="3"/>
    </row>
    <row r="176" customFormat="false" ht="14.5" hidden="false" customHeight="false" outlineLevel="0" collapsed="false">
      <c r="D176" s="3"/>
    </row>
    <row r="177" customFormat="false" ht="14.5" hidden="false" customHeight="false" outlineLevel="0" collapsed="false">
      <c r="D177" s="3"/>
    </row>
    <row r="178" customFormat="false" ht="14.5" hidden="false" customHeight="false" outlineLevel="0" collapsed="false">
      <c r="D178" s="3"/>
    </row>
    <row r="179" customFormat="false" ht="14.5" hidden="false" customHeight="false" outlineLevel="0" collapsed="false">
      <c r="D179" s="3"/>
    </row>
    <row r="180" customFormat="false" ht="14.5" hidden="false" customHeight="false" outlineLevel="0" collapsed="false">
      <c r="D180" s="3"/>
    </row>
    <row r="181" customFormat="false" ht="14.5" hidden="false" customHeight="false" outlineLevel="0" collapsed="false">
      <c r="D181" s="3"/>
    </row>
    <row r="182" customFormat="false" ht="14.5" hidden="false" customHeight="false" outlineLevel="0" collapsed="false">
      <c r="D182" s="3"/>
    </row>
    <row r="183" customFormat="false" ht="14.5" hidden="false" customHeight="false" outlineLevel="0" collapsed="false">
      <c r="D183" s="3"/>
    </row>
    <row r="184" customFormat="false" ht="14.5" hidden="false" customHeight="false" outlineLevel="0" collapsed="false">
      <c r="D184" s="3"/>
    </row>
    <row r="185" customFormat="false" ht="14.5" hidden="false" customHeight="false" outlineLevel="0" collapsed="false">
      <c r="D185" s="3"/>
    </row>
    <row r="186" customFormat="false" ht="14.5" hidden="false" customHeight="false" outlineLevel="0" collapsed="false">
      <c r="D186" s="3"/>
    </row>
    <row r="187" customFormat="false" ht="14.5" hidden="false" customHeight="false" outlineLevel="0" collapsed="false">
      <c r="D187" s="3"/>
    </row>
    <row r="188" customFormat="false" ht="14.5" hidden="false" customHeight="false" outlineLevel="0" collapsed="false">
      <c r="D188" s="3"/>
    </row>
    <row r="189" customFormat="false" ht="14.5" hidden="false" customHeight="false" outlineLevel="0" collapsed="false">
      <c r="D189" s="3"/>
    </row>
    <row r="190" customFormat="false" ht="14.5" hidden="false" customHeight="false" outlineLevel="0" collapsed="false">
      <c r="D190" s="3"/>
    </row>
    <row r="191" customFormat="false" ht="14.5" hidden="false" customHeight="false" outlineLevel="0" collapsed="false">
      <c r="D191" s="3"/>
    </row>
    <row r="192" customFormat="false" ht="14.5" hidden="false" customHeight="false" outlineLevel="0" collapsed="false">
      <c r="D192" s="3"/>
    </row>
    <row r="193" customFormat="false" ht="14.5" hidden="false" customHeight="false" outlineLevel="0" collapsed="false">
      <c r="D193" s="3"/>
    </row>
    <row r="194" customFormat="false" ht="14.5" hidden="false" customHeight="false" outlineLevel="0" collapsed="false">
      <c r="D194" s="3"/>
    </row>
    <row r="195" customFormat="false" ht="14.5" hidden="false" customHeight="false" outlineLevel="0" collapsed="false">
      <c r="D195" s="3"/>
    </row>
    <row r="196" customFormat="false" ht="14.5" hidden="false" customHeight="false" outlineLevel="0" collapsed="false">
      <c r="D196" s="3"/>
    </row>
    <row r="197" customFormat="false" ht="14.5" hidden="false" customHeight="false" outlineLevel="0" collapsed="false">
      <c r="D197" s="3"/>
    </row>
    <row r="198" customFormat="false" ht="14.5" hidden="false" customHeight="false" outlineLevel="0" collapsed="false">
      <c r="D198" s="3"/>
    </row>
    <row r="199" customFormat="false" ht="14.5" hidden="false" customHeight="false" outlineLevel="0" collapsed="false">
      <c r="D199" s="3"/>
    </row>
    <row r="200" customFormat="false" ht="14.5" hidden="false" customHeight="false" outlineLevel="0" collapsed="false">
      <c r="D200" s="3"/>
    </row>
    <row r="201" customFormat="false" ht="14.5" hidden="false" customHeight="false" outlineLevel="0" collapsed="false">
      <c r="D201" s="3"/>
    </row>
    <row r="202" customFormat="false" ht="14.5" hidden="false" customHeight="false" outlineLevel="0" collapsed="false">
      <c r="D202" s="3"/>
    </row>
    <row r="203" customFormat="false" ht="14.5" hidden="false" customHeight="false" outlineLevel="0" collapsed="false">
      <c r="D203" s="3"/>
    </row>
    <row r="204" customFormat="false" ht="14.5" hidden="false" customHeight="false" outlineLevel="0" collapsed="false">
      <c r="D204" s="3"/>
    </row>
    <row r="205" customFormat="false" ht="14.5" hidden="false" customHeight="false" outlineLevel="0" collapsed="false">
      <c r="D205" s="3"/>
    </row>
    <row r="206" customFormat="false" ht="14.5" hidden="false" customHeight="false" outlineLevel="0" collapsed="false">
      <c r="D206" s="3"/>
    </row>
    <row r="207" customFormat="false" ht="14.5" hidden="false" customHeight="false" outlineLevel="0" collapsed="false">
      <c r="D207" s="3"/>
    </row>
    <row r="208" customFormat="false" ht="14.5" hidden="false" customHeight="false" outlineLevel="0" collapsed="false">
      <c r="D208" s="3"/>
    </row>
    <row r="209" customFormat="false" ht="14.5" hidden="false" customHeight="false" outlineLevel="0" collapsed="false">
      <c r="D209" s="3"/>
    </row>
    <row r="210" customFormat="false" ht="14.5" hidden="false" customHeight="false" outlineLevel="0" collapsed="false">
      <c r="D210" s="3"/>
    </row>
    <row r="211" customFormat="false" ht="14.5" hidden="false" customHeight="false" outlineLevel="0" collapsed="false">
      <c r="D211" s="3"/>
    </row>
    <row r="212" customFormat="false" ht="14.5" hidden="false" customHeight="false" outlineLevel="0" collapsed="false">
      <c r="D212" s="3"/>
    </row>
    <row r="213" customFormat="false" ht="14.5" hidden="false" customHeight="false" outlineLevel="0" collapsed="false">
      <c r="D213" s="3"/>
    </row>
    <row r="214" customFormat="false" ht="14.5" hidden="false" customHeight="false" outlineLevel="0" collapsed="false">
      <c r="D214" s="3"/>
    </row>
    <row r="215" customFormat="false" ht="14.5" hidden="false" customHeight="false" outlineLevel="0" collapsed="false">
      <c r="D215" s="3"/>
    </row>
    <row r="216" customFormat="false" ht="14.5" hidden="false" customHeight="false" outlineLevel="0" collapsed="false">
      <c r="D216" s="3"/>
    </row>
    <row r="217" customFormat="false" ht="14.5" hidden="false" customHeight="false" outlineLevel="0" collapsed="false">
      <c r="D217" s="3"/>
    </row>
    <row r="218" customFormat="false" ht="14.5" hidden="false" customHeight="false" outlineLevel="0" collapsed="false">
      <c r="D218" s="3"/>
    </row>
    <row r="219" customFormat="false" ht="14.5" hidden="false" customHeight="false" outlineLevel="0" collapsed="false">
      <c r="D219" s="3"/>
    </row>
    <row r="220" customFormat="false" ht="14.5" hidden="false" customHeight="false" outlineLevel="0" collapsed="false">
      <c r="D220" s="3"/>
    </row>
    <row r="221" customFormat="false" ht="14.5" hidden="false" customHeight="false" outlineLevel="0" collapsed="false">
      <c r="D221" s="3"/>
    </row>
    <row r="222" customFormat="false" ht="14.5" hidden="false" customHeight="false" outlineLevel="0" collapsed="false">
      <c r="D222" s="3"/>
    </row>
    <row r="223" customFormat="false" ht="14.5" hidden="false" customHeight="false" outlineLevel="0" collapsed="false">
      <c r="D223" s="3"/>
    </row>
    <row r="224" customFormat="false" ht="14.5" hidden="false" customHeight="false" outlineLevel="0" collapsed="false">
      <c r="D224" s="3"/>
    </row>
    <row r="225" customFormat="false" ht="14.5" hidden="false" customHeight="false" outlineLevel="0" collapsed="false">
      <c r="D225" s="3"/>
    </row>
    <row r="226" customFormat="false" ht="14.5" hidden="false" customHeight="false" outlineLevel="0" collapsed="false">
      <c r="D226" s="3"/>
    </row>
    <row r="227" customFormat="false" ht="14.5" hidden="false" customHeight="false" outlineLevel="0" collapsed="false">
      <c r="D227" s="3"/>
    </row>
    <row r="228" customFormat="false" ht="14.5" hidden="false" customHeight="false" outlineLevel="0" collapsed="false">
      <c r="D228" s="3"/>
    </row>
    <row r="229" customFormat="false" ht="14.5" hidden="false" customHeight="false" outlineLevel="0" collapsed="false">
      <c r="D229" s="3"/>
    </row>
    <row r="230" customFormat="false" ht="14.5" hidden="false" customHeight="false" outlineLevel="0" collapsed="false">
      <c r="D230" s="3"/>
    </row>
    <row r="231" customFormat="false" ht="14.5" hidden="false" customHeight="false" outlineLevel="0" collapsed="false">
      <c r="D231" s="3"/>
    </row>
    <row r="232" customFormat="false" ht="14.5" hidden="false" customHeight="false" outlineLevel="0" collapsed="false">
      <c r="D232" s="3"/>
    </row>
    <row r="233" customFormat="false" ht="14.5" hidden="false" customHeight="false" outlineLevel="0" collapsed="false">
      <c r="D233" s="3"/>
    </row>
    <row r="234" customFormat="false" ht="14.5" hidden="false" customHeight="false" outlineLevel="0" collapsed="false">
      <c r="D234" s="3"/>
    </row>
    <row r="235" customFormat="false" ht="14.5" hidden="false" customHeight="false" outlineLevel="0" collapsed="false">
      <c r="D235" s="3"/>
    </row>
    <row r="236" customFormat="false" ht="14.5" hidden="false" customHeight="false" outlineLevel="0" collapsed="false">
      <c r="D236" s="3"/>
    </row>
    <row r="237" customFormat="false" ht="14.5" hidden="false" customHeight="false" outlineLevel="0" collapsed="false">
      <c r="D237" s="3"/>
    </row>
    <row r="238" customFormat="false" ht="14.5" hidden="false" customHeight="false" outlineLevel="0" collapsed="false">
      <c r="D238" s="3"/>
    </row>
    <row r="239" customFormat="false" ht="14.5" hidden="false" customHeight="false" outlineLevel="0" collapsed="false">
      <c r="D239" s="3"/>
    </row>
    <row r="240" customFormat="false" ht="14.5" hidden="false" customHeight="false" outlineLevel="0" collapsed="false">
      <c r="D240" s="3"/>
    </row>
    <row r="241" customFormat="false" ht="14.5" hidden="false" customHeight="false" outlineLevel="0" collapsed="false">
      <c r="D241" s="3"/>
    </row>
    <row r="242" customFormat="false" ht="14.5" hidden="false" customHeight="false" outlineLevel="0" collapsed="false">
      <c r="D242" s="3"/>
    </row>
    <row r="243" customFormat="false" ht="14.5" hidden="false" customHeight="false" outlineLevel="0" collapsed="false">
      <c r="D243" s="3"/>
    </row>
    <row r="244" customFormat="false" ht="14.5" hidden="false" customHeight="false" outlineLevel="0" collapsed="false">
      <c r="D244" s="3"/>
    </row>
    <row r="245" customFormat="false" ht="14.5" hidden="false" customHeight="false" outlineLevel="0" collapsed="false">
      <c r="D245" s="3"/>
    </row>
    <row r="246" customFormat="false" ht="14.5" hidden="false" customHeight="false" outlineLevel="0" collapsed="false">
      <c r="D246" s="3"/>
    </row>
    <row r="247" customFormat="false" ht="14.5" hidden="false" customHeight="false" outlineLevel="0" collapsed="false">
      <c r="D247" s="3"/>
    </row>
    <row r="248" customFormat="false" ht="14.5" hidden="false" customHeight="false" outlineLevel="0" collapsed="false">
      <c r="D248" s="3"/>
    </row>
    <row r="249" customFormat="false" ht="14.5" hidden="false" customHeight="false" outlineLevel="0" collapsed="false">
      <c r="D249" s="3"/>
    </row>
    <row r="250" customFormat="false" ht="14.5" hidden="false" customHeight="false" outlineLevel="0" collapsed="false">
      <c r="D250" s="3"/>
    </row>
    <row r="251" customFormat="false" ht="14.5" hidden="false" customHeight="false" outlineLevel="0" collapsed="false">
      <c r="D251" s="3"/>
    </row>
    <row r="252" customFormat="false" ht="14.5" hidden="false" customHeight="false" outlineLevel="0" collapsed="false">
      <c r="D252" s="3"/>
    </row>
    <row r="253" customFormat="false" ht="14.5" hidden="false" customHeight="false" outlineLevel="0" collapsed="false">
      <c r="D253" s="3"/>
    </row>
    <row r="254" customFormat="false" ht="14.5" hidden="false" customHeight="false" outlineLevel="0" collapsed="false">
      <c r="D254" s="3"/>
    </row>
    <row r="255" customFormat="false" ht="14.5" hidden="false" customHeight="false" outlineLevel="0" collapsed="false">
      <c r="D255" s="3"/>
    </row>
    <row r="256" customFormat="false" ht="14.5" hidden="false" customHeight="false" outlineLevel="0" collapsed="false">
      <c r="D256" s="3"/>
    </row>
    <row r="257" customFormat="false" ht="14.5" hidden="false" customHeight="false" outlineLevel="0" collapsed="false">
      <c r="D257" s="3"/>
    </row>
    <row r="258" customFormat="false" ht="14.5" hidden="false" customHeight="false" outlineLevel="0" collapsed="false">
      <c r="D258" s="3"/>
    </row>
    <row r="259" customFormat="false" ht="14.5" hidden="false" customHeight="false" outlineLevel="0" collapsed="false">
      <c r="D259" s="3"/>
    </row>
    <row r="260" customFormat="false" ht="14.5" hidden="false" customHeight="false" outlineLevel="0" collapsed="false">
      <c r="D260" s="3"/>
    </row>
    <row r="261" customFormat="false" ht="14.5" hidden="false" customHeight="false" outlineLevel="0" collapsed="false">
      <c r="D26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9"/>
  <sheetViews>
    <sheetView showFormulas="false" showGridLines="true" showRowColHeaders="true" showZeros="true" rightToLeft="false" tabSelected="false" showOutlineSymbols="true" defaultGridColor="true" view="normal" topLeftCell="L14" colorId="64" zoomScale="71" zoomScaleNormal="71" zoomScalePageLayoutView="100" workbookViewId="0">
      <selection pane="topLeft" activeCell="F2" activeCellId="0" sqref="F2"/>
    </sheetView>
  </sheetViews>
  <sheetFormatPr defaultColWidth="8.73046875" defaultRowHeight="14.5" zeroHeight="false" outlineLevelRow="0" outlineLevelCol="0"/>
  <cols>
    <col collapsed="false" customWidth="true" hidden="false" outlineLevel="0" max="4" min="4" style="0" width="13.17"/>
    <col collapsed="false" customWidth="true" hidden="false" outlineLevel="0" max="5" min="5" style="0" width="21.55"/>
    <col collapsed="false" customWidth="true" hidden="false" outlineLevel="0" max="7" min="7" style="0" width="23.63"/>
    <col collapsed="false" customWidth="true" hidden="false" outlineLevel="0" max="8" min="8" style="0" width="28.82"/>
    <col collapsed="false" customWidth="true" hidden="false" outlineLevel="0" max="9" min="9" style="0" width="9.91"/>
    <col collapsed="false" customWidth="true" hidden="false" outlineLevel="0" max="11" min="11" style="0" width="10.91"/>
    <col collapsed="false" customWidth="true" hidden="false" outlineLevel="0" max="15" min="15" style="0" width="10.54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96</v>
      </c>
      <c r="E1" s="6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</row>
    <row r="2" customFormat="false" ht="14.5" hidden="false" customHeight="false" outlineLevel="0" collapsed="false">
      <c r="A2" s="0" t="n">
        <v>1</v>
      </c>
      <c r="B2" s="0" t="s">
        <v>4</v>
      </c>
      <c r="C2" s="0" t="n">
        <v>164.1</v>
      </c>
      <c r="D2" s="3"/>
      <c r="F2" s="3" t="n">
        <f aca="false">C2-L$23</f>
        <v>157.23</v>
      </c>
      <c r="G2" s="7" t="n">
        <f aca="false">O$40+O$39*A2</f>
        <v>159.13147333187</v>
      </c>
      <c r="H2" s="8" t="n">
        <f aca="false">G2+P$23</f>
        <v>165.824806665203</v>
      </c>
      <c r="I2" s="3" t="n">
        <f aca="false">C2-H2</f>
        <v>-1.72480666520343</v>
      </c>
      <c r="J2" s="3" t="n">
        <f aca="false">F2-G2</f>
        <v>-1.90147333187011</v>
      </c>
    </row>
    <row r="3" customFormat="false" ht="14.5" hidden="false" customHeight="false" outlineLevel="0" collapsed="false">
      <c r="A3" s="0" t="n">
        <f aca="false">A2+1</f>
        <v>2</v>
      </c>
      <c r="B3" s="0" t="s">
        <v>5</v>
      </c>
      <c r="C3" s="0" t="n">
        <v>142.8</v>
      </c>
      <c r="D3" s="3"/>
      <c r="F3" s="3" t="n">
        <f aca="false">C3-L$24</f>
        <v>147.653333333333</v>
      </c>
      <c r="G3" s="7" t="n">
        <f aca="false">O$39+O$40*A3</f>
        <v>159.234409237236</v>
      </c>
      <c r="H3" s="8" t="n">
        <f aca="false">G3+P$24</f>
        <v>154.204409237236</v>
      </c>
      <c r="I3" s="3" t="n">
        <f aca="false">C3-H3</f>
        <v>-11.4044092372363</v>
      </c>
      <c r="J3" s="3" t="n">
        <f aca="false">F3-G3</f>
        <v>-11.581075903903</v>
      </c>
    </row>
    <row r="4" customFormat="false" ht="14.5" hidden="false" customHeight="false" outlineLevel="0" collapsed="false">
      <c r="A4" s="0" t="n">
        <f aca="false">A3+1</f>
        <v>3</v>
      </c>
      <c r="B4" s="0" t="s">
        <v>6</v>
      </c>
      <c r="C4" s="0" t="n">
        <v>157.9</v>
      </c>
      <c r="D4" s="3"/>
      <c r="F4" s="3" t="n">
        <f aca="false">C4-L$25</f>
        <v>146.288333333333</v>
      </c>
      <c r="G4" s="7" t="n">
        <f aca="false">O$39+O$40*A4</f>
        <v>159.337345142603</v>
      </c>
      <c r="H4" s="8" t="n">
        <f aca="false">G4+P$25</f>
        <v>170.772345142603</v>
      </c>
      <c r="I4" s="3" t="n">
        <f aca="false">C4-H4</f>
        <v>-12.8723451426025</v>
      </c>
      <c r="J4" s="3" t="n">
        <f aca="false">F4-G4</f>
        <v>-13.0490118092692</v>
      </c>
    </row>
    <row r="5" customFormat="false" ht="14.5" hidden="false" customHeight="false" outlineLevel="0" collapsed="false">
      <c r="A5" s="0" t="n">
        <f aca="false">A4+1</f>
        <v>4</v>
      </c>
      <c r="B5" s="0" t="s">
        <v>7</v>
      </c>
      <c r="C5" s="0" t="n">
        <v>159.2</v>
      </c>
      <c r="D5" s="3"/>
      <c r="F5" s="3" t="n">
        <f aca="false">C5-L$26</f>
        <v>166.406666666667</v>
      </c>
      <c r="G5" s="7" t="n">
        <f aca="false">O$39+O$40*A5</f>
        <v>159.440281047969</v>
      </c>
      <c r="H5" s="8" t="n">
        <f aca="false">G5+P$26</f>
        <v>152.056947714635</v>
      </c>
      <c r="I5" s="3" t="n">
        <f aca="false">C5-H5</f>
        <v>7.14305228536458</v>
      </c>
      <c r="J5" s="3" t="n">
        <f aca="false">F5-G5</f>
        <v>6.96638561869793</v>
      </c>
    </row>
    <row r="6" customFormat="false" ht="14.5" hidden="false" customHeight="false" outlineLevel="0" collapsed="false">
      <c r="A6" s="0" t="n">
        <f aca="false">A5+1</f>
        <v>5</v>
      </c>
      <c r="B6" s="0" t="s">
        <v>8</v>
      </c>
      <c r="C6" s="0" t="n">
        <v>162.2</v>
      </c>
      <c r="D6" s="3"/>
      <c r="F6" s="3" t="n">
        <f aca="false">C6-L$27</f>
        <v>169.155</v>
      </c>
      <c r="G6" s="7" t="n">
        <f aca="false">O$39+O$40*A6</f>
        <v>159.543216953335</v>
      </c>
      <c r="H6" s="8" t="n">
        <f aca="false">G6+P$27</f>
        <v>152.411550286668</v>
      </c>
      <c r="I6" s="3" t="n">
        <f aca="false">C6-H6</f>
        <v>9.78844971333169</v>
      </c>
      <c r="J6" s="3" t="n">
        <f aca="false">F6-G6</f>
        <v>9.61178304666501</v>
      </c>
    </row>
    <row r="7" customFormat="false" ht="14.5" hidden="false" customHeight="false" outlineLevel="0" collapsed="false">
      <c r="A7" s="0" t="n">
        <f aca="false">A6+1</f>
        <v>6</v>
      </c>
      <c r="B7" s="0" t="s">
        <v>9</v>
      </c>
      <c r="C7" s="0" t="n">
        <v>123.1</v>
      </c>
      <c r="D7" s="3"/>
      <c r="F7" s="3" t="n">
        <f aca="false">C7-L$28</f>
        <v>149.416666666667</v>
      </c>
      <c r="G7" s="7" t="n">
        <f aca="false">O$39+O$40*A7</f>
        <v>159.646152858701</v>
      </c>
      <c r="H7" s="8" t="n">
        <f aca="false">G7+P$28</f>
        <v>133.152819525368</v>
      </c>
      <c r="I7" s="3" t="n">
        <f aca="false">C7-H7</f>
        <v>-10.0528195253679</v>
      </c>
      <c r="J7" s="3" t="n">
        <f aca="false">F7-G7</f>
        <v>-10.2294861920345</v>
      </c>
    </row>
    <row r="8" customFormat="false" ht="14.5" hidden="false" customHeight="false" outlineLevel="0" collapsed="false">
      <c r="A8" s="0" t="n">
        <f aca="false">A7+1</f>
        <v>7</v>
      </c>
      <c r="B8" s="0" t="s">
        <v>10</v>
      </c>
      <c r="C8" s="0" t="n">
        <v>130</v>
      </c>
      <c r="D8" s="3"/>
      <c r="F8" s="3" t="n">
        <f aca="false">C8-L$29</f>
        <v>150.85</v>
      </c>
      <c r="G8" s="7" t="n">
        <f aca="false">O$39+O$40*A8</f>
        <v>159.749088764067</v>
      </c>
      <c r="H8" s="8" t="n">
        <f aca="false">G8+P$29</f>
        <v>138.722422097401</v>
      </c>
      <c r="I8" s="3" t="n">
        <f aca="false">C8-H8</f>
        <v>-8.72242209740071</v>
      </c>
      <c r="J8" s="3" t="n">
        <f aca="false">F8-G8</f>
        <v>-8.89908876406739</v>
      </c>
    </row>
    <row r="9" customFormat="false" ht="14.5" hidden="false" customHeight="false" outlineLevel="0" collapsed="false">
      <c r="A9" s="0" t="n">
        <f aca="false">A8+1</f>
        <v>8</v>
      </c>
      <c r="B9" s="0" t="s">
        <v>11</v>
      </c>
      <c r="C9" s="0" t="n">
        <v>150.1</v>
      </c>
      <c r="D9" s="3"/>
      <c r="F9" s="3" t="n">
        <f aca="false">C9-L$30</f>
        <v>164.358333333333</v>
      </c>
      <c r="G9" s="7" t="n">
        <f aca="false">O$39+O$40*A9</f>
        <v>159.852024669434</v>
      </c>
      <c r="H9" s="8" t="n">
        <f aca="false">G9+P$30</f>
        <v>145.417024669434</v>
      </c>
      <c r="I9" s="3" t="n">
        <f aca="false">C9-H9</f>
        <v>4.68297533056639</v>
      </c>
      <c r="J9" s="3" t="n">
        <f aca="false">F9-G9</f>
        <v>4.50630866389972</v>
      </c>
    </row>
    <row r="10" customFormat="false" ht="14.5" hidden="false" customHeight="false" outlineLevel="0" collapsed="false">
      <c r="A10" s="0" t="n">
        <f aca="false">A9+1</f>
        <v>9</v>
      </c>
      <c r="B10" s="0" t="s">
        <v>12</v>
      </c>
      <c r="C10" s="0" t="n">
        <v>169.4</v>
      </c>
      <c r="D10" s="3"/>
      <c r="F10" s="3" t="n">
        <f aca="false">C10-L$31</f>
        <v>178.497916666667</v>
      </c>
      <c r="G10" s="7" t="n">
        <f aca="false">O$39+O$40*A10</f>
        <v>159.9549605748</v>
      </c>
      <c r="H10" s="8" t="n">
        <f aca="false">G10+P$31</f>
        <v>150.680377241467</v>
      </c>
      <c r="I10" s="3" t="n">
        <f aca="false">C10-H10</f>
        <v>18.7196227585335</v>
      </c>
      <c r="J10" s="3" t="n">
        <f aca="false">F10-G10</f>
        <v>18.5429560918668</v>
      </c>
    </row>
    <row r="11" customFormat="false" ht="14.5" hidden="false" customHeight="false" outlineLevel="0" collapsed="false">
      <c r="A11" s="0" t="n">
        <f aca="false">A10+1</f>
        <v>10</v>
      </c>
      <c r="B11" s="0" t="s">
        <v>13</v>
      </c>
      <c r="C11" s="0" t="n">
        <v>179.7</v>
      </c>
      <c r="D11" s="3"/>
      <c r="F11" s="3" t="n">
        <f aca="false">C11-L$32</f>
        <v>171.489583333333</v>
      </c>
      <c r="G11" s="7" t="n">
        <f aca="false">O$39+O$40*A11</f>
        <v>160.057896480166</v>
      </c>
      <c r="H11" s="8" t="n">
        <f aca="false">G11+P$32</f>
        <v>168.091646480166</v>
      </c>
      <c r="I11" s="3" t="n">
        <f aca="false">C11-H11</f>
        <v>11.6083535198339</v>
      </c>
      <c r="J11" s="3" t="n">
        <f aca="false">F11-G11</f>
        <v>11.4316868531673</v>
      </c>
    </row>
    <row r="12" customFormat="false" ht="14.5" hidden="false" customHeight="false" outlineLevel="0" collapsed="false">
      <c r="A12" s="0" t="n">
        <f aca="false">A11+1</f>
        <v>11</v>
      </c>
      <c r="B12" s="0" t="s">
        <v>14</v>
      </c>
      <c r="C12" s="0" t="n">
        <v>182.1</v>
      </c>
      <c r="D12" s="3"/>
      <c r="F12" s="3" t="n">
        <f aca="false">C12-L$33</f>
        <v>159.104166666667</v>
      </c>
      <c r="G12" s="7" t="n">
        <f aca="false">O$39+O$40*A12</f>
        <v>160.160832385532</v>
      </c>
      <c r="H12" s="8" t="n">
        <f aca="false">G12+P$33</f>
        <v>182.979999052199</v>
      </c>
      <c r="I12" s="3" t="n">
        <f aca="false">C12-H12</f>
        <v>-0.87999905219894</v>
      </c>
      <c r="J12" s="3" t="n">
        <f aca="false">F12-G12</f>
        <v>-1.05666571886562</v>
      </c>
    </row>
    <row r="13" customFormat="false" ht="14.5" hidden="false" customHeight="false" outlineLevel="0" collapsed="false">
      <c r="A13" s="0" t="n">
        <f aca="false">A12+1</f>
        <v>12</v>
      </c>
      <c r="B13" s="0" t="s">
        <v>15</v>
      </c>
      <c r="C13" s="0" t="n">
        <v>194.3</v>
      </c>
      <c r="D13" s="3" t="n">
        <f aca="false">AVERAGE(C2:C13)</f>
        <v>159.575</v>
      </c>
      <c r="E13" s="3" t="n">
        <f aca="false">C13-D13</f>
        <v>34.725</v>
      </c>
      <c r="F13" s="3" t="n">
        <f aca="false">C13-L$34</f>
        <v>152.33</v>
      </c>
      <c r="G13" s="7" t="n">
        <f aca="false">O$39+O$40*A13</f>
        <v>160.263768290898</v>
      </c>
      <c r="H13" s="8" t="n">
        <f aca="false">G13+P$34</f>
        <v>202.057101624232</v>
      </c>
      <c r="I13" s="3" t="n">
        <f aca="false">C13-H13</f>
        <v>-7.75710162423178</v>
      </c>
      <c r="J13" s="3" t="n">
        <f aca="false">F13-G13</f>
        <v>-7.93376829089846</v>
      </c>
    </row>
    <row r="14" customFormat="false" ht="14.5" hidden="false" customHeight="false" outlineLevel="0" collapsed="false">
      <c r="A14" s="0" t="n">
        <f aca="false">A13+1</f>
        <v>13</v>
      </c>
      <c r="B14" s="0" t="s">
        <v>16</v>
      </c>
      <c r="C14" s="0" t="n">
        <v>161.4</v>
      </c>
      <c r="D14" s="3" t="n">
        <f aca="false">AVERAGE(C3:C14)</f>
        <v>159.35</v>
      </c>
      <c r="E14" s="3" t="n">
        <f aca="false">C14-D14</f>
        <v>2.05000000000001</v>
      </c>
      <c r="F14" s="3" t="n">
        <f aca="false">C14-L$23</f>
        <v>154.53</v>
      </c>
      <c r="G14" s="7" t="n">
        <f aca="false">O$39+O$40*A14</f>
        <v>160.366704196265</v>
      </c>
      <c r="H14" s="8" t="n">
        <f aca="false">G14+P$23</f>
        <v>167.060037529598</v>
      </c>
      <c r="I14" s="3" t="n">
        <f aca="false">C14-H14</f>
        <v>-5.66003752959801</v>
      </c>
      <c r="J14" s="3" t="n">
        <f aca="false">F14-G14</f>
        <v>-5.83670419626469</v>
      </c>
    </row>
    <row r="15" customFormat="false" ht="14.5" hidden="false" customHeight="false" outlineLevel="0" collapsed="false">
      <c r="A15" s="0" t="n">
        <f aca="false">A14+1</f>
        <v>14</v>
      </c>
      <c r="B15" s="0" t="s">
        <v>17</v>
      </c>
      <c r="C15" s="0" t="n">
        <v>169.4</v>
      </c>
      <c r="D15" s="3" t="n">
        <f aca="false">AVERAGE(C4:C15)</f>
        <v>161.566666666667</v>
      </c>
      <c r="E15" s="3" t="n">
        <f aca="false">C15-D15</f>
        <v>7.83333333333331</v>
      </c>
      <c r="F15" s="3" t="n">
        <f aca="false">C15-L$24</f>
        <v>174.253333333333</v>
      </c>
      <c r="G15" s="7" t="n">
        <f aca="false">O$39+O$40*A15</f>
        <v>160.469640101631</v>
      </c>
      <c r="H15" s="8" t="n">
        <f aca="false">G15+P$24</f>
        <v>155.439640101631</v>
      </c>
      <c r="I15" s="3" t="n">
        <f aca="false">C15-H15</f>
        <v>13.9603598983691</v>
      </c>
      <c r="J15" s="3" t="n">
        <f aca="false">F15-G15</f>
        <v>13.7836932317024</v>
      </c>
    </row>
    <row r="16" customFormat="false" ht="14.5" hidden="false" customHeight="false" outlineLevel="0" collapsed="false">
      <c r="A16" s="0" t="n">
        <f aca="false">A15+1</f>
        <v>15</v>
      </c>
      <c r="B16" s="0" t="s">
        <v>18</v>
      </c>
      <c r="C16" s="0" t="n">
        <v>168.8</v>
      </c>
      <c r="D16" s="3" t="n">
        <f aca="false">AVERAGE(C5:C16)</f>
        <v>162.475</v>
      </c>
      <c r="E16" s="3" t="n">
        <f aca="false">C16-D16</f>
        <v>6.32500000000002</v>
      </c>
      <c r="F16" s="3" t="n">
        <f aca="false">C16-L$25</f>
        <v>157.188333333333</v>
      </c>
      <c r="G16" s="7" t="n">
        <f aca="false">O$39+O$40*A16</f>
        <v>160.572576006997</v>
      </c>
      <c r="H16" s="8" t="n">
        <f aca="false">G16+P$25</f>
        <v>172.007576006997</v>
      </c>
      <c r="I16" s="3" t="n">
        <f aca="false">C16-H16</f>
        <v>-3.20757600699713</v>
      </c>
      <c r="J16" s="3" t="n">
        <f aca="false">F16-G16</f>
        <v>-3.38424267366378</v>
      </c>
    </row>
    <row r="17" customFormat="false" ht="14.5" hidden="false" customHeight="false" outlineLevel="0" collapsed="false">
      <c r="A17" s="0" t="n">
        <f aca="false">A16+1</f>
        <v>16</v>
      </c>
      <c r="B17" s="0" t="s">
        <v>19</v>
      </c>
      <c r="C17" s="0" t="n">
        <v>158.1</v>
      </c>
      <c r="D17" s="3" t="n">
        <f aca="false">AVERAGE(C6:C17)</f>
        <v>162.383333333333</v>
      </c>
      <c r="E17" s="3" t="n">
        <f aca="false">C17-D17</f>
        <v>-4.28333333333336</v>
      </c>
      <c r="F17" s="3" t="n">
        <f aca="false">C17-L$26</f>
        <v>165.306666666667</v>
      </c>
      <c r="G17" s="7" t="n">
        <f aca="false">O$39+O$40*A17</f>
        <v>160.675511912363</v>
      </c>
      <c r="H17" s="8" t="n">
        <f aca="false">G17+P$26</f>
        <v>153.29217857903</v>
      </c>
      <c r="I17" s="3" t="n">
        <f aca="false">C17-H17</f>
        <v>4.80782142096996</v>
      </c>
      <c r="J17" s="3" t="n">
        <f aca="false">F17-G17</f>
        <v>4.63115475430331</v>
      </c>
    </row>
    <row r="18" customFormat="false" ht="14.5" hidden="false" customHeight="false" outlineLevel="0" collapsed="false">
      <c r="A18" s="0" t="n">
        <f aca="false">A17+1</f>
        <v>17</v>
      </c>
      <c r="B18" s="0" t="s">
        <v>20</v>
      </c>
      <c r="C18" s="0" t="n">
        <v>158.5</v>
      </c>
      <c r="D18" s="3" t="n">
        <f aca="false">AVERAGE(C7:C18)</f>
        <v>162.075</v>
      </c>
      <c r="E18" s="3" t="n">
        <f aca="false">C18-D18</f>
        <v>-3.57500000000002</v>
      </c>
      <c r="F18" s="3" t="n">
        <f aca="false">C18-L$27</f>
        <v>165.455</v>
      </c>
      <c r="G18" s="7" t="n">
        <f aca="false">O$39+O$40*A18</f>
        <v>160.77844781773</v>
      </c>
      <c r="H18" s="8" t="n">
        <f aca="false">G18+P$27</f>
        <v>153.646781151063</v>
      </c>
      <c r="I18" s="3" t="n">
        <f aca="false">C18-H18</f>
        <v>4.8532188489371</v>
      </c>
      <c r="J18" s="3" t="n">
        <f aca="false">F18-G18</f>
        <v>4.67655218227043</v>
      </c>
    </row>
    <row r="19" customFormat="false" ht="14.5" hidden="false" customHeight="false" outlineLevel="0" collapsed="false">
      <c r="A19" s="0" t="n">
        <f aca="false">A18+1</f>
        <v>18</v>
      </c>
      <c r="B19" s="0" t="s">
        <v>21</v>
      </c>
      <c r="C19" s="0" t="n">
        <v>135.3</v>
      </c>
      <c r="D19" s="3" t="n">
        <f aca="false">AVERAGE(C8:C19)</f>
        <v>163.091666666667</v>
      </c>
      <c r="E19" s="3" t="n">
        <f aca="false">C19-D19</f>
        <v>-27.7916666666667</v>
      </c>
      <c r="F19" s="3" t="n">
        <f aca="false">C19-L$28</f>
        <v>161.616666666667</v>
      </c>
      <c r="G19" s="7" t="n">
        <f aca="false">O$39+O$40*A19</f>
        <v>160.881383723096</v>
      </c>
      <c r="H19" s="8" t="n">
        <f aca="false">G19+P$28</f>
        <v>134.388050389762</v>
      </c>
      <c r="I19" s="3" t="n">
        <f aca="false">C19-H19</f>
        <v>0.911949610237571</v>
      </c>
      <c r="J19" s="3" t="n">
        <f aca="false">F19-G19</f>
        <v>0.735282943570894</v>
      </c>
    </row>
    <row r="20" customFormat="false" ht="14.5" hidden="false" customHeight="false" outlineLevel="0" collapsed="false">
      <c r="A20" s="0" t="n">
        <f aca="false">A19+1</f>
        <v>19</v>
      </c>
      <c r="B20" s="0" t="s">
        <v>22</v>
      </c>
      <c r="C20" s="0" t="n">
        <v>149.3</v>
      </c>
      <c r="D20" s="3" t="n">
        <f aca="false">AVERAGE(C9:C20)</f>
        <v>164.7</v>
      </c>
      <c r="E20" s="3" t="n">
        <f aca="false">C20-D20</f>
        <v>-15.4</v>
      </c>
      <c r="F20" s="3" t="n">
        <f aca="false">C20-L$29</f>
        <v>170.15</v>
      </c>
      <c r="G20" s="7" t="n">
        <f aca="false">O$39+O$40*A20</f>
        <v>160.984319628462</v>
      </c>
      <c r="H20" s="8" t="n">
        <f aca="false">G20+P$29</f>
        <v>139.957652961795</v>
      </c>
      <c r="I20" s="3" t="n">
        <f aca="false">C20-H20</f>
        <v>9.34234703820465</v>
      </c>
      <c r="J20" s="3" t="n">
        <f aca="false">F20-G20</f>
        <v>9.165680371538</v>
      </c>
    </row>
    <row r="21" customFormat="false" ht="14.5" hidden="false" customHeight="false" outlineLevel="0" collapsed="false">
      <c r="A21" s="0" t="n">
        <f aca="false">A20+1</f>
        <v>20</v>
      </c>
      <c r="B21" s="0" t="s">
        <v>23</v>
      </c>
      <c r="C21" s="0" t="n">
        <v>143.4</v>
      </c>
      <c r="D21" s="3" t="n">
        <f aca="false">AVERAGE(C10:C21)</f>
        <v>164.141666666667</v>
      </c>
      <c r="E21" s="3" t="n">
        <f aca="false">C21-D21</f>
        <v>-20.7416666666666</v>
      </c>
      <c r="F21" s="3" t="n">
        <f aca="false">C21-L$30</f>
        <v>157.658333333333</v>
      </c>
      <c r="G21" s="7" t="n">
        <f aca="false">O$39+O$40*A21</f>
        <v>161.087255533828</v>
      </c>
      <c r="H21" s="8" t="n">
        <f aca="false">G21+P$30</f>
        <v>146.652255533828</v>
      </c>
      <c r="I21" s="3" t="n">
        <f aca="false">C21-H21</f>
        <v>-3.25225553382822</v>
      </c>
      <c r="J21" s="3" t="n">
        <f aca="false">F21-G21</f>
        <v>-3.4289222004949</v>
      </c>
    </row>
    <row r="22" customFormat="false" ht="14.5" hidden="false" customHeight="false" outlineLevel="0" collapsed="false">
      <c r="A22" s="0" t="n">
        <f aca="false">A21+1</f>
        <v>21</v>
      </c>
      <c r="B22" s="0" t="s">
        <v>24</v>
      </c>
      <c r="C22" s="0" t="n">
        <v>142.2</v>
      </c>
      <c r="D22" s="3" t="n">
        <f aca="false">AVERAGE(C11:C22)</f>
        <v>161.875</v>
      </c>
      <c r="E22" s="3" t="n">
        <f aca="false">C22-D22</f>
        <v>-19.675</v>
      </c>
      <c r="F22" s="3" t="n">
        <f aca="false">C22-L$31</f>
        <v>151.297916666667</v>
      </c>
      <c r="G22" s="7" t="n">
        <f aca="false">O$39+O$40*A22</f>
        <v>161.190191439194</v>
      </c>
      <c r="H22" s="8" t="n">
        <f aca="false">G22+P$31</f>
        <v>151.915608105861</v>
      </c>
      <c r="I22" s="3" t="n">
        <f aca="false">C22-H22</f>
        <v>-9.71560810586112</v>
      </c>
      <c r="J22" s="3" t="n">
        <f aca="false">F22-G22</f>
        <v>-9.89227477252777</v>
      </c>
      <c r="K22" s="5" t="s">
        <v>103</v>
      </c>
      <c r="O22" s="5" t="s">
        <v>104</v>
      </c>
    </row>
    <row r="23" customFormat="false" ht="14.5" hidden="false" customHeight="false" outlineLevel="0" collapsed="false">
      <c r="A23" s="0" t="n">
        <f aca="false">A22+1</f>
        <v>22</v>
      </c>
      <c r="B23" s="0" t="s">
        <v>25</v>
      </c>
      <c r="C23" s="0" t="n">
        <v>188.4</v>
      </c>
      <c r="D23" s="3" t="n">
        <f aca="false">AVERAGE(C12:C23)</f>
        <v>162.6</v>
      </c>
      <c r="E23" s="3" t="n">
        <f aca="false">C23-D23</f>
        <v>25.8</v>
      </c>
      <c r="F23" s="3" t="n">
        <f aca="false">C23-L$32</f>
        <v>180.189583333333</v>
      </c>
      <c r="G23" s="7" t="n">
        <f aca="false">O$39+O$40*A23</f>
        <v>161.293127344561</v>
      </c>
      <c r="H23" s="8" t="n">
        <f aca="false">G23+P$32</f>
        <v>169.326877344561</v>
      </c>
      <c r="I23" s="3" t="n">
        <f aca="false">C23-H23</f>
        <v>19.0731226554393</v>
      </c>
      <c r="J23" s="3" t="n">
        <f aca="false">F23-G23</f>
        <v>18.8964559887727</v>
      </c>
      <c r="K23" s="0" t="s">
        <v>105</v>
      </c>
      <c r="L23" s="3" t="n">
        <f aca="false">AVERAGE(E14,E26,E38,E50,E62)</f>
        <v>6.86999999999999</v>
      </c>
      <c r="O23" s="0" t="s">
        <v>105</v>
      </c>
      <c r="P23" s="3" t="n">
        <f aca="false">L23-L$36</f>
        <v>6.69333333333332</v>
      </c>
    </row>
    <row r="24" customFormat="false" ht="14.5" hidden="false" customHeight="false" outlineLevel="0" collapsed="false">
      <c r="A24" s="0" t="n">
        <f aca="false">A23+1</f>
        <v>23</v>
      </c>
      <c r="B24" s="0" t="s">
        <v>26</v>
      </c>
      <c r="C24" s="0" t="n">
        <v>166.2</v>
      </c>
      <c r="D24" s="3" t="n">
        <f aca="false">AVERAGE(C13:C24)</f>
        <v>161.275</v>
      </c>
      <c r="E24" s="3" t="n">
        <f aca="false">C24-D24</f>
        <v>4.92499999999998</v>
      </c>
      <c r="F24" s="3" t="n">
        <f aca="false">C24-L$33</f>
        <v>143.204166666667</v>
      </c>
      <c r="G24" s="7" t="n">
        <f aca="false">O$39+O$40*A24</f>
        <v>161.396063249927</v>
      </c>
      <c r="H24" s="8" t="n">
        <f aca="false">G24+P$33</f>
        <v>184.215229916594</v>
      </c>
      <c r="I24" s="3" t="n">
        <f aca="false">C24-H24</f>
        <v>-18.0152299165935</v>
      </c>
      <c r="J24" s="3" t="n">
        <f aca="false">F24-G24</f>
        <v>-18.1918965832602</v>
      </c>
      <c r="K24" s="0" t="s">
        <v>106</v>
      </c>
      <c r="L24" s="3" t="n">
        <f aca="false">AVERAGE(E15,E27,E39,E51,E63)</f>
        <v>-4.85333333333334</v>
      </c>
      <c r="O24" s="0" t="s">
        <v>106</v>
      </c>
      <c r="P24" s="3" t="n">
        <f aca="false">L24-L$36</f>
        <v>-5.03</v>
      </c>
    </row>
    <row r="25" customFormat="false" ht="14.5" hidden="false" customHeight="false" outlineLevel="0" collapsed="false">
      <c r="A25" s="0" t="n">
        <f aca="false">A24+1</f>
        <v>24</v>
      </c>
      <c r="B25" s="0" t="s">
        <v>29</v>
      </c>
      <c r="C25" s="0" t="n">
        <v>199.2</v>
      </c>
      <c r="D25" s="3" t="n">
        <f aca="false">AVERAGE(C14:C25)</f>
        <v>161.683333333333</v>
      </c>
      <c r="E25" s="3" t="n">
        <f aca="false">C25-D25</f>
        <v>37.5166666666666</v>
      </c>
      <c r="F25" s="3" t="n">
        <f aca="false">C25-L$34</f>
        <v>157.23</v>
      </c>
      <c r="G25" s="7" t="n">
        <f aca="false">O$39+O$40*A25</f>
        <v>161.498999155293</v>
      </c>
      <c r="H25" s="8" t="n">
        <f aca="false">G25+P$34</f>
        <v>203.292332488626</v>
      </c>
      <c r="I25" s="3" t="n">
        <f aca="false">C25-H25</f>
        <v>-4.09233248862643</v>
      </c>
      <c r="J25" s="3" t="n">
        <f aca="false">F25-G25</f>
        <v>-4.2689991552931</v>
      </c>
      <c r="K25" s="0" t="s">
        <v>107</v>
      </c>
      <c r="L25" s="3" t="n">
        <f aca="false">AVERAGE(E16,E28,E40,E52,E64)</f>
        <v>11.6116666666667</v>
      </c>
      <c r="O25" s="0" t="s">
        <v>107</v>
      </c>
      <c r="P25" s="3" t="n">
        <f aca="false">L25-L$36</f>
        <v>11.435</v>
      </c>
    </row>
    <row r="26" customFormat="false" ht="14.5" hidden="false" customHeight="false" outlineLevel="0" collapsed="false">
      <c r="A26" s="0" t="n">
        <f aca="false">A25+1</f>
        <v>25</v>
      </c>
      <c r="B26" s="0" t="s">
        <v>30</v>
      </c>
      <c r="C26" s="0" t="n">
        <v>182.7</v>
      </c>
      <c r="D26" s="3" t="n">
        <f aca="false">AVERAGE(C15:C26)</f>
        <v>163.458333333333</v>
      </c>
      <c r="E26" s="3" t="n">
        <f aca="false">C26-D26</f>
        <v>19.2416666666666</v>
      </c>
      <c r="F26" s="3" t="n">
        <f aca="false">C26-L$23</f>
        <v>175.83</v>
      </c>
      <c r="G26" s="7" t="n">
        <f aca="false">O$39+O$40*A26</f>
        <v>161.601935060659</v>
      </c>
      <c r="H26" s="8" t="n">
        <f aca="false">G26+P$23</f>
        <v>168.295268393993</v>
      </c>
      <c r="I26" s="3" t="n">
        <f aca="false">C26-H26</f>
        <v>14.4047316060073</v>
      </c>
      <c r="J26" s="3" t="n">
        <f aca="false">F26-G26</f>
        <v>14.2280649393407</v>
      </c>
      <c r="K26" s="0" t="s">
        <v>108</v>
      </c>
      <c r="L26" s="3" t="n">
        <f aca="false">AVERAGE(E17,E29,E41,E53,E65)</f>
        <v>-7.20666666666667</v>
      </c>
      <c r="O26" s="0" t="s">
        <v>108</v>
      </c>
      <c r="P26" s="3" t="n">
        <f aca="false">L26-L$36</f>
        <v>-7.38333333333334</v>
      </c>
    </row>
    <row r="27" customFormat="false" ht="14.5" hidden="false" customHeight="false" outlineLevel="0" collapsed="false">
      <c r="A27" s="0" t="n">
        <f aca="false">A26+1</f>
        <v>26</v>
      </c>
      <c r="B27" s="0" t="s">
        <v>33</v>
      </c>
      <c r="C27" s="0" t="n">
        <v>145.2</v>
      </c>
      <c r="D27" s="3" t="n">
        <f aca="false">AVERAGE(C16:C27)</f>
        <v>161.441666666667</v>
      </c>
      <c r="E27" s="3" t="n">
        <f aca="false">C27-D27</f>
        <v>-16.2416666666667</v>
      </c>
      <c r="F27" s="3" t="n">
        <f aca="false">C27-L$24</f>
        <v>150.053333333333</v>
      </c>
      <c r="G27" s="7" t="n">
        <f aca="false">O$39+O$40*A27</f>
        <v>161.704870966026</v>
      </c>
      <c r="H27" s="8" t="n">
        <f aca="false">G27+P$24</f>
        <v>156.674870966026</v>
      </c>
      <c r="I27" s="3" t="n">
        <f aca="false">C27-H27</f>
        <v>-11.4748709660255</v>
      </c>
      <c r="J27" s="3" t="n">
        <f aca="false">F27-G27</f>
        <v>-11.6515376326922</v>
      </c>
      <c r="K27" s="0" t="s">
        <v>109</v>
      </c>
      <c r="L27" s="3" t="n">
        <f aca="false">AVERAGE(E18,E30,E42,E54,E66)</f>
        <v>-6.955</v>
      </c>
      <c r="O27" s="0" t="s">
        <v>109</v>
      </c>
      <c r="P27" s="3" t="n">
        <f aca="false">L27-L$36</f>
        <v>-7.13166666666666</v>
      </c>
    </row>
    <row r="28" customFormat="false" ht="14.5" hidden="false" customHeight="false" outlineLevel="0" collapsed="false">
      <c r="A28" s="0" t="n">
        <f aca="false">A27+1</f>
        <v>27</v>
      </c>
      <c r="B28" s="0" t="s">
        <v>36</v>
      </c>
      <c r="C28" s="0" t="n">
        <v>182.1</v>
      </c>
      <c r="D28" s="3" t="n">
        <f aca="false">AVERAGE(C17:C28)</f>
        <v>162.55</v>
      </c>
      <c r="E28" s="3" t="n">
        <f aca="false">C28-D28</f>
        <v>19.55</v>
      </c>
      <c r="F28" s="3" t="n">
        <f aca="false">C28-L$25</f>
        <v>170.488333333333</v>
      </c>
      <c r="G28" s="7" t="n">
        <f aca="false">O$39+O$40*A28</f>
        <v>161.807806871392</v>
      </c>
      <c r="H28" s="8" t="n">
        <f aca="false">G28+P$25</f>
        <v>173.242806871392</v>
      </c>
      <c r="I28" s="3" t="n">
        <f aca="false">C28-H28</f>
        <v>8.85719312860826</v>
      </c>
      <c r="J28" s="3" t="n">
        <f aca="false">F28-G28</f>
        <v>8.68052646194161</v>
      </c>
      <c r="K28" s="0" t="s">
        <v>110</v>
      </c>
      <c r="L28" s="3" t="n">
        <f aca="false">AVERAGE(E19,E31,E43,E55,E67)</f>
        <v>-26.3166666666667</v>
      </c>
      <c r="O28" s="0" t="s">
        <v>110</v>
      </c>
      <c r="P28" s="3" t="n">
        <f aca="false">L28-L$36</f>
        <v>-26.4933333333333</v>
      </c>
    </row>
    <row r="29" customFormat="false" ht="14.5" hidden="false" customHeight="false" outlineLevel="0" collapsed="false">
      <c r="A29" s="0" t="n">
        <f aca="false">A28+1</f>
        <v>28</v>
      </c>
      <c r="B29" s="0" t="s">
        <v>39</v>
      </c>
      <c r="C29" s="0" t="n">
        <v>158.7</v>
      </c>
      <c r="D29" s="3" t="n">
        <f aca="false">AVERAGE(C18:C29)</f>
        <v>162.6</v>
      </c>
      <c r="E29" s="3" t="n">
        <f aca="false">C29-D29</f>
        <v>-3.90000000000001</v>
      </c>
      <c r="F29" s="3" t="n">
        <f aca="false">C29-L$26</f>
        <v>165.906666666667</v>
      </c>
      <c r="G29" s="7" t="n">
        <f aca="false">O$39+O$40*A29</f>
        <v>161.910742776758</v>
      </c>
      <c r="H29" s="8" t="n">
        <f aca="false">G29+P$26</f>
        <v>154.527409443425</v>
      </c>
      <c r="I29" s="3" t="n">
        <f aca="false">C29-H29</f>
        <v>4.17259055657536</v>
      </c>
      <c r="J29" s="3" t="n">
        <f aca="false">F29-G29</f>
        <v>3.99592388990871</v>
      </c>
      <c r="K29" s="0" t="s">
        <v>111</v>
      </c>
      <c r="L29" s="3" t="n">
        <f aca="false">AVERAGE(E20,E32,E44,E56,E68)</f>
        <v>-20.85</v>
      </c>
      <c r="O29" s="0" t="s">
        <v>111</v>
      </c>
      <c r="P29" s="3" t="n">
        <f aca="false">L29-L$36</f>
        <v>-21.0266666666667</v>
      </c>
    </row>
    <row r="30" customFormat="false" ht="14.5" hidden="false" customHeight="false" outlineLevel="0" collapsed="false">
      <c r="A30" s="0" t="n">
        <f aca="false">A29+1</f>
        <v>29</v>
      </c>
      <c r="B30" s="0" t="s">
        <v>40</v>
      </c>
      <c r="C30" s="0" t="n">
        <v>141.6</v>
      </c>
      <c r="D30" s="3" t="n">
        <f aca="false">AVERAGE(C19:C30)</f>
        <v>161.191666666667</v>
      </c>
      <c r="E30" s="3" t="n">
        <f aca="false">C30-D30</f>
        <v>-19.5916666666667</v>
      </c>
      <c r="F30" s="3" t="n">
        <f aca="false">C30-L$27</f>
        <v>148.555</v>
      </c>
      <c r="G30" s="7" t="n">
        <f aca="false">O$39+O$40*A30</f>
        <v>162.013678682124</v>
      </c>
      <c r="H30" s="8" t="n">
        <f aca="false">G30+P$27</f>
        <v>154.882012015458</v>
      </c>
      <c r="I30" s="3" t="n">
        <f aca="false">C30-H30</f>
        <v>-13.2820120154575</v>
      </c>
      <c r="J30" s="3" t="n">
        <f aca="false">F30-G30</f>
        <v>-13.4586786821242</v>
      </c>
      <c r="K30" s="0" t="s">
        <v>112</v>
      </c>
      <c r="L30" s="3" t="n">
        <f aca="false">AVERAGE(E21,E33,E45,E57)</f>
        <v>-14.2583333333333</v>
      </c>
      <c r="O30" s="0" t="s">
        <v>112</v>
      </c>
      <c r="P30" s="3" t="n">
        <f aca="false">L30-L$36</f>
        <v>-14.435</v>
      </c>
    </row>
    <row r="31" customFormat="false" ht="14.5" hidden="false" customHeight="false" outlineLevel="0" collapsed="false">
      <c r="A31" s="0" t="n">
        <f aca="false">A30+1</f>
        <v>30</v>
      </c>
      <c r="B31" s="0" t="s">
        <v>41</v>
      </c>
      <c r="C31" s="0" t="n">
        <v>132.6</v>
      </c>
      <c r="D31" s="3" t="n">
        <f aca="false">AVERAGE(C20:C31)</f>
        <v>160.966666666667</v>
      </c>
      <c r="E31" s="3" t="n">
        <f aca="false">C31-D31</f>
        <v>-28.3666666666667</v>
      </c>
      <c r="F31" s="3" t="n">
        <f aca="false">C31-L$28</f>
        <v>158.916666666667</v>
      </c>
      <c r="G31" s="7" t="n">
        <f aca="false">O$39+O$40*A31</f>
        <v>162.11661458749</v>
      </c>
      <c r="H31" s="8" t="n">
        <f aca="false">G31+P$28</f>
        <v>135.623281254157</v>
      </c>
      <c r="I31" s="3" t="n">
        <f aca="false">C31-H31</f>
        <v>-3.02328125415704</v>
      </c>
      <c r="J31" s="3" t="n">
        <f aca="false">F31-G31</f>
        <v>-3.19994792082372</v>
      </c>
      <c r="K31" s="0" t="s">
        <v>113</v>
      </c>
      <c r="L31" s="3" t="n">
        <f aca="false">AVERAGE(E22,E34,E46,E58)</f>
        <v>-9.09791666666666</v>
      </c>
      <c r="O31" s="0" t="s">
        <v>113</v>
      </c>
      <c r="P31" s="3" t="n">
        <f aca="false">L31-L$36</f>
        <v>-9.27458333333332</v>
      </c>
    </row>
    <row r="32" customFormat="false" ht="14.5" hidden="false" customHeight="false" outlineLevel="0" collapsed="false">
      <c r="A32" s="0" t="n">
        <f aca="false">A31+1</f>
        <v>31</v>
      </c>
      <c r="B32" s="0" t="s">
        <v>42</v>
      </c>
      <c r="C32" s="0" t="n">
        <v>139.6</v>
      </c>
      <c r="D32" s="3" t="n">
        <f aca="false">AVERAGE(C21:C32)</f>
        <v>160.158333333333</v>
      </c>
      <c r="E32" s="3" t="n">
        <f aca="false">C32-D32</f>
        <v>-20.5583333333333</v>
      </c>
      <c r="F32" s="3" t="n">
        <f aca="false">C32-L$29</f>
        <v>160.45</v>
      </c>
      <c r="G32" s="7" t="n">
        <f aca="false">O$39+O$40*A32</f>
        <v>162.219550492857</v>
      </c>
      <c r="H32" s="8" t="n">
        <f aca="false">G32+P$29</f>
        <v>141.19288382619</v>
      </c>
      <c r="I32" s="3" t="n">
        <f aca="false">C32-H32</f>
        <v>-1.59288382618996</v>
      </c>
      <c r="J32" s="3" t="n">
        <f aca="false">F32-G32</f>
        <v>-1.76955049285661</v>
      </c>
      <c r="K32" s="0" t="s">
        <v>114</v>
      </c>
      <c r="L32" s="3" t="n">
        <f aca="false">AVERAGE(E23,E35,E47,E59)</f>
        <v>8.21041666666668</v>
      </c>
      <c r="O32" s="0" t="s">
        <v>114</v>
      </c>
      <c r="P32" s="3" t="n">
        <f aca="false">L32-L$36</f>
        <v>8.03375000000001</v>
      </c>
    </row>
    <row r="33" customFormat="false" ht="14.5" hidden="false" customHeight="false" outlineLevel="0" collapsed="false">
      <c r="A33" s="0" t="n">
        <f aca="false">A32+1</f>
        <v>32</v>
      </c>
      <c r="B33" s="0" t="s">
        <v>43</v>
      </c>
      <c r="C33" s="0" t="n">
        <v>147</v>
      </c>
      <c r="D33" s="3" t="n">
        <f aca="false">AVERAGE(C22:C33)</f>
        <v>160.458333333333</v>
      </c>
      <c r="E33" s="3" t="n">
        <f aca="false">C33-D33</f>
        <v>-13.4583333333333</v>
      </c>
      <c r="F33" s="3" t="n">
        <f aca="false">C33-L$30</f>
        <v>161.258333333333</v>
      </c>
      <c r="G33" s="7" t="n">
        <f aca="false">O$39+O$40*A33</f>
        <v>162.322486398223</v>
      </c>
      <c r="H33" s="8" t="n">
        <f aca="false">G33+P$30</f>
        <v>147.887486398223</v>
      </c>
      <c r="I33" s="3" t="n">
        <f aca="false">C33-H33</f>
        <v>-0.887486398222819</v>
      </c>
      <c r="J33" s="3" t="n">
        <f aca="false">F33-G33</f>
        <v>-1.0641530648895</v>
      </c>
      <c r="K33" s="0" t="s">
        <v>115</v>
      </c>
      <c r="L33" s="3" t="n">
        <f aca="false">AVERAGE(E24,E36,E48,E60)</f>
        <v>22.9958333333333</v>
      </c>
      <c r="O33" s="0" t="s">
        <v>115</v>
      </c>
      <c r="P33" s="3" t="n">
        <f aca="false">L33-L$36</f>
        <v>22.8191666666667</v>
      </c>
    </row>
    <row r="34" customFormat="false" ht="14.5" hidden="false" customHeight="false" outlineLevel="0" collapsed="false">
      <c r="A34" s="0" t="n">
        <f aca="false">A33+1</f>
        <v>33</v>
      </c>
      <c r="B34" s="0" t="s">
        <v>44</v>
      </c>
      <c r="C34" s="0" t="n">
        <v>166.6</v>
      </c>
      <c r="D34" s="3" t="n">
        <f aca="false">AVERAGE(C23:C34)</f>
        <v>162.491666666667</v>
      </c>
      <c r="E34" s="3" t="n">
        <f aca="false">C34-D34</f>
        <v>4.10833333333335</v>
      </c>
      <c r="F34" s="3" t="n">
        <f aca="false">C34-L$31</f>
        <v>175.697916666667</v>
      </c>
      <c r="G34" s="7" t="n">
        <f aca="false">O$39+O$40*A34</f>
        <v>162.425422303589</v>
      </c>
      <c r="H34" s="8" t="n">
        <f aca="false">G34+P$31</f>
        <v>153.150838970256</v>
      </c>
      <c r="I34" s="3" t="n">
        <f aca="false">C34-H34</f>
        <v>13.4491610297443</v>
      </c>
      <c r="J34" s="3" t="n">
        <f aca="false">F34-G34</f>
        <v>13.2724943630776</v>
      </c>
      <c r="K34" s="0" t="s">
        <v>116</v>
      </c>
      <c r="L34" s="3" t="n">
        <f aca="false">AVERAGE(E13,E25,E37,E49,E61)</f>
        <v>41.97</v>
      </c>
      <c r="O34" s="0" t="s">
        <v>116</v>
      </c>
      <c r="P34" s="3" t="n">
        <f aca="false">L34-L$36</f>
        <v>41.7933333333333</v>
      </c>
    </row>
    <row r="35" customFormat="false" ht="14.5" hidden="false" customHeight="false" outlineLevel="0" collapsed="false">
      <c r="A35" s="0" t="n">
        <f aca="false">A34+1</f>
        <v>34</v>
      </c>
      <c r="B35" s="0" t="s">
        <v>45</v>
      </c>
      <c r="C35" s="0" t="n">
        <v>157</v>
      </c>
      <c r="D35" s="3" t="n">
        <f aca="false">AVERAGE(C24:C35)</f>
        <v>159.875</v>
      </c>
      <c r="E35" s="3" t="n">
        <f aca="false">C35-D35</f>
        <v>-2.87499999999997</v>
      </c>
      <c r="F35" s="3" t="n">
        <f aca="false">C35-L$32</f>
        <v>148.789583333333</v>
      </c>
      <c r="G35" s="7" t="n">
        <f aca="false">O$39+O$40*A35</f>
        <v>162.528358208955</v>
      </c>
      <c r="H35" s="8" t="n">
        <f aca="false">G35+P$32</f>
        <v>170.562108208955</v>
      </c>
      <c r="I35" s="3" t="n">
        <f aca="false">C35-H35</f>
        <v>-13.5621082089553</v>
      </c>
      <c r="J35" s="3" t="n">
        <f aca="false">F35-G35</f>
        <v>-13.7387748756219</v>
      </c>
      <c r="L35" s="3"/>
      <c r="O35" s="9" t="s">
        <v>117</v>
      </c>
      <c r="P35" s="10" t="n">
        <f aca="false">SUM(P23:P34)</f>
        <v>0</v>
      </c>
    </row>
    <row r="36" customFormat="false" ht="14.5" hidden="false" customHeight="false" outlineLevel="0" collapsed="false">
      <c r="A36" s="0" t="n">
        <f aca="false">A35+1</f>
        <v>35</v>
      </c>
      <c r="B36" s="0" t="s">
        <v>46</v>
      </c>
      <c r="C36" s="0" t="n">
        <v>180.4</v>
      </c>
      <c r="D36" s="3" t="n">
        <f aca="false">AVERAGE(C25:C36)</f>
        <v>161.058333333333</v>
      </c>
      <c r="E36" s="3" t="n">
        <f aca="false">C36-D36</f>
        <v>19.3416666666667</v>
      </c>
      <c r="F36" s="3" t="n">
        <f aca="false">C36-L$33</f>
        <v>157.404166666667</v>
      </c>
      <c r="G36" s="7" t="n">
        <f aca="false">O$39+O$40*A36</f>
        <v>162.631294114321</v>
      </c>
      <c r="H36" s="8" t="n">
        <f aca="false">G36+P$33</f>
        <v>185.450460780988</v>
      </c>
      <c r="I36" s="3" t="n">
        <f aca="false">C36-H36</f>
        <v>-5.05046078098812</v>
      </c>
      <c r="J36" s="3" t="n">
        <f aca="false">F36-G36</f>
        <v>-5.22712744765479</v>
      </c>
      <c r="K36" s="0" t="s">
        <v>118</v>
      </c>
      <c r="L36" s="3" t="n">
        <f aca="false">AVERAGE(L23:L35)</f>
        <v>0.176666666666667</v>
      </c>
      <c r="O36" s="0" t="s">
        <v>119</v>
      </c>
      <c r="P36" s="3" t="n">
        <f aca="false">AVERAGE(P23:P35)</f>
        <v>1.09314267040015E-015</v>
      </c>
    </row>
    <row r="37" customFormat="false" ht="14.5" hidden="false" customHeight="false" outlineLevel="0" collapsed="false">
      <c r="A37" s="0" t="n">
        <f aca="false">A36+1</f>
        <v>36</v>
      </c>
      <c r="B37" s="0" t="s">
        <v>47</v>
      </c>
      <c r="C37" s="0" t="n">
        <v>210.2</v>
      </c>
      <c r="D37" s="3" t="n">
        <f aca="false">AVERAGE(C26:C37)</f>
        <v>161.975</v>
      </c>
      <c r="E37" s="3" t="n">
        <f aca="false">C37-D37</f>
        <v>48.225</v>
      </c>
      <c r="F37" s="3" t="n">
        <f aca="false">C37-L$34</f>
        <v>168.23</v>
      </c>
      <c r="G37" s="7" t="n">
        <f aca="false">O$39+O$40*A37</f>
        <v>162.734230019688</v>
      </c>
      <c r="H37" s="8" t="n">
        <f aca="false">G37+P$34</f>
        <v>204.527563353021</v>
      </c>
      <c r="I37" s="3" t="n">
        <f aca="false">C37-H37</f>
        <v>5.67243664697898</v>
      </c>
      <c r="J37" s="3" t="n">
        <f aca="false">F37-G37</f>
        <v>5.4957699803123</v>
      </c>
    </row>
    <row r="38" customFormat="false" ht="14.5" hidden="false" customHeight="false" outlineLevel="0" collapsed="false">
      <c r="A38" s="0" t="n">
        <f aca="false">A37+1</f>
        <v>37</v>
      </c>
      <c r="B38" s="0" t="s">
        <v>48</v>
      </c>
      <c r="C38" s="0" t="n">
        <v>159.8</v>
      </c>
      <c r="D38" s="3" t="n">
        <f aca="false">AVERAGE(C27:C38)</f>
        <v>160.066666666667</v>
      </c>
      <c r="E38" s="3" t="n">
        <f aca="false">C38-D38</f>
        <v>-0.26666666666668</v>
      </c>
      <c r="F38" s="3" t="n">
        <f aca="false">C38-L$23</f>
        <v>152.93</v>
      </c>
      <c r="G38" s="7" t="n">
        <f aca="false">O$39+O$40*A38</f>
        <v>162.837165925054</v>
      </c>
      <c r="H38" s="8" t="n">
        <f aca="false">G38+P$23</f>
        <v>169.530499258387</v>
      </c>
      <c r="I38" s="3" t="n">
        <f aca="false">C38-H38</f>
        <v>-9.73049925838723</v>
      </c>
      <c r="J38" s="3" t="n">
        <f aca="false">F38-G38</f>
        <v>-9.9071659250539</v>
      </c>
      <c r="K38" s="5" t="s">
        <v>120</v>
      </c>
    </row>
    <row r="39" customFormat="false" ht="14.5" hidden="false" customHeight="false" outlineLevel="0" collapsed="false">
      <c r="A39" s="0" t="n">
        <f aca="false">A38+1</f>
        <v>38</v>
      </c>
      <c r="B39" s="0" t="s">
        <v>49</v>
      </c>
      <c r="C39" s="0" t="n">
        <v>157.8</v>
      </c>
      <c r="D39" s="3" t="n">
        <f aca="false">AVERAGE(C28:C39)</f>
        <v>161.116666666667</v>
      </c>
      <c r="E39" s="3" t="n">
        <f aca="false">C39-D39</f>
        <v>-3.31666666666663</v>
      </c>
      <c r="F39" s="3" t="n">
        <f aca="false">C39-L$24</f>
        <v>162.653333333333</v>
      </c>
      <c r="G39" s="7" t="n">
        <f aca="false">O$39+O$40*A39</f>
        <v>162.94010183042</v>
      </c>
      <c r="H39" s="8" t="n">
        <f aca="false">G39+P$24</f>
        <v>157.91010183042</v>
      </c>
      <c r="I39" s="3" t="n">
        <f aca="false">C39-H39</f>
        <v>-0.11010183042012</v>
      </c>
      <c r="J39" s="3" t="n">
        <f aca="false">F39-G39</f>
        <v>-0.286768497086769</v>
      </c>
      <c r="K39" s="0" t="s">
        <v>31</v>
      </c>
      <c r="L39" s="0" t="n">
        <f aca="false">_xlfn.VAR.S(A2:A68)</f>
        <v>379.666666666667</v>
      </c>
      <c r="N39" s="0" t="s">
        <v>35</v>
      </c>
      <c r="O39" s="3" t="n">
        <f aca="false">L41-O40*L40</f>
        <v>159.028537426504</v>
      </c>
    </row>
    <row r="40" customFormat="false" ht="14.5" hidden="false" customHeight="false" outlineLevel="0" collapsed="false">
      <c r="A40" s="0" t="n">
        <f aca="false">A39+1</f>
        <v>39</v>
      </c>
      <c r="B40" s="0" t="s">
        <v>50</v>
      </c>
      <c r="C40" s="0" t="n">
        <v>168.2</v>
      </c>
      <c r="D40" s="3" t="n">
        <f aca="false">AVERAGE(C29:C40)</f>
        <v>159.958333333333</v>
      </c>
      <c r="E40" s="3" t="n">
        <f aca="false">C40-D40</f>
        <v>8.24166666666665</v>
      </c>
      <c r="F40" s="3" t="n">
        <f aca="false">C40-L$25</f>
        <v>156.588333333333</v>
      </c>
      <c r="G40" s="7" t="n">
        <f aca="false">O$39+O$40*A40</f>
        <v>163.043037735786</v>
      </c>
      <c r="H40" s="8" t="n">
        <f aca="false">G40+P$25</f>
        <v>174.478037735786</v>
      </c>
      <c r="I40" s="3" t="n">
        <f aca="false">C40-H40</f>
        <v>-6.27803773578637</v>
      </c>
      <c r="J40" s="3" t="n">
        <f aca="false">F40-G40</f>
        <v>-6.45470440245302</v>
      </c>
      <c r="K40" s="0" t="s">
        <v>34</v>
      </c>
      <c r="L40" s="0" t="n">
        <f aca="false">AVERAGE(A2:A68)</f>
        <v>34</v>
      </c>
      <c r="N40" s="0" t="s">
        <v>32</v>
      </c>
      <c r="O40" s="3" t="n">
        <f aca="false">L42/L39</f>
        <v>0.102935905366217</v>
      </c>
    </row>
    <row r="41" customFormat="false" ht="14.5" hidden="false" customHeight="false" outlineLevel="0" collapsed="false">
      <c r="A41" s="0" t="n">
        <f aca="false">A40+1</f>
        <v>40</v>
      </c>
      <c r="B41" s="0" t="s">
        <v>51</v>
      </c>
      <c r="C41" s="0" t="n">
        <v>158.4</v>
      </c>
      <c r="D41" s="3" t="n">
        <f aca="false">AVERAGE(C30:C41)</f>
        <v>159.933333333333</v>
      </c>
      <c r="E41" s="3" t="n">
        <f aca="false">C41-D41</f>
        <v>-1.5333333333333</v>
      </c>
      <c r="F41" s="3" t="n">
        <f aca="false">C41-L$26</f>
        <v>165.606666666667</v>
      </c>
      <c r="G41" s="7" t="n">
        <f aca="false">O$39+O$40*A41</f>
        <v>163.145973641153</v>
      </c>
      <c r="H41" s="8" t="n">
        <f aca="false">G41+P$26</f>
        <v>155.762640307819</v>
      </c>
      <c r="I41" s="3" t="n">
        <f aca="false">C41-H41</f>
        <v>2.63735969218078</v>
      </c>
      <c r="J41" s="3" t="n">
        <f aca="false">F41-G41</f>
        <v>2.46069302551413</v>
      </c>
      <c r="K41" s="0" t="s">
        <v>121</v>
      </c>
      <c r="L41" s="3" t="n">
        <f aca="false">AVERAGE(F2:F68)</f>
        <v>162.528358208955</v>
      </c>
    </row>
    <row r="42" customFormat="false" ht="14.5" hidden="false" customHeight="false" outlineLevel="0" collapsed="false">
      <c r="A42" s="0" t="n">
        <f aca="false">A41+1</f>
        <v>41</v>
      </c>
      <c r="B42" s="0" t="s">
        <v>52</v>
      </c>
      <c r="C42" s="0" t="n">
        <v>152</v>
      </c>
      <c r="D42" s="3" t="n">
        <f aca="false">AVERAGE(C31:C42)</f>
        <v>160.8</v>
      </c>
      <c r="E42" s="3" t="n">
        <f aca="false">C42-D42</f>
        <v>-8.79999999999998</v>
      </c>
      <c r="F42" s="3" t="n">
        <f aca="false">C42-L$27</f>
        <v>158.955</v>
      </c>
      <c r="G42" s="7" t="n">
        <f aca="false">O$39+O$40*A42</f>
        <v>163.248909546519</v>
      </c>
      <c r="H42" s="8" t="n">
        <f aca="false">G42+P$27</f>
        <v>156.117242879852</v>
      </c>
      <c r="I42" s="3" t="n">
        <f aca="false">C42-H42</f>
        <v>-4.11724287985211</v>
      </c>
      <c r="J42" s="3" t="n">
        <f aca="false">F42-G42</f>
        <v>-4.29390954651879</v>
      </c>
      <c r="K42" s="0" t="s">
        <v>122</v>
      </c>
      <c r="L42" s="0" t="n">
        <f aca="false">_xlfn.COVARIANCE.S(A2:A68,F2:F68)</f>
        <v>39.0813320707071</v>
      </c>
      <c r="N42" s="5" t="s">
        <v>123</v>
      </c>
    </row>
    <row r="43" customFormat="false" ht="14.5" hidden="false" customHeight="false" outlineLevel="0" collapsed="false">
      <c r="A43" s="0" t="n">
        <f aca="false">A42+1</f>
        <v>42</v>
      </c>
      <c r="B43" s="0" t="s">
        <v>53</v>
      </c>
      <c r="C43" s="0" t="n">
        <v>142.2</v>
      </c>
      <c r="D43" s="3" t="n">
        <f aca="false">AVERAGE(C32:C43)</f>
        <v>161.6</v>
      </c>
      <c r="E43" s="3" t="n">
        <f aca="false">C43-D43</f>
        <v>-19.4</v>
      </c>
      <c r="F43" s="3" t="n">
        <f aca="false">C43-L$28</f>
        <v>168.516666666667</v>
      </c>
      <c r="G43" s="7" t="n">
        <f aca="false">O$39+O$40*A43</f>
        <v>163.351845451885</v>
      </c>
      <c r="H43" s="8" t="n">
        <f aca="false">G43+P$28</f>
        <v>136.858512118552</v>
      </c>
      <c r="I43" s="3" t="n">
        <f aca="false">C43-H43</f>
        <v>5.34148788144833</v>
      </c>
      <c r="J43" s="3" t="n">
        <f aca="false">F43-G43</f>
        <v>5.16482121478165</v>
      </c>
    </row>
    <row r="44" customFormat="false" ht="14.5" hidden="false" customHeight="false" outlineLevel="0" collapsed="false">
      <c r="A44" s="0" t="n">
        <f aca="false">A43+1</f>
        <v>43</v>
      </c>
      <c r="B44" s="0" t="s">
        <v>54</v>
      </c>
      <c r="C44" s="0" t="n">
        <v>137.2</v>
      </c>
      <c r="D44" s="3" t="n">
        <f aca="false">AVERAGE(C33:C44)</f>
        <v>161.4</v>
      </c>
      <c r="E44" s="3" t="n">
        <f aca="false">C44-D44</f>
        <v>-24.2</v>
      </c>
      <c r="F44" s="3" t="n">
        <f aca="false">C44-L$29</f>
        <v>158.05</v>
      </c>
      <c r="G44" s="7" t="n">
        <f aca="false">O$39+O$40*A44</f>
        <v>163.454781357251</v>
      </c>
      <c r="H44" s="8" t="n">
        <f aca="false">G44+P$29</f>
        <v>142.428114690585</v>
      </c>
      <c r="I44" s="3" t="n">
        <f aca="false">C44-H44</f>
        <v>-5.22811469058459</v>
      </c>
      <c r="J44" s="3" t="n">
        <f aca="false">F44-G44</f>
        <v>-5.40478135725124</v>
      </c>
    </row>
    <row r="45" customFormat="false" ht="14.5" hidden="false" customHeight="false" outlineLevel="0" collapsed="false">
      <c r="A45" s="0" t="n">
        <f aca="false">A44+1</f>
        <v>44</v>
      </c>
      <c r="B45" s="0" t="s">
        <v>55</v>
      </c>
      <c r="C45" s="0" t="n">
        <v>152.6</v>
      </c>
      <c r="D45" s="3" t="n">
        <f aca="false">AVERAGE(C34:C45)</f>
        <v>161.866666666667</v>
      </c>
      <c r="E45" s="3" t="n">
        <f aca="false">C45-D45</f>
        <v>-9.26666666666665</v>
      </c>
      <c r="F45" s="3" t="n">
        <f aca="false">C45-L$30</f>
        <v>166.858333333333</v>
      </c>
      <c r="G45" s="7" t="n">
        <f aca="false">O$39+O$40*A45</f>
        <v>163.557717262617</v>
      </c>
      <c r="H45" s="8" t="n">
        <f aca="false">G45+P$30</f>
        <v>149.122717262617</v>
      </c>
      <c r="I45" s="3" t="n">
        <f aca="false">C45-H45</f>
        <v>3.47728273738258</v>
      </c>
      <c r="J45" s="3" t="n">
        <f aca="false">F45-G45</f>
        <v>3.3006160707159</v>
      </c>
    </row>
    <row r="46" customFormat="false" ht="14.5" hidden="false" customHeight="false" outlineLevel="0" collapsed="false">
      <c r="A46" s="0" t="n">
        <f aca="false">A45+1</f>
        <v>45</v>
      </c>
      <c r="B46" s="0" t="s">
        <v>56</v>
      </c>
      <c r="C46" s="0" t="n">
        <v>166.8</v>
      </c>
      <c r="D46" s="3" t="n">
        <f aca="false">AVERAGE(C35:C46)</f>
        <v>161.883333333333</v>
      </c>
      <c r="E46" s="3" t="n">
        <f aca="false">C46-D46</f>
        <v>4.91666666666666</v>
      </c>
      <c r="F46" s="3" t="n">
        <f aca="false">C46-L$31</f>
        <v>175.897916666667</v>
      </c>
      <c r="G46" s="7" t="n">
        <f aca="false">O$39+O$40*A46</f>
        <v>163.660653167984</v>
      </c>
      <c r="H46" s="8" t="n">
        <f aca="false">G46+P$31</f>
        <v>154.38606983465</v>
      </c>
      <c r="I46" s="3" t="n">
        <f aca="false">C46-H46</f>
        <v>12.4139301653497</v>
      </c>
      <c r="J46" s="3" t="n">
        <f aca="false">F46-G46</f>
        <v>12.237263498683</v>
      </c>
    </row>
    <row r="47" customFormat="false" ht="14.5" hidden="false" customHeight="false" outlineLevel="0" collapsed="false">
      <c r="A47" s="0" t="n">
        <f aca="false">A46+1</f>
        <v>46</v>
      </c>
      <c r="B47" s="0" t="s">
        <v>57</v>
      </c>
      <c r="C47" s="0" t="n">
        <v>165.6</v>
      </c>
      <c r="D47" s="3" t="n">
        <f aca="false">AVERAGE(C36:C47)</f>
        <v>162.6</v>
      </c>
      <c r="E47" s="3" t="n">
        <f aca="false">C47-D47</f>
        <v>3</v>
      </c>
      <c r="F47" s="3" t="n">
        <f aca="false">C47-L$32</f>
        <v>157.389583333333</v>
      </c>
      <c r="G47" s="7" t="n">
        <f aca="false">O$39+O$40*A47</f>
        <v>163.76358907335</v>
      </c>
      <c r="H47" s="8" t="n">
        <f aca="false">G47+P$32</f>
        <v>171.79733907335</v>
      </c>
      <c r="I47" s="3" t="n">
        <f aca="false">C47-H47</f>
        <v>-6.19733907334989</v>
      </c>
      <c r="J47" s="3" t="n">
        <f aca="false">F47-G47</f>
        <v>-6.37400574001654</v>
      </c>
    </row>
    <row r="48" customFormat="false" ht="14.5" hidden="false" customHeight="false" outlineLevel="0" collapsed="false">
      <c r="A48" s="0" t="n">
        <f aca="false">A47+1</f>
        <v>47</v>
      </c>
      <c r="B48" s="0" t="s">
        <v>58</v>
      </c>
      <c r="C48" s="0" t="n">
        <v>198.6</v>
      </c>
      <c r="D48" s="3" t="n">
        <f aca="false">AVERAGE(C37:C48)</f>
        <v>164.116666666667</v>
      </c>
      <c r="E48" s="3" t="n">
        <f aca="false">C48-D48</f>
        <v>34.4833333333333</v>
      </c>
      <c r="F48" s="3" t="n">
        <f aca="false">C48-L$33</f>
        <v>175.604166666667</v>
      </c>
      <c r="G48" s="7" t="n">
        <f aca="false">O$39+O$40*A48</f>
        <v>163.866524978716</v>
      </c>
      <c r="H48" s="8" t="n">
        <f aca="false">G48+P$33</f>
        <v>186.685691645383</v>
      </c>
      <c r="I48" s="3" t="n">
        <f aca="false">C48-H48</f>
        <v>11.9143083546172</v>
      </c>
      <c r="J48" s="3" t="n">
        <f aca="false">F48-G48</f>
        <v>11.7376416879506</v>
      </c>
    </row>
    <row r="49" customFormat="false" ht="14.5" hidden="false" customHeight="false" outlineLevel="0" collapsed="false">
      <c r="A49" s="0" t="n">
        <f aca="false">A48+1</f>
        <v>48</v>
      </c>
      <c r="B49" s="0" t="s">
        <v>59</v>
      </c>
      <c r="C49" s="0" t="n">
        <v>201.5</v>
      </c>
      <c r="D49" s="3" t="n">
        <f aca="false">AVERAGE(C38:C49)</f>
        <v>163.391666666667</v>
      </c>
      <c r="E49" s="3" t="n">
        <f aca="false">C49-D49</f>
        <v>38.1083333333334</v>
      </c>
      <c r="F49" s="3" t="n">
        <f aca="false">C49-L$34</f>
        <v>159.53</v>
      </c>
      <c r="G49" s="7" t="n">
        <f aca="false">O$39+O$40*A49</f>
        <v>163.969460884082</v>
      </c>
      <c r="H49" s="8" t="n">
        <f aca="false">G49+P$34</f>
        <v>205.762794217416</v>
      </c>
      <c r="I49" s="3" t="n">
        <f aca="false">C49-H49</f>
        <v>-4.26279421741563</v>
      </c>
      <c r="J49" s="3" t="n">
        <f aca="false">F49-G49</f>
        <v>-4.43946088408231</v>
      </c>
    </row>
    <row r="50" customFormat="false" ht="14.5" hidden="false" customHeight="false" outlineLevel="0" collapsed="false">
      <c r="A50" s="0" t="n">
        <f aca="false">A49+1</f>
        <v>49</v>
      </c>
      <c r="B50" s="0" t="s">
        <v>60</v>
      </c>
      <c r="C50" s="0" t="n">
        <v>170.7</v>
      </c>
      <c r="D50" s="3" t="n">
        <f aca="false">AVERAGE(C39:C50)</f>
        <v>164.3</v>
      </c>
      <c r="E50" s="3" t="n">
        <f aca="false">C50-D50</f>
        <v>6.40000000000001</v>
      </c>
      <c r="F50" s="3" t="n">
        <f aca="false">C50-L$23</f>
        <v>163.83</v>
      </c>
      <c r="G50" s="7" t="n">
        <f aca="false">O$39+O$40*A50</f>
        <v>164.072396789449</v>
      </c>
      <c r="H50" s="8" t="n">
        <f aca="false">G50+P$23</f>
        <v>170.765730122782</v>
      </c>
      <c r="I50" s="3" t="n">
        <f aca="false">C50-H50</f>
        <v>-0.0657301227818437</v>
      </c>
      <c r="J50" s="3" t="n">
        <f aca="false">F50-G50</f>
        <v>-0.24239678944852</v>
      </c>
    </row>
    <row r="51" customFormat="false" ht="14.5" hidden="false" customHeight="false" outlineLevel="0" collapsed="false">
      <c r="A51" s="0" t="n">
        <f aca="false">A50+1</f>
        <v>50</v>
      </c>
      <c r="B51" s="0" t="s">
        <v>61</v>
      </c>
      <c r="C51" s="0" t="n">
        <v>164.4</v>
      </c>
      <c r="D51" s="3" t="n">
        <f aca="false">AVERAGE(C40:C51)</f>
        <v>164.85</v>
      </c>
      <c r="E51" s="3" t="n">
        <f aca="false">C51-D51</f>
        <v>-0.449999999999989</v>
      </c>
      <c r="F51" s="3" t="n">
        <f aca="false">C51-L$24</f>
        <v>169.253333333333</v>
      </c>
      <c r="G51" s="7" t="n">
        <f aca="false">O$39+O$40*A51</f>
        <v>164.175332694815</v>
      </c>
      <c r="H51" s="8" t="n">
        <f aca="false">G51+P$24</f>
        <v>159.145332694815</v>
      </c>
      <c r="I51" s="3" t="n">
        <f aca="false">C51-H51</f>
        <v>5.25466730518528</v>
      </c>
      <c r="J51" s="3" t="n">
        <f aca="false">F51-G51</f>
        <v>5.07800063851863</v>
      </c>
    </row>
    <row r="52" customFormat="false" ht="14.5" hidden="false" customHeight="false" outlineLevel="0" collapsed="false">
      <c r="A52" s="0" t="n">
        <f aca="false">A51+1</f>
        <v>51</v>
      </c>
      <c r="B52" s="0" t="s">
        <v>62</v>
      </c>
      <c r="C52" s="0" t="n">
        <v>179.7</v>
      </c>
      <c r="D52" s="3" t="n">
        <f aca="false">AVERAGE(C41:C52)</f>
        <v>165.808333333333</v>
      </c>
      <c r="E52" s="3" t="n">
        <f aca="false">C52-D52</f>
        <v>13.8916666666666</v>
      </c>
      <c r="F52" s="3" t="n">
        <f aca="false">C52-L$25</f>
        <v>168.088333333333</v>
      </c>
      <c r="G52" s="7" t="n">
        <f aca="false">O$39+O$40*A52</f>
        <v>164.278268600181</v>
      </c>
      <c r="H52" s="8" t="n">
        <f aca="false">G52+P$25</f>
        <v>175.713268600181</v>
      </c>
      <c r="I52" s="3" t="n">
        <f aca="false">C52-H52</f>
        <v>3.98673139981904</v>
      </c>
      <c r="J52" s="3" t="n">
        <f aca="false">F52-G52</f>
        <v>3.81006473315239</v>
      </c>
    </row>
    <row r="53" customFormat="false" ht="14.5" hidden="false" customHeight="false" outlineLevel="0" collapsed="false">
      <c r="A53" s="0" t="n">
        <f aca="false">A52+1</f>
        <v>52</v>
      </c>
      <c r="B53" s="0" t="s">
        <v>63</v>
      </c>
      <c r="C53" s="0" t="n">
        <v>157</v>
      </c>
      <c r="D53" s="3" t="n">
        <f aca="false">AVERAGE(C42:C53)</f>
        <v>165.691666666667</v>
      </c>
      <c r="E53" s="3" t="n">
        <f aca="false">C53-D53</f>
        <v>-8.69166666666669</v>
      </c>
      <c r="F53" s="3" t="n">
        <f aca="false">C53-L$26</f>
        <v>164.206666666667</v>
      </c>
      <c r="G53" s="7" t="n">
        <f aca="false">O$39+O$40*A53</f>
        <v>164.381204505547</v>
      </c>
      <c r="H53" s="8" t="n">
        <f aca="false">G53+P$26</f>
        <v>156.997871172214</v>
      </c>
      <c r="I53" s="3" t="n">
        <f aca="false">C53-H53</f>
        <v>0.00212882778615153</v>
      </c>
      <c r="J53" s="3" t="n">
        <f aca="false">F53-G53</f>
        <v>-0.174537838880497</v>
      </c>
    </row>
    <row r="54" customFormat="false" ht="14.5" hidden="false" customHeight="false" outlineLevel="0" collapsed="false">
      <c r="A54" s="0" t="n">
        <f aca="false">A53+1</f>
        <v>53</v>
      </c>
      <c r="B54" s="0" t="s">
        <v>64</v>
      </c>
      <c r="C54" s="0" t="n">
        <v>168</v>
      </c>
      <c r="D54" s="3" t="n">
        <f aca="false">AVERAGE(C43:C54)</f>
        <v>167.025</v>
      </c>
      <c r="E54" s="3" t="n">
        <f aca="false">C54-D54</f>
        <v>0.974999999999994</v>
      </c>
      <c r="F54" s="3" t="n">
        <f aca="false">C54-L$27</f>
        <v>174.955</v>
      </c>
      <c r="G54" s="7" t="n">
        <f aca="false">O$39+O$40*A54</f>
        <v>164.484140410913</v>
      </c>
      <c r="H54" s="8" t="n">
        <f aca="false">G54+P$27</f>
        <v>157.352473744247</v>
      </c>
      <c r="I54" s="3" t="n">
        <f aca="false">C54-H54</f>
        <v>10.6475262557533</v>
      </c>
      <c r="J54" s="3" t="n">
        <f aca="false">F54-G54</f>
        <v>10.4708595890866</v>
      </c>
    </row>
    <row r="55" customFormat="false" ht="14.5" hidden="false" customHeight="false" outlineLevel="0" collapsed="false">
      <c r="A55" s="0" t="n">
        <f aca="false">A54+1</f>
        <v>54</v>
      </c>
      <c r="B55" s="0" t="s">
        <v>65</v>
      </c>
      <c r="C55" s="0" t="n">
        <v>139.3</v>
      </c>
      <c r="D55" s="3" t="n">
        <f aca="false">AVERAGE(C44:C55)</f>
        <v>166.783333333333</v>
      </c>
      <c r="E55" s="3" t="n">
        <f aca="false">C55-D55</f>
        <v>-27.4833333333333</v>
      </c>
      <c r="F55" s="3" t="n">
        <f aca="false">C55-L$28</f>
        <v>165.616666666667</v>
      </c>
      <c r="G55" s="7" t="n">
        <f aca="false">O$39+O$40*A55</f>
        <v>164.58707631628</v>
      </c>
      <c r="H55" s="8" t="n">
        <f aca="false">G55+P$28</f>
        <v>138.093742982946</v>
      </c>
      <c r="I55" s="3" t="n">
        <f aca="false">C55-H55</f>
        <v>1.20625701705376</v>
      </c>
      <c r="J55" s="3" t="n">
        <f aca="false">F55-G55</f>
        <v>1.02959035038708</v>
      </c>
    </row>
    <row r="56" customFormat="false" ht="14.5" hidden="false" customHeight="false" outlineLevel="0" collapsed="false">
      <c r="A56" s="0" t="n">
        <f aca="false">A55+1</f>
        <v>55</v>
      </c>
      <c r="B56" s="0" t="s">
        <v>66</v>
      </c>
      <c r="C56" s="0" t="n">
        <v>138.6</v>
      </c>
      <c r="D56" s="3" t="n">
        <f aca="false">AVERAGE(C45:C56)</f>
        <v>166.9</v>
      </c>
      <c r="E56" s="3" t="n">
        <f aca="false">C56-D56</f>
        <v>-28.3</v>
      </c>
      <c r="F56" s="3" t="n">
        <f aca="false">C56-L$29</f>
        <v>159.45</v>
      </c>
      <c r="G56" s="7" t="n">
        <f aca="false">O$39+O$40*A56</f>
        <v>164.690012221646</v>
      </c>
      <c r="H56" s="8" t="n">
        <f aca="false">G56+P$29</f>
        <v>143.663345554979</v>
      </c>
      <c r="I56" s="3" t="n">
        <f aca="false">C56-H56</f>
        <v>-5.06334555497918</v>
      </c>
      <c r="J56" s="3" t="n">
        <f aca="false">F56-G56</f>
        <v>-5.24001222164583</v>
      </c>
    </row>
    <row r="57" customFormat="false" ht="14.5" hidden="false" customHeight="false" outlineLevel="0" collapsed="false">
      <c r="A57" s="0" t="n">
        <f aca="false">A56+1</f>
        <v>56</v>
      </c>
      <c r="B57" s="0" t="s">
        <v>67</v>
      </c>
      <c r="C57" s="0" t="n">
        <v>153.4</v>
      </c>
      <c r="D57" s="3" t="n">
        <f aca="false">AVERAGE(C46:C57)</f>
        <v>166.966666666667</v>
      </c>
      <c r="E57" s="3" t="n">
        <f aca="false">C57-D57</f>
        <v>-13.5666666666667</v>
      </c>
      <c r="F57" s="3" t="n">
        <f aca="false">C57-L$30</f>
        <v>167.658333333333</v>
      </c>
      <c r="G57" s="7" t="n">
        <f aca="false">O$39+O$40*A57</f>
        <v>164.792948127012</v>
      </c>
      <c r="H57" s="8" t="n">
        <f aca="false">G57+P$30</f>
        <v>150.357948127012</v>
      </c>
      <c r="I57" s="3" t="n">
        <f aca="false">C57-H57</f>
        <v>3.04205187298797</v>
      </c>
      <c r="J57" s="3" t="n">
        <f aca="false">F57-G57</f>
        <v>2.86538520632129</v>
      </c>
    </row>
    <row r="58" customFormat="false" ht="14.5" hidden="false" customHeight="false" outlineLevel="0" collapsed="false">
      <c r="A58" s="0" t="n">
        <f aca="false">A57+1</f>
        <v>57</v>
      </c>
      <c r="B58" s="0" t="s">
        <v>68</v>
      </c>
      <c r="C58" s="0" t="n">
        <v>138.9</v>
      </c>
      <c r="D58" s="3" t="n">
        <f aca="false">AVERAGE(C47:C58)</f>
        <v>164.641666666667</v>
      </c>
      <c r="E58" s="3" t="n">
        <f aca="false">C58-D58</f>
        <v>-25.7416666666666</v>
      </c>
      <c r="F58" s="3" t="n">
        <f aca="false">C58-L$31</f>
        <v>147.997916666667</v>
      </c>
      <c r="G58" s="7" t="n">
        <f aca="false">O$39+O$40*A58</f>
        <v>164.895884032378</v>
      </c>
      <c r="H58" s="8" t="n">
        <f aca="false">G58+P$31</f>
        <v>155.621300699045</v>
      </c>
      <c r="I58" s="3" t="n">
        <f aca="false">C58-H58</f>
        <v>-16.7213006990449</v>
      </c>
      <c r="J58" s="3" t="n">
        <f aca="false">F58-G58</f>
        <v>-16.8979673657116</v>
      </c>
    </row>
    <row r="59" customFormat="false" ht="14.5" hidden="false" customHeight="false" outlineLevel="0" collapsed="false">
      <c r="A59" s="0" t="n">
        <f aca="false">A58+1</f>
        <v>58</v>
      </c>
      <c r="B59" s="0" t="s">
        <v>69</v>
      </c>
      <c r="C59" s="0" t="n">
        <v>172.1</v>
      </c>
      <c r="D59" s="3" t="n">
        <f aca="false">AVERAGE(C48:C59)</f>
        <v>165.183333333333</v>
      </c>
      <c r="E59" s="3" t="n">
        <f aca="false">C59-D59</f>
        <v>6.91666666666669</v>
      </c>
      <c r="F59" s="3" t="n">
        <f aca="false">C59-L$32</f>
        <v>163.889583333333</v>
      </c>
      <c r="G59" s="7" t="n">
        <f aca="false">O$39+O$40*A59</f>
        <v>164.998819937744</v>
      </c>
      <c r="H59" s="8" t="n">
        <f aca="false">G59+P$32</f>
        <v>173.032569937744</v>
      </c>
      <c r="I59" s="3" t="n">
        <f aca="false">C59-H59</f>
        <v>-0.932569937744489</v>
      </c>
      <c r="J59" s="3" t="n">
        <f aca="false">F59-G59</f>
        <v>-1.10923660441114</v>
      </c>
    </row>
    <row r="60" customFormat="false" ht="14.5" hidden="false" customHeight="false" outlineLevel="0" collapsed="false">
      <c r="A60" s="0" t="n">
        <f aca="false">A59+1</f>
        <v>59</v>
      </c>
      <c r="B60" s="0" t="s">
        <v>70</v>
      </c>
      <c r="C60" s="0" t="n">
        <v>198.4</v>
      </c>
      <c r="D60" s="3" t="n">
        <f aca="false">AVERAGE(C49:C60)</f>
        <v>165.166666666667</v>
      </c>
      <c r="E60" s="3" t="n">
        <f aca="false">C60-D60</f>
        <v>33.2333333333333</v>
      </c>
      <c r="F60" s="3" t="n">
        <f aca="false">C60-L$33</f>
        <v>175.404166666667</v>
      </c>
      <c r="G60" s="7" t="n">
        <f aca="false">O$39+O$40*A60</f>
        <v>165.101755843111</v>
      </c>
      <c r="H60" s="8" t="n">
        <f aca="false">G60+P$33</f>
        <v>187.920922509777</v>
      </c>
      <c r="I60" s="3" t="n">
        <f aca="false">C60-H60</f>
        <v>10.4790774902227</v>
      </c>
      <c r="J60" s="3" t="n">
        <f aca="false">F60-G60</f>
        <v>10.302410823556</v>
      </c>
    </row>
    <row r="61" customFormat="false" ht="14.5" hidden="false" customHeight="false" outlineLevel="0" collapsed="false">
      <c r="A61" s="0" t="n">
        <f aca="false">A60+1</f>
        <v>60</v>
      </c>
      <c r="B61" s="0" t="s">
        <v>71</v>
      </c>
      <c r="C61" s="0" t="n">
        <v>217.8</v>
      </c>
      <c r="D61" s="3" t="n">
        <f aca="false">AVERAGE(C50:C61)</f>
        <v>166.525</v>
      </c>
      <c r="E61" s="3" t="n">
        <f aca="false">C61-D61</f>
        <v>51.275</v>
      </c>
      <c r="F61" s="3" t="n">
        <f aca="false">C61-L$34</f>
        <v>175.83</v>
      </c>
      <c r="G61" s="7" t="n">
        <f aca="false">O$39+O$40*A61</f>
        <v>165.204691748477</v>
      </c>
      <c r="H61" s="8" t="n">
        <f aca="false">G61+P$34</f>
        <v>206.99802508181</v>
      </c>
      <c r="I61" s="3" t="n">
        <f aca="false">C61-H61</f>
        <v>10.8019749181898</v>
      </c>
      <c r="J61" s="3" t="n">
        <f aca="false">F61-G61</f>
        <v>10.6253082515231</v>
      </c>
    </row>
    <row r="62" customFormat="false" ht="14.5" hidden="false" customHeight="false" outlineLevel="0" collapsed="false">
      <c r="A62" s="0" t="n">
        <f aca="false">A61+1</f>
        <v>61</v>
      </c>
      <c r="B62" s="0" t="s">
        <v>72</v>
      </c>
      <c r="C62" s="0" t="n">
        <v>173.7</v>
      </c>
      <c r="D62" s="3" t="n">
        <f aca="false">AVERAGE(C51:C62)</f>
        <v>166.775</v>
      </c>
      <c r="E62" s="3" t="n">
        <f aca="false">C62-D62</f>
        <v>6.92499999999998</v>
      </c>
      <c r="F62" s="3" t="n">
        <f aca="false">C62-L$23</f>
        <v>166.83</v>
      </c>
      <c r="G62" s="7" t="n">
        <f aca="false">O$39+O$40*A62</f>
        <v>165.307627653843</v>
      </c>
      <c r="H62" s="8" t="n">
        <f aca="false">G62+P$23</f>
        <v>172.000960987176</v>
      </c>
      <c r="I62" s="3" t="n">
        <f aca="false">C62-H62</f>
        <v>1.69903901282353</v>
      </c>
      <c r="J62" s="3" t="n">
        <f aca="false">F62-G62</f>
        <v>1.52237234615686</v>
      </c>
    </row>
    <row r="63" customFormat="false" ht="14.5" hidden="false" customHeight="false" outlineLevel="0" collapsed="false">
      <c r="A63" s="0" t="n">
        <f aca="false">A62+1</f>
        <v>62</v>
      </c>
      <c r="B63" s="0" t="s">
        <v>73</v>
      </c>
      <c r="C63" s="0" t="n">
        <v>153.8</v>
      </c>
      <c r="D63" s="3" t="n">
        <f aca="false">AVERAGE(C52:C63)</f>
        <v>165.891666666667</v>
      </c>
      <c r="E63" s="3" t="n">
        <f aca="false">C63-D63</f>
        <v>-12.0916666666667</v>
      </c>
      <c r="F63" s="3" t="n">
        <f aca="false">C63-L$24</f>
        <v>158.653333333333</v>
      </c>
      <c r="G63" s="7" t="n">
        <f aca="false">O$39+O$40*A63</f>
        <v>165.410563559209</v>
      </c>
      <c r="H63" s="8" t="n">
        <f aca="false">G63+P$24</f>
        <v>160.380563559209</v>
      </c>
      <c r="I63" s="3" t="n">
        <f aca="false">C63-H63</f>
        <v>-6.58056355920931</v>
      </c>
      <c r="J63" s="3" t="n">
        <f aca="false">F63-G63</f>
        <v>-6.75723022587596</v>
      </c>
    </row>
    <row r="64" customFormat="false" ht="14.5" hidden="false" customHeight="false" outlineLevel="0" collapsed="false">
      <c r="A64" s="0" t="n">
        <f aca="false">A63+1</f>
        <v>63</v>
      </c>
      <c r="B64" s="0" t="s">
        <v>74</v>
      </c>
      <c r="C64" s="0" t="n">
        <v>175.6</v>
      </c>
      <c r="D64" s="3" t="n">
        <f aca="false">AVERAGE(C53:C64)</f>
        <v>165.55</v>
      </c>
      <c r="E64" s="3" t="n">
        <f aca="false">C64-D64</f>
        <v>10.05</v>
      </c>
      <c r="F64" s="3" t="n">
        <f aca="false">C64-L$25</f>
        <v>163.988333333333</v>
      </c>
      <c r="G64" s="7" t="n">
        <f aca="false">O$39+O$40*A64</f>
        <v>165.513499464576</v>
      </c>
      <c r="H64" s="8" t="n">
        <f aca="false">G64+P$25</f>
        <v>176.948499464576</v>
      </c>
      <c r="I64" s="3" t="n">
        <f aca="false">C64-H64</f>
        <v>-1.34849946457555</v>
      </c>
      <c r="J64" s="3" t="n">
        <f aca="false">F64-G64</f>
        <v>-1.5251661312422</v>
      </c>
    </row>
    <row r="65" customFormat="false" ht="14.5" hidden="false" customHeight="false" outlineLevel="0" collapsed="false">
      <c r="A65" s="0" t="n">
        <f aca="false">A64+1</f>
        <v>64</v>
      </c>
      <c r="B65" s="0" t="s">
        <v>75</v>
      </c>
      <c r="C65" s="0" t="n">
        <v>147.1</v>
      </c>
      <c r="D65" s="3" t="n">
        <f aca="false">AVERAGE(C54:C65)</f>
        <v>164.725</v>
      </c>
      <c r="E65" s="3" t="n">
        <f aca="false">C65-D65</f>
        <v>-17.625</v>
      </c>
      <c r="F65" s="3" t="n">
        <f aca="false">C65-L$26</f>
        <v>154.306666666667</v>
      </c>
      <c r="G65" s="7" t="n">
        <f aca="false">O$39+O$40*A65</f>
        <v>165.616435369942</v>
      </c>
      <c r="H65" s="8" t="n">
        <f aca="false">G65+P$26</f>
        <v>158.233102036608</v>
      </c>
      <c r="I65" s="3" t="n">
        <f aca="false">C65-H65</f>
        <v>-11.1331020366084</v>
      </c>
      <c r="J65" s="3" t="n">
        <f aca="false">F65-G65</f>
        <v>-11.3097687032751</v>
      </c>
    </row>
    <row r="66" customFormat="false" ht="14.5" hidden="false" customHeight="false" outlineLevel="0" collapsed="false">
      <c r="A66" s="0" t="n">
        <f aca="false">A65+1</f>
        <v>65</v>
      </c>
      <c r="B66" s="0" t="s">
        <v>76</v>
      </c>
      <c r="C66" s="0" t="n">
        <v>160.3</v>
      </c>
      <c r="D66" s="3" t="n">
        <f aca="false">AVERAGE(C55:C66)</f>
        <v>164.083333333333</v>
      </c>
      <c r="E66" s="3" t="n">
        <f aca="false">C66-D66</f>
        <v>-3.7833333333333</v>
      </c>
      <c r="F66" s="3" t="n">
        <f aca="false">C66-L$27</f>
        <v>167.255</v>
      </c>
      <c r="G66" s="7" t="n">
        <f aca="false">O$39+O$40*A66</f>
        <v>165.719371275308</v>
      </c>
      <c r="H66" s="8" t="n">
        <f aca="false">G66+P$27</f>
        <v>158.587704608641</v>
      </c>
      <c r="I66" s="3" t="n">
        <f aca="false">C66-H66</f>
        <v>1.71229539135868</v>
      </c>
      <c r="J66" s="3" t="n">
        <f aca="false">F66-G66</f>
        <v>1.535628724692</v>
      </c>
    </row>
    <row r="67" customFormat="false" ht="14.5" hidden="false" customHeight="false" outlineLevel="0" collapsed="false">
      <c r="A67" s="0" t="n">
        <f aca="false">A66+1</f>
        <v>66</v>
      </c>
      <c r="B67" s="0" t="s">
        <v>77</v>
      </c>
      <c r="C67" s="0" t="n">
        <v>135.2</v>
      </c>
      <c r="D67" s="3" t="n">
        <f aca="false">AVERAGE(C56:C67)</f>
        <v>163.741666666667</v>
      </c>
      <c r="E67" s="3" t="n">
        <f aca="false">C67-D67</f>
        <v>-28.5416666666667</v>
      </c>
      <c r="F67" s="3" t="n">
        <f aca="false">C67-L$28</f>
        <v>161.516666666667</v>
      </c>
      <c r="G67" s="7" t="n">
        <f aca="false">O$39+O$40*A67</f>
        <v>165.822307180674</v>
      </c>
      <c r="H67" s="8" t="n">
        <f aca="false">G67+P$28</f>
        <v>139.328973847341</v>
      </c>
      <c r="I67" s="3" t="n">
        <f aca="false">C67-H67</f>
        <v>-4.12897384734089</v>
      </c>
      <c r="J67" s="3" t="n">
        <f aca="false">F67-G67</f>
        <v>-4.30564051400756</v>
      </c>
    </row>
    <row r="68" customFormat="false" ht="14.5" hidden="false" customHeight="false" outlineLevel="0" collapsed="false">
      <c r="A68" s="0" t="n">
        <f aca="false">A67+1</f>
        <v>67</v>
      </c>
      <c r="B68" s="0" t="s">
        <v>78</v>
      </c>
      <c r="C68" s="0" t="n">
        <v>148.8</v>
      </c>
      <c r="D68" s="3" t="n">
        <f aca="false">AVERAGE(C57:C68)</f>
        <v>164.591666666667</v>
      </c>
      <c r="E68" s="3" t="n">
        <f aca="false">C68-D68</f>
        <v>-15.7916666666666</v>
      </c>
      <c r="F68" s="3" t="n">
        <f aca="false">C68-L$29</f>
        <v>169.65</v>
      </c>
      <c r="G68" s="7" t="n">
        <f aca="false">O$39+O$40*A68</f>
        <v>165.92524308604</v>
      </c>
      <c r="H68" s="8" t="n">
        <f aca="false">G68+P$29</f>
        <v>144.898576419374</v>
      </c>
      <c r="I68" s="3" t="n">
        <f aca="false">C68-H68</f>
        <v>3.90142358062627</v>
      </c>
      <c r="J68" s="3" t="n">
        <f aca="false">F68-G68</f>
        <v>3.7247569139596</v>
      </c>
      <c r="N68" s="11"/>
    </row>
    <row r="69" customFormat="false" ht="14.5" hidden="false" customHeight="false" outlineLevel="0" collapsed="false">
      <c r="A69" s="12" t="n">
        <f aca="false">A68+1</f>
        <v>68</v>
      </c>
      <c r="B69" s="12" t="s">
        <v>79</v>
      </c>
      <c r="C69" s="12" t="n">
        <v>151</v>
      </c>
      <c r="D69" s="3"/>
      <c r="E69" s="3"/>
      <c r="G69" s="13" t="n">
        <f aca="false">O$39+O$40*A69</f>
        <v>166.028178991407</v>
      </c>
      <c r="H69" s="14" t="n">
        <f aca="false">G69+P$30</f>
        <v>151.593178991407</v>
      </c>
      <c r="I69" s="13" t="n">
        <f aca="false">C69-H69</f>
        <v>-0.593178991406631</v>
      </c>
      <c r="N69" s="12"/>
    </row>
    <row r="70" customFormat="false" ht="14.5" hidden="false" customHeight="false" outlineLevel="0" collapsed="false">
      <c r="A70" s="12" t="n">
        <f aca="false">A69+1</f>
        <v>69</v>
      </c>
      <c r="B70" s="12" t="s">
        <v>80</v>
      </c>
      <c r="C70" s="12" t="n">
        <v>148.2</v>
      </c>
      <c r="D70" s="3"/>
      <c r="E70" s="3"/>
      <c r="G70" s="13" t="n">
        <f aca="false">O$39+O$40*A70</f>
        <v>166.131114896773</v>
      </c>
      <c r="H70" s="14" t="n">
        <f aca="false">G70+P$31</f>
        <v>156.85653156344</v>
      </c>
      <c r="I70" s="13" t="n">
        <f aca="false">C70-H70</f>
        <v>-8.65653156343956</v>
      </c>
      <c r="N70" s="15"/>
    </row>
    <row r="71" customFormat="false" ht="14.5" hidden="false" customHeight="false" outlineLevel="0" collapsed="false">
      <c r="A71" s="12" t="n">
        <f aca="false">A70+1</f>
        <v>70</v>
      </c>
      <c r="B71" s="12" t="s">
        <v>81</v>
      </c>
      <c r="C71" s="12" t="n">
        <v>182.2</v>
      </c>
      <c r="D71" s="3"/>
      <c r="E71" s="3"/>
      <c r="G71" s="13" t="n">
        <f aca="false">O$39+O$40*A71</f>
        <v>166.234050802139</v>
      </c>
      <c r="H71" s="14" t="n">
        <f aca="false">G71+P$32</f>
        <v>174.267800802139</v>
      </c>
      <c r="I71" s="13" t="n">
        <f aca="false">C71-H71</f>
        <v>7.93219919786088</v>
      </c>
      <c r="N71" s="16"/>
    </row>
    <row r="72" customFormat="false" ht="14.5" hidden="false" customHeight="false" outlineLevel="0" collapsed="false">
      <c r="A72" s="12" t="n">
        <f aca="false">A71+1</f>
        <v>71</v>
      </c>
      <c r="B72" s="12" t="s">
        <v>82</v>
      </c>
      <c r="C72" s="12" t="n">
        <v>189.2</v>
      </c>
      <c r="D72" s="3"/>
      <c r="E72" s="3"/>
      <c r="G72" s="13" t="n">
        <f aca="false">O$39+O$40*A72</f>
        <v>166.336986707505</v>
      </c>
      <c r="H72" s="14" t="n">
        <f aca="false">G72+P$33</f>
        <v>189.156153374172</v>
      </c>
      <c r="I72" s="13" t="n">
        <f aca="false">C72-H72</f>
        <v>0.0438466258280528</v>
      </c>
    </row>
    <row r="73" customFormat="false" ht="14.5" hidden="false" customHeight="false" outlineLevel="0" collapsed="false">
      <c r="A73" s="12" t="n">
        <f aca="false">A72+1</f>
        <v>72</v>
      </c>
      <c r="B73" s="12" t="s">
        <v>83</v>
      </c>
      <c r="C73" s="12" t="n">
        <v>183.1</v>
      </c>
      <c r="D73" s="3"/>
      <c r="E73" s="3"/>
      <c r="G73" s="13" t="n">
        <f aca="false">O$39+O$40*A73</f>
        <v>166.439922612872</v>
      </c>
      <c r="H73" s="14" t="n">
        <f aca="false">G73+P$34</f>
        <v>208.233255946205</v>
      </c>
      <c r="I73" s="13" t="n">
        <f aca="false">C73-H73</f>
        <v>-25.1332559462048</v>
      </c>
    </row>
    <row r="74" customFormat="false" ht="14.5" hidden="false" customHeight="false" outlineLevel="0" collapsed="false">
      <c r="A74" s="12" t="n">
        <f aca="false">A73+1</f>
        <v>73</v>
      </c>
      <c r="B74" s="12" t="s">
        <v>84</v>
      </c>
      <c r="C74" s="12" t="n">
        <v>170</v>
      </c>
      <c r="D74" s="3"/>
      <c r="E74" s="3"/>
      <c r="G74" s="13" t="n">
        <f aca="false">O$39+O$40*A74</f>
        <v>166.542858518238</v>
      </c>
      <c r="H74" s="14" t="n">
        <f aca="false">G74+P$23</f>
        <v>173.236191851571</v>
      </c>
      <c r="I74" s="13" t="n">
        <f aca="false">C74-H74</f>
        <v>-3.23619185157105</v>
      </c>
    </row>
    <row r="75" customFormat="false" ht="14.5" hidden="false" customHeight="false" outlineLevel="0" collapsed="false">
      <c r="A75" s="12" t="n">
        <f aca="false">A74+1</f>
        <v>74</v>
      </c>
      <c r="B75" s="12" t="s">
        <v>85</v>
      </c>
      <c r="C75" s="12" t="n">
        <v>158.4</v>
      </c>
      <c r="D75" s="3"/>
      <c r="E75" s="3"/>
      <c r="G75" s="13" t="n">
        <f aca="false">O$39+O$40*A75</f>
        <v>166.645794423604</v>
      </c>
      <c r="H75" s="14" t="n">
        <f aca="false">G75+P$24</f>
        <v>161.615794423604</v>
      </c>
      <c r="I75" s="13" t="n">
        <f aca="false">C75-H75</f>
        <v>-3.21579442360394</v>
      </c>
    </row>
    <row r="76" customFormat="false" ht="14.5" hidden="false" customHeight="false" outlineLevel="0" collapsed="false">
      <c r="A76" s="12" t="n">
        <f aca="false">A75+1</f>
        <v>75</v>
      </c>
      <c r="B76" s="12" t="s">
        <v>86</v>
      </c>
      <c r="C76" s="12" t="n">
        <v>176.1</v>
      </c>
      <c r="D76" s="3"/>
      <c r="E76" s="3"/>
      <c r="G76" s="13" t="n">
        <f aca="false">O$39+O$40*A76</f>
        <v>166.74873032897</v>
      </c>
      <c r="H76" s="14" t="n">
        <f aca="false">G76+P$25</f>
        <v>178.18373032897</v>
      </c>
      <c r="I76" s="13" t="n">
        <f aca="false">C76-H76</f>
        <v>-2.08373032897018</v>
      </c>
    </row>
    <row r="77" customFormat="false" ht="14.5" hidden="false" customHeight="false" outlineLevel="0" collapsed="false">
      <c r="A77" s="12" t="n">
        <f aca="false">A76+1</f>
        <v>76</v>
      </c>
      <c r="B77" s="12" t="s">
        <v>87</v>
      </c>
      <c r="C77" s="12" t="n">
        <v>156.2</v>
      </c>
      <c r="D77" s="3"/>
      <c r="E77" s="3"/>
      <c r="G77" s="13" t="n">
        <f aca="false">O$39+O$40*A77</f>
        <v>166.851666234336</v>
      </c>
      <c r="H77" s="14" t="n">
        <f aca="false">G77+P$26</f>
        <v>159.468332901003</v>
      </c>
      <c r="I77" s="13" t="n">
        <f aca="false">C77-H77</f>
        <v>-3.26833290100305</v>
      </c>
    </row>
    <row r="78" customFormat="false" ht="14.5" hidden="false" customHeight="false" outlineLevel="0" collapsed="false">
      <c r="A78" s="12" t="n">
        <f aca="false">A77+1</f>
        <v>77</v>
      </c>
      <c r="B78" s="12" t="s">
        <v>88</v>
      </c>
      <c r="C78" s="12" t="n">
        <v>153.2</v>
      </c>
      <c r="D78" s="3"/>
      <c r="E78" s="3"/>
      <c r="G78" s="13" t="n">
        <f aca="false">O$39+O$40*A78</f>
        <v>166.954602139703</v>
      </c>
      <c r="H78" s="14" t="n">
        <f aca="false">G78+P$27</f>
        <v>159.822935473036</v>
      </c>
      <c r="I78" s="13" t="n">
        <f aca="false">C78-H78</f>
        <v>-6.62293547303594</v>
      </c>
    </row>
    <row r="79" customFormat="false" ht="14.5" hidden="false" customHeight="false" outlineLevel="0" collapsed="false">
      <c r="A79" s="12" t="n">
        <f aca="false">A78+1</f>
        <v>78</v>
      </c>
      <c r="B79" s="12" t="s">
        <v>89</v>
      </c>
      <c r="C79" s="12" t="n">
        <v>117.9</v>
      </c>
      <c r="D79" s="3"/>
      <c r="E79" s="3"/>
      <c r="G79" s="13" t="n">
        <f aca="false">O$39+O$40*A79</f>
        <v>167.057538045069</v>
      </c>
      <c r="H79" s="14" t="n">
        <f aca="false">G79+P$28</f>
        <v>140.564204711735</v>
      </c>
      <c r="I79" s="13" t="n">
        <f aca="false">C79-H79</f>
        <v>-22.6642047117355</v>
      </c>
    </row>
    <row r="80" customFormat="false" ht="14.5" hidden="false" customHeight="false" outlineLevel="0" collapsed="false">
      <c r="A80" s="12" t="n">
        <f aca="false">A79+1</f>
        <v>79</v>
      </c>
      <c r="B80" s="12" t="s">
        <v>90</v>
      </c>
      <c r="C80" s="12" t="n">
        <v>149.8</v>
      </c>
      <c r="D80" s="3"/>
      <c r="E80" s="3"/>
      <c r="G80" s="13" t="n">
        <f aca="false">O$39+O$40*A80</f>
        <v>167.160473950435</v>
      </c>
      <c r="H80" s="14" t="n">
        <f aca="false">G80+P$29</f>
        <v>146.133807283768</v>
      </c>
      <c r="I80" s="13" t="n">
        <f aca="false">C80-H80</f>
        <v>3.66619271623165</v>
      </c>
    </row>
    <row r="81" customFormat="false" ht="14.5" hidden="false" customHeight="false" outlineLevel="0" collapsed="false">
      <c r="A81" s="12" t="n">
        <f aca="false">A80+1</f>
        <v>80</v>
      </c>
      <c r="B81" s="12" t="s">
        <v>91</v>
      </c>
      <c r="C81" s="12" t="n">
        <v>156.6</v>
      </c>
      <c r="D81" s="3"/>
      <c r="E81" s="3"/>
      <c r="G81" s="13" t="n">
        <f aca="false">O$39+O$40*A81</f>
        <v>167.263409855801</v>
      </c>
      <c r="H81" s="14" t="n">
        <f aca="false">G81+P$30</f>
        <v>152.828409855801</v>
      </c>
      <c r="I81" s="13" t="n">
        <f aca="false">C81-H81</f>
        <v>3.77159014419877</v>
      </c>
    </row>
    <row r="82" customFormat="false" ht="14.5" hidden="false" customHeight="false" outlineLevel="0" collapsed="false">
      <c r="A82" s="12" t="n">
        <f aca="false">A81+1</f>
        <v>81</v>
      </c>
      <c r="B82" s="12" t="s">
        <v>92</v>
      </c>
      <c r="C82" s="12" t="n">
        <v>166.7</v>
      </c>
      <c r="D82" s="3"/>
      <c r="E82" s="3"/>
      <c r="G82" s="13" t="n">
        <f aca="false">O$39+O$40*A82</f>
        <v>167.366345761167</v>
      </c>
      <c r="H82" s="14" t="n">
        <f aca="false">G82+P$31</f>
        <v>158.091762427834</v>
      </c>
      <c r="I82" s="13" t="n">
        <f aca="false">C82-H82</f>
        <v>8.60823757216585</v>
      </c>
    </row>
    <row r="83" customFormat="false" ht="14.5" hidden="false" customHeight="false" outlineLevel="0" collapsed="false">
      <c r="A83" s="12" t="n">
        <f aca="false">A82+1</f>
        <v>82</v>
      </c>
      <c r="B83" s="12" t="s">
        <v>93</v>
      </c>
      <c r="C83" s="12" t="n">
        <v>156.8</v>
      </c>
      <c r="D83" s="3"/>
      <c r="E83" s="3"/>
      <c r="G83" s="13" t="n">
        <f aca="false">O$39+O$40*A83</f>
        <v>167.469281666534</v>
      </c>
      <c r="H83" s="14" t="n">
        <f aca="false">G83+P$32</f>
        <v>175.503031666534</v>
      </c>
      <c r="I83" s="13" t="n">
        <f aca="false">C83-H83</f>
        <v>-18.7030316665337</v>
      </c>
    </row>
    <row r="84" customFormat="false" ht="14.5" hidden="false" customHeight="false" outlineLevel="0" collapsed="false">
      <c r="A84" s="12" t="n">
        <f aca="false">A83+1</f>
        <v>83</v>
      </c>
      <c r="B84" s="12" t="s">
        <v>94</v>
      </c>
      <c r="C84" s="12" t="n">
        <v>158.6</v>
      </c>
      <c r="D84" s="3"/>
      <c r="E84" s="3"/>
      <c r="G84" s="13" t="n">
        <f aca="false">O$39+O$40*A84</f>
        <v>167.5722175719</v>
      </c>
      <c r="H84" s="14" t="n">
        <f aca="false">G84+P$33</f>
        <v>190.391384238567</v>
      </c>
      <c r="I84" s="13" t="n">
        <f aca="false">C84-H84</f>
        <v>-31.7913842385666</v>
      </c>
    </row>
    <row r="85" customFormat="false" ht="14.5" hidden="false" customHeight="false" outlineLevel="0" collapsed="false">
      <c r="A85" s="12" t="n">
        <f aca="false">A84+1</f>
        <v>84</v>
      </c>
      <c r="B85" s="12" t="s">
        <v>95</v>
      </c>
      <c r="C85" s="12" t="n">
        <v>210.8</v>
      </c>
      <c r="D85" s="3"/>
      <c r="E85" s="3"/>
      <c r="G85" s="13" t="n">
        <f aca="false">O$39+O$40*A85</f>
        <v>167.675153477266</v>
      </c>
      <c r="H85" s="14" t="n">
        <f aca="false">G85+P$34</f>
        <v>209.468486810599</v>
      </c>
      <c r="I85" s="13" t="n">
        <f aca="false">C85-H85</f>
        <v>1.33151318940057</v>
      </c>
    </row>
    <row r="86" customFormat="false" ht="14.5" hidden="false" customHeight="false" outlineLevel="0" collapsed="false">
      <c r="D86" s="3"/>
      <c r="E86" s="3"/>
    </row>
    <row r="87" customFormat="false" ht="14.5" hidden="false" customHeight="false" outlineLevel="0" collapsed="false">
      <c r="D87" s="3"/>
      <c r="E87" s="3"/>
    </row>
    <row r="88" customFormat="false" ht="14.5" hidden="false" customHeight="false" outlineLevel="0" collapsed="false">
      <c r="D88" s="3"/>
      <c r="E88" s="3"/>
    </row>
    <row r="89" customFormat="false" ht="14.5" hidden="false" customHeight="false" outlineLevel="0" collapsed="false">
      <c r="D89" s="3"/>
      <c r="E89" s="3"/>
    </row>
    <row r="90" customFormat="false" ht="14.5" hidden="false" customHeight="false" outlineLevel="0" collapsed="false">
      <c r="D90" s="3"/>
      <c r="E90" s="3"/>
    </row>
    <row r="91" customFormat="false" ht="14.5" hidden="false" customHeight="false" outlineLevel="0" collapsed="false">
      <c r="D91" s="3"/>
      <c r="E91" s="3"/>
    </row>
    <row r="92" customFormat="false" ht="14.5" hidden="false" customHeight="false" outlineLevel="0" collapsed="false">
      <c r="D92" s="3"/>
      <c r="E92" s="3"/>
    </row>
    <row r="93" customFormat="false" ht="14.5" hidden="false" customHeight="false" outlineLevel="0" collapsed="false">
      <c r="D93" s="3"/>
      <c r="E93" s="3"/>
    </row>
    <row r="94" customFormat="false" ht="14.5" hidden="false" customHeight="false" outlineLevel="0" collapsed="false">
      <c r="D94" s="3"/>
      <c r="E94" s="3"/>
    </row>
    <row r="95" customFormat="false" ht="14.5" hidden="false" customHeight="false" outlineLevel="0" collapsed="false">
      <c r="D95" s="3"/>
      <c r="E95" s="3"/>
    </row>
    <row r="96" customFormat="false" ht="14.5" hidden="false" customHeight="false" outlineLevel="0" collapsed="false">
      <c r="D96" s="3"/>
      <c r="E96" s="3"/>
    </row>
    <row r="97" customFormat="false" ht="14.5" hidden="false" customHeight="false" outlineLevel="0" collapsed="false">
      <c r="D97" s="3"/>
      <c r="E97" s="3"/>
    </row>
    <row r="98" customFormat="false" ht="14.5" hidden="false" customHeight="false" outlineLevel="0" collapsed="false">
      <c r="D98" s="3"/>
      <c r="E98" s="3"/>
    </row>
    <row r="99" customFormat="false" ht="14.5" hidden="false" customHeight="false" outlineLevel="0" collapsed="false">
      <c r="D99" s="3"/>
      <c r="E99" s="3"/>
    </row>
    <row r="100" customFormat="false" ht="14.5" hidden="false" customHeight="false" outlineLevel="0" collapsed="false">
      <c r="D100" s="3"/>
      <c r="E100" s="3"/>
    </row>
    <row r="101" customFormat="false" ht="14.5" hidden="false" customHeight="false" outlineLevel="0" collapsed="false">
      <c r="D101" s="3"/>
      <c r="E101" s="3"/>
    </row>
    <row r="102" customFormat="false" ht="14.5" hidden="false" customHeight="false" outlineLevel="0" collapsed="false">
      <c r="D102" s="3"/>
      <c r="E102" s="3"/>
    </row>
    <row r="103" customFormat="false" ht="14.5" hidden="false" customHeight="false" outlineLevel="0" collapsed="false">
      <c r="D103" s="3"/>
      <c r="E103" s="3"/>
    </row>
    <row r="104" customFormat="false" ht="14.5" hidden="false" customHeight="false" outlineLevel="0" collapsed="false">
      <c r="D104" s="3"/>
      <c r="E104" s="3"/>
    </row>
    <row r="105" customFormat="false" ht="14.5" hidden="false" customHeight="false" outlineLevel="0" collapsed="false">
      <c r="D105" s="3"/>
      <c r="E105" s="3"/>
    </row>
    <row r="106" customFormat="false" ht="14.5" hidden="false" customHeight="false" outlineLevel="0" collapsed="false">
      <c r="D106" s="3"/>
      <c r="E106" s="3"/>
    </row>
    <row r="107" customFormat="false" ht="14.5" hidden="false" customHeight="false" outlineLevel="0" collapsed="false">
      <c r="D107" s="3"/>
      <c r="E107" s="3"/>
    </row>
    <row r="108" customFormat="false" ht="14.5" hidden="false" customHeight="false" outlineLevel="0" collapsed="false">
      <c r="D108" s="3"/>
      <c r="E108" s="3"/>
    </row>
    <row r="109" customFormat="false" ht="14.5" hidden="false" customHeight="false" outlineLevel="0" collapsed="false">
      <c r="D109" s="3"/>
      <c r="E109" s="3"/>
    </row>
    <row r="110" customFormat="false" ht="14.5" hidden="false" customHeight="false" outlineLevel="0" collapsed="false">
      <c r="D110" s="3"/>
      <c r="E110" s="3"/>
    </row>
    <row r="111" customFormat="false" ht="14.5" hidden="false" customHeight="false" outlineLevel="0" collapsed="false">
      <c r="D111" s="3"/>
      <c r="E111" s="3"/>
    </row>
    <row r="112" customFormat="false" ht="14.5" hidden="false" customHeight="false" outlineLevel="0" collapsed="false">
      <c r="D112" s="3"/>
      <c r="E112" s="3"/>
    </row>
    <row r="113" customFormat="false" ht="14.5" hidden="false" customHeight="false" outlineLevel="0" collapsed="false">
      <c r="D113" s="3"/>
      <c r="E113" s="3"/>
    </row>
    <row r="114" customFormat="false" ht="14.5" hidden="false" customHeight="false" outlineLevel="0" collapsed="false">
      <c r="D114" s="3"/>
      <c r="E114" s="3"/>
    </row>
    <row r="115" customFormat="false" ht="14.5" hidden="false" customHeight="false" outlineLevel="0" collapsed="false">
      <c r="D115" s="3"/>
      <c r="E115" s="3"/>
    </row>
    <row r="116" customFormat="false" ht="14.5" hidden="false" customHeight="false" outlineLevel="0" collapsed="false">
      <c r="D116" s="3"/>
      <c r="E116" s="3"/>
    </row>
    <row r="117" customFormat="false" ht="14.5" hidden="false" customHeight="false" outlineLevel="0" collapsed="false">
      <c r="D117" s="3"/>
      <c r="E117" s="3"/>
    </row>
    <row r="118" customFormat="false" ht="14.5" hidden="false" customHeight="false" outlineLevel="0" collapsed="false">
      <c r="D118" s="3"/>
      <c r="E118" s="3"/>
    </row>
    <row r="119" customFormat="false" ht="14.5" hidden="false" customHeight="false" outlineLevel="0" collapsed="false">
      <c r="D119" s="3"/>
      <c r="E119" s="3"/>
    </row>
    <row r="120" customFormat="false" ht="14.5" hidden="false" customHeight="false" outlineLevel="0" collapsed="false">
      <c r="D120" s="3"/>
      <c r="E120" s="3"/>
    </row>
    <row r="121" customFormat="false" ht="14.5" hidden="false" customHeight="false" outlineLevel="0" collapsed="false">
      <c r="D121" s="3"/>
      <c r="E121" s="3"/>
    </row>
    <row r="122" customFormat="false" ht="14.5" hidden="false" customHeight="false" outlineLevel="0" collapsed="false">
      <c r="D122" s="3"/>
      <c r="E122" s="3"/>
    </row>
    <row r="123" customFormat="false" ht="14.5" hidden="false" customHeight="false" outlineLevel="0" collapsed="false">
      <c r="D123" s="3"/>
      <c r="E123" s="3"/>
    </row>
    <row r="124" customFormat="false" ht="14.5" hidden="false" customHeight="false" outlineLevel="0" collapsed="false">
      <c r="D124" s="3"/>
      <c r="E124" s="3"/>
    </row>
    <row r="125" customFormat="false" ht="14.5" hidden="false" customHeight="false" outlineLevel="0" collapsed="false">
      <c r="D125" s="3"/>
      <c r="E125" s="3"/>
    </row>
    <row r="126" customFormat="false" ht="14.5" hidden="false" customHeight="false" outlineLevel="0" collapsed="false">
      <c r="D126" s="3"/>
      <c r="E126" s="3"/>
    </row>
    <row r="127" customFormat="false" ht="14.5" hidden="false" customHeight="false" outlineLevel="0" collapsed="false">
      <c r="D127" s="3"/>
      <c r="E127" s="3"/>
    </row>
    <row r="128" customFormat="false" ht="14.5" hidden="false" customHeight="false" outlineLevel="0" collapsed="false">
      <c r="D128" s="3"/>
      <c r="E128" s="3"/>
    </row>
    <row r="129" customFormat="false" ht="14.5" hidden="false" customHeight="false" outlineLevel="0" collapsed="false">
      <c r="D129" s="3"/>
      <c r="E129" s="3"/>
    </row>
    <row r="130" customFormat="false" ht="14.5" hidden="false" customHeight="false" outlineLevel="0" collapsed="false">
      <c r="D130" s="3"/>
      <c r="E130" s="3"/>
    </row>
    <row r="131" customFormat="false" ht="14.5" hidden="false" customHeight="false" outlineLevel="0" collapsed="false">
      <c r="D131" s="3"/>
      <c r="E131" s="3"/>
    </row>
    <row r="132" customFormat="false" ht="14.5" hidden="false" customHeight="false" outlineLevel="0" collapsed="false">
      <c r="D132" s="3"/>
      <c r="E132" s="3"/>
    </row>
    <row r="133" customFormat="false" ht="14.5" hidden="false" customHeight="false" outlineLevel="0" collapsed="false">
      <c r="D133" s="3"/>
      <c r="E133" s="3"/>
    </row>
    <row r="134" customFormat="false" ht="14.5" hidden="false" customHeight="false" outlineLevel="0" collapsed="false">
      <c r="D134" s="3"/>
      <c r="E134" s="3"/>
    </row>
    <row r="135" customFormat="false" ht="14.5" hidden="false" customHeight="false" outlineLevel="0" collapsed="false">
      <c r="D135" s="3"/>
      <c r="E135" s="3"/>
    </row>
    <row r="136" customFormat="false" ht="14.5" hidden="false" customHeight="false" outlineLevel="0" collapsed="false">
      <c r="D136" s="3"/>
      <c r="E136" s="3"/>
    </row>
    <row r="137" customFormat="false" ht="14.5" hidden="false" customHeight="false" outlineLevel="0" collapsed="false">
      <c r="D137" s="3"/>
      <c r="E137" s="3"/>
    </row>
    <row r="138" customFormat="false" ht="14.5" hidden="false" customHeight="false" outlineLevel="0" collapsed="false">
      <c r="D138" s="3"/>
      <c r="E138" s="3"/>
    </row>
    <row r="139" customFormat="false" ht="14.5" hidden="false" customHeight="false" outlineLevel="0" collapsed="false">
      <c r="D139" s="3"/>
      <c r="E139" s="3"/>
    </row>
    <row r="140" customFormat="false" ht="14.5" hidden="false" customHeight="false" outlineLevel="0" collapsed="false">
      <c r="D140" s="3"/>
      <c r="E140" s="3"/>
    </row>
    <row r="141" customFormat="false" ht="14.5" hidden="false" customHeight="false" outlineLevel="0" collapsed="false">
      <c r="D141" s="3"/>
      <c r="E141" s="3"/>
    </row>
    <row r="142" customFormat="false" ht="14.5" hidden="false" customHeight="false" outlineLevel="0" collapsed="false">
      <c r="D142" s="3"/>
      <c r="E142" s="3"/>
    </row>
    <row r="143" customFormat="false" ht="14.5" hidden="false" customHeight="false" outlineLevel="0" collapsed="false">
      <c r="D143" s="3"/>
      <c r="E143" s="3"/>
    </row>
    <row r="144" customFormat="false" ht="14.5" hidden="false" customHeight="false" outlineLevel="0" collapsed="false">
      <c r="D144" s="3"/>
      <c r="E144" s="3"/>
    </row>
    <row r="145" customFormat="false" ht="14.5" hidden="false" customHeight="false" outlineLevel="0" collapsed="false">
      <c r="D145" s="3"/>
      <c r="E145" s="3"/>
    </row>
    <row r="146" customFormat="false" ht="14.5" hidden="false" customHeight="false" outlineLevel="0" collapsed="false">
      <c r="D146" s="3"/>
      <c r="E146" s="3"/>
    </row>
    <row r="147" customFormat="false" ht="14.5" hidden="false" customHeight="false" outlineLevel="0" collapsed="false">
      <c r="D147" s="3"/>
      <c r="E147" s="3"/>
    </row>
    <row r="148" customFormat="false" ht="14.5" hidden="false" customHeight="false" outlineLevel="0" collapsed="false">
      <c r="D148" s="3"/>
      <c r="E148" s="3"/>
    </row>
    <row r="149" customFormat="false" ht="14.5" hidden="false" customHeight="false" outlineLevel="0" collapsed="false">
      <c r="D149" s="3"/>
      <c r="E149" s="3"/>
    </row>
    <row r="150" customFormat="false" ht="14.5" hidden="false" customHeight="false" outlineLevel="0" collapsed="false">
      <c r="D150" s="3"/>
      <c r="E150" s="3"/>
    </row>
    <row r="151" customFormat="false" ht="14.5" hidden="false" customHeight="false" outlineLevel="0" collapsed="false">
      <c r="D151" s="3"/>
      <c r="E151" s="3"/>
    </row>
    <row r="152" customFormat="false" ht="14.5" hidden="false" customHeight="false" outlineLevel="0" collapsed="false">
      <c r="D152" s="3"/>
      <c r="E152" s="3"/>
    </row>
    <row r="153" customFormat="false" ht="14.5" hidden="false" customHeight="false" outlineLevel="0" collapsed="false">
      <c r="D153" s="3"/>
      <c r="E153" s="3"/>
    </row>
    <row r="154" customFormat="false" ht="14.5" hidden="false" customHeight="false" outlineLevel="0" collapsed="false">
      <c r="D154" s="3"/>
      <c r="E154" s="3"/>
    </row>
    <row r="155" customFormat="false" ht="14.5" hidden="false" customHeight="false" outlineLevel="0" collapsed="false">
      <c r="D155" s="3"/>
      <c r="E155" s="3"/>
    </row>
    <row r="156" customFormat="false" ht="14.5" hidden="false" customHeight="false" outlineLevel="0" collapsed="false">
      <c r="D156" s="3"/>
      <c r="E156" s="3"/>
    </row>
    <row r="157" customFormat="false" ht="14.5" hidden="false" customHeight="false" outlineLevel="0" collapsed="false">
      <c r="D157" s="3"/>
      <c r="E157" s="3"/>
    </row>
    <row r="158" customFormat="false" ht="14.5" hidden="false" customHeight="false" outlineLevel="0" collapsed="false">
      <c r="D158" s="3"/>
      <c r="E158" s="3"/>
    </row>
    <row r="159" customFormat="false" ht="14.5" hidden="false" customHeight="false" outlineLevel="0" collapsed="false">
      <c r="D159" s="3"/>
      <c r="E159" s="3"/>
    </row>
    <row r="160" customFormat="false" ht="14.5" hidden="false" customHeight="false" outlineLevel="0" collapsed="false">
      <c r="D160" s="3"/>
      <c r="E160" s="3"/>
    </row>
    <row r="161" customFormat="false" ht="14.5" hidden="false" customHeight="false" outlineLevel="0" collapsed="false">
      <c r="D161" s="3"/>
      <c r="E161" s="3"/>
    </row>
    <row r="162" customFormat="false" ht="14.5" hidden="false" customHeight="false" outlineLevel="0" collapsed="false">
      <c r="D162" s="3"/>
      <c r="E162" s="3"/>
    </row>
    <row r="163" customFormat="false" ht="14.5" hidden="false" customHeight="false" outlineLevel="0" collapsed="false">
      <c r="D163" s="3"/>
      <c r="E163" s="3"/>
    </row>
    <row r="164" customFormat="false" ht="14.5" hidden="false" customHeight="false" outlineLevel="0" collapsed="false">
      <c r="D164" s="3"/>
      <c r="E164" s="3"/>
    </row>
    <row r="165" customFormat="false" ht="14.5" hidden="false" customHeight="false" outlineLevel="0" collapsed="false">
      <c r="D165" s="3"/>
      <c r="E165" s="3"/>
    </row>
    <row r="166" customFormat="false" ht="14.5" hidden="false" customHeight="false" outlineLevel="0" collapsed="false">
      <c r="D166" s="3"/>
      <c r="E166" s="3"/>
    </row>
    <row r="167" customFormat="false" ht="14.5" hidden="false" customHeight="false" outlineLevel="0" collapsed="false">
      <c r="D167" s="3"/>
      <c r="E167" s="3"/>
    </row>
    <row r="168" customFormat="false" ht="14.5" hidden="false" customHeight="false" outlineLevel="0" collapsed="false">
      <c r="D168" s="3"/>
      <c r="E168" s="3"/>
    </row>
    <row r="169" customFormat="false" ht="14.5" hidden="false" customHeight="false" outlineLevel="0" collapsed="false">
      <c r="D169" s="3"/>
      <c r="E169" s="3"/>
    </row>
    <row r="170" customFormat="false" ht="14.5" hidden="false" customHeight="false" outlineLevel="0" collapsed="false">
      <c r="D170" s="3"/>
      <c r="E170" s="3"/>
    </row>
    <row r="171" customFormat="false" ht="14.5" hidden="false" customHeight="false" outlineLevel="0" collapsed="false">
      <c r="D171" s="3"/>
      <c r="E171" s="3"/>
    </row>
    <row r="172" customFormat="false" ht="14.5" hidden="false" customHeight="false" outlineLevel="0" collapsed="false">
      <c r="D172" s="3"/>
      <c r="E172" s="3"/>
    </row>
    <row r="173" customFormat="false" ht="14.5" hidden="false" customHeight="false" outlineLevel="0" collapsed="false">
      <c r="D173" s="3"/>
      <c r="E173" s="3"/>
    </row>
    <row r="174" customFormat="false" ht="14.5" hidden="false" customHeight="false" outlineLevel="0" collapsed="false">
      <c r="D174" s="3"/>
      <c r="E174" s="3"/>
    </row>
    <row r="175" customFormat="false" ht="14.5" hidden="false" customHeight="false" outlineLevel="0" collapsed="false">
      <c r="D175" s="3"/>
      <c r="E175" s="3"/>
    </row>
    <row r="176" customFormat="false" ht="14.5" hidden="false" customHeight="false" outlineLevel="0" collapsed="false">
      <c r="D176" s="3"/>
      <c r="E176" s="3"/>
    </row>
    <row r="177" customFormat="false" ht="14.5" hidden="false" customHeight="false" outlineLevel="0" collapsed="false">
      <c r="D177" s="3"/>
      <c r="E177" s="3"/>
    </row>
    <row r="178" customFormat="false" ht="14.5" hidden="false" customHeight="false" outlineLevel="0" collapsed="false">
      <c r="D178" s="3"/>
      <c r="E178" s="3"/>
    </row>
    <row r="179" customFormat="false" ht="14.5" hidden="false" customHeight="false" outlineLevel="0" collapsed="false">
      <c r="D179" s="3"/>
      <c r="E179" s="3"/>
    </row>
    <row r="180" customFormat="false" ht="14.5" hidden="false" customHeight="false" outlineLevel="0" collapsed="false">
      <c r="D180" s="3"/>
      <c r="E180" s="3"/>
    </row>
    <row r="181" customFormat="false" ht="14.5" hidden="false" customHeight="false" outlineLevel="0" collapsed="false">
      <c r="D181" s="3"/>
      <c r="E181" s="3"/>
    </row>
    <row r="182" customFormat="false" ht="14.5" hidden="false" customHeight="false" outlineLevel="0" collapsed="false">
      <c r="D182" s="3"/>
      <c r="E182" s="3"/>
    </row>
    <row r="183" customFormat="false" ht="14.5" hidden="false" customHeight="false" outlineLevel="0" collapsed="false">
      <c r="D183" s="3"/>
      <c r="E183" s="3"/>
    </row>
    <row r="184" customFormat="false" ht="14.5" hidden="false" customHeight="false" outlineLevel="0" collapsed="false">
      <c r="D184" s="3"/>
      <c r="E184" s="3"/>
    </row>
    <row r="185" customFormat="false" ht="14.5" hidden="false" customHeight="false" outlineLevel="0" collapsed="false">
      <c r="D185" s="3"/>
      <c r="E185" s="3"/>
    </row>
    <row r="186" customFormat="false" ht="14.5" hidden="false" customHeight="false" outlineLevel="0" collapsed="false">
      <c r="D186" s="3"/>
      <c r="E186" s="3"/>
    </row>
    <row r="187" customFormat="false" ht="14.5" hidden="false" customHeight="false" outlineLevel="0" collapsed="false">
      <c r="D187" s="3"/>
      <c r="E187" s="3"/>
    </row>
    <row r="188" customFormat="false" ht="14.5" hidden="false" customHeight="false" outlineLevel="0" collapsed="false">
      <c r="D188" s="3"/>
      <c r="E188" s="3"/>
    </row>
    <row r="189" customFormat="false" ht="14.5" hidden="false" customHeight="false" outlineLevel="0" collapsed="false">
      <c r="D189" s="3"/>
      <c r="E189" s="3"/>
    </row>
    <row r="190" customFormat="false" ht="14.5" hidden="false" customHeight="false" outlineLevel="0" collapsed="false">
      <c r="D190" s="3"/>
      <c r="E190" s="3"/>
    </row>
    <row r="191" customFormat="false" ht="14.5" hidden="false" customHeight="false" outlineLevel="0" collapsed="false">
      <c r="D191" s="3"/>
      <c r="E191" s="3"/>
    </row>
    <row r="192" customFormat="false" ht="14.5" hidden="false" customHeight="false" outlineLevel="0" collapsed="false">
      <c r="D192" s="3"/>
      <c r="E192" s="3"/>
    </row>
    <row r="193" customFormat="false" ht="14.5" hidden="false" customHeight="false" outlineLevel="0" collapsed="false">
      <c r="D193" s="3"/>
      <c r="E193" s="3"/>
    </row>
    <row r="194" customFormat="false" ht="14.5" hidden="false" customHeight="false" outlineLevel="0" collapsed="false">
      <c r="D194" s="3"/>
      <c r="E194" s="3"/>
    </row>
    <row r="195" customFormat="false" ht="14.5" hidden="false" customHeight="false" outlineLevel="0" collapsed="false">
      <c r="D195" s="3"/>
      <c r="E195" s="3"/>
    </row>
    <row r="196" customFormat="false" ht="14.5" hidden="false" customHeight="false" outlineLevel="0" collapsed="false">
      <c r="D196" s="3"/>
      <c r="E196" s="3"/>
    </row>
    <row r="197" customFormat="false" ht="14.5" hidden="false" customHeight="false" outlineLevel="0" collapsed="false">
      <c r="D197" s="3"/>
      <c r="E197" s="3"/>
    </row>
    <row r="198" customFormat="false" ht="14.5" hidden="false" customHeight="false" outlineLevel="0" collapsed="false">
      <c r="D198" s="3"/>
      <c r="E198" s="3"/>
    </row>
    <row r="199" customFormat="false" ht="14.5" hidden="false" customHeight="false" outlineLevel="0" collapsed="false">
      <c r="D199" s="3"/>
      <c r="E199" s="3"/>
    </row>
    <row r="200" customFormat="false" ht="14.5" hidden="false" customHeight="false" outlineLevel="0" collapsed="false">
      <c r="D200" s="3"/>
      <c r="E200" s="3"/>
    </row>
    <row r="201" customFormat="false" ht="14.5" hidden="false" customHeight="false" outlineLevel="0" collapsed="false">
      <c r="D201" s="3"/>
      <c r="E201" s="3"/>
    </row>
    <row r="202" customFormat="false" ht="14.5" hidden="false" customHeight="false" outlineLevel="0" collapsed="false">
      <c r="D202" s="3"/>
      <c r="E202" s="3"/>
    </row>
    <row r="203" customFormat="false" ht="14.5" hidden="false" customHeight="false" outlineLevel="0" collapsed="false">
      <c r="D203" s="3"/>
      <c r="E203" s="3"/>
    </row>
    <row r="204" customFormat="false" ht="14.5" hidden="false" customHeight="false" outlineLevel="0" collapsed="false">
      <c r="D204" s="3"/>
      <c r="E204" s="3"/>
    </row>
    <row r="205" customFormat="false" ht="14.5" hidden="false" customHeight="false" outlineLevel="0" collapsed="false">
      <c r="D205" s="3"/>
      <c r="E205" s="3"/>
    </row>
    <row r="206" customFormat="false" ht="14.5" hidden="false" customHeight="false" outlineLevel="0" collapsed="false">
      <c r="D206" s="3"/>
      <c r="E206" s="3"/>
    </row>
    <row r="207" customFormat="false" ht="14.5" hidden="false" customHeight="false" outlineLevel="0" collapsed="false">
      <c r="D207" s="3"/>
      <c r="E207" s="3"/>
    </row>
    <row r="208" customFormat="false" ht="14.5" hidden="false" customHeight="false" outlineLevel="0" collapsed="false">
      <c r="D208" s="3"/>
      <c r="E208" s="3"/>
    </row>
    <row r="209" customFormat="false" ht="14.5" hidden="false" customHeight="false" outlineLevel="0" collapsed="false">
      <c r="D209" s="3"/>
      <c r="E20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8"/>
  <sheetViews>
    <sheetView showFormulas="false" showGridLines="true" showRowColHeaders="true" showZeros="true" rightToLeft="false" tabSelected="true" showOutlineSymbols="true" defaultGridColor="true" view="normal" topLeftCell="N19" colorId="64" zoomScale="78" zoomScaleNormal="78" zoomScalePageLayoutView="100" workbookViewId="0">
      <selection pane="topLeft" activeCell="S36" activeCellId="0" sqref="S36"/>
    </sheetView>
  </sheetViews>
  <sheetFormatPr defaultColWidth="8.73046875" defaultRowHeight="14.5" zeroHeight="false" outlineLevelRow="0" outlineLevelCol="0"/>
  <cols>
    <col collapsed="false" customWidth="true" hidden="false" outlineLevel="0" max="5" min="5" style="0" width="22.36"/>
    <col collapsed="false" customWidth="true" hidden="false" outlineLevel="0" max="7" min="7" style="0" width="13.55"/>
    <col collapsed="false" customWidth="true" hidden="false" outlineLevel="0" max="8" min="8" style="0" width="14.91"/>
    <col collapsed="false" customWidth="true" hidden="false" outlineLevel="0" max="9" min="9" style="0" width="14.63"/>
    <col collapsed="false" customWidth="true" hidden="false" outlineLevel="0" max="10" min="10" style="0" width="23.09"/>
    <col collapsed="false" customWidth="true" hidden="false" outlineLevel="0" max="11" min="11" style="0" width="22.36"/>
    <col collapsed="false" customWidth="true" hidden="false" outlineLevel="0" max="13" min="12" style="0" width="30.63"/>
    <col collapsed="false" customWidth="true" hidden="false" outlineLevel="0" max="14" min="14" style="0" width="11.37"/>
    <col collapsed="false" customWidth="true" hidden="false" outlineLevel="0" max="16" min="16" style="0" width="15"/>
    <col collapsed="false" customWidth="true" hidden="false" outlineLevel="0" max="23" min="23" style="0" width="12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96</v>
      </c>
      <c r="E1" s="6" t="s">
        <v>97</v>
      </c>
      <c r="F1" s="1" t="s">
        <v>98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101</v>
      </c>
      <c r="N1" s="1"/>
    </row>
    <row r="2" customFormat="false" ht="14.5" hidden="false" customHeight="false" outlineLevel="0" collapsed="false">
      <c r="A2" s="0" t="n">
        <v>1</v>
      </c>
      <c r="B2" s="0" t="s">
        <v>4</v>
      </c>
      <c r="C2" s="0" t="n">
        <v>164.1</v>
      </c>
      <c r="D2" s="3"/>
      <c r="F2" s="3" t="n">
        <f aca="false">C2-P$23</f>
        <v>157.23</v>
      </c>
      <c r="G2" s="7" t="n">
        <f aca="false">F2</f>
        <v>157.23</v>
      </c>
      <c r="H2" s="7" t="n">
        <f aca="false">F2</f>
        <v>157.23</v>
      </c>
      <c r="I2" s="7" t="n">
        <f aca="false">H2</f>
        <v>157.23</v>
      </c>
      <c r="K2" s="3"/>
      <c r="L2" s="17" t="n">
        <f aca="false">G2+T$23</f>
        <v>163.923333333333</v>
      </c>
      <c r="M2" s="17" t="n">
        <f aca="false">F2-L2</f>
        <v>-6.69333333333333</v>
      </c>
      <c r="N2" s="17"/>
    </row>
    <row r="3" customFormat="false" ht="14.5" hidden="false" customHeight="false" outlineLevel="0" collapsed="false">
      <c r="A3" s="0" t="n">
        <f aca="false">A2+1</f>
        <v>2</v>
      </c>
      <c r="B3" s="0" t="s">
        <v>5</v>
      </c>
      <c r="C3" s="0" t="n">
        <v>142.8</v>
      </c>
      <c r="D3" s="3"/>
      <c r="F3" s="3" t="n">
        <f aca="false">C3-P$24</f>
        <v>147.653333333333</v>
      </c>
      <c r="G3" s="7" t="n">
        <f aca="false">X$22*F3+(1-X$22)*G2</f>
        <v>150.526333333333</v>
      </c>
      <c r="H3" s="7" t="n">
        <f aca="false">X$26*F3+(1-X$26)*H2</f>
        <v>157.134233333333</v>
      </c>
      <c r="I3" s="7" t="n">
        <f aca="false">X$27*F3+(1-X$27)*I2</f>
        <v>147.7491</v>
      </c>
      <c r="K3" s="3"/>
      <c r="L3" s="17" t="n">
        <f aca="false">G3+T$24</f>
        <v>145.496333333333</v>
      </c>
      <c r="M3" s="17" t="n">
        <f aca="false">F3-L3</f>
        <v>2.15700000000001</v>
      </c>
      <c r="N3" s="17"/>
    </row>
    <row r="4" customFormat="false" ht="14.5" hidden="false" customHeight="false" outlineLevel="0" collapsed="false">
      <c r="A4" s="0" t="n">
        <f aca="false">A3+1</f>
        <v>3</v>
      </c>
      <c r="B4" s="0" t="s">
        <v>6</v>
      </c>
      <c r="C4" s="0" t="n">
        <v>157.9</v>
      </c>
      <c r="D4" s="3"/>
      <c r="F4" s="3" t="n">
        <f aca="false">C4-P$25</f>
        <v>146.288333333333</v>
      </c>
      <c r="G4" s="7" t="n">
        <f aca="false">X$22*F4+(1-X$22)*G3</f>
        <v>147.559733333333</v>
      </c>
      <c r="H4" s="7" t="n">
        <f aca="false">X$26*F4+(1-X$26)*H3</f>
        <v>157.025774333333</v>
      </c>
      <c r="I4" s="7" t="n">
        <f aca="false">X$27*F4+(1-X$27)*I3</f>
        <v>146.302941</v>
      </c>
      <c r="K4" s="3"/>
      <c r="L4" s="17" t="n">
        <f aca="false">G4+T$25</f>
        <v>158.994733333333</v>
      </c>
      <c r="M4" s="17" t="n">
        <f aca="false">F4-L4</f>
        <v>-12.7064</v>
      </c>
      <c r="N4" s="17"/>
    </row>
    <row r="5" customFormat="false" ht="14.5" hidden="false" customHeight="false" outlineLevel="0" collapsed="false">
      <c r="A5" s="0" t="n">
        <f aca="false">A4+1</f>
        <v>4</v>
      </c>
      <c r="B5" s="0" t="s">
        <v>7</v>
      </c>
      <c r="C5" s="0" t="n">
        <v>159.2</v>
      </c>
      <c r="D5" s="3"/>
      <c r="F5" s="3" t="n">
        <f aca="false">C5-P$26</f>
        <v>166.406666666667</v>
      </c>
      <c r="G5" s="7" t="n">
        <f aca="false">X$22*F5+(1-X$22)*G4</f>
        <v>160.752586666667</v>
      </c>
      <c r="H5" s="7" t="n">
        <f aca="false">X$26*F5+(1-X$26)*H4</f>
        <v>157.119583256667</v>
      </c>
      <c r="I5" s="7" t="n">
        <f aca="false">X$27*F5+(1-X$27)*I4</f>
        <v>166.20562941</v>
      </c>
      <c r="K5" s="3"/>
      <c r="L5" s="17" t="n">
        <f aca="false">G5+T$26</f>
        <v>153.369253333333</v>
      </c>
      <c r="M5" s="17" t="n">
        <f aca="false">F5-L5</f>
        <v>13.0374133333333</v>
      </c>
      <c r="N5" s="17"/>
    </row>
    <row r="6" customFormat="false" ht="14.5" hidden="false" customHeight="false" outlineLevel="0" collapsed="false">
      <c r="A6" s="0" t="n">
        <f aca="false">A5+1</f>
        <v>5</v>
      </c>
      <c r="B6" s="0" t="s">
        <v>8</v>
      </c>
      <c r="C6" s="0" t="n">
        <v>162.2</v>
      </c>
      <c r="D6" s="3"/>
      <c r="F6" s="3" t="n">
        <f aca="false">C6-P$27</f>
        <v>169.155</v>
      </c>
      <c r="G6" s="7" t="n">
        <f aca="false">X$22*F6+(1-X$22)*G5</f>
        <v>166.634276</v>
      </c>
      <c r="H6" s="7" t="n">
        <f aca="false">X$26*F6+(1-X$26)*H5</f>
        <v>157.2399374241</v>
      </c>
      <c r="I6" s="7" t="n">
        <f aca="false">X$27*F6+(1-X$27)*I5</f>
        <v>169.1255062941</v>
      </c>
      <c r="K6" s="3"/>
      <c r="L6" s="17" t="n">
        <f aca="false">G6+T$27</f>
        <v>159.502609333333</v>
      </c>
      <c r="M6" s="17" t="n">
        <f aca="false">F6-L6</f>
        <v>9.65239066666663</v>
      </c>
      <c r="N6" s="17"/>
    </row>
    <row r="7" customFormat="false" ht="14.5" hidden="false" customHeight="false" outlineLevel="0" collapsed="false">
      <c r="A7" s="0" t="n">
        <f aca="false">A6+1</f>
        <v>6</v>
      </c>
      <c r="B7" s="0" t="s">
        <v>9</v>
      </c>
      <c r="C7" s="0" t="n">
        <v>123.1</v>
      </c>
      <c r="D7" s="3"/>
      <c r="F7" s="3" t="n">
        <f aca="false">C7-P$28</f>
        <v>149.416666666667</v>
      </c>
      <c r="G7" s="7" t="n">
        <f aca="false">X$22*F7+(1-X$22)*G6</f>
        <v>154.581949466667</v>
      </c>
      <c r="H7" s="7" t="n">
        <f aca="false">X$26*F7+(1-X$26)*H6</f>
        <v>157.161704716526</v>
      </c>
      <c r="I7" s="7" t="n">
        <f aca="false">X$27*F7+(1-X$27)*I6</f>
        <v>149.613755062941</v>
      </c>
      <c r="K7" s="3"/>
      <c r="L7" s="17" t="n">
        <f aca="false">G7+T$28</f>
        <v>128.088616133333</v>
      </c>
      <c r="M7" s="17" t="n">
        <f aca="false">F7-L7</f>
        <v>21.3280505333333</v>
      </c>
      <c r="N7" s="17"/>
    </row>
    <row r="8" customFormat="false" ht="14.5" hidden="false" customHeight="false" outlineLevel="0" collapsed="false">
      <c r="A8" s="0" t="n">
        <f aca="false">A7+1</f>
        <v>7</v>
      </c>
      <c r="B8" s="0" t="s">
        <v>10</v>
      </c>
      <c r="C8" s="0" t="n">
        <v>130</v>
      </c>
      <c r="D8" s="3"/>
      <c r="F8" s="3" t="n">
        <f aca="false">C8-P$29</f>
        <v>150.85</v>
      </c>
      <c r="G8" s="7" t="n">
        <f aca="false">X$22*F8+(1-X$22)*G7</f>
        <v>151.96958484</v>
      </c>
      <c r="H8" s="7" t="n">
        <f aca="false">X$26*F8+(1-X$26)*H7</f>
        <v>157.09858766936</v>
      </c>
      <c r="I8" s="7" t="n">
        <f aca="false">X$27*F8+(1-X$27)*I7</f>
        <v>150.837637550629</v>
      </c>
      <c r="K8" s="3"/>
      <c r="L8" s="17" t="n">
        <f aca="false">G8+T$29</f>
        <v>130.942918173333</v>
      </c>
      <c r="M8" s="17" t="n">
        <f aca="false">F8-L8</f>
        <v>19.9070818266667</v>
      </c>
      <c r="N8" s="17"/>
    </row>
    <row r="9" customFormat="false" ht="14.5" hidden="false" customHeight="false" outlineLevel="0" collapsed="false">
      <c r="A9" s="0" t="n">
        <f aca="false">A8+1</f>
        <v>8</v>
      </c>
      <c r="B9" s="0" t="s">
        <v>11</v>
      </c>
      <c r="C9" s="0" t="n">
        <v>150.1</v>
      </c>
      <c r="D9" s="3"/>
      <c r="F9" s="3" t="n">
        <f aca="false">C9-P$30</f>
        <v>164.358333333333</v>
      </c>
      <c r="G9" s="7" t="n">
        <f aca="false">X$22*F9+(1-X$22)*G8</f>
        <v>160.641708785333</v>
      </c>
      <c r="H9" s="7" t="n">
        <f aca="false">X$26*F9+(1-X$26)*H8</f>
        <v>157.171185126</v>
      </c>
      <c r="I9" s="7" t="n">
        <f aca="false">X$27*F9+(1-X$27)*I8</f>
        <v>164.223126375506</v>
      </c>
      <c r="K9" s="3"/>
      <c r="L9" s="17" t="n">
        <f aca="false">G9+T$30</f>
        <v>146.206708785333</v>
      </c>
      <c r="M9" s="17" t="n">
        <f aca="false">F9-L9</f>
        <v>18.151624548</v>
      </c>
      <c r="N9" s="17"/>
    </row>
    <row r="10" customFormat="false" ht="14.5" hidden="false" customHeight="false" outlineLevel="0" collapsed="false">
      <c r="A10" s="0" t="n">
        <f aca="false">A9+1</f>
        <v>9</v>
      </c>
      <c r="B10" s="0" t="s">
        <v>12</v>
      </c>
      <c r="C10" s="0" t="n">
        <v>169.4</v>
      </c>
      <c r="D10" s="3"/>
      <c r="F10" s="3" t="n">
        <f aca="false">C10-P$31</f>
        <v>178.497916666667</v>
      </c>
      <c r="G10" s="7" t="n">
        <f aca="false">X$22*F10+(1-X$22)*G9</f>
        <v>173.141054302267</v>
      </c>
      <c r="H10" s="7" t="n">
        <f aca="false">X$26*F10+(1-X$26)*H9</f>
        <v>157.384452441407</v>
      </c>
      <c r="I10" s="7" t="n">
        <f aca="false">X$27*F10+(1-X$27)*I9</f>
        <v>178.355168763755</v>
      </c>
      <c r="K10" s="3"/>
      <c r="L10" s="17" t="n">
        <f aca="false">G10+T$31</f>
        <v>163.866470968933</v>
      </c>
      <c r="M10" s="17" t="n">
        <f aca="false">F10-L10</f>
        <v>14.6314456977333</v>
      </c>
      <c r="N10" s="17"/>
    </row>
    <row r="11" customFormat="false" ht="14.5" hidden="false" customHeight="false" outlineLevel="0" collapsed="false">
      <c r="A11" s="0" t="n">
        <f aca="false">A10+1</f>
        <v>10</v>
      </c>
      <c r="B11" s="0" t="s">
        <v>13</v>
      </c>
      <c r="C11" s="0" t="n">
        <v>179.7</v>
      </c>
      <c r="D11" s="3"/>
      <c r="F11" s="3" t="n">
        <f aca="false">C11-P$32</f>
        <v>171.489583333333</v>
      </c>
      <c r="G11" s="7" t="n">
        <f aca="false">X$22*F11+(1-X$22)*G10</f>
        <v>171.985024624013</v>
      </c>
      <c r="H11" s="7" t="n">
        <f aca="false">X$26*F11+(1-X$26)*H10</f>
        <v>157.525503750326</v>
      </c>
      <c r="I11" s="7" t="n">
        <f aca="false">X$27*F11+(1-X$27)*I10</f>
        <v>171.558239187638</v>
      </c>
      <c r="K11" s="3"/>
      <c r="L11" s="17" t="n">
        <f aca="false">G11+T$32</f>
        <v>180.018774624013</v>
      </c>
      <c r="M11" s="17" t="n">
        <f aca="false">F11-L11</f>
        <v>-8.52919129068002</v>
      </c>
      <c r="N11" s="17"/>
    </row>
    <row r="12" customFormat="false" ht="14.5" hidden="false" customHeight="false" outlineLevel="0" collapsed="false">
      <c r="A12" s="0" t="n">
        <f aca="false">A11+1</f>
        <v>11</v>
      </c>
      <c r="B12" s="0" t="s">
        <v>14</v>
      </c>
      <c r="C12" s="0" t="n">
        <v>182.1</v>
      </c>
      <c r="D12" s="3"/>
      <c r="F12" s="3" t="n">
        <f aca="false">C12-P$33</f>
        <v>159.104166666667</v>
      </c>
      <c r="G12" s="7" t="n">
        <f aca="false">X$22*F12+(1-X$22)*G11</f>
        <v>162.968424053871</v>
      </c>
      <c r="H12" s="7" t="n">
        <f aca="false">X$26*F12+(1-X$26)*H11</f>
        <v>157.541290379489</v>
      </c>
      <c r="I12" s="7" t="n">
        <f aca="false">X$27*F12+(1-X$27)*I11</f>
        <v>159.228707391876</v>
      </c>
      <c r="K12" s="3"/>
      <c r="L12" s="17" t="n">
        <f aca="false">G12+T$33</f>
        <v>185.787590720537</v>
      </c>
      <c r="M12" s="17" t="n">
        <f aca="false">F12-L12</f>
        <v>-26.6834240538707</v>
      </c>
      <c r="N12" s="17"/>
    </row>
    <row r="13" customFormat="false" ht="14.5" hidden="false" customHeight="false" outlineLevel="0" collapsed="false">
      <c r="A13" s="0" t="n">
        <f aca="false">A12+1</f>
        <v>12</v>
      </c>
      <c r="B13" s="0" t="s">
        <v>15</v>
      </c>
      <c r="C13" s="0" t="n">
        <v>194.3</v>
      </c>
      <c r="D13" s="3" t="n">
        <f aca="false">AVERAGE(C2:C13)</f>
        <v>159.575</v>
      </c>
      <c r="E13" s="3" t="n">
        <f aca="false">C13-D13</f>
        <v>34.725</v>
      </c>
      <c r="F13" s="3" t="n">
        <f aca="false">C13-P$34</f>
        <v>152.33</v>
      </c>
      <c r="G13" s="7" t="n">
        <f aca="false">X$22*F13+(1-X$22)*G12</f>
        <v>155.521527216161</v>
      </c>
      <c r="H13" s="7" t="n">
        <f aca="false">X$26*F13+(1-X$26)*H12</f>
        <v>157.489177475695</v>
      </c>
      <c r="I13" s="7" t="n">
        <f aca="false">X$27*F13+(1-X$27)*I12</f>
        <v>152.398987073919</v>
      </c>
      <c r="K13" s="3"/>
      <c r="L13" s="17" t="n">
        <f aca="false">G13+T$34</f>
        <v>197.314860549495</v>
      </c>
      <c r="M13" s="17" t="n">
        <f aca="false">F13-L13</f>
        <v>-44.9848605494945</v>
      </c>
      <c r="N13" s="17"/>
    </row>
    <row r="14" customFormat="false" ht="14.5" hidden="false" customHeight="false" outlineLevel="0" collapsed="false">
      <c r="A14" s="0" t="n">
        <f aca="false">A13+1</f>
        <v>13</v>
      </c>
      <c r="B14" s="0" t="s">
        <v>16</v>
      </c>
      <c r="C14" s="0" t="n">
        <v>161.4</v>
      </c>
      <c r="D14" s="3" t="n">
        <f aca="false">AVERAGE(C3:C14)</f>
        <v>159.35</v>
      </c>
      <c r="E14" s="3" t="n">
        <f aca="false">C14-D14</f>
        <v>2.05000000000001</v>
      </c>
      <c r="F14" s="3" t="n">
        <f aca="false">C14-P$23</f>
        <v>154.53</v>
      </c>
      <c r="G14" s="7" t="n">
        <f aca="false">X$22*F14+(1-X$22)*G13</f>
        <v>154.827458164848</v>
      </c>
      <c r="H14" s="7" t="n">
        <f aca="false">X$26*F14+(1-X$26)*H13</f>
        <v>157.459585700938</v>
      </c>
      <c r="I14" s="7" t="n">
        <f aca="false">X$27*F14+(1-X$27)*I13</f>
        <v>154.508689870739</v>
      </c>
      <c r="K14" s="3"/>
      <c r="L14" s="17" t="n">
        <f aca="false">G14+T$23</f>
        <v>161.520791498182</v>
      </c>
      <c r="M14" s="17" t="n">
        <f aca="false">F14-L14</f>
        <v>-6.99079149818169</v>
      </c>
      <c r="N14" s="17"/>
    </row>
    <row r="15" customFormat="false" ht="14.5" hidden="false" customHeight="false" outlineLevel="0" collapsed="false">
      <c r="A15" s="0" t="n">
        <f aca="false">A14+1</f>
        <v>14</v>
      </c>
      <c r="B15" s="0" t="s">
        <v>17</v>
      </c>
      <c r="C15" s="0" t="n">
        <v>169.4</v>
      </c>
      <c r="D15" s="3" t="n">
        <f aca="false">AVERAGE(C4:C15)</f>
        <v>161.566666666667</v>
      </c>
      <c r="E15" s="3" t="n">
        <f aca="false">C15-D15</f>
        <v>7.83333333333331</v>
      </c>
      <c r="F15" s="3" t="n">
        <f aca="false">C15-P$24</f>
        <v>174.253333333333</v>
      </c>
      <c r="G15" s="7" t="n">
        <f aca="false">X$22*F15+(1-X$22)*G14</f>
        <v>168.425570782788</v>
      </c>
      <c r="H15" s="7" t="n">
        <f aca="false">X$26*F15+(1-X$26)*H14</f>
        <v>157.627523177262</v>
      </c>
      <c r="I15" s="7" t="n">
        <f aca="false">X$27*F15+(1-X$27)*I14</f>
        <v>174.055886898707</v>
      </c>
      <c r="K15" s="3"/>
      <c r="L15" s="17" t="n">
        <f aca="false">G15+T$24</f>
        <v>163.395570782788</v>
      </c>
      <c r="M15" s="17" t="n">
        <f aca="false">F15-L15</f>
        <v>10.8577625505455</v>
      </c>
      <c r="N15" s="17"/>
    </row>
    <row r="16" customFormat="false" ht="14.5" hidden="false" customHeight="false" outlineLevel="0" collapsed="false">
      <c r="A16" s="0" t="n">
        <f aca="false">A15+1</f>
        <v>15</v>
      </c>
      <c r="B16" s="0" t="s">
        <v>18</v>
      </c>
      <c r="C16" s="0" t="n">
        <v>168.8</v>
      </c>
      <c r="D16" s="3" t="n">
        <f aca="false">AVERAGE(C5:C16)</f>
        <v>162.475</v>
      </c>
      <c r="E16" s="3" t="n">
        <f aca="false">C16-D16</f>
        <v>6.32500000000002</v>
      </c>
      <c r="F16" s="3" t="n">
        <f aca="false">C16-P$25</f>
        <v>157.188333333333</v>
      </c>
      <c r="G16" s="7" t="n">
        <f aca="false">X$22*F16+(1-X$22)*G15</f>
        <v>160.55950456817</v>
      </c>
      <c r="H16" s="7" t="n">
        <f aca="false">X$26*F16+(1-X$26)*H15</f>
        <v>157.623131278822</v>
      </c>
      <c r="I16" s="7" t="n">
        <f aca="false">X$27*F16+(1-X$27)*I15</f>
        <v>157.357008868987</v>
      </c>
      <c r="K16" s="3"/>
      <c r="L16" s="17" t="n">
        <f aca="false">G16+T$25</f>
        <v>171.99450456817</v>
      </c>
      <c r="M16" s="17" t="n">
        <f aca="false">F16-L16</f>
        <v>-14.8061712348363</v>
      </c>
      <c r="N16" s="17"/>
    </row>
    <row r="17" customFormat="false" ht="14.5" hidden="false" customHeight="false" outlineLevel="0" collapsed="false">
      <c r="A17" s="0" t="n">
        <f aca="false">A16+1</f>
        <v>16</v>
      </c>
      <c r="B17" s="0" t="s">
        <v>19</v>
      </c>
      <c r="C17" s="0" t="n">
        <v>158.1</v>
      </c>
      <c r="D17" s="3" t="n">
        <f aca="false">AVERAGE(C6:C17)</f>
        <v>162.383333333333</v>
      </c>
      <c r="E17" s="3" t="n">
        <f aca="false">C17-D17</f>
        <v>-4.28333333333336</v>
      </c>
      <c r="F17" s="3" t="n">
        <f aca="false">C17-P$26</f>
        <v>165.306666666667</v>
      </c>
      <c r="G17" s="7" t="n">
        <f aca="false">X$22*F17+(1-X$22)*G16</f>
        <v>163.882518037118</v>
      </c>
      <c r="H17" s="7" t="n">
        <f aca="false">X$26*F17+(1-X$26)*H16</f>
        <v>157.699966632701</v>
      </c>
      <c r="I17" s="7" t="n">
        <f aca="false">X$27*F17+(1-X$27)*I16</f>
        <v>165.22717008869</v>
      </c>
      <c r="K17" s="3"/>
      <c r="L17" s="17" t="n">
        <f aca="false">G17+T$26</f>
        <v>156.499184703784</v>
      </c>
      <c r="M17" s="17" t="n">
        <f aca="false">F17-L17</f>
        <v>8.80748196288241</v>
      </c>
      <c r="N17" s="17"/>
    </row>
    <row r="18" customFormat="false" ht="14.5" hidden="false" customHeight="false" outlineLevel="0" collapsed="false">
      <c r="A18" s="0" t="n">
        <f aca="false">A17+1</f>
        <v>17</v>
      </c>
      <c r="B18" s="0" t="s">
        <v>20</v>
      </c>
      <c r="C18" s="0" t="n">
        <v>158.5</v>
      </c>
      <c r="D18" s="3" t="n">
        <f aca="false">AVERAGE(C7:C18)</f>
        <v>162.075</v>
      </c>
      <c r="E18" s="3" t="n">
        <f aca="false">C18-D18</f>
        <v>-3.57500000000002</v>
      </c>
      <c r="F18" s="3" t="n">
        <f aca="false">C18-P$27</f>
        <v>165.455</v>
      </c>
      <c r="G18" s="7" t="n">
        <f aca="false">X$22*F18+(1-X$22)*G17</f>
        <v>164.983255411135</v>
      </c>
      <c r="H18" s="7" t="n">
        <f aca="false">X$26*F18+(1-X$26)*H17</f>
        <v>157.777516966374</v>
      </c>
      <c r="I18" s="7" t="n">
        <f aca="false">X$27*F18+(1-X$27)*I17</f>
        <v>165.452721700887</v>
      </c>
      <c r="K18" s="3"/>
      <c r="L18" s="17" t="n">
        <f aca="false">G18+T$27</f>
        <v>157.851588744469</v>
      </c>
      <c r="M18" s="17" t="n">
        <f aca="false">F18-L18</f>
        <v>7.60341125553137</v>
      </c>
      <c r="N18" s="17"/>
    </row>
    <row r="19" customFormat="false" ht="14.5" hidden="false" customHeight="false" outlineLevel="0" collapsed="false">
      <c r="A19" s="0" t="n">
        <f aca="false">A18+1</f>
        <v>18</v>
      </c>
      <c r="B19" s="0" t="s">
        <v>21</v>
      </c>
      <c r="C19" s="0" t="n">
        <v>135.3</v>
      </c>
      <c r="D19" s="3" t="n">
        <f aca="false">AVERAGE(C8:C19)</f>
        <v>163.091666666667</v>
      </c>
      <c r="E19" s="3" t="n">
        <f aca="false">C19-D19</f>
        <v>-27.7916666666667</v>
      </c>
      <c r="F19" s="3" t="n">
        <f aca="false">C19-P$28</f>
        <v>161.616666666667</v>
      </c>
      <c r="G19" s="7" t="n">
        <f aca="false">X$22*F19+(1-X$22)*G18</f>
        <v>162.626643290007</v>
      </c>
      <c r="H19" s="7" t="n">
        <f aca="false">X$26*F19+(1-X$26)*H18</f>
        <v>157.815908463377</v>
      </c>
      <c r="I19" s="7" t="n">
        <f aca="false">X$27*F19+(1-X$27)*I18</f>
        <v>161.655027217009</v>
      </c>
      <c r="K19" s="3"/>
      <c r="L19" s="17" t="n">
        <f aca="false">G19+T$28</f>
        <v>136.133309956674</v>
      </c>
      <c r="M19" s="17" t="n">
        <f aca="false">F19-L19</f>
        <v>25.4833567099928</v>
      </c>
      <c r="N19" s="17"/>
    </row>
    <row r="20" customFormat="false" ht="14.5" hidden="false" customHeight="false" outlineLevel="0" collapsed="false">
      <c r="A20" s="0" t="n">
        <f aca="false">A19+1</f>
        <v>19</v>
      </c>
      <c r="B20" s="0" t="s">
        <v>22</v>
      </c>
      <c r="C20" s="0" t="n">
        <v>149.3</v>
      </c>
      <c r="D20" s="3" t="n">
        <f aca="false">AVERAGE(C9:C20)</f>
        <v>164.7</v>
      </c>
      <c r="E20" s="3" t="n">
        <f aca="false">C20-D20</f>
        <v>-15.4</v>
      </c>
      <c r="F20" s="3" t="n">
        <f aca="false">C20-P$29</f>
        <v>170.15</v>
      </c>
      <c r="G20" s="7" t="n">
        <f aca="false">X$22*F20+(1-X$22)*G19</f>
        <v>167.892992987002</v>
      </c>
      <c r="H20" s="7" t="n">
        <f aca="false">X$26*F20+(1-X$26)*H19</f>
        <v>157.939249378743</v>
      </c>
      <c r="I20" s="7" t="n">
        <f aca="false">X$27*F20+(1-X$27)*I19</f>
        <v>170.06505027217</v>
      </c>
      <c r="K20" s="3"/>
      <c r="L20" s="17" t="n">
        <f aca="false">G20+T$29</f>
        <v>146.866326320336</v>
      </c>
      <c r="M20" s="17" t="n">
        <f aca="false">F20-L20</f>
        <v>23.2836736796645</v>
      </c>
      <c r="N20" s="17"/>
    </row>
    <row r="21" customFormat="false" ht="14.5" hidden="false" customHeight="false" outlineLevel="0" collapsed="false">
      <c r="A21" s="0" t="n">
        <f aca="false">A20+1</f>
        <v>20</v>
      </c>
      <c r="B21" s="0" t="s">
        <v>23</v>
      </c>
      <c r="C21" s="0" t="n">
        <v>143.4</v>
      </c>
      <c r="D21" s="3" t="n">
        <f aca="false">AVERAGE(C10:C21)</f>
        <v>164.141666666667</v>
      </c>
      <c r="E21" s="3" t="n">
        <f aca="false">C21-D21</f>
        <v>-20.7416666666666</v>
      </c>
      <c r="F21" s="3" t="n">
        <f aca="false">C21-P$30</f>
        <v>157.658333333333</v>
      </c>
      <c r="G21" s="7" t="n">
        <f aca="false">X$22*F21+(1-X$22)*G20</f>
        <v>160.728731229434</v>
      </c>
      <c r="H21" s="7" t="n">
        <f aca="false">X$26*F21+(1-X$26)*H20</f>
        <v>157.936440218289</v>
      </c>
      <c r="I21" s="7" t="n">
        <f aca="false">X$27*F21+(1-X$27)*I20</f>
        <v>157.782400502722</v>
      </c>
      <c r="K21" s="3"/>
      <c r="L21" s="17" t="n">
        <f aca="false">G21+T$30</f>
        <v>146.293731229434</v>
      </c>
      <c r="M21" s="17" t="n">
        <f aca="false">F21-L21</f>
        <v>11.3646021038993</v>
      </c>
      <c r="N21" s="17"/>
    </row>
    <row r="22" customFormat="false" ht="14.5" hidden="false" customHeight="false" outlineLevel="0" collapsed="false">
      <c r="A22" s="0" t="n">
        <f aca="false">A21+1</f>
        <v>21</v>
      </c>
      <c r="B22" s="0" t="s">
        <v>24</v>
      </c>
      <c r="C22" s="0" t="n">
        <v>142.2</v>
      </c>
      <c r="D22" s="3" t="n">
        <f aca="false">AVERAGE(C11:C22)</f>
        <v>161.875</v>
      </c>
      <c r="E22" s="3" t="n">
        <f aca="false">C22-D22</f>
        <v>-19.675</v>
      </c>
      <c r="F22" s="3" t="n">
        <f aca="false">C22-P$31</f>
        <v>151.297916666667</v>
      </c>
      <c r="G22" s="7" t="n">
        <f aca="false">X$22*F22+(1-X$22)*G21</f>
        <v>154.127161035497</v>
      </c>
      <c r="H22" s="7" t="n">
        <f aca="false">X$26*F22+(1-X$26)*H21</f>
        <v>157.870054982773</v>
      </c>
      <c r="I22" s="7" t="n">
        <f aca="false">X$27*F22+(1-X$27)*I21</f>
        <v>151.362761505027</v>
      </c>
      <c r="K22" s="3"/>
      <c r="L22" s="17" t="n">
        <f aca="false">G22+T$31</f>
        <v>144.852577702164</v>
      </c>
      <c r="M22" s="17" t="n">
        <f aca="false">F22-L22</f>
        <v>6.44533896450312</v>
      </c>
      <c r="N22" s="17"/>
      <c r="O22" s="5" t="s">
        <v>103</v>
      </c>
      <c r="S22" s="5" t="s">
        <v>104</v>
      </c>
      <c r="W22" s="18" t="s">
        <v>130</v>
      </c>
      <c r="X22" s="11" t="n">
        <v>0.7</v>
      </c>
    </row>
    <row r="23" customFormat="false" ht="14.5" hidden="false" customHeight="false" outlineLevel="0" collapsed="false">
      <c r="A23" s="0" t="n">
        <f aca="false">A22+1</f>
        <v>22</v>
      </c>
      <c r="B23" s="0" t="s">
        <v>25</v>
      </c>
      <c r="C23" s="0" t="n">
        <v>188.4</v>
      </c>
      <c r="D23" s="3" t="n">
        <f aca="false">AVERAGE(C12:C23)</f>
        <v>162.6</v>
      </c>
      <c r="E23" s="3" t="n">
        <f aca="false">C23-D23</f>
        <v>25.8</v>
      </c>
      <c r="F23" s="3" t="n">
        <f aca="false">C23-P$32</f>
        <v>180.189583333333</v>
      </c>
      <c r="G23" s="7" t="n">
        <f aca="false">X$22*F23+(1-X$22)*G22</f>
        <v>172.370856643982</v>
      </c>
      <c r="H23" s="7" t="n">
        <f aca="false">X$26*F23+(1-X$26)*H22</f>
        <v>158.093250266278</v>
      </c>
      <c r="I23" s="7" t="n">
        <f aca="false">X$27*F23+(1-X$27)*I22</f>
        <v>179.90131511505</v>
      </c>
      <c r="K23" s="3"/>
      <c r="L23" s="17" t="n">
        <f aca="false">G23+T$32</f>
        <v>180.404606643982</v>
      </c>
      <c r="M23" s="17" t="n">
        <f aca="false">F23-L23</f>
        <v>-0.215023310649087</v>
      </c>
      <c r="N23" s="17"/>
      <c r="O23" s="0" t="s">
        <v>105</v>
      </c>
      <c r="P23" s="3" t="n">
        <f aca="false">AVERAGE(E14,E26,E38,E50,E62)</f>
        <v>6.86999999999999</v>
      </c>
      <c r="S23" s="0" t="s">
        <v>105</v>
      </c>
      <c r="T23" s="3" t="n">
        <f aca="false">P23-P$36</f>
        <v>6.69333333333332</v>
      </c>
      <c r="W23" s="0" t="s">
        <v>131</v>
      </c>
      <c r="X23" s="0" t="n">
        <f aca="false">_xlfn.STDEV.S(F2:F68)</f>
        <v>8.849400896517</v>
      </c>
    </row>
    <row r="24" customFormat="false" ht="14.5" hidden="false" customHeight="false" outlineLevel="0" collapsed="false">
      <c r="A24" s="0" t="n">
        <f aca="false">A23+1</f>
        <v>23</v>
      </c>
      <c r="B24" s="0" t="s">
        <v>26</v>
      </c>
      <c r="C24" s="0" t="n">
        <v>166.2</v>
      </c>
      <c r="D24" s="3" t="n">
        <f aca="false">AVERAGE(C13:C24)</f>
        <v>161.275</v>
      </c>
      <c r="E24" s="3" t="n">
        <f aca="false">C24-D24</f>
        <v>4.92499999999998</v>
      </c>
      <c r="F24" s="3" t="n">
        <f aca="false">C24-P$33</f>
        <v>143.204166666667</v>
      </c>
      <c r="G24" s="7" t="n">
        <f aca="false">X$22*F24+(1-X$22)*G23</f>
        <v>151.954173659861</v>
      </c>
      <c r="H24" s="7" t="n">
        <f aca="false">X$26*F24+(1-X$26)*H23</f>
        <v>157.944359430282</v>
      </c>
      <c r="I24" s="7" t="n">
        <f aca="false">X$27*F24+(1-X$27)*I23</f>
        <v>143.571138151151</v>
      </c>
      <c r="K24" s="3"/>
      <c r="L24" s="17" t="n">
        <f aca="false">G24+T$33</f>
        <v>174.773340326528</v>
      </c>
      <c r="M24" s="17" t="n">
        <f aca="false">F24-L24</f>
        <v>-31.5691736598614</v>
      </c>
      <c r="N24" s="17"/>
      <c r="O24" s="0" t="s">
        <v>106</v>
      </c>
      <c r="P24" s="3" t="n">
        <f aca="false">AVERAGE(E15,E27,E39,E51,E63)</f>
        <v>-4.85333333333334</v>
      </c>
      <c r="S24" s="0" t="s">
        <v>106</v>
      </c>
      <c r="T24" s="3" t="n">
        <f aca="false">P24-P$36</f>
        <v>-5.03</v>
      </c>
      <c r="W24" s="4" t="s">
        <v>132</v>
      </c>
      <c r="X24" s="0" t="n">
        <f aca="false">1.95*X23*SQRT(2/(2-X22))</f>
        <v>21.4038452837233</v>
      </c>
    </row>
    <row r="25" customFormat="false" ht="14.5" hidden="false" customHeight="false" outlineLevel="0" collapsed="false">
      <c r="A25" s="0" t="n">
        <f aca="false">A24+1</f>
        <v>24</v>
      </c>
      <c r="B25" s="0" t="s">
        <v>29</v>
      </c>
      <c r="C25" s="0" t="n">
        <v>199.2</v>
      </c>
      <c r="D25" s="3" t="n">
        <f aca="false">AVERAGE(C14:C25)</f>
        <v>161.683333333333</v>
      </c>
      <c r="E25" s="3" t="n">
        <f aca="false">C25-D25</f>
        <v>37.5166666666666</v>
      </c>
      <c r="F25" s="3" t="n">
        <f aca="false">C25-P$34</f>
        <v>157.23</v>
      </c>
      <c r="G25" s="7" t="n">
        <f aca="false">X$22*F25+(1-X$22)*G24</f>
        <v>155.647252097958</v>
      </c>
      <c r="H25" s="7" t="n">
        <f aca="false">X$26*F25+(1-X$26)*H24</f>
        <v>157.937215835979</v>
      </c>
      <c r="I25" s="7" t="n">
        <f aca="false">X$27*F25+(1-X$27)*I24</f>
        <v>157.093411381512</v>
      </c>
      <c r="K25" s="3"/>
      <c r="L25" s="17" t="n">
        <f aca="false">G25+T$34</f>
        <v>197.440585431292</v>
      </c>
      <c r="M25" s="17" t="n">
        <f aca="false">F25-L25</f>
        <v>-40.2105854312917</v>
      </c>
      <c r="N25" s="17"/>
      <c r="O25" s="0" t="s">
        <v>107</v>
      </c>
      <c r="P25" s="3" t="n">
        <f aca="false">AVERAGE(E16,E28,E40,E52,E64)</f>
        <v>11.6116666666667</v>
      </c>
      <c r="S25" s="0" t="s">
        <v>107</v>
      </c>
      <c r="T25" s="3" t="n">
        <f aca="false">P25-P$36</f>
        <v>11.435</v>
      </c>
    </row>
    <row r="26" customFormat="false" ht="14.5" hidden="false" customHeight="false" outlineLevel="0" collapsed="false">
      <c r="A26" s="0" t="n">
        <f aca="false">A25+1</f>
        <v>25</v>
      </c>
      <c r="B26" s="0" t="s">
        <v>30</v>
      </c>
      <c r="C26" s="0" t="n">
        <v>182.7</v>
      </c>
      <c r="D26" s="3" t="n">
        <f aca="false">AVERAGE(C15:C26)</f>
        <v>163.458333333333</v>
      </c>
      <c r="E26" s="3" t="n">
        <f aca="false">C26-D26</f>
        <v>19.2416666666666</v>
      </c>
      <c r="F26" s="3" t="n">
        <f aca="false">C26-P$23</f>
        <v>175.83</v>
      </c>
      <c r="G26" s="7" t="n">
        <f aca="false">X$22*F26+(1-X$22)*G25</f>
        <v>169.775175629388</v>
      </c>
      <c r="H26" s="7" t="n">
        <f aca="false">X$26*F26+(1-X$26)*H25</f>
        <v>158.116143677619</v>
      </c>
      <c r="I26" s="7" t="n">
        <f aca="false">X$27*F26+(1-X$27)*I25</f>
        <v>175.642634113815</v>
      </c>
      <c r="K26" s="3"/>
      <c r="L26" s="17" t="n">
        <f aca="false">G26+T$23</f>
        <v>176.468508962721</v>
      </c>
      <c r="M26" s="17" t="n">
        <f aca="false">F26-L26</f>
        <v>-0.638508962720863</v>
      </c>
      <c r="N26" s="17"/>
      <c r="O26" s="0" t="s">
        <v>108</v>
      </c>
      <c r="P26" s="3" t="n">
        <f aca="false">AVERAGE(E17,E29,E41,E53,E65)</f>
        <v>-7.20666666666667</v>
      </c>
      <c r="S26" s="0" t="s">
        <v>108</v>
      </c>
      <c r="T26" s="3" t="n">
        <f aca="false">P26-P$36</f>
        <v>-7.38333333333334</v>
      </c>
      <c r="W26" s="19" t="s">
        <v>133</v>
      </c>
      <c r="X26" s="20" t="n">
        <v>0.01</v>
      </c>
    </row>
    <row r="27" customFormat="false" ht="14.5" hidden="false" customHeight="false" outlineLevel="0" collapsed="false">
      <c r="A27" s="0" t="n">
        <f aca="false">A26+1</f>
        <v>26</v>
      </c>
      <c r="B27" s="0" t="s">
        <v>33</v>
      </c>
      <c r="C27" s="0" t="n">
        <v>145.2</v>
      </c>
      <c r="D27" s="3" t="n">
        <f aca="false">AVERAGE(C16:C27)</f>
        <v>161.441666666667</v>
      </c>
      <c r="E27" s="3" t="n">
        <f aca="false">C27-D27</f>
        <v>-16.2416666666667</v>
      </c>
      <c r="F27" s="3" t="n">
        <f aca="false">C27-P$24</f>
        <v>150.053333333333</v>
      </c>
      <c r="G27" s="7" t="n">
        <f aca="false">X$22*F27+(1-X$22)*G26</f>
        <v>155.96988602215</v>
      </c>
      <c r="H27" s="7" t="n">
        <f aca="false">X$26*F27+(1-X$26)*H26</f>
        <v>158.035515574177</v>
      </c>
      <c r="I27" s="7" t="n">
        <f aca="false">X$27*F27+(1-X$27)*I26</f>
        <v>150.309226341138</v>
      </c>
      <c r="K27" s="3"/>
      <c r="L27" s="17" t="n">
        <f aca="false">G27+T$24</f>
        <v>150.93988602215</v>
      </c>
      <c r="M27" s="17" t="n">
        <f aca="false">F27-L27</f>
        <v>-0.886552688816266</v>
      </c>
      <c r="N27" s="17"/>
      <c r="O27" s="0" t="s">
        <v>109</v>
      </c>
      <c r="P27" s="3" t="n">
        <f aca="false">AVERAGE(E18,E30,E42,E54,E66)</f>
        <v>-6.955</v>
      </c>
      <c r="S27" s="0" t="s">
        <v>109</v>
      </c>
      <c r="T27" s="3" t="n">
        <f aca="false">P27-P$36</f>
        <v>-7.13166666666666</v>
      </c>
      <c r="W27" s="21" t="s">
        <v>133</v>
      </c>
      <c r="X27" s="22" t="n">
        <v>0.99</v>
      </c>
    </row>
    <row r="28" customFormat="false" ht="14.5" hidden="false" customHeight="false" outlineLevel="0" collapsed="false">
      <c r="A28" s="0" t="n">
        <f aca="false">A27+1</f>
        <v>27</v>
      </c>
      <c r="B28" s="0" t="s">
        <v>36</v>
      </c>
      <c r="C28" s="0" t="n">
        <v>182.1</v>
      </c>
      <c r="D28" s="3" t="n">
        <f aca="false">AVERAGE(C17:C28)</f>
        <v>162.55</v>
      </c>
      <c r="E28" s="3" t="n">
        <f aca="false">C28-D28</f>
        <v>19.55</v>
      </c>
      <c r="F28" s="3" t="n">
        <f aca="false">C28-P$25</f>
        <v>170.488333333333</v>
      </c>
      <c r="G28" s="7" t="n">
        <f aca="false">X$22*F28+(1-X$22)*G27</f>
        <v>166.132799139978</v>
      </c>
      <c r="H28" s="7" t="n">
        <f aca="false">X$26*F28+(1-X$26)*H27</f>
        <v>158.160043751768</v>
      </c>
      <c r="I28" s="7" t="n">
        <f aca="false">X$27*F28+(1-X$27)*I27</f>
        <v>170.286542263411</v>
      </c>
      <c r="K28" s="3"/>
      <c r="L28" s="17" t="n">
        <f aca="false">G28+T$25</f>
        <v>177.567799139978</v>
      </c>
      <c r="M28" s="17" t="n">
        <f aca="false">F28-L28</f>
        <v>-7.07946580664486</v>
      </c>
      <c r="N28" s="17"/>
      <c r="O28" s="0" t="s">
        <v>110</v>
      </c>
      <c r="P28" s="3" t="n">
        <f aca="false">AVERAGE(E19,E31,E43,E55,E67)</f>
        <v>-26.3166666666667</v>
      </c>
      <c r="S28" s="0" t="s">
        <v>110</v>
      </c>
      <c r="T28" s="3" t="n">
        <f aca="false">P28-P$36</f>
        <v>-26.4933333333333</v>
      </c>
    </row>
    <row r="29" customFormat="false" ht="14.5" hidden="false" customHeight="false" outlineLevel="0" collapsed="false">
      <c r="A29" s="0" t="n">
        <f aca="false">A28+1</f>
        <v>28</v>
      </c>
      <c r="B29" s="0" t="s">
        <v>39</v>
      </c>
      <c r="C29" s="0" t="n">
        <v>158.7</v>
      </c>
      <c r="D29" s="3" t="n">
        <f aca="false">AVERAGE(C18:C29)</f>
        <v>162.6</v>
      </c>
      <c r="E29" s="3" t="n">
        <f aca="false">C29-D29</f>
        <v>-3.90000000000001</v>
      </c>
      <c r="F29" s="3" t="n">
        <f aca="false">C29-P$26</f>
        <v>165.906666666667</v>
      </c>
      <c r="G29" s="7" t="n">
        <f aca="false">X$22*F29+(1-X$22)*G28</f>
        <v>165.97450640866</v>
      </c>
      <c r="H29" s="7" t="n">
        <f aca="false">X$26*F29+(1-X$26)*H28</f>
        <v>158.237509980917</v>
      </c>
      <c r="I29" s="7" t="n">
        <f aca="false">X$27*F29+(1-X$27)*I28</f>
        <v>165.950465422634</v>
      </c>
      <c r="K29" s="3"/>
      <c r="L29" s="17" t="n">
        <f aca="false">G29+T$26</f>
        <v>158.591173075327</v>
      </c>
      <c r="M29" s="17" t="n">
        <f aca="false">F29-L29</f>
        <v>7.31549359133987</v>
      </c>
      <c r="N29" s="17"/>
      <c r="O29" s="0" t="s">
        <v>111</v>
      </c>
      <c r="P29" s="3" t="n">
        <f aca="false">AVERAGE(E20,E32,E44,E56,E68)</f>
        <v>-20.85</v>
      </c>
      <c r="S29" s="0" t="s">
        <v>111</v>
      </c>
      <c r="T29" s="3" t="n">
        <f aca="false">P29-P$36</f>
        <v>-21.0266666666667</v>
      </c>
    </row>
    <row r="30" customFormat="false" ht="14.5" hidden="false" customHeight="false" outlineLevel="0" collapsed="false">
      <c r="A30" s="0" t="n">
        <f aca="false">A29+1</f>
        <v>29</v>
      </c>
      <c r="B30" s="0" t="s">
        <v>40</v>
      </c>
      <c r="C30" s="0" t="n">
        <v>141.6</v>
      </c>
      <c r="D30" s="3" t="n">
        <f aca="false">AVERAGE(C19:C30)</f>
        <v>161.191666666667</v>
      </c>
      <c r="E30" s="3" t="n">
        <f aca="false">C30-D30</f>
        <v>-19.5916666666667</v>
      </c>
      <c r="F30" s="3" t="n">
        <f aca="false">C30-P$27</f>
        <v>148.555</v>
      </c>
      <c r="G30" s="7" t="n">
        <f aca="false">X$22*F30+(1-X$22)*G29</f>
        <v>153.780851922598</v>
      </c>
      <c r="H30" s="7" t="n">
        <f aca="false">X$26*F30+(1-X$26)*H29</f>
        <v>158.140684881108</v>
      </c>
      <c r="I30" s="7" t="n">
        <f aca="false">X$27*F30+(1-X$27)*I29</f>
        <v>148.728954654226</v>
      </c>
      <c r="K30" s="3"/>
      <c r="L30" s="17" t="n">
        <f aca="false">G30+T$27</f>
        <v>146.649185255931</v>
      </c>
      <c r="M30" s="17" t="n">
        <f aca="false">F30-L30</f>
        <v>1.90581474406864</v>
      </c>
      <c r="N30" s="17"/>
      <c r="O30" s="0" t="s">
        <v>112</v>
      </c>
      <c r="P30" s="3" t="n">
        <f aca="false">AVERAGE(E21,E33,E45,E57)</f>
        <v>-14.2583333333333</v>
      </c>
      <c r="S30" s="0" t="s">
        <v>112</v>
      </c>
      <c r="T30" s="3" t="n">
        <f aca="false">P30-P$36</f>
        <v>-14.435</v>
      </c>
    </row>
    <row r="31" customFormat="false" ht="14.5" hidden="false" customHeight="false" outlineLevel="0" collapsed="false">
      <c r="A31" s="0" t="n">
        <f aca="false">A30+1</f>
        <v>30</v>
      </c>
      <c r="B31" s="0" t="s">
        <v>41</v>
      </c>
      <c r="C31" s="0" t="n">
        <v>132.6</v>
      </c>
      <c r="D31" s="3" t="n">
        <f aca="false">AVERAGE(C20:C31)</f>
        <v>160.966666666667</v>
      </c>
      <c r="E31" s="3" t="n">
        <f aca="false">C31-D31</f>
        <v>-28.3666666666667</v>
      </c>
      <c r="F31" s="3" t="n">
        <f aca="false">C31-P$28</f>
        <v>158.916666666667</v>
      </c>
      <c r="G31" s="7" t="n">
        <f aca="false">X$22*F31+(1-X$22)*G30</f>
        <v>157.375922243446</v>
      </c>
      <c r="H31" s="7" t="n">
        <f aca="false">X$26*F31+(1-X$26)*H30</f>
        <v>158.148444698964</v>
      </c>
      <c r="I31" s="7" t="n">
        <f aca="false">X$27*F31+(1-X$27)*I30</f>
        <v>158.814789546542</v>
      </c>
      <c r="K31" s="3"/>
      <c r="L31" s="17" t="n">
        <f aca="false">G31+T$28</f>
        <v>130.882588910113</v>
      </c>
      <c r="M31" s="17" t="n">
        <f aca="false">F31-L31</f>
        <v>28.0340777565539</v>
      </c>
      <c r="N31" s="17"/>
      <c r="O31" s="0" t="s">
        <v>113</v>
      </c>
      <c r="P31" s="3" t="n">
        <f aca="false">AVERAGE(E22,E34,E46,E58)</f>
        <v>-9.09791666666666</v>
      </c>
      <c r="S31" s="0" t="s">
        <v>113</v>
      </c>
      <c r="T31" s="3" t="n">
        <f aca="false">P31-P$36</f>
        <v>-9.27458333333332</v>
      </c>
    </row>
    <row r="32" customFormat="false" ht="14.5" hidden="false" customHeight="false" outlineLevel="0" collapsed="false">
      <c r="A32" s="0" t="n">
        <f aca="false">A31+1</f>
        <v>31</v>
      </c>
      <c r="B32" s="0" t="s">
        <v>42</v>
      </c>
      <c r="C32" s="0" t="n">
        <v>139.6</v>
      </c>
      <c r="D32" s="3" t="n">
        <f aca="false">AVERAGE(C21:C32)</f>
        <v>160.158333333333</v>
      </c>
      <c r="E32" s="3" t="n">
        <f aca="false">C32-D32</f>
        <v>-20.5583333333333</v>
      </c>
      <c r="F32" s="3" t="n">
        <f aca="false">C32-P$29</f>
        <v>160.45</v>
      </c>
      <c r="G32" s="7" t="n">
        <f aca="false">X$22*F32+(1-X$22)*G31</f>
        <v>159.527776673034</v>
      </c>
      <c r="H32" s="7" t="n">
        <f aca="false">X$26*F32+(1-X$26)*H31</f>
        <v>158.171460251974</v>
      </c>
      <c r="I32" s="7" t="n">
        <f aca="false">X$27*F32+(1-X$27)*I31</f>
        <v>160.433647895465</v>
      </c>
      <c r="K32" s="3"/>
      <c r="L32" s="17" t="n">
        <f aca="false">G32+T$29</f>
        <v>138.501110006367</v>
      </c>
      <c r="M32" s="17" t="n">
        <f aca="false">F32-L32</f>
        <v>21.9488899936329</v>
      </c>
      <c r="N32" s="17"/>
      <c r="O32" s="0" t="s">
        <v>114</v>
      </c>
      <c r="P32" s="3" t="n">
        <f aca="false">AVERAGE(E23,E35,E47,E59)</f>
        <v>8.21041666666668</v>
      </c>
      <c r="S32" s="0" t="s">
        <v>114</v>
      </c>
      <c r="T32" s="3" t="n">
        <f aca="false">P32-P$36</f>
        <v>8.03375000000001</v>
      </c>
    </row>
    <row r="33" customFormat="false" ht="14.5" hidden="false" customHeight="false" outlineLevel="0" collapsed="false">
      <c r="A33" s="0" t="n">
        <f aca="false">A32+1</f>
        <v>32</v>
      </c>
      <c r="B33" s="0" t="s">
        <v>43</v>
      </c>
      <c r="C33" s="0" t="n">
        <v>147</v>
      </c>
      <c r="D33" s="3" t="n">
        <f aca="false">AVERAGE(C22:C33)</f>
        <v>160.458333333333</v>
      </c>
      <c r="E33" s="3" t="n">
        <f aca="false">C33-D33</f>
        <v>-13.4583333333333</v>
      </c>
      <c r="F33" s="3" t="n">
        <f aca="false">C33-P$30</f>
        <v>161.258333333333</v>
      </c>
      <c r="G33" s="7" t="n">
        <f aca="false">X$22*F33+(1-X$22)*G32</f>
        <v>160.739166335243</v>
      </c>
      <c r="H33" s="7" t="n">
        <f aca="false">X$26*F33+(1-X$26)*H32</f>
        <v>158.202328982787</v>
      </c>
      <c r="I33" s="7" t="n">
        <f aca="false">X$27*F33+(1-X$27)*I32</f>
        <v>161.250086478955</v>
      </c>
      <c r="K33" s="3"/>
      <c r="L33" s="17" t="n">
        <f aca="false">G33+T$30</f>
        <v>146.304166335243</v>
      </c>
      <c r="M33" s="17" t="n">
        <f aca="false">F33-L33</f>
        <v>14.9541669980899</v>
      </c>
      <c r="N33" s="17"/>
      <c r="O33" s="0" t="s">
        <v>115</v>
      </c>
      <c r="P33" s="3" t="n">
        <f aca="false">AVERAGE(E24,E36,E48,E60)</f>
        <v>22.9958333333333</v>
      </c>
      <c r="S33" s="0" t="s">
        <v>115</v>
      </c>
      <c r="T33" s="3" t="n">
        <f aca="false">P33-P$36</f>
        <v>22.8191666666667</v>
      </c>
    </row>
    <row r="34" customFormat="false" ht="14.5" hidden="false" customHeight="false" outlineLevel="0" collapsed="false">
      <c r="A34" s="0" t="n">
        <f aca="false">A33+1</f>
        <v>33</v>
      </c>
      <c r="B34" s="0" t="s">
        <v>44</v>
      </c>
      <c r="C34" s="0" t="n">
        <v>166.6</v>
      </c>
      <c r="D34" s="3" t="n">
        <f aca="false">AVERAGE(C23:C34)</f>
        <v>162.491666666667</v>
      </c>
      <c r="E34" s="3" t="n">
        <f aca="false">C34-D34</f>
        <v>4.10833333333335</v>
      </c>
      <c r="F34" s="3" t="n">
        <f aca="false">C34-P$31</f>
        <v>175.697916666667</v>
      </c>
      <c r="G34" s="7" t="n">
        <f aca="false">X$22*F34+(1-X$22)*G33</f>
        <v>171.21029156724</v>
      </c>
      <c r="H34" s="7" t="n">
        <f aca="false">X$26*F34+(1-X$26)*H33</f>
        <v>158.377284859626</v>
      </c>
      <c r="I34" s="7" t="n">
        <f aca="false">X$27*F34+(1-X$27)*I33</f>
        <v>175.55343836479</v>
      </c>
      <c r="K34" s="3"/>
      <c r="L34" s="17" t="n">
        <f aca="false">G34+T$31</f>
        <v>161.935708233906</v>
      </c>
      <c r="M34" s="17" t="n">
        <f aca="false">F34-L34</f>
        <v>13.7622084327602</v>
      </c>
      <c r="N34" s="17"/>
      <c r="O34" s="0" t="s">
        <v>116</v>
      </c>
      <c r="P34" s="3" t="n">
        <f aca="false">AVERAGE(E13,E25,E37,E49,E61)</f>
        <v>41.97</v>
      </c>
      <c r="S34" s="0" t="s">
        <v>116</v>
      </c>
      <c r="T34" s="3" t="n">
        <f aca="false">P34-P$36</f>
        <v>41.7933333333333</v>
      </c>
    </row>
    <row r="35" customFormat="false" ht="14.5" hidden="false" customHeight="false" outlineLevel="0" collapsed="false">
      <c r="A35" s="0" t="n">
        <f aca="false">A34+1</f>
        <v>34</v>
      </c>
      <c r="B35" s="0" t="s">
        <v>45</v>
      </c>
      <c r="C35" s="0" t="n">
        <v>157</v>
      </c>
      <c r="D35" s="3" t="n">
        <f aca="false">AVERAGE(C24:C35)</f>
        <v>159.875</v>
      </c>
      <c r="E35" s="3" t="n">
        <f aca="false">C35-D35</f>
        <v>-2.87499999999997</v>
      </c>
      <c r="F35" s="3" t="n">
        <f aca="false">C35-P$32</f>
        <v>148.789583333333</v>
      </c>
      <c r="G35" s="7" t="n">
        <f aca="false">X$22*F35+(1-X$22)*G34</f>
        <v>155.515795803505</v>
      </c>
      <c r="H35" s="7" t="n">
        <f aca="false">X$26*F35+(1-X$26)*H34</f>
        <v>158.281407844363</v>
      </c>
      <c r="I35" s="7" t="n">
        <f aca="false">X$27*F35+(1-X$27)*I34</f>
        <v>149.057221883648</v>
      </c>
      <c r="K35" s="3"/>
      <c r="L35" s="17" t="n">
        <f aca="false">G35+T$32</f>
        <v>163.549545803505</v>
      </c>
      <c r="M35" s="17" t="n">
        <f aca="false">F35-L35</f>
        <v>-14.7599624701719</v>
      </c>
      <c r="N35" s="17"/>
      <c r="P35" s="3"/>
      <c r="S35" s="9" t="s">
        <v>117</v>
      </c>
      <c r="T35" s="10" t="n">
        <f aca="false">SUM(T23:T34)</f>
        <v>0</v>
      </c>
    </row>
    <row r="36" customFormat="false" ht="14.5" hidden="false" customHeight="false" outlineLevel="0" collapsed="false">
      <c r="A36" s="0" t="n">
        <f aca="false">A35+1</f>
        <v>35</v>
      </c>
      <c r="B36" s="0" t="s">
        <v>46</v>
      </c>
      <c r="C36" s="0" t="n">
        <v>180.4</v>
      </c>
      <c r="D36" s="3" t="n">
        <f aca="false">AVERAGE(C25:C36)</f>
        <v>161.058333333333</v>
      </c>
      <c r="E36" s="3" t="n">
        <f aca="false">C36-D36</f>
        <v>19.3416666666667</v>
      </c>
      <c r="F36" s="3" t="n">
        <f aca="false">C36-P$33</f>
        <v>157.404166666667</v>
      </c>
      <c r="G36" s="7" t="n">
        <f aca="false">X$22*F36+(1-X$22)*G35</f>
        <v>156.837655407718</v>
      </c>
      <c r="H36" s="7" t="n">
        <f aca="false">X$26*F36+(1-X$26)*H35</f>
        <v>158.272635432586</v>
      </c>
      <c r="I36" s="7" t="n">
        <f aca="false">X$27*F36+(1-X$27)*I35</f>
        <v>157.320697218837</v>
      </c>
      <c r="K36" s="3"/>
      <c r="L36" s="17" t="n">
        <f aca="false">G36+T$33</f>
        <v>179.656822074385</v>
      </c>
      <c r="M36" s="17" t="n">
        <f aca="false">F36-L36</f>
        <v>-22.2526554077182</v>
      </c>
      <c r="N36" s="17"/>
      <c r="O36" s="0" t="s">
        <v>118</v>
      </c>
      <c r="P36" s="3" t="n">
        <f aca="false">AVERAGE(P23:P35)</f>
        <v>0.176666666666667</v>
      </c>
      <c r="S36" s="0" t="s">
        <v>118</v>
      </c>
      <c r="T36" s="3" t="n">
        <f aca="false">AVERAGE(T23:T35)</f>
        <v>1.09314267040015E-015</v>
      </c>
    </row>
    <row r="37" customFormat="false" ht="14.5" hidden="false" customHeight="false" outlineLevel="0" collapsed="false">
      <c r="A37" s="0" t="n">
        <f aca="false">A36+1</f>
        <v>36</v>
      </c>
      <c r="B37" s="0" t="s">
        <v>47</v>
      </c>
      <c r="C37" s="0" t="n">
        <v>210.2</v>
      </c>
      <c r="D37" s="3" t="n">
        <f aca="false">AVERAGE(C26:C37)</f>
        <v>161.975</v>
      </c>
      <c r="E37" s="3" t="n">
        <f aca="false">C37-D37</f>
        <v>48.225</v>
      </c>
      <c r="F37" s="3" t="n">
        <f aca="false">C37-P$34</f>
        <v>168.23</v>
      </c>
      <c r="G37" s="7" t="n">
        <f aca="false">X$22*F37+(1-X$22)*G36</f>
        <v>164.812296622315</v>
      </c>
      <c r="H37" s="7" t="n">
        <f aca="false">X$26*F37+(1-X$26)*H36</f>
        <v>158.37220907826</v>
      </c>
      <c r="I37" s="7" t="n">
        <f aca="false">X$27*F37+(1-X$27)*I36</f>
        <v>168.120906972188</v>
      </c>
      <c r="K37" s="3"/>
      <c r="L37" s="17" t="n">
        <f aca="false">G37+T$34</f>
        <v>206.605629955649</v>
      </c>
      <c r="M37" s="17" t="n">
        <f aca="false">F37-L37</f>
        <v>-38.3756299556488</v>
      </c>
      <c r="N37" s="17"/>
    </row>
    <row r="38" customFormat="false" ht="14.5" hidden="false" customHeight="false" outlineLevel="0" collapsed="false">
      <c r="A38" s="0" t="n">
        <f aca="false">A37+1</f>
        <v>37</v>
      </c>
      <c r="B38" s="0" t="s">
        <v>48</v>
      </c>
      <c r="C38" s="0" t="n">
        <v>159.8</v>
      </c>
      <c r="D38" s="3" t="n">
        <f aca="false">AVERAGE(C27:C38)</f>
        <v>160.066666666667</v>
      </c>
      <c r="E38" s="3" t="n">
        <f aca="false">C38-D38</f>
        <v>-0.26666666666668</v>
      </c>
      <c r="F38" s="3" t="n">
        <f aca="false">C38-P$23</f>
        <v>152.93</v>
      </c>
      <c r="G38" s="7" t="n">
        <f aca="false">X$22*F38+(1-X$22)*G37</f>
        <v>156.494688986695</v>
      </c>
      <c r="H38" s="7" t="n">
        <f aca="false">X$26*F38+(1-X$26)*H37</f>
        <v>158.317786987478</v>
      </c>
      <c r="I38" s="7" t="n">
        <f aca="false">X$27*F38+(1-X$27)*I37</f>
        <v>153.081909069722</v>
      </c>
      <c r="K38" s="3"/>
      <c r="L38" s="17" t="n">
        <f aca="false">G38+T$23</f>
        <v>163.188022320028</v>
      </c>
      <c r="M38" s="17" t="n">
        <f aca="false">F38-L38</f>
        <v>-10.2580223200279</v>
      </c>
      <c r="N38" s="17"/>
      <c r="O38" s="5"/>
    </row>
    <row r="39" customFormat="false" ht="14.5" hidden="false" customHeight="false" outlineLevel="0" collapsed="false">
      <c r="A39" s="0" t="n">
        <f aca="false">A38+1</f>
        <v>38</v>
      </c>
      <c r="B39" s="0" t="s">
        <v>49</v>
      </c>
      <c r="C39" s="0" t="n">
        <v>157.8</v>
      </c>
      <c r="D39" s="3" t="n">
        <f aca="false">AVERAGE(C28:C39)</f>
        <v>161.116666666667</v>
      </c>
      <c r="E39" s="3" t="n">
        <f aca="false">C39-D39</f>
        <v>-3.31666666666663</v>
      </c>
      <c r="F39" s="3" t="n">
        <f aca="false">C39-P$24</f>
        <v>162.653333333333</v>
      </c>
      <c r="G39" s="7" t="n">
        <f aca="false">X$22*F39+(1-X$22)*G38</f>
        <v>160.805740029342</v>
      </c>
      <c r="H39" s="7" t="n">
        <f aca="false">X$26*F39+(1-X$26)*H38</f>
        <v>158.361142450936</v>
      </c>
      <c r="I39" s="7" t="n">
        <f aca="false">X$27*F39+(1-X$27)*I38</f>
        <v>162.557619090697</v>
      </c>
      <c r="K39" s="3"/>
      <c r="L39" s="17" t="n">
        <f aca="false">G39+T$24</f>
        <v>155.775740029342</v>
      </c>
      <c r="M39" s="17" t="n">
        <f aca="false">F39-L39</f>
        <v>6.8775933039916</v>
      </c>
      <c r="N39" s="17"/>
      <c r="S39" s="3"/>
    </row>
    <row r="40" customFormat="false" ht="14.5" hidden="false" customHeight="false" outlineLevel="0" collapsed="false">
      <c r="A40" s="0" t="n">
        <f aca="false">A39+1</f>
        <v>39</v>
      </c>
      <c r="B40" s="0" t="s">
        <v>50</v>
      </c>
      <c r="C40" s="0" t="n">
        <v>168.2</v>
      </c>
      <c r="D40" s="3" t="n">
        <f aca="false">AVERAGE(C29:C40)</f>
        <v>159.958333333333</v>
      </c>
      <c r="E40" s="3" t="n">
        <f aca="false">C40-D40</f>
        <v>8.24166666666665</v>
      </c>
      <c r="F40" s="3" t="n">
        <f aca="false">C40-P$25</f>
        <v>156.588333333333</v>
      </c>
      <c r="G40" s="7" t="n">
        <f aca="false">X$22*F40+(1-X$22)*G39</f>
        <v>157.853555342136</v>
      </c>
      <c r="H40" s="7" t="n">
        <f aca="false">X$26*F40+(1-X$26)*H39</f>
        <v>158.34341435976</v>
      </c>
      <c r="I40" s="7" t="n">
        <f aca="false">X$27*F40+(1-X$27)*I39</f>
        <v>156.648026190907</v>
      </c>
      <c r="K40" s="3"/>
      <c r="L40" s="17" t="n">
        <f aca="false">G40+T$25</f>
        <v>169.288555342136</v>
      </c>
      <c r="M40" s="17" t="n">
        <f aca="false">F40-L40</f>
        <v>-12.7002220088025</v>
      </c>
      <c r="N40" s="17"/>
      <c r="S40" s="3"/>
    </row>
    <row r="41" customFormat="false" ht="14.5" hidden="false" customHeight="false" outlineLevel="0" collapsed="false">
      <c r="A41" s="0" t="n">
        <f aca="false">A40+1</f>
        <v>40</v>
      </c>
      <c r="B41" s="0" t="s">
        <v>51</v>
      </c>
      <c r="C41" s="0" t="n">
        <v>158.4</v>
      </c>
      <c r="D41" s="3" t="n">
        <f aca="false">AVERAGE(C30:C41)</f>
        <v>159.933333333333</v>
      </c>
      <c r="E41" s="3" t="n">
        <f aca="false">C41-D41</f>
        <v>-1.5333333333333</v>
      </c>
      <c r="F41" s="3" t="n">
        <f aca="false">C41-P$26</f>
        <v>165.606666666667</v>
      </c>
      <c r="G41" s="7" t="n">
        <f aca="false">X$22*F41+(1-X$22)*G40</f>
        <v>163.280733269307</v>
      </c>
      <c r="H41" s="7" t="n">
        <f aca="false">X$26*F41+(1-X$26)*H40</f>
        <v>158.416046882829</v>
      </c>
      <c r="I41" s="7" t="n">
        <f aca="false">X$27*F41+(1-X$27)*I40</f>
        <v>165.517080261909</v>
      </c>
      <c r="K41" s="3"/>
      <c r="L41" s="17" t="n">
        <f aca="false">G41+T$26</f>
        <v>155.897399935974</v>
      </c>
      <c r="M41" s="17" t="n">
        <f aca="false">F41-L41</f>
        <v>9.70926673069258</v>
      </c>
      <c r="N41" s="17"/>
    </row>
    <row r="42" customFormat="false" ht="14.5" hidden="false" customHeight="false" outlineLevel="0" collapsed="false">
      <c r="A42" s="0" t="n">
        <f aca="false">A41+1</f>
        <v>41</v>
      </c>
      <c r="B42" s="0" t="s">
        <v>52</v>
      </c>
      <c r="C42" s="0" t="n">
        <v>152</v>
      </c>
      <c r="D42" s="3" t="n">
        <f aca="false">AVERAGE(C31:C42)</f>
        <v>160.8</v>
      </c>
      <c r="E42" s="3" t="n">
        <f aca="false">C42-D42</f>
        <v>-8.79999999999998</v>
      </c>
      <c r="F42" s="3" t="n">
        <f aca="false">C42-P$27</f>
        <v>158.955</v>
      </c>
      <c r="G42" s="7" t="n">
        <f aca="false">X$22*F42+(1-X$22)*G41</f>
        <v>160.252719980792</v>
      </c>
      <c r="H42" s="7" t="n">
        <f aca="false">X$26*F42+(1-X$26)*H41</f>
        <v>158.421436414001</v>
      </c>
      <c r="I42" s="7" t="n">
        <f aca="false">X$27*F42+(1-X$27)*I41</f>
        <v>159.020620802619</v>
      </c>
      <c r="K42" s="3"/>
      <c r="L42" s="17" t="n">
        <f aca="false">G42+T$27</f>
        <v>153.121053314126</v>
      </c>
      <c r="M42" s="17" t="n">
        <f aca="false">F42-L42</f>
        <v>5.83394668587442</v>
      </c>
      <c r="N42" s="17"/>
      <c r="R42" s="5"/>
    </row>
    <row r="43" customFormat="false" ht="14.5" hidden="false" customHeight="false" outlineLevel="0" collapsed="false">
      <c r="A43" s="0" t="n">
        <f aca="false">A42+1</f>
        <v>42</v>
      </c>
      <c r="B43" s="0" t="s">
        <v>53</v>
      </c>
      <c r="C43" s="0" t="n">
        <v>142.2</v>
      </c>
      <c r="D43" s="3" t="n">
        <f aca="false">AVERAGE(C32:C43)</f>
        <v>161.6</v>
      </c>
      <c r="E43" s="3" t="n">
        <f aca="false">C43-D43</f>
        <v>-19.4</v>
      </c>
      <c r="F43" s="3" t="n">
        <f aca="false">C43-P$28</f>
        <v>168.516666666667</v>
      </c>
      <c r="G43" s="7" t="n">
        <f aca="false">X$22*F43+(1-X$22)*G42</f>
        <v>166.037482660904</v>
      </c>
      <c r="H43" s="7" t="n">
        <f aca="false">X$26*F43+(1-X$26)*H42</f>
        <v>158.522388716528</v>
      </c>
      <c r="I43" s="7" t="n">
        <f aca="false">X$27*F43+(1-X$27)*I42</f>
        <v>168.421706208026</v>
      </c>
      <c r="K43" s="3"/>
      <c r="L43" s="17" t="n">
        <f aca="false">G43+T$28</f>
        <v>139.544149327571</v>
      </c>
      <c r="M43" s="17" t="n">
        <f aca="false">F43-L43</f>
        <v>28.9725173390956</v>
      </c>
      <c r="N43" s="17"/>
    </row>
    <row r="44" customFormat="false" ht="14.5" hidden="false" customHeight="false" outlineLevel="0" collapsed="false">
      <c r="A44" s="0" t="n">
        <f aca="false">A43+1</f>
        <v>43</v>
      </c>
      <c r="B44" s="0" t="s">
        <v>54</v>
      </c>
      <c r="C44" s="0" t="n">
        <v>137.2</v>
      </c>
      <c r="D44" s="3" t="n">
        <f aca="false">AVERAGE(C33:C44)</f>
        <v>161.4</v>
      </c>
      <c r="E44" s="3" t="n">
        <f aca="false">C44-D44</f>
        <v>-24.2</v>
      </c>
      <c r="F44" s="3" t="n">
        <f aca="false">C44-P$29</f>
        <v>158.05</v>
      </c>
      <c r="G44" s="7" t="n">
        <f aca="false">X$22*F44+(1-X$22)*G43</f>
        <v>160.446244798271</v>
      </c>
      <c r="H44" s="7" t="n">
        <f aca="false">X$26*F44+(1-X$26)*H43</f>
        <v>158.517664829363</v>
      </c>
      <c r="I44" s="7" t="n">
        <f aca="false">X$27*F44+(1-X$27)*I43</f>
        <v>158.15371706208</v>
      </c>
      <c r="K44" s="3"/>
      <c r="L44" s="17" t="n">
        <f aca="false">G44+T$29</f>
        <v>139.419578131605</v>
      </c>
      <c r="M44" s="17" t="n">
        <f aca="false">F44-L44</f>
        <v>18.6304218683954</v>
      </c>
      <c r="N44" s="17"/>
    </row>
    <row r="45" customFormat="false" ht="14.5" hidden="false" customHeight="false" outlineLevel="0" collapsed="false">
      <c r="A45" s="0" t="n">
        <f aca="false">A44+1</f>
        <v>44</v>
      </c>
      <c r="B45" s="0" t="s">
        <v>55</v>
      </c>
      <c r="C45" s="0" t="n">
        <v>152.6</v>
      </c>
      <c r="D45" s="3" t="n">
        <f aca="false">AVERAGE(C34:C45)</f>
        <v>161.866666666667</v>
      </c>
      <c r="E45" s="3" t="n">
        <f aca="false">C45-D45</f>
        <v>-9.26666666666665</v>
      </c>
      <c r="F45" s="3" t="n">
        <f aca="false">C45-P$30</f>
        <v>166.858333333333</v>
      </c>
      <c r="G45" s="7" t="n">
        <f aca="false">X$22*F45+(1-X$22)*G44</f>
        <v>164.934706772815</v>
      </c>
      <c r="H45" s="7" t="n">
        <f aca="false">X$26*F45+(1-X$26)*H44</f>
        <v>158.601071514402</v>
      </c>
      <c r="I45" s="7" t="n">
        <f aca="false">X$27*F45+(1-X$27)*I44</f>
        <v>166.771287170621</v>
      </c>
      <c r="K45" s="3"/>
      <c r="L45" s="17" t="n">
        <f aca="false">G45+T$30</f>
        <v>150.499706772815</v>
      </c>
      <c r="M45" s="17" t="n">
        <f aca="false">F45-L45</f>
        <v>16.3586265605186</v>
      </c>
      <c r="N45" s="17"/>
    </row>
    <row r="46" customFormat="false" ht="14.5" hidden="false" customHeight="false" outlineLevel="0" collapsed="false">
      <c r="A46" s="0" t="n">
        <f aca="false">A45+1</f>
        <v>45</v>
      </c>
      <c r="B46" s="0" t="s">
        <v>56</v>
      </c>
      <c r="C46" s="0" t="n">
        <v>166.8</v>
      </c>
      <c r="D46" s="3" t="n">
        <f aca="false">AVERAGE(C35:C46)</f>
        <v>161.883333333333</v>
      </c>
      <c r="E46" s="3" t="n">
        <f aca="false">C46-D46</f>
        <v>4.91666666666666</v>
      </c>
      <c r="F46" s="3" t="n">
        <f aca="false">C46-P$31</f>
        <v>175.897916666667</v>
      </c>
      <c r="G46" s="7" t="n">
        <f aca="false">X$22*F46+(1-X$22)*G45</f>
        <v>172.608953698511</v>
      </c>
      <c r="H46" s="7" t="n">
        <f aca="false">X$26*F46+(1-X$26)*H45</f>
        <v>158.774039965925</v>
      </c>
      <c r="I46" s="7" t="n">
        <f aca="false">X$27*F46+(1-X$27)*I45</f>
        <v>175.806650371706</v>
      </c>
      <c r="K46" s="3"/>
      <c r="L46" s="17" t="n">
        <f aca="false">G46+T$31</f>
        <v>163.334370365178</v>
      </c>
      <c r="M46" s="17" t="n">
        <f aca="false">F46-L46</f>
        <v>12.5635463014889</v>
      </c>
      <c r="N46" s="17"/>
    </row>
    <row r="47" customFormat="false" ht="14.5" hidden="false" customHeight="false" outlineLevel="0" collapsed="false">
      <c r="A47" s="0" t="n">
        <f aca="false">A46+1</f>
        <v>46</v>
      </c>
      <c r="B47" s="0" t="s">
        <v>57</v>
      </c>
      <c r="C47" s="0" t="n">
        <v>165.6</v>
      </c>
      <c r="D47" s="3" t="n">
        <f aca="false">AVERAGE(C36:C47)</f>
        <v>162.6</v>
      </c>
      <c r="E47" s="3" t="n">
        <f aca="false">C47-D47</f>
        <v>3</v>
      </c>
      <c r="F47" s="3" t="n">
        <f aca="false">C47-P$32</f>
        <v>157.389583333333</v>
      </c>
      <c r="G47" s="7" t="n">
        <f aca="false">X$22*F47+(1-X$22)*G46</f>
        <v>161.955394442887</v>
      </c>
      <c r="H47" s="7" t="n">
        <f aca="false">X$26*F47+(1-X$26)*H46</f>
        <v>158.760195399599</v>
      </c>
      <c r="I47" s="7" t="n">
        <f aca="false">X$27*F47+(1-X$27)*I46</f>
        <v>157.573754003717</v>
      </c>
      <c r="K47" s="3"/>
      <c r="L47" s="17" t="n">
        <f aca="false">G47+T$32</f>
        <v>169.989144442887</v>
      </c>
      <c r="M47" s="17" t="n">
        <f aca="false">F47-L47</f>
        <v>-12.5995611095534</v>
      </c>
      <c r="N47" s="17"/>
    </row>
    <row r="48" customFormat="false" ht="14.5" hidden="false" customHeight="false" outlineLevel="0" collapsed="false">
      <c r="A48" s="0" t="n">
        <f aca="false">A47+1</f>
        <v>47</v>
      </c>
      <c r="B48" s="0" t="s">
        <v>58</v>
      </c>
      <c r="C48" s="0" t="n">
        <v>198.6</v>
      </c>
      <c r="D48" s="3" t="n">
        <f aca="false">AVERAGE(C37:C48)</f>
        <v>164.116666666667</v>
      </c>
      <c r="E48" s="3" t="n">
        <f aca="false">C48-D48</f>
        <v>34.4833333333333</v>
      </c>
      <c r="F48" s="3" t="n">
        <f aca="false">C48-P$33</f>
        <v>175.604166666667</v>
      </c>
      <c r="G48" s="7" t="n">
        <f aca="false">X$22*F48+(1-X$22)*G47</f>
        <v>171.509534999533</v>
      </c>
      <c r="H48" s="7" t="n">
        <f aca="false">X$26*F48+(1-X$26)*H47</f>
        <v>158.92863511227</v>
      </c>
      <c r="I48" s="7" t="n">
        <f aca="false">X$27*F48+(1-X$27)*I47</f>
        <v>175.423862540037</v>
      </c>
      <c r="K48" s="3"/>
      <c r="L48" s="17" t="n">
        <f aca="false">G48+T$33</f>
        <v>194.328701666199</v>
      </c>
      <c r="M48" s="17" t="n">
        <f aca="false">F48-L48</f>
        <v>-18.7245349995327</v>
      </c>
      <c r="N48" s="17"/>
    </row>
    <row r="49" customFormat="false" ht="14.5" hidden="false" customHeight="false" outlineLevel="0" collapsed="false">
      <c r="A49" s="0" t="n">
        <f aca="false">A48+1</f>
        <v>48</v>
      </c>
      <c r="B49" s="0" t="s">
        <v>59</v>
      </c>
      <c r="C49" s="0" t="n">
        <v>201.5</v>
      </c>
      <c r="D49" s="3" t="n">
        <f aca="false">AVERAGE(C38:C49)</f>
        <v>163.391666666667</v>
      </c>
      <c r="E49" s="3" t="n">
        <f aca="false">C49-D49</f>
        <v>38.1083333333334</v>
      </c>
      <c r="F49" s="3" t="n">
        <f aca="false">C49-P$34</f>
        <v>159.53</v>
      </c>
      <c r="G49" s="7" t="n">
        <f aca="false">X$22*F49+(1-X$22)*G48</f>
        <v>163.12386049986</v>
      </c>
      <c r="H49" s="7" t="n">
        <f aca="false">X$26*F49+(1-X$26)*H48</f>
        <v>158.934648761147</v>
      </c>
      <c r="I49" s="7" t="n">
        <f aca="false">X$27*F49+(1-X$27)*I48</f>
        <v>159.6889386254</v>
      </c>
      <c r="K49" s="3"/>
      <c r="L49" s="17" t="n">
        <f aca="false">G49+T$34</f>
        <v>204.917193833193</v>
      </c>
      <c r="M49" s="17" t="n">
        <f aca="false">F49-L49</f>
        <v>-45.3871938331931</v>
      </c>
      <c r="N49" s="17"/>
    </row>
    <row r="50" customFormat="false" ht="14.5" hidden="false" customHeight="false" outlineLevel="0" collapsed="false">
      <c r="A50" s="0" t="n">
        <f aca="false">A49+1</f>
        <v>49</v>
      </c>
      <c r="B50" s="0" t="s">
        <v>60</v>
      </c>
      <c r="C50" s="0" t="n">
        <v>170.7</v>
      </c>
      <c r="D50" s="3" t="n">
        <f aca="false">AVERAGE(C39:C50)</f>
        <v>164.3</v>
      </c>
      <c r="E50" s="3" t="n">
        <f aca="false">C50-D50</f>
        <v>6.40000000000001</v>
      </c>
      <c r="F50" s="3" t="n">
        <f aca="false">C50-P$23</f>
        <v>163.83</v>
      </c>
      <c r="G50" s="7" t="n">
        <f aca="false">X$22*F50+(1-X$22)*G49</f>
        <v>163.618158149958</v>
      </c>
      <c r="H50" s="7" t="n">
        <f aca="false">X$26*F50+(1-X$26)*H49</f>
        <v>158.983602273535</v>
      </c>
      <c r="I50" s="7" t="n">
        <f aca="false">X$27*F50+(1-X$27)*I49</f>
        <v>163.788589386254</v>
      </c>
      <c r="K50" s="3"/>
      <c r="L50" s="17" t="n">
        <f aca="false">G50+T$23</f>
        <v>170.311491483291</v>
      </c>
      <c r="M50" s="17" t="n">
        <f aca="false">F50-L50</f>
        <v>-6.48149148329128</v>
      </c>
      <c r="N50" s="17"/>
    </row>
    <row r="51" customFormat="false" ht="14.5" hidden="false" customHeight="false" outlineLevel="0" collapsed="false">
      <c r="A51" s="0" t="n">
        <f aca="false">A50+1</f>
        <v>50</v>
      </c>
      <c r="B51" s="0" t="s">
        <v>61</v>
      </c>
      <c r="C51" s="0" t="n">
        <v>164.4</v>
      </c>
      <c r="D51" s="3" t="n">
        <f aca="false">AVERAGE(C40:C51)</f>
        <v>164.85</v>
      </c>
      <c r="E51" s="3" t="n">
        <f aca="false">C51-D51</f>
        <v>-0.449999999999989</v>
      </c>
      <c r="F51" s="3" t="n">
        <f aca="false">C51-P$24</f>
        <v>169.253333333333</v>
      </c>
      <c r="G51" s="7" t="n">
        <f aca="false">X$22*F51+(1-X$22)*G50</f>
        <v>167.562780778321</v>
      </c>
      <c r="H51" s="7" t="n">
        <f aca="false">X$26*F51+(1-X$26)*H50</f>
        <v>159.086299584133</v>
      </c>
      <c r="I51" s="7" t="n">
        <f aca="false">X$27*F51+(1-X$27)*I50</f>
        <v>169.198685893863</v>
      </c>
      <c r="K51" s="3"/>
      <c r="L51" s="17" t="n">
        <f aca="false">G51+T$24</f>
        <v>162.532780778321</v>
      </c>
      <c r="M51" s="17" t="n">
        <f aca="false">F51-L51</f>
        <v>6.7205525550126</v>
      </c>
      <c r="N51" s="17"/>
    </row>
    <row r="52" customFormat="false" ht="14.5" hidden="false" customHeight="false" outlineLevel="0" collapsed="false">
      <c r="A52" s="0" t="n">
        <f aca="false">A51+1</f>
        <v>51</v>
      </c>
      <c r="B52" s="0" t="s">
        <v>62</v>
      </c>
      <c r="C52" s="0" t="n">
        <v>179.7</v>
      </c>
      <c r="D52" s="3" t="n">
        <f aca="false">AVERAGE(C41:C52)</f>
        <v>165.808333333333</v>
      </c>
      <c r="E52" s="3" t="n">
        <f aca="false">C52-D52</f>
        <v>13.8916666666666</v>
      </c>
      <c r="F52" s="3" t="n">
        <f aca="false">C52-P$25</f>
        <v>168.088333333333</v>
      </c>
      <c r="G52" s="7" t="n">
        <f aca="false">X$22*F52+(1-X$22)*G51</f>
        <v>167.93066756683</v>
      </c>
      <c r="H52" s="7" t="n">
        <f aca="false">X$26*F52+(1-X$26)*H51</f>
        <v>159.176319921625</v>
      </c>
      <c r="I52" s="7" t="n">
        <f aca="false">X$27*F52+(1-X$27)*I51</f>
        <v>168.099436858939</v>
      </c>
      <c r="K52" s="3"/>
      <c r="L52" s="17" t="n">
        <f aca="false">G52+T$25</f>
        <v>179.36566756683</v>
      </c>
      <c r="M52" s="17" t="n">
        <f aca="false">F52-L52</f>
        <v>-11.2773342334962</v>
      </c>
      <c r="N52" s="17"/>
    </row>
    <row r="53" customFormat="false" ht="14.5" hidden="false" customHeight="false" outlineLevel="0" collapsed="false">
      <c r="A53" s="0" t="n">
        <f aca="false">A52+1</f>
        <v>52</v>
      </c>
      <c r="B53" s="0" t="s">
        <v>63</v>
      </c>
      <c r="C53" s="0" t="n">
        <v>157</v>
      </c>
      <c r="D53" s="3" t="n">
        <f aca="false">AVERAGE(C42:C53)</f>
        <v>165.691666666667</v>
      </c>
      <c r="E53" s="3" t="n">
        <f aca="false">C53-D53</f>
        <v>-8.69166666666669</v>
      </c>
      <c r="F53" s="3" t="n">
        <f aca="false">C53-P$26</f>
        <v>164.206666666667</v>
      </c>
      <c r="G53" s="7" t="n">
        <f aca="false">X$22*F53+(1-X$22)*G52</f>
        <v>165.323866936716</v>
      </c>
      <c r="H53" s="7" t="n">
        <f aca="false">X$26*F53+(1-X$26)*H52</f>
        <v>159.226623389076</v>
      </c>
      <c r="I53" s="7" t="n">
        <f aca="false">X$27*F53+(1-X$27)*I52</f>
        <v>164.245594368589</v>
      </c>
      <c r="K53" s="3"/>
      <c r="L53" s="17" t="n">
        <f aca="false">G53+T$26</f>
        <v>157.940533603382</v>
      </c>
      <c r="M53" s="17" t="n">
        <f aca="false">F53-L53</f>
        <v>6.26613306328446</v>
      </c>
      <c r="N53" s="17"/>
    </row>
    <row r="54" customFormat="false" ht="14.5" hidden="false" customHeight="false" outlineLevel="0" collapsed="false">
      <c r="A54" s="0" t="n">
        <f aca="false">A53+1</f>
        <v>53</v>
      </c>
      <c r="B54" s="0" t="s">
        <v>64</v>
      </c>
      <c r="C54" s="0" t="n">
        <v>168</v>
      </c>
      <c r="D54" s="3" t="n">
        <f aca="false">AVERAGE(C43:C54)</f>
        <v>167.025</v>
      </c>
      <c r="E54" s="3" t="n">
        <f aca="false">C54-D54</f>
        <v>0.974999999999994</v>
      </c>
      <c r="F54" s="3" t="n">
        <f aca="false">C54-P$27</f>
        <v>174.955</v>
      </c>
      <c r="G54" s="7" t="n">
        <f aca="false">X$22*F54+(1-X$22)*G53</f>
        <v>172.065660081015</v>
      </c>
      <c r="H54" s="7" t="n">
        <f aca="false">X$26*F54+(1-X$26)*H53</f>
        <v>159.383907155185</v>
      </c>
      <c r="I54" s="7" t="n">
        <f aca="false">X$27*F54+(1-X$27)*I53</f>
        <v>174.847905943686</v>
      </c>
      <c r="K54" s="3"/>
      <c r="L54" s="17" t="n">
        <f aca="false">G54+T$27</f>
        <v>164.933993414348</v>
      </c>
      <c r="M54" s="17" t="n">
        <f aca="false">F54-L54</f>
        <v>10.021006585652</v>
      </c>
      <c r="N54" s="17"/>
    </row>
    <row r="55" customFormat="false" ht="14.5" hidden="false" customHeight="false" outlineLevel="0" collapsed="false">
      <c r="A55" s="0" t="n">
        <f aca="false">A54+1</f>
        <v>54</v>
      </c>
      <c r="B55" s="0" t="s">
        <v>65</v>
      </c>
      <c r="C55" s="0" t="n">
        <v>139.3</v>
      </c>
      <c r="D55" s="3" t="n">
        <f aca="false">AVERAGE(C44:C55)</f>
        <v>166.783333333333</v>
      </c>
      <c r="E55" s="3" t="n">
        <f aca="false">C55-D55</f>
        <v>-27.4833333333333</v>
      </c>
      <c r="F55" s="3" t="n">
        <f aca="false">C55-P$28</f>
        <v>165.616666666667</v>
      </c>
      <c r="G55" s="7" t="n">
        <f aca="false">X$22*F55+(1-X$22)*G54</f>
        <v>167.551364690971</v>
      </c>
      <c r="H55" s="7" t="n">
        <f aca="false">X$26*F55+(1-X$26)*H54</f>
        <v>159.4462347503</v>
      </c>
      <c r="I55" s="7" t="n">
        <f aca="false">X$27*F55+(1-X$27)*I54</f>
        <v>165.708979059437</v>
      </c>
      <c r="K55" s="3"/>
      <c r="L55" s="17" t="n">
        <f aca="false">G55+T$28</f>
        <v>141.058031357638</v>
      </c>
      <c r="M55" s="17" t="n">
        <f aca="false">F55-L55</f>
        <v>24.5586353090289</v>
      </c>
      <c r="N55" s="17"/>
    </row>
    <row r="56" customFormat="false" ht="14.5" hidden="false" customHeight="false" outlineLevel="0" collapsed="false">
      <c r="A56" s="0" t="n">
        <f aca="false">A55+1</f>
        <v>55</v>
      </c>
      <c r="B56" s="0" t="s">
        <v>66</v>
      </c>
      <c r="C56" s="0" t="n">
        <v>138.6</v>
      </c>
      <c r="D56" s="3" t="n">
        <f aca="false">AVERAGE(C45:C56)</f>
        <v>166.9</v>
      </c>
      <c r="E56" s="3" t="n">
        <f aca="false">C56-D56</f>
        <v>-28.3</v>
      </c>
      <c r="F56" s="3" t="n">
        <f aca="false">C56-P$29</f>
        <v>159.45</v>
      </c>
      <c r="G56" s="7" t="n">
        <f aca="false">X$22*F56+(1-X$22)*G55</f>
        <v>161.880409407291</v>
      </c>
      <c r="H56" s="7" t="n">
        <f aca="false">X$26*F56+(1-X$26)*H55</f>
        <v>159.446272402797</v>
      </c>
      <c r="I56" s="7" t="n">
        <f aca="false">X$27*F56+(1-X$27)*I55</f>
        <v>159.512589790594</v>
      </c>
      <c r="K56" s="3"/>
      <c r="L56" s="17" t="n">
        <f aca="false">G56+T$29</f>
        <v>140.853742740625</v>
      </c>
      <c r="M56" s="17" t="n">
        <f aca="false">F56-L56</f>
        <v>18.5962572593753</v>
      </c>
      <c r="N56" s="17"/>
    </row>
    <row r="57" customFormat="false" ht="14.5" hidden="false" customHeight="false" outlineLevel="0" collapsed="false">
      <c r="A57" s="0" t="n">
        <f aca="false">A56+1</f>
        <v>56</v>
      </c>
      <c r="B57" s="0" t="s">
        <v>67</v>
      </c>
      <c r="C57" s="0" t="n">
        <v>153.4</v>
      </c>
      <c r="D57" s="3" t="n">
        <f aca="false">AVERAGE(C46:C57)</f>
        <v>166.966666666667</v>
      </c>
      <c r="E57" s="3" t="n">
        <f aca="false">C57-D57</f>
        <v>-13.5666666666667</v>
      </c>
      <c r="F57" s="3" t="n">
        <f aca="false">C57-P$30</f>
        <v>167.658333333333</v>
      </c>
      <c r="G57" s="7" t="n">
        <f aca="false">X$22*F57+(1-X$22)*G56</f>
        <v>165.924956155521</v>
      </c>
      <c r="H57" s="7" t="n">
        <f aca="false">X$26*F57+(1-X$26)*H56</f>
        <v>159.528393012102</v>
      </c>
      <c r="I57" s="7" t="n">
        <f aca="false">X$27*F57+(1-X$27)*I56</f>
        <v>167.576875897906</v>
      </c>
      <c r="K57" s="3"/>
      <c r="L57" s="17" t="n">
        <f aca="false">G57+T$30</f>
        <v>151.489956155521</v>
      </c>
      <c r="M57" s="17" t="n">
        <f aca="false">F57-L57</f>
        <v>16.1683771778126</v>
      </c>
      <c r="N57" s="17"/>
    </row>
    <row r="58" customFormat="false" ht="14.5" hidden="false" customHeight="false" outlineLevel="0" collapsed="false">
      <c r="A58" s="0" t="n">
        <f aca="false">A57+1</f>
        <v>57</v>
      </c>
      <c r="B58" s="0" t="s">
        <v>68</v>
      </c>
      <c r="C58" s="0" t="n">
        <v>138.9</v>
      </c>
      <c r="D58" s="3" t="n">
        <f aca="false">AVERAGE(C47:C58)</f>
        <v>164.641666666667</v>
      </c>
      <c r="E58" s="3" t="n">
        <f aca="false">C58-D58</f>
        <v>-25.7416666666666</v>
      </c>
      <c r="F58" s="3" t="n">
        <f aca="false">C58-P$31</f>
        <v>147.997916666667</v>
      </c>
      <c r="G58" s="7" t="n">
        <f aca="false">X$22*F58+(1-X$22)*G57</f>
        <v>153.376028513323</v>
      </c>
      <c r="H58" s="7" t="n">
        <f aca="false">X$26*F58+(1-X$26)*H57</f>
        <v>159.413088248648</v>
      </c>
      <c r="I58" s="7" t="n">
        <f aca="false">X$27*F58+(1-X$27)*I57</f>
        <v>148.193706258979</v>
      </c>
      <c r="K58" s="3"/>
      <c r="L58" s="17" t="n">
        <f aca="false">G58+T$31</f>
        <v>144.10144517999</v>
      </c>
      <c r="M58" s="17" t="n">
        <f aca="false">F58-L58</f>
        <v>3.89647148667709</v>
      </c>
      <c r="N58" s="17"/>
    </row>
    <row r="59" customFormat="false" ht="14.5" hidden="false" customHeight="false" outlineLevel="0" collapsed="false">
      <c r="A59" s="0" t="n">
        <f aca="false">A58+1</f>
        <v>58</v>
      </c>
      <c r="B59" s="0" t="s">
        <v>69</v>
      </c>
      <c r="C59" s="0" t="n">
        <v>172.1</v>
      </c>
      <c r="D59" s="3" t="n">
        <f aca="false">AVERAGE(C48:C59)</f>
        <v>165.183333333333</v>
      </c>
      <c r="E59" s="3" t="n">
        <f aca="false">C59-D59</f>
        <v>6.91666666666669</v>
      </c>
      <c r="F59" s="3" t="n">
        <f aca="false">C59-P$32</f>
        <v>163.889583333333</v>
      </c>
      <c r="G59" s="7" t="n">
        <f aca="false">X$22*F59+(1-X$22)*G58</f>
        <v>160.73551688733</v>
      </c>
      <c r="H59" s="7" t="n">
        <f aca="false">X$26*F59+(1-X$26)*H58</f>
        <v>159.457853199495</v>
      </c>
      <c r="I59" s="7" t="n">
        <f aca="false">X$27*F59+(1-X$27)*I58</f>
        <v>163.73262456259</v>
      </c>
      <c r="K59" s="3"/>
      <c r="L59" s="17" t="n">
        <f aca="false">G59+T$32</f>
        <v>168.76926688733</v>
      </c>
      <c r="M59" s="17" t="n">
        <f aca="false">F59-L59</f>
        <v>-4.8796835539969</v>
      </c>
      <c r="N59" s="17"/>
    </row>
    <row r="60" customFormat="false" ht="14.5" hidden="false" customHeight="false" outlineLevel="0" collapsed="false">
      <c r="A60" s="0" t="n">
        <f aca="false">A59+1</f>
        <v>59</v>
      </c>
      <c r="B60" s="0" t="s">
        <v>70</v>
      </c>
      <c r="C60" s="0" t="n">
        <v>198.4</v>
      </c>
      <c r="D60" s="3" t="n">
        <f aca="false">AVERAGE(C49:C60)</f>
        <v>165.166666666667</v>
      </c>
      <c r="E60" s="3" t="n">
        <f aca="false">C60-D60</f>
        <v>33.2333333333333</v>
      </c>
      <c r="F60" s="3" t="n">
        <f aca="false">C60-P$33</f>
        <v>175.404166666667</v>
      </c>
      <c r="G60" s="7" t="n">
        <f aca="false">X$22*F60+(1-X$22)*G59</f>
        <v>171.003571732866</v>
      </c>
      <c r="H60" s="7" t="n">
        <f aca="false">X$26*F60+(1-X$26)*H59</f>
        <v>159.617316334166</v>
      </c>
      <c r="I60" s="7" t="n">
        <f aca="false">X$27*F60+(1-X$27)*I59</f>
        <v>175.287451245626</v>
      </c>
      <c r="K60" s="3"/>
      <c r="L60" s="17" t="n">
        <f aca="false">G60+T$33</f>
        <v>193.822738399532</v>
      </c>
      <c r="M60" s="17" t="n">
        <f aca="false">F60-L60</f>
        <v>-18.4185717328657</v>
      </c>
      <c r="N60" s="17"/>
    </row>
    <row r="61" customFormat="false" ht="14.5" hidden="false" customHeight="false" outlineLevel="0" collapsed="false">
      <c r="A61" s="0" t="n">
        <f aca="false">A60+1</f>
        <v>60</v>
      </c>
      <c r="B61" s="0" t="s">
        <v>71</v>
      </c>
      <c r="C61" s="0" t="n">
        <v>217.8</v>
      </c>
      <c r="D61" s="3" t="n">
        <f aca="false">AVERAGE(C50:C61)</f>
        <v>166.525</v>
      </c>
      <c r="E61" s="3" t="n">
        <f aca="false">C61-D61</f>
        <v>51.275</v>
      </c>
      <c r="F61" s="3" t="n">
        <f aca="false">C61-P$34</f>
        <v>175.83</v>
      </c>
      <c r="G61" s="7" t="n">
        <f aca="false">X$22*F61+(1-X$22)*G60</f>
        <v>174.38207151986</v>
      </c>
      <c r="H61" s="7" t="n">
        <f aca="false">X$26*F61+(1-X$26)*H60</f>
        <v>159.779443170825</v>
      </c>
      <c r="I61" s="7" t="n">
        <f aca="false">X$27*F61+(1-X$27)*I60</f>
        <v>175.824574512456</v>
      </c>
      <c r="K61" s="3"/>
      <c r="L61" s="17" t="n">
        <f aca="false">G61+T$34</f>
        <v>216.175404853193</v>
      </c>
      <c r="M61" s="17" t="n">
        <f aca="false">F61-L61</f>
        <v>-40.345404853193</v>
      </c>
      <c r="N61" s="17"/>
    </row>
    <row r="62" customFormat="false" ht="14.5" hidden="false" customHeight="false" outlineLevel="0" collapsed="false">
      <c r="A62" s="0" t="n">
        <f aca="false">A61+1</f>
        <v>61</v>
      </c>
      <c r="B62" s="0" t="s">
        <v>72</v>
      </c>
      <c r="C62" s="0" t="n">
        <v>173.7</v>
      </c>
      <c r="D62" s="3" t="n">
        <f aca="false">AVERAGE(C51:C62)</f>
        <v>166.775</v>
      </c>
      <c r="E62" s="3" t="n">
        <f aca="false">C62-D62</f>
        <v>6.92499999999998</v>
      </c>
      <c r="F62" s="3" t="n">
        <f aca="false">C62-P$23</f>
        <v>166.83</v>
      </c>
      <c r="G62" s="7" t="n">
        <f aca="false">X$22*F62+(1-X$22)*G61</f>
        <v>169.095621455958</v>
      </c>
      <c r="H62" s="7" t="n">
        <f aca="false">X$26*F62+(1-X$26)*H61</f>
        <v>159.849948739117</v>
      </c>
      <c r="I62" s="7" t="n">
        <f aca="false">X$27*F62+(1-X$27)*I61</f>
        <v>166.919945745125</v>
      </c>
      <c r="K62" s="3"/>
      <c r="L62" s="17" t="n">
        <f aca="false">G62+T$23</f>
        <v>175.788954789291</v>
      </c>
      <c r="M62" s="17" t="n">
        <f aca="false">F62-L62</f>
        <v>-8.95895478929126</v>
      </c>
      <c r="N62" s="17"/>
    </row>
    <row r="63" customFormat="false" ht="14.5" hidden="false" customHeight="false" outlineLevel="0" collapsed="false">
      <c r="A63" s="0" t="n">
        <f aca="false">A62+1</f>
        <v>62</v>
      </c>
      <c r="B63" s="0" t="s">
        <v>73</v>
      </c>
      <c r="C63" s="0" t="n">
        <v>153.8</v>
      </c>
      <c r="D63" s="3" t="n">
        <f aca="false">AVERAGE(C52:C63)</f>
        <v>165.891666666667</v>
      </c>
      <c r="E63" s="3" t="n">
        <f aca="false">C63-D63</f>
        <v>-12.0916666666667</v>
      </c>
      <c r="F63" s="3" t="n">
        <f aca="false">C63-P$24</f>
        <v>158.653333333333</v>
      </c>
      <c r="G63" s="7" t="n">
        <f aca="false">X$22*F63+(1-X$22)*G62</f>
        <v>161.786019770121</v>
      </c>
      <c r="H63" s="7" t="n">
        <f aca="false">X$26*F63+(1-X$26)*H62</f>
        <v>159.837982585059</v>
      </c>
      <c r="I63" s="7" t="n">
        <f aca="false">X$27*F63+(1-X$27)*I62</f>
        <v>158.735999457451</v>
      </c>
      <c r="K63" s="3"/>
      <c r="L63" s="17" t="n">
        <f aca="false">G63+T$24</f>
        <v>156.756019770121</v>
      </c>
      <c r="M63" s="17" t="n">
        <f aca="false">F63-L63</f>
        <v>1.89731356321261</v>
      </c>
      <c r="N63" s="17"/>
    </row>
    <row r="64" customFormat="false" ht="14.5" hidden="false" customHeight="false" outlineLevel="0" collapsed="false">
      <c r="A64" s="0" t="n">
        <f aca="false">A63+1</f>
        <v>63</v>
      </c>
      <c r="B64" s="0" t="s">
        <v>74</v>
      </c>
      <c r="C64" s="0" t="n">
        <v>175.6</v>
      </c>
      <c r="D64" s="3" t="n">
        <f aca="false">AVERAGE(C53:C64)</f>
        <v>165.55</v>
      </c>
      <c r="E64" s="3" t="n">
        <f aca="false">C64-D64</f>
        <v>10.05</v>
      </c>
      <c r="F64" s="3" t="n">
        <f aca="false">C64-P$25</f>
        <v>163.988333333333</v>
      </c>
      <c r="G64" s="7" t="n">
        <f aca="false">X$22*F64+(1-X$22)*G63</f>
        <v>163.32763926437</v>
      </c>
      <c r="H64" s="7" t="n">
        <f aca="false">X$26*F64+(1-X$26)*H63</f>
        <v>159.879486092541</v>
      </c>
      <c r="I64" s="7" t="n">
        <f aca="false">X$27*F64+(1-X$27)*I63</f>
        <v>163.935809994575</v>
      </c>
      <c r="K64" s="3"/>
      <c r="L64" s="17" t="n">
        <f aca="false">G64+T$25</f>
        <v>174.76263926437</v>
      </c>
      <c r="M64" s="17" t="n">
        <f aca="false">F64-L64</f>
        <v>-10.7743059310362</v>
      </c>
      <c r="N64" s="17"/>
    </row>
    <row r="65" customFormat="false" ht="14.5" hidden="false" customHeight="false" outlineLevel="0" collapsed="false">
      <c r="A65" s="0" t="n">
        <f aca="false">A64+1</f>
        <v>64</v>
      </c>
      <c r="B65" s="0" t="s">
        <v>75</v>
      </c>
      <c r="C65" s="0" t="n">
        <v>147.1</v>
      </c>
      <c r="D65" s="3" t="n">
        <f aca="false">AVERAGE(C54:C65)</f>
        <v>164.725</v>
      </c>
      <c r="E65" s="3" t="n">
        <f aca="false">C65-D65</f>
        <v>-17.625</v>
      </c>
      <c r="F65" s="3" t="n">
        <f aca="false">C65-P$26</f>
        <v>154.306666666667</v>
      </c>
      <c r="G65" s="7" t="n">
        <f aca="false">X$22*F65+(1-X$22)*G64</f>
        <v>157.012958445978</v>
      </c>
      <c r="H65" s="7" t="n">
        <f aca="false">X$26*F65+(1-X$26)*H64</f>
        <v>159.823757898283</v>
      </c>
      <c r="I65" s="7" t="n">
        <f aca="false">X$27*F65+(1-X$27)*I64</f>
        <v>154.402958099946</v>
      </c>
      <c r="K65" s="3"/>
      <c r="L65" s="17" t="n">
        <f aca="false">G65+T$26</f>
        <v>149.629625112644</v>
      </c>
      <c r="M65" s="17" t="n">
        <f aca="false">F65-L65</f>
        <v>4.67704155402245</v>
      </c>
      <c r="N65" s="17"/>
    </row>
    <row r="66" customFormat="false" ht="14.5" hidden="false" customHeight="false" outlineLevel="0" collapsed="false">
      <c r="A66" s="0" t="n">
        <f aca="false">A65+1</f>
        <v>65</v>
      </c>
      <c r="B66" s="0" t="s">
        <v>76</v>
      </c>
      <c r="C66" s="0" t="n">
        <v>160.3</v>
      </c>
      <c r="D66" s="3" t="n">
        <f aca="false">AVERAGE(C55:C66)</f>
        <v>164.083333333333</v>
      </c>
      <c r="E66" s="3" t="n">
        <f aca="false">C66-D66</f>
        <v>-3.7833333333333</v>
      </c>
      <c r="F66" s="3" t="n">
        <f aca="false">C66-P$27</f>
        <v>167.255</v>
      </c>
      <c r="G66" s="7" t="n">
        <f aca="false">X$22*F66+(1-X$22)*G65</f>
        <v>164.182387533793</v>
      </c>
      <c r="H66" s="7" t="n">
        <f aca="false">X$26*F66+(1-X$26)*H65</f>
        <v>159.8980703193</v>
      </c>
      <c r="I66" s="7" t="n">
        <f aca="false">X$27*F66+(1-X$27)*I65</f>
        <v>167.126479580999</v>
      </c>
      <c r="K66" s="3"/>
      <c r="L66" s="17" t="n">
        <f aca="false">G66+T$27</f>
        <v>157.050720867127</v>
      </c>
      <c r="M66" s="17" t="n">
        <f aca="false">F66-L66</f>
        <v>10.2042791328734</v>
      </c>
      <c r="N66" s="17"/>
    </row>
    <row r="67" customFormat="false" ht="14.5" hidden="false" customHeight="false" outlineLevel="0" collapsed="false">
      <c r="A67" s="0" t="n">
        <f aca="false">A66+1</f>
        <v>66</v>
      </c>
      <c r="B67" s="0" t="s">
        <v>77</v>
      </c>
      <c r="C67" s="0" t="n">
        <v>135.2</v>
      </c>
      <c r="D67" s="3" t="n">
        <f aca="false">AVERAGE(C56:C67)</f>
        <v>163.741666666667</v>
      </c>
      <c r="E67" s="3" t="n">
        <f aca="false">C67-D67</f>
        <v>-28.5416666666667</v>
      </c>
      <c r="F67" s="3" t="n">
        <f aca="false">C67-P$28</f>
        <v>161.516666666667</v>
      </c>
      <c r="G67" s="7" t="n">
        <f aca="false">X$22*F67+(1-X$22)*G66</f>
        <v>162.316382926805</v>
      </c>
      <c r="H67" s="7" t="n">
        <f aca="false">X$26*F67+(1-X$26)*H66</f>
        <v>159.914256282774</v>
      </c>
      <c r="I67" s="7" t="n">
        <f aca="false">X$27*F67+(1-X$27)*I66</f>
        <v>161.57276479581</v>
      </c>
      <c r="K67" s="3"/>
      <c r="L67" s="17" t="n">
        <f aca="false">G67+T$28</f>
        <v>135.823049593471</v>
      </c>
      <c r="M67" s="17" t="n">
        <f aca="false">F67-L67</f>
        <v>25.6936170731954</v>
      </c>
      <c r="N67" s="17"/>
    </row>
    <row r="68" customFormat="false" ht="14.5" hidden="false" customHeight="false" outlineLevel="0" collapsed="false">
      <c r="A68" s="0" t="n">
        <f aca="false">A67+1</f>
        <v>67</v>
      </c>
      <c r="B68" s="0" t="s">
        <v>78</v>
      </c>
      <c r="C68" s="0" t="n">
        <v>148.8</v>
      </c>
      <c r="D68" s="3" t="n">
        <f aca="false">AVERAGE(C57:C68)</f>
        <v>164.591666666667</v>
      </c>
      <c r="E68" s="3" t="n">
        <f aca="false">C68-D68</f>
        <v>-15.7916666666667</v>
      </c>
      <c r="F68" s="3" t="n">
        <f aca="false">C68-P$29</f>
        <v>169.65</v>
      </c>
      <c r="G68" s="7" t="n">
        <f aca="false">X$22*F68+(1-X$22)*G67</f>
        <v>167.449914878041</v>
      </c>
      <c r="H68" s="7" t="n">
        <f aca="false">X$26*F68+(1-X$26)*H67</f>
        <v>160.011613719946</v>
      </c>
      <c r="I68" s="7" t="n">
        <f aca="false">X$27*F68+(1-X$27)*I67</f>
        <v>169.569227647958</v>
      </c>
      <c r="K68" s="3"/>
      <c r="L68" s="17" t="n">
        <f aca="false">G68+T$29</f>
        <v>146.423248211375</v>
      </c>
      <c r="M68" s="17" t="n">
        <f aca="false">F68-L68</f>
        <v>23.2267517886253</v>
      </c>
      <c r="N68" s="17"/>
      <c r="R68" s="11"/>
    </row>
    <row r="69" customFormat="false" ht="14.5" hidden="false" customHeight="false" outlineLevel="0" collapsed="false">
      <c r="A69" s="12" t="n">
        <f aca="false">A68+1</f>
        <v>68</v>
      </c>
      <c r="B69" s="12" t="s">
        <v>79</v>
      </c>
      <c r="C69" s="12" t="n">
        <v>151</v>
      </c>
      <c r="D69" s="3"/>
      <c r="E69" s="3"/>
      <c r="F69" s="13" t="n">
        <f aca="false">C69-P$30</f>
        <v>165.258333333333</v>
      </c>
      <c r="G69" s="13" t="n">
        <f aca="false">G68</f>
        <v>167.449914878041</v>
      </c>
      <c r="H69" s="13" t="n">
        <f aca="false">H68</f>
        <v>160.011613719946</v>
      </c>
      <c r="I69" s="13" t="n">
        <f aca="false">I68</f>
        <v>169.569227647958</v>
      </c>
      <c r="J69" s="13" t="n">
        <f aca="false">G69-X$24</f>
        <v>146.046069594318</v>
      </c>
      <c r="K69" s="13" t="n">
        <f aca="false">G69+X$24</f>
        <v>188.853760161765</v>
      </c>
      <c r="L69" s="23" t="n">
        <f aca="false">G69+T$30</f>
        <v>153.014914878041</v>
      </c>
      <c r="M69" s="23" t="n">
        <f aca="false">F69-L69</f>
        <v>12.2434184552919</v>
      </c>
      <c r="N69" s="14"/>
      <c r="R69" s="12"/>
    </row>
    <row r="70" customFormat="false" ht="14.5" hidden="false" customHeight="false" outlineLevel="0" collapsed="false">
      <c r="A70" s="12" t="n">
        <f aca="false">A69+1</f>
        <v>69</v>
      </c>
      <c r="B70" s="12" t="s">
        <v>80</v>
      </c>
      <c r="C70" s="12" t="n">
        <v>148.2</v>
      </c>
      <c r="D70" s="3"/>
      <c r="E70" s="3"/>
      <c r="F70" s="13" t="n">
        <f aca="false">C70-P$31</f>
        <v>157.297916666667</v>
      </c>
      <c r="G70" s="13" t="n">
        <f aca="false">G69</f>
        <v>167.449914878041</v>
      </c>
      <c r="H70" s="13" t="n">
        <f aca="false">H69</f>
        <v>160.011613719946</v>
      </c>
      <c r="I70" s="13" t="n">
        <f aca="false">I69</f>
        <v>169.569227647958</v>
      </c>
      <c r="J70" s="13" t="n">
        <f aca="false">G70-X$24</f>
        <v>146.046069594318</v>
      </c>
      <c r="K70" s="13" t="n">
        <f aca="false">G70+X$24</f>
        <v>188.853760161765</v>
      </c>
      <c r="L70" s="23" t="n">
        <f aca="false">G70+T$31</f>
        <v>158.175331544708</v>
      </c>
      <c r="M70" s="23" t="n">
        <f aca="false">F70-L70</f>
        <v>-0.877414878041435</v>
      </c>
      <c r="N70" s="14"/>
      <c r="R70" s="15"/>
    </row>
    <row r="71" customFormat="false" ht="14.5" hidden="false" customHeight="false" outlineLevel="0" collapsed="false">
      <c r="A71" s="12" t="n">
        <f aca="false">A70+1</f>
        <v>70</v>
      </c>
      <c r="B71" s="12" t="s">
        <v>81</v>
      </c>
      <c r="C71" s="12" t="n">
        <v>182.2</v>
      </c>
      <c r="D71" s="3"/>
      <c r="E71" s="3"/>
      <c r="F71" s="13" t="n">
        <f aca="false">C71-P$32</f>
        <v>173.989583333333</v>
      </c>
      <c r="G71" s="13" t="n">
        <f aca="false">G70</f>
        <v>167.449914878041</v>
      </c>
      <c r="H71" s="13" t="n">
        <f aca="false">H70</f>
        <v>160.011613719946</v>
      </c>
      <c r="I71" s="13" t="n">
        <f aca="false">I70</f>
        <v>169.569227647958</v>
      </c>
      <c r="J71" s="13" t="n">
        <f aca="false">G71-X$24</f>
        <v>146.046069594318</v>
      </c>
      <c r="K71" s="13" t="n">
        <f aca="false">G71+X$24</f>
        <v>188.853760161765</v>
      </c>
      <c r="L71" s="23" t="n">
        <f aca="false">G71+T$32</f>
        <v>175.483664878041</v>
      </c>
      <c r="M71" s="23" t="n">
        <f aca="false">F71-L71</f>
        <v>-1.49408154470811</v>
      </c>
      <c r="N71" s="14"/>
      <c r="R71" s="16"/>
    </row>
    <row r="72" customFormat="false" ht="14.5" hidden="false" customHeight="false" outlineLevel="0" collapsed="false">
      <c r="A72" s="12" t="n">
        <f aca="false">A71+1</f>
        <v>71</v>
      </c>
      <c r="B72" s="12" t="s">
        <v>82</v>
      </c>
      <c r="C72" s="12" t="n">
        <v>189.2</v>
      </c>
      <c r="D72" s="3"/>
      <c r="E72" s="3"/>
      <c r="F72" s="13" t="n">
        <f aca="false">C72-P$33</f>
        <v>166.204166666667</v>
      </c>
      <c r="G72" s="13" t="n">
        <f aca="false">G71</f>
        <v>167.449914878041</v>
      </c>
      <c r="H72" s="13" t="n">
        <f aca="false">H71</f>
        <v>160.011613719946</v>
      </c>
      <c r="I72" s="13" t="n">
        <f aca="false">I71</f>
        <v>169.569227647958</v>
      </c>
      <c r="J72" s="13" t="n">
        <f aca="false">G72-X$24</f>
        <v>146.046069594318</v>
      </c>
      <c r="K72" s="13" t="n">
        <f aca="false">G72+X$24</f>
        <v>188.853760161765</v>
      </c>
      <c r="L72" s="23" t="n">
        <f aca="false">G72+T$33</f>
        <v>190.269081544708</v>
      </c>
      <c r="M72" s="23" t="n">
        <f aca="false">F72-L72</f>
        <v>-24.0649148780414</v>
      </c>
      <c r="N72" s="14"/>
    </row>
    <row r="73" customFormat="false" ht="14.5" hidden="false" customHeight="false" outlineLevel="0" collapsed="false">
      <c r="A73" s="12" t="n">
        <f aca="false">A72+1</f>
        <v>72</v>
      </c>
      <c r="B73" s="12" t="s">
        <v>83</v>
      </c>
      <c r="C73" s="12" t="n">
        <v>183.1</v>
      </c>
      <c r="D73" s="3"/>
      <c r="E73" s="3"/>
      <c r="F73" s="13" t="n">
        <f aca="false">C73-P$34</f>
        <v>141.13</v>
      </c>
      <c r="G73" s="13" t="n">
        <f aca="false">G72</f>
        <v>167.449914878041</v>
      </c>
      <c r="H73" s="13" t="n">
        <f aca="false">H72</f>
        <v>160.011613719946</v>
      </c>
      <c r="I73" s="13" t="n">
        <f aca="false">I72</f>
        <v>169.569227647958</v>
      </c>
      <c r="J73" s="13" t="n">
        <f aca="false">G73-X$24</f>
        <v>146.046069594318</v>
      </c>
      <c r="K73" s="13" t="n">
        <f aca="false">G73+X$24</f>
        <v>188.853760161765</v>
      </c>
      <c r="L73" s="23" t="n">
        <f aca="false">G73+T$34</f>
        <v>209.243248211375</v>
      </c>
      <c r="M73" s="23" t="n">
        <f aca="false">F73-L73</f>
        <v>-68.1132482113747</v>
      </c>
      <c r="N73" s="14"/>
    </row>
    <row r="74" customFormat="false" ht="14.5" hidden="false" customHeight="false" outlineLevel="0" collapsed="false">
      <c r="A74" s="12" t="n">
        <f aca="false">A73+1</f>
        <v>73</v>
      </c>
      <c r="B74" s="12" t="s">
        <v>84</v>
      </c>
      <c r="C74" s="12" t="n">
        <v>170</v>
      </c>
      <c r="D74" s="3"/>
      <c r="E74" s="3"/>
      <c r="F74" s="13" t="n">
        <f aca="false">C74-P$23</f>
        <v>163.13</v>
      </c>
      <c r="G74" s="13" t="n">
        <f aca="false">G73</f>
        <v>167.449914878041</v>
      </c>
      <c r="H74" s="13" t="n">
        <f aca="false">H73</f>
        <v>160.011613719946</v>
      </c>
      <c r="I74" s="13" t="n">
        <f aca="false">I73</f>
        <v>169.569227647958</v>
      </c>
      <c r="J74" s="13" t="n">
        <f aca="false">G74-X$24</f>
        <v>146.046069594318</v>
      </c>
      <c r="K74" s="13" t="n">
        <f aca="false">G74+X$24</f>
        <v>188.853760161765</v>
      </c>
      <c r="L74" s="23" t="n">
        <f aca="false">G74+T$23</f>
        <v>174.143248211375</v>
      </c>
      <c r="M74" s="23" t="n">
        <f aca="false">F74-L74</f>
        <v>-11.0132482113747</v>
      </c>
      <c r="N74" s="14"/>
    </row>
    <row r="75" customFormat="false" ht="14.5" hidden="false" customHeight="false" outlineLevel="0" collapsed="false">
      <c r="A75" s="12" t="n">
        <f aca="false">A74+1</f>
        <v>74</v>
      </c>
      <c r="B75" s="12" t="s">
        <v>85</v>
      </c>
      <c r="C75" s="12" t="n">
        <v>158.4</v>
      </c>
      <c r="D75" s="3"/>
      <c r="E75" s="3"/>
      <c r="F75" s="13" t="n">
        <f aca="false">C75-P$24</f>
        <v>163.253333333333</v>
      </c>
      <c r="G75" s="13" t="n">
        <f aca="false">G74</f>
        <v>167.449914878041</v>
      </c>
      <c r="H75" s="13" t="n">
        <f aca="false">H74</f>
        <v>160.011613719946</v>
      </c>
      <c r="I75" s="13" t="n">
        <f aca="false">I74</f>
        <v>169.569227647958</v>
      </c>
      <c r="J75" s="13" t="n">
        <f aca="false">G75-X$24</f>
        <v>146.046069594318</v>
      </c>
      <c r="K75" s="13" t="n">
        <f aca="false">G75+X$24</f>
        <v>188.853760161765</v>
      </c>
      <c r="L75" s="23" t="n">
        <f aca="false">G75+T$24</f>
        <v>162.419914878041</v>
      </c>
      <c r="M75" s="23" t="n">
        <f aca="false">F75-L75</f>
        <v>0.833418455291934</v>
      </c>
      <c r="N75" s="14"/>
    </row>
    <row r="76" customFormat="false" ht="14.5" hidden="false" customHeight="false" outlineLevel="0" collapsed="false">
      <c r="A76" s="12" t="n">
        <f aca="false">A75+1</f>
        <v>75</v>
      </c>
      <c r="B76" s="12" t="s">
        <v>86</v>
      </c>
      <c r="C76" s="12" t="n">
        <v>176.1</v>
      </c>
      <c r="D76" s="3"/>
      <c r="E76" s="3"/>
      <c r="F76" s="13" t="n">
        <f aca="false">C76-P$25</f>
        <v>164.488333333333</v>
      </c>
      <c r="G76" s="13" t="n">
        <f aca="false">G75</f>
        <v>167.449914878041</v>
      </c>
      <c r="H76" s="13" t="n">
        <f aca="false">H75</f>
        <v>160.011613719946</v>
      </c>
      <c r="I76" s="13" t="n">
        <f aca="false">I75</f>
        <v>169.569227647958</v>
      </c>
      <c r="J76" s="13" t="n">
        <f aca="false">G76-X$24</f>
        <v>146.046069594318</v>
      </c>
      <c r="K76" s="13" t="n">
        <f aca="false">G76+X$24</f>
        <v>188.853760161765</v>
      </c>
      <c r="L76" s="23" t="n">
        <f aca="false">G76+T$25</f>
        <v>178.884914878041</v>
      </c>
      <c r="M76" s="23" t="n">
        <f aca="false">F76-L76</f>
        <v>-14.3965815447081</v>
      </c>
      <c r="N76" s="14"/>
    </row>
    <row r="77" customFormat="false" ht="14.5" hidden="false" customHeight="false" outlineLevel="0" collapsed="false">
      <c r="A77" s="12" t="n">
        <f aca="false">A76+1</f>
        <v>76</v>
      </c>
      <c r="B77" s="12" t="s">
        <v>87</v>
      </c>
      <c r="C77" s="12" t="n">
        <v>156.2</v>
      </c>
      <c r="D77" s="3"/>
      <c r="E77" s="3"/>
      <c r="F77" s="13" t="n">
        <f aca="false">C77-P$26</f>
        <v>163.406666666667</v>
      </c>
      <c r="G77" s="13" t="n">
        <f aca="false">G76</f>
        <v>167.449914878041</v>
      </c>
      <c r="H77" s="13" t="n">
        <f aca="false">H76</f>
        <v>160.011613719946</v>
      </c>
      <c r="I77" s="13" t="n">
        <f aca="false">I76</f>
        <v>169.569227647958</v>
      </c>
      <c r="J77" s="13" t="n">
        <f aca="false">G77-X$24</f>
        <v>146.046069594318</v>
      </c>
      <c r="K77" s="13" t="n">
        <f aca="false">G77+X$24</f>
        <v>188.853760161765</v>
      </c>
      <c r="L77" s="23" t="n">
        <f aca="false">G77+T$26</f>
        <v>160.066581544708</v>
      </c>
      <c r="M77" s="23" t="n">
        <f aca="false">F77-L77</f>
        <v>3.34008512195859</v>
      </c>
      <c r="N77" s="14"/>
    </row>
    <row r="78" customFormat="false" ht="14.5" hidden="false" customHeight="false" outlineLevel="0" collapsed="false">
      <c r="A78" s="12" t="n">
        <f aca="false">A77+1</f>
        <v>77</v>
      </c>
      <c r="B78" s="12" t="s">
        <v>88</v>
      </c>
      <c r="C78" s="12" t="n">
        <v>153.2</v>
      </c>
      <c r="D78" s="3"/>
      <c r="E78" s="3"/>
      <c r="F78" s="13" t="n">
        <f aca="false">C78-P$27</f>
        <v>160.155</v>
      </c>
      <c r="G78" s="13" t="n">
        <f aca="false">G77</f>
        <v>167.449914878041</v>
      </c>
      <c r="H78" s="13" t="n">
        <f aca="false">H77</f>
        <v>160.011613719946</v>
      </c>
      <c r="I78" s="13" t="n">
        <f aca="false">I77</f>
        <v>169.569227647958</v>
      </c>
      <c r="J78" s="13" t="n">
        <f aca="false">G78-X$24</f>
        <v>146.046069594318</v>
      </c>
      <c r="K78" s="13" t="n">
        <f aca="false">G78+X$24</f>
        <v>188.853760161765</v>
      </c>
      <c r="L78" s="23" t="n">
        <f aca="false">G78+T$27</f>
        <v>160.318248211375</v>
      </c>
      <c r="M78" s="23" t="n">
        <f aca="false">F78-L78</f>
        <v>-0.163248211374764</v>
      </c>
      <c r="N78" s="14"/>
    </row>
    <row r="79" customFormat="false" ht="14.5" hidden="false" customHeight="false" outlineLevel="0" collapsed="false">
      <c r="A79" s="12" t="n">
        <f aca="false">A78+1</f>
        <v>78</v>
      </c>
      <c r="B79" s="12" t="s">
        <v>89</v>
      </c>
      <c r="C79" s="12" t="n">
        <v>117.9</v>
      </c>
      <c r="D79" s="3"/>
      <c r="E79" s="3"/>
      <c r="F79" s="13" t="n">
        <f aca="false">C79-P$28</f>
        <v>144.216666666667</v>
      </c>
      <c r="G79" s="13" t="n">
        <f aca="false">G78</f>
        <v>167.449914878041</v>
      </c>
      <c r="H79" s="13" t="n">
        <f aca="false">H78</f>
        <v>160.011613719946</v>
      </c>
      <c r="I79" s="13" t="n">
        <f aca="false">I78</f>
        <v>169.569227647958</v>
      </c>
      <c r="J79" s="13" t="n">
        <f aca="false">G79-X$24</f>
        <v>146.046069594318</v>
      </c>
      <c r="K79" s="13" t="n">
        <f aca="false">G79+X$24</f>
        <v>188.853760161765</v>
      </c>
      <c r="L79" s="23" t="n">
        <f aca="false">G79+T$28</f>
        <v>140.956581544708</v>
      </c>
      <c r="M79" s="23" t="n">
        <f aca="false">F79-L79</f>
        <v>3.26008512195861</v>
      </c>
      <c r="N79" s="14"/>
    </row>
    <row r="80" customFormat="false" ht="14.5" hidden="false" customHeight="false" outlineLevel="0" collapsed="false">
      <c r="A80" s="12" t="n">
        <f aca="false">A79+1</f>
        <v>79</v>
      </c>
      <c r="B80" s="12" t="s">
        <v>90</v>
      </c>
      <c r="C80" s="12" t="n">
        <v>149.8</v>
      </c>
      <c r="D80" s="3"/>
      <c r="E80" s="3"/>
      <c r="F80" s="13" t="n">
        <f aca="false">C80-P$29</f>
        <v>170.65</v>
      </c>
      <c r="G80" s="13" t="n">
        <f aca="false">G79</f>
        <v>167.449914878041</v>
      </c>
      <c r="H80" s="13" t="n">
        <f aca="false">H79</f>
        <v>160.011613719946</v>
      </c>
      <c r="I80" s="13" t="n">
        <f aca="false">I79</f>
        <v>169.569227647958</v>
      </c>
      <c r="J80" s="13" t="n">
        <f aca="false">G80-X$24</f>
        <v>146.046069594318</v>
      </c>
      <c r="K80" s="13" t="n">
        <f aca="false">G80+X$24</f>
        <v>188.853760161765</v>
      </c>
      <c r="L80" s="23" t="n">
        <f aca="false">G80+T$29</f>
        <v>146.423248211375</v>
      </c>
      <c r="M80" s="23" t="n">
        <f aca="false">F80-L80</f>
        <v>24.2267517886253</v>
      </c>
      <c r="N80" s="14"/>
    </row>
    <row r="81" customFormat="false" ht="14.5" hidden="false" customHeight="false" outlineLevel="0" collapsed="false">
      <c r="A81" s="12" t="n">
        <f aca="false">A80+1</f>
        <v>80</v>
      </c>
      <c r="B81" s="12" t="s">
        <v>91</v>
      </c>
      <c r="C81" s="12" t="n">
        <v>156.6</v>
      </c>
      <c r="D81" s="3"/>
      <c r="E81" s="3"/>
      <c r="F81" s="13" t="n">
        <f aca="false">C81-P$30</f>
        <v>170.858333333333</v>
      </c>
      <c r="G81" s="13" t="n">
        <f aca="false">G80</f>
        <v>167.449914878041</v>
      </c>
      <c r="H81" s="13" t="n">
        <f aca="false">H80</f>
        <v>160.011613719946</v>
      </c>
      <c r="I81" s="13" t="n">
        <f aca="false">I80</f>
        <v>169.569227647958</v>
      </c>
      <c r="J81" s="13" t="n">
        <f aca="false">G81-X$24</f>
        <v>146.046069594318</v>
      </c>
      <c r="K81" s="13" t="n">
        <f aca="false">G81+X$24</f>
        <v>188.853760161765</v>
      </c>
      <c r="L81" s="23" t="n">
        <f aca="false">G81+T$30</f>
        <v>153.014914878041</v>
      </c>
      <c r="M81" s="23" t="n">
        <f aca="false">F81-L81</f>
        <v>17.8434184552919</v>
      </c>
      <c r="N81" s="14"/>
    </row>
    <row r="82" customFormat="false" ht="14.5" hidden="false" customHeight="false" outlineLevel="0" collapsed="false">
      <c r="A82" s="12" t="n">
        <f aca="false">A81+1</f>
        <v>81</v>
      </c>
      <c r="B82" s="12" t="s">
        <v>92</v>
      </c>
      <c r="C82" s="12" t="n">
        <v>166.7</v>
      </c>
      <c r="D82" s="3"/>
      <c r="E82" s="3"/>
      <c r="F82" s="13" t="n">
        <f aca="false">C82-P$31</f>
        <v>175.797916666667</v>
      </c>
      <c r="G82" s="13" t="n">
        <f aca="false">G81</f>
        <v>167.449914878041</v>
      </c>
      <c r="H82" s="13" t="n">
        <f aca="false">H81</f>
        <v>160.011613719946</v>
      </c>
      <c r="I82" s="13" t="n">
        <f aca="false">I81</f>
        <v>169.569227647958</v>
      </c>
      <c r="J82" s="13" t="n">
        <f aca="false">G82-X$24</f>
        <v>146.046069594318</v>
      </c>
      <c r="K82" s="13" t="n">
        <f aca="false">G82+X$24</f>
        <v>188.853760161765</v>
      </c>
      <c r="L82" s="23" t="n">
        <f aca="false">G82+T$31</f>
        <v>158.175331544708</v>
      </c>
      <c r="M82" s="23" t="n">
        <f aca="false">F82-L82</f>
        <v>17.6225851219586</v>
      </c>
      <c r="N82" s="14"/>
    </row>
    <row r="83" customFormat="false" ht="14.5" hidden="false" customHeight="false" outlineLevel="0" collapsed="false">
      <c r="A83" s="12" t="n">
        <f aca="false">A82+1</f>
        <v>82</v>
      </c>
      <c r="B83" s="12" t="s">
        <v>93</v>
      </c>
      <c r="C83" s="12" t="n">
        <v>156.8</v>
      </c>
      <c r="D83" s="3"/>
      <c r="E83" s="3"/>
      <c r="F83" s="13" t="n">
        <f aca="false">C83-P$32</f>
        <v>148.589583333333</v>
      </c>
      <c r="G83" s="13" t="n">
        <f aca="false">G82</f>
        <v>167.449914878041</v>
      </c>
      <c r="H83" s="13" t="n">
        <f aca="false">H82</f>
        <v>160.011613719946</v>
      </c>
      <c r="I83" s="13" t="n">
        <f aca="false">I82</f>
        <v>169.569227647958</v>
      </c>
      <c r="J83" s="13" t="n">
        <f aca="false">G83-X$24</f>
        <v>146.046069594318</v>
      </c>
      <c r="K83" s="13" t="n">
        <f aca="false">G83+X$24</f>
        <v>188.853760161765</v>
      </c>
      <c r="L83" s="23" t="n">
        <f aca="false">G83+T$32</f>
        <v>175.483664878041</v>
      </c>
      <c r="M83" s="23" t="n">
        <f aca="false">F83-L83</f>
        <v>-26.8940815447081</v>
      </c>
      <c r="N83" s="14"/>
    </row>
    <row r="84" customFormat="false" ht="14.5" hidden="false" customHeight="false" outlineLevel="0" collapsed="false">
      <c r="A84" s="12" t="n">
        <f aca="false">A83+1</f>
        <v>83</v>
      </c>
      <c r="B84" s="12" t="s">
        <v>94</v>
      </c>
      <c r="C84" s="12" t="n">
        <v>158.6</v>
      </c>
      <c r="D84" s="3"/>
      <c r="E84" s="3"/>
      <c r="F84" s="13" t="n">
        <f aca="false">C84-P$33</f>
        <v>135.604166666667</v>
      </c>
      <c r="G84" s="13" t="n">
        <f aca="false">G83</f>
        <v>167.449914878041</v>
      </c>
      <c r="H84" s="13" t="n">
        <f aca="false">H83</f>
        <v>160.011613719946</v>
      </c>
      <c r="I84" s="13" t="n">
        <f aca="false">I83</f>
        <v>169.569227647958</v>
      </c>
      <c r="J84" s="13" t="n">
        <f aca="false">G84-X$24</f>
        <v>146.046069594318</v>
      </c>
      <c r="K84" s="13" t="n">
        <f aca="false">G84+X$24</f>
        <v>188.853760161765</v>
      </c>
      <c r="L84" s="23" t="n">
        <f aca="false">G84+T$33</f>
        <v>190.269081544708</v>
      </c>
      <c r="M84" s="23" t="n">
        <f aca="false">F84-L84</f>
        <v>-54.6649148780414</v>
      </c>
      <c r="N84" s="14"/>
    </row>
    <row r="85" customFormat="false" ht="14.5" hidden="false" customHeight="false" outlineLevel="0" collapsed="false">
      <c r="A85" s="12" t="n">
        <f aca="false">A84+1</f>
        <v>84</v>
      </c>
      <c r="B85" s="12" t="s">
        <v>95</v>
      </c>
      <c r="C85" s="12" t="n">
        <v>210.8</v>
      </c>
      <c r="D85" s="3"/>
      <c r="E85" s="3"/>
      <c r="F85" s="13" t="n">
        <f aca="false">C85-P$34</f>
        <v>168.83</v>
      </c>
      <c r="G85" s="13" t="n">
        <f aca="false">G84</f>
        <v>167.449914878041</v>
      </c>
      <c r="H85" s="13" t="n">
        <f aca="false">H84</f>
        <v>160.011613719946</v>
      </c>
      <c r="I85" s="13" t="n">
        <f aca="false">I84</f>
        <v>169.569227647958</v>
      </c>
      <c r="J85" s="13" t="n">
        <f aca="false">G85-X$24</f>
        <v>146.046069594318</v>
      </c>
      <c r="K85" s="13" t="n">
        <f aca="false">G85+X$24</f>
        <v>188.853760161765</v>
      </c>
      <c r="L85" s="23" t="n">
        <f aca="false">G85+T$34</f>
        <v>209.243248211375</v>
      </c>
      <c r="M85" s="23" t="n">
        <f aca="false">F85-L85</f>
        <v>-40.4132482113747</v>
      </c>
      <c r="N85" s="14"/>
    </row>
    <row r="86" customFormat="false" ht="14.5" hidden="false" customHeight="false" outlineLevel="0" collapsed="false">
      <c r="G86" s="13"/>
      <c r="H86" s="13"/>
      <c r="I86" s="13"/>
    </row>
    <row r="87" customFormat="false" ht="14.5" hidden="false" customHeight="false" outlineLevel="0" collapsed="false">
      <c r="G87" s="13"/>
      <c r="H87" s="13"/>
      <c r="I87" s="13"/>
    </row>
    <row r="88" customFormat="false" ht="14.5" hidden="false" customHeight="false" outlineLevel="0" collapsed="false">
      <c r="G88" s="13"/>
      <c r="H88" s="13"/>
      <c r="I8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2021-03-24T15:14:26Z</dcterms:created>
  <dc:creator>Administrator</dc:creator>
  <dc:description/>
  <dc:language>en-US</dc:language>
  <cp:lastModifiedBy/>
  <dcterms:modified xsi:type="dcterms:W3CDTF">2022-03-26T17:14:49Z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