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inement - Estimateur MCO" sheetId="1" state="visible" r:id="rId2"/>
    <sheet name="Entrainement - Données centrées" sheetId="2" state="visible" r:id="rId3"/>
    <sheet name="Ridge avec lamb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<sst xmlns="http://schemas.openxmlformats.org/spreadsheetml/2006/main" count="77" uniqueCount="66">
  <si>
    <t xml:space="preserve">n=</t>
  </si>
  <si>
    <t xml:space="preserve">p=</t>
  </si>
  <si>
    <t xml:space="preserve">Rang</t>
  </si>
  <si>
    <t xml:space="preserve">Entrainement </t>
  </si>
  <si>
    <t xml:space="preserve">Y</t>
  </si>
  <si>
    <t xml:space="preserve">(X'X)^{-1}</t>
  </si>
  <si>
    <t xml:space="preserve">Ŷ</t>
  </si>
  <si>
    <t xml:space="preserve">Résidus</t>
  </si>
  <si>
    <t xml:space="preserve">Durbin-Watson test</t>
  </si>
  <si>
    <t xml:space="preserve">QQ-plot</t>
  </si>
  <si>
    <t xml:space="preserve">(Résidus_(i) - Résidus_(i-1))²</t>
  </si>
  <si>
    <t xml:space="preserve">Probabilité</t>
  </si>
  <si>
    <t xml:space="preserve">Quantiles</t>
  </si>
  <si>
    <t xml:space="preserve">Coefficients estimés =(X'X)^{-1}X'Y</t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</si>
  <si>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</si>
  <si>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</si>
  <si>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</si>
  <si>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</si>
  <si>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</si>
  <si>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</si>
  <si>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=</t>
    </r>
  </si>
  <si>
    <t xml:space="preserve">Estimateur 𝜎²=</t>
  </si>
  <si>
    <t xml:space="preserve">Matrice de variance covariance de a</t>
  </si>
  <si>
    <t xml:space="preserve">Caractère prédictif</t>
  </si>
  <si>
    <t xml:space="preserve">(Y-Ŷ)²</t>
  </si>
  <si>
    <t xml:space="preserve">Ŷ²</t>
  </si>
  <si>
    <t xml:space="preserve">(Y-Y_bar)²</t>
  </si>
  <si>
    <t xml:space="preserve">La statistique du test
D =</t>
  </si>
  <si>
    <t xml:space="preserve">L'hypothèse 3 (la non corrélation des résidus) est vérifiée, car
 La statistique de test est assez proche de 2</t>
  </si>
  <si>
    <t xml:space="preserve">L'hypothèse 4 (normalité des résidus) est vérifiée, car
La répartition des résidus est selon la droite des Quantiles</t>
  </si>
  <si>
    <t xml:space="preserve">L'hypothèse 2 (homoscédasticité des résidus) est vérifiée, car
La répartition des résidus n'a pas de forme spéciale</t>
  </si>
  <si>
    <t xml:space="preserve">Somme (Y-Ŷ)²
(SCR) =</t>
  </si>
  <si>
    <t xml:space="preserve">Somme Ŷ² =</t>
  </si>
  <si>
    <t xml:space="preserve">Somme (Y-Y_bar)² 
(SCT) =</t>
  </si>
  <si>
    <t xml:space="preserve">Moyenne des
Résidus =</t>
  </si>
  <si>
    <t xml:space="preserve">L'hypothèse 1 est vérifiée, car
Moyenne (Résidus) = 0</t>
  </si>
  <si>
    <t xml:space="preserve">R² 
(Coefficient de corrélation du model) =</t>
  </si>
  <si>
    <t xml:space="preserve">Les variables choisies expliquent la variable
Prédite par un pourcentage de 78% </t>
  </si>
  <si>
    <t xml:space="preserve">On ne considère pas la constante</t>
  </si>
  <si>
    <t xml:space="preserve">Entrainement</t>
  </si>
  <si>
    <t xml:space="preserve">Données centrées réduites </t>
  </si>
  <si>
    <t xml:space="preserve">Y_tilde</t>
  </si>
  <si>
    <t xml:space="preserve">Matrice de corrélation</t>
  </si>
  <si>
    <t xml:space="preserve">Inverse de la matrice de corrélation</t>
  </si>
  <si>
    <t xml:space="preserve">VIF1</t>
  </si>
  <si>
    <t xml:space="preserve">On voit que toutes les valeurs VIF 
sont inférieures à 4, ce qui signifie 
qu'il n'y a pas de qu'il n'y a pas de 
colinéarité entre les variables 
Explicatives</t>
  </si>
  <si>
    <t xml:space="preserve">VIF2</t>
  </si>
  <si>
    <t xml:space="preserve">VIF 3</t>
  </si>
  <si>
    <t xml:space="preserve">VIF 4</t>
  </si>
  <si>
    <t xml:space="preserve">VIF 5</t>
  </si>
  <si>
    <t xml:space="preserve">VIF6</t>
  </si>
  <si>
    <t xml:space="preserve">moyenne</t>
  </si>
  <si>
    <t xml:space="preserve">écart type</t>
  </si>
  <si>
    <t xml:space="preserve">lambda=</t>
  </si>
  <si>
    <t xml:space="preserve">Estimation des coefficients</t>
  </si>
  <si>
    <t xml:space="preserve">Ỹ ajusté</t>
  </si>
  <si>
    <t xml:space="preserve">Résidus²</t>
  </si>
  <si>
    <t xml:space="preserve">Matrice de Variance – Covariance de Ridge</t>
  </si>
  <si>
    <t xml:space="preserve">I_p</t>
  </si>
  <si>
    <t xml:space="preserve">â _Ridge(λ1)</t>
  </si>
  <si>
    <t xml:space="preserve">σ ² ( X′ X + λ I _p ){ − 1} X ′X ( X ′ X + λ I_p ){ − 1}</t>
  </si>
  <si>
    <t xml:space="preserve">On enlève la variable "Generosity" des variables explicatives (la moins significative)</t>
  </si>
  <si>
    <t xml:space="preserve">Somme (Residus²) =</t>
  </si>
  <si>
    <t xml:space="preserve">Estimateur 𝜎² =</t>
  </si>
  <si>
    <t xml:space="preserve">Xtilde'Xtilde+λ1 I_p</t>
  </si>
  <si>
    <t xml:space="preserve">Inverse de (Xtilde'Xtilde+λ1 I_p)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</si>
</sst>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0"/>
    <numFmt numFmtId="167" formatCode="#,##0.0000"/>
    <numFmt numFmtId="168" formatCode="#,##0.00000"/>
    <numFmt numFmtId="169" formatCode="#,##0.00000000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DEEBF7"/>
      <name val="Calibri"/>
      <family val="2"/>
    </font>
    <font>
      <b val="true"/>
      <sz val="11"/>
      <color rgb="FFE7E6E6"/>
      <name val="Calibri"/>
      <family val="2"/>
    </font>
    <font>
      <b val="true"/>
      <sz val="12"/>
      <color rgb="FFFFFFFF"/>
      <name val="Calibri"/>
      <family val="2"/>
    </font>
    <font>
      <b val="true"/>
      <sz val="11"/>
      <color rgb="FFDDDDDD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</font>
    <font>
      <b val="true"/>
      <sz val="11"/>
      <color rgb="FFFF0000"/>
      <name val="Calibri"/>
      <family val="2"/>
    </font>
    <font>
      <b val="true"/>
      <sz val="14"/>
      <color rgb="FFE7E6E6"/>
      <name val="Calibri"/>
      <family val="2"/>
    </font>
    <font>
      <b val="true"/>
      <sz val="16"/>
      <color rgb="FFFBE5D6"/>
      <name val="Calibri"/>
      <family val="2"/>
    </font>
    <font>
      <b val="true"/>
      <u val="single"/>
      <sz val="14"/>
      <color rgb="FF000000"/>
      <name val="Calibri"/>
      <family val="2"/>
    </font>
    <font>
      <b val="true"/>
      <sz val="14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 val="true"/>
      <i val="true"/>
      <sz val="12"/>
      <color rgb="FFC00000"/>
      <name val="Calibri"/>
      <family val="2"/>
    </font>
    <font>
      <b val="true"/>
      <sz val="12"/>
      <color rgb="FFCCCCCC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E2F0D9"/>
      <name val="Calibri"/>
      <family val="2"/>
    </font>
    <font>
      <b val="true"/>
      <sz val="11"/>
      <color rgb="FF000000"/>
      <name val="Calibri"/>
      <family val="2"/>
    </font>
    <font>
      <b val="true"/>
      <sz val="12"/>
      <color rgb="FFB3B3B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5A5A5"/>
        <bgColor rgb="FFB2B2B2"/>
      </patternFill>
    </fill>
    <fill>
      <patternFill patternType="solid">
        <fgColor rgb="FF203864"/>
        <bgColor rgb="FF333399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B2B2B2"/>
        <bgColor rgb="FFB3B3B3"/>
      </patternFill>
    </fill>
    <fill>
      <patternFill patternType="solid">
        <fgColor rgb="FFCCCCCC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B3B3B3"/>
        <bgColor rgb="FFB2B2B2"/>
      </patternFill>
    </fill>
    <fill>
      <patternFill patternType="solid">
        <fgColor rgb="FF767171"/>
        <bgColor rgb="FF666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BFBFBF"/>
      <rgbColor rgb="FF767171"/>
      <rgbColor rgb="FFB2B2B2"/>
      <rgbColor rgb="FF993366"/>
      <rgbColor rgb="FFFBE5D6"/>
      <rgbColor rgb="FFDEEBF7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B3B3B3"/>
      <rgbColor rgb="FFFF99CC"/>
      <rgbColor rgb="FFCC99FF"/>
      <rgbColor rgb="FFDDDDDD"/>
      <rgbColor rgb="FF3366FF"/>
      <rgbColor rgb="FF33CCCC"/>
      <rgbColor rgb="FFBBE33D"/>
      <rgbColor rgb="FFFFCC00"/>
      <rgbColor rgb="FFFF9900"/>
      <rgbColor rgb="FFFF420E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Résidus en fonction de Ŷ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'Entrainement - Estimateur MCO'!$AA$3</c:f>
              <c:strCache>
                <c:ptCount val="1"/>
                <c:pt idx="0">
                  <c:v>Résidus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'Entrainement - Estimateur MCO'!$Z$4:$Z$159</c:f>
              <c:numCache>
                <c:formatCode>General</c:formatCode>
                <c:ptCount val="156"/>
                <c:pt idx="0">
                  <c:v>7.005</c:v>
                </c:pt>
                <c:pt idx="1">
                  <c:v>7.093</c:v>
                </c:pt>
                <c:pt idx="2">
                  <c:v>7.177</c:v>
                </c:pt>
                <c:pt idx="3">
                  <c:v>6.945</c:v>
                </c:pt>
                <c:pt idx="4">
                  <c:v>6.924</c:v>
                </c:pt>
                <c:pt idx="5">
                  <c:v>7.065</c:v>
                </c:pt>
                <c:pt idx="6">
                  <c:v>6.959</c:v>
                </c:pt>
                <c:pt idx="7">
                  <c:v>7.044</c:v>
                </c:pt>
                <c:pt idx="8">
                  <c:v>6.954</c:v>
                </c:pt>
                <c:pt idx="9">
                  <c:v>6.729</c:v>
                </c:pt>
                <c:pt idx="10">
                  <c:v>6.971</c:v>
                </c:pt>
                <c:pt idx="11">
                  <c:v>6.228</c:v>
                </c:pt>
                <c:pt idx="12">
                  <c:v>6.277</c:v>
                </c:pt>
                <c:pt idx="13">
                  <c:v>6.964</c:v>
                </c:pt>
                <c:pt idx="14">
                  <c:v>6.727</c:v>
                </c:pt>
                <c:pt idx="15">
                  <c:v>6.978</c:v>
                </c:pt>
                <c:pt idx="16">
                  <c:v>6.664</c:v>
                </c:pt>
                <c:pt idx="17">
                  <c:v>6.571</c:v>
                </c:pt>
                <c:pt idx="18">
                  <c:v>6.409</c:v>
                </c:pt>
                <c:pt idx="19">
                  <c:v>6.165</c:v>
                </c:pt>
                <c:pt idx="20">
                  <c:v>6.498</c:v>
                </c:pt>
                <c:pt idx="21">
                  <c:v>6.74</c:v>
                </c:pt>
                <c:pt idx="22">
                  <c:v>5.778</c:v>
                </c:pt>
                <c:pt idx="23">
                  <c:v>6.47</c:v>
                </c:pt>
                <c:pt idx="24">
                  <c:v>6.172</c:v>
                </c:pt>
                <c:pt idx="25">
                  <c:v>5.89</c:v>
                </c:pt>
                <c:pt idx="26">
                  <c:v>5.586</c:v>
                </c:pt>
                <c:pt idx="27">
                  <c:v>6.072</c:v>
                </c:pt>
                <c:pt idx="28">
                  <c:v>6.594</c:v>
                </c:pt>
                <c:pt idx="29">
                  <c:v>6.284</c:v>
                </c:pt>
                <c:pt idx="30">
                  <c:v>6.145</c:v>
                </c:pt>
                <c:pt idx="31">
                  <c:v>5.756</c:v>
                </c:pt>
                <c:pt idx="32">
                  <c:v>6.243</c:v>
                </c:pt>
                <c:pt idx="33">
                  <c:v>7.271</c:v>
                </c:pt>
                <c:pt idx="34">
                  <c:v>5.401</c:v>
                </c:pt>
                <c:pt idx="35">
                  <c:v>6.034</c:v>
                </c:pt>
                <c:pt idx="36">
                  <c:v>6.34</c:v>
                </c:pt>
                <c:pt idx="37">
                  <c:v>5.961</c:v>
                </c:pt>
                <c:pt idx="38">
                  <c:v>5.996</c:v>
                </c:pt>
                <c:pt idx="39">
                  <c:v>6.109</c:v>
                </c:pt>
                <c:pt idx="40">
                  <c:v>6.216</c:v>
                </c:pt>
                <c:pt idx="41">
                  <c:v>5.825</c:v>
                </c:pt>
                <c:pt idx="42">
                  <c:v>5.816</c:v>
                </c:pt>
                <c:pt idx="43">
                  <c:v>6.457</c:v>
                </c:pt>
                <c:pt idx="44">
                  <c:v>5.577</c:v>
                </c:pt>
                <c:pt idx="45">
                  <c:v>5.527</c:v>
                </c:pt>
                <c:pt idx="46">
                  <c:v>5.968</c:v>
                </c:pt>
                <c:pt idx="47">
                  <c:v>5.688</c:v>
                </c:pt>
                <c:pt idx="48">
                  <c:v>5.996</c:v>
                </c:pt>
                <c:pt idx="49">
                  <c:v>5.784</c:v>
                </c:pt>
                <c:pt idx="50">
                  <c:v>6.193</c:v>
                </c:pt>
                <c:pt idx="51">
                  <c:v>6.099</c:v>
                </c:pt>
                <c:pt idx="52">
                  <c:v>5.721</c:v>
                </c:pt>
                <c:pt idx="53">
                  <c:v>5.663</c:v>
                </c:pt>
                <c:pt idx="54">
                  <c:v>6.342</c:v>
                </c:pt>
                <c:pt idx="55">
                  <c:v>5.79</c:v>
                </c:pt>
                <c:pt idx="56">
                  <c:v>5.988</c:v>
                </c:pt>
                <c:pt idx="57">
                  <c:v>6.41</c:v>
                </c:pt>
                <c:pt idx="58">
                  <c:v>5.509</c:v>
                </c:pt>
                <c:pt idx="59">
                  <c:v>5.947</c:v>
                </c:pt>
                <c:pt idx="60">
                  <c:v>5.39</c:v>
                </c:pt>
                <c:pt idx="61">
                  <c:v>5.553</c:v>
                </c:pt>
                <c:pt idx="62">
                  <c:v>5.87</c:v>
                </c:pt>
                <c:pt idx="63">
                  <c:v>6.163</c:v>
                </c:pt>
                <c:pt idx="64">
                  <c:v>5.621</c:v>
                </c:pt>
                <c:pt idx="65">
                  <c:v>6.214</c:v>
                </c:pt>
                <c:pt idx="66">
                  <c:v>4.551</c:v>
                </c:pt>
                <c:pt idx="67">
                  <c:v>5.684</c:v>
                </c:pt>
                <c:pt idx="68">
                  <c:v>5.556</c:v>
                </c:pt>
                <c:pt idx="69">
                  <c:v>5.564</c:v>
                </c:pt>
                <c:pt idx="70">
                  <c:v>5.061</c:v>
                </c:pt>
                <c:pt idx="71">
                  <c:v>5.613</c:v>
                </c:pt>
                <c:pt idx="72">
                  <c:v>5.513</c:v>
                </c:pt>
                <c:pt idx="73">
                  <c:v>5.005</c:v>
                </c:pt>
                <c:pt idx="74">
                  <c:v>5.61</c:v>
                </c:pt>
                <c:pt idx="75">
                  <c:v>6.601</c:v>
                </c:pt>
                <c:pt idx="76">
                  <c:v>5.874</c:v>
                </c:pt>
                <c:pt idx="77">
                  <c:v>5.245</c:v>
                </c:pt>
                <c:pt idx="78">
                  <c:v>5.54</c:v>
                </c:pt>
                <c:pt idx="79">
                  <c:v>5.841</c:v>
                </c:pt>
                <c:pt idx="80">
                  <c:v>5.646</c:v>
                </c:pt>
                <c:pt idx="81">
                  <c:v>5.218</c:v>
                </c:pt>
                <c:pt idx="82">
                  <c:v>5.584</c:v>
                </c:pt>
                <c:pt idx="83">
                  <c:v>5.541</c:v>
                </c:pt>
                <c:pt idx="84">
                  <c:v>4.613</c:v>
                </c:pt>
                <c:pt idx="85">
                  <c:v>5.527</c:v>
                </c:pt>
                <c:pt idx="86">
                  <c:v>5.768</c:v>
                </c:pt>
                <c:pt idx="87">
                  <c:v>4.994</c:v>
                </c:pt>
                <c:pt idx="88">
                  <c:v>4.838</c:v>
                </c:pt>
                <c:pt idx="89">
                  <c:v>5.427</c:v>
                </c:pt>
                <c:pt idx="90">
                  <c:v>5.237</c:v>
                </c:pt>
                <c:pt idx="91">
                  <c:v>5.567</c:v>
                </c:pt>
                <c:pt idx="92">
                  <c:v>5.704</c:v>
                </c:pt>
                <c:pt idx="93">
                  <c:v>5.733</c:v>
                </c:pt>
                <c:pt idx="94">
                  <c:v>5.57</c:v>
                </c:pt>
                <c:pt idx="95">
                  <c:v>4.283</c:v>
                </c:pt>
                <c:pt idx="96">
                  <c:v>5.718</c:v>
                </c:pt>
                <c:pt idx="97">
                  <c:v>4.482</c:v>
                </c:pt>
                <c:pt idx="98">
                  <c:v>4.07</c:v>
                </c:pt>
                <c:pt idx="99">
                  <c:v>5.114</c:v>
                </c:pt>
                <c:pt idx="100">
                  <c:v>5.438</c:v>
                </c:pt>
                <c:pt idx="101">
                  <c:v>3.692</c:v>
                </c:pt>
                <c:pt idx="102">
                  <c:v>4.446</c:v>
                </c:pt>
                <c:pt idx="103">
                  <c:v>5.064</c:v>
                </c:pt>
                <c:pt idx="104">
                  <c:v>5.225</c:v>
                </c:pt>
                <c:pt idx="105">
                  <c:v>5.247</c:v>
                </c:pt>
                <c:pt idx="106">
                  <c:v>5.096</c:v>
                </c:pt>
                <c:pt idx="107">
                  <c:v>5.313</c:v>
                </c:pt>
                <c:pt idx="108">
                  <c:v>5.248</c:v>
                </c:pt>
                <c:pt idx="109">
                  <c:v>4.873</c:v>
                </c:pt>
                <c:pt idx="110">
                  <c:v>4.604</c:v>
                </c:pt>
                <c:pt idx="111">
                  <c:v>4.064</c:v>
                </c:pt>
                <c:pt idx="112">
                  <c:v>5.139</c:v>
                </c:pt>
                <c:pt idx="113">
                  <c:v>3.821</c:v>
                </c:pt>
                <c:pt idx="114">
                  <c:v>4.216</c:v>
                </c:pt>
                <c:pt idx="115">
                  <c:v>5.039</c:v>
                </c:pt>
                <c:pt idx="116">
                  <c:v>5.139</c:v>
                </c:pt>
                <c:pt idx="117">
                  <c:v>4.094</c:v>
                </c:pt>
                <c:pt idx="118">
                  <c:v>4.726</c:v>
                </c:pt>
                <c:pt idx="119">
                  <c:v>4.401</c:v>
                </c:pt>
                <c:pt idx="120">
                  <c:v>4.784</c:v>
                </c:pt>
                <c:pt idx="121">
                  <c:v>4.31</c:v>
                </c:pt>
                <c:pt idx="122">
                  <c:v>4.432</c:v>
                </c:pt>
                <c:pt idx="123">
                  <c:v>4.838</c:v>
                </c:pt>
                <c:pt idx="124">
                  <c:v>5.041</c:v>
                </c:pt>
                <c:pt idx="125">
                  <c:v>4.834</c:v>
                </c:pt>
                <c:pt idx="126">
                  <c:v>4.064</c:v>
                </c:pt>
                <c:pt idx="127">
                  <c:v>4.269</c:v>
                </c:pt>
                <c:pt idx="128">
                  <c:v>3.826</c:v>
                </c:pt>
                <c:pt idx="129">
                  <c:v>5.698</c:v>
                </c:pt>
                <c:pt idx="130">
                  <c:v>5.48</c:v>
                </c:pt>
                <c:pt idx="131">
                  <c:v>3.561</c:v>
                </c:pt>
                <c:pt idx="132">
                  <c:v>5.151</c:v>
                </c:pt>
                <c:pt idx="133">
                  <c:v>4.491</c:v>
                </c:pt>
                <c:pt idx="134">
                  <c:v>4.339</c:v>
                </c:pt>
                <c:pt idx="135">
                  <c:v>4.432</c:v>
                </c:pt>
                <c:pt idx="136">
                  <c:v>4.818</c:v>
                </c:pt>
                <c:pt idx="137">
                  <c:v>4.725</c:v>
                </c:pt>
                <c:pt idx="138">
                  <c:v>3.689</c:v>
                </c:pt>
                <c:pt idx="139">
                  <c:v>4.78</c:v>
                </c:pt>
                <c:pt idx="140">
                  <c:v>4.05</c:v>
                </c:pt>
                <c:pt idx="141">
                  <c:v>3.82</c:v>
                </c:pt>
                <c:pt idx="142">
                  <c:v>3.974</c:v>
                </c:pt>
                <c:pt idx="143">
                  <c:v>4.335</c:v>
                </c:pt>
                <c:pt idx="144">
                  <c:v>3.324</c:v>
                </c:pt>
                <c:pt idx="145">
                  <c:v>4.484</c:v>
                </c:pt>
                <c:pt idx="146">
                  <c:v>3.653</c:v>
                </c:pt>
                <c:pt idx="147">
                  <c:v>5.241</c:v>
                </c:pt>
                <c:pt idx="148">
                  <c:v>3.493</c:v>
                </c:pt>
                <c:pt idx="149">
                  <c:v>3.944</c:v>
                </c:pt>
                <c:pt idx="150">
                  <c:v>4.16</c:v>
                </c:pt>
                <c:pt idx="151">
                  <c:v>4.848</c:v>
                </c:pt>
                <c:pt idx="152">
                  <c:v>4.582</c:v>
                </c:pt>
                <c:pt idx="153">
                  <c:v>3.139</c:v>
                </c:pt>
                <c:pt idx="154">
                  <c:v>2.405</c:v>
                </c:pt>
                <c:pt idx="155">
                  <c:v>3.199</c:v>
                </c:pt>
              </c:numCache>
            </c:numRef>
          </c:xVal>
          <c:yVal>
            <c:numRef>
              <c:f>'Entrainement - Estimateur MCO'!$AA$4:$AA$159</c:f>
              <c:numCache>
                <c:formatCode>General</c:formatCode>
                <c:ptCount val="156"/>
                <c:pt idx="0">
                  <c:v>0.764</c:v>
                </c:pt>
                <c:pt idx="1">
                  <c:v>0.507</c:v>
                </c:pt>
                <c:pt idx="2">
                  <c:v>0.377</c:v>
                </c:pt>
                <c:pt idx="3">
                  <c:v>0.549</c:v>
                </c:pt>
                <c:pt idx="4">
                  <c:v>0.564</c:v>
                </c:pt>
                <c:pt idx="5">
                  <c:v>0.415</c:v>
                </c:pt>
                <c:pt idx="6">
                  <c:v>0.384</c:v>
                </c:pt>
                <c:pt idx="7">
                  <c:v>0.263</c:v>
                </c:pt>
                <c:pt idx="8">
                  <c:v>0.324</c:v>
                </c:pt>
                <c:pt idx="9">
                  <c:v>0.517</c:v>
                </c:pt>
                <c:pt idx="10">
                  <c:v>0.257</c:v>
                </c:pt>
                <c:pt idx="11">
                  <c:v>0.939</c:v>
                </c:pt>
                <c:pt idx="12">
                  <c:v>0.862</c:v>
                </c:pt>
                <c:pt idx="13">
                  <c:v>0.126</c:v>
                </c:pt>
                <c:pt idx="14">
                  <c:v>0.327</c:v>
                </c:pt>
                <c:pt idx="15">
                  <c:v>0.043</c:v>
                </c:pt>
                <c:pt idx="16">
                  <c:v>0.321</c:v>
                </c:pt>
                <c:pt idx="17">
                  <c:v>0.352</c:v>
                </c:pt>
                <c:pt idx="18">
                  <c:v>0.483</c:v>
                </c:pt>
                <c:pt idx="19">
                  <c:v>0.687</c:v>
                </c:pt>
                <c:pt idx="20">
                  <c:v>0.327</c:v>
                </c:pt>
                <c:pt idx="21">
                  <c:v>-0.014</c:v>
                </c:pt>
                <c:pt idx="22">
                  <c:v>0.817</c:v>
                </c:pt>
                <c:pt idx="23">
                  <c:v>0.122</c:v>
                </c:pt>
                <c:pt idx="24">
                  <c:v>0.274</c:v>
                </c:pt>
                <c:pt idx="25">
                  <c:v>0.554</c:v>
                </c:pt>
                <c:pt idx="26">
                  <c:v>0.85</c:v>
                </c:pt>
                <c:pt idx="27">
                  <c:v>0.303</c:v>
                </c:pt>
                <c:pt idx="28">
                  <c:v>-0.22</c:v>
                </c:pt>
                <c:pt idx="29">
                  <c:v>0.07</c:v>
                </c:pt>
                <c:pt idx="30">
                  <c:v>0.176</c:v>
                </c:pt>
                <c:pt idx="31">
                  <c:v>0.544</c:v>
                </c:pt>
                <c:pt idx="32">
                  <c:v>0.05</c:v>
                </c:pt>
                <c:pt idx="33">
                  <c:v>-1.009</c:v>
                </c:pt>
                <c:pt idx="34">
                  <c:v>0.852</c:v>
                </c:pt>
                <c:pt idx="35">
                  <c:v>0.189</c:v>
                </c:pt>
                <c:pt idx="36">
                  <c:v>-0.141</c:v>
                </c:pt>
                <c:pt idx="37">
                  <c:v>0.237</c:v>
                </c:pt>
                <c:pt idx="38">
                  <c:v>0.196</c:v>
                </c:pt>
                <c:pt idx="39">
                  <c:v>0.073</c:v>
                </c:pt>
                <c:pt idx="40">
                  <c:v>-0.042</c:v>
                </c:pt>
                <c:pt idx="41">
                  <c:v>0.324</c:v>
                </c:pt>
                <c:pt idx="42">
                  <c:v>0.309</c:v>
                </c:pt>
                <c:pt idx="43">
                  <c:v>-0.339</c:v>
                </c:pt>
                <c:pt idx="44">
                  <c:v>0.528</c:v>
                </c:pt>
                <c:pt idx="45">
                  <c:v>0.573</c:v>
                </c:pt>
                <c:pt idx="46">
                  <c:v>0.118</c:v>
                </c:pt>
                <c:pt idx="47">
                  <c:v>0.382</c:v>
                </c:pt>
                <c:pt idx="48">
                  <c:v>0.05</c:v>
                </c:pt>
                <c:pt idx="49">
                  <c:v>0.244</c:v>
                </c:pt>
                <c:pt idx="50">
                  <c:v>-0.172</c:v>
                </c:pt>
                <c:pt idx="51">
                  <c:v>-0.091</c:v>
                </c:pt>
                <c:pt idx="52">
                  <c:v>0.219</c:v>
                </c:pt>
                <c:pt idx="53">
                  <c:v>0.232</c:v>
                </c:pt>
                <c:pt idx="54">
                  <c:v>-0.449</c:v>
                </c:pt>
                <c:pt idx="55">
                  <c:v>0.1</c:v>
                </c:pt>
                <c:pt idx="56">
                  <c:v>-0.1</c:v>
                </c:pt>
                <c:pt idx="57">
                  <c:v>-0.524</c:v>
                </c:pt>
                <c:pt idx="58">
                  <c:v>0.351</c:v>
                </c:pt>
                <c:pt idx="59">
                  <c:v>-0.138</c:v>
                </c:pt>
                <c:pt idx="60">
                  <c:v>0.389</c:v>
                </c:pt>
                <c:pt idx="61">
                  <c:v>0.205</c:v>
                </c:pt>
                <c:pt idx="62">
                  <c:v>-0.127</c:v>
                </c:pt>
                <c:pt idx="63">
                  <c:v>-0.445</c:v>
                </c:pt>
                <c:pt idx="64">
                  <c:v>0.076</c:v>
                </c:pt>
                <c:pt idx="65">
                  <c:v>-0.521</c:v>
                </c:pt>
                <c:pt idx="66">
                  <c:v>1.102</c:v>
                </c:pt>
                <c:pt idx="67">
                  <c:v>-0.036</c:v>
                </c:pt>
                <c:pt idx="68">
                  <c:v>0.075</c:v>
                </c:pt>
                <c:pt idx="69">
                  <c:v>0.039</c:v>
                </c:pt>
                <c:pt idx="70">
                  <c:v>0.468</c:v>
                </c:pt>
                <c:pt idx="71">
                  <c:v>-0.088</c:v>
                </c:pt>
                <c:pt idx="72">
                  <c:v>0.01</c:v>
                </c:pt>
                <c:pt idx="73">
                  <c:v>0.462</c:v>
                </c:pt>
                <c:pt idx="74">
                  <c:v>-0.178</c:v>
                </c:pt>
                <c:pt idx="75">
                  <c:v>-1.171</c:v>
                </c:pt>
                <c:pt idx="76">
                  <c:v>-0.449</c:v>
                </c:pt>
                <c:pt idx="77">
                  <c:v>0.141</c:v>
                </c:pt>
                <c:pt idx="78">
                  <c:v>-0.167</c:v>
                </c:pt>
                <c:pt idx="79">
                  <c:v>-0.502</c:v>
                </c:pt>
                <c:pt idx="80">
                  <c:v>-0.323</c:v>
                </c:pt>
                <c:pt idx="81">
                  <c:v>0.069</c:v>
                </c:pt>
                <c:pt idx="82">
                  <c:v>-0.299</c:v>
                </c:pt>
                <c:pt idx="83">
                  <c:v>-0.267</c:v>
                </c:pt>
                <c:pt idx="84">
                  <c:v>0.652</c:v>
                </c:pt>
                <c:pt idx="85">
                  <c:v>-0.266</c:v>
                </c:pt>
                <c:pt idx="86">
                  <c:v>-0.521</c:v>
                </c:pt>
                <c:pt idx="87">
                  <c:v>0.217</c:v>
                </c:pt>
                <c:pt idx="88">
                  <c:v>0.37</c:v>
                </c:pt>
                <c:pt idx="89">
                  <c:v>-0.219</c:v>
                </c:pt>
                <c:pt idx="90">
                  <c:v>-0.04</c:v>
                </c:pt>
                <c:pt idx="91">
                  <c:v>-0.375</c:v>
                </c:pt>
                <c:pt idx="92">
                  <c:v>-0.513</c:v>
                </c:pt>
                <c:pt idx="93">
                  <c:v>-0.558</c:v>
                </c:pt>
                <c:pt idx="94">
                  <c:v>-0.488</c:v>
                </c:pt>
                <c:pt idx="95">
                  <c:v>0.761</c:v>
                </c:pt>
                <c:pt idx="96">
                  <c:v>-0.707</c:v>
                </c:pt>
                <c:pt idx="97">
                  <c:v>0.514</c:v>
                </c:pt>
                <c:pt idx="98">
                  <c:v>0.874</c:v>
                </c:pt>
                <c:pt idx="99">
                  <c:v>-0.201</c:v>
                </c:pt>
                <c:pt idx="100">
                  <c:v>-0.532</c:v>
                </c:pt>
                <c:pt idx="101">
                  <c:v>1.191</c:v>
                </c:pt>
                <c:pt idx="102">
                  <c:v>0.366</c:v>
                </c:pt>
                <c:pt idx="103">
                  <c:v>-0.265</c:v>
                </c:pt>
                <c:pt idx="104">
                  <c:v>-0.429</c:v>
                </c:pt>
                <c:pt idx="105">
                  <c:v>-0.525</c:v>
                </c:pt>
                <c:pt idx="106">
                  <c:v>-0.377</c:v>
                </c:pt>
                <c:pt idx="107">
                  <c:v>-0.606</c:v>
                </c:pt>
                <c:pt idx="108">
                  <c:v>-0.548</c:v>
                </c:pt>
                <c:pt idx="109">
                  <c:v>-0.177</c:v>
                </c:pt>
                <c:pt idx="110">
                  <c:v>0.077</c:v>
                </c:pt>
                <c:pt idx="111">
                  <c:v>0.604</c:v>
                </c:pt>
                <c:pt idx="112">
                  <c:v>-0.5</c:v>
                </c:pt>
                <c:pt idx="113">
                  <c:v>0.807</c:v>
                </c:pt>
                <c:pt idx="114">
                  <c:v>0.371</c:v>
                </c:pt>
                <c:pt idx="115">
                  <c:v>-0.48</c:v>
                </c:pt>
                <c:pt idx="116">
                  <c:v>-0.591</c:v>
                </c:pt>
                <c:pt idx="117">
                  <c:v>0.44</c:v>
                </c:pt>
                <c:pt idx="118">
                  <c:v>-0.207</c:v>
                </c:pt>
                <c:pt idx="119">
                  <c:v>0.115</c:v>
                </c:pt>
                <c:pt idx="120">
                  <c:v>-0.275</c:v>
                </c:pt>
                <c:pt idx="121">
                  <c:v>0.18</c:v>
                </c:pt>
                <c:pt idx="122">
                  <c:v>0.034</c:v>
                </c:pt>
                <c:pt idx="123">
                  <c:v>-0.377</c:v>
                </c:pt>
                <c:pt idx="124">
                  <c:v>-0.585</c:v>
                </c:pt>
                <c:pt idx="125">
                  <c:v>-0.397</c:v>
                </c:pt>
                <c:pt idx="126">
                  <c:v>0.354</c:v>
                </c:pt>
                <c:pt idx="127">
                  <c:v>0.121</c:v>
                </c:pt>
                <c:pt idx="128">
                  <c:v>0.548</c:v>
                </c:pt>
                <c:pt idx="129">
                  <c:v>-1.332</c:v>
                </c:pt>
                <c:pt idx="130">
                  <c:v>-1.12</c:v>
                </c:pt>
                <c:pt idx="131">
                  <c:v>0.789</c:v>
                </c:pt>
                <c:pt idx="132">
                  <c:v>-0.819</c:v>
                </c:pt>
                <c:pt idx="133">
                  <c:v>-0.205</c:v>
                </c:pt>
                <c:pt idx="134">
                  <c:v>-0.127</c:v>
                </c:pt>
                <c:pt idx="135">
                  <c:v>-0.243</c:v>
                </c:pt>
                <c:pt idx="136">
                  <c:v>-0.652</c:v>
                </c:pt>
                <c:pt idx="137">
                  <c:v>-0.618</c:v>
                </c:pt>
                <c:pt idx="138">
                  <c:v>0.396</c:v>
                </c:pt>
                <c:pt idx="139">
                  <c:v>-0.765</c:v>
                </c:pt>
                <c:pt idx="140">
                  <c:v>-0.075</c:v>
                </c:pt>
                <c:pt idx="141">
                  <c:v>0.153</c:v>
                </c:pt>
                <c:pt idx="142">
                  <c:v>-0.041</c:v>
                </c:pt>
                <c:pt idx="143">
                  <c:v>-0.533</c:v>
                </c:pt>
                <c:pt idx="144">
                  <c:v>0.451</c:v>
                </c:pt>
                <c:pt idx="145">
                  <c:v>-0.821</c:v>
                </c:pt>
                <c:pt idx="146">
                  <c:v>-0.056</c:v>
                </c:pt>
                <c:pt idx="147">
                  <c:v>-1.753</c:v>
                </c:pt>
                <c:pt idx="148">
                  <c:v>-0.031</c:v>
                </c:pt>
                <c:pt idx="149">
                  <c:v>-0.534</c:v>
                </c:pt>
                <c:pt idx="150">
                  <c:v>-0.78</c:v>
                </c:pt>
                <c:pt idx="151">
                  <c:v>-1.514</c:v>
                </c:pt>
                <c:pt idx="152">
                  <c:v>-1.351</c:v>
                </c:pt>
                <c:pt idx="153">
                  <c:v>0.064</c:v>
                </c:pt>
                <c:pt idx="154">
                  <c:v>0.678</c:v>
                </c:pt>
                <c:pt idx="155">
                  <c:v>-0.346</c:v>
                </c:pt>
              </c:numCache>
            </c:numRef>
          </c:yVal>
          <c:smooth val="0"/>
        </c:ser>
        <c:axId val="61765741"/>
        <c:axId val="30481133"/>
      </c:scatterChart>
      <c:valAx>
        <c:axId val="617657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Ŷ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481133"/>
        <c:crosses val="autoZero"/>
        <c:crossBetween val="midCat"/>
      </c:valAx>
      <c:valAx>
        <c:axId val="304811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Résidus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7657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QQ-plot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76586910261"/>
          <c:y val="0.119873171729569"/>
          <c:w val="0.727928582550475"/>
          <c:h val="0.84852204152603"/>
        </c:manualLayout>
      </c:layout>
      <c:lineChart>
        <c:grouping val="stacked"/>
        <c:varyColors val="0"/>
        <c:ser>
          <c:idx val="0"/>
          <c:order val="0"/>
          <c:tx>
            <c:strRef>
              <c:f>'Entrainement - Estimateur MCO'!$AJ$5</c:f>
              <c:strCache>
                <c:ptCount val="1"/>
                <c:pt idx="0">
                  <c:v>Quantiles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'Entrainement - Estimateur MCO'!$AJ$6:$AJ$161</c:f>
              <c:numCache>
                <c:formatCode>General</c:formatCode>
                <c:ptCount val="156"/>
                <c:pt idx="0">
                  <c:v>-2.72602283131374</c:v>
                </c:pt>
                <c:pt idx="1">
                  <c:v>-2.34102713763045</c:v>
                </c:pt>
                <c:pt idx="2">
                  <c:v>-2.14377047621164</c:v>
                </c:pt>
                <c:pt idx="3">
                  <c:v>-2.00585430391655</c:v>
                </c:pt>
                <c:pt idx="4">
                  <c:v>-1.898028652622</c:v>
                </c:pt>
                <c:pt idx="5">
                  <c:v>-1.8086022383124</c:v>
                </c:pt>
                <c:pt idx="6">
                  <c:v>-1.73166439612225</c:v>
                </c:pt>
                <c:pt idx="7">
                  <c:v>-1.66379278588507</c:v>
                </c:pt>
                <c:pt idx="8">
                  <c:v>-1.60282018548195</c:v>
                </c:pt>
                <c:pt idx="9">
                  <c:v>-1.54728361160603</c:v>
                </c:pt>
                <c:pt idx="10">
                  <c:v>-1.49614687621636</c:v>
                </c:pt>
                <c:pt idx="11">
                  <c:v>-1.44864804193472</c:v>
                </c:pt>
                <c:pt idx="12">
                  <c:v>-1.40420971335532</c:v>
                </c:pt>
                <c:pt idx="13">
                  <c:v>-1.36238338941802</c:v>
                </c:pt>
                <c:pt idx="14">
                  <c:v>-1.3228134120097</c:v>
                </c:pt>
                <c:pt idx="15">
                  <c:v>-1.28521275189083</c:v>
                </c:pt>
                <c:pt idx="16">
                  <c:v>-1.2493462419631</c:v>
                </c:pt>
                <c:pt idx="17">
                  <c:v>-1.21501866041983</c:v>
                </c:pt>
                <c:pt idx="18">
                  <c:v>-1.18206606728953</c:v>
                </c:pt>
                <c:pt idx="19">
                  <c:v>-1.15034938037601</c:v>
                </c:pt>
                <c:pt idx="20">
                  <c:v>-1.11974952787591</c:v>
                </c:pt>
                <c:pt idx="21">
                  <c:v>-1.09016373350276</c:v>
                </c:pt>
                <c:pt idx="22">
                  <c:v>-1.06150262970458</c:v>
                </c:pt>
                <c:pt idx="23">
                  <c:v>-1.03368798614595</c:v>
                </c:pt>
                <c:pt idx="24">
                  <c:v>-1.00665090196597</c:v>
                </c:pt>
                <c:pt idx="25">
                  <c:v>-0.98033035222493</c:v>
                </c:pt>
                <c:pt idx="26">
                  <c:v>-0.954672008089741</c:v>
                </c:pt>
                <c:pt idx="27">
                  <c:v>-0.92962727090019</c:v>
                </c:pt>
                <c:pt idx="28">
                  <c:v>-0.905152475028504</c:v>
                </c:pt>
                <c:pt idx="29">
                  <c:v>-0.88120822518416</c:v>
                </c:pt>
                <c:pt idx="30">
                  <c:v>-0.857758841722745</c:v>
                </c:pt>
                <c:pt idx="31">
                  <c:v>-0.834771893406776</c:v>
                </c:pt>
                <c:pt idx="32">
                  <c:v>-0.812217801499913</c:v>
                </c:pt>
                <c:pt idx="33">
                  <c:v>-0.790069502447036</c:v>
                </c:pt>
                <c:pt idx="34">
                  <c:v>-0.768302158979812</c:v>
                </c:pt>
                <c:pt idx="35">
                  <c:v>-0.746892911490123</c:v>
                </c:pt>
                <c:pt idx="36">
                  <c:v>-0.725820663076768</c:v>
                </c:pt>
                <c:pt idx="37">
                  <c:v>-0.705065892900024</c:v>
                </c:pt>
                <c:pt idx="38">
                  <c:v>-0.684610493452202</c:v>
                </c:pt>
                <c:pt idx="39">
                  <c:v>-0.664437628128644</c:v>
                </c:pt>
                <c:pt idx="40">
                  <c:v>-0.644531606106613</c:v>
                </c:pt>
                <c:pt idx="41">
                  <c:v>-0.624877772042451</c:v>
                </c:pt>
                <c:pt idx="42">
                  <c:v>-0.605462408505751</c:v>
                </c:pt>
                <c:pt idx="43">
                  <c:v>-0.586272649402645</c:v>
                </c:pt>
                <c:pt idx="44">
                  <c:v>-0.567296402913778</c:v>
                </c:pt>
                <c:pt idx="45">
                  <c:v>-0.548522282698098</c:v>
                </c:pt>
                <c:pt idx="46">
                  <c:v>-0.52993954630032</c:v>
                </c:pt>
                <c:pt idx="47">
                  <c:v>-0.511538039855348</c:v>
                </c:pt>
                <c:pt idx="48">
                  <c:v>-0.493308148312747</c:v>
                </c:pt>
                <c:pt idx="49">
                  <c:v>-0.475240750513245</c:v>
                </c:pt>
                <c:pt idx="50">
                  <c:v>-0.45732717854092</c:v>
                </c:pt>
                <c:pt idx="51">
                  <c:v>-0.439559180852214</c:v>
                </c:pt>
                <c:pt idx="52">
                  <c:v>-0.421928888748565</c:v>
                </c:pt>
                <c:pt idx="53">
                  <c:v>-0.404428785815381</c:v>
                </c:pt>
                <c:pt idx="54">
                  <c:v>-0.387051679997707</c:v>
                </c:pt>
                <c:pt idx="55">
                  <c:v>-0.369790678023819</c:v>
                </c:pt>
                <c:pt idx="56">
                  <c:v>-0.352639161922951</c:v>
                </c:pt>
                <c:pt idx="57">
                  <c:v>-0.335590767413536</c:v>
                </c:pt>
                <c:pt idx="58">
                  <c:v>-0.318639363964375</c:v>
                </c:pt>
                <c:pt idx="59">
                  <c:v>-0.301779036353578</c:v>
                </c:pt>
                <c:pt idx="60">
                  <c:v>-0.285004067569681</c:v>
                </c:pt>
                <c:pt idx="61">
                  <c:v>-0.268308922916213</c:v>
                </c:pt>
                <c:pt idx="62">
                  <c:v>-0.251688235195729</c:v>
                </c:pt>
                <c:pt idx="63">
                  <c:v>-0.23513679086215</c:v>
                </c:pt>
                <c:pt idx="64">
                  <c:v>-0.218649517041404</c:v>
                </c:pt>
                <c:pt idx="65">
                  <c:v>-0.202221469330158</c:v>
                </c:pt>
                <c:pt idx="66">
                  <c:v>-0.185847820290922</c:v>
                </c:pt>
                <c:pt idx="67">
                  <c:v>-0.169523848569265</c:v>
                </c:pt>
                <c:pt idx="68">
                  <c:v>-0.153244928565377</c:v>
                </c:pt>
                <c:pt idx="69">
                  <c:v>-0.137006520597875</c:v>
                </c:pt>
                <c:pt idx="70">
                  <c:v>-0.120804161502683</c:v>
                </c:pt>
                <c:pt idx="71">
                  <c:v>-0.104633455614075</c:v>
                </c:pt>
                <c:pt idx="72">
                  <c:v>-0.0884900660786986</c:v>
                </c:pt>
                <c:pt idx="73">
                  <c:v>-0.0723697064565021</c:v>
                </c:pt>
                <c:pt idx="74">
                  <c:v>-0.0562681325652409</c:v>
                </c:pt>
                <c:pt idx="75">
                  <c:v>-0.0401811345274446</c:v>
                </c:pt>
                <c:pt idx="76">
                  <c:v>-0.024104528980603</c:v>
                </c:pt>
                <c:pt idx="77">
                  <c:v>-0.00803415141280527</c:v>
                </c:pt>
                <c:pt idx="78">
                  <c:v>0.00803415141280527</c:v>
                </c:pt>
                <c:pt idx="79">
                  <c:v>0.0241045289806029</c:v>
                </c:pt>
                <c:pt idx="80">
                  <c:v>0.0401811345274448</c:v>
                </c:pt>
                <c:pt idx="81">
                  <c:v>0.056268132565241</c:v>
                </c:pt>
                <c:pt idx="82">
                  <c:v>0.0723697064565021</c:v>
                </c:pt>
                <c:pt idx="83">
                  <c:v>0.0884900660786986</c:v>
                </c:pt>
                <c:pt idx="84">
                  <c:v>0.104633455614075</c:v>
                </c:pt>
                <c:pt idx="85">
                  <c:v>0.120804161502683</c:v>
                </c:pt>
                <c:pt idx="86">
                  <c:v>0.137006520597876</c:v>
                </c:pt>
                <c:pt idx="87">
                  <c:v>0.153244928565377</c:v>
                </c:pt>
                <c:pt idx="88">
                  <c:v>0.169523848569265</c:v>
                </c:pt>
                <c:pt idx="89">
                  <c:v>0.185847820290922</c:v>
                </c:pt>
                <c:pt idx="90">
                  <c:v>0.202221469330158</c:v>
                </c:pt>
                <c:pt idx="91">
                  <c:v>0.218649517041404</c:v>
                </c:pt>
                <c:pt idx="92">
                  <c:v>0.23513679086215</c:v>
                </c:pt>
                <c:pt idx="93">
                  <c:v>0.251688235195729</c:v>
                </c:pt>
                <c:pt idx="94">
                  <c:v>0.268308922916213</c:v>
                </c:pt>
                <c:pt idx="95">
                  <c:v>0.285004067569682</c:v>
                </c:pt>
                <c:pt idx="96">
                  <c:v>0.301779036353578</c:v>
                </c:pt>
                <c:pt idx="97">
                  <c:v>0.318639363964375</c:v>
                </c:pt>
                <c:pt idx="98">
                  <c:v>0.335590767413536</c:v>
                </c:pt>
                <c:pt idx="99">
                  <c:v>0.35263916192295</c:v>
                </c:pt>
                <c:pt idx="100">
                  <c:v>0.369790678023819</c:v>
                </c:pt>
                <c:pt idx="101">
                  <c:v>0.387051679997707</c:v>
                </c:pt>
                <c:pt idx="102">
                  <c:v>0.404428785815381</c:v>
                </c:pt>
                <c:pt idx="103">
                  <c:v>0.421928888748565</c:v>
                </c:pt>
                <c:pt idx="104">
                  <c:v>0.439559180852213</c:v>
                </c:pt>
                <c:pt idx="105">
                  <c:v>0.45732717854092</c:v>
                </c:pt>
                <c:pt idx="106">
                  <c:v>0.475240750513245</c:v>
                </c:pt>
                <c:pt idx="107">
                  <c:v>0.493308148312747</c:v>
                </c:pt>
                <c:pt idx="108">
                  <c:v>0.511538039855348</c:v>
                </c:pt>
                <c:pt idx="109">
                  <c:v>0.52993954630032</c:v>
                </c:pt>
                <c:pt idx="110">
                  <c:v>0.548522282698098</c:v>
                </c:pt>
                <c:pt idx="111">
                  <c:v>0.567296402913778</c:v>
                </c:pt>
                <c:pt idx="112">
                  <c:v>0.586272649402645</c:v>
                </c:pt>
                <c:pt idx="113">
                  <c:v>0.605462408505752</c:v>
                </c:pt>
                <c:pt idx="114">
                  <c:v>0.624877772042451</c:v>
                </c:pt>
                <c:pt idx="115">
                  <c:v>0.644531606106613</c:v>
                </c:pt>
                <c:pt idx="116">
                  <c:v>0.664437628128644</c:v>
                </c:pt>
                <c:pt idx="117">
                  <c:v>0.684610493452202</c:v>
                </c:pt>
                <c:pt idx="118">
                  <c:v>0.705065892900024</c:v>
                </c:pt>
                <c:pt idx="119">
                  <c:v>0.725820663076768</c:v>
                </c:pt>
                <c:pt idx="120">
                  <c:v>0.746892911490123</c:v>
                </c:pt>
                <c:pt idx="121">
                  <c:v>0.768302158979812</c:v>
                </c:pt>
                <c:pt idx="122">
                  <c:v>0.790069502447036</c:v>
                </c:pt>
                <c:pt idx="123">
                  <c:v>0.812217801499913</c:v>
                </c:pt>
                <c:pt idx="124">
                  <c:v>0.834771893406776</c:v>
                </c:pt>
                <c:pt idx="125">
                  <c:v>0.857758841722745</c:v>
                </c:pt>
                <c:pt idx="126">
                  <c:v>0.88120822518416</c:v>
                </c:pt>
                <c:pt idx="127">
                  <c:v>0.905152475028504</c:v>
                </c:pt>
                <c:pt idx="128">
                  <c:v>0.92962727090019</c:v>
                </c:pt>
                <c:pt idx="129">
                  <c:v>0.954672008089741</c:v>
                </c:pt>
                <c:pt idx="130">
                  <c:v>0.98033035222493</c:v>
                </c:pt>
                <c:pt idx="131">
                  <c:v>1.00665090196597</c:v>
                </c:pt>
                <c:pt idx="132">
                  <c:v>1.03368798614595</c:v>
                </c:pt>
                <c:pt idx="133">
                  <c:v>1.06150262970458</c:v>
                </c:pt>
                <c:pt idx="134">
                  <c:v>1.09016373350276</c:v>
                </c:pt>
                <c:pt idx="135">
                  <c:v>1.11974952787591</c:v>
                </c:pt>
                <c:pt idx="136">
                  <c:v>1.15034938037601</c:v>
                </c:pt>
                <c:pt idx="137">
                  <c:v>1.18206606728953</c:v>
                </c:pt>
                <c:pt idx="138">
                  <c:v>1.21501866041983</c:v>
                </c:pt>
                <c:pt idx="139">
                  <c:v>1.2493462419631</c:v>
                </c:pt>
                <c:pt idx="140">
                  <c:v>1.28521275189083</c:v>
                </c:pt>
                <c:pt idx="141">
                  <c:v>1.3228134120097</c:v>
                </c:pt>
                <c:pt idx="142">
                  <c:v>1.36238338941802</c:v>
                </c:pt>
                <c:pt idx="143">
                  <c:v>1.40420971335532</c:v>
                </c:pt>
                <c:pt idx="144">
                  <c:v>1.44864804193472</c:v>
                </c:pt>
                <c:pt idx="145">
                  <c:v>1.49614687621636</c:v>
                </c:pt>
                <c:pt idx="146">
                  <c:v>1.54728361160603</c:v>
                </c:pt>
                <c:pt idx="147">
                  <c:v>1.60282018548195</c:v>
                </c:pt>
                <c:pt idx="148">
                  <c:v>1.66379278588507</c:v>
                </c:pt>
                <c:pt idx="149">
                  <c:v>1.73166439612225</c:v>
                </c:pt>
                <c:pt idx="150">
                  <c:v>1.8086022383124</c:v>
                </c:pt>
                <c:pt idx="151">
                  <c:v>1.898028652622</c:v>
                </c:pt>
                <c:pt idx="152">
                  <c:v>2.00585430391655</c:v>
                </c:pt>
                <c:pt idx="153">
                  <c:v>2.14377047621164</c:v>
                </c:pt>
                <c:pt idx="154">
                  <c:v>2.34102713763045</c:v>
                </c:pt>
                <c:pt idx="155">
                  <c:v>2.72602283131374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'Entrainement - Estimateur MCO'!$AK$5</c:f>
              <c:strCache>
                <c:ptCount val="1"/>
                <c:pt idx="0">
                  <c:v>Résidus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'Entrainement - Estimateur MCO'!$AK$6:$AK$161</c:f>
              <c:numCache>
                <c:formatCode>General</c:formatCode>
                <c:ptCount val="156"/>
                <c:pt idx="0">
                  <c:v>0.764</c:v>
                </c:pt>
                <c:pt idx="1">
                  <c:v>0.507</c:v>
                </c:pt>
                <c:pt idx="2">
                  <c:v>0.377</c:v>
                </c:pt>
                <c:pt idx="3">
                  <c:v>0.549</c:v>
                </c:pt>
                <c:pt idx="4">
                  <c:v>0.564</c:v>
                </c:pt>
                <c:pt idx="5">
                  <c:v>0.415</c:v>
                </c:pt>
                <c:pt idx="6">
                  <c:v>0.384</c:v>
                </c:pt>
                <c:pt idx="7">
                  <c:v>0.263</c:v>
                </c:pt>
                <c:pt idx="8">
                  <c:v>0.324</c:v>
                </c:pt>
                <c:pt idx="9">
                  <c:v>0.517</c:v>
                </c:pt>
                <c:pt idx="10">
                  <c:v>0.257</c:v>
                </c:pt>
                <c:pt idx="11">
                  <c:v>0.939</c:v>
                </c:pt>
                <c:pt idx="12">
                  <c:v>0.862</c:v>
                </c:pt>
                <c:pt idx="13">
                  <c:v>0.126</c:v>
                </c:pt>
                <c:pt idx="14">
                  <c:v>0.327</c:v>
                </c:pt>
                <c:pt idx="15">
                  <c:v>0.043</c:v>
                </c:pt>
                <c:pt idx="16">
                  <c:v>0.321</c:v>
                </c:pt>
                <c:pt idx="17">
                  <c:v>0.352</c:v>
                </c:pt>
                <c:pt idx="18">
                  <c:v>0.483</c:v>
                </c:pt>
                <c:pt idx="19">
                  <c:v>0.687</c:v>
                </c:pt>
                <c:pt idx="20">
                  <c:v>0.327</c:v>
                </c:pt>
                <c:pt idx="21">
                  <c:v>-0.014</c:v>
                </c:pt>
                <c:pt idx="22">
                  <c:v>0.817</c:v>
                </c:pt>
                <c:pt idx="23">
                  <c:v>0.122</c:v>
                </c:pt>
                <c:pt idx="24">
                  <c:v>0.274</c:v>
                </c:pt>
                <c:pt idx="25">
                  <c:v>0.554</c:v>
                </c:pt>
                <c:pt idx="26">
                  <c:v>0.85</c:v>
                </c:pt>
                <c:pt idx="27">
                  <c:v>0.303</c:v>
                </c:pt>
                <c:pt idx="28">
                  <c:v>-0.22</c:v>
                </c:pt>
                <c:pt idx="29">
                  <c:v>0.07</c:v>
                </c:pt>
                <c:pt idx="30">
                  <c:v>0.176</c:v>
                </c:pt>
                <c:pt idx="31">
                  <c:v>0.544</c:v>
                </c:pt>
                <c:pt idx="32">
                  <c:v>0.05</c:v>
                </c:pt>
                <c:pt idx="33">
                  <c:v>-1.009</c:v>
                </c:pt>
                <c:pt idx="34">
                  <c:v>0.852</c:v>
                </c:pt>
                <c:pt idx="35">
                  <c:v>0.189</c:v>
                </c:pt>
                <c:pt idx="36">
                  <c:v>-0.141</c:v>
                </c:pt>
                <c:pt idx="37">
                  <c:v>0.237</c:v>
                </c:pt>
                <c:pt idx="38">
                  <c:v>0.196</c:v>
                </c:pt>
                <c:pt idx="39">
                  <c:v>0.073</c:v>
                </c:pt>
                <c:pt idx="40">
                  <c:v>-0.042</c:v>
                </c:pt>
                <c:pt idx="41">
                  <c:v>0.324</c:v>
                </c:pt>
                <c:pt idx="42">
                  <c:v>0.309</c:v>
                </c:pt>
                <c:pt idx="43">
                  <c:v>-0.339</c:v>
                </c:pt>
                <c:pt idx="44">
                  <c:v>0.528</c:v>
                </c:pt>
                <c:pt idx="45">
                  <c:v>0.573</c:v>
                </c:pt>
                <c:pt idx="46">
                  <c:v>0.118</c:v>
                </c:pt>
                <c:pt idx="47">
                  <c:v>0.382</c:v>
                </c:pt>
                <c:pt idx="48">
                  <c:v>0.05</c:v>
                </c:pt>
                <c:pt idx="49">
                  <c:v>0.244</c:v>
                </c:pt>
                <c:pt idx="50">
                  <c:v>-0.172</c:v>
                </c:pt>
                <c:pt idx="51">
                  <c:v>-0.091</c:v>
                </c:pt>
                <c:pt idx="52">
                  <c:v>0.219</c:v>
                </c:pt>
                <c:pt idx="53">
                  <c:v>0.232</c:v>
                </c:pt>
                <c:pt idx="54">
                  <c:v>-0.449</c:v>
                </c:pt>
                <c:pt idx="55">
                  <c:v>0.1</c:v>
                </c:pt>
                <c:pt idx="56">
                  <c:v>-0.1</c:v>
                </c:pt>
                <c:pt idx="57">
                  <c:v>-0.524</c:v>
                </c:pt>
                <c:pt idx="58">
                  <c:v>0.351</c:v>
                </c:pt>
                <c:pt idx="59">
                  <c:v>-0.138</c:v>
                </c:pt>
                <c:pt idx="60">
                  <c:v>0.389</c:v>
                </c:pt>
                <c:pt idx="61">
                  <c:v>0.205</c:v>
                </c:pt>
                <c:pt idx="62">
                  <c:v>-0.127</c:v>
                </c:pt>
                <c:pt idx="63">
                  <c:v>-0.445</c:v>
                </c:pt>
                <c:pt idx="64">
                  <c:v>0.076</c:v>
                </c:pt>
                <c:pt idx="65">
                  <c:v>-0.521</c:v>
                </c:pt>
                <c:pt idx="66">
                  <c:v>1.102</c:v>
                </c:pt>
                <c:pt idx="67">
                  <c:v>-0.036</c:v>
                </c:pt>
                <c:pt idx="68">
                  <c:v>0.075</c:v>
                </c:pt>
                <c:pt idx="69">
                  <c:v>0.039</c:v>
                </c:pt>
                <c:pt idx="70">
                  <c:v>0.468</c:v>
                </c:pt>
                <c:pt idx="71">
                  <c:v>-0.088</c:v>
                </c:pt>
                <c:pt idx="72">
                  <c:v>0.01</c:v>
                </c:pt>
                <c:pt idx="73">
                  <c:v>0.462</c:v>
                </c:pt>
                <c:pt idx="74">
                  <c:v>-0.178</c:v>
                </c:pt>
                <c:pt idx="75">
                  <c:v>-1.171</c:v>
                </c:pt>
                <c:pt idx="76">
                  <c:v>-0.449</c:v>
                </c:pt>
                <c:pt idx="77">
                  <c:v>0.141</c:v>
                </c:pt>
                <c:pt idx="78">
                  <c:v>-0.167</c:v>
                </c:pt>
                <c:pt idx="79">
                  <c:v>-0.502</c:v>
                </c:pt>
                <c:pt idx="80">
                  <c:v>-0.323</c:v>
                </c:pt>
                <c:pt idx="81">
                  <c:v>0.069</c:v>
                </c:pt>
                <c:pt idx="82">
                  <c:v>-0.299</c:v>
                </c:pt>
                <c:pt idx="83">
                  <c:v>-0.267</c:v>
                </c:pt>
                <c:pt idx="84">
                  <c:v>0.652</c:v>
                </c:pt>
                <c:pt idx="85">
                  <c:v>-0.266</c:v>
                </c:pt>
                <c:pt idx="86">
                  <c:v>-0.521</c:v>
                </c:pt>
                <c:pt idx="87">
                  <c:v>0.217</c:v>
                </c:pt>
                <c:pt idx="88">
                  <c:v>0.37</c:v>
                </c:pt>
                <c:pt idx="89">
                  <c:v>-0.219</c:v>
                </c:pt>
                <c:pt idx="90">
                  <c:v>-0.04</c:v>
                </c:pt>
                <c:pt idx="91">
                  <c:v>-0.375</c:v>
                </c:pt>
                <c:pt idx="92">
                  <c:v>-0.513</c:v>
                </c:pt>
                <c:pt idx="93">
                  <c:v>-0.558</c:v>
                </c:pt>
                <c:pt idx="94">
                  <c:v>-0.488</c:v>
                </c:pt>
                <c:pt idx="95">
                  <c:v>0.761</c:v>
                </c:pt>
                <c:pt idx="96">
                  <c:v>-0.707</c:v>
                </c:pt>
                <c:pt idx="97">
                  <c:v>0.514</c:v>
                </c:pt>
                <c:pt idx="98">
                  <c:v>0.874</c:v>
                </c:pt>
                <c:pt idx="99">
                  <c:v>-0.201</c:v>
                </c:pt>
                <c:pt idx="100">
                  <c:v>-0.532</c:v>
                </c:pt>
                <c:pt idx="101">
                  <c:v>1.191</c:v>
                </c:pt>
                <c:pt idx="102">
                  <c:v>0.366</c:v>
                </c:pt>
                <c:pt idx="103">
                  <c:v>-0.265</c:v>
                </c:pt>
                <c:pt idx="104">
                  <c:v>-0.429</c:v>
                </c:pt>
                <c:pt idx="105">
                  <c:v>-0.525</c:v>
                </c:pt>
                <c:pt idx="106">
                  <c:v>-0.377</c:v>
                </c:pt>
                <c:pt idx="107">
                  <c:v>-0.606</c:v>
                </c:pt>
                <c:pt idx="108">
                  <c:v>-0.548</c:v>
                </c:pt>
                <c:pt idx="109">
                  <c:v>-0.177</c:v>
                </c:pt>
                <c:pt idx="110">
                  <c:v>0.077</c:v>
                </c:pt>
                <c:pt idx="111">
                  <c:v>0.604</c:v>
                </c:pt>
                <c:pt idx="112">
                  <c:v>-0.5</c:v>
                </c:pt>
                <c:pt idx="113">
                  <c:v>0.807</c:v>
                </c:pt>
                <c:pt idx="114">
                  <c:v>0.371</c:v>
                </c:pt>
                <c:pt idx="115">
                  <c:v>-0.48</c:v>
                </c:pt>
                <c:pt idx="116">
                  <c:v>-0.591</c:v>
                </c:pt>
                <c:pt idx="117">
                  <c:v>0.44</c:v>
                </c:pt>
                <c:pt idx="118">
                  <c:v>-0.207</c:v>
                </c:pt>
                <c:pt idx="119">
                  <c:v>0.115</c:v>
                </c:pt>
                <c:pt idx="120">
                  <c:v>-0.275</c:v>
                </c:pt>
                <c:pt idx="121">
                  <c:v>0.18</c:v>
                </c:pt>
                <c:pt idx="122">
                  <c:v>0.034</c:v>
                </c:pt>
                <c:pt idx="123">
                  <c:v>-0.377</c:v>
                </c:pt>
                <c:pt idx="124">
                  <c:v>-0.585</c:v>
                </c:pt>
                <c:pt idx="125">
                  <c:v>-0.397</c:v>
                </c:pt>
                <c:pt idx="126">
                  <c:v>0.354</c:v>
                </c:pt>
                <c:pt idx="127">
                  <c:v>0.121</c:v>
                </c:pt>
                <c:pt idx="128">
                  <c:v>0.548</c:v>
                </c:pt>
                <c:pt idx="129">
                  <c:v>-1.332</c:v>
                </c:pt>
                <c:pt idx="130">
                  <c:v>-1.12</c:v>
                </c:pt>
                <c:pt idx="131">
                  <c:v>0.789</c:v>
                </c:pt>
                <c:pt idx="132">
                  <c:v>-0.819</c:v>
                </c:pt>
                <c:pt idx="133">
                  <c:v>-0.205</c:v>
                </c:pt>
                <c:pt idx="134">
                  <c:v>-0.127</c:v>
                </c:pt>
                <c:pt idx="135">
                  <c:v>-0.243</c:v>
                </c:pt>
                <c:pt idx="136">
                  <c:v>-0.652</c:v>
                </c:pt>
                <c:pt idx="137">
                  <c:v>-0.618</c:v>
                </c:pt>
                <c:pt idx="138">
                  <c:v>0.396</c:v>
                </c:pt>
                <c:pt idx="139">
                  <c:v>-0.765</c:v>
                </c:pt>
                <c:pt idx="140">
                  <c:v>-0.075</c:v>
                </c:pt>
                <c:pt idx="141">
                  <c:v>0.153</c:v>
                </c:pt>
                <c:pt idx="142">
                  <c:v>-0.041</c:v>
                </c:pt>
                <c:pt idx="143">
                  <c:v>-0.533</c:v>
                </c:pt>
                <c:pt idx="144">
                  <c:v>0.451</c:v>
                </c:pt>
                <c:pt idx="145">
                  <c:v>-0.821</c:v>
                </c:pt>
                <c:pt idx="146">
                  <c:v>-0.056</c:v>
                </c:pt>
                <c:pt idx="147">
                  <c:v>-1.753</c:v>
                </c:pt>
                <c:pt idx="148">
                  <c:v>-0.031</c:v>
                </c:pt>
                <c:pt idx="149">
                  <c:v>-0.534</c:v>
                </c:pt>
                <c:pt idx="150">
                  <c:v>-0.78</c:v>
                </c:pt>
                <c:pt idx="151">
                  <c:v>-1.514</c:v>
                </c:pt>
                <c:pt idx="152">
                  <c:v>-1.351</c:v>
                </c:pt>
                <c:pt idx="153">
                  <c:v>0.064</c:v>
                </c:pt>
                <c:pt idx="154">
                  <c:v>0.678</c:v>
                </c:pt>
                <c:pt idx="155">
                  <c:v>-0.346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9732219"/>
        <c:axId val="85778401"/>
      </c:lineChart>
      <c:catAx>
        <c:axId val="397322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600" spc="-1" strike="noStrike">
                <a:latin typeface="Arial"/>
              </a:defRPr>
            </a:pPr>
          </a:p>
        </c:txPr>
        <c:crossAx val="85778401"/>
        <c:auto val="1"/>
        <c:lblAlgn val="ctr"/>
        <c:lblOffset val="100"/>
        <c:noMultiLvlLbl val="0"/>
      </c:catAx>
      <c:valAx>
        <c:axId val="857784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7322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1201320</xdr:colOff>
      <xdr:row>161</xdr:row>
      <xdr:rowOff>66240</xdr:rowOff>
    </xdr:from>
    <xdr:to>
      <xdr:col>27</xdr:col>
      <xdr:colOff>1324440</xdr:colOff>
      <xdr:row>182</xdr:row>
      <xdr:rowOff>175680</xdr:rowOff>
    </xdr:to>
    <xdr:graphicFrame>
      <xdr:nvGraphicFramePr>
        <xdr:cNvPr id="0" name=""/>
        <xdr:cNvGraphicFramePr/>
      </xdr:nvGraphicFramePr>
      <xdr:xfrm>
        <a:off x="20074680" y="28343160"/>
        <a:ext cx="6511680" cy="37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414720</xdr:colOff>
      <xdr:row>162</xdr:row>
      <xdr:rowOff>360</xdr:rowOff>
    </xdr:from>
    <xdr:to>
      <xdr:col>39</xdr:col>
      <xdr:colOff>428760</xdr:colOff>
      <xdr:row>182</xdr:row>
      <xdr:rowOff>14760</xdr:rowOff>
    </xdr:to>
    <xdr:graphicFrame>
      <xdr:nvGraphicFramePr>
        <xdr:cNvPr id="1" name=""/>
        <xdr:cNvGraphicFramePr/>
      </xdr:nvGraphicFramePr>
      <xdr:xfrm>
        <a:off x="32963400" y="28452600"/>
        <a:ext cx="6936120" cy="351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99"/>
  <sheetViews>
    <sheetView showFormulas="false" showGridLines="true" showRowColHeaders="true" showZeros="true" rightToLeft="false" tabSelected="true" showOutlineSymbols="true" defaultGridColor="true" view="normal" topLeftCell="A46" colorId="64" zoomScale="60" zoomScaleNormal="60" zoomScalePageLayoutView="100" workbookViewId="0">
      <selection pane="topLeft" activeCell="Q104" activeCellId="0" sqref="Q10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2.81"/>
    <col collapsed="false" customWidth="true" hidden="false" outlineLevel="0" max="2" min="2" style="2" width="4.12"/>
    <col collapsed="false" customWidth="true" hidden="false" outlineLevel="0" max="3" min="3" style="3" width="6.22"/>
    <col collapsed="false" customWidth="true" hidden="false" outlineLevel="0" max="4" min="4" style="3" width="8.04"/>
    <col collapsed="false" customWidth="true" hidden="false" outlineLevel="0" max="5" min="5" style="3" width="11.52"/>
    <col collapsed="false" customWidth="true" hidden="false" outlineLevel="0" max="6" min="6" style="3" width="7.34"/>
    <col collapsed="false" customWidth="true" hidden="false" outlineLevel="0" max="7" min="7" style="3" width="11.52"/>
    <col collapsed="false" customWidth="true" hidden="false" outlineLevel="0" max="8" min="8" style="3" width="6.22"/>
    <col collapsed="false" customWidth="true" hidden="false" outlineLevel="0" max="9" min="9" style="3" width="13.77"/>
    <col collapsed="false" customWidth="false" hidden="false" outlineLevel="0" max="10" min="10" style="3" width="10.69"/>
    <col collapsed="false" customWidth="true" hidden="false" outlineLevel="0" max="11" min="11" style="3" width="6.54"/>
    <col collapsed="false" customWidth="true" hidden="false" outlineLevel="0" max="12" min="12" style="4" width="5.55"/>
    <col collapsed="false" customWidth="true" hidden="false" outlineLevel="0" max="13" min="13" style="3" width="6.54"/>
    <col collapsed="false" customWidth="true" hidden="false" outlineLevel="0" max="14" min="14" style="3" width="13.3"/>
    <col collapsed="false" customWidth="true" hidden="false" outlineLevel="0" max="15" min="15" style="3" width="23.83"/>
    <col collapsed="false" customWidth="true" hidden="false" outlineLevel="0" max="16" min="16" style="3" width="20.6"/>
    <col collapsed="false" customWidth="true" hidden="false" outlineLevel="0" max="18" min="17" style="3" width="18.83"/>
    <col collapsed="false" customWidth="true" hidden="false" outlineLevel="0" max="19" min="19" style="3" width="23.83"/>
    <col collapsed="false" customWidth="true" hidden="false" outlineLevel="0" max="20" min="20" style="3" width="18.84"/>
    <col collapsed="false" customWidth="true" hidden="false" outlineLevel="0" max="21" min="21" style="3" width="18.58"/>
    <col collapsed="false" customWidth="true" hidden="false" outlineLevel="0" max="22" min="22" style="3" width="17.06"/>
    <col collapsed="false" customWidth="true" hidden="false" outlineLevel="0" max="23" min="23" style="3" width="13.16"/>
    <col collapsed="false" customWidth="false" hidden="false" outlineLevel="0" max="24" min="24" style="3" width="10.69"/>
    <col collapsed="false" customWidth="true" hidden="false" outlineLevel="0" max="25" min="25" style="3" width="28.26"/>
    <col collapsed="false" customWidth="false" hidden="false" outlineLevel="0" max="27" min="26" style="3" width="10.69"/>
    <col collapsed="false" customWidth="true" hidden="false" outlineLevel="0" max="28" min="28" style="3" width="19.12"/>
    <col collapsed="false" customWidth="true" hidden="false" outlineLevel="0" max="29" min="29" style="3" width="20.71"/>
    <col collapsed="false" customWidth="true" hidden="false" outlineLevel="0" max="30" min="30" style="3" width="33.52"/>
    <col collapsed="false" customWidth="true" hidden="false" outlineLevel="0" max="31" min="31" style="3" width="29.91"/>
    <col collapsed="false" customWidth="true" hidden="false" outlineLevel="0" max="32" min="32" style="3" width="12.45"/>
    <col collapsed="false" customWidth="false" hidden="false" outlineLevel="0" max="34" min="33" style="3" width="10.69"/>
    <col collapsed="false" customWidth="true" hidden="false" outlineLevel="0" max="35" min="35" style="3" width="13.77"/>
    <col collapsed="false" customWidth="true" hidden="false" outlineLevel="0" max="36" min="36" style="3" width="18.42"/>
    <col collapsed="false" customWidth="false" hidden="false" outlineLevel="0" max="630" min="37" style="3" width="10.69"/>
    <col collapsed="false" customWidth="true" hidden="false" outlineLevel="0" max="1024" min="631" style="0" width="11.52"/>
  </cols>
  <sheetData>
    <row r="1" customFormat="false" ht="13.8" hidden="false" customHeight="false" outlineLevel="0" collapsed="false">
      <c r="B1" s="5" t="s">
        <v>0</v>
      </c>
      <c r="C1" s="6" t="n">
        <v>156</v>
      </c>
      <c r="D1" s="0"/>
      <c r="E1" s="0"/>
      <c r="F1" s="0"/>
      <c r="G1" s="0"/>
    </row>
    <row r="2" customFormat="false" ht="13.8" hidden="false" customHeight="false" outlineLevel="0" collapsed="false">
      <c r="B2" s="7" t="s">
        <v>1</v>
      </c>
      <c r="C2" s="8" t="n">
        <v>6</v>
      </c>
      <c r="E2" s="0"/>
      <c r="G2" s="0"/>
    </row>
    <row r="3" customFormat="false" ht="15" hidden="false" customHeight="false" outlineLevel="0" collapsed="false">
      <c r="A3" s="9" t="s">
        <v>2</v>
      </c>
      <c r="B3" s="10" t="s">
        <v>3</v>
      </c>
      <c r="C3" s="10"/>
      <c r="D3" s="10"/>
      <c r="E3" s="10"/>
      <c r="F3" s="10"/>
      <c r="G3" s="10"/>
      <c r="H3" s="10"/>
      <c r="I3" s="9" t="s">
        <v>4</v>
      </c>
      <c r="J3" s="0"/>
      <c r="K3" s="11"/>
      <c r="N3" s="12" t="s">
        <v>5</v>
      </c>
      <c r="O3" s="12"/>
      <c r="P3" s="12"/>
      <c r="Q3" s="12"/>
      <c r="R3" s="12"/>
      <c r="S3" s="12"/>
      <c r="T3" s="12"/>
      <c r="V3" s="0"/>
      <c r="W3" s="0"/>
      <c r="X3" s="0"/>
      <c r="Y3" s="0"/>
      <c r="Z3" s="9" t="s">
        <v>6</v>
      </c>
      <c r="AA3" s="9" t="s">
        <v>7</v>
      </c>
      <c r="AC3" s="0"/>
      <c r="AD3" s="13" t="s">
        <v>8</v>
      </c>
      <c r="AF3" s="0"/>
      <c r="AG3" s="0"/>
      <c r="AH3" s="13" t="s">
        <v>9</v>
      </c>
      <c r="AI3" s="13"/>
      <c r="AJ3" s="13"/>
      <c r="AK3" s="13"/>
    </row>
    <row r="4" customFormat="false" ht="13.8" hidden="false" customHeight="false" outlineLevel="0" collapsed="false">
      <c r="A4" s="14" t="n">
        <v>1</v>
      </c>
      <c r="B4" s="15" t="n">
        <v>1</v>
      </c>
      <c r="C4" s="16" t="n">
        <v>1.34</v>
      </c>
      <c r="D4" s="16" t="n">
        <v>1.587</v>
      </c>
      <c r="E4" s="16" t="n">
        <v>0.986</v>
      </c>
      <c r="F4" s="16" t="n">
        <v>0.596</v>
      </c>
      <c r="G4" s="16" t="n">
        <v>0.153</v>
      </c>
      <c r="H4" s="16" t="n">
        <v>0.393</v>
      </c>
      <c r="I4" s="17" t="n">
        <v>7.769</v>
      </c>
      <c r="J4" s="0"/>
      <c r="N4" s="18" t="n">
        <f aca="false" t="array" ref="N4:T10">MINVERSE(MMULT(TRANSPOSE(B4:H159),B4:H159))</f>
        <v>0.156519137627292</v>
      </c>
      <c r="O4" s="19" t="n">
        <v>0.0464927027813519</v>
      </c>
      <c r="P4" s="19" t="n">
        <v>-0.101694029749594</v>
      </c>
      <c r="Q4" s="19" t="n">
        <v>-0.0511520156085744</v>
      </c>
      <c r="R4" s="19" t="n">
        <v>-0.025639852912385</v>
      </c>
      <c r="S4" s="19" t="n">
        <v>-0.13088715527049</v>
      </c>
      <c r="T4" s="20" t="n">
        <v>0.0189385686129</v>
      </c>
      <c r="V4" s="0"/>
      <c r="W4" s="0"/>
      <c r="X4" s="0"/>
      <c r="Y4" s="0"/>
      <c r="Z4" s="21" t="n">
        <v>7.005</v>
      </c>
      <c r="AA4" s="17" t="n">
        <v>0.764</v>
      </c>
      <c r="AC4" s="22"/>
      <c r="AF4" s="0"/>
      <c r="AG4" s="0"/>
    </row>
    <row r="5" customFormat="false" ht="13.8" hidden="false" customHeight="false" outlineLevel="0" collapsed="false">
      <c r="A5" s="14" t="n">
        <v>2</v>
      </c>
      <c r="B5" s="15" t="n">
        <v>1</v>
      </c>
      <c r="C5" s="16" t="n">
        <v>1.383</v>
      </c>
      <c r="D5" s="16" t="n">
        <v>1.573</v>
      </c>
      <c r="E5" s="16" t="n">
        <v>0.996</v>
      </c>
      <c r="F5" s="16" t="n">
        <v>0.592</v>
      </c>
      <c r="G5" s="16" t="n">
        <v>0.252</v>
      </c>
      <c r="H5" s="16" t="n">
        <v>0.41</v>
      </c>
      <c r="I5" s="17" t="n">
        <v>7.6</v>
      </c>
      <c r="J5" s="0"/>
      <c r="N5" s="23" t="n">
        <v>0.0464927027813514</v>
      </c>
      <c r="O5" s="24" t="n">
        <v>0.167305749419329</v>
      </c>
      <c r="P5" s="24" t="n">
        <v>-0.0727737192269977</v>
      </c>
      <c r="Q5" s="24" t="n">
        <v>-0.158113376295091</v>
      </c>
      <c r="R5" s="24" t="n">
        <v>0.00711264677907486</v>
      </c>
      <c r="S5" s="24" t="n">
        <v>0.0531688704028744</v>
      </c>
      <c r="T5" s="25" t="n">
        <v>-0.0715059259868935</v>
      </c>
      <c r="V5" s="0"/>
      <c r="W5" s="0"/>
      <c r="X5" s="0"/>
      <c r="Y5" s="0"/>
      <c r="Z5" s="21" t="n">
        <v>7.093</v>
      </c>
      <c r="AA5" s="17" t="n">
        <v>0.507</v>
      </c>
      <c r="AD5" s="26" t="s">
        <v>10</v>
      </c>
      <c r="AF5" s="0"/>
      <c r="AG5" s="0"/>
      <c r="AH5" s="9" t="s">
        <v>2</v>
      </c>
      <c r="AI5" s="13" t="s">
        <v>11</v>
      </c>
      <c r="AJ5" s="13" t="s">
        <v>12</v>
      </c>
      <c r="AK5" s="9" t="s">
        <v>7</v>
      </c>
    </row>
    <row r="6" customFormat="false" ht="13.8" hidden="false" customHeight="false" outlineLevel="0" collapsed="false">
      <c r="A6" s="14" t="n">
        <v>3</v>
      </c>
      <c r="B6" s="15" t="n">
        <v>1</v>
      </c>
      <c r="C6" s="16" t="n">
        <v>1.488</v>
      </c>
      <c r="D6" s="16" t="n">
        <v>1.582</v>
      </c>
      <c r="E6" s="16" t="n">
        <v>1.028</v>
      </c>
      <c r="F6" s="16" t="n">
        <v>0.603</v>
      </c>
      <c r="G6" s="16" t="n">
        <v>0.271</v>
      </c>
      <c r="H6" s="16" t="n">
        <v>0.341</v>
      </c>
      <c r="I6" s="17" t="n">
        <v>7.554</v>
      </c>
      <c r="J6" s="0"/>
      <c r="N6" s="23" t="n">
        <v>-0.101694029749593</v>
      </c>
      <c r="O6" s="24" t="n">
        <v>-0.0727737192269988</v>
      </c>
      <c r="P6" s="24" t="n">
        <v>0.197165463042593</v>
      </c>
      <c r="Q6" s="24" t="n">
        <v>-0.0634448736890981</v>
      </c>
      <c r="R6" s="24" t="n">
        <v>-0.091772491022247</v>
      </c>
      <c r="S6" s="24" t="n">
        <v>0.0109470489795042</v>
      </c>
      <c r="T6" s="25" t="n">
        <v>0.0835896059723679</v>
      </c>
      <c r="V6" s="0"/>
      <c r="W6" s="0"/>
      <c r="X6" s="0"/>
      <c r="Y6" s="0"/>
      <c r="Z6" s="21" t="n">
        <v>7.177</v>
      </c>
      <c r="AA6" s="17" t="n">
        <v>0.377</v>
      </c>
      <c r="AD6" s="27" t="n">
        <f aca="false">(V37-V36)^2</f>
        <v>0.0658341745535248</v>
      </c>
      <c r="AF6" s="0"/>
      <c r="AG6" s="0"/>
      <c r="AH6" s="14" t="n">
        <v>1</v>
      </c>
      <c r="AI6" s="28" t="n">
        <f aca="false">(AH6-0.5)/156</f>
        <v>0.0032051282051282</v>
      </c>
      <c r="AJ6" s="17" t="n">
        <f aca="false">_xlfn.NORM.S.INV(AI6)</f>
        <v>-2.72602283131374</v>
      </c>
      <c r="AK6" s="17" t="n">
        <v>0.764</v>
      </c>
    </row>
    <row r="7" customFormat="false" ht="13.8" hidden="false" customHeight="false" outlineLevel="0" collapsed="false">
      <c r="A7" s="14" t="n">
        <v>4</v>
      </c>
      <c r="B7" s="15" t="n">
        <v>1</v>
      </c>
      <c r="C7" s="16" t="n">
        <v>1.38</v>
      </c>
      <c r="D7" s="16" t="n">
        <v>1.624</v>
      </c>
      <c r="E7" s="16" t="n">
        <v>1.026</v>
      </c>
      <c r="F7" s="16" t="n">
        <v>0.591</v>
      </c>
      <c r="G7" s="16" t="n">
        <v>0.354</v>
      </c>
      <c r="H7" s="16" t="n">
        <v>0.118</v>
      </c>
      <c r="I7" s="17" t="n">
        <v>7.494</v>
      </c>
      <c r="J7" s="0"/>
      <c r="N7" s="23" t="n">
        <v>-0.0511520156085743</v>
      </c>
      <c r="O7" s="24" t="n">
        <v>-0.15811337629509</v>
      </c>
      <c r="P7" s="24" t="n">
        <v>-0.0634448736890994</v>
      </c>
      <c r="Q7" s="24" t="n">
        <v>0.393181086310811</v>
      </c>
      <c r="R7" s="24" t="n">
        <v>-0.0182525309407778</v>
      </c>
      <c r="S7" s="24" t="n">
        <v>-0.0104376301650239</v>
      </c>
      <c r="T7" s="25" t="n">
        <v>-0.046077687979288</v>
      </c>
      <c r="V7" s="0"/>
      <c r="W7" s="0"/>
      <c r="X7" s="0"/>
      <c r="Y7" s="0"/>
      <c r="Z7" s="21" t="n">
        <v>6.945</v>
      </c>
      <c r="AA7" s="17" t="n">
        <v>0.549</v>
      </c>
      <c r="AD7" s="27" t="n">
        <f aca="false">(V38-V37)^2</f>
        <v>0.0169661089325307</v>
      </c>
      <c r="AF7" s="0"/>
      <c r="AG7" s="0"/>
      <c r="AH7" s="14" t="n">
        <v>2</v>
      </c>
      <c r="AI7" s="28" t="n">
        <f aca="false">(AH7-0.5)/156</f>
        <v>0.00961538461538462</v>
      </c>
      <c r="AJ7" s="17" t="n">
        <f aca="false">_xlfn.NORM.S.INV(AI7)</f>
        <v>-2.34102713763045</v>
      </c>
      <c r="AK7" s="17" t="n">
        <v>0.507</v>
      </c>
    </row>
    <row r="8" customFormat="false" ht="13.8" hidden="false" customHeight="false" outlineLevel="0" collapsed="false">
      <c r="A8" s="14" t="n">
        <v>5</v>
      </c>
      <c r="B8" s="15" t="n">
        <v>1</v>
      </c>
      <c r="C8" s="16" t="n">
        <v>1.396</v>
      </c>
      <c r="D8" s="16" t="n">
        <v>1.522</v>
      </c>
      <c r="E8" s="16" t="n">
        <v>0.999</v>
      </c>
      <c r="F8" s="16" t="n">
        <v>0.557</v>
      </c>
      <c r="G8" s="16" t="n">
        <v>0.322</v>
      </c>
      <c r="H8" s="16" t="n">
        <v>0.298</v>
      </c>
      <c r="I8" s="17" t="n">
        <v>7.488</v>
      </c>
      <c r="J8" s="0"/>
      <c r="N8" s="23" t="n">
        <v>-0.0256398529123853</v>
      </c>
      <c r="O8" s="24" t="n">
        <v>0.0071126467790761</v>
      </c>
      <c r="P8" s="24" t="n">
        <v>-0.0917724910222469</v>
      </c>
      <c r="Q8" s="24" t="n">
        <v>-0.0182525309407797</v>
      </c>
      <c r="R8" s="24" t="n">
        <v>0.494931566950483</v>
      </c>
      <c r="S8" s="24" t="n">
        <v>-0.140705216346748</v>
      </c>
      <c r="T8" s="25" t="n">
        <v>-0.225233924988718</v>
      </c>
      <c r="V8" s="0"/>
      <c r="W8" s="0"/>
      <c r="X8" s="0"/>
      <c r="Y8" s="0"/>
      <c r="Z8" s="21" t="n">
        <v>6.924</v>
      </c>
      <c r="AA8" s="17" t="n">
        <v>0.564</v>
      </c>
      <c r="AD8" s="27" t="n">
        <f aca="false">(V39-V38)^2</f>
        <v>0.029688955965814</v>
      </c>
      <c r="AF8" s="0"/>
      <c r="AG8" s="0"/>
      <c r="AH8" s="14" t="n">
        <v>3</v>
      </c>
      <c r="AI8" s="28" t="n">
        <f aca="false">(AH8-0.5)/156</f>
        <v>0.016025641025641</v>
      </c>
      <c r="AJ8" s="17" t="n">
        <f aca="false">_xlfn.NORM.S.INV(AI8)</f>
        <v>-2.14377047621164</v>
      </c>
      <c r="AK8" s="17" t="n">
        <v>0.377</v>
      </c>
    </row>
    <row r="9" customFormat="false" ht="13.8" hidden="false" customHeight="false" outlineLevel="0" collapsed="false">
      <c r="A9" s="14" t="n">
        <v>6</v>
      </c>
      <c r="B9" s="15" t="n">
        <v>1</v>
      </c>
      <c r="C9" s="16" t="n">
        <v>1.452</v>
      </c>
      <c r="D9" s="16" t="n">
        <v>1.526</v>
      </c>
      <c r="E9" s="16" t="n">
        <v>1.052</v>
      </c>
      <c r="F9" s="16" t="n">
        <v>0.572</v>
      </c>
      <c r="G9" s="16" t="n">
        <v>0.263</v>
      </c>
      <c r="H9" s="16" t="n">
        <v>0.343</v>
      </c>
      <c r="I9" s="17" t="n">
        <v>7.48</v>
      </c>
      <c r="J9" s="0"/>
      <c r="N9" s="29" t="n">
        <v>-0.130887155270491</v>
      </c>
      <c r="O9" s="24" t="n">
        <v>0.0531688704028742</v>
      </c>
      <c r="P9" s="24" t="n">
        <v>0.0109470489795061</v>
      </c>
      <c r="Q9" s="24" t="n">
        <v>-0.010437630165025</v>
      </c>
      <c r="R9" s="24" t="n">
        <v>-0.14070521634675</v>
      </c>
      <c r="S9" s="24" t="n">
        <v>0.870392410906962</v>
      </c>
      <c r="T9" s="25" t="n">
        <v>-0.258164040316572</v>
      </c>
      <c r="V9" s="0"/>
      <c r="W9" s="0"/>
      <c r="X9" s="0"/>
      <c r="Y9" s="0"/>
      <c r="Z9" s="21" t="n">
        <v>7.065</v>
      </c>
      <c r="AA9" s="17" t="n">
        <v>0.415</v>
      </c>
      <c r="AD9" s="27" t="n">
        <f aca="false">(V40-V39)^2</f>
        <v>0.000240199683519383</v>
      </c>
      <c r="AF9" s="0"/>
      <c r="AG9" s="0"/>
      <c r="AH9" s="14" t="n">
        <v>4</v>
      </c>
      <c r="AI9" s="28" t="n">
        <f aca="false">(AH9-0.5)/156</f>
        <v>0.0224358974358974</v>
      </c>
      <c r="AJ9" s="17" t="n">
        <f aca="false">_xlfn.NORM.S.INV(AI9)</f>
        <v>-2.00585430391655</v>
      </c>
      <c r="AK9" s="17" t="n">
        <v>0.549</v>
      </c>
    </row>
    <row r="10" customFormat="false" ht="13.8" hidden="false" customHeight="false" outlineLevel="0" collapsed="false">
      <c r="A10" s="14" t="n">
        <v>7</v>
      </c>
      <c r="B10" s="15" t="n">
        <v>1</v>
      </c>
      <c r="C10" s="16" t="n">
        <v>1.387</v>
      </c>
      <c r="D10" s="16" t="n">
        <v>1.487</v>
      </c>
      <c r="E10" s="16" t="n">
        <v>1.009</v>
      </c>
      <c r="F10" s="16" t="n">
        <v>0.574</v>
      </c>
      <c r="G10" s="16" t="n">
        <v>0.267</v>
      </c>
      <c r="H10" s="16" t="n">
        <v>0.373</v>
      </c>
      <c r="I10" s="17" t="n">
        <v>7.343</v>
      </c>
      <c r="J10" s="0"/>
      <c r="N10" s="30" t="n">
        <v>0.0189385686129005</v>
      </c>
      <c r="O10" s="31" t="n">
        <v>-0.0715059259868944</v>
      </c>
      <c r="P10" s="31" t="n">
        <v>0.0835896059723671</v>
      </c>
      <c r="Q10" s="31" t="n">
        <v>-0.0460776879792862</v>
      </c>
      <c r="R10" s="31" t="n">
        <v>-0.225233924988718</v>
      </c>
      <c r="S10" s="31" t="n">
        <v>-0.258164040316574</v>
      </c>
      <c r="T10" s="32" t="n">
        <v>1.03342014296274</v>
      </c>
      <c r="V10" s="0"/>
      <c r="W10" s="0"/>
      <c r="X10" s="0"/>
      <c r="Y10" s="0"/>
      <c r="Z10" s="21" t="n">
        <v>6.959</v>
      </c>
      <c r="AA10" s="17" t="n">
        <v>0.384</v>
      </c>
      <c r="AD10" s="27" t="n">
        <f aca="false">(V41-V40)^2</f>
        <v>0.022421175189035</v>
      </c>
      <c r="AF10" s="0"/>
      <c r="AG10" s="0"/>
      <c r="AH10" s="14" t="n">
        <v>5</v>
      </c>
      <c r="AI10" s="28" t="n">
        <f aca="false">(AH10-0.5)/156</f>
        <v>0.0288461538461538</v>
      </c>
      <c r="AJ10" s="17" t="n">
        <f aca="false">_xlfn.NORM.S.INV(AI10)</f>
        <v>-1.898028652622</v>
      </c>
      <c r="AK10" s="17" t="n">
        <v>0.564</v>
      </c>
    </row>
    <row r="11" customFormat="false" ht="13.8" hidden="false" customHeight="false" outlineLevel="0" collapsed="false">
      <c r="A11" s="14" t="n">
        <v>8</v>
      </c>
      <c r="B11" s="15" t="n">
        <v>1</v>
      </c>
      <c r="C11" s="16" t="n">
        <v>1.303</v>
      </c>
      <c r="D11" s="16" t="n">
        <v>1.557</v>
      </c>
      <c r="E11" s="16" t="n">
        <v>1.026</v>
      </c>
      <c r="F11" s="16" t="n">
        <v>0.585</v>
      </c>
      <c r="G11" s="16" t="n">
        <v>0.33</v>
      </c>
      <c r="H11" s="16" t="n">
        <v>0.38</v>
      </c>
      <c r="I11" s="17" t="n">
        <v>7.307</v>
      </c>
      <c r="J11" s="0"/>
      <c r="V11" s="0"/>
      <c r="W11" s="0"/>
      <c r="X11" s="0"/>
      <c r="Y11" s="0"/>
      <c r="Z11" s="21" t="n">
        <v>7.044</v>
      </c>
      <c r="AA11" s="17" t="n">
        <v>0.263</v>
      </c>
      <c r="AD11" s="27" t="n">
        <f aca="false">(V42-V41)^2</f>
        <v>0.000926255132124487</v>
      </c>
      <c r="AF11" s="0"/>
      <c r="AG11" s="0"/>
      <c r="AH11" s="14" t="n">
        <v>6</v>
      </c>
      <c r="AI11" s="28" t="n">
        <f aca="false">(AH11-0.5)/156</f>
        <v>0.0352564102564103</v>
      </c>
      <c r="AJ11" s="17" t="n">
        <f aca="false">_xlfn.NORM.S.INV(AI11)</f>
        <v>-1.8086022383124</v>
      </c>
      <c r="AK11" s="17" t="n">
        <v>0.415</v>
      </c>
    </row>
    <row r="12" customFormat="false" ht="13.8" hidden="false" customHeight="false" outlineLevel="0" collapsed="false">
      <c r="A12" s="14" t="n">
        <v>9</v>
      </c>
      <c r="B12" s="15" t="n">
        <v>1</v>
      </c>
      <c r="C12" s="16" t="n">
        <v>1.365</v>
      </c>
      <c r="D12" s="16" t="n">
        <v>1.505</v>
      </c>
      <c r="E12" s="16" t="n">
        <v>1.039</v>
      </c>
      <c r="F12" s="16" t="n">
        <v>0.584</v>
      </c>
      <c r="G12" s="16" t="n">
        <v>0.285</v>
      </c>
      <c r="H12" s="16" t="n">
        <v>0.308</v>
      </c>
      <c r="I12" s="17" t="n">
        <v>7.278</v>
      </c>
      <c r="J12" s="0"/>
      <c r="N12" s="9" t="s">
        <v>13</v>
      </c>
      <c r="O12" s="9"/>
      <c r="P12" s="9"/>
      <c r="V12" s="0"/>
      <c r="W12" s="0"/>
      <c r="X12" s="0"/>
      <c r="Y12" s="0"/>
      <c r="Z12" s="21" t="n">
        <v>6.954</v>
      </c>
      <c r="AA12" s="17" t="n">
        <v>0.324</v>
      </c>
      <c r="AD12" s="27" t="n">
        <f aca="false">(V43-V42)^2</f>
        <v>0.0147758828084461</v>
      </c>
      <c r="AF12" s="0"/>
      <c r="AG12" s="0"/>
      <c r="AH12" s="14" t="n">
        <v>7</v>
      </c>
      <c r="AI12" s="28" t="n">
        <f aca="false">(AH12-0.5)/156</f>
        <v>0.0416666666666667</v>
      </c>
      <c r="AJ12" s="17" t="n">
        <f aca="false">_xlfn.NORM.S.INV(AI12)</f>
        <v>-1.73166439612225</v>
      </c>
      <c r="AK12" s="17" t="n">
        <v>0.384</v>
      </c>
    </row>
    <row r="13" customFormat="false" ht="13.8" hidden="false" customHeight="false" outlineLevel="0" collapsed="false">
      <c r="A13" s="14" t="n">
        <v>10</v>
      </c>
      <c r="B13" s="15" t="n">
        <v>1</v>
      </c>
      <c r="C13" s="16" t="n">
        <v>1.376</v>
      </c>
      <c r="D13" s="16" t="n">
        <v>1.475</v>
      </c>
      <c r="E13" s="16" t="n">
        <v>1.016</v>
      </c>
      <c r="F13" s="16" t="n">
        <v>0.532</v>
      </c>
      <c r="G13" s="16" t="n">
        <v>0.244</v>
      </c>
      <c r="H13" s="16" t="n">
        <v>0.226</v>
      </c>
      <c r="I13" s="17" t="n">
        <v>7.246</v>
      </c>
      <c r="J13" s="0"/>
      <c r="N13" s="33" t="s">
        <v>14</v>
      </c>
      <c r="O13" s="34" t="n">
        <f aca="false" t="array" ref="O13:P19">MMULT(MMULT(N4:T10,TRANSPOSE(B4:H159)),I4:I159)</f>
        <v>1.7952202293073</v>
      </c>
      <c r="P13" s="34" t="n">
        <v>1.7952202293073</v>
      </c>
      <c r="V13" s="0"/>
      <c r="W13" s="0"/>
      <c r="X13" s="0"/>
      <c r="Y13" s="0"/>
      <c r="Z13" s="21" t="n">
        <v>6.729</v>
      </c>
      <c r="AA13" s="17" t="n">
        <v>0.517</v>
      </c>
      <c r="AD13" s="27" t="n">
        <f aca="false">(V44-V43)^2</f>
        <v>0.00370495296752848</v>
      </c>
      <c r="AF13" s="0"/>
      <c r="AG13" s="0"/>
      <c r="AH13" s="14" t="n">
        <v>8</v>
      </c>
      <c r="AI13" s="28" t="n">
        <f aca="false">(AH13-0.5)/156</f>
        <v>0.0480769230769231</v>
      </c>
      <c r="AJ13" s="17" t="n">
        <f aca="false">_xlfn.NORM.S.INV(AI13)</f>
        <v>-1.66379278588507</v>
      </c>
      <c r="AK13" s="17" t="n">
        <v>0.263</v>
      </c>
    </row>
    <row r="14" customFormat="false" ht="13.8" hidden="false" customHeight="false" outlineLevel="0" collapsed="false">
      <c r="A14" s="14" t="n">
        <v>11</v>
      </c>
      <c r="B14" s="15" t="n">
        <v>1</v>
      </c>
      <c r="C14" s="16" t="n">
        <v>1.372</v>
      </c>
      <c r="D14" s="16" t="n">
        <v>1.548</v>
      </c>
      <c r="E14" s="16" t="n">
        <v>1.036</v>
      </c>
      <c r="F14" s="16" t="n">
        <v>0.557</v>
      </c>
      <c r="G14" s="16" t="n">
        <v>0.332</v>
      </c>
      <c r="H14" s="16" t="n">
        <v>0.29</v>
      </c>
      <c r="I14" s="17" t="n">
        <v>7.228</v>
      </c>
      <c r="J14" s="0"/>
      <c r="N14" s="33" t="s">
        <v>15</v>
      </c>
      <c r="O14" s="34" t="n">
        <v>0.775371626300438</v>
      </c>
      <c r="P14" s="34" t="n">
        <v>0.775371626300438</v>
      </c>
      <c r="V14" s="0"/>
      <c r="W14" s="0"/>
      <c r="X14" s="0"/>
      <c r="Y14" s="0"/>
      <c r="Z14" s="21" t="n">
        <v>6.971</v>
      </c>
      <c r="AA14" s="17" t="n">
        <v>0.257</v>
      </c>
      <c r="AD14" s="27" t="n">
        <f aca="false">(V45-V44)^2</f>
        <v>0.0374241874557519</v>
      </c>
      <c r="AF14" s="0"/>
      <c r="AG14" s="0"/>
      <c r="AH14" s="14" t="n">
        <v>9</v>
      </c>
      <c r="AI14" s="28" t="n">
        <f aca="false">(AH14-0.5)/156</f>
        <v>0.0544871794871795</v>
      </c>
      <c r="AJ14" s="17" t="n">
        <f aca="false">_xlfn.NORM.S.INV(AI14)</f>
        <v>-1.60282018548195</v>
      </c>
      <c r="AK14" s="17" t="n">
        <v>0.324</v>
      </c>
    </row>
    <row r="15" customFormat="false" ht="13.8" hidden="false" customHeight="false" outlineLevel="0" collapsed="false">
      <c r="A15" s="14" t="n">
        <v>12</v>
      </c>
      <c r="B15" s="15" t="n">
        <v>1</v>
      </c>
      <c r="C15" s="16" t="n">
        <v>1.034</v>
      </c>
      <c r="D15" s="16" t="n">
        <v>1.441</v>
      </c>
      <c r="E15" s="16" t="n">
        <v>0.963</v>
      </c>
      <c r="F15" s="16" t="n">
        <v>0.558</v>
      </c>
      <c r="G15" s="16" t="n">
        <v>0.144</v>
      </c>
      <c r="H15" s="16" t="n">
        <v>0.093</v>
      </c>
      <c r="I15" s="17" t="n">
        <v>7.167</v>
      </c>
      <c r="J15" s="0"/>
      <c r="N15" s="33" t="s">
        <v>16</v>
      </c>
      <c r="O15" s="34" t="n">
        <v>1.12419157869824</v>
      </c>
      <c r="P15" s="34" t="n">
        <v>1.12419157869824</v>
      </c>
      <c r="V15" s="0"/>
      <c r="W15" s="0"/>
      <c r="X15" s="0"/>
      <c r="Y15" s="0"/>
      <c r="Z15" s="21" t="n">
        <v>6.228</v>
      </c>
      <c r="AA15" s="17" t="n">
        <v>0.939</v>
      </c>
      <c r="AD15" s="27" t="n">
        <f aca="false">(V46-V45)^2</f>
        <v>0.0677170671553612</v>
      </c>
      <c r="AF15" s="0"/>
      <c r="AG15" s="0"/>
      <c r="AH15" s="14" t="n">
        <v>10</v>
      </c>
      <c r="AI15" s="28" t="n">
        <f aca="false">(AH15-0.5)/156</f>
        <v>0.0608974358974359</v>
      </c>
      <c r="AJ15" s="17" t="n">
        <f aca="false">_xlfn.NORM.S.INV(AI15)</f>
        <v>-1.54728361160603</v>
      </c>
      <c r="AK15" s="17" t="n">
        <v>0.517</v>
      </c>
    </row>
    <row r="16" customFormat="false" ht="13.8" hidden="false" customHeight="false" outlineLevel="0" collapsed="false">
      <c r="A16" s="14" t="n">
        <v>13</v>
      </c>
      <c r="B16" s="15" t="n">
        <v>1</v>
      </c>
      <c r="C16" s="16" t="n">
        <v>1.276</v>
      </c>
      <c r="D16" s="16" t="n">
        <v>1.455</v>
      </c>
      <c r="E16" s="16" t="n">
        <v>1.029</v>
      </c>
      <c r="F16" s="16" t="n">
        <v>0.371</v>
      </c>
      <c r="G16" s="16" t="n">
        <v>0.261</v>
      </c>
      <c r="H16" s="16" t="n">
        <v>0.082</v>
      </c>
      <c r="I16" s="17" t="n">
        <v>7.139</v>
      </c>
      <c r="J16" s="0"/>
      <c r="N16" s="33" t="s">
        <v>17</v>
      </c>
      <c r="O16" s="34" t="n">
        <v>1.07814273498155</v>
      </c>
      <c r="P16" s="34" t="n">
        <v>1.07814273498155</v>
      </c>
      <c r="V16" s="0"/>
      <c r="W16" s="0"/>
      <c r="X16" s="0"/>
      <c r="Y16" s="0"/>
      <c r="Z16" s="21" t="n">
        <v>6.277</v>
      </c>
      <c r="AA16" s="17" t="n">
        <v>0.862</v>
      </c>
      <c r="AD16" s="27" t="n">
        <f aca="false">(V47-V46)^2</f>
        <v>0.465440733205551</v>
      </c>
      <c r="AF16" s="0"/>
      <c r="AG16" s="0"/>
      <c r="AH16" s="14" t="n">
        <v>11</v>
      </c>
      <c r="AI16" s="28" t="n">
        <f aca="false">(AH16-0.5)/156</f>
        <v>0.0673076923076923</v>
      </c>
      <c r="AJ16" s="17" t="n">
        <f aca="false">_xlfn.NORM.S.INV(AI16)</f>
        <v>-1.49614687621636</v>
      </c>
      <c r="AK16" s="17" t="n">
        <v>0.257</v>
      </c>
    </row>
    <row r="17" customFormat="false" ht="13.8" hidden="false" customHeight="false" outlineLevel="0" collapsed="false">
      <c r="A17" s="14" t="n">
        <v>14</v>
      </c>
      <c r="B17" s="15" t="n">
        <v>1</v>
      </c>
      <c r="C17" s="16" t="n">
        <v>1.609</v>
      </c>
      <c r="D17" s="16" t="n">
        <v>1.479</v>
      </c>
      <c r="E17" s="16" t="n">
        <v>1.012</v>
      </c>
      <c r="F17" s="16" t="n">
        <v>0.526</v>
      </c>
      <c r="G17" s="16" t="n">
        <v>0.194</v>
      </c>
      <c r="H17" s="16" t="n">
        <v>0.316</v>
      </c>
      <c r="I17" s="17" t="n">
        <v>7.09</v>
      </c>
      <c r="J17" s="0"/>
      <c r="N17" s="33" t="s">
        <v>18</v>
      </c>
      <c r="O17" s="34" t="n">
        <v>1.45483236906842</v>
      </c>
      <c r="P17" s="34" t="n">
        <v>1.45483236906842</v>
      </c>
      <c r="V17" s="0"/>
      <c r="W17" s="0"/>
      <c r="X17" s="0"/>
      <c r="Y17" s="0"/>
      <c r="Z17" s="21" t="n">
        <v>6.964</v>
      </c>
      <c r="AA17" s="17" t="n">
        <v>0.126</v>
      </c>
      <c r="AD17" s="27" t="n">
        <f aca="false">(V48-V47)^2</f>
        <v>0.00594316919362696</v>
      </c>
      <c r="AF17" s="0"/>
      <c r="AG17" s="0"/>
      <c r="AH17" s="14" t="n">
        <v>12</v>
      </c>
      <c r="AI17" s="28" t="n">
        <f aca="false">(AH17-0.5)/156</f>
        <v>0.0737179487179487</v>
      </c>
      <c r="AJ17" s="17" t="n">
        <f aca="false">_xlfn.NORM.S.INV(AI17)</f>
        <v>-1.44864804193472</v>
      </c>
      <c r="AK17" s="17" t="n">
        <v>0.939</v>
      </c>
    </row>
    <row r="18" customFormat="false" ht="13.8" hidden="false" customHeight="false" outlineLevel="0" collapsed="false">
      <c r="A18" s="14" t="n">
        <v>15</v>
      </c>
      <c r="B18" s="15" t="n">
        <v>1</v>
      </c>
      <c r="C18" s="16" t="n">
        <v>1.333</v>
      </c>
      <c r="D18" s="16" t="n">
        <v>1.538</v>
      </c>
      <c r="E18" s="16" t="n">
        <v>0.996</v>
      </c>
      <c r="F18" s="16" t="n">
        <v>0.45</v>
      </c>
      <c r="G18" s="16" t="n">
        <v>0.348</v>
      </c>
      <c r="H18" s="16" t="n">
        <v>0.278</v>
      </c>
      <c r="I18" s="17" t="n">
        <v>7.054</v>
      </c>
      <c r="J18" s="0"/>
      <c r="N18" s="33" t="s">
        <v>19</v>
      </c>
      <c r="O18" s="34" t="n">
        <v>0.489783351465971</v>
      </c>
      <c r="P18" s="34" t="n">
        <v>0.489783351465971</v>
      </c>
      <c r="V18" s="0"/>
      <c r="W18" s="0"/>
      <c r="X18" s="0"/>
      <c r="Y18" s="0"/>
      <c r="Z18" s="21" t="n">
        <v>6.727</v>
      </c>
      <c r="AA18" s="17" t="n">
        <v>0.327</v>
      </c>
      <c r="AD18" s="27" t="n">
        <f aca="false">(V49-V48)^2</f>
        <v>0.541766698648195</v>
      </c>
      <c r="AF18" s="0"/>
      <c r="AG18" s="0"/>
      <c r="AH18" s="14" t="n">
        <v>13</v>
      </c>
      <c r="AI18" s="28" t="n">
        <f aca="false">(AH18-0.5)/156</f>
        <v>0.0801282051282051</v>
      </c>
      <c r="AJ18" s="17" t="n">
        <f aca="false">_xlfn.NORM.S.INV(AI18)</f>
        <v>-1.40420971335532</v>
      </c>
      <c r="AK18" s="17" t="n">
        <v>0.862</v>
      </c>
    </row>
    <row r="19" customFormat="false" ht="13.8" hidden="false" customHeight="false" outlineLevel="0" collapsed="false">
      <c r="A19" s="14" t="n">
        <v>16</v>
      </c>
      <c r="B19" s="15" t="n">
        <v>1</v>
      </c>
      <c r="C19" s="16" t="n">
        <v>1.499</v>
      </c>
      <c r="D19" s="16" t="n">
        <v>1.553</v>
      </c>
      <c r="E19" s="16" t="n">
        <v>0.999</v>
      </c>
      <c r="F19" s="16" t="n">
        <v>0.516</v>
      </c>
      <c r="G19" s="16" t="n">
        <v>0.298</v>
      </c>
      <c r="H19" s="16" t="n">
        <v>0.31</v>
      </c>
      <c r="I19" s="17" t="n">
        <v>7.021</v>
      </c>
      <c r="J19" s="0"/>
      <c r="N19" s="33" t="s">
        <v>20</v>
      </c>
      <c r="O19" s="34" t="n">
        <v>0.972280221352351</v>
      </c>
      <c r="P19" s="34" t="n">
        <v>0.972280221352351</v>
      </c>
      <c r="V19" s="0"/>
      <c r="W19" s="0"/>
      <c r="X19" s="0"/>
      <c r="Y19" s="0"/>
      <c r="Z19" s="21" t="n">
        <v>6.978</v>
      </c>
      <c r="AA19" s="17" t="n">
        <v>0.043</v>
      </c>
      <c r="AD19" s="27" t="n">
        <f aca="false">(V50-V49)^2</f>
        <v>0.0404061545321231</v>
      </c>
      <c r="AF19" s="0"/>
      <c r="AG19" s="0"/>
      <c r="AH19" s="14" t="n">
        <v>14</v>
      </c>
      <c r="AI19" s="28" t="n">
        <f aca="false">(AH19-0.5)/156</f>
        <v>0.0865384615384615</v>
      </c>
      <c r="AJ19" s="17" t="n">
        <f aca="false">_xlfn.NORM.S.INV(AI19)</f>
        <v>-1.36238338941802</v>
      </c>
      <c r="AK19" s="17" t="n">
        <v>0.126</v>
      </c>
    </row>
    <row r="20" customFormat="false" ht="13.8" hidden="false" customHeight="false" outlineLevel="0" collapsed="false">
      <c r="A20" s="14" t="n">
        <v>17</v>
      </c>
      <c r="B20" s="15" t="n">
        <v>1</v>
      </c>
      <c r="C20" s="16" t="n">
        <v>1.373</v>
      </c>
      <c r="D20" s="16" t="n">
        <v>1.454</v>
      </c>
      <c r="E20" s="16" t="n">
        <v>0.987</v>
      </c>
      <c r="F20" s="16" t="n">
        <v>0.495</v>
      </c>
      <c r="G20" s="16" t="n">
        <v>0.261</v>
      </c>
      <c r="H20" s="16" t="n">
        <v>0.265</v>
      </c>
      <c r="I20" s="17" t="n">
        <v>6.985</v>
      </c>
      <c r="J20" s="0"/>
      <c r="V20" s="0"/>
      <c r="W20" s="0"/>
      <c r="X20" s="0"/>
      <c r="Y20" s="0"/>
      <c r="Z20" s="21" t="n">
        <v>6.664</v>
      </c>
      <c r="AA20" s="17" t="n">
        <v>0.321</v>
      </c>
      <c r="AD20" s="27" t="n">
        <f aca="false">(V51-V50)^2</f>
        <v>0.08091278540277</v>
      </c>
      <c r="AF20" s="0"/>
      <c r="AG20" s="0"/>
      <c r="AH20" s="14" t="n">
        <v>15</v>
      </c>
      <c r="AI20" s="28" t="n">
        <f aca="false">(AH20-0.5)/156</f>
        <v>0.092948717948718</v>
      </c>
      <c r="AJ20" s="17" t="n">
        <f aca="false">_xlfn.NORM.S.INV(AI20)</f>
        <v>-1.3228134120097</v>
      </c>
      <c r="AK20" s="17" t="n">
        <v>0.327</v>
      </c>
    </row>
    <row r="21" customFormat="false" ht="13.8" hidden="false" customHeight="false" outlineLevel="0" collapsed="false">
      <c r="A21" s="14" t="n">
        <v>18</v>
      </c>
      <c r="B21" s="15" t="n">
        <v>1</v>
      </c>
      <c r="C21" s="16" t="n">
        <v>1.356</v>
      </c>
      <c r="D21" s="16" t="n">
        <v>1.504</v>
      </c>
      <c r="E21" s="16" t="n">
        <v>0.986</v>
      </c>
      <c r="F21" s="16" t="n">
        <v>0.473</v>
      </c>
      <c r="G21" s="16" t="n">
        <v>0.16</v>
      </c>
      <c r="H21" s="16" t="n">
        <v>0.21</v>
      </c>
      <c r="I21" s="17" t="n">
        <v>6.923</v>
      </c>
      <c r="J21" s="0"/>
      <c r="N21" s="9" t="s">
        <v>21</v>
      </c>
      <c r="O21" s="35" t="n">
        <f aca="false">P193/(116-7)</f>
        <v>0.389098287785672</v>
      </c>
      <c r="V21" s="0"/>
      <c r="W21" s="0"/>
      <c r="X21" s="0"/>
      <c r="Y21" s="0"/>
      <c r="Z21" s="21" t="n">
        <v>6.571</v>
      </c>
      <c r="AA21" s="17" t="n">
        <v>0.352</v>
      </c>
      <c r="AD21" s="27" t="n">
        <f aca="false">(V52-V51)^2</f>
        <v>0.077481827659133</v>
      </c>
      <c r="AF21" s="0"/>
      <c r="AG21" s="0"/>
      <c r="AH21" s="14" t="n">
        <v>16</v>
      </c>
      <c r="AI21" s="28" t="n">
        <f aca="false">(AH21-0.5)/156</f>
        <v>0.0993589743589743</v>
      </c>
      <c r="AJ21" s="17" t="n">
        <f aca="false">_xlfn.NORM.S.INV(AI21)</f>
        <v>-1.28521275189083</v>
      </c>
      <c r="AK21" s="17" t="n">
        <v>0.043</v>
      </c>
    </row>
    <row r="22" customFormat="false" ht="13.8" hidden="false" customHeight="false" outlineLevel="0" collapsed="false">
      <c r="A22" s="14" t="n">
        <v>19</v>
      </c>
      <c r="B22" s="15" t="n">
        <v>1</v>
      </c>
      <c r="C22" s="16" t="n">
        <v>1.433</v>
      </c>
      <c r="D22" s="16" t="n">
        <v>1.457</v>
      </c>
      <c r="E22" s="16" t="n">
        <v>0.874</v>
      </c>
      <c r="F22" s="16" t="n">
        <v>0.454</v>
      </c>
      <c r="G22" s="16" t="n">
        <v>0.28</v>
      </c>
      <c r="H22" s="16" t="n">
        <v>0.128</v>
      </c>
      <c r="I22" s="17" t="n">
        <v>6.892</v>
      </c>
      <c r="J22" s="0"/>
      <c r="N22" s="36"/>
      <c r="V22" s="0"/>
      <c r="W22" s="0"/>
      <c r="X22" s="0"/>
      <c r="Y22" s="0"/>
      <c r="Z22" s="21" t="n">
        <v>6.409</v>
      </c>
      <c r="AA22" s="17" t="n">
        <v>0.483</v>
      </c>
      <c r="AD22" s="27" t="n">
        <f aca="false">(V53-V52)^2</f>
        <v>0.000960982902901746</v>
      </c>
      <c r="AF22" s="0"/>
      <c r="AG22" s="0"/>
      <c r="AH22" s="14" t="n">
        <v>17</v>
      </c>
      <c r="AI22" s="28" t="n">
        <f aca="false">(AH22-0.5)/156</f>
        <v>0.105769230769231</v>
      </c>
      <c r="AJ22" s="17" t="n">
        <f aca="false">_xlfn.NORM.S.INV(AI22)</f>
        <v>-1.2493462419631</v>
      </c>
      <c r="AK22" s="17" t="n">
        <v>0.321</v>
      </c>
    </row>
    <row r="23" customFormat="false" ht="13.8" hidden="false" customHeight="false" outlineLevel="0" collapsed="false">
      <c r="A23" s="14" t="n">
        <v>20</v>
      </c>
      <c r="B23" s="15" t="n">
        <v>1</v>
      </c>
      <c r="C23" s="16" t="n">
        <v>1.269</v>
      </c>
      <c r="D23" s="16" t="n">
        <v>1.487</v>
      </c>
      <c r="E23" s="16" t="n">
        <v>0.92</v>
      </c>
      <c r="F23" s="16" t="n">
        <v>0.457</v>
      </c>
      <c r="G23" s="16" t="n">
        <v>0.046</v>
      </c>
      <c r="H23" s="16" t="n">
        <v>0.036</v>
      </c>
      <c r="I23" s="17" t="n">
        <v>6.852</v>
      </c>
      <c r="J23" s="0"/>
      <c r="N23" s="37" t="s">
        <v>22</v>
      </c>
      <c r="O23" s="37"/>
      <c r="V23" s="0"/>
      <c r="W23" s="0"/>
      <c r="X23" s="0"/>
      <c r="Y23" s="0"/>
      <c r="Z23" s="21" t="n">
        <v>6.165</v>
      </c>
      <c r="AA23" s="17" t="n">
        <v>0.687</v>
      </c>
      <c r="AD23" s="27" t="n">
        <f aca="false">(V54-V53)^2</f>
        <v>0.0172870341247255</v>
      </c>
      <c r="AF23" s="0"/>
      <c r="AG23" s="0"/>
      <c r="AH23" s="14" t="n">
        <v>18</v>
      </c>
      <c r="AI23" s="28" t="n">
        <f aca="false">(AH23-0.5)/156</f>
        <v>0.112179487179487</v>
      </c>
      <c r="AJ23" s="17" t="n">
        <f aca="false">_xlfn.NORM.S.INV(AI23)</f>
        <v>-1.21501866041983</v>
      </c>
      <c r="AK23" s="17" t="n">
        <v>0.352</v>
      </c>
    </row>
    <row r="24" customFormat="false" ht="13.8" hidden="false" customHeight="false" outlineLevel="0" collapsed="false">
      <c r="A24" s="14" t="n">
        <v>21</v>
      </c>
      <c r="B24" s="15" t="n">
        <v>1</v>
      </c>
      <c r="C24" s="16" t="n">
        <v>1.503</v>
      </c>
      <c r="D24" s="16" t="n">
        <v>1.31</v>
      </c>
      <c r="E24" s="16" t="n">
        <v>0.825</v>
      </c>
      <c r="F24" s="16" t="n">
        <v>0.598</v>
      </c>
      <c r="G24" s="16" t="n">
        <v>0.262</v>
      </c>
      <c r="H24" s="16" t="n">
        <v>0.182</v>
      </c>
      <c r="I24" s="17" t="n">
        <v>6.825</v>
      </c>
      <c r="J24" s="0"/>
      <c r="N24" s="38" t="n">
        <f aca="false">$O$21*N4</f>
        <v>0.0609013284564693</v>
      </c>
      <c r="O24" s="39" t="n">
        <f aca="false">$O$21*O4</f>
        <v>0.0180902310467521</v>
      </c>
      <c r="P24" s="39" t="n">
        <f aca="false">$O$21*P4</f>
        <v>-0.0395689728535922</v>
      </c>
      <c r="Q24" s="39" t="n">
        <f aca="false">$O$21*Q4</f>
        <v>-0.0199031616900822</v>
      </c>
      <c r="R24" s="39" t="n">
        <f aca="false">$O$21*R4</f>
        <v>-0.00997642286728548</v>
      </c>
      <c r="S24" s="39" t="n">
        <f aca="false">$O$21*S4</f>
        <v>-0.050927968008885</v>
      </c>
      <c r="T24" s="40" t="n">
        <f aca="false">$O$21*T4</f>
        <v>0.00736896462039087</v>
      </c>
      <c r="V24" s="0"/>
      <c r="W24" s="0"/>
      <c r="X24" s="0"/>
      <c r="Y24" s="0"/>
      <c r="Z24" s="21" t="n">
        <v>6.498</v>
      </c>
      <c r="AA24" s="17" t="n">
        <v>0.327</v>
      </c>
      <c r="AD24" s="27" t="n">
        <f aca="false">(V55-V54)^2</f>
        <v>0.0414265862051948</v>
      </c>
      <c r="AF24" s="0"/>
      <c r="AG24" s="0"/>
      <c r="AH24" s="14" t="n">
        <v>19</v>
      </c>
      <c r="AI24" s="28" t="n">
        <f aca="false">(AH24-0.5)/156</f>
        <v>0.118589743589744</v>
      </c>
      <c r="AJ24" s="17" t="n">
        <f aca="false">_xlfn.NORM.S.INV(AI24)</f>
        <v>-1.18206606728953</v>
      </c>
      <c r="AK24" s="17" t="n">
        <v>0.483</v>
      </c>
    </row>
    <row r="25" customFormat="false" ht="13.8" hidden="false" customHeight="false" outlineLevel="0" collapsed="false">
      <c r="A25" s="14" t="n">
        <v>22</v>
      </c>
      <c r="B25" s="15" t="n">
        <v>1</v>
      </c>
      <c r="C25" s="16" t="n">
        <v>1.3</v>
      </c>
      <c r="D25" s="16" t="n">
        <v>1.52</v>
      </c>
      <c r="E25" s="16" t="n">
        <v>0.999</v>
      </c>
      <c r="F25" s="16" t="n">
        <v>0.564</v>
      </c>
      <c r="G25" s="16" t="n">
        <v>0.375</v>
      </c>
      <c r="H25" s="16" t="n">
        <v>0.151</v>
      </c>
      <c r="I25" s="17" t="n">
        <v>6.726</v>
      </c>
      <c r="J25" s="0"/>
      <c r="N25" s="41" t="n">
        <f aca="false">$O$21*N5</f>
        <v>0.0180902310467519</v>
      </c>
      <c r="O25" s="42" t="n">
        <f aca="false">$O$21*O5</f>
        <v>0.0650983806357595</v>
      </c>
      <c r="P25" s="43" t="n">
        <f aca="false">$O$21*P5</f>
        <v>-0.02831612954702</v>
      </c>
      <c r="Q25" s="43" t="n">
        <f aca="false">$O$21*Q5</f>
        <v>-0.0615216439924315</v>
      </c>
      <c r="R25" s="43" t="n">
        <f aca="false">$O$21*R5</f>
        <v>0.0027675186833623</v>
      </c>
      <c r="S25" s="43" t="n">
        <f aca="false">$O$21*S5</f>
        <v>0.0206879164372567</v>
      </c>
      <c r="T25" s="44" t="n">
        <f aca="false">$O$21*T5</f>
        <v>-0.0278228333680293</v>
      </c>
      <c r="V25" s="0"/>
      <c r="W25" s="0"/>
      <c r="X25" s="0"/>
      <c r="Y25" s="0"/>
      <c r="Z25" s="21" t="n">
        <v>6.74</v>
      </c>
      <c r="AA25" s="17" t="n">
        <v>-0.014</v>
      </c>
      <c r="AD25" s="27" t="n">
        <f aca="false">(V56-V55)^2</f>
        <v>0.129534467819603</v>
      </c>
      <c r="AF25" s="0"/>
      <c r="AG25" s="0"/>
      <c r="AH25" s="14" t="n">
        <v>20</v>
      </c>
      <c r="AI25" s="28" t="n">
        <f aca="false">(AH25-0.5)/156</f>
        <v>0.125</v>
      </c>
      <c r="AJ25" s="17" t="n">
        <f aca="false">_xlfn.NORM.S.INV(AI25)</f>
        <v>-1.15034938037601</v>
      </c>
      <c r="AK25" s="17" t="n">
        <v>0.687</v>
      </c>
    </row>
    <row r="26" customFormat="false" ht="13.8" hidden="false" customHeight="false" outlineLevel="0" collapsed="false">
      <c r="A26" s="14" t="n">
        <v>23</v>
      </c>
      <c r="B26" s="15" t="n">
        <v>1</v>
      </c>
      <c r="C26" s="16" t="n">
        <v>1.07</v>
      </c>
      <c r="D26" s="16" t="n">
        <v>1.323</v>
      </c>
      <c r="E26" s="16" t="n">
        <v>0.861</v>
      </c>
      <c r="F26" s="16" t="n">
        <v>0.433</v>
      </c>
      <c r="G26" s="16" t="n">
        <v>0.074</v>
      </c>
      <c r="H26" s="16" t="n">
        <v>0.073</v>
      </c>
      <c r="I26" s="17" t="n">
        <v>6.595</v>
      </c>
      <c r="J26" s="0"/>
      <c r="N26" s="41" t="n">
        <f aca="false">$O$21*N6</f>
        <v>-0.039568972853592</v>
      </c>
      <c r="O26" s="43" t="n">
        <f aca="false">$O$21*O6</f>
        <v>-0.0283161295470205</v>
      </c>
      <c r="P26" s="42" t="n">
        <f aca="false">$O$21*P6</f>
        <v>0.0767167440803419</v>
      </c>
      <c r="Q26" s="43" t="n">
        <f aca="false">$O$21*Q6</f>
        <v>-0.0246862917212063</v>
      </c>
      <c r="R26" s="43" t="n">
        <f aca="false">$O$21*R6</f>
        <v>-0.0357085191225823</v>
      </c>
      <c r="S26" s="43" t="n">
        <f aca="false">$O$21*S6</f>
        <v>0.00425947801423098</v>
      </c>
      <c r="T26" s="44" t="n">
        <f aca="false">$O$21*T6</f>
        <v>0.0325245725605273</v>
      </c>
      <c r="V26" s="0"/>
      <c r="W26" s="0"/>
      <c r="X26" s="0"/>
      <c r="Y26" s="0"/>
      <c r="Z26" s="21" t="n">
        <v>5.778</v>
      </c>
      <c r="AA26" s="17" t="n">
        <v>0.817</v>
      </c>
      <c r="AD26" s="27" t="n">
        <f aca="false">(V57-V56)^2</f>
        <v>0.116292702445866</v>
      </c>
      <c r="AF26" s="0"/>
      <c r="AG26" s="0"/>
      <c r="AH26" s="14" t="n">
        <v>21</v>
      </c>
      <c r="AI26" s="28" t="n">
        <f aca="false">(AH26-0.5)/156</f>
        <v>0.131410256410256</v>
      </c>
      <c r="AJ26" s="17" t="n">
        <f aca="false">_xlfn.NORM.S.INV(AI26)</f>
        <v>-1.11974952787591</v>
      </c>
      <c r="AK26" s="17" t="n">
        <v>0.327</v>
      </c>
    </row>
    <row r="27" customFormat="false" ht="13.8" hidden="false" customHeight="false" outlineLevel="0" collapsed="false">
      <c r="A27" s="14" t="n">
        <v>24</v>
      </c>
      <c r="B27" s="15" t="n">
        <v>1</v>
      </c>
      <c r="C27" s="16" t="n">
        <v>1.324</v>
      </c>
      <c r="D27" s="16" t="n">
        <v>1.472</v>
      </c>
      <c r="E27" s="16" t="n">
        <v>1.045</v>
      </c>
      <c r="F27" s="16" t="n">
        <v>0.436</v>
      </c>
      <c r="G27" s="16" t="n">
        <v>0.111</v>
      </c>
      <c r="H27" s="16" t="n">
        <v>0.183</v>
      </c>
      <c r="I27" s="17" t="n">
        <v>6.592</v>
      </c>
      <c r="J27" s="0"/>
      <c r="N27" s="41" t="n">
        <f aca="false">$O$21*N7</f>
        <v>-0.0199031616900822</v>
      </c>
      <c r="O27" s="43" t="n">
        <f aca="false">$O$21*O7</f>
        <v>-0.0615216439924312</v>
      </c>
      <c r="P27" s="43" t="n">
        <f aca="false">$O$21*P7</f>
        <v>-0.0246862917212068</v>
      </c>
      <c r="Q27" s="42" t="n">
        <f aca="false">$O$21*Q7</f>
        <v>0.152986087473247</v>
      </c>
      <c r="R27" s="43" t="n">
        <f aca="false">$O$21*R7</f>
        <v>-0.00710202853681163</v>
      </c>
      <c r="S27" s="43" t="n">
        <f aca="false">$O$21*S7</f>
        <v>-0.00406126402575088</v>
      </c>
      <c r="T27" s="44" t="n">
        <f aca="false">$O$21*T7</f>
        <v>-0.0179287494978634</v>
      </c>
      <c r="V27" s="0"/>
      <c r="W27" s="0"/>
      <c r="X27" s="0"/>
      <c r="Y27" s="0"/>
      <c r="Z27" s="21" t="n">
        <v>6.47</v>
      </c>
      <c r="AA27" s="17" t="n">
        <v>0.122</v>
      </c>
      <c r="AD27" s="27" t="n">
        <f aca="false">(V58-V57)^2</f>
        <v>0.691276840761959</v>
      </c>
      <c r="AF27" s="0"/>
      <c r="AG27" s="0"/>
      <c r="AH27" s="14" t="n">
        <v>22</v>
      </c>
      <c r="AI27" s="28" t="n">
        <f aca="false">(AH27-0.5)/156</f>
        <v>0.137820512820513</v>
      </c>
      <c r="AJ27" s="17" t="n">
        <f aca="false">_xlfn.NORM.S.INV(AI27)</f>
        <v>-1.09016373350276</v>
      </c>
      <c r="AK27" s="17" t="n">
        <v>-0.014</v>
      </c>
    </row>
    <row r="28" customFormat="false" ht="13.8" hidden="false" customHeight="false" outlineLevel="0" collapsed="false">
      <c r="A28" s="14" t="n">
        <v>25</v>
      </c>
      <c r="B28" s="15" t="n">
        <v>1</v>
      </c>
      <c r="C28" s="16" t="n">
        <v>1.368</v>
      </c>
      <c r="D28" s="16" t="n">
        <v>1.43</v>
      </c>
      <c r="E28" s="16" t="n">
        <v>0.914</v>
      </c>
      <c r="F28" s="16" t="n">
        <v>0.351</v>
      </c>
      <c r="G28" s="16" t="n">
        <v>0.242</v>
      </c>
      <c r="H28" s="16" t="n">
        <v>0.097</v>
      </c>
      <c r="I28" s="17" t="n">
        <v>6.446</v>
      </c>
      <c r="J28" s="0"/>
      <c r="N28" s="41" t="n">
        <f aca="false">$O$21*N8</f>
        <v>-0.00997642286728558</v>
      </c>
      <c r="O28" s="43" t="n">
        <f aca="false">$O$21*O8</f>
        <v>0.00276751868336278</v>
      </c>
      <c r="P28" s="43" t="n">
        <f aca="false">$O$21*P8</f>
        <v>-0.0357085191225822</v>
      </c>
      <c r="Q28" s="43" t="n">
        <f aca="false">$O$21*Q8</f>
        <v>-0.00710202853681236</v>
      </c>
      <c r="R28" s="42" t="n">
        <f aca="false">$O$21*R8</f>
        <v>0.192577025271512</v>
      </c>
      <c r="S28" s="43" t="n">
        <f aca="false">$O$21*S8</f>
        <v>-0.054748158763032</v>
      </c>
      <c r="T28" s="44" t="n">
        <f aca="false">$O$21*T8</f>
        <v>-0.0876381345643568</v>
      </c>
      <c r="V28" s="0"/>
      <c r="W28" s="0"/>
      <c r="X28" s="0"/>
      <c r="Y28" s="0"/>
      <c r="Z28" s="21" t="n">
        <v>6.172</v>
      </c>
      <c r="AA28" s="17" t="n">
        <v>0.274</v>
      </c>
      <c r="AD28" s="27" t="n">
        <f aca="false">(V59-V58)^2</f>
        <v>0.483392734698347</v>
      </c>
      <c r="AF28" s="0"/>
      <c r="AG28" s="0"/>
      <c r="AH28" s="14" t="n">
        <v>23</v>
      </c>
      <c r="AI28" s="28" t="n">
        <f aca="false">(AH28-0.5)/156</f>
        <v>0.144230769230769</v>
      </c>
      <c r="AJ28" s="17" t="n">
        <f aca="false">_xlfn.NORM.S.INV(AI28)</f>
        <v>-1.06150262970458</v>
      </c>
      <c r="AK28" s="17" t="n">
        <v>0.817</v>
      </c>
    </row>
    <row r="29" customFormat="false" ht="13.8" hidden="false" customHeight="false" outlineLevel="0" collapsed="false">
      <c r="A29" s="14" t="n">
        <v>26</v>
      </c>
      <c r="B29" s="15" t="n">
        <v>1</v>
      </c>
      <c r="C29" s="16" t="n">
        <v>1.159</v>
      </c>
      <c r="D29" s="16" t="n">
        <v>1.369</v>
      </c>
      <c r="E29" s="16" t="n">
        <v>0.92</v>
      </c>
      <c r="F29" s="16" t="n">
        <v>0.357</v>
      </c>
      <c r="G29" s="16" t="n">
        <v>0.187</v>
      </c>
      <c r="H29" s="16" t="n">
        <v>0.056</v>
      </c>
      <c r="I29" s="17" t="n">
        <v>6.444</v>
      </c>
      <c r="J29" s="0"/>
      <c r="N29" s="41" t="n">
        <f aca="false">$O$21*N9</f>
        <v>-0.0509279680088853</v>
      </c>
      <c r="O29" s="43" t="n">
        <f aca="false">$O$21*O9</f>
        <v>0.0206879164372566</v>
      </c>
      <c r="P29" s="43" t="n">
        <f aca="false">$O$21*P9</f>
        <v>0.00425947801423171</v>
      </c>
      <c r="Q29" s="43" t="n">
        <f aca="false">$O$21*Q9</f>
        <v>-0.0040612640257513</v>
      </c>
      <c r="R29" s="43" t="n">
        <f aca="false">$O$21*R9</f>
        <v>-0.0547481587630328</v>
      </c>
      <c r="S29" s="42" t="n">
        <f aca="false">$O$21*S9</f>
        <v>0.338668196785542</v>
      </c>
      <c r="T29" s="44" t="n">
        <f aca="false">$O$21*T9</f>
        <v>-0.100451186055009</v>
      </c>
      <c r="V29" s="0"/>
      <c r="W29" s="0"/>
      <c r="X29" s="0"/>
      <c r="Y29" s="0"/>
      <c r="Z29" s="21" t="n">
        <v>5.89</v>
      </c>
      <c r="AA29" s="17" t="n">
        <v>0.554</v>
      </c>
      <c r="AD29" s="27" t="n">
        <f aca="false">(V60-V59)^2</f>
        <v>0.0229375945321164</v>
      </c>
      <c r="AF29" s="0"/>
      <c r="AG29" s="0"/>
      <c r="AH29" s="14" t="n">
        <v>24</v>
      </c>
      <c r="AI29" s="28" t="n">
        <f aca="false">(AH29-0.5)/156</f>
        <v>0.150641025641026</v>
      </c>
      <c r="AJ29" s="17" t="n">
        <f aca="false">_xlfn.NORM.S.INV(AI29)</f>
        <v>-1.03368798614595</v>
      </c>
      <c r="AK29" s="17" t="n">
        <v>0.122</v>
      </c>
    </row>
    <row r="30" customFormat="false" ht="13.8" hidden="false" customHeight="false" outlineLevel="0" collapsed="false">
      <c r="A30" s="14" t="n">
        <v>27</v>
      </c>
      <c r="B30" s="15" t="n">
        <v>1</v>
      </c>
      <c r="C30" s="16" t="n">
        <v>0.8</v>
      </c>
      <c r="D30" s="16" t="n">
        <v>1.269</v>
      </c>
      <c r="E30" s="16" t="n">
        <v>0.746</v>
      </c>
      <c r="F30" s="16" t="n">
        <v>0.535</v>
      </c>
      <c r="G30" s="16" t="n">
        <v>0.175</v>
      </c>
      <c r="H30" s="16" t="n">
        <v>0.078</v>
      </c>
      <c r="I30" s="17" t="n">
        <v>6.436</v>
      </c>
      <c r="J30" s="0"/>
      <c r="N30" s="45" t="n">
        <f aca="false">$O$21*N10</f>
        <v>0.00736896462039106</v>
      </c>
      <c r="O30" s="46" t="n">
        <f aca="false">$O$21*O10</f>
        <v>-0.0278228333680296</v>
      </c>
      <c r="P30" s="46" t="n">
        <f aca="false">$O$21*P10</f>
        <v>0.032524572560527</v>
      </c>
      <c r="Q30" s="46" t="n">
        <f aca="false">$O$21*Q10</f>
        <v>-0.0179287494978627</v>
      </c>
      <c r="R30" s="46" t="n">
        <f aca="false">$O$21*R10</f>
        <v>-0.0876381345643564</v>
      </c>
      <c r="S30" s="46" t="n">
        <f aca="false">$O$21*S10</f>
        <v>-0.10045118605501</v>
      </c>
      <c r="T30" s="47" t="n">
        <f aca="false">$O$21*T10</f>
        <v>0.402102008190026</v>
      </c>
      <c r="V30" s="0"/>
      <c r="W30" s="0"/>
      <c r="X30" s="0"/>
      <c r="Y30" s="0"/>
      <c r="Z30" s="21" t="n">
        <v>5.586</v>
      </c>
      <c r="AA30" s="17" t="n">
        <v>0.85</v>
      </c>
      <c r="AD30" s="27" t="n">
        <f aca="false">(V61-V60)^2</f>
        <v>0.0785300180889821</v>
      </c>
      <c r="AF30" s="0"/>
      <c r="AG30" s="0"/>
      <c r="AH30" s="14" t="n">
        <v>25</v>
      </c>
      <c r="AI30" s="28" t="n">
        <f aca="false">(AH30-0.5)/156</f>
        <v>0.157051282051282</v>
      </c>
      <c r="AJ30" s="17" t="n">
        <f aca="false">_xlfn.NORM.S.INV(AI30)</f>
        <v>-1.00665090196597</v>
      </c>
      <c r="AK30" s="17" t="n">
        <v>0.274</v>
      </c>
    </row>
    <row r="31" customFormat="false" ht="13.8" hidden="false" customHeight="false" outlineLevel="0" collapsed="false">
      <c r="A31" s="14" t="n">
        <v>28</v>
      </c>
      <c r="B31" s="15" t="n">
        <v>1</v>
      </c>
      <c r="C31" s="16" t="n">
        <v>1.403</v>
      </c>
      <c r="D31" s="16" t="n">
        <v>1.357</v>
      </c>
      <c r="E31" s="16" t="n">
        <v>0.795</v>
      </c>
      <c r="F31" s="16" t="n">
        <v>0.439</v>
      </c>
      <c r="G31" s="16" t="n">
        <v>0.08</v>
      </c>
      <c r="H31" s="16" t="n">
        <v>0.132</v>
      </c>
      <c r="I31" s="17" t="n">
        <v>6.375</v>
      </c>
      <c r="J31" s="0"/>
      <c r="N31" s="48"/>
      <c r="V31" s="0"/>
      <c r="W31" s="0"/>
      <c r="X31" s="0"/>
      <c r="Y31" s="0"/>
      <c r="Z31" s="21" t="n">
        <v>6.072</v>
      </c>
      <c r="AA31" s="17" t="n">
        <v>0.303</v>
      </c>
      <c r="AD31" s="27" t="n">
        <f aca="false">(V62-V61)^2</f>
        <v>0.0875576866072054</v>
      </c>
      <c r="AF31" s="0"/>
      <c r="AG31" s="0"/>
      <c r="AH31" s="14" t="n">
        <v>26</v>
      </c>
      <c r="AI31" s="28" t="n">
        <f aca="false">(AH31-0.5)/156</f>
        <v>0.163461538461538</v>
      </c>
      <c r="AJ31" s="17" t="n">
        <f aca="false">_xlfn.NORM.S.INV(AI31)</f>
        <v>-0.98033035222493</v>
      </c>
      <c r="AK31" s="17" t="n">
        <v>0.554</v>
      </c>
    </row>
    <row r="32" customFormat="false" ht="13.8" hidden="false" customHeight="false" outlineLevel="0" collapsed="false">
      <c r="A32" s="14" t="n">
        <v>29</v>
      </c>
      <c r="B32" s="15" t="n">
        <v>1</v>
      </c>
      <c r="C32" s="16" t="n">
        <v>1.684</v>
      </c>
      <c r="D32" s="16" t="n">
        <v>1.313</v>
      </c>
      <c r="E32" s="16" t="n">
        <v>0.871</v>
      </c>
      <c r="F32" s="16" t="n">
        <v>0.555</v>
      </c>
      <c r="G32" s="16" t="n">
        <v>0.22</v>
      </c>
      <c r="H32" s="16" t="n">
        <v>0.167</v>
      </c>
      <c r="I32" s="17" t="n">
        <v>6.374</v>
      </c>
      <c r="J32" s="0"/>
      <c r="N32" s="0"/>
      <c r="O32" s="0"/>
      <c r="P32" s="0"/>
      <c r="R32" s="0"/>
      <c r="S32" s="0"/>
      <c r="T32" s="0"/>
      <c r="U32" s="0"/>
      <c r="V32" s="0"/>
      <c r="W32" s="0"/>
      <c r="X32" s="0"/>
      <c r="Y32" s="0"/>
      <c r="Z32" s="21" t="n">
        <v>6.594</v>
      </c>
      <c r="AA32" s="17" t="n">
        <v>-0.22</v>
      </c>
      <c r="AD32" s="27" t="n">
        <f aca="false">(V63-V62)^2</f>
        <v>0.298789871087462</v>
      </c>
      <c r="AF32" s="0"/>
      <c r="AG32" s="0"/>
      <c r="AH32" s="14" t="n">
        <v>27</v>
      </c>
      <c r="AI32" s="28" t="n">
        <f aca="false">(AH32-0.5)/156</f>
        <v>0.169871794871795</v>
      </c>
      <c r="AJ32" s="17" t="n">
        <f aca="false">_xlfn.NORM.S.INV(AI32)</f>
        <v>-0.954672008089741</v>
      </c>
      <c r="AK32" s="17" t="n">
        <v>0.85</v>
      </c>
    </row>
    <row r="33" customFormat="false" ht="17.35" hidden="false" customHeight="false" outlineLevel="0" collapsed="false">
      <c r="A33" s="14" t="n">
        <v>30</v>
      </c>
      <c r="B33" s="15" t="n">
        <v>1</v>
      </c>
      <c r="C33" s="16" t="n">
        <v>1.286</v>
      </c>
      <c r="D33" s="16" t="n">
        <v>1.484</v>
      </c>
      <c r="E33" s="16" t="n">
        <v>1.062</v>
      </c>
      <c r="F33" s="16" t="n">
        <v>0.362</v>
      </c>
      <c r="G33" s="16" t="n">
        <v>0.153</v>
      </c>
      <c r="H33" s="16" t="n">
        <v>0.079</v>
      </c>
      <c r="I33" s="17" t="n">
        <v>6.354</v>
      </c>
      <c r="J33" s="0"/>
      <c r="N33" s="49" t="s">
        <v>23</v>
      </c>
      <c r="O33" s="49"/>
      <c r="P33" s="49"/>
      <c r="Q33" s="49"/>
      <c r="R33" s="49"/>
      <c r="S33" s="49"/>
      <c r="T33" s="49"/>
      <c r="U33" s="49"/>
      <c r="V33" s="49"/>
      <c r="W33" s="0"/>
      <c r="X33" s="0"/>
      <c r="Y33" s="0"/>
      <c r="Z33" s="21" t="n">
        <v>6.284</v>
      </c>
      <c r="AA33" s="17" t="n">
        <v>0.07</v>
      </c>
      <c r="AD33" s="27" t="n">
        <f aca="false">(V64-V63)^2</f>
        <v>0.273229797366027</v>
      </c>
      <c r="AF33" s="0"/>
      <c r="AG33" s="0"/>
      <c r="AH33" s="14" t="n">
        <v>28</v>
      </c>
      <c r="AI33" s="28" t="n">
        <f aca="false">(AH33-0.5)/156</f>
        <v>0.176282051282051</v>
      </c>
      <c r="AJ33" s="17" t="n">
        <f aca="false">_xlfn.NORM.S.INV(AI33)</f>
        <v>-0.92962727090019</v>
      </c>
      <c r="AK33" s="17" t="n">
        <v>0.303</v>
      </c>
    </row>
    <row r="34" customFormat="false" ht="13.8" hidden="false" customHeight="false" outlineLevel="0" collapsed="false">
      <c r="A34" s="14" t="n">
        <v>31</v>
      </c>
      <c r="B34" s="15" t="n">
        <v>1</v>
      </c>
      <c r="C34" s="16" t="n">
        <v>1.149</v>
      </c>
      <c r="D34" s="16" t="n">
        <v>1.442</v>
      </c>
      <c r="E34" s="16" t="n">
        <v>0.91</v>
      </c>
      <c r="F34" s="16" t="n">
        <v>0.516</v>
      </c>
      <c r="G34" s="16" t="n">
        <v>0.109</v>
      </c>
      <c r="H34" s="16" t="n">
        <v>0.054</v>
      </c>
      <c r="I34" s="17" t="n">
        <v>6.321</v>
      </c>
      <c r="J34" s="0"/>
      <c r="S34" s="0"/>
      <c r="T34" s="0"/>
      <c r="U34" s="0"/>
      <c r="V34" s="0"/>
      <c r="W34" s="0"/>
      <c r="X34" s="0"/>
      <c r="Y34" s="0"/>
      <c r="Z34" s="21" t="n">
        <v>6.145</v>
      </c>
      <c r="AA34" s="17" t="n">
        <v>0.176</v>
      </c>
      <c r="AD34" s="27" t="n">
        <f aca="false">(V65-V64)^2</f>
        <v>0.0838650764753502</v>
      </c>
      <c r="AF34" s="0"/>
      <c r="AG34" s="0"/>
      <c r="AH34" s="14" t="n">
        <v>29</v>
      </c>
      <c r="AI34" s="28" t="n">
        <f aca="false">(AH34-0.5)/156</f>
        <v>0.182692307692308</v>
      </c>
      <c r="AJ34" s="17" t="n">
        <f aca="false">_xlfn.NORM.S.INV(AI34)</f>
        <v>-0.905152475028504</v>
      </c>
      <c r="AK34" s="17" t="n">
        <v>-0.22</v>
      </c>
    </row>
    <row r="35" customFormat="false" ht="13.8" hidden="false" customHeight="false" outlineLevel="0" collapsed="false">
      <c r="A35" s="14" t="n">
        <v>32</v>
      </c>
      <c r="B35" s="15" t="n">
        <v>1</v>
      </c>
      <c r="C35" s="16" t="n">
        <v>1.004</v>
      </c>
      <c r="D35" s="16" t="n">
        <v>1.439</v>
      </c>
      <c r="E35" s="16" t="n">
        <v>0.802</v>
      </c>
      <c r="F35" s="16" t="n">
        <v>0.39</v>
      </c>
      <c r="G35" s="16" t="n">
        <v>0.099</v>
      </c>
      <c r="H35" s="16" t="n">
        <v>0.086</v>
      </c>
      <c r="I35" s="17" t="n">
        <v>6.3</v>
      </c>
      <c r="J35" s="0"/>
      <c r="N35" s="9" t="s">
        <v>6</v>
      </c>
      <c r="P35" s="9" t="s">
        <v>24</v>
      </c>
      <c r="R35" s="9" t="s">
        <v>25</v>
      </c>
      <c r="S35" s="0"/>
      <c r="T35" s="9" t="s">
        <v>26</v>
      </c>
      <c r="U35" s="0"/>
      <c r="V35" s="9" t="s">
        <v>7</v>
      </c>
      <c r="W35" s="0"/>
      <c r="X35" s="0"/>
      <c r="Y35" s="0"/>
      <c r="Z35" s="21" t="n">
        <v>5.756</v>
      </c>
      <c r="AA35" s="17" t="n">
        <v>0.544</v>
      </c>
      <c r="AD35" s="27" t="n">
        <f aca="false">(V66-V65)^2</f>
        <v>0.0112642015871787</v>
      </c>
      <c r="AF35" s="0"/>
      <c r="AG35" s="0"/>
      <c r="AH35" s="14" t="n">
        <v>30</v>
      </c>
      <c r="AI35" s="28" t="n">
        <f aca="false">(AH35-0.5)/156</f>
        <v>0.189102564102564</v>
      </c>
      <c r="AJ35" s="17" t="n">
        <f aca="false">_xlfn.NORM.S.INV(AI35)</f>
        <v>-0.88120822518416</v>
      </c>
      <c r="AK35" s="17" t="n">
        <v>0.07</v>
      </c>
    </row>
    <row r="36" customFormat="false" ht="13.8" hidden="false" customHeight="false" outlineLevel="0" collapsed="false">
      <c r="A36" s="14" t="n">
        <v>33</v>
      </c>
      <c r="B36" s="15" t="n">
        <v>1</v>
      </c>
      <c r="C36" s="16" t="n">
        <v>1.124</v>
      </c>
      <c r="D36" s="16" t="n">
        <v>1.465</v>
      </c>
      <c r="E36" s="16" t="n">
        <v>0.891</v>
      </c>
      <c r="F36" s="16" t="n">
        <v>0.523</v>
      </c>
      <c r="G36" s="16" t="n">
        <v>0.127</v>
      </c>
      <c r="H36" s="16" t="n">
        <v>0.15</v>
      </c>
      <c r="I36" s="17" t="n">
        <v>6.293</v>
      </c>
      <c r="J36" s="0"/>
      <c r="N36" s="27" t="n">
        <f aca="false" t="array" ref="N36:N191">MMULT(B4:H159,O13:O19)</f>
        <v>7.00548205236635</v>
      </c>
      <c r="P36" s="27" t="n">
        <f aca="false">(I4-N36)^2</f>
        <v>0.582959656358696</v>
      </c>
      <c r="R36" s="27" t="n">
        <f aca="false">N36^2</f>
        <v>49.0767787860271</v>
      </c>
      <c r="S36" s="0"/>
      <c r="T36" s="27" t="n">
        <f aca="false">(I4-$J$161)^2</f>
        <v>60.357361</v>
      </c>
      <c r="U36" s="0"/>
      <c r="V36" s="27" t="n">
        <f aca="false">I4-N36</f>
        <v>0.763517947633646</v>
      </c>
      <c r="W36" s="0"/>
      <c r="X36" s="0"/>
      <c r="Y36" s="0"/>
      <c r="Z36" s="21" t="n">
        <v>6.243</v>
      </c>
      <c r="AA36" s="17" t="n">
        <v>0.05</v>
      </c>
      <c r="AD36" s="27" t="n">
        <f aca="false">(V67-V66)^2</f>
        <v>0.135670392925311</v>
      </c>
      <c r="AF36" s="0"/>
      <c r="AG36" s="0"/>
      <c r="AH36" s="14" t="n">
        <v>31</v>
      </c>
      <c r="AI36" s="28" t="n">
        <f aca="false">(AH36-0.5)/156</f>
        <v>0.195512820512821</v>
      </c>
      <c r="AJ36" s="17" t="n">
        <f aca="false">_xlfn.NORM.S.INV(AI36)</f>
        <v>-0.857758841722745</v>
      </c>
      <c r="AK36" s="17" t="n">
        <v>0.176</v>
      </c>
    </row>
    <row r="37" customFormat="false" ht="13.8" hidden="false" customHeight="false" outlineLevel="0" collapsed="false">
      <c r="A37" s="14" t="n">
        <v>34</v>
      </c>
      <c r="B37" s="15" t="n">
        <v>1</v>
      </c>
      <c r="C37" s="16" t="n">
        <v>1.572</v>
      </c>
      <c r="D37" s="16" t="n">
        <v>1.463</v>
      </c>
      <c r="E37" s="16" t="n">
        <v>1.141</v>
      </c>
      <c r="F37" s="16" t="n">
        <v>0.556</v>
      </c>
      <c r="G37" s="16" t="n">
        <v>0.271</v>
      </c>
      <c r="H37" s="16" t="n">
        <v>0.453</v>
      </c>
      <c r="I37" s="17" t="n">
        <v>6.262</v>
      </c>
      <c r="J37" s="0"/>
      <c r="N37" s="50" t="n">
        <v>7.09306376362716</v>
      </c>
      <c r="P37" s="27" t="n">
        <f aca="false">(I5-N37)^2</f>
        <v>0.256984347747858</v>
      </c>
      <c r="R37" s="27" t="n">
        <f aca="false">N37^2</f>
        <v>50.3115535548807</v>
      </c>
      <c r="S37" s="0"/>
      <c r="T37" s="27" t="n">
        <f aca="false">(I5-$J$161)^2</f>
        <v>57.76</v>
      </c>
      <c r="U37" s="0"/>
      <c r="V37" s="27" t="n">
        <f aca="false">I5-N37</f>
        <v>0.506936236372838</v>
      </c>
      <c r="W37" s="0"/>
      <c r="X37" s="0"/>
      <c r="Y37" s="0"/>
      <c r="Z37" s="21" t="n">
        <v>7.271</v>
      </c>
      <c r="AA37" s="17" t="n">
        <v>-1.009</v>
      </c>
      <c r="AD37" s="27" t="n">
        <f aca="false">(V68-V67)^2</f>
        <v>0.244689359203055</v>
      </c>
      <c r="AF37" s="0"/>
      <c r="AG37" s="0"/>
      <c r="AH37" s="14" t="n">
        <v>32</v>
      </c>
      <c r="AI37" s="28" t="n">
        <f aca="false">(AH37-0.5)/156</f>
        <v>0.201923076923077</v>
      </c>
      <c r="AJ37" s="17" t="n">
        <f aca="false">_xlfn.NORM.S.INV(AI37)</f>
        <v>-0.834771893406776</v>
      </c>
      <c r="AK37" s="17" t="n">
        <v>0.544</v>
      </c>
    </row>
    <row r="38" customFormat="false" ht="13.8" hidden="false" customHeight="false" outlineLevel="0" collapsed="false">
      <c r="A38" s="14" t="n">
        <v>35</v>
      </c>
      <c r="B38" s="15" t="n">
        <v>1</v>
      </c>
      <c r="C38" s="16" t="n">
        <v>0.794</v>
      </c>
      <c r="D38" s="16" t="n">
        <v>1.242</v>
      </c>
      <c r="E38" s="16" t="n">
        <v>0.789</v>
      </c>
      <c r="F38" s="16" t="n">
        <v>0.43</v>
      </c>
      <c r="G38" s="16" t="n">
        <v>0.093</v>
      </c>
      <c r="H38" s="16" t="n">
        <v>0.074</v>
      </c>
      <c r="I38" s="17" t="n">
        <v>6.253</v>
      </c>
      <c r="J38" s="0"/>
      <c r="N38" s="27" t="n">
        <v>7.17731778058069</v>
      </c>
      <c r="P38" s="27" t="n">
        <f aca="false">(I6-N38)^2</f>
        <v>0.141889494426655</v>
      </c>
      <c r="R38" s="27" t="n">
        <f aca="false">N38^2</f>
        <v>51.5138905234398</v>
      </c>
      <c r="S38" s="0"/>
      <c r="T38" s="27" t="n">
        <f aca="false">(I6-$J$161)^2</f>
        <v>57.062916</v>
      </c>
      <c r="U38" s="0"/>
      <c r="V38" s="27" t="n">
        <f aca="false">I6-N38</f>
        <v>0.376682219419307</v>
      </c>
      <c r="W38" s="0"/>
      <c r="X38" s="0"/>
      <c r="Y38" s="0"/>
      <c r="Z38" s="21" t="n">
        <v>5.401</v>
      </c>
      <c r="AA38" s="17" t="n">
        <v>0.852</v>
      </c>
      <c r="AD38" s="27" t="n">
        <f aca="false">(V69-V68)^2</f>
        <v>1.12104254703369</v>
      </c>
      <c r="AF38" s="0"/>
      <c r="AG38" s="0"/>
      <c r="AH38" s="14" t="n">
        <v>33</v>
      </c>
      <c r="AI38" s="28" t="n">
        <f aca="false">(AH38-0.5)/156</f>
        <v>0.208333333333333</v>
      </c>
      <c r="AJ38" s="17" t="n">
        <f aca="false">_xlfn.NORM.S.INV(AI38)</f>
        <v>-0.812217801499913</v>
      </c>
      <c r="AK38" s="17" t="n">
        <v>0.05</v>
      </c>
    </row>
    <row r="39" customFormat="false" ht="13.8" hidden="false" customHeight="false" outlineLevel="0" collapsed="false">
      <c r="A39" s="14" t="n">
        <v>36</v>
      </c>
      <c r="B39" s="15" t="n">
        <v>1</v>
      </c>
      <c r="C39" s="16" t="n">
        <v>1.294</v>
      </c>
      <c r="D39" s="16" t="n">
        <v>1.488</v>
      </c>
      <c r="E39" s="16" t="n">
        <v>1.039</v>
      </c>
      <c r="F39" s="16" t="n">
        <v>0.231</v>
      </c>
      <c r="G39" s="16" t="n">
        <v>0.158</v>
      </c>
      <c r="H39" s="16" t="n">
        <v>0.03</v>
      </c>
      <c r="I39" s="17" t="n">
        <v>6.223</v>
      </c>
      <c r="J39" s="0"/>
      <c r="N39" s="27" t="n">
        <v>6.94501294615689</v>
      </c>
      <c r="P39" s="27" t="n">
        <f aca="false">(I7-N39)^2</f>
        <v>0.301386785287338</v>
      </c>
      <c r="R39" s="27" t="n">
        <f aca="false">N39^2</f>
        <v>48.2332048222868</v>
      </c>
      <c r="S39" s="0"/>
      <c r="T39" s="27" t="n">
        <f aca="false">(I7-$J$161)^2</f>
        <v>56.160036</v>
      </c>
      <c r="U39" s="0"/>
      <c r="V39" s="27" t="n">
        <f aca="false">I7-N39</f>
        <v>0.54898705384311</v>
      </c>
      <c r="W39" s="0"/>
      <c r="X39" s="0"/>
      <c r="Y39" s="0"/>
      <c r="Z39" s="21" t="n">
        <v>6.034</v>
      </c>
      <c r="AA39" s="17" t="n">
        <v>0.189</v>
      </c>
      <c r="AD39" s="27" t="n">
        <f aca="false">(V70-V69)^2</f>
        <v>3.46397694357122</v>
      </c>
      <c r="AF39" s="0"/>
      <c r="AG39" s="0"/>
      <c r="AH39" s="14" t="n">
        <v>34</v>
      </c>
      <c r="AI39" s="28" t="n">
        <f aca="false">(AH39-0.5)/156</f>
        <v>0.21474358974359</v>
      </c>
      <c r="AJ39" s="17" t="n">
        <f aca="false">_xlfn.NORM.S.INV(AI39)</f>
        <v>-0.790069502447036</v>
      </c>
      <c r="AK39" s="17" t="n">
        <v>-1.009</v>
      </c>
    </row>
    <row r="40" customFormat="false" ht="13.8" hidden="false" customHeight="false" outlineLevel="0" collapsed="false">
      <c r="A40" s="14" t="n">
        <v>37</v>
      </c>
      <c r="B40" s="15" t="n">
        <v>1</v>
      </c>
      <c r="C40" s="16" t="n">
        <v>1.362</v>
      </c>
      <c r="D40" s="16" t="n">
        <v>1.368</v>
      </c>
      <c r="E40" s="16" t="n">
        <v>0.871</v>
      </c>
      <c r="F40" s="16" t="n">
        <v>0.536</v>
      </c>
      <c r="G40" s="16" t="n">
        <v>0.255</v>
      </c>
      <c r="H40" s="16" t="n">
        <v>0.11</v>
      </c>
      <c r="I40" s="17" t="n">
        <v>6.199</v>
      </c>
      <c r="J40" s="0"/>
      <c r="N40" s="27" t="n">
        <v>6.92351456935416</v>
      </c>
      <c r="P40" s="27" t="n">
        <f aca="false">(I8-N40)^2</f>
        <v>0.318643801411419</v>
      </c>
      <c r="R40" s="27" t="n">
        <f aca="false">N40^2</f>
        <v>47.9350539920593</v>
      </c>
      <c r="S40" s="0"/>
      <c r="T40" s="27" t="n">
        <f aca="false">(I8-$J$161)^2</f>
        <v>56.070144</v>
      </c>
      <c r="U40" s="0"/>
      <c r="V40" s="27" t="n">
        <f aca="false">I8-N40</f>
        <v>0.564485430645839</v>
      </c>
      <c r="W40" s="0"/>
      <c r="X40" s="0"/>
      <c r="Y40" s="0"/>
      <c r="Z40" s="21" t="n">
        <v>6.34</v>
      </c>
      <c r="AA40" s="17" t="n">
        <v>-0.141</v>
      </c>
      <c r="AD40" s="27" t="n">
        <f aca="false">(V71-V70)^2</f>
        <v>0.439988874579117</v>
      </c>
      <c r="AF40" s="0"/>
      <c r="AG40" s="0"/>
      <c r="AH40" s="14" t="n">
        <v>35</v>
      </c>
      <c r="AI40" s="28" t="n">
        <f aca="false">(AH40-0.5)/156</f>
        <v>0.221153846153846</v>
      </c>
      <c r="AJ40" s="17" t="n">
        <f aca="false">_xlfn.NORM.S.INV(AI40)</f>
        <v>-0.768302158979812</v>
      </c>
      <c r="AK40" s="17" t="n">
        <v>0.852</v>
      </c>
    </row>
    <row r="41" customFormat="false" ht="13.8" hidden="false" customHeight="false" outlineLevel="0" collapsed="false">
      <c r="A41" s="14" t="n">
        <v>38</v>
      </c>
      <c r="B41" s="15" t="n">
        <v>1</v>
      </c>
      <c r="C41" s="16" t="n">
        <v>1.246</v>
      </c>
      <c r="D41" s="16" t="n">
        <v>1.504</v>
      </c>
      <c r="E41" s="16" t="n">
        <v>0.881</v>
      </c>
      <c r="F41" s="16" t="n">
        <v>0.334</v>
      </c>
      <c r="G41" s="16" t="n">
        <v>0.121</v>
      </c>
      <c r="H41" s="16" t="n">
        <v>0.014</v>
      </c>
      <c r="I41" s="17" t="n">
        <v>6.198</v>
      </c>
      <c r="J41" s="0"/>
      <c r="N41" s="27" t="n">
        <v>7.06525158945619</v>
      </c>
      <c r="P41" s="27" t="n">
        <f aca="false">(I9-N41)^2</f>
        <v>0.172016244048618</v>
      </c>
      <c r="R41" s="27" t="n">
        <f aca="false">N41^2</f>
        <v>49.9177800223132</v>
      </c>
      <c r="S41" s="0"/>
      <c r="T41" s="27" t="n">
        <f aca="false">(I9-$J$161)^2</f>
        <v>55.9504</v>
      </c>
      <c r="U41" s="0"/>
      <c r="V41" s="27" t="n">
        <f aca="false">I9-N41</f>
        <v>0.414748410543812</v>
      </c>
      <c r="W41" s="0"/>
      <c r="X41" s="0"/>
      <c r="Y41" s="0"/>
      <c r="Z41" s="21" t="n">
        <v>5.961</v>
      </c>
      <c r="AA41" s="17" t="n">
        <v>0.237</v>
      </c>
      <c r="AD41" s="27" t="n">
        <f aca="false">(V72-V71)^2</f>
        <v>0.108708405187936</v>
      </c>
      <c r="AF41" s="0"/>
      <c r="AG41" s="0"/>
      <c r="AH41" s="14" t="n">
        <v>36</v>
      </c>
      <c r="AI41" s="28" t="n">
        <f aca="false">(AH41-0.5)/156</f>
        <v>0.227564102564103</v>
      </c>
      <c r="AJ41" s="17" t="n">
        <f aca="false">_xlfn.NORM.S.INV(AI41)</f>
        <v>-0.746892911490123</v>
      </c>
      <c r="AK41" s="17" t="n">
        <v>0.189</v>
      </c>
    </row>
    <row r="42" customFormat="false" ht="13.8" hidden="false" customHeight="false" outlineLevel="0" collapsed="false">
      <c r="A42" s="14" t="n">
        <v>39</v>
      </c>
      <c r="B42" s="15" t="n">
        <v>1</v>
      </c>
      <c r="C42" s="16" t="n">
        <v>1.231</v>
      </c>
      <c r="D42" s="16" t="n">
        <v>1.477</v>
      </c>
      <c r="E42" s="16" t="n">
        <v>0.713</v>
      </c>
      <c r="F42" s="16" t="n">
        <v>0.489</v>
      </c>
      <c r="G42" s="16" t="n">
        <v>0.185</v>
      </c>
      <c r="H42" s="16" t="n">
        <v>0.016</v>
      </c>
      <c r="I42" s="17" t="n">
        <v>6.192</v>
      </c>
      <c r="J42" s="0"/>
      <c r="N42" s="27" t="n">
        <v>6.95868602935779</v>
      </c>
      <c r="P42" s="27" t="n">
        <f aca="false">(I10-N42)^2</f>
        <v>0.147697228030778</v>
      </c>
      <c r="R42" s="27" t="n">
        <f aca="false">N42^2</f>
        <v>48.4233112551794</v>
      </c>
      <c r="S42" s="0"/>
      <c r="T42" s="27" t="n">
        <f aca="false">(I10-$J$161)^2</f>
        <v>53.919649</v>
      </c>
      <c r="U42" s="0"/>
      <c r="V42" s="27" t="n">
        <f aca="false">I10-N42</f>
        <v>0.384313970642205</v>
      </c>
      <c r="W42" s="0"/>
      <c r="X42" s="0"/>
      <c r="Y42" s="0"/>
      <c r="Z42" s="21" t="n">
        <v>5.996</v>
      </c>
      <c r="AA42" s="17" t="n">
        <v>0.196</v>
      </c>
      <c r="AD42" s="27" t="n">
        <f aca="false">(V73-V72)^2</f>
        <v>0.142972946273208</v>
      </c>
      <c r="AF42" s="0"/>
      <c r="AG42" s="0"/>
      <c r="AH42" s="14" t="n">
        <v>37</v>
      </c>
      <c r="AI42" s="28" t="n">
        <f aca="false">(AH42-0.5)/156</f>
        <v>0.233974358974359</v>
      </c>
      <c r="AJ42" s="17" t="n">
        <f aca="false">_xlfn.NORM.S.INV(AI42)</f>
        <v>-0.725820663076768</v>
      </c>
      <c r="AK42" s="17" t="n">
        <v>-0.141</v>
      </c>
    </row>
    <row r="43" customFormat="false" ht="13.8" hidden="false" customHeight="false" outlineLevel="0" collapsed="false">
      <c r="A43" s="14" t="n">
        <v>40</v>
      </c>
      <c r="B43" s="15" t="n">
        <v>1</v>
      </c>
      <c r="C43" s="16" t="n">
        <v>1.206</v>
      </c>
      <c r="D43" s="16" t="n">
        <v>1.438</v>
      </c>
      <c r="E43" s="16" t="n">
        <v>0.884</v>
      </c>
      <c r="F43" s="16" t="n">
        <v>0.483</v>
      </c>
      <c r="G43" s="16" t="n">
        <v>0.117</v>
      </c>
      <c r="H43" s="16" t="n">
        <v>0.05</v>
      </c>
      <c r="I43" s="17" t="n">
        <v>6.182</v>
      </c>
      <c r="J43" s="0"/>
      <c r="N43" s="27" t="n">
        <v>7.0442421185037</v>
      </c>
      <c r="P43" s="27" t="n">
        <f aca="false">(I11-N43)^2</f>
        <v>0.0690417042884263</v>
      </c>
      <c r="R43" s="27" t="n">
        <f aca="false">N43^2</f>
        <v>49.6213470241014</v>
      </c>
      <c r="S43" s="0"/>
      <c r="T43" s="27" t="n">
        <f aca="false">(I11-$J$161)^2</f>
        <v>53.392249</v>
      </c>
      <c r="U43" s="0"/>
      <c r="V43" s="27" t="n">
        <f aca="false">I11-N43</f>
        <v>0.262757881496305</v>
      </c>
      <c r="W43" s="0"/>
      <c r="X43" s="0"/>
      <c r="Y43" s="0"/>
      <c r="Z43" s="21" t="n">
        <v>6.109</v>
      </c>
      <c r="AA43" s="17" t="n">
        <v>0.073</v>
      </c>
      <c r="AD43" s="27" t="n">
        <f aca="false">(V74-V73)^2</f>
        <v>0.00173705448749755</v>
      </c>
      <c r="AF43" s="0"/>
      <c r="AG43" s="0"/>
      <c r="AH43" s="14" t="n">
        <v>38</v>
      </c>
      <c r="AI43" s="28" t="n">
        <f aca="false">(AH43-0.5)/156</f>
        <v>0.240384615384615</v>
      </c>
      <c r="AJ43" s="17" t="n">
        <f aca="false">_xlfn.NORM.S.INV(AI43)</f>
        <v>-0.705065892900024</v>
      </c>
      <c r="AK43" s="17" t="n">
        <v>0.237</v>
      </c>
    </row>
    <row r="44" customFormat="false" ht="13.8" hidden="false" customHeight="false" outlineLevel="0" collapsed="false">
      <c r="A44" s="14" t="n">
        <v>41</v>
      </c>
      <c r="B44" s="15" t="n">
        <v>1</v>
      </c>
      <c r="C44" s="16" t="n">
        <v>0.745</v>
      </c>
      <c r="D44" s="16" t="n">
        <v>1.529</v>
      </c>
      <c r="E44" s="16" t="n">
        <v>0.756</v>
      </c>
      <c r="F44" s="16" t="n">
        <v>0.631</v>
      </c>
      <c r="G44" s="16" t="n">
        <v>0.322</v>
      </c>
      <c r="H44" s="16" t="n">
        <v>0.24</v>
      </c>
      <c r="I44" s="17" t="n">
        <v>6.174</v>
      </c>
      <c r="J44" s="0"/>
      <c r="N44" s="27" t="n">
        <v>6.95437379367437</v>
      </c>
      <c r="P44" s="27" t="n">
        <f aca="false">(I12-N44)^2</f>
        <v>0.104733921420721</v>
      </c>
      <c r="R44" s="27" t="n">
        <f aca="false">N44^2</f>
        <v>48.3633148621448</v>
      </c>
      <c r="S44" s="0"/>
      <c r="T44" s="27" t="n">
        <f aca="false">(I12-$J$161)^2</f>
        <v>52.969284</v>
      </c>
      <c r="U44" s="0"/>
      <c r="V44" s="27" t="n">
        <f aca="false">I12-N44</f>
        <v>0.323626206325632</v>
      </c>
      <c r="W44" s="0"/>
      <c r="X44" s="0"/>
      <c r="Y44" s="0"/>
      <c r="Z44" s="21" t="n">
        <v>6.216</v>
      </c>
      <c r="AA44" s="17" t="n">
        <v>-0.042</v>
      </c>
      <c r="AD44" s="27" t="n">
        <f aca="false">(V75-V74)^2</f>
        <v>0.0149225551873865</v>
      </c>
      <c r="AF44" s="0"/>
      <c r="AG44" s="0"/>
      <c r="AH44" s="14" t="n">
        <v>39</v>
      </c>
      <c r="AI44" s="28" t="n">
        <f aca="false">(AH44-0.5)/156</f>
        <v>0.246794871794872</v>
      </c>
      <c r="AJ44" s="17" t="n">
        <f aca="false">_xlfn.NORM.S.INV(AI44)</f>
        <v>-0.684610493452202</v>
      </c>
      <c r="AK44" s="17" t="n">
        <v>0.196</v>
      </c>
    </row>
    <row r="45" customFormat="false" ht="13.8" hidden="false" customHeight="false" outlineLevel="0" collapsed="false">
      <c r="A45" s="14" t="n">
        <v>42</v>
      </c>
      <c r="B45" s="15" t="n">
        <v>1</v>
      </c>
      <c r="C45" s="16" t="n">
        <v>1.238</v>
      </c>
      <c r="D45" s="16" t="n">
        <v>1.515</v>
      </c>
      <c r="E45" s="16" t="n">
        <v>0.818</v>
      </c>
      <c r="F45" s="16" t="n">
        <v>0.291</v>
      </c>
      <c r="G45" s="16" t="n">
        <v>0.043</v>
      </c>
      <c r="H45" s="16" t="n">
        <v>0.042</v>
      </c>
      <c r="I45" s="17" t="n">
        <v>6.149</v>
      </c>
      <c r="J45" s="0"/>
      <c r="N45" s="27" t="n">
        <v>6.7289204725456</v>
      </c>
      <c r="P45" s="27" t="n">
        <f aca="false">(I13-N45)^2</f>
        <v>0.26737123771247</v>
      </c>
      <c r="R45" s="27" t="n">
        <f aca="false">N45^2</f>
        <v>45.2783707258432</v>
      </c>
      <c r="S45" s="0"/>
      <c r="T45" s="27" t="n">
        <f aca="false">(I13-$J$161)^2</f>
        <v>52.504516</v>
      </c>
      <c r="U45" s="0"/>
      <c r="V45" s="27" t="n">
        <f aca="false">I13-N45</f>
        <v>0.517079527454404</v>
      </c>
      <c r="W45" s="0"/>
      <c r="X45" s="0"/>
      <c r="Y45" s="0"/>
      <c r="Z45" s="21" t="n">
        <v>5.825</v>
      </c>
      <c r="AA45" s="17" t="n">
        <v>0.324</v>
      </c>
      <c r="AD45" s="27" t="n">
        <f aca="false">(V76-V75)^2</f>
        <v>0.0132956727907314</v>
      </c>
      <c r="AF45" s="0"/>
      <c r="AG45" s="0"/>
      <c r="AH45" s="14" t="n">
        <v>40</v>
      </c>
      <c r="AI45" s="28" t="n">
        <f aca="false">(AH45-0.5)/156</f>
        <v>0.253205128205128</v>
      </c>
      <c r="AJ45" s="17" t="n">
        <f aca="false">_xlfn.NORM.S.INV(AI45)</f>
        <v>-0.664437628128644</v>
      </c>
      <c r="AK45" s="17" t="n">
        <v>0.073</v>
      </c>
    </row>
    <row r="46" customFormat="false" ht="13.8" hidden="false" customHeight="false" outlineLevel="0" collapsed="false">
      <c r="A46" s="14" t="n">
        <v>43</v>
      </c>
      <c r="B46" s="15" t="n">
        <v>1</v>
      </c>
      <c r="C46" s="16" t="n">
        <v>0.985</v>
      </c>
      <c r="D46" s="16" t="n">
        <v>1.41</v>
      </c>
      <c r="E46" s="16" t="n">
        <v>0.841</v>
      </c>
      <c r="F46" s="16" t="n">
        <v>0.47</v>
      </c>
      <c r="G46" s="16" t="n">
        <v>0.099</v>
      </c>
      <c r="H46" s="16" t="n">
        <v>0.034</v>
      </c>
      <c r="I46" s="17" t="n">
        <v>6.125</v>
      </c>
      <c r="J46" s="0"/>
      <c r="N46" s="27" t="n">
        <v>6.97114550430726</v>
      </c>
      <c r="P46" s="27" t="n">
        <f aca="false">(I14-N46)^2</f>
        <v>0.0659742319575699</v>
      </c>
      <c r="R46" s="27" t="n">
        <f aca="false">N46^2</f>
        <v>48.5968696422234</v>
      </c>
      <c r="S46" s="0"/>
      <c r="T46" s="27" t="n">
        <f aca="false">(I14-$J$161)^2</f>
        <v>52.243984</v>
      </c>
      <c r="U46" s="0"/>
      <c r="V46" s="27" t="n">
        <f aca="false">I14-N46</f>
        <v>0.256854495692736</v>
      </c>
      <c r="W46" s="0"/>
      <c r="X46" s="0"/>
      <c r="Y46" s="0"/>
      <c r="Z46" s="21" t="n">
        <v>5.816</v>
      </c>
      <c r="AA46" s="17" t="n">
        <v>0.309</v>
      </c>
      <c r="AD46" s="27" t="n">
        <f aca="false">(V77-V76)^2</f>
        <v>0.133546148855323</v>
      </c>
      <c r="AF46" s="0"/>
      <c r="AG46" s="0"/>
      <c r="AH46" s="14" t="n">
        <v>41</v>
      </c>
      <c r="AI46" s="28" t="n">
        <f aca="false">(AH46-0.5)/156</f>
        <v>0.259615384615385</v>
      </c>
      <c r="AJ46" s="17" t="n">
        <f aca="false">_xlfn.NORM.S.INV(AI46)</f>
        <v>-0.644531606106613</v>
      </c>
      <c r="AK46" s="17" t="n">
        <v>-0.042</v>
      </c>
    </row>
    <row r="47" customFormat="false" ht="13.8" hidden="false" customHeight="false" outlineLevel="0" collapsed="false">
      <c r="A47" s="14" t="n">
        <v>44</v>
      </c>
      <c r="B47" s="15" t="n">
        <v>1</v>
      </c>
      <c r="C47" s="16" t="n">
        <v>1.258</v>
      </c>
      <c r="D47" s="16" t="n">
        <v>1.523</v>
      </c>
      <c r="E47" s="16" t="n">
        <v>0.953</v>
      </c>
      <c r="F47" s="16" t="n">
        <v>0.564</v>
      </c>
      <c r="G47" s="16" t="n">
        <v>0.144</v>
      </c>
      <c r="H47" s="16" t="n">
        <v>0.057</v>
      </c>
      <c r="I47" s="17" t="n">
        <v>6.118</v>
      </c>
      <c r="J47" s="0"/>
      <c r="N47" s="27" t="n">
        <v>6.2279133347304</v>
      </c>
      <c r="P47" s="27" t="n">
        <f aca="false">(I15-N47)^2</f>
        <v>0.881883764887173</v>
      </c>
      <c r="R47" s="27" t="n">
        <f aca="false">N47^2</f>
        <v>38.7869045049128</v>
      </c>
      <c r="S47" s="0"/>
      <c r="T47" s="27" t="n">
        <f aca="false">(I15-$J$161)^2</f>
        <v>51.365889</v>
      </c>
      <c r="U47" s="0"/>
      <c r="V47" s="27" t="n">
        <f aca="false">I15-N47</f>
        <v>0.939086665269597</v>
      </c>
      <c r="W47" s="0"/>
      <c r="X47" s="0"/>
      <c r="Y47" s="0"/>
      <c r="Z47" s="21" t="n">
        <v>6.457</v>
      </c>
      <c r="AA47" s="17" t="n">
        <v>-0.339</v>
      </c>
      <c r="AD47" s="27" t="n">
        <f aca="false">(V78-V77)^2</f>
        <v>0.000214703541538781</v>
      </c>
      <c r="AF47" s="0"/>
      <c r="AG47" s="0"/>
      <c r="AH47" s="14" t="n">
        <v>42</v>
      </c>
      <c r="AI47" s="28" t="n">
        <f aca="false">(AH47-0.5)/156</f>
        <v>0.266025641025641</v>
      </c>
      <c r="AJ47" s="17" t="n">
        <f aca="false">_xlfn.NORM.S.INV(AI47)</f>
        <v>-0.624877772042451</v>
      </c>
      <c r="AK47" s="17" t="n">
        <v>0.324</v>
      </c>
    </row>
    <row r="48" customFormat="false" ht="13.8" hidden="false" customHeight="false" outlineLevel="0" collapsed="false">
      <c r="A48" s="14" t="n">
        <v>45</v>
      </c>
      <c r="B48" s="15" t="n">
        <v>1</v>
      </c>
      <c r="C48" s="16" t="n">
        <v>0.694</v>
      </c>
      <c r="D48" s="16" t="n">
        <v>1.325</v>
      </c>
      <c r="E48" s="16" t="n">
        <v>0.835</v>
      </c>
      <c r="F48" s="16" t="n">
        <v>0.435</v>
      </c>
      <c r="G48" s="16" t="n">
        <v>0.2</v>
      </c>
      <c r="H48" s="16" t="n">
        <v>0.127</v>
      </c>
      <c r="I48" s="17" t="n">
        <v>6.105</v>
      </c>
      <c r="J48" s="0"/>
      <c r="N48" s="27" t="n">
        <v>6.27700528757651</v>
      </c>
      <c r="P48" s="27" t="n">
        <f aca="false">(I16-N48)^2</f>
        <v>0.743034884246049</v>
      </c>
      <c r="R48" s="27" t="n">
        <f aca="false">N48^2</f>
        <v>39.4007953802635</v>
      </c>
      <c r="S48" s="0"/>
      <c r="T48" s="27" t="n">
        <f aca="false">(I16-$J$161)^2</f>
        <v>50.965321</v>
      </c>
      <c r="U48" s="0"/>
      <c r="V48" s="27" t="n">
        <f aca="false">I16-N48</f>
        <v>0.861994712423487</v>
      </c>
      <c r="W48" s="0"/>
      <c r="X48" s="0"/>
      <c r="Y48" s="0"/>
      <c r="Z48" s="21" t="n">
        <v>5.577</v>
      </c>
      <c r="AA48" s="17" t="n">
        <v>0.528</v>
      </c>
      <c r="AD48" s="27" t="n">
        <f aca="false">(V79-V78)^2</f>
        <v>0.419410404508512</v>
      </c>
      <c r="AF48" s="0"/>
      <c r="AG48" s="0"/>
      <c r="AH48" s="14" t="n">
        <v>43</v>
      </c>
      <c r="AI48" s="28" t="n">
        <f aca="false">(AH48-0.5)/156</f>
        <v>0.272435897435897</v>
      </c>
      <c r="AJ48" s="17" t="n">
        <f aca="false">_xlfn.NORM.S.INV(AI48)</f>
        <v>-0.605462408505751</v>
      </c>
      <c r="AK48" s="17" t="n">
        <v>0.309</v>
      </c>
    </row>
    <row r="49" customFormat="false" ht="13.8" hidden="false" customHeight="false" outlineLevel="0" collapsed="false">
      <c r="A49" s="14" t="n">
        <v>46</v>
      </c>
      <c r="B49" s="15" t="n">
        <v>1</v>
      </c>
      <c r="C49" s="16" t="n">
        <v>0.882</v>
      </c>
      <c r="D49" s="16" t="n">
        <v>1.232</v>
      </c>
      <c r="E49" s="16" t="n">
        <v>0.758</v>
      </c>
      <c r="F49" s="16" t="n">
        <v>0.489</v>
      </c>
      <c r="G49" s="16" t="n">
        <v>0.262</v>
      </c>
      <c r="H49" s="16" t="n">
        <v>0.006</v>
      </c>
      <c r="I49" s="17" t="n">
        <v>6.1</v>
      </c>
      <c r="J49" s="0"/>
      <c r="N49" s="27" t="n">
        <v>6.96405331498247</v>
      </c>
      <c r="P49" s="27" t="n">
        <f aca="false">(I17-N49)^2</f>
        <v>0.0158625674669057</v>
      </c>
      <c r="R49" s="27" t="n">
        <f aca="false">N49^2</f>
        <v>48.4980385739183</v>
      </c>
      <c r="S49" s="0"/>
      <c r="T49" s="27" t="n">
        <f aca="false">(I17-$J$161)^2</f>
        <v>50.2681</v>
      </c>
      <c r="U49" s="0"/>
      <c r="V49" s="27" t="n">
        <f aca="false">I17-N49</f>
        <v>0.125946685017533</v>
      </c>
      <c r="W49" s="0"/>
      <c r="X49" s="0"/>
      <c r="Y49" s="0"/>
      <c r="Z49" s="21" t="n">
        <v>5.527</v>
      </c>
      <c r="AA49" s="17" t="n">
        <v>0.573</v>
      </c>
      <c r="AD49" s="27" t="n">
        <f aca="false">(V80-V79)^2</f>
        <v>0.750486544737691</v>
      </c>
      <c r="AF49" s="0"/>
      <c r="AG49" s="0"/>
      <c r="AH49" s="14" t="n">
        <v>44</v>
      </c>
      <c r="AI49" s="28" t="n">
        <f aca="false">(AH49-0.5)/156</f>
        <v>0.278846153846154</v>
      </c>
      <c r="AJ49" s="17" t="n">
        <f aca="false">_xlfn.NORM.S.INV(AI49)</f>
        <v>-0.586272649402645</v>
      </c>
      <c r="AK49" s="17" t="n">
        <v>-0.339</v>
      </c>
    </row>
    <row r="50" customFormat="false" ht="13.8" hidden="false" customHeight="false" outlineLevel="0" collapsed="false">
      <c r="A50" s="14" t="n">
        <v>47</v>
      </c>
      <c r="B50" s="15" t="n">
        <v>1</v>
      </c>
      <c r="C50" s="16" t="n">
        <v>1.092</v>
      </c>
      <c r="D50" s="16" t="n">
        <v>1.432</v>
      </c>
      <c r="E50" s="16" t="n">
        <v>0.881</v>
      </c>
      <c r="F50" s="16" t="n">
        <v>0.471</v>
      </c>
      <c r="G50" s="16" t="n">
        <v>0.066</v>
      </c>
      <c r="H50" s="16" t="n">
        <v>0.05</v>
      </c>
      <c r="I50" s="17" t="n">
        <v>6.086</v>
      </c>
      <c r="J50" s="0"/>
      <c r="N50" s="27" t="n">
        <v>6.72704049317221</v>
      </c>
      <c r="P50" s="27" t="n">
        <f aca="false">(I18-N50)^2</f>
        <v>0.106902519105073</v>
      </c>
      <c r="R50" s="27" t="n">
        <f aca="false">N50^2</f>
        <v>45.2530737967786</v>
      </c>
      <c r="S50" s="0"/>
      <c r="T50" s="27" t="n">
        <f aca="false">(I18-$J$161)^2</f>
        <v>49.758916</v>
      </c>
      <c r="U50" s="0"/>
      <c r="V50" s="27" t="n">
        <f aca="false">I18-N50</f>
        <v>0.326959506827793</v>
      </c>
      <c r="W50" s="0"/>
      <c r="X50" s="0"/>
      <c r="Y50" s="0"/>
      <c r="Z50" s="21" t="n">
        <v>5.968</v>
      </c>
      <c r="AA50" s="17" t="n">
        <v>0.118</v>
      </c>
      <c r="AD50" s="27" t="n">
        <f aca="false">(V81-V80)^2</f>
        <v>0.00207164551362116</v>
      </c>
      <c r="AF50" s="0"/>
      <c r="AG50" s="0"/>
      <c r="AH50" s="14" t="n">
        <v>45</v>
      </c>
      <c r="AI50" s="28" t="n">
        <f aca="false">(AH50-0.5)/156</f>
        <v>0.28525641025641</v>
      </c>
      <c r="AJ50" s="17" t="n">
        <f aca="false">_xlfn.NORM.S.INV(AI50)</f>
        <v>-0.567296402913778</v>
      </c>
      <c r="AK50" s="17" t="n">
        <v>0.528</v>
      </c>
    </row>
    <row r="51" customFormat="false" ht="13.8" hidden="false" customHeight="false" outlineLevel="0" collapsed="false">
      <c r="A51" s="14" t="n">
        <v>48</v>
      </c>
      <c r="B51" s="15" t="n">
        <v>1</v>
      </c>
      <c r="C51" s="16" t="n">
        <v>1.162</v>
      </c>
      <c r="D51" s="16" t="n">
        <v>1.232</v>
      </c>
      <c r="E51" s="16" t="n">
        <v>0.825</v>
      </c>
      <c r="F51" s="16" t="n">
        <v>0.462</v>
      </c>
      <c r="G51" s="16" t="n">
        <v>0.083</v>
      </c>
      <c r="H51" s="16" t="n">
        <v>0.005</v>
      </c>
      <c r="I51" s="17" t="n">
        <v>6.07</v>
      </c>
      <c r="J51" s="0"/>
      <c r="N51" s="27" t="n">
        <v>6.97849222089199</v>
      </c>
      <c r="P51" s="27" t="n">
        <f aca="false">(I19-N51)^2</f>
        <v>0.00180691128469527</v>
      </c>
      <c r="R51" s="27" t="n">
        <f aca="false">N51^2</f>
        <v>48.69935367705</v>
      </c>
      <c r="S51" s="0"/>
      <c r="T51" s="27" t="n">
        <f aca="false">(I19-$J$161)^2</f>
        <v>49.294441</v>
      </c>
      <c r="U51" s="0"/>
      <c r="V51" s="27" t="n">
        <f aca="false">I19-N51</f>
        <v>0.0425077791080089</v>
      </c>
      <c r="W51" s="0"/>
      <c r="X51" s="0"/>
      <c r="Y51" s="0"/>
      <c r="Z51" s="21" t="n">
        <v>5.688</v>
      </c>
      <c r="AA51" s="17" t="n">
        <v>0.382</v>
      </c>
      <c r="AD51" s="27" t="n">
        <f aca="false">(V82-V81)^2</f>
        <v>0.206910104671376</v>
      </c>
      <c r="AF51" s="0"/>
      <c r="AG51" s="0"/>
      <c r="AH51" s="14" t="n">
        <v>46</v>
      </c>
      <c r="AI51" s="28" t="n">
        <f aca="false">(AH51-0.5)/156</f>
        <v>0.291666666666667</v>
      </c>
      <c r="AJ51" s="17" t="n">
        <f aca="false">_xlfn.NORM.S.INV(AI51)</f>
        <v>-0.548522282698098</v>
      </c>
      <c r="AK51" s="17" t="n">
        <v>0.573</v>
      </c>
    </row>
    <row r="52" customFormat="false" ht="13.8" hidden="false" customHeight="false" outlineLevel="0" collapsed="false">
      <c r="A52" s="14" t="n">
        <v>49</v>
      </c>
      <c r="B52" s="15" t="n">
        <v>1</v>
      </c>
      <c r="C52" s="16" t="n">
        <v>1.263</v>
      </c>
      <c r="D52" s="16" t="n">
        <v>1.223</v>
      </c>
      <c r="E52" s="16" t="n">
        <v>1.042</v>
      </c>
      <c r="F52" s="16" t="n">
        <v>0.406</v>
      </c>
      <c r="G52" s="16" t="n">
        <v>0.19</v>
      </c>
      <c r="H52" s="16" t="n">
        <v>0.041</v>
      </c>
      <c r="I52" s="17" t="n">
        <v>6.046</v>
      </c>
      <c r="J52" s="0"/>
      <c r="N52" s="27" t="n">
        <v>6.6641366431517</v>
      </c>
      <c r="P52" s="27" t="n">
        <f aca="false">(I20-N52)^2</f>
        <v>0.102953293767961</v>
      </c>
      <c r="R52" s="27" t="n">
        <f aca="false">N52^2</f>
        <v>44.4107171985972</v>
      </c>
      <c r="S52" s="0"/>
      <c r="T52" s="27" t="n">
        <f aca="false">(I20-$J$161)^2</f>
        <v>48.790225</v>
      </c>
      <c r="U52" s="0"/>
      <c r="V52" s="27" t="n">
        <f aca="false">I20-N52</f>
        <v>0.320863356848303</v>
      </c>
      <c r="W52" s="0"/>
      <c r="X52" s="0"/>
      <c r="Y52" s="0"/>
      <c r="Z52" s="21" t="n">
        <v>5.996</v>
      </c>
      <c r="AA52" s="17" t="n">
        <v>0.05</v>
      </c>
      <c r="AD52" s="27" t="n">
        <f aca="false">(V83-V82)^2</f>
        <v>0.0694101595827657</v>
      </c>
      <c r="AF52" s="0"/>
      <c r="AG52" s="0"/>
      <c r="AH52" s="14" t="n">
        <v>47</v>
      </c>
      <c r="AI52" s="28" t="n">
        <f aca="false">(AH52-0.5)/156</f>
        <v>0.298076923076923</v>
      </c>
      <c r="AJ52" s="17" t="n">
        <f aca="false">_xlfn.NORM.S.INV(AI52)</f>
        <v>-0.52993954630032</v>
      </c>
      <c r="AK52" s="17" t="n">
        <v>0.118</v>
      </c>
    </row>
    <row r="53" customFormat="false" ht="13.8" hidden="false" customHeight="false" outlineLevel="0" collapsed="false">
      <c r="A53" s="14" t="n">
        <v>50</v>
      </c>
      <c r="B53" s="15" t="n">
        <v>1</v>
      </c>
      <c r="C53" s="16" t="n">
        <v>0.912</v>
      </c>
      <c r="D53" s="16" t="n">
        <v>1.312</v>
      </c>
      <c r="E53" s="16" t="n">
        <v>0.868</v>
      </c>
      <c r="F53" s="16" t="n">
        <v>0.498</v>
      </c>
      <c r="G53" s="16" t="n">
        <v>0.126</v>
      </c>
      <c r="H53" s="16" t="n">
        <v>0.087</v>
      </c>
      <c r="I53" s="17" t="n">
        <v>6.028</v>
      </c>
      <c r="J53" s="0"/>
      <c r="N53" s="27" t="n">
        <v>6.57113691891257</v>
      </c>
      <c r="P53" s="27" t="n">
        <f aca="false">(I21-N53)^2</f>
        <v>0.123807627832337</v>
      </c>
      <c r="R53" s="27" t="n">
        <f aca="false">N53^2</f>
        <v>43.1798404070958</v>
      </c>
      <c r="S53" s="0"/>
      <c r="T53" s="27" t="n">
        <f aca="false">(I21-$J$161)^2</f>
        <v>47.927929</v>
      </c>
      <c r="U53" s="0"/>
      <c r="V53" s="27" t="n">
        <f aca="false">I21-N53</f>
        <v>0.351863081087427</v>
      </c>
      <c r="W53" s="0"/>
      <c r="X53" s="0"/>
      <c r="Y53" s="0"/>
      <c r="Z53" s="21" t="n">
        <v>5.784</v>
      </c>
      <c r="AA53" s="17" t="n">
        <v>0.244</v>
      </c>
      <c r="AD53" s="27" t="n">
        <f aca="false">(V84-V83)^2</f>
        <v>0.1102838195386</v>
      </c>
      <c r="AF53" s="0"/>
      <c r="AG53" s="0"/>
      <c r="AH53" s="14" t="n">
        <v>48</v>
      </c>
      <c r="AI53" s="28" t="n">
        <f aca="false">(AH53-0.5)/156</f>
        <v>0.304487179487179</v>
      </c>
      <c r="AJ53" s="17" t="n">
        <f aca="false">_xlfn.NORM.S.INV(AI53)</f>
        <v>-0.511538039855348</v>
      </c>
      <c r="AK53" s="17" t="n">
        <v>0.382</v>
      </c>
    </row>
    <row r="54" customFormat="false" ht="13.8" hidden="false" customHeight="false" outlineLevel="0" collapsed="false">
      <c r="A54" s="14" t="n">
        <v>51</v>
      </c>
      <c r="B54" s="15" t="n">
        <v>1</v>
      </c>
      <c r="C54" s="16" t="n">
        <v>1.5</v>
      </c>
      <c r="D54" s="16" t="n">
        <v>1.319</v>
      </c>
      <c r="E54" s="16" t="n">
        <v>0.808</v>
      </c>
      <c r="F54" s="16" t="n">
        <v>0.493</v>
      </c>
      <c r="G54" s="16" t="n">
        <v>0.142</v>
      </c>
      <c r="H54" s="16" t="n">
        <v>0.097</v>
      </c>
      <c r="I54" s="17" t="n">
        <v>6.021</v>
      </c>
      <c r="J54" s="0"/>
      <c r="N54" s="27" t="n">
        <v>6.40865675263368</v>
      </c>
      <c r="P54" s="27" t="n">
        <f aca="false">(I22-N54)^2</f>
        <v>0.23362069477462</v>
      </c>
      <c r="R54" s="27" t="n">
        <f aca="false">N54^2</f>
        <v>41.0708813730773</v>
      </c>
      <c r="S54" s="0"/>
      <c r="T54" s="27" t="n">
        <f aca="false">(I22-$J$161)^2</f>
        <v>47.499664</v>
      </c>
      <c r="U54" s="0"/>
      <c r="V54" s="27" t="n">
        <f aca="false">I22-N54</f>
        <v>0.483343247366321</v>
      </c>
      <c r="W54" s="0"/>
      <c r="X54" s="0"/>
      <c r="Y54" s="0"/>
      <c r="Z54" s="21" t="n">
        <v>6.193</v>
      </c>
      <c r="AA54" s="17" t="n">
        <v>-0.172</v>
      </c>
      <c r="AD54" s="27" t="n">
        <f aca="false">(V85-V84)^2</f>
        <v>0.0378208727914502</v>
      </c>
      <c r="AF54" s="0"/>
      <c r="AG54" s="0"/>
      <c r="AH54" s="14" t="n">
        <v>49</v>
      </c>
      <c r="AI54" s="28" t="n">
        <f aca="false">(AH54-0.5)/156</f>
        <v>0.310897435897436</v>
      </c>
      <c r="AJ54" s="17" t="n">
        <f aca="false">_xlfn.NORM.S.INV(AI54)</f>
        <v>-0.493308148312747</v>
      </c>
      <c r="AK54" s="17" t="n">
        <v>0.05</v>
      </c>
    </row>
    <row r="55" customFormat="false" ht="13.8" hidden="false" customHeight="false" outlineLevel="0" collapsed="false">
      <c r="A55" s="14" t="n">
        <v>52</v>
      </c>
      <c r="B55" s="15" t="n">
        <v>1</v>
      </c>
      <c r="C55" s="16" t="n">
        <v>1.05</v>
      </c>
      <c r="D55" s="16" t="n">
        <v>1.409</v>
      </c>
      <c r="E55" s="16" t="n">
        <v>0.828</v>
      </c>
      <c r="F55" s="16" t="n">
        <v>0.557</v>
      </c>
      <c r="G55" s="16" t="n">
        <v>0.359</v>
      </c>
      <c r="H55" s="16" t="n">
        <v>0.028</v>
      </c>
      <c r="I55" s="17" t="n">
        <v>6.008</v>
      </c>
      <c r="J55" s="0"/>
      <c r="N55" s="27" t="n">
        <v>6.16512153159026</v>
      </c>
      <c r="P55" s="27" t="n">
        <f aca="false">(I23-N55)^2</f>
        <v>0.471802030364914</v>
      </c>
      <c r="R55" s="27" t="n">
        <f aca="false">N55^2</f>
        <v>38.0087234992778</v>
      </c>
      <c r="S55" s="0"/>
      <c r="T55" s="27" t="n">
        <f aca="false">(I23-$J$161)^2</f>
        <v>46.949904</v>
      </c>
      <c r="U55" s="0"/>
      <c r="V55" s="27" t="n">
        <f aca="false">I23-N55</f>
        <v>0.686878468409743</v>
      </c>
      <c r="W55" s="0"/>
      <c r="X55" s="0"/>
      <c r="Y55" s="0"/>
      <c r="Z55" s="21" t="n">
        <v>6.099</v>
      </c>
      <c r="AA55" s="17" t="n">
        <v>-0.091</v>
      </c>
      <c r="AD55" s="27" t="n">
        <f aca="false">(V86-V85)^2</f>
        <v>0.173376024532331</v>
      </c>
      <c r="AF55" s="0"/>
      <c r="AG55" s="0"/>
      <c r="AH55" s="14" t="n">
        <v>50</v>
      </c>
      <c r="AI55" s="28" t="n">
        <f aca="false">(AH55-0.5)/156</f>
        <v>0.317307692307692</v>
      </c>
      <c r="AJ55" s="17" t="n">
        <f aca="false">_xlfn.NORM.S.INV(AI55)</f>
        <v>-0.475240750513245</v>
      </c>
      <c r="AK55" s="17" t="n">
        <v>0.244</v>
      </c>
    </row>
    <row r="56" customFormat="false" ht="13.8" hidden="false" customHeight="false" outlineLevel="0" collapsed="false">
      <c r="A56" s="14" t="n">
        <v>53</v>
      </c>
      <c r="B56" s="15" t="n">
        <v>1</v>
      </c>
      <c r="C56" s="16" t="n">
        <v>1.187</v>
      </c>
      <c r="D56" s="16" t="n">
        <v>1.465</v>
      </c>
      <c r="E56" s="16" t="n">
        <v>0.812</v>
      </c>
      <c r="F56" s="16" t="n">
        <v>0.264</v>
      </c>
      <c r="G56" s="16" t="n">
        <v>0.075</v>
      </c>
      <c r="H56" s="16" t="n">
        <v>0.064</v>
      </c>
      <c r="I56" s="17" t="n">
        <v>5.94</v>
      </c>
      <c r="J56" s="0"/>
      <c r="N56" s="27" t="n">
        <v>6.49803050316446</v>
      </c>
      <c r="P56" s="27" t="n">
        <f aca="false">(I24-N56)^2</f>
        <v>0.106909051860884</v>
      </c>
      <c r="R56" s="27" t="n">
        <f aca="false">N56^2</f>
        <v>42.2244004200558</v>
      </c>
      <c r="S56" s="0"/>
      <c r="T56" s="27" t="n">
        <f aca="false">(I24-$J$161)^2</f>
        <v>46.580625</v>
      </c>
      <c r="U56" s="0"/>
      <c r="V56" s="27" t="n">
        <f aca="false">I24-N56</f>
        <v>0.326969496835536</v>
      </c>
      <c r="W56" s="0"/>
      <c r="X56" s="0"/>
      <c r="Y56" s="0"/>
      <c r="Z56" s="21" t="n">
        <v>5.721</v>
      </c>
      <c r="AA56" s="17" t="n">
        <v>0.219</v>
      </c>
      <c r="AD56" s="27" t="n">
        <f aca="false">(V87-V86)^2</f>
        <v>0.00654031458279857</v>
      </c>
      <c r="AF56" s="0"/>
      <c r="AG56" s="0"/>
      <c r="AH56" s="14" t="n">
        <v>51</v>
      </c>
      <c r="AI56" s="28" t="n">
        <f aca="false">(AH56-0.5)/156</f>
        <v>0.323717948717949</v>
      </c>
      <c r="AJ56" s="17" t="n">
        <f aca="false">_xlfn.NORM.S.INV(AI56)</f>
        <v>-0.45732717854092</v>
      </c>
      <c r="AK56" s="17" t="n">
        <v>-0.172</v>
      </c>
    </row>
    <row r="57" customFormat="false" ht="13.8" hidden="false" customHeight="false" outlineLevel="0" collapsed="false">
      <c r="A57" s="14" t="n">
        <v>54</v>
      </c>
      <c r="B57" s="15" t="n">
        <v>1</v>
      </c>
      <c r="C57" s="16" t="n">
        <v>1.301</v>
      </c>
      <c r="D57" s="16" t="n">
        <v>1.219</v>
      </c>
      <c r="E57" s="16" t="n">
        <v>1.036</v>
      </c>
      <c r="F57" s="16" t="n">
        <v>0.159</v>
      </c>
      <c r="G57" s="16" t="n">
        <v>0.175</v>
      </c>
      <c r="H57" s="16" t="n">
        <v>0.056</v>
      </c>
      <c r="I57" s="17" t="n">
        <v>5.895</v>
      </c>
      <c r="J57" s="0"/>
      <c r="N57" s="27" t="n">
        <v>6.7400476617443</v>
      </c>
      <c r="P57" s="27" t="n">
        <f aca="false">(I25-N57)^2</f>
        <v>0.000197336800482318</v>
      </c>
      <c r="R57" s="27" t="n">
        <f aca="false">N57^2</f>
        <v>45.4282424825848</v>
      </c>
      <c r="S57" s="0"/>
      <c r="T57" s="27" t="n">
        <f aca="false">(I25-$J$161)^2</f>
        <v>45.239076</v>
      </c>
      <c r="U57" s="0"/>
      <c r="V57" s="27" t="n">
        <f aca="false">I25-N57</f>
        <v>-0.0140476617443017</v>
      </c>
      <c r="W57" s="0"/>
      <c r="X57" s="0"/>
      <c r="Y57" s="0"/>
      <c r="Z57" s="21" t="n">
        <v>5.663</v>
      </c>
      <c r="AA57" s="17" t="n">
        <v>0.232</v>
      </c>
      <c r="AD57" s="27" t="n">
        <f aca="false">(V88-V87)^2</f>
        <v>0.0963679710778779</v>
      </c>
      <c r="AF57" s="0"/>
      <c r="AG57" s="0"/>
      <c r="AH57" s="14" t="n">
        <v>52</v>
      </c>
      <c r="AI57" s="28" t="n">
        <f aca="false">(AH57-0.5)/156</f>
        <v>0.330128205128205</v>
      </c>
      <c r="AJ57" s="17" t="n">
        <f aca="false">_xlfn.NORM.S.INV(AI57)</f>
        <v>-0.439559180852214</v>
      </c>
      <c r="AK57" s="17" t="n">
        <v>-0.091</v>
      </c>
    </row>
    <row r="58" customFormat="false" ht="13.8" hidden="false" customHeight="false" outlineLevel="0" collapsed="false">
      <c r="A58" s="14" t="n">
        <v>55</v>
      </c>
      <c r="B58" s="15" t="n">
        <v>1</v>
      </c>
      <c r="C58" s="16" t="n">
        <v>1.237</v>
      </c>
      <c r="D58" s="16" t="n">
        <v>1.528</v>
      </c>
      <c r="E58" s="16" t="n">
        <v>0.874</v>
      </c>
      <c r="F58" s="16" t="n">
        <v>0.495</v>
      </c>
      <c r="G58" s="16" t="n">
        <v>0.103</v>
      </c>
      <c r="H58" s="16" t="n">
        <v>0.161</v>
      </c>
      <c r="I58" s="17" t="n">
        <v>5.893</v>
      </c>
      <c r="J58" s="0"/>
      <c r="N58" s="27" t="n">
        <v>5.77761706285949</v>
      </c>
      <c r="P58" s="27" t="n">
        <f aca="false">(I26-N58)^2</f>
        <v>0.668114865928449</v>
      </c>
      <c r="R58" s="27" t="n">
        <f aca="false">N58^2</f>
        <v>33.3808589250451</v>
      </c>
      <c r="S58" s="0"/>
      <c r="T58" s="27" t="n">
        <f aca="false">(I26-$J$161)^2</f>
        <v>43.494025</v>
      </c>
      <c r="U58" s="0"/>
      <c r="V58" s="27" t="n">
        <f aca="false">I26-N58</f>
        <v>0.817382937140511</v>
      </c>
      <c r="W58" s="0"/>
      <c r="X58" s="0"/>
      <c r="Y58" s="0"/>
      <c r="Z58" s="21" t="n">
        <v>6.342</v>
      </c>
      <c r="AA58" s="17" t="n">
        <v>-0.449</v>
      </c>
      <c r="AD58" s="27" t="n">
        <f aca="false">(V89-V88)^2</f>
        <v>0.000174559472840247</v>
      </c>
      <c r="AF58" s="0"/>
      <c r="AG58" s="0"/>
      <c r="AH58" s="14" t="n">
        <v>53</v>
      </c>
      <c r="AI58" s="28" t="n">
        <f aca="false">(AH58-0.5)/156</f>
        <v>0.336538461538462</v>
      </c>
      <c r="AJ58" s="17" t="n">
        <f aca="false">_xlfn.NORM.S.INV(AI58)</f>
        <v>-0.421928888748565</v>
      </c>
      <c r="AK58" s="17" t="n">
        <v>0.219</v>
      </c>
    </row>
    <row r="59" customFormat="false" ht="13.8" hidden="false" customHeight="false" outlineLevel="0" collapsed="false">
      <c r="A59" s="14" t="n">
        <v>56</v>
      </c>
      <c r="B59" s="15" t="n">
        <v>1</v>
      </c>
      <c r="C59" s="16" t="n">
        <v>0.831</v>
      </c>
      <c r="D59" s="16" t="n">
        <v>1.478</v>
      </c>
      <c r="E59" s="16" t="n">
        <v>0.831</v>
      </c>
      <c r="F59" s="16" t="n">
        <v>0.49</v>
      </c>
      <c r="G59" s="16" t="n">
        <v>0.107</v>
      </c>
      <c r="H59" s="16" t="n">
        <v>0.028</v>
      </c>
      <c r="I59" s="17" t="n">
        <v>5.89</v>
      </c>
      <c r="J59" s="0"/>
      <c r="N59" s="27" t="n">
        <v>6.46988156986265</v>
      </c>
      <c r="P59" s="27" t="n">
        <f aca="false">(I27-N59)^2</f>
        <v>0.0149129109792111</v>
      </c>
      <c r="R59" s="27" t="n">
        <f aca="false">N59^2</f>
        <v>41.8593675280484</v>
      </c>
      <c r="S59" s="0"/>
      <c r="T59" s="27" t="n">
        <f aca="false">(I27-$J$161)^2</f>
        <v>43.454464</v>
      </c>
      <c r="U59" s="0"/>
      <c r="V59" s="27" t="n">
        <f aca="false">I27-N59</f>
        <v>0.122118430137351</v>
      </c>
      <c r="W59" s="0"/>
      <c r="X59" s="0"/>
      <c r="Y59" s="0"/>
      <c r="Z59" s="21" t="n">
        <v>5.79</v>
      </c>
      <c r="AA59" s="17" t="n">
        <v>0.1</v>
      </c>
      <c r="AD59" s="27" t="n">
        <f aca="false">(V90-V89)^2</f>
        <v>0.463408293575019</v>
      </c>
      <c r="AF59" s="0"/>
      <c r="AG59" s="0"/>
      <c r="AH59" s="14" t="n">
        <v>54</v>
      </c>
      <c r="AI59" s="28" t="n">
        <f aca="false">(AH59-0.5)/156</f>
        <v>0.342948717948718</v>
      </c>
      <c r="AJ59" s="17" t="n">
        <f aca="false">_xlfn.NORM.S.INV(AI59)</f>
        <v>-0.404428785815381</v>
      </c>
      <c r="AK59" s="17" t="n">
        <v>0.232</v>
      </c>
    </row>
    <row r="60" customFormat="false" ht="13.8" hidden="false" customHeight="false" outlineLevel="0" collapsed="false">
      <c r="A60" s="14" t="n">
        <v>57</v>
      </c>
      <c r="B60" s="15" t="n">
        <v>1</v>
      </c>
      <c r="C60" s="16" t="n">
        <v>1.12</v>
      </c>
      <c r="D60" s="16" t="n">
        <v>1.402</v>
      </c>
      <c r="E60" s="16" t="n">
        <v>0.798</v>
      </c>
      <c r="F60" s="16" t="n">
        <v>0.498</v>
      </c>
      <c r="G60" s="16" t="n">
        <v>0.215</v>
      </c>
      <c r="H60" s="16" t="n">
        <v>0.06</v>
      </c>
      <c r="I60" s="17" t="n">
        <v>5.888</v>
      </c>
      <c r="J60" s="0"/>
      <c r="N60" s="27" t="n">
        <v>6.17242994546688</v>
      </c>
      <c r="P60" s="27" t="n">
        <f aca="false">(I28-N60)^2</f>
        <v>0.0748405747372531</v>
      </c>
      <c r="R60" s="27" t="n">
        <f aca="false">N60^2</f>
        <v>38.0988914316963</v>
      </c>
      <c r="S60" s="0"/>
      <c r="T60" s="27" t="n">
        <f aca="false">(I28-$J$161)^2</f>
        <v>41.550916</v>
      </c>
      <c r="U60" s="0"/>
      <c r="V60" s="27" t="n">
        <f aca="false">I28-N60</f>
        <v>0.273570054533118</v>
      </c>
      <c r="W60" s="0"/>
      <c r="X60" s="0"/>
      <c r="Y60" s="0"/>
      <c r="Z60" s="21" t="n">
        <v>5.988</v>
      </c>
      <c r="AA60" s="17" t="n">
        <v>-0.1</v>
      </c>
      <c r="AD60" s="27" t="n">
        <f aca="false">(V91-V90)^2</f>
        <v>0.30139978637791</v>
      </c>
      <c r="AF60" s="0"/>
      <c r="AG60" s="0"/>
      <c r="AH60" s="14" t="n">
        <v>55</v>
      </c>
      <c r="AI60" s="28" t="n">
        <f aca="false">(AH60-0.5)/156</f>
        <v>0.349358974358974</v>
      </c>
      <c r="AJ60" s="17" t="n">
        <f aca="false">_xlfn.NORM.S.INV(AI60)</f>
        <v>-0.387051679997707</v>
      </c>
      <c r="AK60" s="17" t="n">
        <v>-0.449</v>
      </c>
    </row>
    <row r="61" customFormat="false" ht="13.8" hidden="false" customHeight="false" outlineLevel="0" collapsed="false">
      <c r="A61" s="14" t="n">
        <v>58</v>
      </c>
      <c r="B61" s="15" t="n">
        <v>1</v>
      </c>
      <c r="C61" s="16" t="n">
        <v>1.327</v>
      </c>
      <c r="D61" s="16" t="n">
        <v>1.419</v>
      </c>
      <c r="E61" s="16" t="n">
        <v>1.088</v>
      </c>
      <c r="F61" s="16" t="n">
        <v>0.445</v>
      </c>
      <c r="G61" s="16" t="n">
        <v>0.069</v>
      </c>
      <c r="H61" s="16" t="n">
        <v>0.14</v>
      </c>
      <c r="I61" s="17" t="n">
        <v>5.886</v>
      </c>
      <c r="J61" s="0"/>
      <c r="N61" s="27" t="n">
        <v>5.89019786648772</v>
      </c>
      <c r="P61" s="27" t="n">
        <f aca="false">(I29-N61)^2</f>
        <v>0.306696803082751</v>
      </c>
      <c r="R61" s="27" t="n">
        <f aca="false">N61^2</f>
        <v>34.6944309063765</v>
      </c>
      <c r="S61" s="0"/>
      <c r="T61" s="27" t="n">
        <f aca="false">(I29-$J$161)^2</f>
        <v>41.525136</v>
      </c>
      <c r="U61" s="0"/>
      <c r="V61" s="27" t="n">
        <f aca="false">I29-N61</f>
        <v>0.553802133512278</v>
      </c>
      <c r="W61" s="0"/>
      <c r="X61" s="0"/>
      <c r="Y61" s="0"/>
      <c r="Z61" s="21" t="n">
        <v>6.41</v>
      </c>
      <c r="AA61" s="17" t="n">
        <v>-0.524</v>
      </c>
      <c r="AD61" s="27" t="n">
        <f aca="false">(V92-V91)^2</f>
        <v>0.0402858519830993</v>
      </c>
      <c r="AF61" s="0"/>
      <c r="AG61" s="0"/>
      <c r="AH61" s="14" t="n">
        <v>56</v>
      </c>
      <c r="AI61" s="28" t="n">
        <f aca="false">(AH61-0.5)/156</f>
        <v>0.355769230769231</v>
      </c>
      <c r="AJ61" s="17" t="n">
        <f aca="false">_xlfn.NORM.S.INV(AI61)</f>
        <v>-0.369790678023819</v>
      </c>
      <c r="AK61" s="17" t="n">
        <v>0.1</v>
      </c>
    </row>
    <row r="62" customFormat="false" ht="13.8" hidden="false" customHeight="false" outlineLevel="0" collapsed="false">
      <c r="A62" s="14" t="n">
        <v>59</v>
      </c>
      <c r="B62" s="15" t="n">
        <v>1</v>
      </c>
      <c r="C62" s="16" t="n">
        <v>0.642</v>
      </c>
      <c r="D62" s="16" t="n">
        <v>1.236</v>
      </c>
      <c r="E62" s="16" t="n">
        <v>0.828</v>
      </c>
      <c r="F62" s="16" t="n">
        <v>0.507</v>
      </c>
      <c r="G62" s="16" t="n">
        <v>0.246</v>
      </c>
      <c r="H62" s="16" t="n">
        <v>0.078</v>
      </c>
      <c r="I62" s="17" t="n">
        <v>5.86</v>
      </c>
      <c r="J62" s="0"/>
      <c r="N62" s="27" t="n">
        <v>5.58629638523559</v>
      </c>
      <c r="P62" s="27" t="n">
        <f aca="false">(I30-N62)^2</f>
        <v>0.721996232943703</v>
      </c>
      <c r="R62" s="27" t="n">
        <f aca="false">N62^2</f>
        <v>31.2067073036962</v>
      </c>
      <c r="S62" s="0"/>
      <c r="T62" s="27" t="n">
        <f aca="false">(I30-$J$161)^2</f>
        <v>41.422096</v>
      </c>
      <c r="U62" s="0"/>
      <c r="V62" s="27" t="n">
        <f aca="false">I30-N62</f>
        <v>0.849703614764409</v>
      </c>
      <c r="W62" s="0"/>
      <c r="X62" s="0"/>
      <c r="Y62" s="0"/>
      <c r="Z62" s="21" t="n">
        <v>5.509</v>
      </c>
      <c r="AA62" s="17" t="n">
        <v>0.351</v>
      </c>
      <c r="AD62" s="27" t="n">
        <f aca="false">(V93-V92)^2</f>
        <v>0.179303558817985</v>
      </c>
      <c r="AF62" s="0"/>
      <c r="AG62" s="0"/>
      <c r="AH62" s="14" t="n">
        <v>57</v>
      </c>
      <c r="AI62" s="28" t="n">
        <f aca="false">(AH62-0.5)/156</f>
        <v>0.362179487179487</v>
      </c>
      <c r="AJ62" s="17" t="n">
        <f aca="false">_xlfn.NORM.S.INV(AI62)</f>
        <v>-0.352639161922951</v>
      </c>
      <c r="AK62" s="17" t="n">
        <v>-0.1</v>
      </c>
    </row>
    <row r="63" customFormat="false" ht="13.8" hidden="false" customHeight="false" outlineLevel="0" collapsed="false">
      <c r="A63" s="14" t="n">
        <v>60</v>
      </c>
      <c r="B63" s="15" t="n">
        <v>1</v>
      </c>
      <c r="C63" s="16" t="n">
        <v>1.173</v>
      </c>
      <c r="D63" s="16" t="n">
        <v>1.508</v>
      </c>
      <c r="E63" s="16" t="n">
        <v>0.729</v>
      </c>
      <c r="F63" s="16" t="n">
        <v>0.41</v>
      </c>
      <c r="G63" s="16" t="n">
        <v>0.146</v>
      </c>
      <c r="H63" s="16" t="n">
        <v>0.096</v>
      </c>
      <c r="I63" s="17" t="n">
        <v>5.809</v>
      </c>
      <c r="J63" s="0"/>
      <c r="N63" s="27" t="n">
        <v>6.07191313496749</v>
      </c>
      <c r="P63" s="27" t="n">
        <f aca="false">(I31-N63)^2</f>
        <v>0.0918616477552371</v>
      </c>
      <c r="R63" s="27" t="n">
        <f aca="false">N63^2</f>
        <v>36.8681291185907</v>
      </c>
      <c r="S63" s="0"/>
      <c r="T63" s="27" t="n">
        <f aca="false">(I31-$J$161)^2</f>
        <v>40.640625</v>
      </c>
      <c r="U63" s="0"/>
      <c r="V63" s="27" t="n">
        <f aca="false">I31-N63</f>
        <v>0.303086865032514</v>
      </c>
      <c r="W63" s="0"/>
      <c r="X63" s="0"/>
      <c r="Y63" s="0"/>
      <c r="Z63" s="21" t="n">
        <v>5.947</v>
      </c>
      <c r="AA63" s="17" t="n">
        <v>-0.138</v>
      </c>
      <c r="AD63" s="27" t="n">
        <f aca="false">(V94-V93)^2</f>
        <v>0.764861923607466</v>
      </c>
      <c r="AF63" s="0"/>
      <c r="AG63" s="0"/>
      <c r="AH63" s="14" t="n">
        <v>58</v>
      </c>
      <c r="AI63" s="28" t="n">
        <f aca="false">(AH63-0.5)/156</f>
        <v>0.368589743589744</v>
      </c>
      <c r="AJ63" s="17" t="n">
        <f aca="false">_xlfn.NORM.S.INV(AI63)</f>
        <v>-0.335590767413536</v>
      </c>
      <c r="AK63" s="17" t="n">
        <v>-0.524</v>
      </c>
    </row>
    <row r="64" customFormat="false" ht="13.8" hidden="false" customHeight="false" outlineLevel="0" collapsed="false">
      <c r="A64" s="14" t="n">
        <v>61</v>
      </c>
      <c r="B64" s="15" t="n">
        <v>1</v>
      </c>
      <c r="C64" s="16" t="n">
        <v>0.776</v>
      </c>
      <c r="D64" s="16" t="n">
        <v>1.209</v>
      </c>
      <c r="E64" s="16" t="n">
        <v>0.706</v>
      </c>
      <c r="F64" s="16" t="n">
        <v>0.511</v>
      </c>
      <c r="G64" s="16" t="n">
        <v>0.137</v>
      </c>
      <c r="H64" s="16" t="n">
        <v>0.064</v>
      </c>
      <c r="I64" s="17" t="n">
        <v>5.779</v>
      </c>
      <c r="J64" s="0"/>
      <c r="N64" s="27" t="n">
        <v>6.59362701211829</v>
      </c>
      <c r="P64" s="27" t="n">
        <f aca="false">(I32-N64)^2</f>
        <v>0.0482360244520081</v>
      </c>
      <c r="R64" s="27" t="n">
        <f aca="false">N64^2</f>
        <v>43.475917174936</v>
      </c>
      <c r="S64" s="0"/>
      <c r="T64" s="27" t="n">
        <f aca="false">(I32-$J$161)^2</f>
        <v>40.627876</v>
      </c>
      <c r="U64" s="0"/>
      <c r="V64" s="27" t="n">
        <f aca="false">I32-N64</f>
        <v>-0.219627012118291</v>
      </c>
      <c r="W64" s="0"/>
      <c r="X64" s="0"/>
      <c r="Y64" s="0"/>
      <c r="Z64" s="21" t="n">
        <v>5.39</v>
      </c>
      <c r="AA64" s="17" t="n">
        <v>0.389</v>
      </c>
      <c r="AD64" s="27" t="n">
        <f aca="false">(V95-V94)^2</f>
        <v>0.239287564054673</v>
      </c>
      <c r="AF64" s="0"/>
      <c r="AG64" s="0"/>
      <c r="AH64" s="14" t="n">
        <v>59</v>
      </c>
      <c r="AI64" s="28" t="n">
        <f aca="false">(AH64-0.5)/156</f>
        <v>0.375</v>
      </c>
      <c r="AJ64" s="17" t="n">
        <f aca="false">_xlfn.NORM.S.INV(AI64)</f>
        <v>-0.318639363964375</v>
      </c>
      <c r="AK64" s="17" t="n">
        <v>0.351</v>
      </c>
    </row>
    <row r="65" customFormat="false" ht="13.8" hidden="false" customHeight="false" outlineLevel="0" collapsed="false">
      <c r="A65" s="14" t="n">
        <v>62</v>
      </c>
      <c r="B65" s="15" t="n">
        <v>1</v>
      </c>
      <c r="C65" s="16" t="n">
        <v>1.201</v>
      </c>
      <c r="D65" s="16" t="n">
        <v>1.41</v>
      </c>
      <c r="E65" s="16" t="n">
        <v>0.828</v>
      </c>
      <c r="F65" s="16" t="n">
        <v>0.199</v>
      </c>
      <c r="G65" s="16" t="n">
        <v>0.081</v>
      </c>
      <c r="H65" s="16" t="n">
        <v>0.02</v>
      </c>
      <c r="I65" s="17" t="n">
        <v>5.758</v>
      </c>
      <c r="J65" s="0"/>
      <c r="N65" s="27" t="n">
        <v>6.28403233593216</v>
      </c>
      <c r="P65" s="27" t="n">
        <f aca="false">(I33-N65)^2</f>
        <v>0.0048954740151101</v>
      </c>
      <c r="R65" s="27" t="n">
        <f aca="false">N65^2</f>
        <v>39.489062399041</v>
      </c>
      <c r="S65" s="0"/>
      <c r="T65" s="27" t="n">
        <f aca="false">(I33-$J$161)^2</f>
        <v>40.373316</v>
      </c>
      <c r="U65" s="0"/>
      <c r="V65" s="27" t="n">
        <f aca="false">I33-N65</f>
        <v>0.0699676640678399</v>
      </c>
      <c r="W65" s="0"/>
      <c r="X65" s="0"/>
      <c r="Y65" s="0"/>
      <c r="Z65" s="21" t="n">
        <v>5.553</v>
      </c>
      <c r="AA65" s="17" t="n">
        <v>0.205</v>
      </c>
      <c r="AD65" s="27" t="n">
        <f aca="false">(V96-V95)^2</f>
        <v>0.278083308097358</v>
      </c>
      <c r="AF65" s="0"/>
      <c r="AG65" s="0"/>
      <c r="AH65" s="14" t="n">
        <v>60</v>
      </c>
      <c r="AI65" s="28" t="n">
        <f aca="false">(AH65-0.5)/156</f>
        <v>0.381410256410256</v>
      </c>
      <c r="AJ65" s="17" t="n">
        <f aca="false">_xlfn.NORM.S.INV(AI65)</f>
        <v>-0.301779036353578</v>
      </c>
      <c r="AK65" s="17" t="n">
        <v>-0.138</v>
      </c>
    </row>
    <row r="66" customFormat="false" ht="13.8" hidden="false" customHeight="false" outlineLevel="0" collapsed="false">
      <c r="A66" s="14" t="n">
        <v>63</v>
      </c>
      <c r="B66" s="15" t="n">
        <v>1</v>
      </c>
      <c r="C66" s="16" t="n">
        <v>0.855</v>
      </c>
      <c r="D66" s="16" t="n">
        <v>1.475</v>
      </c>
      <c r="E66" s="16" t="n">
        <v>0.777</v>
      </c>
      <c r="F66" s="16" t="n">
        <v>0.514</v>
      </c>
      <c r="G66" s="16" t="n">
        <v>0.184</v>
      </c>
      <c r="H66" s="16" t="n">
        <v>0.08</v>
      </c>
      <c r="I66" s="17" t="n">
        <v>5.743</v>
      </c>
      <c r="J66" s="0"/>
      <c r="N66" s="27" t="n">
        <v>6.1448993929447</v>
      </c>
      <c r="P66" s="27" t="n">
        <f aca="false">(I34-N66)^2</f>
        <v>0.031011423805244</v>
      </c>
      <c r="R66" s="27" t="n">
        <f aca="false">N66^2</f>
        <v>37.7597885494122</v>
      </c>
      <c r="S66" s="0"/>
      <c r="T66" s="27" t="n">
        <f aca="false">(I34-$J$161)^2</f>
        <v>39.955041</v>
      </c>
      <c r="U66" s="0"/>
      <c r="V66" s="27" t="n">
        <f aca="false">I34-N66</f>
        <v>0.176100607055297</v>
      </c>
      <c r="W66" s="0"/>
      <c r="X66" s="0"/>
      <c r="Y66" s="0"/>
      <c r="Z66" s="21" t="n">
        <v>5.87</v>
      </c>
      <c r="AA66" s="17" t="n">
        <v>-0.127</v>
      </c>
      <c r="AD66" s="27" t="n">
        <f aca="false">(V97-V96)^2</f>
        <v>0.0338239789131521</v>
      </c>
      <c r="AF66" s="0"/>
      <c r="AG66" s="0"/>
      <c r="AH66" s="14" t="n">
        <v>61</v>
      </c>
      <c r="AI66" s="28" t="n">
        <f aca="false">(AH66-0.5)/156</f>
        <v>0.387820512820513</v>
      </c>
      <c r="AJ66" s="17" t="n">
        <f aca="false">_xlfn.NORM.S.INV(AI66)</f>
        <v>-0.285004067569681</v>
      </c>
      <c r="AK66" s="17" t="n">
        <v>0.389</v>
      </c>
    </row>
    <row r="67" customFormat="false" ht="13.8" hidden="false" customHeight="false" outlineLevel="0" collapsed="false">
      <c r="A67" s="14" t="n">
        <v>64</v>
      </c>
      <c r="B67" s="15" t="n">
        <v>1</v>
      </c>
      <c r="C67" s="16" t="n">
        <v>1.263</v>
      </c>
      <c r="D67" s="16" t="n">
        <v>1.252</v>
      </c>
      <c r="E67" s="16" t="n">
        <v>1.042</v>
      </c>
      <c r="F67" s="16" t="n">
        <v>0.417</v>
      </c>
      <c r="G67" s="16" t="n">
        <v>0.191</v>
      </c>
      <c r="H67" s="16" t="n">
        <v>0.162</v>
      </c>
      <c r="I67" s="17" t="n">
        <v>5.718</v>
      </c>
      <c r="J67" s="0"/>
      <c r="N67" s="27" t="n">
        <v>5.75556477208303</v>
      </c>
      <c r="P67" s="27" t="n">
        <f aca="false">(I35-N67)^2</f>
        <v>0.296409717397001</v>
      </c>
      <c r="R67" s="27" t="n">
        <f aca="false">N67^2</f>
        <v>33.1265258456432</v>
      </c>
      <c r="S67" s="0"/>
      <c r="T67" s="27" t="n">
        <f aca="false">(I35-$J$161)^2</f>
        <v>39.69</v>
      </c>
      <c r="U67" s="0"/>
      <c r="V67" s="27" t="n">
        <f aca="false">I35-N67</f>
        <v>0.544435227916968</v>
      </c>
      <c r="W67" s="0"/>
      <c r="X67" s="0"/>
      <c r="Y67" s="0"/>
      <c r="Z67" s="21" t="n">
        <v>6.163</v>
      </c>
      <c r="AA67" s="17" t="n">
        <v>-0.445</v>
      </c>
      <c r="AD67" s="27" t="n">
        <f aca="false">(V98-V97)^2</f>
        <v>0.110134567501009</v>
      </c>
      <c r="AF67" s="0"/>
      <c r="AG67" s="0"/>
      <c r="AH67" s="14" t="n">
        <v>62</v>
      </c>
      <c r="AI67" s="28" t="n">
        <f aca="false">(AH67-0.5)/156</f>
        <v>0.394230769230769</v>
      </c>
      <c r="AJ67" s="17" t="n">
        <f aca="false">_xlfn.NORM.S.INV(AI67)</f>
        <v>-0.268308922916213</v>
      </c>
      <c r="AK67" s="17" t="n">
        <v>0.205</v>
      </c>
    </row>
    <row r="68" customFormat="false" ht="13.8" hidden="false" customHeight="false" outlineLevel="0" collapsed="false">
      <c r="A68" s="14" t="n">
        <v>65</v>
      </c>
      <c r="B68" s="15" t="n">
        <v>1</v>
      </c>
      <c r="C68" s="16" t="n">
        <v>0.96</v>
      </c>
      <c r="D68" s="16" t="n">
        <v>1.274</v>
      </c>
      <c r="E68" s="16" t="n">
        <v>0.854</v>
      </c>
      <c r="F68" s="16" t="n">
        <v>0.455</v>
      </c>
      <c r="G68" s="16" t="n">
        <v>0.083</v>
      </c>
      <c r="H68" s="16" t="n">
        <v>0.027</v>
      </c>
      <c r="I68" s="17" t="n">
        <v>5.697</v>
      </c>
      <c r="J68" s="0"/>
      <c r="N68" s="27" t="n">
        <v>6.2432256247923</v>
      </c>
      <c r="P68" s="27" t="n">
        <f aca="false">(I36-N68)^2</f>
        <v>0.00247748842731741</v>
      </c>
      <c r="R68" s="27" t="n">
        <f aca="false">N68^2</f>
        <v>38.9778662020631</v>
      </c>
      <c r="S68" s="0"/>
      <c r="T68" s="27" t="n">
        <f aca="false">(I36-$J$161)^2</f>
        <v>39.601849</v>
      </c>
      <c r="U68" s="0"/>
      <c r="V68" s="27" t="n">
        <f aca="false">I36-N68</f>
        <v>0.0497743752077051</v>
      </c>
      <c r="W68" s="0"/>
      <c r="X68" s="0"/>
      <c r="Y68" s="0"/>
      <c r="Z68" s="21" t="n">
        <v>5.621</v>
      </c>
      <c r="AA68" s="17" t="n">
        <v>0.076</v>
      </c>
      <c r="AD68" s="27" t="n">
        <f aca="false">(V99-V98)^2</f>
        <v>0.101379482128296</v>
      </c>
      <c r="AF68" s="0"/>
      <c r="AG68" s="0"/>
      <c r="AH68" s="14" t="n">
        <v>63</v>
      </c>
      <c r="AI68" s="28" t="n">
        <f aca="false">(AH68-0.5)/156</f>
        <v>0.400641025641026</v>
      </c>
      <c r="AJ68" s="17" t="n">
        <f aca="false">_xlfn.NORM.S.INV(AI68)</f>
        <v>-0.251688235195729</v>
      </c>
      <c r="AK68" s="17" t="n">
        <v>-0.127</v>
      </c>
    </row>
    <row r="69" customFormat="false" ht="13.8" hidden="false" customHeight="false" outlineLevel="0" collapsed="false">
      <c r="A69" s="14" t="n">
        <v>66</v>
      </c>
      <c r="B69" s="15" t="n">
        <v>1</v>
      </c>
      <c r="C69" s="16" t="n">
        <v>1.221</v>
      </c>
      <c r="D69" s="16" t="n">
        <v>1.431</v>
      </c>
      <c r="E69" s="16" t="n">
        <v>0.999</v>
      </c>
      <c r="F69" s="16" t="n">
        <v>0.508</v>
      </c>
      <c r="G69" s="16" t="n">
        <v>0.047</v>
      </c>
      <c r="H69" s="16" t="n">
        <v>0.025</v>
      </c>
      <c r="I69" s="17" t="n">
        <v>5.693</v>
      </c>
      <c r="J69" s="0"/>
      <c r="N69" s="27" t="n">
        <v>7.271018591823</v>
      </c>
      <c r="P69" s="27" t="n">
        <f aca="false">(I37-N69)^2</f>
        <v>1.01811851864447</v>
      </c>
      <c r="R69" s="27" t="n">
        <f aca="false">N69^2</f>
        <v>52.8677113626358</v>
      </c>
      <c r="S69" s="0"/>
      <c r="T69" s="27" t="n">
        <f aca="false">(I37-$J$161)^2</f>
        <v>39.212644</v>
      </c>
      <c r="U69" s="0"/>
      <c r="V69" s="27" t="n">
        <f aca="false">I37-N69</f>
        <v>-1.009018591823</v>
      </c>
      <c r="W69" s="0"/>
      <c r="X69" s="0"/>
      <c r="Y69" s="0"/>
      <c r="Z69" s="21" t="n">
        <v>6.214</v>
      </c>
      <c r="AA69" s="17" t="n">
        <v>-0.521</v>
      </c>
      <c r="AD69" s="27" t="n">
        <f aca="false">(V100-V99)^2</f>
        <v>0.271198293317579</v>
      </c>
      <c r="AF69" s="0"/>
      <c r="AG69" s="0"/>
      <c r="AH69" s="14" t="n">
        <v>64</v>
      </c>
      <c r="AI69" s="28" t="n">
        <f aca="false">(AH69-0.5)/156</f>
        <v>0.407051282051282</v>
      </c>
      <c r="AJ69" s="17" t="n">
        <f aca="false">_xlfn.NORM.S.INV(AI69)</f>
        <v>-0.23513679086215</v>
      </c>
      <c r="AK69" s="17" t="n">
        <v>-0.445</v>
      </c>
    </row>
    <row r="70" customFormat="false" ht="13.8" hidden="false" customHeight="false" outlineLevel="0" collapsed="false">
      <c r="A70" s="14" t="n">
        <v>67</v>
      </c>
      <c r="B70" s="15" t="n">
        <v>1</v>
      </c>
      <c r="C70" s="16" t="n">
        <v>0.677</v>
      </c>
      <c r="D70" s="16" t="n">
        <v>0.886</v>
      </c>
      <c r="E70" s="16" t="n">
        <v>0.535</v>
      </c>
      <c r="F70" s="16" t="n">
        <v>0.313</v>
      </c>
      <c r="G70" s="16" t="n">
        <v>0.22</v>
      </c>
      <c r="H70" s="16" t="n">
        <v>0.098</v>
      </c>
      <c r="I70" s="17" t="n">
        <v>5.653</v>
      </c>
      <c r="J70" s="0"/>
      <c r="N70" s="27" t="n">
        <v>5.40084236599934</v>
      </c>
      <c r="P70" s="27" t="n">
        <f aca="false">(I38-N70)^2</f>
        <v>0.726172633185606</v>
      </c>
      <c r="R70" s="27" t="n">
        <f aca="false">N70^2</f>
        <v>29.1690982623733</v>
      </c>
      <c r="S70" s="0"/>
      <c r="T70" s="27" t="n">
        <f aca="false">(I38-$J$161)^2</f>
        <v>39.100009</v>
      </c>
      <c r="U70" s="0"/>
      <c r="V70" s="27" t="n">
        <f aca="false">I38-N70</f>
        <v>0.852157634000662</v>
      </c>
      <c r="W70" s="0"/>
      <c r="X70" s="0"/>
      <c r="Y70" s="0"/>
      <c r="Z70" s="21" t="n">
        <v>4.551</v>
      </c>
      <c r="AA70" s="17" t="n">
        <v>1.102</v>
      </c>
      <c r="AD70" s="27" t="n">
        <f aca="false">(V101-V100)^2</f>
        <v>0.35608684012227</v>
      </c>
      <c r="AF70" s="0"/>
      <c r="AG70" s="0"/>
      <c r="AH70" s="14" t="n">
        <v>65</v>
      </c>
      <c r="AI70" s="28" t="n">
        <f aca="false">(AH70-0.5)/156</f>
        <v>0.413461538461538</v>
      </c>
      <c r="AJ70" s="17" t="n">
        <f aca="false">_xlfn.NORM.S.INV(AI70)</f>
        <v>-0.218649517041404</v>
      </c>
      <c r="AK70" s="17" t="n">
        <v>0.076</v>
      </c>
    </row>
    <row r="71" customFormat="false" ht="13.8" hidden="false" customHeight="false" outlineLevel="0" collapsed="false">
      <c r="A71" s="14" t="n">
        <v>68</v>
      </c>
      <c r="B71" s="15" t="n">
        <v>1</v>
      </c>
      <c r="C71" s="16" t="n">
        <v>1.183</v>
      </c>
      <c r="D71" s="16" t="n">
        <v>1.452</v>
      </c>
      <c r="E71" s="16" t="n">
        <v>0.726</v>
      </c>
      <c r="F71" s="16" t="n">
        <v>0.334</v>
      </c>
      <c r="G71" s="16" t="n">
        <v>0.082</v>
      </c>
      <c r="H71" s="16" t="n">
        <v>0.031</v>
      </c>
      <c r="I71" s="17" t="n">
        <v>5.648</v>
      </c>
      <c r="J71" s="0"/>
      <c r="N71" s="27" t="n">
        <v>6.03415893791588</v>
      </c>
      <c r="P71" s="27" t="n">
        <f aca="false">(I39-N71)^2</f>
        <v>0.0356609467290572</v>
      </c>
      <c r="R71" s="27" t="n">
        <f aca="false">N71^2</f>
        <v>36.4110740880301</v>
      </c>
      <c r="S71" s="0"/>
      <c r="T71" s="27" t="n">
        <f aca="false">(I39-$J$161)^2</f>
        <v>38.725729</v>
      </c>
      <c r="U71" s="0"/>
      <c r="V71" s="27" t="n">
        <f aca="false">I39-N71</f>
        <v>0.188841062084117</v>
      </c>
      <c r="W71" s="0"/>
      <c r="X71" s="0"/>
      <c r="Y71" s="0"/>
      <c r="Z71" s="21" t="n">
        <v>5.684</v>
      </c>
      <c r="AA71" s="17" t="n">
        <v>-0.036</v>
      </c>
      <c r="AD71" s="27" t="n">
        <f aca="false">(V102-V101)^2</f>
        <v>2.63324661678739</v>
      </c>
      <c r="AF71" s="0"/>
      <c r="AG71" s="0"/>
      <c r="AH71" s="14" t="n">
        <v>66</v>
      </c>
      <c r="AI71" s="28" t="n">
        <f aca="false">(AH71-0.5)/156</f>
        <v>0.419871794871795</v>
      </c>
      <c r="AJ71" s="17" t="n">
        <f aca="false">_xlfn.NORM.S.INV(AI71)</f>
        <v>-0.202221469330158</v>
      </c>
      <c r="AK71" s="17" t="n">
        <v>-0.521</v>
      </c>
    </row>
    <row r="72" customFormat="false" ht="13.8" hidden="false" customHeight="false" outlineLevel="0" collapsed="false">
      <c r="A72" s="14" t="n">
        <v>69</v>
      </c>
      <c r="B72" s="15" t="n">
        <v>1</v>
      </c>
      <c r="C72" s="16" t="n">
        <v>0.807</v>
      </c>
      <c r="D72" s="16" t="n">
        <v>1.293</v>
      </c>
      <c r="E72" s="16" t="n">
        <v>0.657</v>
      </c>
      <c r="F72" s="16" t="n">
        <v>0.558</v>
      </c>
      <c r="G72" s="16" t="n">
        <v>0.117</v>
      </c>
      <c r="H72" s="16" t="n">
        <v>0.107</v>
      </c>
      <c r="I72" s="17" t="n">
        <v>5.631</v>
      </c>
      <c r="J72" s="0"/>
      <c r="N72" s="27" t="n">
        <v>6.33986851494988</v>
      </c>
      <c r="P72" s="27" t="n">
        <f aca="false">(I40-N72)^2</f>
        <v>0.0198439385041841</v>
      </c>
      <c r="R72" s="27" t="n">
        <f aca="false">N72^2</f>
        <v>40.1939327868528</v>
      </c>
      <c r="S72" s="0"/>
      <c r="T72" s="27" t="n">
        <f aca="false">(I40-$J$161)^2</f>
        <v>38.427601</v>
      </c>
      <c r="U72" s="0"/>
      <c r="V72" s="27" t="n">
        <f aca="false">I40-N72</f>
        <v>-0.140868514949879</v>
      </c>
      <c r="W72" s="0"/>
      <c r="X72" s="0"/>
      <c r="Y72" s="0"/>
      <c r="Z72" s="21" t="n">
        <v>5.556</v>
      </c>
      <c r="AA72" s="17" t="n">
        <v>0.075</v>
      </c>
      <c r="AD72" s="27" t="n">
        <f aca="false">(V103-V102)^2</f>
        <v>1.2936203921344</v>
      </c>
      <c r="AF72" s="0"/>
      <c r="AG72" s="0"/>
      <c r="AH72" s="14" t="n">
        <v>67</v>
      </c>
      <c r="AI72" s="28" t="n">
        <f aca="false">(AH72-0.5)/156</f>
        <v>0.426282051282051</v>
      </c>
      <c r="AJ72" s="17" t="n">
        <f aca="false">_xlfn.NORM.S.INV(AI72)</f>
        <v>-0.185847820290922</v>
      </c>
      <c r="AK72" s="17" t="n">
        <v>1.102</v>
      </c>
    </row>
    <row r="73" customFormat="false" ht="13.8" hidden="false" customHeight="false" outlineLevel="0" collapsed="false">
      <c r="A73" s="14" t="n">
        <v>70</v>
      </c>
      <c r="B73" s="15" t="n">
        <v>1</v>
      </c>
      <c r="C73" s="16" t="n">
        <v>1.004</v>
      </c>
      <c r="D73" s="16" t="n">
        <v>1.383</v>
      </c>
      <c r="E73" s="16" t="n">
        <v>0.854</v>
      </c>
      <c r="F73" s="16" t="n">
        <v>0.282</v>
      </c>
      <c r="G73" s="16" t="n">
        <v>0.137</v>
      </c>
      <c r="H73" s="16" t="n">
        <v>0.039</v>
      </c>
      <c r="I73" s="17" t="n">
        <v>5.603</v>
      </c>
      <c r="J73" s="0"/>
      <c r="N73" s="27" t="n">
        <v>5.96075087945372</v>
      </c>
      <c r="P73" s="27" t="n">
        <f aca="false">(I41-N73)^2</f>
        <v>0.0562871451999845</v>
      </c>
      <c r="R73" s="27" t="n">
        <f aca="false">N73^2</f>
        <v>35.5305510469083</v>
      </c>
      <c r="S73" s="0"/>
      <c r="T73" s="27" t="n">
        <f aca="false">(I41-$J$161)^2</f>
        <v>38.415204</v>
      </c>
      <c r="U73" s="0"/>
      <c r="V73" s="27" t="n">
        <f aca="false">I41-N73</f>
        <v>0.237249120546283</v>
      </c>
      <c r="W73" s="0"/>
      <c r="X73" s="0"/>
      <c r="Y73" s="0"/>
      <c r="Z73" s="21" t="n">
        <v>5.564</v>
      </c>
      <c r="AA73" s="17" t="n">
        <v>0.039</v>
      </c>
      <c r="AD73" s="27" t="n">
        <f aca="false">(V104-V103)^2</f>
        <v>0.0122677502246399</v>
      </c>
      <c r="AF73" s="0"/>
      <c r="AG73" s="0"/>
      <c r="AH73" s="14" t="n">
        <v>68</v>
      </c>
      <c r="AI73" s="28" t="n">
        <f aca="false">(AH73-0.5)/156</f>
        <v>0.432692307692308</v>
      </c>
      <c r="AJ73" s="17" t="n">
        <f aca="false">_xlfn.NORM.S.INV(AI73)</f>
        <v>-0.169523848569265</v>
      </c>
      <c r="AK73" s="17" t="n">
        <v>-0.036</v>
      </c>
    </row>
    <row r="74" customFormat="false" ht="13.8" hidden="false" customHeight="false" outlineLevel="0" collapsed="false">
      <c r="A74" s="14" t="n">
        <v>71</v>
      </c>
      <c r="B74" s="15" t="n">
        <v>1</v>
      </c>
      <c r="C74" s="16" t="n">
        <v>0.685</v>
      </c>
      <c r="D74" s="16" t="n">
        <v>1.328</v>
      </c>
      <c r="E74" s="16" t="n">
        <v>0.739</v>
      </c>
      <c r="F74" s="16" t="n">
        <v>0.245</v>
      </c>
      <c r="G74" s="16" t="n">
        <v>0.181</v>
      </c>
      <c r="H74" s="16" t="n">
        <v>0</v>
      </c>
      <c r="I74" s="17" t="n">
        <v>5.529</v>
      </c>
      <c r="J74" s="0"/>
      <c r="N74" s="27" t="n">
        <v>5.99642886509959</v>
      </c>
      <c r="P74" s="27" t="n">
        <f aca="false">(I42-N74)^2</f>
        <v>0.0382480688062344</v>
      </c>
      <c r="R74" s="27" t="n">
        <f aca="false">N74^2</f>
        <v>35.9571591341996</v>
      </c>
      <c r="S74" s="0"/>
      <c r="T74" s="27" t="n">
        <f aca="false">(I42-$J$161)^2</f>
        <v>38.340864</v>
      </c>
      <c r="U74" s="0"/>
      <c r="V74" s="27" t="n">
        <f aca="false">I42-N74</f>
        <v>0.19557113490041</v>
      </c>
      <c r="W74" s="0"/>
      <c r="X74" s="0"/>
      <c r="Y74" s="0"/>
      <c r="Z74" s="21" t="n">
        <v>5.061</v>
      </c>
      <c r="AA74" s="17" t="n">
        <v>0.468</v>
      </c>
      <c r="AD74" s="27" t="n">
        <f aca="false">(V105-V104)^2</f>
        <v>0.00132980192964517</v>
      </c>
      <c r="AF74" s="0"/>
      <c r="AG74" s="0"/>
      <c r="AH74" s="14" t="n">
        <v>69</v>
      </c>
      <c r="AI74" s="28" t="n">
        <f aca="false">(AH74-0.5)/156</f>
        <v>0.439102564102564</v>
      </c>
      <c r="AJ74" s="17" t="n">
        <f aca="false">_xlfn.NORM.S.INV(AI74)</f>
        <v>-0.153244928565377</v>
      </c>
      <c r="AK74" s="17" t="n">
        <v>0.075</v>
      </c>
    </row>
    <row r="75" customFormat="false" ht="13.8" hidden="false" customHeight="false" outlineLevel="0" collapsed="false">
      <c r="A75" s="14" t="n">
        <v>72</v>
      </c>
      <c r="B75" s="15" t="n">
        <v>1</v>
      </c>
      <c r="C75" s="16" t="n">
        <v>1.044</v>
      </c>
      <c r="D75" s="16" t="n">
        <v>1.303</v>
      </c>
      <c r="E75" s="16" t="n">
        <v>0.673</v>
      </c>
      <c r="F75" s="16" t="n">
        <v>0.416</v>
      </c>
      <c r="G75" s="16" t="n">
        <v>0.133</v>
      </c>
      <c r="H75" s="16" t="n">
        <v>0.152</v>
      </c>
      <c r="I75" s="17" t="n">
        <v>5.525</v>
      </c>
      <c r="J75" s="0"/>
      <c r="N75" s="27" t="n">
        <v>6.10858677596658</v>
      </c>
      <c r="P75" s="27" t="n">
        <f aca="false">(I43-N75)^2</f>
        <v>0.00538950146298173</v>
      </c>
      <c r="R75" s="27" t="n">
        <f aca="false">N75^2</f>
        <v>37.3148323995137</v>
      </c>
      <c r="S75" s="0"/>
      <c r="T75" s="27" t="n">
        <f aca="false">(I43-$J$161)^2</f>
        <v>38.217124</v>
      </c>
      <c r="U75" s="0"/>
      <c r="V75" s="27" t="n">
        <f aca="false">I43-N75</f>
        <v>0.0734132240334242</v>
      </c>
      <c r="W75" s="0"/>
      <c r="X75" s="0"/>
      <c r="Y75" s="0"/>
      <c r="Z75" s="21" t="n">
        <v>5.613</v>
      </c>
      <c r="AA75" s="17" t="n">
        <v>-0.088</v>
      </c>
      <c r="AD75" s="27" t="n">
        <f aca="false">(V106-V105)^2</f>
        <v>0.184348085183354</v>
      </c>
      <c r="AF75" s="0"/>
      <c r="AG75" s="0"/>
      <c r="AH75" s="14" t="n">
        <v>70</v>
      </c>
      <c r="AI75" s="28" t="n">
        <f aca="false">(AH75-0.5)/156</f>
        <v>0.445512820512821</v>
      </c>
      <c r="AJ75" s="17" t="n">
        <f aca="false">_xlfn.NORM.S.INV(AI75)</f>
        <v>-0.137006520597875</v>
      </c>
      <c r="AK75" s="17" t="n">
        <v>0.039</v>
      </c>
    </row>
    <row r="76" customFormat="false" ht="13.8" hidden="false" customHeight="false" outlineLevel="0" collapsed="false">
      <c r="A76" s="14" t="n">
        <v>73</v>
      </c>
      <c r="B76" s="15" t="n">
        <v>1</v>
      </c>
      <c r="C76" s="16" t="n">
        <v>1.051</v>
      </c>
      <c r="D76" s="16" t="n">
        <v>1.361</v>
      </c>
      <c r="E76" s="16" t="n">
        <v>0.871</v>
      </c>
      <c r="F76" s="16" t="n">
        <v>0.197</v>
      </c>
      <c r="G76" s="16" t="n">
        <v>0.142</v>
      </c>
      <c r="H76" s="16" t="n">
        <v>0.08</v>
      </c>
      <c r="I76" s="17" t="n">
        <v>5.523</v>
      </c>
      <c r="J76" s="0"/>
      <c r="N76" s="27" t="n">
        <v>6.21589363955557</v>
      </c>
      <c r="P76" s="27" t="n">
        <f aca="false">(I44-N76)^2</f>
        <v>0.00175507703521219</v>
      </c>
      <c r="R76" s="27" t="n">
        <f aca="false">N76^2</f>
        <v>38.6373337382674</v>
      </c>
      <c r="S76" s="0"/>
      <c r="T76" s="27" t="n">
        <f aca="false">(I44-$J$161)^2</f>
        <v>38.118276</v>
      </c>
      <c r="U76" s="0"/>
      <c r="V76" s="27" t="n">
        <f aca="false">I44-N76</f>
        <v>-0.041893639555572</v>
      </c>
      <c r="W76" s="0"/>
      <c r="X76" s="0"/>
      <c r="Y76" s="0"/>
      <c r="Z76" s="21" t="n">
        <v>5.513</v>
      </c>
      <c r="AA76" s="17" t="n">
        <v>0.01</v>
      </c>
      <c r="AD76" s="27" t="n">
        <f aca="false">(V107-V106)^2</f>
        <v>0.309302301667423</v>
      </c>
      <c r="AF76" s="0"/>
      <c r="AG76" s="0"/>
      <c r="AH76" s="14" t="n">
        <v>71</v>
      </c>
      <c r="AI76" s="28" t="n">
        <f aca="false">(AH76-0.5)/156</f>
        <v>0.451923076923077</v>
      </c>
      <c r="AJ76" s="17" t="n">
        <f aca="false">_xlfn.NORM.S.INV(AI76)</f>
        <v>-0.120804161502683</v>
      </c>
      <c r="AK76" s="17" t="n">
        <v>0.468</v>
      </c>
    </row>
    <row r="77" customFormat="false" ht="13.8" hidden="false" customHeight="false" outlineLevel="0" collapsed="false">
      <c r="A77" s="14" t="n">
        <v>74</v>
      </c>
      <c r="B77" s="15" t="n">
        <v>1</v>
      </c>
      <c r="C77" s="16" t="n">
        <v>0.493</v>
      </c>
      <c r="D77" s="16" t="n">
        <v>1.098</v>
      </c>
      <c r="E77" s="16" t="n">
        <v>0.718</v>
      </c>
      <c r="F77" s="16" t="n">
        <v>0.389</v>
      </c>
      <c r="G77" s="16" t="n">
        <v>0.23</v>
      </c>
      <c r="H77" s="16" t="n">
        <v>0.144</v>
      </c>
      <c r="I77" s="17" t="n">
        <v>5.467</v>
      </c>
      <c r="J77" s="0"/>
      <c r="N77" s="27" t="n">
        <v>5.82545397441874</v>
      </c>
      <c r="P77" s="27" t="n">
        <f aca="false">(I45-N77)^2</f>
        <v>0.104682030669432</v>
      </c>
      <c r="R77" s="27" t="n">
        <f aca="false">N77^2</f>
        <v>33.935914008071</v>
      </c>
      <c r="S77" s="0"/>
      <c r="T77" s="27" t="n">
        <f aca="false">(I45-$J$161)^2</f>
        <v>37.810201</v>
      </c>
      <c r="U77" s="0"/>
      <c r="V77" s="27" t="n">
        <f aca="false">I45-N77</f>
        <v>0.323546025581265</v>
      </c>
      <c r="W77" s="0"/>
      <c r="X77" s="0"/>
      <c r="Y77" s="0"/>
      <c r="Z77" s="21" t="n">
        <v>5.005</v>
      </c>
      <c r="AA77" s="17" t="n">
        <v>0.462</v>
      </c>
      <c r="AD77" s="27" t="n">
        <f aca="false">(V108-V107)^2</f>
        <v>0.0096238925546403</v>
      </c>
      <c r="AF77" s="0"/>
      <c r="AG77" s="0"/>
      <c r="AH77" s="14" t="n">
        <v>72</v>
      </c>
      <c r="AI77" s="28" t="n">
        <f aca="false">(AH77-0.5)/156</f>
        <v>0.458333333333333</v>
      </c>
      <c r="AJ77" s="17" t="n">
        <f aca="false">_xlfn.NORM.S.INV(AI77)</f>
        <v>-0.104633455614075</v>
      </c>
      <c r="AK77" s="17" t="n">
        <v>-0.088</v>
      </c>
    </row>
    <row r="78" customFormat="false" ht="13.8" hidden="false" customHeight="false" outlineLevel="0" collapsed="false">
      <c r="A78" s="14" t="n">
        <v>75</v>
      </c>
      <c r="B78" s="15" t="n">
        <v>1</v>
      </c>
      <c r="C78" s="16" t="n">
        <v>1.155</v>
      </c>
      <c r="D78" s="16" t="n">
        <v>1.266</v>
      </c>
      <c r="E78" s="16" t="n">
        <v>0.914</v>
      </c>
      <c r="F78" s="16" t="n">
        <v>0.296</v>
      </c>
      <c r="G78" s="16" t="n">
        <v>0.119</v>
      </c>
      <c r="H78" s="16" t="n">
        <v>0.022</v>
      </c>
      <c r="I78" s="17" t="n">
        <v>5.432</v>
      </c>
      <c r="J78" s="0"/>
      <c r="N78" s="27" t="n">
        <v>5.81610674008051</v>
      </c>
      <c r="P78" s="27" t="n">
        <f aca="false">(I46-N78)^2</f>
        <v>0.0954150460236917</v>
      </c>
      <c r="R78" s="27" t="n">
        <f aca="false">N78^2</f>
        <v>33.8270976120099</v>
      </c>
      <c r="S78" s="0"/>
      <c r="T78" s="27" t="n">
        <f aca="false">(I46-$J$161)^2</f>
        <v>37.515625</v>
      </c>
      <c r="U78" s="0"/>
      <c r="V78" s="27" t="n">
        <f aca="false">I46-N78</f>
        <v>0.308893259919493</v>
      </c>
      <c r="W78" s="0"/>
      <c r="X78" s="0"/>
      <c r="Y78" s="0"/>
      <c r="Z78" s="21" t="n">
        <v>5.61</v>
      </c>
      <c r="AA78" s="17" t="n">
        <v>-0.178</v>
      </c>
      <c r="AD78" s="27" t="n">
        <f aca="false">(V109-V108)^2</f>
        <v>0.204865685606279</v>
      </c>
      <c r="AF78" s="0"/>
      <c r="AG78" s="0"/>
      <c r="AH78" s="14" t="n">
        <v>73</v>
      </c>
      <c r="AI78" s="28" t="n">
        <f aca="false">(AH78-0.5)/156</f>
        <v>0.46474358974359</v>
      </c>
      <c r="AJ78" s="17" t="n">
        <f aca="false">_xlfn.NORM.S.INV(AI78)</f>
        <v>-0.0884900660786986</v>
      </c>
      <c r="AK78" s="17" t="n">
        <v>0.01</v>
      </c>
    </row>
    <row r="79" customFormat="false" ht="13.8" hidden="false" customHeight="false" outlineLevel="0" collapsed="false">
      <c r="A79" s="14" t="n">
        <v>76</v>
      </c>
      <c r="B79" s="15" t="n">
        <v>1</v>
      </c>
      <c r="C79" s="16" t="n">
        <v>1.438</v>
      </c>
      <c r="D79" s="16" t="n">
        <v>1.277</v>
      </c>
      <c r="E79" s="16" t="n">
        <v>1.122</v>
      </c>
      <c r="F79" s="16" t="n">
        <v>0.44</v>
      </c>
      <c r="G79" s="16" t="n">
        <v>0.258</v>
      </c>
      <c r="H79" s="16" t="n">
        <v>0.287</v>
      </c>
      <c r="I79" s="17" t="n">
        <v>5.43</v>
      </c>
      <c r="J79" s="0"/>
      <c r="N79" s="27" t="n">
        <v>6.45672576737087</v>
      </c>
      <c r="P79" s="27" t="n">
        <f aca="false">(I47-N79)^2</f>
        <v>0.114735145480982</v>
      </c>
      <c r="R79" s="27" t="n">
        <f aca="false">N79^2</f>
        <v>41.6893076350309</v>
      </c>
      <c r="S79" s="0"/>
      <c r="T79" s="27" t="n">
        <f aca="false">(I47-$J$161)^2</f>
        <v>37.429924</v>
      </c>
      <c r="U79" s="0"/>
      <c r="V79" s="27" t="n">
        <f aca="false">I47-N79</f>
        <v>-0.338725767370867</v>
      </c>
      <c r="W79" s="0"/>
      <c r="X79" s="0"/>
      <c r="Y79" s="0"/>
      <c r="Z79" s="21" t="n">
        <v>6.601</v>
      </c>
      <c r="AA79" s="17" t="n">
        <v>-1.171</v>
      </c>
      <c r="AD79" s="27" t="n">
        <f aca="false">(V110-V109)^2</f>
        <v>0.409846601646565</v>
      </c>
      <c r="AF79" s="0"/>
      <c r="AG79" s="0"/>
      <c r="AH79" s="14" t="n">
        <v>74</v>
      </c>
      <c r="AI79" s="28" t="n">
        <f aca="false">(AH79-0.5)/156</f>
        <v>0.471153846153846</v>
      </c>
      <c r="AJ79" s="17" t="n">
        <f aca="false">_xlfn.NORM.S.INV(AI79)</f>
        <v>-0.0723697064565021</v>
      </c>
      <c r="AK79" s="17" t="n">
        <v>0.462</v>
      </c>
    </row>
    <row r="80" customFormat="false" ht="13.8" hidden="false" customHeight="false" outlineLevel="0" collapsed="false">
      <c r="A80" s="14" t="n">
        <v>77</v>
      </c>
      <c r="B80" s="15" t="n">
        <v>1</v>
      </c>
      <c r="C80" s="16" t="n">
        <v>1.015</v>
      </c>
      <c r="D80" s="16" t="n">
        <v>1.401</v>
      </c>
      <c r="E80" s="16" t="n">
        <v>0.779</v>
      </c>
      <c r="F80" s="16" t="n">
        <v>0.497</v>
      </c>
      <c r="G80" s="16" t="n">
        <v>0.113</v>
      </c>
      <c r="H80" s="16" t="n">
        <v>0.101</v>
      </c>
      <c r="I80" s="17" t="n">
        <v>5.425</v>
      </c>
      <c r="J80" s="0"/>
      <c r="N80" s="27" t="n">
        <v>5.57741950239428</v>
      </c>
      <c r="P80" s="27" t="n">
        <f aca="false">(I48-N80)^2</f>
        <v>0.278341181453903</v>
      </c>
      <c r="R80" s="27" t="n">
        <f aca="false">N80^2</f>
        <v>31.107608305688</v>
      </c>
      <c r="S80" s="0"/>
      <c r="T80" s="27" t="n">
        <f aca="false">(I48-$J$161)^2</f>
        <v>37.271025</v>
      </c>
      <c r="U80" s="0"/>
      <c r="V80" s="27" t="n">
        <f aca="false">I48-N80</f>
        <v>0.527580497605724</v>
      </c>
      <c r="W80" s="0"/>
      <c r="X80" s="0"/>
      <c r="Y80" s="0"/>
      <c r="Z80" s="21" t="n">
        <v>5.874</v>
      </c>
      <c r="AA80" s="17" t="n">
        <v>-0.449</v>
      </c>
      <c r="AD80" s="27" t="n">
        <f aca="false">(V111-V110)^2</f>
        <v>0.986605103060129</v>
      </c>
      <c r="AF80" s="0"/>
      <c r="AG80" s="0"/>
      <c r="AH80" s="14" t="n">
        <v>75</v>
      </c>
      <c r="AI80" s="28" t="n">
        <f aca="false">(AH80-0.5)/156</f>
        <v>0.477564102564103</v>
      </c>
      <c r="AJ80" s="17" t="n">
        <f aca="false">_xlfn.NORM.S.INV(AI80)</f>
        <v>-0.0562681325652409</v>
      </c>
      <c r="AK80" s="17" t="n">
        <v>-0.178</v>
      </c>
    </row>
    <row r="81" customFormat="false" ht="13.8" hidden="false" customHeight="false" outlineLevel="0" collapsed="false">
      <c r="A81" s="14" t="n">
        <v>78</v>
      </c>
      <c r="B81" s="15" t="n">
        <v>1</v>
      </c>
      <c r="C81" s="16" t="n">
        <v>0.945</v>
      </c>
      <c r="D81" s="16" t="n">
        <v>1.212</v>
      </c>
      <c r="E81" s="16" t="n">
        <v>0.845</v>
      </c>
      <c r="F81" s="16" t="n">
        <v>0.212</v>
      </c>
      <c r="G81" s="16" t="n">
        <v>0.263</v>
      </c>
      <c r="H81" s="16" t="n">
        <v>0.006</v>
      </c>
      <c r="I81" s="17" t="n">
        <v>5.386</v>
      </c>
      <c r="J81" s="0"/>
      <c r="N81" s="27" t="n">
        <v>5.52690416966319</v>
      </c>
      <c r="P81" s="27" t="n">
        <f aca="false">(I49-N81)^2</f>
        <v>0.328438830749434</v>
      </c>
      <c r="R81" s="27" t="n">
        <f aca="false">N81^2</f>
        <v>30.5466697006404</v>
      </c>
      <c r="S81" s="0"/>
      <c r="T81" s="27" t="n">
        <f aca="false">(I49-$J$161)^2</f>
        <v>37.21</v>
      </c>
      <c r="U81" s="0"/>
      <c r="V81" s="27" t="n">
        <f aca="false">I49-N81</f>
        <v>0.573095830336807</v>
      </c>
      <c r="W81" s="0"/>
      <c r="X81" s="0"/>
      <c r="Y81" s="0"/>
      <c r="Z81" s="21" t="n">
        <v>5.245</v>
      </c>
      <c r="AA81" s="17" t="n">
        <v>0.141</v>
      </c>
      <c r="AD81" s="27" t="n">
        <f aca="false">(V112-V111)^2</f>
        <v>0.521750028562277</v>
      </c>
      <c r="AF81" s="0"/>
      <c r="AG81" s="0"/>
      <c r="AH81" s="14" t="n">
        <v>76</v>
      </c>
      <c r="AI81" s="28" t="n">
        <f aca="false">(AH81-0.5)/156</f>
        <v>0.483974358974359</v>
      </c>
      <c r="AJ81" s="17" t="n">
        <f aca="false">_xlfn.NORM.S.INV(AI81)</f>
        <v>-0.0401811345274446</v>
      </c>
      <c r="AK81" s="17" t="n">
        <v>-1.171</v>
      </c>
    </row>
    <row r="82" customFormat="false" ht="13.8" hidden="false" customHeight="false" outlineLevel="0" collapsed="false">
      <c r="A82" s="14" t="n">
        <v>79</v>
      </c>
      <c r="B82" s="15" t="n">
        <v>1</v>
      </c>
      <c r="C82" s="16" t="n">
        <v>1.183</v>
      </c>
      <c r="D82" s="16" t="n">
        <v>1.36</v>
      </c>
      <c r="E82" s="16" t="n">
        <v>0.808</v>
      </c>
      <c r="F82" s="16" t="n">
        <v>0.195</v>
      </c>
      <c r="G82" s="16" t="n">
        <v>0.083</v>
      </c>
      <c r="H82" s="16" t="n">
        <v>0.106</v>
      </c>
      <c r="I82" s="17" t="n">
        <v>5.373</v>
      </c>
      <c r="J82" s="0"/>
      <c r="N82" s="27" t="n">
        <v>5.96777789353761</v>
      </c>
      <c r="P82" s="27" t="n">
        <f aca="false">(I50-N82)^2</f>
        <v>0.0139764664564056</v>
      </c>
      <c r="R82" s="27" t="n">
        <f aca="false">N82^2</f>
        <v>35.6143729865961</v>
      </c>
      <c r="S82" s="0"/>
      <c r="T82" s="27" t="n">
        <f aca="false">(I50-$J$161)^2</f>
        <v>37.039396</v>
      </c>
      <c r="U82" s="0"/>
      <c r="V82" s="27" t="n">
        <f aca="false">I50-N82</f>
        <v>0.118222106462394</v>
      </c>
      <c r="W82" s="0"/>
      <c r="X82" s="0"/>
      <c r="Y82" s="0"/>
      <c r="Z82" s="21" t="n">
        <v>5.54</v>
      </c>
      <c r="AA82" s="17" t="n">
        <v>-0.167</v>
      </c>
      <c r="AD82" s="27" t="n">
        <f aca="false">(V113-V112)^2</f>
        <v>0.348238245058164</v>
      </c>
      <c r="AF82" s="0"/>
      <c r="AG82" s="0"/>
      <c r="AH82" s="14" t="n">
        <v>77</v>
      </c>
      <c r="AI82" s="28" t="n">
        <f aca="false">(AH82-0.5)/156</f>
        <v>0.490384615384615</v>
      </c>
      <c r="AJ82" s="17" t="n">
        <f aca="false">_xlfn.NORM.S.INV(AI82)</f>
        <v>-0.024104528980603</v>
      </c>
      <c r="AK82" s="17" t="n">
        <v>-0.449</v>
      </c>
    </row>
    <row r="83" customFormat="false" ht="13.8" hidden="false" customHeight="false" outlineLevel="0" collapsed="false">
      <c r="A83" s="14" t="n">
        <v>80</v>
      </c>
      <c r="B83" s="15" t="n">
        <v>1</v>
      </c>
      <c r="C83" s="16" t="n">
        <v>1.221</v>
      </c>
      <c r="D83" s="16" t="n">
        <v>1.171</v>
      </c>
      <c r="E83" s="16" t="n">
        <v>0.828</v>
      </c>
      <c r="F83" s="16" t="n">
        <v>0.508</v>
      </c>
      <c r="G83" s="16" t="n">
        <v>0.26</v>
      </c>
      <c r="H83" s="16" t="n">
        <v>0.024</v>
      </c>
      <c r="I83" s="17" t="n">
        <v>5.339</v>
      </c>
      <c r="J83" s="0"/>
      <c r="N83" s="27" t="n">
        <v>5.68831981417247</v>
      </c>
      <c r="P83" s="27" t="n">
        <f aca="false">(I51-N83)^2</f>
        <v>0.145679764253337</v>
      </c>
      <c r="R83" s="27" t="n">
        <f aca="false">N83^2</f>
        <v>32.3569823083071</v>
      </c>
      <c r="S83" s="0"/>
      <c r="T83" s="27" t="n">
        <f aca="false">(I51-$J$161)^2</f>
        <v>36.8449</v>
      </c>
      <c r="U83" s="0"/>
      <c r="V83" s="27" t="n">
        <f aca="false">I51-N83</f>
        <v>0.381680185827529</v>
      </c>
      <c r="W83" s="0"/>
      <c r="X83" s="0"/>
      <c r="Y83" s="0"/>
      <c r="Z83" s="21" t="n">
        <v>5.841</v>
      </c>
      <c r="AA83" s="17" t="n">
        <v>-0.502</v>
      </c>
      <c r="AD83" s="27" t="n">
        <f aca="false">(V114-V113)^2</f>
        <v>0.0950873624007324</v>
      </c>
      <c r="AF83" s="0"/>
      <c r="AG83" s="0"/>
      <c r="AH83" s="14" t="n">
        <v>78</v>
      </c>
      <c r="AI83" s="28" t="n">
        <f aca="false">(AH83-0.5)/156</f>
        <v>0.496794871794872</v>
      </c>
      <c r="AJ83" s="17" t="n">
        <f aca="false">_xlfn.NORM.S.INV(AI83)</f>
        <v>-0.00803415141280527</v>
      </c>
      <c r="AK83" s="17" t="n">
        <v>0.141</v>
      </c>
    </row>
    <row r="84" customFormat="false" ht="13.8" hidden="false" customHeight="false" outlineLevel="0" collapsed="false">
      <c r="A84" s="14" t="n">
        <v>81</v>
      </c>
      <c r="B84" s="15" t="n">
        <v>1</v>
      </c>
      <c r="C84" s="16" t="n">
        <v>1.067</v>
      </c>
      <c r="D84" s="16" t="n">
        <v>1.465</v>
      </c>
      <c r="E84" s="16" t="n">
        <v>0.789</v>
      </c>
      <c r="F84" s="16" t="n">
        <v>0.235</v>
      </c>
      <c r="G84" s="16" t="n">
        <v>0.094</v>
      </c>
      <c r="H84" s="16" t="n">
        <v>0.142</v>
      </c>
      <c r="I84" s="17" t="n">
        <v>5.323</v>
      </c>
      <c r="J84" s="0"/>
      <c r="N84" s="27" t="n">
        <v>5.99640989161924</v>
      </c>
      <c r="P84" s="27" t="n">
        <f aca="false">(I52-N84)^2</f>
        <v>0.00245917884921558</v>
      </c>
      <c r="R84" s="27" t="n">
        <f aca="false">N84^2</f>
        <v>35.9569315883091</v>
      </c>
      <c r="S84" s="0"/>
      <c r="T84" s="27" t="n">
        <f aca="false">(I52-$J$161)^2</f>
        <v>36.554116</v>
      </c>
      <c r="U84" s="0"/>
      <c r="V84" s="27" t="n">
        <f aca="false">I52-N84</f>
        <v>0.0495901083807606</v>
      </c>
      <c r="W84" s="0"/>
      <c r="X84" s="0"/>
      <c r="Y84" s="0"/>
      <c r="Z84" s="21" t="n">
        <v>5.646</v>
      </c>
      <c r="AA84" s="17" t="n">
        <v>-0.323</v>
      </c>
      <c r="AD84" s="27" t="n">
        <f aca="false">(V115-V114)^2</f>
        <v>0.112145936980364</v>
      </c>
      <c r="AF84" s="0"/>
      <c r="AG84" s="0"/>
      <c r="AH84" s="14" t="n">
        <v>79</v>
      </c>
      <c r="AI84" s="28" t="n">
        <f aca="false">(AH84-0.5)/156</f>
        <v>0.503205128205128</v>
      </c>
      <c r="AJ84" s="17" t="n">
        <f aca="false">_xlfn.NORM.S.INV(AI84)</f>
        <v>0.00803415141280527</v>
      </c>
      <c r="AK84" s="17" t="n">
        <v>-0.167</v>
      </c>
    </row>
    <row r="85" customFormat="false" ht="13.8" hidden="false" customHeight="false" outlineLevel="0" collapsed="false">
      <c r="A85" s="14" t="n">
        <v>82</v>
      </c>
      <c r="B85" s="15" t="n">
        <v>1</v>
      </c>
      <c r="C85" s="16" t="n">
        <v>1.181</v>
      </c>
      <c r="D85" s="16" t="n">
        <v>1.156</v>
      </c>
      <c r="E85" s="16" t="n">
        <v>0.999</v>
      </c>
      <c r="F85" s="16" t="n">
        <v>0.067</v>
      </c>
      <c r="G85" s="16" t="n">
        <v>0</v>
      </c>
      <c r="H85" s="16" t="n">
        <v>0.034</v>
      </c>
      <c r="I85" s="17" t="n">
        <v>5.287</v>
      </c>
      <c r="J85" s="0"/>
      <c r="N85" s="27" t="n">
        <v>5.78393399904782</v>
      </c>
      <c r="P85" s="27" t="n">
        <f aca="false">(I53-N85)^2</f>
        <v>0.0595682128207894</v>
      </c>
      <c r="R85" s="27" t="n">
        <f aca="false">N85^2</f>
        <v>33.4538925053413</v>
      </c>
      <c r="S85" s="0"/>
      <c r="T85" s="27" t="n">
        <f aca="false">(I53-$J$161)^2</f>
        <v>36.336784</v>
      </c>
      <c r="U85" s="0"/>
      <c r="V85" s="27" t="n">
        <f aca="false">I53-N85</f>
        <v>0.24406600095218</v>
      </c>
      <c r="W85" s="0"/>
      <c r="X85" s="0"/>
      <c r="Y85" s="0"/>
      <c r="Z85" s="21" t="n">
        <v>5.218</v>
      </c>
      <c r="AA85" s="17" t="n">
        <v>0.069</v>
      </c>
      <c r="AD85" s="27" t="n">
        <f aca="false">(V116-V115)^2</f>
        <v>0.0319289295939541</v>
      </c>
      <c r="AF85" s="0"/>
      <c r="AG85" s="0"/>
      <c r="AH85" s="14" t="n">
        <v>80</v>
      </c>
      <c r="AI85" s="28" t="n">
        <f aca="false">(AH85-0.5)/156</f>
        <v>0.509615384615385</v>
      </c>
      <c r="AJ85" s="17" t="n">
        <f aca="false">_xlfn.NORM.S.INV(AI85)</f>
        <v>0.0241045289806029</v>
      </c>
      <c r="AK85" s="17" t="n">
        <v>-0.502</v>
      </c>
    </row>
    <row r="86" customFormat="false" ht="13.8" hidden="false" customHeight="false" outlineLevel="0" collapsed="false">
      <c r="A86" s="14" t="n">
        <v>83</v>
      </c>
      <c r="B86" s="15" t="n">
        <v>1</v>
      </c>
      <c r="C86" s="16" t="n">
        <v>0.948</v>
      </c>
      <c r="D86" s="16" t="n">
        <v>1.531</v>
      </c>
      <c r="E86" s="16" t="n">
        <v>0.667</v>
      </c>
      <c r="F86" s="16" t="n">
        <v>0.317</v>
      </c>
      <c r="G86" s="16" t="n">
        <v>0.235</v>
      </c>
      <c r="H86" s="16" t="n">
        <v>0.038</v>
      </c>
      <c r="I86" s="17" t="n">
        <v>5.285</v>
      </c>
      <c r="J86" s="0"/>
      <c r="N86" s="27" t="n">
        <v>6.19331846625611</v>
      </c>
      <c r="P86" s="27" t="n">
        <f aca="false">(I54-N86)^2</f>
        <v>0.0296936538128581</v>
      </c>
      <c r="R86" s="27" t="n">
        <f aca="false">N86^2</f>
        <v>38.3571936244689</v>
      </c>
      <c r="S86" s="0"/>
      <c r="T86" s="27" t="n">
        <f aca="false">(I54-$J$161)^2</f>
        <v>36.252441</v>
      </c>
      <c r="U86" s="0"/>
      <c r="V86" s="27" t="n">
        <f aca="false">I54-N86</f>
        <v>-0.17231846625611</v>
      </c>
      <c r="W86" s="0"/>
      <c r="X86" s="0"/>
      <c r="Y86" s="0"/>
      <c r="Z86" s="21" t="n">
        <v>5.584</v>
      </c>
      <c r="AA86" s="17" t="n">
        <v>-0.299</v>
      </c>
      <c r="AD86" s="27" t="n">
        <f aca="false">(V117-V116)^2</f>
        <v>0.153687987432309</v>
      </c>
      <c r="AF86" s="0"/>
      <c r="AG86" s="0"/>
      <c r="AH86" s="14" t="n">
        <v>81</v>
      </c>
      <c r="AI86" s="28" t="n">
        <f aca="false">(AH86-0.5)/156</f>
        <v>0.516025641025641</v>
      </c>
      <c r="AJ86" s="17" t="n">
        <f aca="false">_xlfn.NORM.S.INV(AI86)</f>
        <v>0.0401811345274448</v>
      </c>
      <c r="AK86" s="17" t="n">
        <v>-0.323</v>
      </c>
    </row>
    <row r="87" customFormat="false" ht="13.8" hidden="false" customHeight="false" outlineLevel="0" collapsed="false">
      <c r="A87" s="14" t="n">
        <v>84</v>
      </c>
      <c r="B87" s="15" t="n">
        <v>1</v>
      </c>
      <c r="C87" s="16" t="n">
        <v>0.983</v>
      </c>
      <c r="D87" s="16" t="n">
        <v>1.294</v>
      </c>
      <c r="E87" s="16" t="n">
        <v>0.838</v>
      </c>
      <c r="F87" s="16" t="n">
        <v>0.345</v>
      </c>
      <c r="G87" s="16" t="n">
        <v>0.185</v>
      </c>
      <c r="H87" s="16" t="n">
        <v>0.034</v>
      </c>
      <c r="I87" s="17" t="n">
        <v>5.274</v>
      </c>
      <c r="J87" s="0"/>
      <c r="N87" s="27" t="n">
        <v>6.09944625481857</v>
      </c>
      <c r="P87" s="27" t="n">
        <f aca="false">(I55-N87)^2</f>
        <v>0.00836241752034238</v>
      </c>
      <c r="R87" s="27" t="n">
        <f aca="false">N87^2</f>
        <v>37.2032446154202</v>
      </c>
      <c r="S87" s="0"/>
      <c r="T87" s="27" t="n">
        <f aca="false">(I55-$J$161)^2</f>
        <v>36.096064</v>
      </c>
      <c r="U87" s="0"/>
      <c r="V87" s="27" t="n">
        <f aca="false">I55-N87</f>
        <v>-0.0914462548185675</v>
      </c>
      <c r="W87" s="0"/>
      <c r="X87" s="0"/>
      <c r="Y87" s="0"/>
      <c r="Z87" s="21" t="n">
        <v>5.541</v>
      </c>
      <c r="AA87" s="17" t="n">
        <v>-0.267</v>
      </c>
      <c r="AD87" s="27" t="n">
        <f aca="false">(V118-V117)^2</f>
        <v>0.135176203498565</v>
      </c>
      <c r="AF87" s="0"/>
      <c r="AG87" s="0"/>
      <c r="AH87" s="14" t="n">
        <v>82</v>
      </c>
      <c r="AI87" s="28" t="n">
        <f aca="false">(AH87-0.5)/156</f>
        <v>0.522435897435897</v>
      </c>
      <c r="AJ87" s="17" t="n">
        <f aca="false">_xlfn.NORM.S.INV(AI87)</f>
        <v>0.056268132565241</v>
      </c>
      <c r="AK87" s="17" t="n">
        <v>0.069</v>
      </c>
    </row>
    <row r="88" customFormat="false" ht="13.8" hidden="false" customHeight="false" outlineLevel="0" collapsed="false">
      <c r="A88" s="14" t="n">
        <v>85</v>
      </c>
      <c r="B88" s="15" t="n">
        <v>1</v>
      </c>
      <c r="C88" s="16" t="n">
        <v>0.696</v>
      </c>
      <c r="D88" s="16" t="n">
        <v>1.111</v>
      </c>
      <c r="E88" s="16" t="n">
        <v>0.245</v>
      </c>
      <c r="F88" s="16" t="n">
        <v>0.426</v>
      </c>
      <c r="G88" s="16" t="n">
        <v>0.215</v>
      </c>
      <c r="H88" s="16" t="n">
        <v>0.041</v>
      </c>
      <c r="I88" s="17" t="n">
        <v>5.265</v>
      </c>
      <c r="J88" s="0"/>
      <c r="N88" s="27" t="n">
        <v>5.72101434428443</v>
      </c>
      <c r="P88" s="27" t="n">
        <f aca="false">(I56-N88)^2</f>
        <v>0.0479547174091804</v>
      </c>
      <c r="R88" s="27" t="n">
        <f aca="false">N88^2</f>
        <v>32.7300051275081</v>
      </c>
      <c r="S88" s="0"/>
      <c r="T88" s="27" t="n">
        <f aca="false">(I56-$J$161)^2</f>
        <v>35.2836</v>
      </c>
      <c r="U88" s="0"/>
      <c r="V88" s="27" t="n">
        <f aca="false">I56-N88</f>
        <v>0.218985655715575</v>
      </c>
      <c r="W88" s="0"/>
      <c r="X88" s="0"/>
      <c r="Y88" s="0"/>
      <c r="Z88" s="21" t="n">
        <v>4.613</v>
      </c>
      <c r="AA88" s="17" t="n">
        <v>0.652</v>
      </c>
      <c r="AD88" s="27" t="n">
        <f aca="false">(V119-V118)^2</f>
        <v>0.000997041987151869</v>
      </c>
      <c r="AF88" s="0"/>
      <c r="AG88" s="0"/>
      <c r="AH88" s="14" t="n">
        <v>83</v>
      </c>
      <c r="AI88" s="28" t="n">
        <f aca="false">(AH88-0.5)/156</f>
        <v>0.528846153846154</v>
      </c>
      <c r="AJ88" s="17" t="n">
        <f aca="false">_xlfn.NORM.S.INV(AI88)</f>
        <v>0.0723697064565021</v>
      </c>
      <c r="AK88" s="17" t="n">
        <v>-0.299</v>
      </c>
    </row>
    <row r="89" customFormat="false" ht="13.8" hidden="false" customHeight="false" outlineLevel="0" collapsed="false">
      <c r="A89" s="14" t="n">
        <v>86</v>
      </c>
      <c r="B89" s="15" t="n">
        <v>1</v>
      </c>
      <c r="C89" s="16" t="n">
        <v>0.551</v>
      </c>
      <c r="D89" s="16" t="n">
        <v>1.438</v>
      </c>
      <c r="E89" s="16" t="n">
        <v>0.723</v>
      </c>
      <c r="F89" s="16" t="n">
        <v>0.508</v>
      </c>
      <c r="G89" s="16" t="n">
        <v>0.3</v>
      </c>
      <c r="H89" s="16" t="n">
        <v>0.023</v>
      </c>
      <c r="I89" s="17" t="n">
        <v>5.261</v>
      </c>
      <c r="J89" s="0"/>
      <c r="N89" s="27" t="n">
        <v>5.66280224858237</v>
      </c>
      <c r="P89" s="27" t="n">
        <f aca="false">(I57-N89)^2</f>
        <v>0.0539157957634033</v>
      </c>
      <c r="R89" s="27" t="n">
        <f aca="false">N89^2</f>
        <v>32.0673293065495</v>
      </c>
      <c r="S89" s="0"/>
      <c r="T89" s="27" t="n">
        <f aca="false">(I57-$J$161)^2</f>
        <v>34.751025</v>
      </c>
      <c r="U89" s="0"/>
      <c r="V89" s="27" t="n">
        <f aca="false">I57-N89</f>
        <v>0.23219775141763</v>
      </c>
      <c r="W89" s="0"/>
      <c r="X89" s="0"/>
      <c r="Y89" s="0"/>
      <c r="Z89" s="21" t="n">
        <v>5.527</v>
      </c>
      <c r="AA89" s="17" t="n">
        <v>-0.266</v>
      </c>
      <c r="AD89" s="27" t="n">
        <f aca="false">(V120-V119)^2</f>
        <v>0.845032464082829</v>
      </c>
      <c r="AF89" s="0"/>
      <c r="AG89" s="0"/>
      <c r="AH89" s="14" t="n">
        <v>84</v>
      </c>
      <c r="AI89" s="28" t="n">
        <f aca="false">(AH89-0.5)/156</f>
        <v>0.53525641025641</v>
      </c>
      <c r="AJ89" s="17" t="n">
        <f aca="false">_xlfn.NORM.S.INV(AI89)</f>
        <v>0.0884900660786986</v>
      </c>
      <c r="AK89" s="17" t="n">
        <v>-0.267</v>
      </c>
    </row>
    <row r="90" customFormat="false" ht="13.8" hidden="false" customHeight="false" outlineLevel="0" collapsed="false">
      <c r="A90" s="14" t="n">
        <v>87</v>
      </c>
      <c r="B90" s="15" t="n">
        <v>1</v>
      </c>
      <c r="C90" s="16" t="n">
        <v>1.052</v>
      </c>
      <c r="D90" s="16" t="n">
        <v>1.538</v>
      </c>
      <c r="E90" s="16" t="n">
        <v>0.657</v>
      </c>
      <c r="F90" s="16" t="n">
        <v>0.394</v>
      </c>
      <c r="G90" s="16" t="n">
        <v>0.244</v>
      </c>
      <c r="H90" s="16" t="n">
        <v>0.028</v>
      </c>
      <c r="I90" s="17" t="n">
        <v>5.247</v>
      </c>
      <c r="J90" s="0"/>
      <c r="N90" s="27" t="n">
        <v>6.34154323719332</v>
      </c>
      <c r="P90" s="27" t="n">
        <f aca="false">(I58-N90)^2</f>
        <v>0.201191035631867</v>
      </c>
      <c r="R90" s="27" t="n">
        <f aca="false">N90^2</f>
        <v>40.2151706291924</v>
      </c>
      <c r="S90" s="0"/>
      <c r="T90" s="27" t="n">
        <f aca="false">(I58-$J$161)^2</f>
        <v>34.727449</v>
      </c>
      <c r="U90" s="0"/>
      <c r="V90" s="27" t="n">
        <f aca="false">I58-N90</f>
        <v>-0.448543237193324</v>
      </c>
      <c r="W90" s="0"/>
      <c r="X90" s="0"/>
      <c r="Y90" s="0"/>
      <c r="Z90" s="21" t="n">
        <v>5.768</v>
      </c>
      <c r="AA90" s="17" t="n">
        <v>-0.521</v>
      </c>
      <c r="AD90" s="27" t="n">
        <f aca="false">(V121-V120)^2</f>
        <v>0.842651998934707</v>
      </c>
      <c r="AF90" s="0"/>
      <c r="AG90" s="0"/>
      <c r="AH90" s="14" t="n">
        <v>85</v>
      </c>
      <c r="AI90" s="28" t="n">
        <f aca="false">(AH90-0.5)/156</f>
        <v>0.541666666666667</v>
      </c>
      <c r="AJ90" s="17" t="n">
        <f aca="false">_xlfn.NORM.S.INV(AI90)</f>
        <v>0.104633455614075</v>
      </c>
      <c r="AK90" s="17" t="n">
        <v>0.652</v>
      </c>
    </row>
    <row r="91" customFormat="false" ht="13.8" hidden="false" customHeight="false" outlineLevel="0" collapsed="false">
      <c r="A91" s="14" t="n">
        <v>88</v>
      </c>
      <c r="B91" s="15" t="n">
        <v>1</v>
      </c>
      <c r="C91" s="16" t="n">
        <v>1.002</v>
      </c>
      <c r="D91" s="16" t="n">
        <v>1.16</v>
      </c>
      <c r="E91" s="16" t="n">
        <v>0.785</v>
      </c>
      <c r="F91" s="16" t="n">
        <v>0.086</v>
      </c>
      <c r="G91" s="16" t="n">
        <v>0.073</v>
      </c>
      <c r="H91" s="16" t="n">
        <v>0.114</v>
      </c>
      <c r="I91" s="17" t="n">
        <v>5.211</v>
      </c>
      <c r="J91" s="0"/>
      <c r="N91" s="27" t="n">
        <v>5.78954434249689</v>
      </c>
      <c r="P91" s="27" t="n">
        <f aca="false">(I59-N91)^2</f>
        <v>0.0100913391243827</v>
      </c>
      <c r="R91" s="27" t="n">
        <f aca="false">N91^2</f>
        <v>33.5188236937377</v>
      </c>
      <c r="S91" s="0"/>
      <c r="T91" s="27" t="n">
        <f aca="false">(I59-$J$161)^2</f>
        <v>34.6921</v>
      </c>
      <c r="U91" s="0"/>
      <c r="V91" s="27" t="n">
        <f aca="false">I59-N91</f>
        <v>0.100455657503113</v>
      </c>
      <c r="W91" s="0"/>
      <c r="X91" s="0"/>
      <c r="Y91" s="0"/>
      <c r="Z91" s="21" t="n">
        <v>4.994</v>
      </c>
      <c r="AA91" s="17" t="n">
        <v>0.217</v>
      </c>
      <c r="AD91" s="27" t="n">
        <f aca="false">(V122-V121)^2</f>
        <v>0.0651809317693667</v>
      </c>
      <c r="AF91" s="0"/>
      <c r="AG91" s="0"/>
      <c r="AH91" s="14" t="n">
        <v>86</v>
      </c>
      <c r="AI91" s="28" t="n">
        <f aca="false">(AH91-0.5)/156</f>
        <v>0.548076923076923</v>
      </c>
      <c r="AJ91" s="17" t="n">
        <f aca="false">_xlfn.NORM.S.INV(AI91)</f>
        <v>0.120804161502683</v>
      </c>
      <c r="AK91" s="17" t="n">
        <v>-0.266</v>
      </c>
    </row>
    <row r="92" customFormat="false" ht="13.8" hidden="false" customHeight="false" outlineLevel="0" collapsed="false">
      <c r="A92" s="14" t="n">
        <v>89</v>
      </c>
      <c r="B92" s="15" t="n">
        <v>1</v>
      </c>
      <c r="C92" s="16" t="n">
        <v>0.801</v>
      </c>
      <c r="D92" s="16" t="n">
        <v>0.782</v>
      </c>
      <c r="E92" s="16" t="n">
        <v>0.782</v>
      </c>
      <c r="F92" s="16" t="n">
        <v>0.418</v>
      </c>
      <c r="G92" s="16" t="n">
        <v>0.036</v>
      </c>
      <c r="H92" s="16" t="n">
        <v>0.076</v>
      </c>
      <c r="I92" s="17" t="n">
        <v>5.208</v>
      </c>
      <c r="J92" s="0"/>
      <c r="N92" s="27" t="n">
        <v>5.9882577002564</v>
      </c>
      <c r="P92" s="27" t="n">
        <f aca="false">(I60-N92)^2</f>
        <v>0.0100516064607028</v>
      </c>
      <c r="R92" s="27" t="n">
        <f aca="false">N92^2</f>
        <v>35.8592302846801</v>
      </c>
      <c r="S92" s="0"/>
      <c r="T92" s="27" t="n">
        <f aca="false">(I60-$J$161)^2</f>
        <v>34.668544</v>
      </c>
      <c r="U92" s="0"/>
      <c r="V92" s="27" t="n">
        <f aca="false">I60-N92</f>
        <v>-0.100257700256403</v>
      </c>
      <c r="W92" s="0"/>
      <c r="X92" s="0"/>
      <c r="Y92" s="0"/>
      <c r="Z92" s="21" t="n">
        <v>4.838</v>
      </c>
      <c r="AA92" s="17" t="n">
        <v>0.37</v>
      </c>
      <c r="AD92" s="27" t="n">
        <f aca="false">(V123-V122)^2</f>
        <v>0.544549468844996</v>
      </c>
      <c r="AF92" s="0"/>
      <c r="AG92" s="0"/>
      <c r="AH92" s="14" t="n">
        <v>87</v>
      </c>
      <c r="AI92" s="28" t="n">
        <f aca="false">(AH92-0.5)/156</f>
        <v>0.55448717948718</v>
      </c>
      <c r="AJ92" s="17" t="n">
        <f aca="false">_xlfn.NORM.S.INV(AI92)</f>
        <v>0.137006520597876</v>
      </c>
      <c r="AK92" s="17" t="n">
        <v>-0.521</v>
      </c>
    </row>
    <row r="93" customFormat="false" ht="13.8" hidden="false" customHeight="false" outlineLevel="0" collapsed="false">
      <c r="A93" s="14" t="n">
        <v>90</v>
      </c>
      <c r="B93" s="15" t="n">
        <v>1</v>
      </c>
      <c r="C93" s="16" t="n">
        <v>1.043</v>
      </c>
      <c r="D93" s="16" t="n">
        <v>1.147</v>
      </c>
      <c r="E93" s="16" t="n">
        <v>0.769</v>
      </c>
      <c r="F93" s="16" t="n">
        <v>0.351</v>
      </c>
      <c r="G93" s="16" t="n">
        <v>0.035</v>
      </c>
      <c r="H93" s="16" t="n">
        <v>0.182</v>
      </c>
      <c r="I93" s="17" t="n">
        <v>5.208</v>
      </c>
      <c r="J93" s="0"/>
      <c r="N93" s="27" t="n">
        <v>6.40970020971664</v>
      </c>
      <c r="P93" s="27" t="n">
        <f aca="false">(I61-N93)^2</f>
        <v>0.274261909657255</v>
      </c>
      <c r="R93" s="27" t="n">
        <f aca="false">N93^2</f>
        <v>41.0842567784416</v>
      </c>
      <c r="S93" s="0"/>
      <c r="T93" s="27" t="n">
        <f aca="false">(I61-$J$161)^2</f>
        <v>34.644996</v>
      </c>
      <c r="U93" s="0"/>
      <c r="V93" s="27" t="n">
        <f aca="false">I61-N93</f>
        <v>-0.523700209716642</v>
      </c>
      <c r="W93" s="0"/>
      <c r="X93" s="0"/>
      <c r="Y93" s="0"/>
      <c r="Z93" s="21" t="n">
        <v>5.427</v>
      </c>
      <c r="AA93" s="17" t="n">
        <v>-0.219</v>
      </c>
      <c r="AD93" s="27" t="n">
        <f aca="false">(V124-V123)^2</f>
        <v>0.0234374139005862</v>
      </c>
      <c r="AF93" s="0"/>
      <c r="AG93" s="0"/>
      <c r="AH93" s="14" t="n">
        <v>88</v>
      </c>
      <c r="AI93" s="28" t="n">
        <f aca="false">(AH93-0.5)/156</f>
        <v>0.560897435897436</v>
      </c>
      <c r="AJ93" s="17" t="n">
        <f aca="false">_xlfn.NORM.S.INV(AI93)</f>
        <v>0.153244928565377</v>
      </c>
      <c r="AK93" s="17" t="n">
        <v>0.217</v>
      </c>
    </row>
    <row r="94" customFormat="false" ht="13.8" hidden="false" customHeight="false" outlineLevel="0" collapsed="false">
      <c r="A94" s="14" t="n">
        <v>91</v>
      </c>
      <c r="B94" s="15" t="n">
        <v>1</v>
      </c>
      <c r="C94" s="16" t="n">
        <v>0.987</v>
      </c>
      <c r="D94" s="16" t="n">
        <v>1.224</v>
      </c>
      <c r="E94" s="16" t="n">
        <v>0.815</v>
      </c>
      <c r="F94" s="16" t="n">
        <v>0.216</v>
      </c>
      <c r="G94" s="16" t="n">
        <v>0.166</v>
      </c>
      <c r="H94" s="16" t="n">
        <v>0.027</v>
      </c>
      <c r="I94" s="17" t="n">
        <v>5.197</v>
      </c>
      <c r="J94" s="0"/>
      <c r="N94" s="27" t="n">
        <v>5.50913636207173</v>
      </c>
      <c r="P94" s="27" t="n">
        <f aca="false">(I62-N94)^2</f>
        <v>0.123105292420257</v>
      </c>
      <c r="R94" s="27" t="n">
        <f aca="false">N94^2</f>
        <v>30.350583455901</v>
      </c>
      <c r="S94" s="0"/>
      <c r="T94" s="27" t="n">
        <f aca="false">(I62-$J$161)^2</f>
        <v>34.3396</v>
      </c>
      <c r="U94" s="0"/>
      <c r="V94" s="27" t="n">
        <f aca="false">I62-N94</f>
        <v>0.350863637928266</v>
      </c>
      <c r="W94" s="0"/>
      <c r="X94" s="0"/>
      <c r="Y94" s="0"/>
      <c r="Z94" s="21" t="n">
        <v>5.237</v>
      </c>
      <c r="AA94" s="17" t="n">
        <v>-0.04</v>
      </c>
      <c r="AD94" s="27" t="n">
        <f aca="false">(V125-V124)^2</f>
        <v>0.346982442039512</v>
      </c>
      <c r="AF94" s="0"/>
      <c r="AG94" s="0"/>
      <c r="AH94" s="14" t="n">
        <v>89</v>
      </c>
      <c r="AI94" s="28" t="n">
        <f aca="false">(AH94-0.5)/156</f>
        <v>0.567307692307692</v>
      </c>
      <c r="AJ94" s="17" t="n">
        <f aca="false">_xlfn.NORM.S.INV(AI94)</f>
        <v>0.169523848569265</v>
      </c>
      <c r="AK94" s="17" t="n">
        <v>0.37</v>
      </c>
    </row>
    <row r="95" customFormat="false" ht="13.8" hidden="false" customHeight="false" outlineLevel="0" collapsed="false">
      <c r="A95" s="14" t="n">
        <v>92</v>
      </c>
      <c r="B95" s="15" t="n">
        <v>1</v>
      </c>
      <c r="C95" s="16" t="n">
        <v>0.931</v>
      </c>
      <c r="D95" s="16" t="n">
        <v>1.203</v>
      </c>
      <c r="E95" s="16" t="n">
        <v>0.66</v>
      </c>
      <c r="F95" s="16" t="n">
        <v>0.491</v>
      </c>
      <c r="G95" s="16" t="n">
        <v>0.498</v>
      </c>
      <c r="H95" s="16" t="n">
        <v>0.028</v>
      </c>
      <c r="I95" s="17" t="n">
        <v>5.192</v>
      </c>
      <c r="J95" s="0"/>
      <c r="N95" s="27" t="n">
        <v>5.94730664331813</v>
      </c>
      <c r="P95" s="27" t="n">
        <f aca="false">(I63-N95)^2</f>
        <v>0.0191287275859271</v>
      </c>
      <c r="R95" s="27" t="n">
        <f aca="false">N95^2</f>
        <v>35.3704563096559</v>
      </c>
      <c r="S95" s="0"/>
      <c r="T95" s="27" t="n">
        <f aca="false">(I63-$J$161)^2</f>
        <v>33.744481</v>
      </c>
      <c r="U95" s="0"/>
      <c r="V95" s="27" t="n">
        <f aca="false">I63-N95</f>
        <v>-0.138306643318125</v>
      </c>
      <c r="W95" s="0"/>
      <c r="X95" s="0"/>
      <c r="Y95" s="0"/>
      <c r="Z95" s="21" t="n">
        <v>5.567</v>
      </c>
      <c r="AA95" s="17" t="n">
        <v>-0.375</v>
      </c>
      <c r="AD95" s="27" t="n">
        <f aca="false">(V126-V125)^2</f>
        <v>0.0321153921393487</v>
      </c>
      <c r="AF95" s="0"/>
      <c r="AG95" s="0"/>
      <c r="AH95" s="14" t="n">
        <v>90</v>
      </c>
      <c r="AI95" s="28" t="n">
        <f aca="false">(AH95-0.5)/156</f>
        <v>0.573717948717949</v>
      </c>
      <c r="AJ95" s="17" t="n">
        <f aca="false">_xlfn.NORM.S.INV(AI95)</f>
        <v>0.185847820290922</v>
      </c>
      <c r="AK95" s="17" t="n">
        <v>-0.219</v>
      </c>
    </row>
    <row r="96" customFormat="false" ht="13.8" hidden="false" customHeight="false" outlineLevel="0" collapsed="false">
      <c r="A96" s="14" t="n">
        <v>93</v>
      </c>
      <c r="B96" s="15" t="n">
        <v>1</v>
      </c>
      <c r="C96" s="16" t="n">
        <v>1.029</v>
      </c>
      <c r="D96" s="16" t="n">
        <v>1.125</v>
      </c>
      <c r="E96" s="16" t="n">
        <v>0.893</v>
      </c>
      <c r="F96" s="16" t="n">
        <v>0.521</v>
      </c>
      <c r="G96" s="16" t="n">
        <v>0.058</v>
      </c>
      <c r="H96" s="16" t="n">
        <v>0.1</v>
      </c>
      <c r="I96" s="17" t="n">
        <v>5.191</v>
      </c>
      <c r="J96" s="0"/>
      <c r="N96" s="27" t="n">
        <v>5.38997059477094</v>
      </c>
      <c r="P96" s="27" t="n">
        <f aca="false">(I64-N96)^2</f>
        <v>0.151343878132875</v>
      </c>
      <c r="R96" s="27" t="n">
        <f aca="false">N96^2</f>
        <v>29.0517830124954</v>
      </c>
      <c r="S96" s="0"/>
      <c r="T96" s="27" t="n">
        <f aca="false">(I64-$J$161)^2</f>
        <v>33.396841</v>
      </c>
      <c r="U96" s="0"/>
      <c r="V96" s="27" t="n">
        <f aca="false">I64-N96</f>
        <v>0.389029405229059</v>
      </c>
      <c r="W96" s="0"/>
      <c r="X96" s="0"/>
      <c r="Y96" s="0"/>
      <c r="Z96" s="21" t="n">
        <v>5.704</v>
      </c>
      <c r="AA96" s="17" t="n">
        <v>-0.513</v>
      </c>
      <c r="AD96" s="27" t="n">
        <f aca="false">(V127-V126)^2</f>
        <v>0.111902490528842</v>
      </c>
      <c r="AF96" s="0"/>
      <c r="AG96" s="0"/>
      <c r="AH96" s="14" t="n">
        <v>91</v>
      </c>
      <c r="AI96" s="28" t="n">
        <f aca="false">(AH96-0.5)/156</f>
        <v>0.580128205128205</v>
      </c>
      <c r="AJ96" s="17" t="n">
        <f aca="false">_xlfn.NORM.S.INV(AI96)</f>
        <v>0.202221469330158</v>
      </c>
      <c r="AK96" s="17" t="n">
        <v>-0.04</v>
      </c>
    </row>
    <row r="97" customFormat="false" ht="13.8" hidden="false" customHeight="false" outlineLevel="0" collapsed="false">
      <c r="A97" s="14" t="n">
        <v>94</v>
      </c>
      <c r="B97" s="15" t="n">
        <v>1</v>
      </c>
      <c r="C97" s="16" t="n">
        <v>0.741</v>
      </c>
      <c r="D97" s="16" t="n">
        <v>1.346</v>
      </c>
      <c r="E97" s="16" t="n">
        <v>0.851</v>
      </c>
      <c r="F97" s="16" t="n">
        <v>0.543</v>
      </c>
      <c r="G97" s="16" t="n">
        <v>0.147</v>
      </c>
      <c r="H97" s="16" t="n">
        <v>0.073</v>
      </c>
      <c r="I97" s="17" t="n">
        <v>5.175</v>
      </c>
      <c r="J97" s="0"/>
      <c r="N97" s="27" t="n">
        <v>5.55288356036378</v>
      </c>
      <c r="P97" s="27" t="n">
        <f aca="false">(I65-N97)^2</f>
        <v>0.0420727538090399</v>
      </c>
      <c r="R97" s="27" t="n">
        <f aca="false">N97^2</f>
        <v>30.8345158349583</v>
      </c>
      <c r="S97" s="0"/>
      <c r="T97" s="27" t="n">
        <f aca="false">(I65-$J$161)^2</f>
        <v>33.154564</v>
      </c>
      <c r="U97" s="0"/>
      <c r="V97" s="27" t="n">
        <f aca="false">I65-N97</f>
        <v>0.205116439636222</v>
      </c>
      <c r="W97" s="0"/>
      <c r="X97" s="0"/>
      <c r="Y97" s="0"/>
      <c r="Z97" s="21" t="n">
        <v>5.733</v>
      </c>
      <c r="AA97" s="17" t="n">
        <v>-0.558</v>
      </c>
      <c r="AD97" s="27" t="n">
        <f aca="false">(V128-V127)^2</f>
        <v>0.0192241568847892</v>
      </c>
      <c r="AF97" s="0"/>
      <c r="AG97" s="0"/>
      <c r="AH97" s="14" t="n">
        <v>92</v>
      </c>
      <c r="AI97" s="28" t="n">
        <f aca="false">(AH97-0.5)/156</f>
        <v>0.586538461538462</v>
      </c>
      <c r="AJ97" s="17" t="n">
        <f aca="false">_xlfn.NORM.S.INV(AI97)</f>
        <v>0.218649517041404</v>
      </c>
      <c r="AK97" s="17" t="n">
        <v>-0.375</v>
      </c>
    </row>
    <row r="98" customFormat="false" ht="13.8" hidden="false" customHeight="false" outlineLevel="0" collapsed="false">
      <c r="A98" s="14" t="n">
        <v>95</v>
      </c>
      <c r="B98" s="15" t="n">
        <v>1</v>
      </c>
      <c r="C98" s="16" t="n">
        <v>0.813</v>
      </c>
      <c r="D98" s="16" t="n">
        <v>1.321</v>
      </c>
      <c r="E98" s="16" t="n">
        <v>0.604</v>
      </c>
      <c r="F98" s="16" t="n">
        <v>0.457</v>
      </c>
      <c r="G98" s="16" t="n">
        <v>0.37</v>
      </c>
      <c r="H98" s="16" t="n">
        <v>0.167</v>
      </c>
      <c r="I98" s="17" t="n">
        <v>5.082</v>
      </c>
      <c r="J98" s="0"/>
      <c r="N98" s="27" t="n">
        <v>5.86974884553384</v>
      </c>
      <c r="P98" s="27" t="n">
        <f aca="false">(I66-N98)^2</f>
        <v>0.016065269844162</v>
      </c>
      <c r="R98" s="27" t="n">
        <f aca="false">N98^2</f>
        <v>34.4539515096459</v>
      </c>
      <c r="S98" s="0"/>
      <c r="T98" s="27" t="n">
        <f aca="false">(I66-$J$161)^2</f>
        <v>32.982049</v>
      </c>
      <c r="U98" s="0"/>
      <c r="V98" s="27" t="n">
        <f aca="false">I66-N98</f>
        <v>-0.126748845533843</v>
      </c>
      <c r="W98" s="0"/>
      <c r="X98" s="0"/>
      <c r="Y98" s="0"/>
      <c r="Z98" s="21" t="n">
        <v>5.57</v>
      </c>
      <c r="AA98" s="17" t="n">
        <v>-0.488</v>
      </c>
      <c r="AD98" s="27" t="n">
        <f aca="false">(V129-V128)^2</f>
        <v>0.00204329132623973</v>
      </c>
      <c r="AF98" s="0"/>
      <c r="AG98" s="0"/>
      <c r="AH98" s="14" t="n">
        <v>93</v>
      </c>
      <c r="AI98" s="28" t="n">
        <f aca="false">(AH98-0.5)/156</f>
        <v>0.592948717948718</v>
      </c>
      <c r="AJ98" s="17" t="n">
        <f aca="false">_xlfn.NORM.S.INV(AI98)</f>
        <v>0.23513679086215</v>
      </c>
      <c r="AK98" s="17" t="n">
        <v>-0.513</v>
      </c>
    </row>
    <row r="99" customFormat="false" ht="13.8" hidden="false" customHeight="false" outlineLevel="0" collapsed="false">
      <c r="A99" s="14" t="n">
        <v>96</v>
      </c>
      <c r="B99" s="15" t="n">
        <v>1</v>
      </c>
      <c r="C99" s="16" t="n">
        <v>0.549</v>
      </c>
      <c r="D99" s="16" t="n">
        <v>0.91</v>
      </c>
      <c r="E99" s="16" t="n">
        <v>0.331</v>
      </c>
      <c r="F99" s="16" t="n">
        <v>0.381</v>
      </c>
      <c r="G99" s="16" t="n">
        <v>0.187</v>
      </c>
      <c r="H99" s="16" t="n">
        <v>0.037</v>
      </c>
      <c r="I99" s="17" t="n">
        <v>5.044</v>
      </c>
      <c r="J99" s="0"/>
      <c r="N99" s="27" t="n">
        <v>6.16315029359634</v>
      </c>
      <c r="P99" s="27" t="n">
        <f aca="false">(I67-N99)^2</f>
        <v>0.198158783888909</v>
      </c>
      <c r="R99" s="27" t="n">
        <f aca="false">N99^2</f>
        <v>37.9844215414567</v>
      </c>
      <c r="S99" s="0"/>
      <c r="T99" s="27" t="n">
        <f aca="false">(I67-$J$161)^2</f>
        <v>32.695524</v>
      </c>
      <c r="U99" s="0"/>
      <c r="V99" s="27" t="n">
        <f aca="false">I67-N99</f>
        <v>-0.445150293596342</v>
      </c>
      <c r="W99" s="0"/>
      <c r="X99" s="0"/>
      <c r="Y99" s="0"/>
      <c r="Z99" s="21" t="n">
        <v>4.283</v>
      </c>
      <c r="AA99" s="17" t="n">
        <v>0.761</v>
      </c>
      <c r="AD99" s="27" t="n">
        <f aca="false">(V130-V129)^2</f>
        <v>0.00491104430210946</v>
      </c>
      <c r="AF99" s="0"/>
      <c r="AG99" s="0"/>
      <c r="AH99" s="14" t="n">
        <v>94</v>
      </c>
      <c r="AI99" s="28" t="n">
        <f aca="false">(AH99-0.5)/156</f>
        <v>0.599358974358974</v>
      </c>
      <c r="AJ99" s="17" t="n">
        <f aca="false">_xlfn.NORM.S.INV(AI99)</f>
        <v>0.251688235195729</v>
      </c>
      <c r="AK99" s="17" t="n">
        <v>-0.558</v>
      </c>
    </row>
    <row r="100" customFormat="false" ht="13.8" hidden="false" customHeight="false" outlineLevel="0" collapsed="false">
      <c r="A100" s="14" t="n">
        <v>97</v>
      </c>
      <c r="B100" s="15" t="n">
        <v>1</v>
      </c>
      <c r="C100" s="16" t="n">
        <v>1.092</v>
      </c>
      <c r="D100" s="16" t="n">
        <v>1.513</v>
      </c>
      <c r="E100" s="16" t="n">
        <v>0.815</v>
      </c>
      <c r="F100" s="16" t="n">
        <v>0.311</v>
      </c>
      <c r="G100" s="16" t="n">
        <v>0.081</v>
      </c>
      <c r="H100" s="16" t="n">
        <v>0.004</v>
      </c>
      <c r="I100" s="17" t="n">
        <v>5.011</v>
      </c>
      <c r="J100" s="0"/>
      <c r="N100" s="27" t="n">
        <v>5.62138326956585</v>
      </c>
      <c r="P100" s="27" t="n">
        <f aca="false">(I68-N100)^2</f>
        <v>0.00571788992155154</v>
      </c>
      <c r="R100" s="27" t="n">
        <f aca="false">N100^2</f>
        <v>31.5999498633548</v>
      </c>
      <c r="S100" s="0"/>
      <c r="T100" s="27" t="n">
        <f aca="false">(I68-$J$161)^2</f>
        <v>32.455809</v>
      </c>
      <c r="U100" s="0"/>
      <c r="V100" s="27" t="n">
        <f aca="false">I68-N100</f>
        <v>0.0756167304341542</v>
      </c>
      <c r="W100" s="0"/>
      <c r="X100" s="0"/>
      <c r="Y100" s="0"/>
      <c r="Z100" s="21" t="n">
        <v>5.718</v>
      </c>
      <c r="AA100" s="17" t="n">
        <v>-0.707</v>
      </c>
      <c r="AD100" s="27" t="n">
        <f aca="false">(V131-V130)^2</f>
        <v>1.56166975277282</v>
      </c>
      <c r="AF100" s="0"/>
      <c r="AG100" s="0"/>
      <c r="AH100" s="14" t="n">
        <v>95</v>
      </c>
      <c r="AI100" s="28" t="n">
        <f aca="false">(AH100-0.5)/156</f>
        <v>0.605769230769231</v>
      </c>
      <c r="AJ100" s="17" t="n">
        <f aca="false">_xlfn.NORM.S.INV(AI100)</f>
        <v>0.268308922916213</v>
      </c>
      <c r="AK100" s="17" t="n">
        <v>-0.488</v>
      </c>
    </row>
    <row r="101" customFormat="false" ht="13.8" hidden="false" customHeight="false" outlineLevel="0" collapsed="false">
      <c r="A101" s="14" t="n">
        <v>98</v>
      </c>
      <c r="B101" s="15" t="n">
        <v>1</v>
      </c>
      <c r="C101" s="16" t="n">
        <v>0.611</v>
      </c>
      <c r="D101" s="16" t="n">
        <v>0.868</v>
      </c>
      <c r="E101" s="16" t="n">
        <v>0.486</v>
      </c>
      <c r="F101" s="16" t="n">
        <v>0.381</v>
      </c>
      <c r="G101" s="16" t="n">
        <v>0.245</v>
      </c>
      <c r="H101" s="16" t="n">
        <v>0.04</v>
      </c>
      <c r="I101" s="17" t="n">
        <v>4.996</v>
      </c>
      <c r="J101" s="0"/>
      <c r="N101" s="27" t="n">
        <v>6.21411339292336</v>
      </c>
      <c r="P101" s="27" t="n">
        <f aca="false">(I69-N101)^2</f>
        <v>0.271559168284093</v>
      </c>
      <c r="R101" s="27" t="n">
        <f aca="false">N101^2</f>
        <v>38.6152052601094</v>
      </c>
      <c r="S101" s="0"/>
      <c r="T101" s="27" t="n">
        <f aca="false">(I69-$J$161)^2</f>
        <v>32.410249</v>
      </c>
      <c r="U101" s="0"/>
      <c r="V101" s="27" t="n">
        <f aca="false">I69-N101</f>
        <v>-0.521113392923357</v>
      </c>
      <c r="W101" s="0"/>
      <c r="X101" s="0"/>
      <c r="Y101" s="0"/>
      <c r="Z101" s="21" t="n">
        <v>4.482</v>
      </c>
      <c r="AA101" s="17" t="n">
        <v>0.514</v>
      </c>
      <c r="AD101" s="27" t="n">
        <f aca="false">(V132-V131)^2</f>
        <v>2.15471529174992</v>
      </c>
      <c r="AF101" s="0"/>
      <c r="AG101" s="0"/>
      <c r="AH101" s="14" t="n">
        <v>96</v>
      </c>
      <c r="AI101" s="28" t="n">
        <f aca="false">(AH101-0.5)/156</f>
        <v>0.612179487179487</v>
      </c>
      <c r="AJ101" s="17" t="n">
        <f aca="false">_xlfn.NORM.S.INV(AI101)</f>
        <v>0.285004067569682</v>
      </c>
      <c r="AK101" s="17" t="n">
        <v>0.761</v>
      </c>
    </row>
    <row r="102" customFormat="false" ht="13.8" hidden="false" customHeight="false" outlineLevel="0" collapsed="false">
      <c r="A102" s="14" t="n">
        <v>99</v>
      </c>
      <c r="B102" s="15" t="n">
        <v>1</v>
      </c>
      <c r="C102" s="16" t="n">
        <v>0.569</v>
      </c>
      <c r="D102" s="16" t="n">
        <v>0.808</v>
      </c>
      <c r="E102" s="16" t="n">
        <v>0.232</v>
      </c>
      <c r="F102" s="16" t="n">
        <v>0.352</v>
      </c>
      <c r="G102" s="16" t="n">
        <v>0.154</v>
      </c>
      <c r="H102" s="16" t="n">
        <v>0.09</v>
      </c>
      <c r="I102" s="17" t="n">
        <v>4.944</v>
      </c>
      <c r="J102" s="0"/>
      <c r="N102" s="27" t="n">
        <v>4.55138525278793</v>
      </c>
      <c r="P102" s="27" t="n">
        <f aca="false">(I70-N102)^2</f>
        <v>1.21355505127512</v>
      </c>
      <c r="R102" s="27" t="n">
        <f aca="false">N102^2</f>
        <v>20.7151077192954</v>
      </c>
      <c r="S102" s="0"/>
      <c r="T102" s="27" t="n">
        <f aca="false">(I70-$J$161)^2</f>
        <v>31.956409</v>
      </c>
      <c r="U102" s="0"/>
      <c r="V102" s="27" t="n">
        <f aca="false">I70-N102</f>
        <v>1.10161474721207</v>
      </c>
      <c r="W102" s="0"/>
      <c r="X102" s="0"/>
      <c r="Y102" s="0"/>
      <c r="Z102" s="21" t="n">
        <v>4.07</v>
      </c>
      <c r="AA102" s="17" t="n">
        <v>0.874</v>
      </c>
      <c r="AD102" s="27" t="n">
        <f aca="false">(V133-V132)^2</f>
        <v>1.48986791652761</v>
      </c>
      <c r="AF102" s="0"/>
      <c r="AG102" s="0"/>
      <c r="AH102" s="14" t="n">
        <v>97</v>
      </c>
      <c r="AI102" s="28" t="n">
        <f aca="false">(AH102-0.5)/156</f>
        <v>0.618589743589744</v>
      </c>
      <c r="AJ102" s="17" t="n">
        <f aca="false">_xlfn.NORM.S.INV(AI102)</f>
        <v>0.301779036353578</v>
      </c>
      <c r="AK102" s="17" t="n">
        <v>-0.707</v>
      </c>
    </row>
    <row r="103" customFormat="false" ht="13.8" hidden="false" customHeight="false" outlineLevel="0" collapsed="false">
      <c r="A103" s="14" t="n">
        <v>100</v>
      </c>
      <c r="B103" s="15" t="n">
        <v>1</v>
      </c>
      <c r="C103" s="16" t="n">
        <v>0.446</v>
      </c>
      <c r="D103" s="16" t="n">
        <v>1.226</v>
      </c>
      <c r="E103" s="16" t="n">
        <v>0.677</v>
      </c>
      <c r="F103" s="16" t="n">
        <v>0.439</v>
      </c>
      <c r="G103" s="16" t="n">
        <v>0.285</v>
      </c>
      <c r="H103" s="16" t="n">
        <v>0.089</v>
      </c>
      <c r="I103" s="17" t="n">
        <v>4.913</v>
      </c>
      <c r="J103" s="0"/>
      <c r="N103" s="27" t="n">
        <v>5.68375959403816</v>
      </c>
      <c r="P103" s="27" t="n">
        <f aca="false">(I71-N103)^2</f>
        <v>0.00127874856577392</v>
      </c>
      <c r="R103" s="27" t="n">
        <f aca="false">N103^2</f>
        <v>32.3051231228208</v>
      </c>
      <c r="S103" s="0"/>
      <c r="T103" s="27" t="n">
        <f aca="false">(I71-$J$161)^2</f>
        <v>31.899904</v>
      </c>
      <c r="U103" s="0"/>
      <c r="V103" s="27" t="n">
        <f aca="false">I71-N103</f>
        <v>-0.0357595940381588</v>
      </c>
      <c r="W103" s="0"/>
      <c r="X103" s="0"/>
      <c r="Y103" s="0"/>
      <c r="Z103" s="21" t="n">
        <v>5.114</v>
      </c>
      <c r="AA103" s="17" t="n">
        <v>-0.201</v>
      </c>
      <c r="AD103" s="27" t="n">
        <f aca="false">(V134-V133)^2</f>
        <v>0.12960847477657</v>
      </c>
      <c r="AF103" s="0"/>
      <c r="AG103" s="0"/>
      <c r="AH103" s="14" t="n">
        <v>98</v>
      </c>
      <c r="AI103" s="28" t="n">
        <f aca="false">(AH103-0.5)/156</f>
        <v>0.625</v>
      </c>
      <c r="AJ103" s="17" t="n">
        <f aca="false">_xlfn.NORM.S.INV(AI103)</f>
        <v>0.318639363964375</v>
      </c>
      <c r="AK103" s="17" t="n">
        <v>0.514</v>
      </c>
    </row>
    <row r="104" customFormat="false" ht="13.8" hidden="false" customHeight="false" outlineLevel="0" collapsed="false">
      <c r="A104" s="14" t="n">
        <v>101</v>
      </c>
      <c r="B104" s="15" t="n">
        <v>1</v>
      </c>
      <c r="C104" s="16" t="n">
        <v>0.837</v>
      </c>
      <c r="D104" s="16" t="n">
        <v>1.225</v>
      </c>
      <c r="E104" s="16" t="n">
        <v>0.815</v>
      </c>
      <c r="F104" s="16" t="n">
        <v>0.383</v>
      </c>
      <c r="G104" s="16" t="n">
        <v>0.11</v>
      </c>
      <c r="H104" s="16" t="n">
        <v>0.13</v>
      </c>
      <c r="I104" s="17" t="n">
        <v>4.906</v>
      </c>
      <c r="J104" s="0"/>
      <c r="N104" s="27" t="n">
        <v>5.55599971761786</v>
      </c>
      <c r="P104" s="27" t="n">
        <f aca="false">(I72-N104)^2</f>
        <v>0.00562504235740075</v>
      </c>
      <c r="R104" s="27" t="n">
        <f aca="false">N104^2</f>
        <v>30.8691328621697</v>
      </c>
      <c r="S104" s="0"/>
      <c r="T104" s="27" t="n">
        <f aca="false">(I72-$J$161)^2</f>
        <v>31.708161</v>
      </c>
      <c r="U104" s="0"/>
      <c r="V104" s="27" t="n">
        <f aca="false">I72-N104</f>
        <v>0.0750002823821401</v>
      </c>
      <c r="W104" s="0"/>
      <c r="X104" s="0"/>
      <c r="Y104" s="0"/>
      <c r="Z104" s="21" t="n">
        <v>5.438</v>
      </c>
      <c r="AA104" s="17" t="n">
        <v>-0.532</v>
      </c>
      <c r="AD104" s="27" t="n">
        <f aca="false">(V135-V134)^2</f>
        <v>1.1557854855647</v>
      </c>
      <c r="AF104" s="0"/>
      <c r="AG104" s="0"/>
      <c r="AH104" s="14" t="n">
        <v>99</v>
      </c>
      <c r="AI104" s="28" t="n">
        <f aca="false">(AH104-0.5)/156</f>
        <v>0.631410256410256</v>
      </c>
      <c r="AJ104" s="17" t="n">
        <f aca="false">_xlfn.NORM.S.INV(AI104)</f>
        <v>0.335590767413536</v>
      </c>
      <c r="AK104" s="17" t="n">
        <v>0.874</v>
      </c>
    </row>
    <row r="105" customFormat="false" ht="13.8" hidden="false" customHeight="false" outlineLevel="0" collapsed="false">
      <c r="A105" s="14" t="n">
        <v>102</v>
      </c>
      <c r="B105" s="15" t="n">
        <v>1</v>
      </c>
      <c r="C105" s="16" t="n">
        <v>0.393</v>
      </c>
      <c r="D105" s="16" t="n">
        <v>0.437</v>
      </c>
      <c r="E105" s="16" t="n">
        <v>0.397</v>
      </c>
      <c r="F105" s="16" t="n">
        <v>0.349</v>
      </c>
      <c r="G105" s="16" t="n">
        <v>0.175</v>
      </c>
      <c r="H105" s="16" t="n">
        <v>0.082</v>
      </c>
      <c r="I105" s="17" t="n">
        <v>4.883</v>
      </c>
      <c r="J105" s="0"/>
      <c r="N105" s="27" t="n">
        <v>5.56446616698773</v>
      </c>
      <c r="P105" s="27" t="n">
        <f aca="false">(I73-N105)^2</f>
        <v>0.00148485628661764</v>
      </c>
      <c r="R105" s="27" t="n">
        <f aca="false">N105^2</f>
        <v>30.9632837235511</v>
      </c>
      <c r="S105" s="0"/>
      <c r="T105" s="27" t="n">
        <f aca="false">(I73-$J$161)^2</f>
        <v>31.393609</v>
      </c>
      <c r="U105" s="0"/>
      <c r="V105" s="27" t="n">
        <f aca="false">I73-N105</f>
        <v>0.0385338330122718</v>
      </c>
      <c r="W105" s="0"/>
      <c r="X105" s="0"/>
      <c r="Y105" s="0"/>
      <c r="Z105" s="21" t="n">
        <v>3.692</v>
      </c>
      <c r="AA105" s="17" t="n">
        <v>1.191</v>
      </c>
      <c r="AD105" s="27" t="n">
        <f aca="false">(V136-V135)^2</f>
        <v>0.109237257792005</v>
      </c>
      <c r="AF105" s="0"/>
      <c r="AG105" s="0"/>
      <c r="AH105" s="14" t="n">
        <v>100</v>
      </c>
      <c r="AI105" s="28" t="n">
        <f aca="false">(AH105-0.5)/156</f>
        <v>0.637820512820513</v>
      </c>
      <c r="AJ105" s="17" t="n">
        <f aca="false">_xlfn.NORM.S.INV(AI105)</f>
        <v>0.35263916192295</v>
      </c>
      <c r="AK105" s="17" t="n">
        <v>-0.201</v>
      </c>
    </row>
    <row r="106" customFormat="false" ht="13.8" hidden="false" customHeight="false" outlineLevel="0" collapsed="false">
      <c r="A106" s="14" t="n">
        <v>103</v>
      </c>
      <c r="B106" s="15" t="n">
        <v>1</v>
      </c>
      <c r="C106" s="16" t="n">
        <v>0.673</v>
      </c>
      <c r="D106" s="16" t="n">
        <v>0.799</v>
      </c>
      <c r="E106" s="16" t="n">
        <v>0.508</v>
      </c>
      <c r="F106" s="16" t="n">
        <v>0.372</v>
      </c>
      <c r="G106" s="16" t="n">
        <v>0.105</v>
      </c>
      <c r="H106" s="16" t="n">
        <v>0.093</v>
      </c>
      <c r="I106" s="17" t="n">
        <v>4.812</v>
      </c>
      <c r="J106" s="0"/>
      <c r="N106" s="27" t="n">
        <v>5.06110840802284</v>
      </c>
      <c r="P106" s="27" t="n">
        <f aca="false">(I74-N106)^2</f>
        <v>0.218922541842924</v>
      </c>
      <c r="R106" s="27" t="n">
        <f aca="false">N106^2</f>
        <v>25.6148183177595</v>
      </c>
      <c r="S106" s="0"/>
      <c r="T106" s="27" t="n">
        <f aca="false">(I74-$J$161)^2</f>
        <v>30.569841</v>
      </c>
      <c r="U106" s="0"/>
      <c r="V106" s="27" t="n">
        <f aca="false">I74-N106</f>
        <v>0.467891591977163</v>
      </c>
      <c r="W106" s="0"/>
      <c r="X106" s="0"/>
      <c r="Y106" s="0"/>
      <c r="Z106" s="21" t="n">
        <v>4.446</v>
      </c>
      <c r="AA106" s="17" t="n">
        <v>0.366</v>
      </c>
      <c r="AD106" s="27" t="n">
        <f aca="false">(V137-V136)^2</f>
        <v>2.9655921173421</v>
      </c>
      <c r="AF106" s="0"/>
      <c r="AG106" s="0"/>
      <c r="AH106" s="14" t="n">
        <v>101</v>
      </c>
      <c r="AI106" s="28" t="n">
        <f aca="false">(AH106-0.5)/156</f>
        <v>0.644230769230769</v>
      </c>
      <c r="AJ106" s="17" t="n">
        <f aca="false">_xlfn.NORM.S.INV(AI106)</f>
        <v>0.369790678023819</v>
      </c>
      <c r="AK106" s="17" t="n">
        <v>-0.532</v>
      </c>
    </row>
    <row r="107" customFormat="false" ht="13.8" hidden="false" customHeight="false" outlineLevel="0" collapsed="false">
      <c r="A107" s="14" t="n">
        <v>104</v>
      </c>
      <c r="B107" s="15" t="n">
        <v>1</v>
      </c>
      <c r="C107" s="16" t="n">
        <v>1.057</v>
      </c>
      <c r="D107" s="16" t="n">
        <v>1.183</v>
      </c>
      <c r="E107" s="16" t="n">
        <v>0.571</v>
      </c>
      <c r="F107" s="16" t="n">
        <v>0.295</v>
      </c>
      <c r="G107" s="16" t="n">
        <v>0.043</v>
      </c>
      <c r="H107" s="16" t="n">
        <v>0.055</v>
      </c>
      <c r="I107" s="17" t="n">
        <v>4.799</v>
      </c>
      <c r="J107" s="0"/>
      <c r="N107" s="27" t="n">
        <v>5.61325793977435</v>
      </c>
      <c r="P107" s="27" t="n">
        <f aca="false">(I75-N107)^2</f>
        <v>0.00778946393321207</v>
      </c>
      <c r="R107" s="27" t="n">
        <f aca="false">N107^2</f>
        <v>31.5086646984397</v>
      </c>
      <c r="S107" s="0"/>
      <c r="T107" s="27" t="n">
        <f aca="false">(I75-$J$161)^2</f>
        <v>30.525625</v>
      </c>
      <c r="U107" s="0"/>
      <c r="V107" s="27" t="n">
        <f aca="false">I75-N107</f>
        <v>-0.0882579397743459</v>
      </c>
      <c r="W107" s="0"/>
      <c r="X107" s="0"/>
      <c r="Y107" s="0"/>
      <c r="Z107" s="21" t="n">
        <v>5.064</v>
      </c>
      <c r="AA107" s="17" t="n">
        <v>-0.265</v>
      </c>
      <c r="AD107" s="27" t="n">
        <f aca="false">(V138-V137)^2</f>
        <v>0.679976115278428</v>
      </c>
      <c r="AF107" s="0"/>
      <c r="AG107" s="0"/>
      <c r="AH107" s="14" t="n">
        <v>102</v>
      </c>
      <c r="AI107" s="28" t="n">
        <f aca="false">(AH107-0.5)/156</f>
        <v>0.650641025641026</v>
      </c>
      <c r="AJ107" s="17" t="n">
        <f aca="false">_xlfn.NORM.S.INV(AI107)</f>
        <v>0.387051679997707</v>
      </c>
      <c r="AK107" s="17" t="n">
        <v>1.191</v>
      </c>
    </row>
    <row r="108" customFormat="false" ht="13.8" hidden="false" customHeight="false" outlineLevel="0" collapsed="false">
      <c r="A108" s="14" t="n">
        <v>105</v>
      </c>
      <c r="B108" s="15" t="n">
        <v>1</v>
      </c>
      <c r="C108" s="16" t="n">
        <v>0.764</v>
      </c>
      <c r="D108" s="16" t="n">
        <v>1.03</v>
      </c>
      <c r="E108" s="16" t="n">
        <v>0.551</v>
      </c>
      <c r="F108" s="16" t="n">
        <v>0.547</v>
      </c>
      <c r="G108" s="16" t="n">
        <v>0.266</v>
      </c>
      <c r="H108" s="16" t="n">
        <v>0.164</v>
      </c>
      <c r="I108" s="17" t="n">
        <v>4.796</v>
      </c>
      <c r="J108" s="0"/>
      <c r="N108" s="27" t="n">
        <v>5.51315649964914</v>
      </c>
      <c r="P108" s="27" t="n">
        <f aca="false">(I76-N108)^2</f>
        <v>9.68944991574752E-005</v>
      </c>
      <c r="R108" s="27" t="n">
        <f aca="false">N108^2</f>
        <v>30.3948945896235</v>
      </c>
      <c r="S108" s="0"/>
      <c r="T108" s="27" t="n">
        <f aca="false">(I76-$J$161)^2</f>
        <v>30.503529</v>
      </c>
      <c r="U108" s="0"/>
      <c r="V108" s="27" t="n">
        <f aca="false">I76-N108</f>
        <v>0.00984350035086479</v>
      </c>
      <c r="W108" s="0"/>
      <c r="X108" s="0"/>
      <c r="Y108" s="0"/>
      <c r="Z108" s="21" t="n">
        <v>5.225</v>
      </c>
      <c r="AA108" s="17" t="n">
        <v>-0.429</v>
      </c>
      <c r="AD108" s="27" t="n">
        <f aca="false">(V139-V138)^2</f>
        <v>0.398186182854491</v>
      </c>
      <c r="AF108" s="0"/>
      <c r="AG108" s="0"/>
      <c r="AH108" s="14" t="n">
        <v>103</v>
      </c>
      <c r="AI108" s="28" t="n">
        <f aca="false">(AH108-0.5)/156</f>
        <v>0.657051282051282</v>
      </c>
      <c r="AJ108" s="17" t="n">
        <f aca="false">_xlfn.NORM.S.INV(AI108)</f>
        <v>0.404428785815381</v>
      </c>
      <c r="AK108" s="17" t="n">
        <v>0.366</v>
      </c>
    </row>
    <row r="109" customFormat="false" ht="13.8" hidden="false" customHeight="false" outlineLevel="0" collapsed="false">
      <c r="A109" s="14" t="n">
        <v>106</v>
      </c>
      <c r="B109" s="15" t="n">
        <v>1</v>
      </c>
      <c r="C109" s="16" t="n">
        <v>0.96</v>
      </c>
      <c r="D109" s="16" t="n">
        <v>1.351</v>
      </c>
      <c r="E109" s="16" t="n">
        <v>0.469</v>
      </c>
      <c r="F109" s="16" t="n">
        <v>0.389</v>
      </c>
      <c r="G109" s="16" t="n">
        <v>0.13</v>
      </c>
      <c r="H109" s="16" t="n">
        <v>0.055</v>
      </c>
      <c r="I109" s="17" t="n">
        <v>4.722</v>
      </c>
      <c r="J109" s="0"/>
      <c r="N109" s="27" t="n">
        <v>5.00453559248037</v>
      </c>
      <c r="P109" s="27" t="n">
        <f aca="false">(I77-N109)^2</f>
        <v>0.213873328222486</v>
      </c>
      <c r="R109" s="27" t="n">
        <f aca="false">N109^2</f>
        <v>25.0453764964028</v>
      </c>
      <c r="S109" s="0"/>
      <c r="T109" s="27" t="n">
        <f aca="false">(I77-$J$161)^2</f>
        <v>29.888089</v>
      </c>
      <c r="U109" s="0"/>
      <c r="V109" s="27" t="n">
        <f aca="false">I77-N109</f>
        <v>0.462464407519634</v>
      </c>
      <c r="W109" s="0"/>
      <c r="X109" s="0"/>
      <c r="Y109" s="0"/>
      <c r="Z109" s="21" t="n">
        <v>5.247</v>
      </c>
      <c r="AA109" s="17" t="n">
        <v>-0.525</v>
      </c>
      <c r="AD109" s="27" t="n">
        <f aca="false">(V140-V139)^2</f>
        <v>0.0269189438212974</v>
      </c>
      <c r="AF109" s="0"/>
      <c r="AG109" s="0"/>
      <c r="AH109" s="14" t="n">
        <v>104</v>
      </c>
      <c r="AI109" s="28" t="n">
        <f aca="false">(AH109-0.5)/156</f>
        <v>0.663461538461538</v>
      </c>
      <c r="AJ109" s="17" t="n">
        <f aca="false">_xlfn.NORM.S.INV(AI109)</f>
        <v>0.421928888748565</v>
      </c>
      <c r="AK109" s="17" t="n">
        <v>-0.265</v>
      </c>
    </row>
    <row r="110" customFormat="false" ht="13.8" hidden="false" customHeight="false" outlineLevel="0" collapsed="false">
      <c r="A110" s="14" t="n">
        <v>107</v>
      </c>
      <c r="B110" s="15" t="n">
        <v>1</v>
      </c>
      <c r="C110" s="16" t="n">
        <v>0.947</v>
      </c>
      <c r="D110" s="16" t="n">
        <v>0.848</v>
      </c>
      <c r="E110" s="16" t="n">
        <v>0.874</v>
      </c>
      <c r="F110" s="16" t="n">
        <v>0.383</v>
      </c>
      <c r="G110" s="16" t="n">
        <v>0.178</v>
      </c>
      <c r="H110" s="16" t="n">
        <v>0.027</v>
      </c>
      <c r="I110" s="17" t="n">
        <v>4.719</v>
      </c>
      <c r="J110" s="0"/>
      <c r="N110" s="27" t="n">
        <v>5.60972822102787</v>
      </c>
      <c r="P110" s="27" t="n">
        <f aca="false">(I78-N110)^2</f>
        <v>0.0315873205497323</v>
      </c>
      <c r="R110" s="27" t="n">
        <f aca="false">N110^2</f>
        <v>31.4690507137965</v>
      </c>
      <c r="S110" s="0"/>
      <c r="T110" s="27" t="n">
        <f aca="false">(I78-$J$161)^2</f>
        <v>29.506624</v>
      </c>
      <c r="U110" s="0"/>
      <c r="V110" s="27" t="n">
        <f aca="false">I78-N110</f>
        <v>-0.177728221027873</v>
      </c>
      <c r="W110" s="0"/>
      <c r="X110" s="0"/>
      <c r="Y110" s="0"/>
      <c r="Z110" s="21" t="n">
        <v>5.096</v>
      </c>
      <c r="AA110" s="17" t="n">
        <v>-0.377</v>
      </c>
      <c r="AD110" s="27" t="n">
        <f aca="false">(V141-V140)^2</f>
        <v>0.00921178358809074</v>
      </c>
      <c r="AF110" s="0"/>
      <c r="AG110" s="0"/>
      <c r="AH110" s="14" t="n">
        <v>105</v>
      </c>
      <c r="AI110" s="28" t="n">
        <f aca="false">(AH110-0.5)/156</f>
        <v>0.669871794871795</v>
      </c>
      <c r="AJ110" s="17" t="n">
        <f aca="false">_xlfn.NORM.S.INV(AI110)</f>
        <v>0.439559180852213</v>
      </c>
      <c r="AK110" s="17" t="n">
        <v>-0.429</v>
      </c>
    </row>
    <row r="111" customFormat="false" ht="13.8" hidden="false" customHeight="false" outlineLevel="0" collapsed="false">
      <c r="A111" s="14" t="n">
        <v>108</v>
      </c>
      <c r="B111" s="15" t="n">
        <v>1</v>
      </c>
      <c r="C111" s="16" t="n">
        <v>0.96</v>
      </c>
      <c r="D111" s="16" t="n">
        <v>1.427</v>
      </c>
      <c r="E111" s="16" t="n">
        <v>0.805</v>
      </c>
      <c r="F111" s="16" t="n">
        <v>0.154</v>
      </c>
      <c r="G111" s="16" t="n">
        <v>0.064</v>
      </c>
      <c r="H111" s="16" t="n">
        <v>0.047</v>
      </c>
      <c r="I111" s="17" t="n">
        <v>4.707</v>
      </c>
      <c r="J111" s="0"/>
      <c r="N111" s="27" t="n">
        <v>6.60100819317074</v>
      </c>
      <c r="P111" s="27" t="n">
        <f aca="false">(I79-N111)^2</f>
        <v>1.37126018847299</v>
      </c>
      <c r="R111" s="27" t="n">
        <f aca="false">N111^2</f>
        <v>43.5733091663072</v>
      </c>
      <c r="S111" s="0"/>
      <c r="T111" s="27" t="n">
        <f aca="false">(I79-$J$161)^2</f>
        <v>29.4849</v>
      </c>
      <c r="U111" s="0"/>
      <c r="V111" s="27" t="n">
        <f aca="false">I79-N111</f>
        <v>-1.17100819317074</v>
      </c>
      <c r="W111" s="0"/>
      <c r="X111" s="0"/>
      <c r="Y111" s="0"/>
      <c r="Z111" s="21" t="n">
        <v>5.313</v>
      </c>
      <c r="AA111" s="17" t="n">
        <v>-0.606</v>
      </c>
      <c r="AD111" s="27" t="n">
        <f aca="false">(V142-V141)^2</f>
        <v>0.02200583170163</v>
      </c>
      <c r="AF111" s="0"/>
      <c r="AG111" s="0"/>
      <c r="AH111" s="14" t="n">
        <v>106</v>
      </c>
      <c r="AI111" s="28" t="n">
        <f aca="false">(AH111-0.5)/156</f>
        <v>0.676282051282051</v>
      </c>
      <c r="AJ111" s="17" t="n">
        <f aca="false">_xlfn.NORM.S.INV(AI111)</f>
        <v>0.45732717854092</v>
      </c>
      <c r="AK111" s="17" t="n">
        <v>-0.525</v>
      </c>
    </row>
    <row r="112" customFormat="false" ht="13.8" hidden="false" customHeight="false" outlineLevel="0" collapsed="false">
      <c r="A112" s="14" t="n">
        <v>109</v>
      </c>
      <c r="B112" s="15" t="n">
        <v>1</v>
      </c>
      <c r="C112" s="16" t="n">
        <v>0.574</v>
      </c>
      <c r="D112" s="16" t="n">
        <v>1.122</v>
      </c>
      <c r="E112" s="16" t="n">
        <v>0.637</v>
      </c>
      <c r="F112" s="16" t="n">
        <v>0.609</v>
      </c>
      <c r="G112" s="16" t="n">
        <v>0.232</v>
      </c>
      <c r="H112" s="16" t="n">
        <v>0.062</v>
      </c>
      <c r="I112" s="17" t="n">
        <v>4.7</v>
      </c>
      <c r="J112" s="0"/>
      <c r="N112" s="27" t="n">
        <v>5.87368553080836</v>
      </c>
      <c r="P112" s="27" t="n">
        <f aca="false">(I80-N112)^2</f>
        <v>0.201318705556777</v>
      </c>
      <c r="R112" s="27" t="n">
        <f aca="false">N112^2</f>
        <v>34.5001817148274</v>
      </c>
      <c r="S112" s="0"/>
      <c r="T112" s="27" t="n">
        <f aca="false">(I80-$J$161)^2</f>
        <v>29.430625</v>
      </c>
      <c r="U112" s="0"/>
      <c r="V112" s="27" t="n">
        <f aca="false">I80-N112</f>
        <v>-0.448685530808357</v>
      </c>
      <c r="W112" s="0"/>
      <c r="X112" s="0"/>
      <c r="Y112" s="0"/>
      <c r="Z112" s="21" t="n">
        <v>5.248</v>
      </c>
      <c r="AA112" s="17" t="n">
        <v>-0.548</v>
      </c>
      <c r="AD112" s="27" t="n">
        <f aca="false">(V143-V142)^2</f>
        <v>0.0524632594842799</v>
      </c>
      <c r="AF112" s="0"/>
      <c r="AG112" s="0"/>
      <c r="AH112" s="14" t="n">
        <v>107</v>
      </c>
      <c r="AI112" s="28" t="n">
        <f aca="false">(AH112-0.5)/156</f>
        <v>0.682692307692308</v>
      </c>
      <c r="AJ112" s="17" t="n">
        <f aca="false">_xlfn.NORM.S.INV(AI112)</f>
        <v>0.475240750513245</v>
      </c>
      <c r="AK112" s="17" t="n">
        <v>-0.377</v>
      </c>
    </row>
    <row r="113" customFormat="false" ht="13.8" hidden="false" customHeight="false" outlineLevel="0" collapsed="false">
      <c r="A113" s="14" t="n">
        <v>110</v>
      </c>
      <c r="B113" s="15" t="n">
        <v>1</v>
      </c>
      <c r="C113" s="16" t="n">
        <v>0.657</v>
      </c>
      <c r="D113" s="16" t="n">
        <v>1.247</v>
      </c>
      <c r="E113" s="16" t="n">
        <v>0.672</v>
      </c>
      <c r="F113" s="16" t="n">
        <v>0.225</v>
      </c>
      <c r="G113" s="16" t="n">
        <v>0.103</v>
      </c>
      <c r="H113" s="16" t="n">
        <v>0.066</v>
      </c>
      <c r="I113" s="17" t="n">
        <v>4.696</v>
      </c>
      <c r="J113" s="0"/>
      <c r="N113" s="27" t="n">
        <v>5.24456838560906</v>
      </c>
      <c r="P113" s="27" t="n">
        <f aca="false">(I81-N113)^2</f>
        <v>0.0200029015492267</v>
      </c>
      <c r="R113" s="27" t="n">
        <f aca="false">N113^2</f>
        <v>27.5054975513301</v>
      </c>
      <c r="S113" s="0"/>
      <c r="T113" s="27" t="n">
        <f aca="false">(I81-$J$161)^2</f>
        <v>29.008996</v>
      </c>
      <c r="U113" s="0"/>
      <c r="V113" s="27" t="n">
        <f aca="false">I81-N113</f>
        <v>0.141431614390937</v>
      </c>
      <c r="W113" s="0"/>
      <c r="X113" s="0"/>
      <c r="Y113" s="0"/>
      <c r="Z113" s="21" t="n">
        <v>4.873</v>
      </c>
      <c r="AA113" s="17" t="n">
        <v>-0.177</v>
      </c>
      <c r="AD113" s="27" t="n">
        <f aca="false">(V144-V143)^2</f>
        <v>0.00330433258857491</v>
      </c>
      <c r="AF113" s="0"/>
      <c r="AG113" s="0"/>
      <c r="AH113" s="14" t="n">
        <v>108</v>
      </c>
      <c r="AI113" s="28" t="n">
        <f aca="false">(AH113-0.5)/156</f>
        <v>0.689102564102564</v>
      </c>
      <c r="AJ113" s="17" t="n">
        <f aca="false">_xlfn.NORM.S.INV(AI113)</f>
        <v>0.493308148312747</v>
      </c>
      <c r="AK113" s="17" t="n">
        <v>-0.606</v>
      </c>
    </row>
    <row r="114" customFormat="false" ht="13.8" hidden="false" customHeight="false" outlineLevel="0" collapsed="false">
      <c r="A114" s="14" t="n">
        <v>111</v>
      </c>
      <c r="B114" s="15" t="n">
        <v>1</v>
      </c>
      <c r="C114" s="16" t="n">
        <v>0.45</v>
      </c>
      <c r="D114" s="16" t="n">
        <v>1.134</v>
      </c>
      <c r="E114" s="16" t="n">
        <v>0.571</v>
      </c>
      <c r="F114" s="16" t="n">
        <v>0.292</v>
      </c>
      <c r="G114" s="16" t="n">
        <v>0.153</v>
      </c>
      <c r="H114" s="16" t="n">
        <v>0.072</v>
      </c>
      <c r="I114" s="17" t="n">
        <v>4.681</v>
      </c>
      <c r="J114" s="0"/>
      <c r="N114" s="27" t="n">
        <v>5.53993077371879</v>
      </c>
      <c r="P114" s="27" t="n">
        <f aca="false">(I82-N114)^2</f>
        <v>0.027865883214353</v>
      </c>
      <c r="R114" s="27" t="n">
        <f aca="false">N114^2</f>
        <v>30.6908329775964</v>
      </c>
      <c r="S114" s="0"/>
      <c r="T114" s="27" t="n">
        <f aca="false">(I82-$J$161)^2</f>
        <v>28.869129</v>
      </c>
      <c r="U114" s="0"/>
      <c r="V114" s="27" t="n">
        <f aca="false">I82-N114</f>
        <v>-0.166930773718788</v>
      </c>
      <c r="W114" s="0"/>
      <c r="X114" s="0"/>
      <c r="Y114" s="0"/>
      <c r="Z114" s="21" t="n">
        <v>4.604</v>
      </c>
      <c r="AA114" s="17" t="n">
        <v>0.077</v>
      </c>
      <c r="AD114" s="27" t="n">
        <f aca="false">(V145-V144)^2</f>
        <v>0.137888771068004</v>
      </c>
      <c r="AF114" s="0"/>
      <c r="AG114" s="0"/>
      <c r="AH114" s="14" t="n">
        <v>109</v>
      </c>
      <c r="AI114" s="28" t="n">
        <f aca="false">(AH114-0.5)/156</f>
        <v>0.69551282051282</v>
      </c>
      <c r="AJ114" s="17" t="n">
        <f aca="false">_xlfn.NORM.S.INV(AI114)</f>
        <v>0.511538039855348</v>
      </c>
      <c r="AK114" s="17" t="n">
        <v>-0.548</v>
      </c>
    </row>
    <row r="115" customFormat="false" ht="13.8" hidden="false" customHeight="false" outlineLevel="0" collapsed="false">
      <c r="A115" s="14" t="n">
        <v>112</v>
      </c>
      <c r="B115" s="15" t="n">
        <v>1</v>
      </c>
      <c r="C115" s="16" t="n">
        <v>0</v>
      </c>
      <c r="D115" s="16" t="n">
        <v>0.698</v>
      </c>
      <c r="E115" s="16" t="n">
        <v>0.268</v>
      </c>
      <c r="F115" s="16" t="n">
        <v>0.559</v>
      </c>
      <c r="G115" s="16" t="n">
        <v>0.243</v>
      </c>
      <c r="H115" s="16" t="n">
        <v>0.27</v>
      </c>
      <c r="I115" s="17" t="n">
        <v>4.668</v>
      </c>
      <c r="J115" s="0"/>
      <c r="N115" s="27" t="n">
        <v>5.84081274842087</v>
      </c>
      <c r="P115" s="27" t="n">
        <f aca="false">(I83-N115)^2</f>
        <v>0.251816034477704</v>
      </c>
      <c r="R115" s="27" t="n">
        <f aca="false">N115^2</f>
        <v>34.1150935621157</v>
      </c>
      <c r="S115" s="0"/>
      <c r="T115" s="27" t="n">
        <f aca="false">(I83-$J$161)^2</f>
        <v>28.504921</v>
      </c>
      <c r="U115" s="0"/>
      <c r="V115" s="27" t="n">
        <f aca="false">I83-N115</f>
        <v>-0.501812748420867</v>
      </c>
      <c r="W115" s="0"/>
      <c r="X115" s="0"/>
      <c r="Y115" s="0"/>
      <c r="Z115" s="21" t="n">
        <v>4.064</v>
      </c>
      <c r="AA115" s="17" t="n">
        <v>0.604</v>
      </c>
      <c r="AD115" s="27" t="n">
        <f aca="false">(V146-V145)^2</f>
        <v>0.0643288736951383</v>
      </c>
      <c r="AF115" s="0"/>
      <c r="AG115" s="0"/>
      <c r="AH115" s="14" t="n">
        <v>110</v>
      </c>
      <c r="AI115" s="28" t="n">
        <f aca="false">(AH115-0.5)/156</f>
        <v>0.701923076923077</v>
      </c>
      <c r="AJ115" s="17" t="n">
        <f aca="false">_xlfn.NORM.S.INV(AI115)</f>
        <v>0.52993954630032</v>
      </c>
      <c r="AK115" s="17" t="n">
        <v>-0.177</v>
      </c>
    </row>
    <row r="116" customFormat="false" ht="13.8" hidden="false" customHeight="false" outlineLevel="0" collapsed="false">
      <c r="A116" s="14" t="n">
        <v>113</v>
      </c>
      <c r="B116" s="15" t="n">
        <v>1</v>
      </c>
      <c r="C116" s="16" t="n">
        <v>0.879</v>
      </c>
      <c r="D116" s="16" t="n">
        <v>1.313</v>
      </c>
      <c r="E116" s="16" t="n">
        <v>0.477</v>
      </c>
      <c r="F116" s="16" t="n">
        <v>0.401</v>
      </c>
      <c r="G116" s="16" t="n">
        <v>0.07</v>
      </c>
      <c r="H116" s="16" t="n">
        <v>0.056</v>
      </c>
      <c r="I116" s="17" t="n">
        <v>4.639</v>
      </c>
      <c r="J116" s="0"/>
      <c r="N116" s="27" t="n">
        <v>5.64612606846415</v>
      </c>
      <c r="P116" s="27" t="n">
        <f aca="false">(I84-N116)^2</f>
        <v>0.104410456121099</v>
      </c>
      <c r="R116" s="27" t="n">
        <f aca="false">N116^2</f>
        <v>31.8787395809904</v>
      </c>
      <c r="S116" s="0"/>
      <c r="T116" s="27" t="n">
        <f aca="false">(I84-$J$161)^2</f>
        <v>28.334329</v>
      </c>
      <c r="U116" s="0"/>
      <c r="V116" s="27" t="n">
        <f aca="false">I84-N116</f>
        <v>-0.32312606846415</v>
      </c>
      <c r="W116" s="0"/>
      <c r="X116" s="0"/>
      <c r="Y116" s="0"/>
      <c r="Z116" s="21" t="n">
        <v>5.139</v>
      </c>
      <c r="AA116" s="17" t="n">
        <v>-0.5</v>
      </c>
      <c r="AD116" s="27" t="n">
        <f aca="false">(V147-V146)^2</f>
        <v>0.278477612800608</v>
      </c>
      <c r="AF116" s="0"/>
      <c r="AG116" s="0"/>
      <c r="AH116" s="14" t="n">
        <v>111</v>
      </c>
      <c r="AI116" s="28" t="n">
        <f aca="false">(AH116-0.5)/156</f>
        <v>0.708333333333333</v>
      </c>
      <c r="AJ116" s="17" t="n">
        <f aca="false">_xlfn.NORM.S.INV(AI116)</f>
        <v>0.548522282698098</v>
      </c>
      <c r="AK116" s="17" t="n">
        <v>0.077</v>
      </c>
    </row>
    <row r="117" customFormat="false" ht="13.8" hidden="false" customHeight="false" outlineLevel="0" collapsed="false">
      <c r="A117" s="14" t="n">
        <v>114</v>
      </c>
      <c r="B117" s="15" t="n">
        <v>1</v>
      </c>
      <c r="C117" s="16" t="n">
        <v>0.138</v>
      </c>
      <c r="D117" s="16" t="n">
        <v>0.774</v>
      </c>
      <c r="E117" s="16" t="n">
        <v>0.366</v>
      </c>
      <c r="F117" s="16" t="n">
        <v>0.318</v>
      </c>
      <c r="G117" s="16" t="n">
        <v>0.188</v>
      </c>
      <c r="H117" s="16" t="n">
        <v>0.102</v>
      </c>
      <c r="I117" s="17" t="n">
        <v>4.628</v>
      </c>
      <c r="J117" s="0"/>
      <c r="N117" s="27" t="n">
        <v>5.21809547344342</v>
      </c>
      <c r="P117" s="27" t="n">
        <f aca="false">(I85-N117)^2</f>
        <v>0.00474783377998662</v>
      </c>
      <c r="R117" s="27" t="n">
        <f aca="false">N117^2</f>
        <v>27.2285203699707</v>
      </c>
      <c r="S117" s="0"/>
      <c r="T117" s="27" t="n">
        <f aca="false">(I85-$J$161)^2</f>
        <v>27.952369</v>
      </c>
      <c r="U117" s="0"/>
      <c r="V117" s="27" t="n">
        <f aca="false">I85-N117</f>
        <v>0.0689045265565813</v>
      </c>
      <c r="W117" s="0"/>
      <c r="X117" s="0"/>
      <c r="Y117" s="0"/>
      <c r="Z117" s="21" t="n">
        <v>3.821</v>
      </c>
      <c r="AA117" s="17" t="n">
        <v>0.807</v>
      </c>
      <c r="AD117" s="27" t="n">
        <f aca="false">(V148-V147)^2</f>
        <v>1.22013521845844</v>
      </c>
      <c r="AF117" s="0"/>
      <c r="AG117" s="0"/>
      <c r="AH117" s="14" t="n">
        <v>112</v>
      </c>
      <c r="AI117" s="28" t="n">
        <f aca="false">(AH117-0.5)/156</f>
        <v>0.71474358974359</v>
      </c>
      <c r="AJ117" s="17" t="n">
        <f aca="false">_xlfn.NORM.S.INV(AI117)</f>
        <v>0.567296402913778</v>
      </c>
      <c r="AK117" s="17" t="n">
        <v>0.604</v>
      </c>
    </row>
    <row r="118" customFormat="false" ht="13.8" hidden="false" customHeight="false" outlineLevel="0" collapsed="false">
      <c r="A118" s="14" t="n">
        <v>115</v>
      </c>
      <c r="B118" s="15" t="n">
        <v>1</v>
      </c>
      <c r="C118" s="16" t="n">
        <v>0.331</v>
      </c>
      <c r="D118" s="16" t="n">
        <v>1.056</v>
      </c>
      <c r="E118" s="16" t="n">
        <v>0.38</v>
      </c>
      <c r="F118" s="16" t="n">
        <v>0.255</v>
      </c>
      <c r="G118" s="16" t="n">
        <v>0.177</v>
      </c>
      <c r="H118" s="16" t="n">
        <v>0.113</v>
      </c>
      <c r="I118" s="17" t="n">
        <v>4.587</v>
      </c>
      <c r="J118" s="0"/>
      <c r="N118" s="27" t="n">
        <v>5.5837586392604</v>
      </c>
      <c r="P118" s="27" t="n">
        <f aca="false">(I86-N118)^2</f>
        <v>0.0892567245327261</v>
      </c>
      <c r="R118" s="27" t="n">
        <f aca="false">N118^2</f>
        <v>31.1783605415152</v>
      </c>
      <c r="S118" s="0"/>
      <c r="T118" s="27" t="n">
        <f aca="false">(I86-$J$161)^2</f>
        <v>27.931225</v>
      </c>
      <c r="U118" s="0"/>
      <c r="V118" s="27" t="n">
        <f aca="false">I86-N118</f>
        <v>-0.2987586392604</v>
      </c>
      <c r="W118" s="0"/>
      <c r="X118" s="0"/>
      <c r="Y118" s="0"/>
      <c r="Z118" s="21" t="n">
        <v>4.216</v>
      </c>
      <c r="AA118" s="17" t="n">
        <v>0.371</v>
      </c>
      <c r="AD118" s="27" t="n">
        <f aca="false">(V149-V148)^2</f>
        <v>1.70928231505833</v>
      </c>
      <c r="AF118" s="0"/>
      <c r="AG118" s="0"/>
      <c r="AH118" s="14" t="n">
        <v>113</v>
      </c>
      <c r="AI118" s="28" t="n">
        <f aca="false">(AH118-0.5)/156</f>
        <v>0.721153846153846</v>
      </c>
      <c r="AJ118" s="17" t="n">
        <f aca="false">_xlfn.NORM.S.INV(AI118)</f>
        <v>0.586272649402645</v>
      </c>
      <c r="AK118" s="17" t="n">
        <v>-0.5</v>
      </c>
    </row>
    <row r="119" customFormat="false" ht="13.8" hidden="false" customHeight="false" outlineLevel="0" collapsed="false">
      <c r="A119" s="14" t="n">
        <v>116</v>
      </c>
      <c r="B119" s="15" t="n">
        <v>1</v>
      </c>
      <c r="C119" s="16" t="n">
        <v>0.85</v>
      </c>
      <c r="D119" s="16" t="n">
        <v>1.055</v>
      </c>
      <c r="E119" s="16" t="n">
        <v>0.815</v>
      </c>
      <c r="F119" s="16" t="n">
        <v>0.283</v>
      </c>
      <c r="G119" s="16" t="n">
        <v>0.095</v>
      </c>
      <c r="H119" s="16" t="n">
        <v>0.064</v>
      </c>
      <c r="I119" s="17" t="n">
        <v>4.559</v>
      </c>
      <c r="J119" s="0"/>
      <c r="N119" s="27" t="n">
        <v>5.54118266758649</v>
      </c>
      <c r="P119" s="27" t="n">
        <f aca="false">(I87-N119)^2</f>
        <v>0.0713865778586305</v>
      </c>
      <c r="R119" s="27" t="n">
        <f aca="false">N119^2</f>
        <v>30.7047053555609</v>
      </c>
      <c r="S119" s="0"/>
      <c r="T119" s="27" t="n">
        <f aca="false">(I87-$J$161)^2</f>
        <v>27.815076</v>
      </c>
      <c r="U119" s="0"/>
      <c r="V119" s="27" t="n">
        <f aca="false">I87-N119</f>
        <v>-0.267182667586486</v>
      </c>
      <c r="W119" s="0"/>
      <c r="X119" s="0"/>
      <c r="Y119" s="0"/>
      <c r="Z119" s="21" t="n">
        <v>5.039</v>
      </c>
      <c r="AA119" s="17" t="n">
        <v>-0.48</v>
      </c>
      <c r="AD119" s="27" t="n">
        <f aca="false">(V150-V149)^2</f>
        <v>0.190458727513283</v>
      </c>
      <c r="AF119" s="0"/>
      <c r="AG119" s="0"/>
      <c r="AH119" s="14" t="n">
        <v>114</v>
      </c>
      <c r="AI119" s="28" t="n">
        <f aca="false">(AH119-0.5)/156</f>
        <v>0.727564102564102</v>
      </c>
      <c r="AJ119" s="17" t="n">
        <f aca="false">_xlfn.NORM.S.INV(AI119)</f>
        <v>0.605462408505752</v>
      </c>
      <c r="AK119" s="17" t="n">
        <v>0.807</v>
      </c>
    </row>
    <row r="120" customFormat="false" ht="13.8" hidden="false" customHeight="false" outlineLevel="0" collapsed="false">
      <c r="A120" s="14" t="n">
        <v>117</v>
      </c>
      <c r="B120" s="15" t="n">
        <v>1</v>
      </c>
      <c r="C120" s="16" t="n">
        <v>1.1</v>
      </c>
      <c r="D120" s="16" t="n">
        <v>0.842</v>
      </c>
      <c r="E120" s="16" t="n">
        <v>0.785</v>
      </c>
      <c r="F120" s="16" t="n">
        <v>0.305</v>
      </c>
      <c r="G120" s="16" t="n">
        <v>0.27</v>
      </c>
      <c r="H120" s="16" t="n">
        <v>0.125</v>
      </c>
      <c r="I120" s="17" t="n">
        <v>4.548</v>
      </c>
      <c r="J120" s="0"/>
      <c r="N120" s="27" t="n">
        <v>4.61292619408041</v>
      </c>
      <c r="P120" s="27" t="n">
        <f aca="false">(I88-N120)^2</f>
        <v>0.425200248366461</v>
      </c>
      <c r="R120" s="27" t="n">
        <f aca="false">N120^2</f>
        <v>21.2790880720332</v>
      </c>
      <c r="S120" s="0"/>
      <c r="T120" s="27" t="n">
        <f aca="false">(I88-$J$161)^2</f>
        <v>27.720225</v>
      </c>
      <c r="U120" s="0"/>
      <c r="V120" s="27" t="n">
        <f aca="false">I88-N120</f>
        <v>0.652073805919591</v>
      </c>
      <c r="W120" s="0"/>
      <c r="X120" s="0"/>
      <c r="Y120" s="0"/>
      <c r="Z120" s="21" t="n">
        <v>5.139</v>
      </c>
      <c r="AA120" s="17" t="n">
        <v>-0.591</v>
      </c>
      <c r="AD120" s="27" t="n">
        <f aca="false">(V151-V150)^2</f>
        <v>0.7245705732183</v>
      </c>
      <c r="AF120" s="0"/>
      <c r="AG120" s="0"/>
      <c r="AH120" s="14" t="n">
        <v>115</v>
      </c>
      <c r="AI120" s="28" t="n">
        <f aca="false">(AH120-0.5)/156</f>
        <v>0.733974358974359</v>
      </c>
      <c r="AJ120" s="17" t="n">
        <f aca="false">_xlfn.NORM.S.INV(AI120)</f>
        <v>0.624877772042451</v>
      </c>
      <c r="AK120" s="17" t="n">
        <v>0.371</v>
      </c>
    </row>
    <row r="121" customFormat="false" ht="13.8" hidden="false" customHeight="false" outlineLevel="0" collapsed="false">
      <c r="A121" s="14" t="n">
        <v>118</v>
      </c>
      <c r="B121" s="15" t="n">
        <v>1</v>
      </c>
      <c r="C121" s="16" t="n">
        <v>0.38</v>
      </c>
      <c r="D121" s="16" t="n">
        <v>0.829</v>
      </c>
      <c r="E121" s="16" t="n">
        <v>0.375</v>
      </c>
      <c r="F121" s="16" t="n">
        <v>0.332</v>
      </c>
      <c r="G121" s="16" t="n">
        <v>0.207</v>
      </c>
      <c r="H121" s="16" t="n">
        <v>0.086</v>
      </c>
      <c r="I121" s="17" t="n">
        <v>4.534</v>
      </c>
      <c r="J121" s="0"/>
      <c r="N121" s="27" t="n">
        <v>5.52688697697623</v>
      </c>
      <c r="P121" s="27" t="n">
        <f aca="false">(I89-N121)^2</f>
        <v>0.0706958845255577</v>
      </c>
      <c r="R121" s="27" t="n">
        <f aca="false">N121^2</f>
        <v>30.5464796562694</v>
      </c>
      <c r="S121" s="0"/>
      <c r="T121" s="27" t="n">
        <f aca="false">(I89-$J$161)^2</f>
        <v>27.678121</v>
      </c>
      <c r="U121" s="0"/>
      <c r="V121" s="27" t="n">
        <f aca="false">I89-N121</f>
        <v>-0.265886976976229</v>
      </c>
      <c r="W121" s="0"/>
      <c r="X121" s="0"/>
      <c r="Y121" s="0"/>
      <c r="Z121" s="21" t="n">
        <v>4.094</v>
      </c>
      <c r="AA121" s="17" t="n">
        <v>0.44</v>
      </c>
      <c r="AD121" s="27" t="n">
        <f aca="false">(V152-V151)^2</f>
        <v>0.0121161336605392</v>
      </c>
      <c r="AF121" s="0"/>
      <c r="AG121" s="0"/>
      <c r="AH121" s="14" t="n">
        <v>116</v>
      </c>
      <c r="AI121" s="28" t="n">
        <f aca="false">(AH121-0.5)/156</f>
        <v>0.740384615384615</v>
      </c>
      <c r="AJ121" s="17" t="n">
        <f aca="false">_xlfn.NORM.S.INV(AI121)</f>
        <v>0.644531606106613</v>
      </c>
      <c r="AK121" s="17" t="n">
        <v>-0.48</v>
      </c>
    </row>
    <row r="122" customFormat="false" ht="13.8" hidden="false" customHeight="false" outlineLevel="0" collapsed="false">
      <c r="A122" s="14" t="n">
        <v>119</v>
      </c>
      <c r="B122" s="15" t="n">
        <v>1</v>
      </c>
      <c r="C122" s="16" t="n">
        <v>0.886</v>
      </c>
      <c r="D122" s="16" t="n">
        <v>0.666</v>
      </c>
      <c r="E122" s="16" t="n">
        <v>0.752</v>
      </c>
      <c r="F122" s="16" t="n">
        <v>0.346</v>
      </c>
      <c r="G122" s="16" t="n">
        <v>0.043</v>
      </c>
      <c r="H122" s="16" t="n">
        <v>0.164</v>
      </c>
      <c r="I122" s="17" t="n">
        <v>4.519</v>
      </c>
      <c r="J122" s="0"/>
      <c r="K122" s="11"/>
      <c r="N122" s="27" t="n">
        <v>5.76819254246466</v>
      </c>
      <c r="P122" s="27" t="n">
        <f aca="false">(I90-N122)^2</f>
        <v>0.271641666320774</v>
      </c>
      <c r="R122" s="27" t="n">
        <f aca="false">N122^2</f>
        <v>33.2720452069449</v>
      </c>
      <c r="S122" s="0"/>
      <c r="T122" s="27" t="n">
        <f aca="false">(I90-$J$161)^2</f>
        <v>27.531009</v>
      </c>
      <c r="U122" s="0"/>
      <c r="V122" s="27" t="n">
        <f aca="false">I90-N122</f>
        <v>-0.521192542464658</v>
      </c>
      <c r="W122" s="0"/>
      <c r="X122" s="0"/>
      <c r="Y122" s="0"/>
      <c r="Z122" s="21" t="n">
        <v>4.726</v>
      </c>
      <c r="AA122" s="17" t="n">
        <v>-0.207</v>
      </c>
      <c r="AD122" s="27" t="n">
        <f aca="false">(V153-V152)^2</f>
        <v>1.06175587308858</v>
      </c>
      <c r="AF122" s="0"/>
      <c r="AG122" s="0"/>
      <c r="AH122" s="14" t="n">
        <v>117</v>
      </c>
      <c r="AI122" s="28" t="n">
        <f aca="false">(AH122-0.5)/156</f>
        <v>0.746794871794872</v>
      </c>
      <c r="AJ122" s="17" t="n">
        <f aca="false">_xlfn.NORM.S.INV(AI122)</f>
        <v>0.664437628128644</v>
      </c>
      <c r="AK122" s="17" t="n">
        <v>-0.591</v>
      </c>
    </row>
    <row r="123" customFormat="false" ht="13.8" hidden="false" customHeight="false" outlineLevel="0" collapsed="false">
      <c r="A123" s="14" t="n">
        <v>120</v>
      </c>
      <c r="B123" s="15" t="n">
        <v>1</v>
      </c>
      <c r="C123" s="16" t="n">
        <v>0.308</v>
      </c>
      <c r="D123" s="16" t="n">
        <v>0.939</v>
      </c>
      <c r="E123" s="16" t="n">
        <v>0.428</v>
      </c>
      <c r="F123" s="16" t="n">
        <v>0.382</v>
      </c>
      <c r="G123" s="16" t="n">
        <v>0.269</v>
      </c>
      <c r="H123" s="16" t="n">
        <v>0.167</v>
      </c>
      <c r="I123" s="17" t="n">
        <v>4.516</v>
      </c>
      <c r="J123" s="0"/>
      <c r="N123" s="27" t="n">
        <v>4.99425659074189</v>
      </c>
      <c r="P123" s="27" t="n">
        <f aca="false">(I91-N123)^2</f>
        <v>0.046977705456831</v>
      </c>
      <c r="R123" s="27" t="n">
        <f aca="false">N123^2</f>
        <v>24.9425988941688</v>
      </c>
      <c r="S123" s="0"/>
      <c r="T123" s="27" t="n">
        <f aca="false">(I91-$J$161)^2</f>
        <v>27.154521</v>
      </c>
      <c r="U123" s="0"/>
      <c r="V123" s="27" t="n">
        <f aca="false">I91-N123</f>
        <v>0.216743409258116</v>
      </c>
      <c r="W123" s="0"/>
      <c r="X123" s="0"/>
      <c r="Y123" s="0"/>
      <c r="Z123" s="21" t="n">
        <v>4.401</v>
      </c>
      <c r="AA123" s="17" t="n">
        <v>0.115</v>
      </c>
      <c r="AD123" s="27" t="n">
        <f aca="false">(V154-V153)^2</f>
        <v>0.41787907216481</v>
      </c>
      <c r="AF123" s="0"/>
      <c r="AG123" s="0"/>
      <c r="AH123" s="14" t="n">
        <v>118</v>
      </c>
      <c r="AI123" s="28" t="n">
        <f aca="false">(AH123-0.5)/156</f>
        <v>0.753205128205128</v>
      </c>
      <c r="AJ123" s="17" t="n">
        <f aca="false">_xlfn.NORM.S.INV(AI123)</f>
        <v>0.684610493452202</v>
      </c>
      <c r="AK123" s="17" t="n">
        <v>0.44</v>
      </c>
    </row>
    <row r="124" customFormat="false" ht="13.8" hidden="false" customHeight="false" outlineLevel="0" collapsed="false">
      <c r="A124" s="14" t="n">
        <v>121</v>
      </c>
      <c r="B124" s="15" t="n">
        <v>1</v>
      </c>
      <c r="C124" s="16" t="n">
        <v>0.512</v>
      </c>
      <c r="D124" s="16" t="n">
        <v>0.983</v>
      </c>
      <c r="E124" s="16" t="n">
        <v>0.581</v>
      </c>
      <c r="F124" s="16" t="n">
        <v>0.431</v>
      </c>
      <c r="G124" s="16" t="n">
        <v>0.372</v>
      </c>
      <c r="H124" s="16" t="n">
        <v>0.053</v>
      </c>
      <c r="I124" s="17" t="n">
        <v>4.509</v>
      </c>
      <c r="J124" s="0"/>
      <c r="N124" s="27" t="n">
        <v>4.8381637630177</v>
      </c>
      <c r="P124" s="27" t="n">
        <f aca="false">(I92-N124)^2</f>
        <v>0.136778842185227</v>
      </c>
      <c r="R124" s="27" t="n">
        <f aca="false">N124^2</f>
        <v>23.4078285977776</v>
      </c>
      <c r="S124" s="0"/>
      <c r="T124" s="27" t="n">
        <f aca="false">(I92-$J$161)^2</f>
        <v>27.123264</v>
      </c>
      <c r="U124" s="0"/>
      <c r="V124" s="27" t="n">
        <f aca="false">I92-N124</f>
        <v>0.369836236982298</v>
      </c>
      <c r="W124" s="0"/>
      <c r="X124" s="0"/>
      <c r="Y124" s="0"/>
      <c r="Z124" s="21" t="n">
        <v>4.784</v>
      </c>
      <c r="AA124" s="17" t="n">
        <v>-0.275</v>
      </c>
      <c r="AD124" s="27" t="n">
        <f aca="false">(V155-V154)^2</f>
        <v>0.103424567227565</v>
      </c>
      <c r="AF124" s="0"/>
      <c r="AG124" s="0"/>
      <c r="AH124" s="14" t="n">
        <v>119</v>
      </c>
      <c r="AI124" s="28" t="n">
        <f aca="false">(AH124-0.5)/156</f>
        <v>0.759615384615385</v>
      </c>
      <c r="AJ124" s="17" t="n">
        <f aca="false">_xlfn.NORM.S.INV(AI124)</f>
        <v>0.705065892900024</v>
      </c>
      <c r="AK124" s="17" t="n">
        <v>-0.207</v>
      </c>
    </row>
    <row r="125" customFormat="false" ht="13.8" hidden="false" customHeight="false" outlineLevel="0" collapsed="false">
      <c r="A125" s="14" t="n">
        <v>122</v>
      </c>
      <c r="B125" s="15" t="n">
        <v>1</v>
      </c>
      <c r="C125" s="16" t="n">
        <v>0.57</v>
      </c>
      <c r="D125" s="16" t="n">
        <v>1.167</v>
      </c>
      <c r="E125" s="16" t="n">
        <v>0.489</v>
      </c>
      <c r="F125" s="16" t="n">
        <v>0.066</v>
      </c>
      <c r="G125" s="16" t="n">
        <v>0.106</v>
      </c>
      <c r="H125" s="16" t="n">
        <v>0.088</v>
      </c>
      <c r="I125" s="17" t="n">
        <v>4.49</v>
      </c>
      <c r="J125" s="0"/>
      <c r="N125" s="27" t="n">
        <v>5.42721591863681</v>
      </c>
      <c r="P125" s="27" t="n">
        <f aca="false">(I93-N125)^2</f>
        <v>0.0480556189837783</v>
      </c>
      <c r="R125" s="27" t="n">
        <f aca="false">N125^2</f>
        <v>29.4546726275047</v>
      </c>
      <c r="S125" s="0"/>
      <c r="T125" s="27" t="n">
        <f aca="false">(I93-$J$161)^2</f>
        <v>27.123264</v>
      </c>
      <c r="U125" s="0"/>
      <c r="V125" s="27" t="n">
        <f aca="false">I93-N125</f>
        <v>-0.219215918636805</v>
      </c>
      <c r="W125" s="0"/>
      <c r="X125" s="0"/>
      <c r="Y125" s="0"/>
      <c r="Z125" s="21" t="n">
        <v>4.31</v>
      </c>
      <c r="AA125" s="17" t="n">
        <v>0.18</v>
      </c>
      <c r="AD125" s="27" t="n">
        <f aca="false">(V156-V155)^2</f>
        <v>0.152482913164452</v>
      </c>
      <c r="AF125" s="0"/>
      <c r="AG125" s="0"/>
      <c r="AH125" s="14" t="n">
        <v>120</v>
      </c>
      <c r="AI125" s="28" t="n">
        <f aca="false">(AH125-0.5)/156</f>
        <v>0.766025641025641</v>
      </c>
      <c r="AJ125" s="17" t="n">
        <f aca="false">_xlfn.NORM.S.INV(AI125)</f>
        <v>0.725820663076768</v>
      </c>
      <c r="AK125" s="17" t="n">
        <v>0.115</v>
      </c>
    </row>
    <row r="126" customFormat="false" ht="13.8" hidden="false" customHeight="false" outlineLevel="0" collapsed="false">
      <c r="A126" s="14" t="n">
        <v>123</v>
      </c>
      <c r="B126" s="15" t="n">
        <v>1</v>
      </c>
      <c r="C126" s="16" t="n">
        <v>0.204</v>
      </c>
      <c r="D126" s="16" t="n">
        <v>0.986</v>
      </c>
      <c r="E126" s="16" t="n">
        <v>0.39</v>
      </c>
      <c r="F126" s="16" t="n">
        <v>0.494</v>
      </c>
      <c r="G126" s="16" t="n">
        <v>0.197</v>
      </c>
      <c r="H126" s="16" t="n">
        <v>0.138</v>
      </c>
      <c r="I126" s="17" t="n">
        <v>4.466</v>
      </c>
      <c r="J126" s="0"/>
      <c r="N126" s="27" t="n">
        <v>5.23700823984109</v>
      </c>
      <c r="P126" s="27" t="n">
        <f aca="false">(I94-N126)^2</f>
        <v>0.00160065925518207</v>
      </c>
      <c r="R126" s="27" t="n">
        <f aca="false">N126^2</f>
        <v>27.4262553041635</v>
      </c>
      <c r="S126" s="0"/>
      <c r="T126" s="27" t="n">
        <f aca="false">(I94-$J$161)^2</f>
        <v>27.008809</v>
      </c>
      <c r="U126" s="0"/>
      <c r="V126" s="27" t="n">
        <f aca="false">I94-N126</f>
        <v>-0.0400082398410886</v>
      </c>
      <c r="W126" s="0"/>
      <c r="X126" s="0"/>
      <c r="Y126" s="0"/>
      <c r="Z126" s="21" t="n">
        <v>4.432</v>
      </c>
      <c r="AA126" s="17" t="n">
        <v>0.034</v>
      </c>
      <c r="AD126" s="27" t="n">
        <f aca="false">(V157-V156)^2</f>
        <v>0.207601162107094</v>
      </c>
      <c r="AF126" s="0"/>
      <c r="AG126" s="0"/>
      <c r="AH126" s="14" t="n">
        <v>121</v>
      </c>
      <c r="AI126" s="28" t="n">
        <f aca="false">(AH126-0.5)/156</f>
        <v>0.772435897435897</v>
      </c>
      <c r="AJ126" s="17" t="n">
        <f aca="false">_xlfn.NORM.S.INV(AI126)</f>
        <v>0.746892911490123</v>
      </c>
      <c r="AK126" s="17" t="n">
        <v>-0.275</v>
      </c>
    </row>
    <row r="127" customFormat="false" ht="13.8" hidden="false" customHeight="false" outlineLevel="0" collapsed="false">
      <c r="A127" s="14" t="n">
        <v>124</v>
      </c>
      <c r="B127" s="15" t="n">
        <v>1</v>
      </c>
      <c r="C127" s="16" t="n">
        <v>0.921</v>
      </c>
      <c r="D127" s="16" t="n">
        <v>1</v>
      </c>
      <c r="E127" s="16" t="n">
        <v>0.815</v>
      </c>
      <c r="F127" s="16" t="n">
        <v>0.167</v>
      </c>
      <c r="G127" s="16" t="n">
        <v>0.059</v>
      </c>
      <c r="H127" s="16" t="n">
        <v>0.055</v>
      </c>
      <c r="I127" s="17" t="n">
        <v>4.461</v>
      </c>
      <c r="J127" s="0"/>
      <c r="N127" s="27" t="n">
        <v>5.56652653609533</v>
      </c>
      <c r="P127" s="27" t="n">
        <f aca="false">(I95-N127)^2</f>
        <v>0.140270126239568</v>
      </c>
      <c r="R127" s="27" t="n">
        <f aca="false">N127^2</f>
        <v>30.9862176770535</v>
      </c>
      <c r="S127" s="0"/>
      <c r="T127" s="27" t="n">
        <f aca="false">(I95-$J$161)^2</f>
        <v>26.956864</v>
      </c>
      <c r="U127" s="0"/>
      <c r="V127" s="27" t="n">
        <f aca="false">I95-N127</f>
        <v>-0.374526536095332</v>
      </c>
      <c r="W127" s="0"/>
      <c r="X127" s="0"/>
      <c r="Y127" s="0"/>
      <c r="Z127" s="21" t="n">
        <v>4.838</v>
      </c>
      <c r="AA127" s="17" t="n">
        <v>-0.377</v>
      </c>
      <c r="AD127" s="27" t="n">
        <f aca="false">(V158-V157)^2</f>
        <v>0.0212727266419096</v>
      </c>
      <c r="AF127" s="0"/>
      <c r="AG127" s="0"/>
      <c r="AH127" s="14" t="n">
        <v>122</v>
      </c>
      <c r="AI127" s="28" t="n">
        <f aca="false">(AH127-0.5)/156</f>
        <v>0.778846153846154</v>
      </c>
      <c r="AJ127" s="17" t="n">
        <f aca="false">_xlfn.NORM.S.INV(AI127)</f>
        <v>0.768302158979812</v>
      </c>
      <c r="AK127" s="17" t="n">
        <v>0.18</v>
      </c>
    </row>
    <row r="128" customFormat="false" ht="13.8" hidden="false" customHeight="false" outlineLevel="0" collapsed="false">
      <c r="A128" s="14" t="n">
        <v>125</v>
      </c>
      <c r="B128" s="15" t="n">
        <v>1</v>
      </c>
      <c r="C128" s="16" t="n">
        <v>0.562</v>
      </c>
      <c r="D128" s="16" t="n">
        <v>0.928</v>
      </c>
      <c r="E128" s="16" t="n">
        <v>0.723</v>
      </c>
      <c r="F128" s="16" t="n">
        <v>0.527</v>
      </c>
      <c r="G128" s="16" t="n">
        <v>0.166</v>
      </c>
      <c r="H128" s="16" t="n">
        <v>0.143</v>
      </c>
      <c r="I128" s="17" t="n">
        <v>4.456</v>
      </c>
      <c r="J128" s="0"/>
      <c r="N128" s="27" t="n">
        <v>5.70417774194941</v>
      </c>
      <c r="P128" s="27" t="n">
        <f aca="false">(I96-N128)^2</f>
        <v>0.263351394832293</v>
      </c>
      <c r="R128" s="27" t="n">
        <f aca="false">N128^2</f>
        <v>32.537643711751</v>
      </c>
      <c r="S128" s="0"/>
      <c r="T128" s="27" t="n">
        <f aca="false">(I96-$J$161)^2</f>
        <v>26.946481</v>
      </c>
      <c r="U128" s="0"/>
      <c r="V128" s="27" t="n">
        <f aca="false">I96-N128</f>
        <v>-0.513177741949407</v>
      </c>
      <c r="W128" s="0"/>
      <c r="X128" s="0"/>
      <c r="Y128" s="0"/>
      <c r="Z128" s="21" t="n">
        <v>5.041</v>
      </c>
      <c r="AA128" s="17" t="n">
        <v>-0.585</v>
      </c>
      <c r="AD128" s="27" t="n">
        <f aca="false">(V159-V158)^2</f>
        <v>0.168815188157687</v>
      </c>
      <c r="AF128" s="0"/>
      <c r="AG128" s="0"/>
      <c r="AH128" s="14" t="n">
        <v>123</v>
      </c>
      <c r="AI128" s="28" t="n">
        <f aca="false">(AH128-0.5)/156</f>
        <v>0.78525641025641</v>
      </c>
      <c r="AJ128" s="17" t="n">
        <f aca="false">_xlfn.NORM.S.INV(AI128)</f>
        <v>0.790069502447036</v>
      </c>
      <c r="AK128" s="17" t="n">
        <v>0.034</v>
      </c>
    </row>
    <row r="129" customFormat="false" ht="13.8" hidden="false" customHeight="false" outlineLevel="0" collapsed="false">
      <c r="A129" s="14" t="n">
        <v>126</v>
      </c>
      <c r="B129" s="15" t="n">
        <v>1</v>
      </c>
      <c r="C129" s="16" t="n">
        <v>1.043</v>
      </c>
      <c r="D129" s="16" t="n">
        <v>0.98</v>
      </c>
      <c r="E129" s="16" t="n">
        <v>0.574</v>
      </c>
      <c r="F129" s="16" t="n">
        <v>0.241</v>
      </c>
      <c r="G129" s="16" t="n">
        <v>0.148</v>
      </c>
      <c r="H129" s="16" t="n">
        <v>0.089</v>
      </c>
      <c r="I129" s="17" t="n">
        <v>4.437</v>
      </c>
      <c r="J129" s="0"/>
      <c r="N129" s="27" t="n">
        <v>5.73338052202143</v>
      </c>
      <c r="P129" s="27" t="n">
        <f aca="false">(I97-N129)^2</f>
        <v>0.311788807372926</v>
      </c>
      <c r="R129" s="27" t="n">
        <f aca="false">N129^2</f>
        <v>32.8716522102947</v>
      </c>
      <c r="S129" s="0"/>
      <c r="T129" s="27" t="n">
        <f aca="false">(I97-$J$161)^2</f>
        <v>26.780625</v>
      </c>
      <c r="U129" s="0"/>
      <c r="V129" s="27" t="n">
        <f aca="false">I97-N129</f>
        <v>-0.558380522021431</v>
      </c>
      <c r="W129" s="0"/>
      <c r="X129" s="0"/>
      <c r="Y129" s="0"/>
      <c r="Z129" s="21" t="n">
        <v>4.834</v>
      </c>
      <c r="AA129" s="17" t="n">
        <v>-0.397</v>
      </c>
      <c r="AD129" s="27" t="n">
        <f aca="false">(V160-V159)^2</f>
        <v>0.0433546488320887</v>
      </c>
      <c r="AF129" s="0"/>
      <c r="AG129" s="0"/>
      <c r="AH129" s="14" t="n">
        <v>124</v>
      </c>
      <c r="AI129" s="28" t="n">
        <f aca="false">(AH129-0.5)/156</f>
        <v>0.791666666666667</v>
      </c>
      <c r="AJ129" s="17" t="n">
        <f aca="false">_xlfn.NORM.S.INV(AI129)</f>
        <v>0.812217801499913</v>
      </c>
      <c r="AK129" s="17" t="n">
        <v>-0.377</v>
      </c>
    </row>
    <row r="130" customFormat="false" ht="13.8" hidden="false" customHeight="false" outlineLevel="0" collapsed="false">
      <c r="A130" s="14" t="n">
        <v>127</v>
      </c>
      <c r="B130" s="15" t="n">
        <v>1</v>
      </c>
      <c r="C130" s="16" t="n">
        <v>0.094</v>
      </c>
      <c r="D130" s="16" t="n">
        <v>1.125</v>
      </c>
      <c r="E130" s="16" t="n">
        <v>0.357</v>
      </c>
      <c r="F130" s="16" t="n">
        <v>0.269</v>
      </c>
      <c r="G130" s="16" t="n">
        <v>0.212</v>
      </c>
      <c r="H130" s="16" t="n">
        <v>0.053</v>
      </c>
      <c r="I130" s="17" t="n">
        <v>4.418</v>
      </c>
      <c r="J130" s="0"/>
      <c r="N130" s="27" t="n">
        <v>5.57030167855131</v>
      </c>
      <c r="P130" s="27" t="n">
        <f aca="false">(I98-N130)^2</f>
        <v>0.238438529276029</v>
      </c>
      <c r="R130" s="27" t="n">
        <f aca="false">N130^2</f>
        <v>31.0282607900716</v>
      </c>
      <c r="S130" s="0"/>
      <c r="T130" s="27" t="n">
        <f aca="false">(I98-$J$161)^2</f>
        <v>25.826724</v>
      </c>
      <c r="U130" s="0"/>
      <c r="V130" s="27" t="n">
        <f aca="false">I98-N130</f>
        <v>-0.488301678551312</v>
      </c>
      <c r="W130" s="0"/>
      <c r="X130" s="0"/>
      <c r="Y130" s="0"/>
      <c r="Z130" s="21" t="n">
        <v>4.064</v>
      </c>
      <c r="AA130" s="17" t="n">
        <v>0.354</v>
      </c>
      <c r="AD130" s="27" t="n">
        <f aca="false">(V161-V160)^2</f>
        <v>0.0352060837731687</v>
      </c>
      <c r="AF130" s="0"/>
      <c r="AG130" s="0"/>
      <c r="AH130" s="14" t="n">
        <v>125</v>
      </c>
      <c r="AI130" s="28" t="n">
        <f aca="false">(AH130-0.5)/156</f>
        <v>0.798076923076923</v>
      </c>
      <c r="AJ130" s="17" t="n">
        <f aca="false">_xlfn.NORM.S.INV(AI130)</f>
        <v>0.834771893406776</v>
      </c>
      <c r="AK130" s="17" t="n">
        <v>-0.585</v>
      </c>
    </row>
    <row r="131" customFormat="false" ht="13.8" hidden="false" customHeight="false" outlineLevel="0" collapsed="false">
      <c r="A131" s="14" t="n">
        <v>128</v>
      </c>
      <c r="B131" s="15" t="n">
        <v>1</v>
      </c>
      <c r="C131" s="16" t="n">
        <v>0.385</v>
      </c>
      <c r="D131" s="16" t="n">
        <v>1.105</v>
      </c>
      <c r="E131" s="16" t="n">
        <v>0.308</v>
      </c>
      <c r="F131" s="16" t="n">
        <v>0.327</v>
      </c>
      <c r="G131" s="16" t="n">
        <v>0.153</v>
      </c>
      <c r="H131" s="16" t="n">
        <v>0.052</v>
      </c>
      <c r="I131" s="17" t="n">
        <v>4.39</v>
      </c>
      <c r="J131" s="0"/>
      <c r="N131" s="27" t="n">
        <v>4.28263382156978</v>
      </c>
      <c r="P131" s="27" t="n">
        <f aca="false">(I99-N131)^2</f>
        <v>0.579678457657444</v>
      </c>
      <c r="R131" s="27" t="n">
        <f aca="false">N131^2</f>
        <v>18.3409524496533</v>
      </c>
      <c r="S131" s="0"/>
      <c r="T131" s="27" t="n">
        <f aca="false">(I99-$J$161)^2</f>
        <v>25.441936</v>
      </c>
      <c r="U131" s="0"/>
      <c r="V131" s="27" t="n">
        <f aca="false">I99-N131</f>
        <v>0.761366178430224</v>
      </c>
      <c r="W131" s="0"/>
      <c r="X131" s="0"/>
      <c r="Y131" s="0"/>
      <c r="Z131" s="21" t="n">
        <v>4.269</v>
      </c>
      <c r="AA131" s="17" t="n">
        <v>0.121</v>
      </c>
      <c r="AD131" s="27" t="n">
        <f aca="false">(V162-V161)^2</f>
        <v>0.563546759147008</v>
      </c>
      <c r="AF131" s="0"/>
      <c r="AG131" s="0"/>
      <c r="AH131" s="14" t="n">
        <v>126</v>
      </c>
      <c r="AI131" s="28" t="n">
        <f aca="false">(AH131-0.5)/156</f>
        <v>0.804487179487179</v>
      </c>
      <c r="AJ131" s="17" t="n">
        <f aca="false">_xlfn.NORM.S.INV(AI131)</f>
        <v>0.857758841722745</v>
      </c>
      <c r="AK131" s="17" t="n">
        <v>-0.397</v>
      </c>
    </row>
    <row r="132" customFormat="false" ht="13.8" hidden="false" customHeight="false" outlineLevel="0" collapsed="false">
      <c r="A132" s="14" t="n">
        <v>129</v>
      </c>
      <c r="B132" s="15" t="n">
        <v>1</v>
      </c>
      <c r="C132" s="16" t="n">
        <v>0.268</v>
      </c>
      <c r="D132" s="16" t="n">
        <v>0.841</v>
      </c>
      <c r="E132" s="16" t="n">
        <v>0.242</v>
      </c>
      <c r="F132" s="16" t="n">
        <v>0.309</v>
      </c>
      <c r="G132" s="16" t="n">
        <v>0.252</v>
      </c>
      <c r="H132" s="16" t="n">
        <v>0.045</v>
      </c>
      <c r="I132" s="17" t="n">
        <v>4.374</v>
      </c>
      <c r="J132" s="0"/>
      <c r="N132" s="27" t="n">
        <v>5.71752867194221</v>
      </c>
      <c r="P132" s="27" t="n">
        <f aca="false">(I100-N132)^2</f>
        <v>0.499182764276429</v>
      </c>
      <c r="R132" s="27" t="n">
        <f aca="false">N132^2</f>
        <v>32.6901341144813</v>
      </c>
      <c r="S132" s="0"/>
      <c r="T132" s="27" t="n">
        <f aca="false">(I100-$J$161)^2</f>
        <v>25.110121</v>
      </c>
      <c r="U132" s="0"/>
      <c r="V132" s="27" t="n">
        <f aca="false">I100-N132</f>
        <v>-0.706528671942214</v>
      </c>
      <c r="W132" s="0"/>
      <c r="X132" s="0"/>
      <c r="Y132" s="0"/>
      <c r="Z132" s="21" t="n">
        <v>3.826</v>
      </c>
      <c r="AA132" s="17" t="n">
        <v>0.548</v>
      </c>
      <c r="AD132" s="27" t="n">
        <f aca="false">(V163-V162)^2</f>
        <v>0.0542103197830721</v>
      </c>
      <c r="AF132" s="0"/>
      <c r="AG132" s="0"/>
      <c r="AH132" s="14" t="n">
        <v>127</v>
      </c>
      <c r="AI132" s="28" t="n">
        <f aca="false">(AH132-0.5)/156</f>
        <v>0.810897435897436</v>
      </c>
      <c r="AJ132" s="17" t="n">
        <f aca="false">_xlfn.NORM.S.INV(AI132)</f>
        <v>0.88120822518416</v>
      </c>
      <c r="AK132" s="17" t="n">
        <v>0.354</v>
      </c>
    </row>
    <row r="133" customFormat="false" ht="13.8" hidden="false" customHeight="false" outlineLevel="0" collapsed="false">
      <c r="A133" s="14" t="n">
        <v>130</v>
      </c>
      <c r="B133" s="15" t="n">
        <v>1</v>
      </c>
      <c r="C133" s="16" t="n">
        <v>0.949</v>
      </c>
      <c r="D133" s="16" t="n">
        <v>1.265</v>
      </c>
      <c r="E133" s="16" t="n">
        <v>0.831</v>
      </c>
      <c r="F133" s="16" t="n">
        <v>0.47</v>
      </c>
      <c r="G133" s="16" t="n">
        <v>0.244</v>
      </c>
      <c r="H133" s="16" t="n">
        <v>0.047</v>
      </c>
      <c r="I133" s="17" t="n">
        <v>4.366</v>
      </c>
      <c r="J133" s="0"/>
      <c r="N133" s="27" t="n">
        <v>4.4819272150663</v>
      </c>
      <c r="P133" s="27" t="n">
        <f aca="false">(I101-N133)^2</f>
        <v>0.264270828209491</v>
      </c>
      <c r="R133" s="27" t="n">
        <f aca="false">N133^2</f>
        <v>20.087671561152</v>
      </c>
      <c r="S133" s="0"/>
      <c r="T133" s="27" t="n">
        <f aca="false">(I101-$J$161)^2</f>
        <v>24.960016</v>
      </c>
      <c r="U133" s="0"/>
      <c r="V133" s="27" t="n">
        <f aca="false">I101-N133</f>
        <v>0.514072784933701</v>
      </c>
      <c r="W133" s="0"/>
      <c r="X133" s="0"/>
      <c r="Y133" s="0"/>
      <c r="Z133" s="21" t="n">
        <v>5.698</v>
      </c>
      <c r="AA133" s="17" t="n">
        <v>-1.332</v>
      </c>
      <c r="AD133" s="27" t="n">
        <f aca="false">(V164-V163)^2</f>
        <v>0.182471534791285</v>
      </c>
      <c r="AF133" s="0"/>
      <c r="AG133" s="0"/>
      <c r="AH133" s="14" t="n">
        <v>128</v>
      </c>
      <c r="AI133" s="28" t="n">
        <f aca="false">(AH133-0.5)/156</f>
        <v>0.817307692307692</v>
      </c>
      <c r="AJ133" s="17" t="n">
        <f aca="false">_xlfn.NORM.S.INV(AI133)</f>
        <v>0.905152475028504</v>
      </c>
      <c r="AK133" s="17" t="n">
        <v>0.121</v>
      </c>
    </row>
    <row r="134" customFormat="false" ht="13.8" hidden="false" customHeight="false" outlineLevel="0" collapsed="false">
      <c r="A134" s="14" t="n">
        <v>131</v>
      </c>
      <c r="B134" s="15" t="n">
        <v>1</v>
      </c>
      <c r="C134" s="16" t="n">
        <v>0.71</v>
      </c>
      <c r="D134" s="16" t="n">
        <v>1.181</v>
      </c>
      <c r="E134" s="16" t="n">
        <v>0.555</v>
      </c>
      <c r="F134" s="16" t="n">
        <v>0.525</v>
      </c>
      <c r="G134" s="16" t="n">
        <v>0.566</v>
      </c>
      <c r="H134" s="16" t="n">
        <v>0.172</v>
      </c>
      <c r="I134" s="17" t="n">
        <v>4.36</v>
      </c>
      <c r="J134" s="0"/>
      <c r="N134" s="27" t="n">
        <v>4.0699154447357</v>
      </c>
      <c r="P134" s="27" t="n">
        <f aca="false">(I102-N134)^2</f>
        <v>0.764023809751583</v>
      </c>
      <c r="R134" s="27" t="n">
        <f aca="false">N134^2</f>
        <v>16.5642117272982</v>
      </c>
      <c r="S134" s="0"/>
      <c r="T134" s="27" t="n">
        <f aca="false">(I102-$J$161)^2</f>
        <v>24.443136</v>
      </c>
      <c r="U134" s="0"/>
      <c r="V134" s="27" t="n">
        <f aca="false">I102-N134</f>
        <v>0.874084555264297</v>
      </c>
      <c r="W134" s="0"/>
      <c r="X134" s="0"/>
      <c r="Y134" s="0"/>
      <c r="Z134" s="21" t="n">
        <v>5.48</v>
      </c>
      <c r="AA134" s="17" t="n">
        <v>-1.12</v>
      </c>
      <c r="AD134" s="27" t="n">
        <f aca="false">(V165-V164)^2</f>
        <v>3.53427096863269</v>
      </c>
      <c r="AF134" s="0"/>
      <c r="AG134" s="0"/>
      <c r="AH134" s="14" t="n">
        <v>129</v>
      </c>
      <c r="AI134" s="28" t="n">
        <f aca="false">(AH134-0.5)/156</f>
        <v>0.823717948717949</v>
      </c>
      <c r="AJ134" s="17" t="n">
        <f aca="false">_xlfn.NORM.S.INV(AI134)</f>
        <v>0.92962727090019</v>
      </c>
      <c r="AK134" s="17" t="n">
        <v>0.548</v>
      </c>
    </row>
    <row r="135" customFormat="false" ht="13.8" hidden="false" customHeight="false" outlineLevel="0" collapsed="false">
      <c r="A135" s="14" t="n">
        <v>132</v>
      </c>
      <c r="B135" s="15" t="n">
        <v>1</v>
      </c>
      <c r="C135" s="16" t="n">
        <v>0.35</v>
      </c>
      <c r="D135" s="16" t="n">
        <v>0.766</v>
      </c>
      <c r="E135" s="16" t="n">
        <v>0.192</v>
      </c>
      <c r="F135" s="16" t="n">
        <v>0.174</v>
      </c>
      <c r="G135" s="16" t="n">
        <v>0.198</v>
      </c>
      <c r="H135" s="16" t="n">
        <v>0.078</v>
      </c>
      <c r="I135" s="17" t="n">
        <v>4.35</v>
      </c>
      <c r="J135" s="0"/>
      <c r="N135" s="27" t="n">
        <v>5.11399008659305</v>
      </c>
      <c r="P135" s="27" t="n">
        <f aca="false">(I103-N135)^2</f>
        <v>0.040397014908681</v>
      </c>
      <c r="R135" s="27" t="n">
        <f aca="false">N135^2</f>
        <v>26.152894605772</v>
      </c>
      <c r="S135" s="0"/>
      <c r="T135" s="27" t="n">
        <f aca="false">(I103-$J$161)^2</f>
        <v>24.137569</v>
      </c>
      <c r="U135" s="0"/>
      <c r="V135" s="27" t="n">
        <f aca="false">I103-N135</f>
        <v>-0.200990086593048</v>
      </c>
      <c r="W135" s="0"/>
      <c r="X135" s="0"/>
      <c r="Y135" s="0"/>
      <c r="Z135" s="21" t="n">
        <v>3.561</v>
      </c>
      <c r="AA135" s="17" t="n">
        <v>0.789</v>
      </c>
      <c r="AD135" s="27" t="n">
        <f aca="false">(V166-V165)^2</f>
        <v>0.0449661605518871</v>
      </c>
      <c r="AF135" s="0"/>
      <c r="AG135" s="0"/>
      <c r="AH135" s="14" t="n">
        <v>130</v>
      </c>
      <c r="AI135" s="28" t="n">
        <f aca="false">(AH135-0.5)/156</f>
        <v>0.830128205128205</v>
      </c>
      <c r="AJ135" s="17" t="n">
        <f aca="false">_xlfn.NORM.S.INV(AI135)</f>
        <v>0.954672008089741</v>
      </c>
      <c r="AK135" s="17" t="n">
        <v>-1.332</v>
      </c>
    </row>
    <row r="136" customFormat="false" ht="13.8" hidden="false" customHeight="false" outlineLevel="0" collapsed="false">
      <c r="A136" s="14" t="n">
        <v>133</v>
      </c>
      <c r="B136" s="15" t="n">
        <v>1</v>
      </c>
      <c r="C136" s="16" t="n">
        <v>0.82</v>
      </c>
      <c r="D136" s="16" t="n">
        <v>1.39</v>
      </c>
      <c r="E136" s="16" t="n">
        <v>0.739</v>
      </c>
      <c r="F136" s="16" t="n">
        <v>0.178</v>
      </c>
      <c r="G136" s="16" t="n">
        <v>0.187</v>
      </c>
      <c r="H136" s="16" t="n">
        <v>0.01</v>
      </c>
      <c r="I136" s="17" t="n">
        <v>4.332</v>
      </c>
      <c r="J136" s="0"/>
      <c r="N136" s="27" t="n">
        <v>5.43750068822635</v>
      </c>
      <c r="P136" s="27" t="n">
        <f aca="false">(I104-N136)^2</f>
        <v>0.28249298158508</v>
      </c>
      <c r="R136" s="27" t="n">
        <f aca="false">N136^2</f>
        <v>29.566413734462</v>
      </c>
      <c r="S136" s="0"/>
      <c r="T136" s="27" t="n">
        <f aca="false">(I104-$J$161)^2</f>
        <v>24.068836</v>
      </c>
      <c r="U136" s="0"/>
      <c r="V136" s="27" t="n">
        <f aca="false">I104-N136</f>
        <v>-0.531500688226346</v>
      </c>
      <c r="W136" s="0"/>
      <c r="X136" s="0"/>
      <c r="Y136" s="0"/>
      <c r="Z136" s="21" t="n">
        <v>5.151</v>
      </c>
      <c r="AA136" s="17" t="n">
        <v>-0.819</v>
      </c>
      <c r="AD136" s="27" t="n">
        <f aca="false">(V167-V166)^2</f>
        <v>3.64550240078695</v>
      </c>
      <c r="AF136" s="0"/>
      <c r="AG136" s="0"/>
      <c r="AH136" s="14" t="n">
        <v>131</v>
      </c>
      <c r="AI136" s="28" t="n">
        <f aca="false">(AH136-0.5)/156</f>
        <v>0.836538461538462</v>
      </c>
      <c r="AJ136" s="17" t="n">
        <f aca="false">_xlfn.NORM.S.INV(AI136)</f>
        <v>0.98033035222493</v>
      </c>
      <c r="AK136" s="17" t="n">
        <v>-1.12</v>
      </c>
    </row>
    <row r="137" customFormat="false" ht="13.8" hidden="false" customHeight="false" outlineLevel="0" collapsed="false">
      <c r="A137" s="14" t="n">
        <v>134</v>
      </c>
      <c r="B137" s="15" t="n">
        <v>1</v>
      </c>
      <c r="C137" s="16" t="n">
        <v>0.336</v>
      </c>
      <c r="D137" s="16" t="n">
        <v>1.033</v>
      </c>
      <c r="E137" s="16" t="n">
        <v>0.532</v>
      </c>
      <c r="F137" s="16" t="n">
        <v>0.344</v>
      </c>
      <c r="G137" s="16" t="n">
        <v>0.209</v>
      </c>
      <c r="H137" s="16" t="n">
        <v>0.1</v>
      </c>
      <c r="I137" s="17" t="n">
        <v>4.286</v>
      </c>
      <c r="J137" s="0"/>
      <c r="N137" s="27" t="n">
        <v>3.69241122558449</v>
      </c>
      <c r="P137" s="27" t="n">
        <f aca="false">(I105-N137)^2</f>
        <v>1.41750162976421</v>
      </c>
      <c r="R137" s="27" t="n">
        <f aca="false">N137^2</f>
        <v>13.6339006588224</v>
      </c>
      <c r="S137" s="0"/>
      <c r="T137" s="27" t="n">
        <f aca="false">(I105-$J$161)^2</f>
        <v>23.843689</v>
      </c>
      <c r="U137" s="0"/>
      <c r="V137" s="27" t="n">
        <f aca="false">I105-N137</f>
        <v>1.19058877441551</v>
      </c>
      <c r="W137" s="0"/>
      <c r="X137" s="0"/>
      <c r="Y137" s="0"/>
      <c r="Z137" s="21" t="n">
        <v>4.491</v>
      </c>
      <c r="AA137" s="17" t="n">
        <v>-0.205</v>
      </c>
      <c r="AD137" s="27" t="n">
        <f aca="false">(V168-V167)^2</f>
        <v>2.58560271325058</v>
      </c>
      <c r="AF137" s="0"/>
      <c r="AG137" s="0"/>
      <c r="AH137" s="14" t="n">
        <v>132</v>
      </c>
      <c r="AI137" s="28" t="n">
        <f aca="false">(AH137-0.5)/156</f>
        <v>0.842948717948718</v>
      </c>
      <c r="AJ137" s="17" t="n">
        <f aca="false">_xlfn.NORM.S.INV(AI137)</f>
        <v>1.00665090196597</v>
      </c>
      <c r="AK137" s="17" t="n">
        <v>0.789</v>
      </c>
    </row>
    <row r="138" customFormat="false" ht="13.8" hidden="false" customHeight="false" outlineLevel="0" collapsed="false">
      <c r="A138" s="14" t="n">
        <v>135</v>
      </c>
      <c r="B138" s="15" t="n">
        <v>1</v>
      </c>
      <c r="C138" s="16" t="n">
        <v>0.811</v>
      </c>
      <c r="D138" s="16" t="n">
        <v>1.149</v>
      </c>
      <c r="E138" s="16" t="n">
        <v>0</v>
      </c>
      <c r="F138" s="16" t="n">
        <v>0.313</v>
      </c>
      <c r="G138" s="16" t="n">
        <v>0.074</v>
      </c>
      <c r="H138" s="16" t="n">
        <v>0.135</v>
      </c>
      <c r="I138" s="17" t="n">
        <v>4.212</v>
      </c>
      <c r="J138" s="0"/>
      <c r="N138" s="27" t="n">
        <v>4.44601786834117</v>
      </c>
      <c r="P138" s="27" t="n">
        <f aca="false">(I106-N138)^2</f>
        <v>0.133942920693544</v>
      </c>
      <c r="R138" s="27" t="n">
        <f aca="false">N138^2</f>
        <v>19.7670748856089</v>
      </c>
      <c r="S138" s="0"/>
      <c r="T138" s="27" t="n">
        <f aca="false">(I106-$J$161)^2</f>
        <v>23.155344</v>
      </c>
      <c r="U138" s="0"/>
      <c r="V138" s="27" t="n">
        <f aca="false">I106-N138</f>
        <v>0.365982131658834</v>
      </c>
      <c r="W138" s="0"/>
      <c r="X138" s="0"/>
      <c r="Y138" s="0"/>
      <c r="Z138" s="21" t="n">
        <v>4.339</v>
      </c>
      <c r="AA138" s="17" t="n">
        <v>-0.127</v>
      </c>
      <c r="AD138" s="27" t="n">
        <f aca="false">(V169-V168)^2</f>
        <v>0.377007273058628</v>
      </c>
      <c r="AF138" s="0"/>
      <c r="AG138" s="0"/>
      <c r="AH138" s="14" t="n">
        <v>133</v>
      </c>
      <c r="AI138" s="28" t="n">
        <f aca="false">(AH138-0.5)/156</f>
        <v>0.849358974358974</v>
      </c>
      <c r="AJ138" s="17" t="n">
        <f aca="false">_xlfn.NORM.S.INV(AI138)</f>
        <v>1.03368798614595</v>
      </c>
      <c r="AK138" s="17" t="n">
        <v>-0.819</v>
      </c>
    </row>
    <row r="139" customFormat="false" ht="13.8" hidden="false" customHeight="false" outlineLevel="0" collapsed="false">
      <c r="A139" s="14" t="n">
        <v>136</v>
      </c>
      <c r="B139" s="15" t="n">
        <v>1</v>
      </c>
      <c r="C139" s="16" t="n">
        <v>0.332</v>
      </c>
      <c r="D139" s="16" t="n">
        <v>1.069</v>
      </c>
      <c r="E139" s="16" t="n">
        <v>0.443</v>
      </c>
      <c r="F139" s="16" t="n">
        <v>0.356</v>
      </c>
      <c r="G139" s="16" t="n">
        <v>0.252</v>
      </c>
      <c r="H139" s="16" t="n">
        <v>0.06</v>
      </c>
      <c r="I139" s="17" t="n">
        <v>4.189</v>
      </c>
      <c r="J139" s="0"/>
      <c r="N139" s="27" t="n">
        <v>5.06403782274395</v>
      </c>
      <c r="P139" s="27" t="n">
        <f aca="false">(I107-N139)^2</f>
        <v>0.0702450474848534</v>
      </c>
      <c r="R139" s="27" t="n">
        <f aca="false">N139^2</f>
        <v>25.6444790701813</v>
      </c>
      <c r="S139" s="0"/>
      <c r="T139" s="27" t="n">
        <f aca="false">(I107-$J$161)^2</f>
        <v>23.030401</v>
      </c>
      <c r="U139" s="0"/>
      <c r="V139" s="27" t="n">
        <f aca="false">I107-N139</f>
        <v>-0.26503782274395</v>
      </c>
      <c r="W139" s="0"/>
      <c r="X139" s="0"/>
      <c r="Y139" s="0"/>
      <c r="Z139" s="21" t="n">
        <v>4.432</v>
      </c>
      <c r="AA139" s="17" t="n">
        <v>-0.243</v>
      </c>
      <c r="AD139" s="27" t="n">
        <f aca="false">(V170-V169)^2</f>
        <v>0.00609257327283968</v>
      </c>
      <c r="AF139" s="0"/>
      <c r="AG139" s="0"/>
      <c r="AH139" s="14" t="n">
        <v>134</v>
      </c>
      <c r="AI139" s="28" t="n">
        <f aca="false">(AH139-0.5)/156</f>
        <v>0.855769230769231</v>
      </c>
      <c r="AJ139" s="17" t="n">
        <f aca="false">_xlfn.NORM.S.INV(AI139)</f>
        <v>1.06150262970458</v>
      </c>
      <c r="AK139" s="17" t="n">
        <v>-0.205</v>
      </c>
    </row>
    <row r="140" customFormat="false" ht="13.8" hidden="false" customHeight="false" outlineLevel="0" collapsed="false">
      <c r="A140" s="14" t="n">
        <v>137</v>
      </c>
      <c r="B140" s="15" t="n">
        <v>1</v>
      </c>
      <c r="C140" s="16" t="n">
        <v>0.913</v>
      </c>
      <c r="D140" s="16" t="n">
        <v>1.039</v>
      </c>
      <c r="E140" s="16" t="n">
        <v>0.644</v>
      </c>
      <c r="F140" s="16" t="n">
        <v>0.241</v>
      </c>
      <c r="G140" s="16" t="n">
        <v>0.076</v>
      </c>
      <c r="H140" s="16" t="n">
        <v>0.067</v>
      </c>
      <c r="I140" s="17" t="n">
        <v>4.166</v>
      </c>
      <c r="J140" s="0"/>
      <c r="N140" s="27" t="n">
        <v>5.22510775850702</v>
      </c>
      <c r="P140" s="27" t="n">
        <f aca="false">(I108-N140)^2</f>
        <v>0.184133468410917</v>
      </c>
      <c r="R140" s="27" t="n">
        <f aca="false">N140^2</f>
        <v>27.3017510880102</v>
      </c>
      <c r="S140" s="0"/>
      <c r="T140" s="27" t="n">
        <f aca="false">(I108-$J$161)^2</f>
        <v>23.001616</v>
      </c>
      <c r="U140" s="0"/>
      <c r="V140" s="27" t="n">
        <f aca="false">I108-N140</f>
        <v>-0.429107758507018</v>
      </c>
      <c r="W140" s="0"/>
      <c r="X140" s="0"/>
      <c r="Y140" s="0"/>
      <c r="Z140" s="21" t="n">
        <v>4.818</v>
      </c>
      <c r="AA140" s="17" t="n">
        <v>-0.652</v>
      </c>
      <c r="AD140" s="27" t="n">
        <f aca="false">(V171-V170)^2</f>
        <v>0.0134785385167329</v>
      </c>
      <c r="AF140" s="0"/>
      <c r="AG140" s="0"/>
      <c r="AH140" s="14" t="n">
        <v>135</v>
      </c>
      <c r="AI140" s="28" t="n">
        <f aca="false">(AH140-0.5)/156</f>
        <v>0.862179487179487</v>
      </c>
      <c r="AJ140" s="17" t="n">
        <f aca="false">_xlfn.NORM.S.INV(AI140)</f>
        <v>1.09016373350276</v>
      </c>
      <c r="AK140" s="17" t="n">
        <v>-0.127</v>
      </c>
    </row>
    <row r="141" customFormat="false" ht="13.8" hidden="false" customHeight="false" outlineLevel="0" collapsed="false">
      <c r="A141" s="14" t="n">
        <v>138</v>
      </c>
      <c r="B141" s="15" t="n">
        <v>1</v>
      </c>
      <c r="C141" s="16" t="n">
        <v>0.578</v>
      </c>
      <c r="D141" s="16" t="n">
        <v>1.058</v>
      </c>
      <c r="E141" s="16" t="n">
        <v>0.426</v>
      </c>
      <c r="F141" s="16" t="n">
        <v>0.431</v>
      </c>
      <c r="G141" s="16" t="n">
        <v>0.247</v>
      </c>
      <c r="H141" s="16" t="n">
        <v>0.087</v>
      </c>
      <c r="I141" s="17" t="n">
        <v>4.107</v>
      </c>
      <c r="J141" s="0"/>
      <c r="N141" s="27" t="n">
        <v>5.24708579551596</v>
      </c>
      <c r="P141" s="27" t="n">
        <f aca="false">(I109-N141)^2</f>
        <v>0.275715092652634</v>
      </c>
      <c r="R141" s="27" t="n">
        <f aca="false">N141^2</f>
        <v>27.5319093455054</v>
      </c>
      <c r="S141" s="0"/>
      <c r="T141" s="27" t="n">
        <f aca="false">(I109-$J$161)^2</f>
        <v>22.297284</v>
      </c>
      <c r="U141" s="0"/>
      <c r="V141" s="27" t="n">
        <f aca="false">I109-N141</f>
        <v>-0.525085795515965</v>
      </c>
      <c r="W141" s="0"/>
      <c r="X141" s="0"/>
      <c r="Y141" s="0"/>
      <c r="Z141" s="21" t="n">
        <v>4.725</v>
      </c>
      <c r="AA141" s="17" t="n">
        <v>-0.618</v>
      </c>
      <c r="AD141" s="27" t="n">
        <f aca="false">(V172-V171)^2</f>
        <v>0.16791163852544</v>
      </c>
      <c r="AF141" s="0"/>
      <c r="AG141" s="0"/>
      <c r="AH141" s="14" t="n">
        <v>136</v>
      </c>
      <c r="AI141" s="28" t="n">
        <f aca="false">(AH141-0.5)/156</f>
        <v>0.868589743589744</v>
      </c>
      <c r="AJ141" s="17" t="n">
        <f aca="false">_xlfn.NORM.S.INV(AI141)</f>
        <v>1.11974952787591</v>
      </c>
      <c r="AK141" s="17" t="n">
        <v>-0.243</v>
      </c>
    </row>
    <row r="142" customFormat="false" ht="13.8" hidden="false" customHeight="false" outlineLevel="0" collapsed="false">
      <c r="A142" s="14" t="n">
        <v>139</v>
      </c>
      <c r="B142" s="15" t="n">
        <v>1</v>
      </c>
      <c r="C142" s="16" t="n">
        <v>0.275</v>
      </c>
      <c r="D142" s="16" t="n">
        <v>0.572</v>
      </c>
      <c r="E142" s="16" t="n">
        <v>0.41</v>
      </c>
      <c r="F142" s="16" t="n">
        <v>0.293</v>
      </c>
      <c r="G142" s="16" t="n">
        <v>0.177</v>
      </c>
      <c r="H142" s="16" t="n">
        <v>0.085</v>
      </c>
      <c r="I142" s="17" t="n">
        <v>4.085</v>
      </c>
      <c r="J142" s="0"/>
      <c r="N142" s="27" t="n">
        <v>5.09574216841446</v>
      </c>
      <c r="P142" s="27" t="n">
        <f aca="false">(I110-N142)^2</f>
        <v>0.14193466146163</v>
      </c>
      <c r="R142" s="27" t="n">
        <f aca="false">N142^2</f>
        <v>25.9665882469573</v>
      </c>
      <c r="S142" s="0"/>
      <c r="T142" s="27" t="n">
        <f aca="false">(I110-$J$161)^2</f>
        <v>22.268961</v>
      </c>
      <c r="U142" s="0"/>
      <c r="V142" s="27" t="n">
        <f aca="false">I110-N142</f>
        <v>-0.376742168414461</v>
      </c>
      <c r="W142" s="0"/>
      <c r="X142" s="0"/>
      <c r="Y142" s="0"/>
      <c r="Z142" s="21" t="n">
        <v>3.689</v>
      </c>
      <c r="AA142" s="17" t="n">
        <v>0.396</v>
      </c>
      <c r="AD142" s="27" t="n">
        <f aca="false">(V173-V172)^2</f>
        <v>0.00121161520027142</v>
      </c>
      <c r="AF142" s="0"/>
      <c r="AG142" s="0"/>
      <c r="AH142" s="14" t="n">
        <v>137</v>
      </c>
      <c r="AI142" s="28" t="n">
        <f aca="false">(AH142-0.5)/156</f>
        <v>0.875</v>
      </c>
      <c r="AJ142" s="17" t="n">
        <f aca="false">_xlfn.NORM.S.INV(AI142)</f>
        <v>1.15034938037601</v>
      </c>
      <c r="AK142" s="17" t="n">
        <v>-0.652</v>
      </c>
    </row>
    <row r="143" customFormat="false" ht="13.8" hidden="false" customHeight="false" outlineLevel="0" collapsed="false">
      <c r="A143" s="14" t="n">
        <v>140</v>
      </c>
      <c r="B143" s="15" t="n">
        <v>1</v>
      </c>
      <c r="C143" s="16" t="n">
        <v>0.755</v>
      </c>
      <c r="D143" s="16" t="n">
        <v>0.765</v>
      </c>
      <c r="E143" s="16" t="n">
        <v>0.588</v>
      </c>
      <c r="F143" s="16" t="n">
        <v>0.498</v>
      </c>
      <c r="G143" s="16" t="n">
        <v>0.2</v>
      </c>
      <c r="H143" s="16" t="n">
        <v>0.085</v>
      </c>
      <c r="I143" s="17" t="n">
        <v>4.015</v>
      </c>
      <c r="J143" s="0"/>
      <c r="N143" s="27" t="n">
        <v>5.31279076475218</v>
      </c>
      <c r="P143" s="27" t="n">
        <f aca="false">(I111-N143)^2</f>
        <v>0.366982450659033</v>
      </c>
      <c r="R143" s="27" t="n">
        <f aca="false">N143^2</f>
        <v>28.2257457100361</v>
      </c>
      <c r="S143" s="0"/>
      <c r="T143" s="27" t="n">
        <f aca="false">(I111-$J$161)^2</f>
        <v>22.155849</v>
      </c>
      <c r="U143" s="0"/>
      <c r="V143" s="27" t="n">
        <f aca="false">I111-N143</f>
        <v>-0.605790764752181</v>
      </c>
      <c r="W143" s="0"/>
      <c r="X143" s="0"/>
      <c r="Y143" s="0"/>
      <c r="Z143" s="21" t="n">
        <v>4.78</v>
      </c>
      <c r="AA143" s="17" t="n">
        <v>-0.765</v>
      </c>
      <c r="AD143" s="27" t="n">
        <f aca="false">(V174-V173)^2</f>
        <v>1.02726587711306</v>
      </c>
      <c r="AF143" s="0"/>
      <c r="AG143" s="0"/>
      <c r="AH143" s="14" t="n">
        <v>138</v>
      </c>
      <c r="AI143" s="28" t="n">
        <f aca="false">(AH143-0.5)/156</f>
        <v>0.881410256410256</v>
      </c>
      <c r="AJ143" s="17" t="n">
        <f aca="false">_xlfn.NORM.S.INV(AI143)</f>
        <v>1.18206606728953</v>
      </c>
      <c r="AK143" s="17" t="n">
        <v>-0.618</v>
      </c>
    </row>
    <row r="144" customFormat="false" ht="13.8" hidden="false" customHeight="false" outlineLevel="0" collapsed="false">
      <c r="A144" s="14" t="n">
        <v>141</v>
      </c>
      <c r="B144" s="15" t="n">
        <v>1</v>
      </c>
      <c r="C144" s="16" t="n">
        <v>0.073</v>
      </c>
      <c r="D144" s="16" t="n">
        <v>0.922</v>
      </c>
      <c r="E144" s="16" t="n">
        <v>0.443</v>
      </c>
      <c r="F144" s="16" t="n">
        <v>0.37</v>
      </c>
      <c r="G144" s="16" t="n">
        <v>0.233</v>
      </c>
      <c r="H144" s="16" t="n">
        <v>0.033</v>
      </c>
      <c r="I144" s="17" t="n">
        <v>3.975</v>
      </c>
      <c r="J144" s="0"/>
      <c r="N144" s="27" t="n">
        <v>5.24830744031305</v>
      </c>
      <c r="P144" s="27" t="n">
        <f aca="false">(I112-N144)^2</f>
        <v>0.300641049102644</v>
      </c>
      <c r="R144" s="27" t="n">
        <f aca="false">N144^2</f>
        <v>27.5447309880453</v>
      </c>
      <c r="S144" s="0"/>
      <c r="T144" s="27" t="n">
        <f aca="false">(I112-$J$161)^2</f>
        <v>22.09</v>
      </c>
      <c r="U144" s="0"/>
      <c r="V144" s="27" t="n">
        <f aca="false">I112-N144</f>
        <v>-0.548307440313046</v>
      </c>
      <c r="W144" s="0"/>
      <c r="X144" s="0"/>
      <c r="Y144" s="0"/>
      <c r="Z144" s="21" t="n">
        <v>4.05</v>
      </c>
      <c r="AA144" s="17" t="n">
        <v>-0.075</v>
      </c>
      <c r="AD144" s="27" t="n">
        <f aca="false">(V175-V174)^2</f>
        <v>1.34690511883774</v>
      </c>
      <c r="AF144" s="0"/>
      <c r="AG144" s="0"/>
      <c r="AH144" s="14" t="n">
        <v>139</v>
      </c>
      <c r="AI144" s="28" t="n">
        <f aca="false">(AH144-0.5)/156</f>
        <v>0.887820512820513</v>
      </c>
      <c r="AJ144" s="17" t="n">
        <f aca="false">_xlfn.NORM.S.INV(AI144)</f>
        <v>1.21501866041983</v>
      </c>
      <c r="AK144" s="17" t="n">
        <v>0.396</v>
      </c>
    </row>
    <row r="145" customFormat="false" ht="13.8" hidden="false" customHeight="false" outlineLevel="0" collapsed="false">
      <c r="A145" s="14" t="n">
        <v>142</v>
      </c>
      <c r="B145" s="15" t="n">
        <v>1</v>
      </c>
      <c r="C145" s="16" t="n">
        <v>0.274</v>
      </c>
      <c r="D145" s="16" t="n">
        <v>0.757</v>
      </c>
      <c r="E145" s="16" t="n">
        <v>0.505</v>
      </c>
      <c r="F145" s="16" t="n">
        <v>0.142</v>
      </c>
      <c r="G145" s="16" t="n">
        <v>0.275</v>
      </c>
      <c r="H145" s="16" t="n">
        <v>0.078</v>
      </c>
      <c r="I145" s="17" t="n">
        <v>3.973</v>
      </c>
      <c r="J145" s="0"/>
      <c r="N145" s="27" t="n">
        <v>4.87297366718164</v>
      </c>
      <c r="P145" s="27" t="n">
        <f aca="false">(I113-N145)^2</f>
        <v>0.0313196788757191</v>
      </c>
      <c r="R145" s="27" t="n">
        <f aca="false">N145^2</f>
        <v>23.7458723610457</v>
      </c>
      <c r="S145" s="0"/>
      <c r="T145" s="27" t="n">
        <f aca="false">(I113-$J$161)^2</f>
        <v>22.052416</v>
      </c>
      <c r="U145" s="0"/>
      <c r="V145" s="27" t="n">
        <f aca="false">I113-N145</f>
        <v>-0.176973667181644</v>
      </c>
      <c r="W145" s="0"/>
      <c r="X145" s="0"/>
      <c r="Y145" s="0"/>
      <c r="Z145" s="21" t="n">
        <v>3.82</v>
      </c>
      <c r="AA145" s="17" t="n">
        <v>0.153</v>
      </c>
      <c r="AD145" s="27" t="n">
        <f aca="false">(V176-V175)^2</f>
        <v>0.475066020170798</v>
      </c>
      <c r="AF145" s="0"/>
      <c r="AG145" s="0"/>
      <c r="AH145" s="14" t="n">
        <v>140</v>
      </c>
      <c r="AI145" s="28" t="n">
        <f aca="false">(AH145-0.5)/156</f>
        <v>0.894230769230769</v>
      </c>
      <c r="AJ145" s="17" t="n">
        <f aca="false">_xlfn.NORM.S.INV(AI145)</f>
        <v>1.2493462419631</v>
      </c>
      <c r="AK145" s="17" t="n">
        <v>-0.765</v>
      </c>
    </row>
    <row r="146" customFormat="false" ht="13.8" hidden="false" customHeight="false" outlineLevel="0" collapsed="false">
      <c r="A146" s="14" t="n">
        <v>143</v>
      </c>
      <c r="B146" s="15" t="n">
        <v>1</v>
      </c>
      <c r="C146" s="16" t="n">
        <v>0.274</v>
      </c>
      <c r="D146" s="16" t="n">
        <v>0.916</v>
      </c>
      <c r="E146" s="16" t="n">
        <v>0.555</v>
      </c>
      <c r="F146" s="16" t="n">
        <v>0.148</v>
      </c>
      <c r="G146" s="16" t="n">
        <v>0.169</v>
      </c>
      <c r="H146" s="16" t="n">
        <v>0.041</v>
      </c>
      <c r="I146" s="17" t="n">
        <v>3.933</v>
      </c>
      <c r="J146" s="0"/>
      <c r="N146" s="27" t="n">
        <v>4.60434229354041</v>
      </c>
      <c r="P146" s="27" t="n">
        <f aca="false">(I114-N146)^2</f>
        <v>0.00587640395964445</v>
      </c>
      <c r="R146" s="27" t="n">
        <f aca="false">N146^2</f>
        <v>21.199967956085</v>
      </c>
      <c r="S146" s="0"/>
      <c r="T146" s="27" t="n">
        <f aca="false">(I114-$J$161)^2</f>
        <v>21.911761</v>
      </c>
      <c r="U146" s="0"/>
      <c r="V146" s="27" t="n">
        <f aca="false">I114-N146</f>
        <v>0.0766577064595886</v>
      </c>
      <c r="W146" s="0"/>
      <c r="X146" s="0"/>
      <c r="Y146" s="0"/>
      <c r="Z146" s="21" t="n">
        <v>3.974</v>
      </c>
      <c r="AA146" s="17" t="n">
        <v>-0.041</v>
      </c>
      <c r="AD146" s="27" t="n">
        <f aca="false">(V177-V176)^2</f>
        <v>0.0520639827973642</v>
      </c>
      <c r="AF146" s="0"/>
      <c r="AG146" s="0"/>
      <c r="AH146" s="14" t="n">
        <v>141</v>
      </c>
      <c r="AI146" s="28" t="n">
        <f aca="false">(AH146-0.5)/156</f>
        <v>0.900641025641026</v>
      </c>
      <c r="AJ146" s="17" t="n">
        <f aca="false">_xlfn.NORM.S.INV(AI146)</f>
        <v>1.28521275189083</v>
      </c>
      <c r="AK146" s="17" t="n">
        <v>-0.075</v>
      </c>
    </row>
    <row r="147" customFormat="false" ht="13.8" hidden="false" customHeight="false" outlineLevel="0" collapsed="false">
      <c r="A147" s="14" t="n">
        <v>144</v>
      </c>
      <c r="B147" s="15" t="n">
        <v>1</v>
      </c>
      <c r="C147" s="16" t="n">
        <v>0.489</v>
      </c>
      <c r="D147" s="16" t="n">
        <v>1.169</v>
      </c>
      <c r="E147" s="16" t="n">
        <v>0.168</v>
      </c>
      <c r="F147" s="16" t="n">
        <v>0.359</v>
      </c>
      <c r="G147" s="16" t="n">
        <v>0.107</v>
      </c>
      <c r="H147" s="16" t="n">
        <v>0.093</v>
      </c>
      <c r="I147" s="17" t="n">
        <v>3.802</v>
      </c>
      <c r="J147" s="0"/>
      <c r="N147" s="27" t="n">
        <v>4.06363251269434</v>
      </c>
      <c r="P147" s="27" t="n">
        <f aca="false">(I115-N147)^2</f>
        <v>0.365260059712157</v>
      </c>
      <c r="R147" s="27" t="n">
        <f aca="false">N147^2</f>
        <v>16.5131091982265</v>
      </c>
      <c r="S147" s="0"/>
      <c r="T147" s="27" t="n">
        <f aca="false">(I115-$J$161)^2</f>
        <v>21.790224</v>
      </c>
      <c r="U147" s="0"/>
      <c r="V147" s="27" t="n">
        <f aca="false">I115-N147</f>
        <v>0.60436748730566</v>
      </c>
      <c r="W147" s="0"/>
      <c r="X147" s="0"/>
      <c r="Y147" s="0"/>
      <c r="Z147" s="21" t="n">
        <v>4.335</v>
      </c>
      <c r="AA147" s="17" t="n">
        <v>-0.533</v>
      </c>
      <c r="AD147" s="27" t="n">
        <f aca="false">(V178-V177)^2</f>
        <v>0.0374388400391696</v>
      </c>
      <c r="AF147" s="0"/>
      <c r="AG147" s="0"/>
      <c r="AH147" s="14" t="n">
        <v>142</v>
      </c>
      <c r="AI147" s="28" t="n">
        <f aca="false">(AH147-0.5)/156</f>
        <v>0.907051282051282</v>
      </c>
      <c r="AJ147" s="17" t="n">
        <f aca="false">_xlfn.NORM.S.INV(AI147)</f>
        <v>1.3228134120097</v>
      </c>
      <c r="AK147" s="17" t="n">
        <v>0.153</v>
      </c>
    </row>
    <row r="148" customFormat="false" ht="13.8" hidden="false" customHeight="false" outlineLevel="0" collapsed="false">
      <c r="A148" s="14" t="n">
        <v>145</v>
      </c>
      <c r="B148" s="15" t="n">
        <v>1</v>
      </c>
      <c r="C148" s="16" t="n">
        <v>0.046</v>
      </c>
      <c r="D148" s="16" t="n">
        <v>0.447</v>
      </c>
      <c r="E148" s="16" t="n">
        <v>0.38</v>
      </c>
      <c r="F148" s="16" t="n">
        <v>0.22</v>
      </c>
      <c r="G148" s="16" t="n">
        <v>0.176</v>
      </c>
      <c r="H148" s="16" t="n">
        <v>0.18</v>
      </c>
      <c r="I148" s="17" t="n">
        <v>3.775</v>
      </c>
      <c r="J148" s="0"/>
      <c r="N148" s="27" t="n">
        <v>5.13922982323716</v>
      </c>
      <c r="P148" s="27" t="n">
        <f aca="false">(I116-N148)^2</f>
        <v>0.250229876055883</v>
      </c>
      <c r="R148" s="27" t="n">
        <f aca="false">N148^2</f>
        <v>26.4116831760503</v>
      </c>
      <c r="S148" s="0"/>
      <c r="T148" s="27" t="n">
        <f aca="false">(I116-$J$161)^2</f>
        <v>21.520321</v>
      </c>
      <c r="U148" s="0"/>
      <c r="V148" s="27" t="n">
        <f aca="false">I116-N148</f>
        <v>-0.500229823237163</v>
      </c>
      <c r="W148" s="0"/>
      <c r="X148" s="0"/>
      <c r="Y148" s="0"/>
      <c r="Z148" s="21" t="n">
        <v>3.324</v>
      </c>
      <c r="AA148" s="17" t="n">
        <v>0.451</v>
      </c>
      <c r="AD148" s="27" t="n">
        <f aca="false">(V179-V178)^2</f>
        <v>0.242109034087098</v>
      </c>
      <c r="AF148" s="0"/>
      <c r="AG148" s="0"/>
      <c r="AH148" s="14" t="n">
        <v>143</v>
      </c>
      <c r="AI148" s="28" t="n">
        <f aca="false">(AH148-0.5)/156</f>
        <v>0.913461538461538</v>
      </c>
      <c r="AJ148" s="17" t="n">
        <f aca="false">_xlfn.NORM.S.INV(AI148)</f>
        <v>1.36238338941802</v>
      </c>
      <c r="AK148" s="17" t="n">
        <v>-0.041</v>
      </c>
    </row>
    <row r="149" customFormat="false" ht="13.8" hidden="false" customHeight="false" outlineLevel="0" collapsed="false">
      <c r="A149" s="14" t="n">
        <v>146</v>
      </c>
      <c r="B149" s="15" t="n">
        <v>1</v>
      </c>
      <c r="C149" s="16" t="n">
        <v>0.366</v>
      </c>
      <c r="D149" s="16" t="n">
        <v>1.114</v>
      </c>
      <c r="E149" s="16" t="n">
        <v>0.433</v>
      </c>
      <c r="F149" s="16" t="n">
        <v>0.361</v>
      </c>
      <c r="G149" s="16" t="n">
        <v>0.151</v>
      </c>
      <c r="H149" s="16" t="n">
        <v>0.089</v>
      </c>
      <c r="I149" s="17" t="n">
        <v>3.663</v>
      </c>
      <c r="J149" s="0"/>
      <c r="N149" s="27" t="n">
        <v>3.82083458266975</v>
      </c>
      <c r="P149" s="27" t="n">
        <f aca="false">(I117-N149)^2</f>
        <v>0.651516010933921</v>
      </c>
      <c r="R149" s="27" t="n">
        <f aca="false">N149^2</f>
        <v>14.5987769081251</v>
      </c>
      <c r="S149" s="0"/>
      <c r="T149" s="27" t="n">
        <f aca="false">(I117-$J$161)^2</f>
        <v>21.418384</v>
      </c>
      <c r="U149" s="0"/>
      <c r="V149" s="27" t="n">
        <f aca="false">I117-N149</f>
        <v>0.807165417330253</v>
      </c>
      <c r="W149" s="0"/>
      <c r="X149" s="0"/>
      <c r="Y149" s="0"/>
      <c r="Z149" s="21" t="n">
        <v>4.484</v>
      </c>
      <c r="AA149" s="17" t="n">
        <v>-0.821</v>
      </c>
      <c r="AD149" s="27" t="n">
        <f aca="false">(V180-V179)^2</f>
        <v>0.967130551028406</v>
      </c>
      <c r="AF149" s="0"/>
      <c r="AG149" s="0"/>
      <c r="AH149" s="14" t="n">
        <v>144</v>
      </c>
      <c r="AI149" s="28" t="n">
        <f aca="false">(AH149-0.5)/156</f>
        <v>0.919871794871795</v>
      </c>
      <c r="AJ149" s="17" t="n">
        <f aca="false">_xlfn.NORM.S.INV(AI149)</f>
        <v>1.40420971335532</v>
      </c>
      <c r="AK149" s="17" t="n">
        <v>-0.533</v>
      </c>
    </row>
    <row r="150" customFormat="false" ht="13.8" hidden="false" customHeight="false" outlineLevel="0" collapsed="false">
      <c r="A150" s="14" t="n">
        <v>147</v>
      </c>
      <c r="B150" s="15" t="n">
        <v>1</v>
      </c>
      <c r="C150" s="16" t="n">
        <v>0.323</v>
      </c>
      <c r="D150" s="16" t="n">
        <v>0.688</v>
      </c>
      <c r="E150" s="16" t="n">
        <v>0.449</v>
      </c>
      <c r="F150" s="16" t="n">
        <v>0.026</v>
      </c>
      <c r="G150" s="16" t="n">
        <v>0.419</v>
      </c>
      <c r="H150" s="16" t="n">
        <v>0.11</v>
      </c>
      <c r="I150" s="17" t="n">
        <v>3.597</v>
      </c>
      <c r="J150" s="0"/>
      <c r="N150" s="27" t="n">
        <v>4.21625035634582</v>
      </c>
      <c r="P150" s="27" t="n">
        <f aca="false">(I118-N150)^2</f>
        <v>0.137455298269703</v>
      </c>
      <c r="R150" s="27" t="n">
        <f aca="false">N150^2</f>
        <v>17.7767670673862</v>
      </c>
      <c r="S150" s="0"/>
      <c r="T150" s="27" t="n">
        <f aca="false">(I118-$J$161)^2</f>
        <v>21.040569</v>
      </c>
      <c r="U150" s="0"/>
      <c r="V150" s="27" t="n">
        <f aca="false">I118-N150</f>
        <v>0.370749643654182</v>
      </c>
      <c r="W150" s="0"/>
      <c r="X150" s="0"/>
      <c r="Y150" s="0"/>
      <c r="Z150" s="21" t="n">
        <v>3.653</v>
      </c>
      <c r="AA150" s="17" t="n">
        <v>-0.056</v>
      </c>
      <c r="AD150" s="27" t="n">
        <f aca="false">(V181-V180)^2</f>
        <v>1.61672635979209</v>
      </c>
      <c r="AF150" s="0"/>
      <c r="AG150" s="0"/>
      <c r="AH150" s="14" t="n">
        <v>145</v>
      </c>
      <c r="AI150" s="28" t="n">
        <f aca="false">(AH150-0.5)/156</f>
        <v>0.926282051282051</v>
      </c>
      <c r="AJ150" s="17" t="n">
        <f aca="false">_xlfn.NORM.S.INV(AI150)</f>
        <v>1.44864804193472</v>
      </c>
      <c r="AK150" s="17" t="n">
        <v>0.451</v>
      </c>
    </row>
    <row r="151" customFormat="false" ht="13.8" hidden="false" customHeight="false" outlineLevel="0" collapsed="false">
      <c r="A151" s="14" t="n">
        <v>148</v>
      </c>
      <c r="B151" s="15" t="n">
        <v>1</v>
      </c>
      <c r="C151" s="16" t="n">
        <v>1.041</v>
      </c>
      <c r="D151" s="16" t="n">
        <v>1.145</v>
      </c>
      <c r="E151" s="16" t="n">
        <v>0.538</v>
      </c>
      <c r="F151" s="16" t="n">
        <v>0.455</v>
      </c>
      <c r="G151" s="16" t="n">
        <v>0.025</v>
      </c>
      <c r="H151" s="16" t="n">
        <v>0.1</v>
      </c>
      <c r="I151" s="17" t="n">
        <v>3.488</v>
      </c>
      <c r="J151" s="0"/>
      <c r="N151" s="27" t="n">
        <v>5.03946746920146</v>
      </c>
      <c r="P151" s="27" t="n">
        <f aca="false">(I119-N151)^2</f>
        <v>0.230848988960858</v>
      </c>
      <c r="R151" s="27" t="n">
        <f aca="false">N151^2</f>
        <v>25.3962323731398</v>
      </c>
      <c r="S151" s="0"/>
      <c r="T151" s="27" t="n">
        <f aca="false">(I119-$J$161)^2</f>
        <v>20.784481</v>
      </c>
      <c r="U151" s="0"/>
      <c r="V151" s="27" t="n">
        <f aca="false">I119-N151</f>
        <v>-0.480467469201463</v>
      </c>
      <c r="W151" s="0"/>
      <c r="X151" s="0"/>
      <c r="Y151" s="0"/>
      <c r="Z151" s="21" t="n">
        <v>5.241</v>
      </c>
      <c r="AA151" s="17" t="n">
        <v>-1.753</v>
      </c>
      <c r="AD151" s="27" t="n">
        <f aca="false">(V182-V181)^2</f>
        <v>0.584743653142289</v>
      </c>
      <c r="AF151" s="0"/>
      <c r="AG151" s="0"/>
      <c r="AH151" s="14" t="n">
        <v>146</v>
      </c>
      <c r="AI151" s="28" t="n">
        <f aca="false">(AH151-0.5)/156</f>
        <v>0.932692307692308</v>
      </c>
      <c r="AJ151" s="17" t="n">
        <f aca="false">_xlfn.NORM.S.INV(AI151)</f>
        <v>1.49614687621636</v>
      </c>
      <c r="AK151" s="17" t="n">
        <v>-0.821</v>
      </c>
    </row>
    <row r="152" customFormat="false" ht="13.8" hidden="false" customHeight="false" outlineLevel="0" collapsed="false">
      <c r="A152" s="14" t="n">
        <v>149</v>
      </c>
      <c r="B152" s="15" t="n">
        <v>1</v>
      </c>
      <c r="C152" s="16" t="n">
        <v>0.619</v>
      </c>
      <c r="D152" s="16" t="n">
        <v>0.378</v>
      </c>
      <c r="E152" s="16" t="n">
        <v>0.44</v>
      </c>
      <c r="F152" s="16" t="n">
        <v>0.013</v>
      </c>
      <c r="G152" s="16" t="n">
        <v>0.331</v>
      </c>
      <c r="H152" s="16" t="n">
        <v>0.141</v>
      </c>
      <c r="I152" s="17" t="n">
        <v>3.462</v>
      </c>
      <c r="J152" s="0"/>
      <c r="N152" s="27" t="n">
        <v>5.13854077959294</v>
      </c>
      <c r="P152" s="27" t="n">
        <f aca="false">(I120-N152)^2</f>
        <v>0.348738412362241</v>
      </c>
      <c r="R152" s="27" t="n">
        <f aca="false">N152^2</f>
        <v>26.4046013435396</v>
      </c>
      <c r="S152" s="0"/>
      <c r="T152" s="27" t="n">
        <f aca="false">(I120-$J$161)^2</f>
        <v>20.684304</v>
      </c>
      <c r="U152" s="0"/>
      <c r="V152" s="27" t="n">
        <f aca="false">I120-N152</f>
        <v>-0.590540779592943</v>
      </c>
      <c r="W152" s="0"/>
      <c r="X152" s="0"/>
      <c r="Y152" s="0"/>
      <c r="Z152" s="21" t="n">
        <v>3.493</v>
      </c>
      <c r="AA152" s="17" t="n">
        <v>-0.031</v>
      </c>
      <c r="AD152" s="27" t="n">
        <f aca="false">(V183-V182)^2</f>
        <v>2.87930917441715</v>
      </c>
      <c r="AF152" s="0"/>
      <c r="AG152" s="0"/>
      <c r="AH152" s="14" t="n">
        <v>147</v>
      </c>
      <c r="AI152" s="28" t="n">
        <f aca="false">(AH152-0.5)/156</f>
        <v>0.939102564102564</v>
      </c>
      <c r="AJ152" s="17" t="n">
        <f aca="false">_xlfn.NORM.S.INV(AI152)</f>
        <v>1.54728361160603</v>
      </c>
      <c r="AK152" s="17" t="n">
        <v>-0.056</v>
      </c>
    </row>
    <row r="153" customFormat="false" ht="13.8" hidden="false" customHeight="false" outlineLevel="0" collapsed="false">
      <c r="A153" s="14" t="n">
        <v>150</v>
      </c>
      <c r="B153" s="15" t="n">
        <v>1</v>
      </c>
      <c r="C153" s="16" t="n">
        <v>0.191</v>
      </c>
      <c r="D153" s="16" t="n">
        <v>0.56</v>
      </c>
      <c r="E153" s="16" t="n">
        <v>0.495</v>
      </c>
      <c r="F153" s="16" t="n">
        <v>0.443</v>
      </c>
      <c r="G153" s="16" t="n">
        <v>0.218</v>
      </c>
      <c r="H153" s="16" t="n">
        <v>0.089</v>
      </c>
      <c r="I153" s="17" t="n">
        <v>3.41</v>
      </c>
      <c r="J153" s="0"/>
      <c r="N153" s="27" t="n">
        <v>4.09412539098086</v>
      </c>
      <c r="P153" s="27" t="n">
        <f aca="false">(I121-N153)^2</f>
        <v>0.193489671659738</v>
      </c>
      <c r="Q153" s="0"/>
      <c r="R153" s="27" t="n">
        <f aca="false">N153^2</f>
        <v>16.7618627170742</v>
      </c>
      <c r="S153" s="0"/>
      <c r="T153" s="27" t="n">
        <f aca="false">(I121-$J$161)^2</f>
        <v>20.557156</v>
      </c>
      <c r="U153" s="0"/>
      <c r="V153" s="27" t="n">
        <f aca="false">I121-N153</f>
        <v>0.439874609019136</v>
      </c>
      <c r="W153" s="0"/>
      <c r="X153" s="0"/>
      <c r="Y153" s="0"/>
      <c r="Z153" s="21" t="n">
        <v>3.944</v>
      </c>
      <c r="AA153" s="17" t="n">
        <v>-0.534</v>
      </c>
      <c r="AD153" s="27" t="n">
        <f aca="false">(V184-V183)^2</f>
        <v>2.966725377849</v>
      </c>
      <c r="AF153" s="0"/>
      <c r="AG153" s="0"/>
      <c r="AH153" s="14" t="n">
        <v>148</v>
      </c>
      <c r="AI153" s="28" t="n">
        <f aca="false">(AH153-0.5)/156</f>
        <v>0.94551282051282</v>
      </c>
      <c r="AJ153" s="17" t="n">
        <f aca="false">_xlfn.NORM.S.INV(AI153)</f>
        <v>1.60282018548195</v>
      </c>
      <c r="AK153" s="17" t="n">
        <v>-1.753</v>
      </c>
    </row>
    <row r="154" customFormat="false" ht="13.8" hidden="false" customHeight="false" outlineLevel="0" collapsed="false">
      <c r="A154" s="14" t="n">
        <v>151</v>
      </c>
      <c r="B154" s="15" t="n">
        <v>1</v>
      </c>
      <c r="C154" s="16" t="n">
        <v>0.287</v>
      </c>
      <c r="D154" s="16" t="n">
        <v>1.163</v>
      </c>
      <c r="E154" s="16" t="n">
        <v>0.463</v>
      </c>
      <c r="F154" s="16" t="n">
        <v>0.143</v>
      </c>
      <c r="G154" s="16" t="n">
        <v>0.108</v>
      </c>
      <c r="H154" s="16" t="n">
        <v>0.077</v>
      </c>
      <c r="I154" s="17" t="n">
        <v>3.38</v>
      </c>
      <c r="J154" s="0"/>
      <c r="N154" s="27" t="n">
        <v>4.72556105844114</v>
      </c>
      <c r="P154" s="27" t="n">
        <f aca="false">(I122-N154)^2</f>
        <v>0.0426674708643232</v>
      </c>
      <c r="R154" s="27" t="n">
        <f aca="false">N154^2</f>
        <v>22.3309273170553</v>
      </c>
      <c r="S154" s="0"/>
      <c r="T154" s="27" t="n">
        <f aca="false">(I122-$J$161)^2</f>
        <v>20.421361</v>
      </c>
      <c r="U154" s="0"/>
      <c r="V154" s="27" t="n">
        <f aca="false">I122-N154</f>
        <v>-0.206561058441138</v>
      </c>
      <c r="W154" s="0"/>
      <c r="X154" s="0"/>
      <c r="Y154" s="0"/>
      <c r="Z154" s="21" t="n">
        <v>4.16</v>
      </c>
      <c r="AA154" s="17" t="n">
        <v>-0.78</v>
      </c>
      <c r="AD154" s="27" t="n">
        <f aca="false">(V185-V184)^2</f>
        <v>0.253729295031081</v>
      </c>
      <c r="AF154" s="0"/>
      <c r="AG154" s="0"/>
      <c r="AH154" s="14" t="n">
        <v>149</v>
      </c>
      <c r="AI154" s="28" t="n">
        <f aca="false">(AH154-0.5)/156</f>
        <v>0.951923076923077</v>
      </c>
      <c r="AJ154" s="17" t="n">
        <f aca="false">_xlfn.NORM.S.INV(AI154)</f>
        <v>1.66379278588507</v>
      </c>
      <c r="AK154" s="17" t="n">
        <v>-0.031</v>
      </c>
    </row>
    <row r="155" customFormat="false" ht="13.8" hidden="false" customHeight="false" outlineLevel="0" collapsed="false">
      <c r="A155" s="14" t="n">
        <v>152</v>
      </c>
      <c r="B155" s="15" t="n">
        <v>1</v>
      </c>
      <c r="C155" s="16" t="n">
        <v>0.359</v>
      </c>
      <c r="D155" s="16" t="n">
        <v>0.711</v>
      </c>
      <c r="E155" s="16" t="n">
        <v>0.614</v>
      </c>
      <c r="F155" s="16" t="n">
        <v>0.555</v>
      </c>
      <c r="G155" s="16" t="n">
        <v>0.217</v>
      </c>
      <c r="H155" s="16" t="n">
        <v>0.411</v>
      </c>
      <c r="I155" s="17" t="n">
        <v>3.334</v>
      </c>
      <c r="J155" s="0"/>
      <c r="N155" s="27" t="n">
        <v>4.40096415667191</v>
      </c>
      <c r="P155" s="27" t="n">
        <f aca="false">(I123-N155)^2</f>
        <v>0.0132332452502042</v>
      </c>
      <c r="R155" s="27" t="n">
        <f aca="false">N155^2</f>
        <v>19.3684855083109</v>
      </c>
      <c r="S155" s="0"/>
      <c r="T155" s="27" t="n">
        <f aca="false">(I123-$J$161)^2</f>
        <v>20.394256</v>
      </c>
      <c r="U155" s="0"/>
      <c r="V155" s="27" t="n">
        <f aca="false">I123-N155</f>
        <v>0.115035843328087</v>
      </c>
      <c r="W155" s="0"/>
      <c r="X155" s="0"/>
      <c r="Y155" s="0"/>
      <c r="Z155" s="21" t="n">
        <v>4.848</v>
      </c>
      <c r="AA155" s="17" t="n">
        <v>-1.514</v>
      </c>
      <c r="AD155" s="27" t="n">
        <f aca="false">(V186-V185)^2</f>
        <v>0.0604320882613277</v>
      </c>
      <c r="AF155" s="0"/>
      <c r="AG155" s="0"/>
      <c r="AH155" s="14" t="n">
        <v>150</v>
      </c>
      <c r="AI155" s="28" t="n">
        <f aca="false">(AH155-0.5)/156</f>
        <v>0.958333333333333</v>
      </c>
      <c r="AJ155" s="17" t="n">
        <f aca="false">_xlfn.NORM.S.INV(AI155)</f>
        <v>1.73166439612225</v>
      </c>
      <c r="AK155" s="17" t="n">
        <v>-0.534</v>
      </c>
    </row>
    <row r="156" customFormat="false" ht="13.8" hidden="false" customHeight="false" outlineLevel="0" collapsed="false">
      <c r="A156" s="14" t="n">
        <v>153</v>
      </c>
      <c r="B156" s="15" t="n">
        <v>1</v>
      </c>
      <c r="C156" s="16" t="n">
        <v>0.476</v>
      </c>
      <c r="D156" s="16" t="n">
        <v>0.885</v>
      </c>
      <c r="E156" s="16" t="n">
        <v>0.499</v>
      </c>
      <c r="F156" s="16" t="n">
        <v>0.417</v>
      </c>
      <c r="G156" s="16" t="n">
        <v>0.276</v>
      </c>
      <c r="H156" s="16" t="n">
        <v>0.147</v>
      </c>
      <c r="I156" s="17" t="n">
        <v>3.231</v>
      </c>
      <c r="J156" s="0"/>
      <c r="N156" s="27" t="n">
        <v>4.78445476240328</v>
      </c>
      <c r="P156" s="27" t="n">
        <f aca="false">(I124-N156)^2</f>
        <v>0.0758753261306489</v>
      </c>
      <c r="R156" s="27" t="n">
        <f aca="false">N156^2</f>
        <v>22.8910073734835</v>
      </c>
      <c r="S156" s="0"/>
      <c r="T156" s="27" t="n">
        <f aca="false">(I124-$J$161)^2</f>
        <v>20.331081</v>
      </c>
      <c r="U156" s="0"/>
      <c r="V156" s="27" t="n">
        <f aca="false">I124-N156</f>
        <v>-0.275454762403283</v>
      </c>
      <c r="W156" s="0"/>
      <c r="X156" s="0"/>
      <c r="Y156" s="0"/>
      <c r="Z156" s="21" t="n">
        <v>4.582</v>
      </c>
      <c r="AA156" s="17" t="n">
        <v>-1.351</v>
      </c>
      <c r="AD156" s="27" t="n">
        <f aca="false">(V187-V186)^2</f>
        <v>0.538771607598231</v>
      </c>
      <c r="AF156" s="0"/>
      <c r="AG156" s="0"/>
      <c r="AH156" s="14" t="n">
        <v>151</v>
      </c>
      <c r="AI156" s="28" t="n">
        <f aca="false">(AH156-0.5)/156</f>
        <v>0.96474358974359</v>
      </c>
      <c r="AJ156" s="17" t="n">
        <f aca="false">_xlfn.NORM.S.INV(AI156)</f>
        <v>1.8086022383124</v>
      </c>
      <c r="AK156" s="17" t="n">
        <v>-0.78</v>
      </c>
    </row>
    <row r="157" customFormat="false" ht="13.8" hidden="false" customHeight="false" outlineLevel="0" collapsed="false">
      <c r="A157" s="14" t="n">
        <v>154</v>
      </c>
      <c r="B157" s="15" t="n">
        <v>1</v>
      </c>
      <c r="C157" s="16" t="n">
        <v>0.35</v>
      </c>
      <c r="D157" s="16" t="n">
        <v>0.517</v>
      </c>
      <c r="E157" s="16" t="n">
        <v>0.361</v>
      </c>
      <c r="F157" s="16" t="n">
        <v>0</v>
      </c>
      <c r="G157" s="16" t="n">
        <v>0.158</v>
      </c>
      <c r="H157" s="16" t="n">
        <v>0.025</v>
      </c>
      <c r="I157" s="17" t="n">
        <v>3.203</v>
      </c>
      <c r="J157" s="0"/>
      <c r="N157" s="27" t="n">
        <v>4.30982205713829</v>
      </c>
      <c r="P157" s="27" t="n">
        <f aca="false">(I125-N157)^2</f>
        <v>0.032464091093877</v>
      </c>
      <c r="R157" s="27" t="n">
        <f aca="false">N157^2</f>
        <v>18.5745661641957</v>
      </c>
      <c r="S157" s="0"/>
      <c r="T157" s="27" t="n">
        <f aca="false">(I125-$J$161)^2</f>
        <v>20.1601</v>
      </c>
      <c r="U157" s="0"/>
      <c r="V157" s="27" t="n">
        <f aca="false">I125-N157</f>
        <v>0.180177942861708</v>
      </c>
      <c r="W157" s="0"/>
      <c r="X157" s="0"/>
      <c r="Y157" s="0"/>
      <c r="Z157" s="21" t="n">
        <v>3.139</v>
      </c>
      <c r="AA157" s="17" t="n">
        <v>0.064</v>
      </c>
      <c r="AD157" s="27" t="n">
        <f aca="false">(V188-V187)^2</f>
        <v>0.0266375782575188</v>
      </c>
      <c r="AF157" s="0"/>
      <c r="AG157" s="0"/>
      <c r="AH157" s="14" t="n">
        <v>152</v>
      </c>
      <c r="AI157" s="28" t="n">
        <f aca="false">(AH157-0.5)/156</f>
        <v>0.971153846153846</v>
      </c>
      <c r="AJ157" s="17" t="n">
        <f aca="false">_xlfn.NORM.S.INV(AI157)</f>
        <v>1.898028652622</v>
      </c>
      <c r="AK157" s="17" t="n">
        <v>-1.514</v>
      </c>
    </row>
    <row r="158" customFormat="false" ht="13.8" hidden="false" customHeight="false" outlineLevel="0" collapsed="false">
      <c r="A158" s="14" t="n">
        <v>155</v>
      </c>
      <c r="B158" s="15" t="n">
        <v>1</v>
      </c>
      <c r="C158" s="16" t="n">
        <v>0.026</v>
      </c>
      <c r="D158" s="16" t="n">
        <v>0</v>
      </c>
      <c r="E158" s="16" t="n">
        <v>0.105</v>
      </c>
      <c r="F158" s="16" t="n">
        <v>0.225</v>
      </c>
      <c r="G158" s="16" t="n">
        <v>0.235</v>
      </c>
      <c r="H158" s="16" t="n">
        <v>0.035</v>
      </c>
      <c r="I158" s="17" t="n">
        <v>3.083</v>
      </c>
      <c r="J158" s="0"/>
      <c r="N158" s="27" t="n">
        <v>4.43167378541708</v>
      </c>
      <c r="P158" s="27" t="n">
        <f aca="false">(I126-N158)^2</f>
        <v>0.00117828900759264</v>
      </c>
      <c r="R158" s="27" t="n">
        <f aca="false">N158^2</f>
        <v>19.639732540353</v>
      </c>
      <c r="S158" s="0"/>
      <c r="T158" s="27" t="n">
        <f aca="false">(I126-$J$161)^2</f>
        <v>19.945156</v>
      </c>
      <c r="U158" s="0"/>
      <c r="V158" s="27" t="n">
        <f aca="false">I126-N158</f>
        <v>0.0343262145829195</v>
      </c>
      <c r="W158" s="0"/>
      <c r="X158" s="0"/>
      <c r="Y158" s="0"/>
      <c r="Z158" s="21" t="n">
        <v>2.405</v>
      </c>
      <c r="AA158" s="17" t="n">
        <v>0.678</v>
      </c>
      <c r="AD158" s="27" t="n">
        <f aca="false">(V189-V188)^2</f>
        <v>2.00296297260667</v>
      </c>
      <c r="AF158" s="0"/>
      <c r="AG158" s="0"/>
      <c r="AH158" s="14" t="n">
        <v>153</v>
      </c>
      <c r="AI158" s="28" t="n">
        <f aca="false">(AH158-0.5)/156</f>
        <v>0.977564102564103</v>
      </c>
      <c r="AJ158" s="17" t="n">
        <f aca="false">_xlfn.NORM.S.INV(AI158)</f>
        <v>2.00585430391655</v>
      </c>
      <c r="AK158" s="17" t="n">
        <v>-1.351</v>
      </c>
    </row>
    <row r="159" customFormat="false" ht="13.8" hidden="false" customHeight="false" outlineLevel="0" collapsed="false">
      <c r="A159" s="14" t="n">
        <v>156</v>
      </c>
      <c r="B159" s="15" t="n">
        <v>1</v>
      </c>
      <c r="C159" s="16" t="n">
        <v>0.306</v>
      </c>
      <c r="D159" s="16" t="n">
        <v>0.575</v>
      </c>
      <c r="E159" s="16" t="n">
        <v>0.295</v>
      </c>
      <c r="F159" s="16" t="n">
        <v>0.01</v>
      </c>
      <c r="G159" s="16" t="n">
        <v>0.202</v>
      </c>
      <c r="H159" s="16" t="n">
        <v>0.091</v>
      </c>
      <c r="I159" s="17" t="n">
        <v>2.853</v>
      </c>
      <c r="J159" s="0"/>
      <c r="N159" s="27" t="n">
        <v>4.83754504038351</v>
      </c>
      <c r="P159" s="27" t="n">
        <f aca="false">(I127-N159)^2</f>
        <v>0.141786167437418</v>
      </c>
      <c r="R159" s="27" t="n">
        <f aca="false">N159^2</f>
        <v>23.4018420177391</v>
      </c>
      <c r="S159" s="0"/>
      <c r="T159" s="27" t="n">
        <f aca="false">(I127-$J$161)^2</f>
        <v>19.900521</v>
      </c>
      <c r="U159" s="0"/>
      <c r="V159" s="27" t="n">
        <f aca="false">I127-N159</f>
        <v>-0.376545040383508</v>
      </c>
      <c r="W159" s="0"/>
      <c r="X159" s="0"/>
      <c r="Y159" s="0"/>
      <c r="Z159" s="21" t="n">
        <v>3.199</v>
      </c>
      <c r="AA159" s="17" t="n">
        <v>-0.346</v>
      </c>
      <c r="AD159" s="27" t="n">
        <f aca="false">(V190-V189)^2</f>
        <v>0.376576865015511</v>
      </c>
      <c r="AF159" s="0"/>
      <c r="AG159" s="0"/>
      <c r="AH159" s="14" t="n">
        <v>154</v>
      </c>
      <c r="AI159" s="28" t="n">
        <f aca="false">(AH159-0.5)/156</f>
        <v>0.983974358974359</v>
      </c>
      <c r="AJ159" s="17" t="n">
        <f aca="false">_xlfn.NORM.S.INV(AI159)</f>
        <v>2.14377047621164</v>
      </c>
      <c r="AK159" s="17" t="n">
        <v>0.064</v>
      </c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N160" s="27" t="n">
        <v>5.04076283220757</v>
      </c>
      <c r="P160" s="27" t="n">
        <f aca="false">(I128-N160)^2</f>
        <v>0.34194756993142</v>
      </c>
      <c r="R160" s="27" t="n">
        <f aca="false">N160^2</f>
        <v>25.4092899305653</v>
      </c>
      <c r="S160" s="0"/>
      <c r="T160" s="27" t="n">
        <f aca="false">(I128-$J$161)^2</f>
        <v>19.855936</v>
      </c>
      <c r="U160" s="0"/>
      <c r="V160" s="27" t="n">
        <f aca="false">I128-N160</f>
        <v>-0.584762832207571</v>
      </c>
      <c r="W160" s="0"/>
      <c r="X160" s="0"/>
      <c r="Y160" s="0"/>
      <c r="Z160" s="0"/>
      <c r="AD160" s="27" t="n">
        <f aca="false">(V191-V190)^2</f>
        <v>1.04828359713707</v>
      </c>
      <c r="AF160" s="0"/>
      <c r="AG160" s="0"/>
      <c r="AH160" s="14" t="n">
        <v>155</v>
      </c>
      <c r="AI160" s="28" t="n">
        <f aca="false">(AH160-0.5)/156</f>
        <v>0.990384615384615</v>
      </c>
      <c r="AJ160" s="17" t="n">
        <f aca="false">_xlfn.NORM.S.INV(AI160)</f>
        <v>2.34102713763045</v>
      </c>
      <c r="AK160" s="17" t="n">
        <v>0.678</v>
      </c>
    </row>
    <row r="161" customFormat="false" ht="13.8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N161" s="27" t="n">
        <v>4.83412998920516</v>
      </c>
      <c r="P161" s="27" t="n">
        <f aca="false">(I129-N161)^2</f>
        <v>0.157712228326088</v>
      </c>
      <c r="R161" s="27" t="n">
        <f aca="false">N161^2</f>
        <v>23.3688127525326</v>
      </c>
      <c r="S161" s="0"/>
      <c r="T161" s="27" t="n">
        <f aca="false">(I129-$J$161)^2</f>
        <v>19.686969</v>
      </c>
      <c r="U161" s="0"/>
      <c r="V161" s="27" t="n">
        <f aca="false">I129-N161</f>
        <v>-0.397129989205157</v>
      </c>
      <c r="W161" s="0"/>
      <c r="X161" s="0"/>
      <c r="Y161" s="0"/>
      <c r="Z161" s="0"/>
      <c r="AD161" s="51" t="s">
        <v>27</v>
      </c>
      <c r="AE161" s="51" t="n">
        <f aca="false">SUM(AD6:AD160)/SUM(P37:P191)</f>
        <v>1.67133141554823</v>
      </c>
      <c r="AF161" s="0"/>
      <c r="AG161" s="0"/>
      <c r="AH161" s="14" t="n">
        <v>156</v>
      </c>
      <c r="AI161" s="28" t="n">
        <f aca="false">(AH161-0.5)/156</f>
        <v>0.996794871794872</v>
      </c>
      <c r="AJ161" s="17" t="n">
        <f aca="false">_xlfn.NORM.S.INV(AI161)</f>
        <v>2.72602283131374</v>
      </c>
      <c r="AK161" s="17" t="n">
        <v>-0.346</v>
      </c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N162" s="27" t="n">
        <v>4.06443247412534</v>
      </c>
      <c r="P162" s="27" t="n">
        <f aca="false">(I130-N162)^2</f>
        <v>0.125009995353127</v>
      </c>
      <c r="R162" s="27" t="n">
        <f aca="false">N162^2</f>
        <v>16.5196113367247</v>
      </c>
      <c r="S162" s="0"/>
      <c r="T162" s="27" t="n">
        <f aca="false">(I130-$J$161)^2</f>
        <v>19.518724</v>
      </c>
      <c r="U162" s="0"/>
      <c r="V162" s="27" t="n">
        <f aca="false">I130-N162</f>
        <v>0.353567525874658</v>
      </c>
      <c r="W162" s="0"/>
      <c r="X162" s="0"/>
      <c r="Y162" s="0"/>
      <c r="Z162" s="0"/>
      <c r="AD162" s="51"/>
      <c r="AE162" s="51"/>
    </row>
    <row r="163" customFormat="false" ht="13.8" hidden="false" customHeight="false" outlineLevel="0" collapsed="false">
      <c r="B163" s="52"/>
      <c r="I163" s="0"/>
      <c r="J163" s="0"/>
      <c r="N163" s="27" t="n">
        <v>4.26926357123883</v>
      </c>
      <c r="P163" s="27" t="n">
        <f aca="false">(I131-N163)^2</f>
        <v>0.0145772852300001</v>
      </c>
      <c r="R163" s="27" t="n">
        <f aca="false">N163^2</f>
        <v>18.226611440707</v>
      </c>
      <c r="S163" s="0"/>
      <c r="T163" s="27" t="n">
        <f aca="false">(I131-$J$161)^2</f>
        <v>19.2721</v>
      </c>
      <c r="U163" s="0"/>
      <c r="V163" s="27" t="n">
        <f aca="false">I131-N163</f>
        <v>0.120736428761166</v>
      </c>
      <c r="W163" s="0"/>
      <c r="X163" s="0"/>
      <c r="Y163" s="0"/>
      <c r="Z163" s="0"/>
      <c r="AD163" s="51"/>
      <c r="AE163" s="51"/>
    </row>
    <row r="164" customFormat="false" ht="13.8" hidden="false" customHeight="true" outlineLevel="0" collapsed="false">
      <c r="B164" s="52"/>
      <c r="N164" s="27" t="n">
        <v>3.826096701279</v>
      </c>
      <c r="P164" s="27" t="n">
        <f aca="false">(I132-N164)^2</f>
        <v>0.300198024749357</v>
      </c>
      <c r="R164" s="27" t="n">
        <f aca="false">N164^2</f>
        <v>14.639015967538</v>
      </c>
      <c r="S164" s="0"/>
      <c r="T164" s="27" t="n">
        <f aca="false">(I132-$J$161)^2</f>
        <v>19.131876</v>
      </c>
      <c r="U164" s="0"/>
      <c r="V164" s="27" t="n">
        <f aca="false">I132-N164</f>
        <v>0.547903298721004</v>
      </c>
      <c r="W164" s="0"/>
      <c r="X164" s="0"/>
      <c r="Y164" s="0"/>
      <c r="Z164" s="0"/>
      <c r="AD164" s="53" t="s">
        <v>28</v>
      </c>
      <c r="AE164" s="53"/>
    </row>
    <row r="165" customFormat="false" ht="13.8" hidden="false" customHeight="false" outlineLevel="0" collapsed="false">
      <c r="B165" s="52"/>
      <c r="N165" s="27" t="n">
        <v>5.69806238411278</v>
      </c>
      <c r="P165" s="27" t="n">
        <f aca="false">(I133-N165)^2</f>
        <v>1.77439019516822</v>
      </c>
      <c r="R165" s="27" t="n">
        <f aca="false">N165^2</f>
        <v>32.467914933241</v>
      </c>
      <c r="S165" s="0"/>
      <c r="T165" s="27" t="n">
        <f aca="false">(I133-$J$161)^2</f>
        <v>19.061956</v>
      </c>
      <c r="U165" s="0"/>
      <c r="V165" s="27" t="n">
        <f aca="false">I133-N165</f>
        <v>-1.33206238411278</v>
      </c>
      <c r="W165" s="0"/>
      <c r="X165" s="0"/>
      <c r="Y165" s="0"/>
      <c r="Z165" s="0"/>
      <c r="AD165" s="53"/>
      <c r="AE165" s="53"/>
    </row>
    <row r="166" customFormat="false" ht="13.8" hidden="false" customHeight="false" outlineLevel="0" collapsed="false">
      <c r="B166" s="52"/>
      <c r="N166" s="27" t="n">
        <v>5.48001012510126</v>
      </c>
      <c r="P166" s="27" t="n">
        <f aca="false">(I134-N166)^2</f>
        <v>1.25442268032934</v>
      </c>
      <c r="R166" s="27" t="n">
        <f aca="false">N166^2</f>
        <v>30.0305109712123</v>
      </c>
      <c r="S166" s="0"/>
      <c r="T166" s="27" t="n">
        <f aca="false">(I134-$J$161)^2</f>
        <v>19.0096</v>
      </c>
      <c r="U166" s="0"/>
      <c r="V166" s="27" t="n">
        <f aca="false">I134-N166</f>
        <v>-1.12001012510126</v>
      </c>
      <c r="W166" s="0"/>
      <c r="X166" s="0"/>
      <c r="Y166" s="0"/>
      <c r="AD166" s="53"/>
      <c r="AE166" s="53"/>
    </row>
    <row r="167" customFormat="false" ht="13.8" hidden="false" customHeight="false" outlineLevel="0" collapsed="false">
      <c r="B167" s="52"/>
      <c r="N167" s="27" t="n">
        <v>3.56069024598541</v>
      </c>
      <c r="P167" s="27" t="n">
        <f aca="false">(I135-N167)^2</f>
        <v>0.623009887782564</v>
      </c>
      <c r="R167" s="27" t="n">
        <f aca="false">N167^2</f>
        <v>12.6785150278557</v>
      </c>
      <c r="S167" s="0"/>
      <c r="T167" s="27" t="n">
        <f aca="false">(I135-$J$161)^2</f>
        <v>18.9225</v>
      </c>
      <c r="U167" s="0"/>
      <c r="V167" s="27" t="n">
        <f aca="false">I135-N167</f>
        <v>0.789309754014585</v>
      </c>
      <c r="W167" s="0"/>
      <c r="X167" s="0"/>
      <c r="Y167" s="0"/>
    </row>
    <row r="168" customFormat="false" ht="13.8" hidden="false" customHeight="false" outlineLevel="0" collapsed="false">
      <c r="B168" s="52"/>
      <c r="N168" s="27" t="n">
        <v>5.15067118904742</v>
      </c>
      <c r="P168" s="27" t="n">
        <f aca="false">(I136-N168)^2</f>
        <v>0.670222515776319</v>
      </c>
      <c r="R168" s="27" t="n">
        <f aca="false">N168^2</f>
        <v>26.5294136976832</v>
      </c>
      <c r="S168" s="0"/>
      <c r="T168" s="27" t="n">
        <f aca="false">(I136-$J$161)^2</f>
        <v>18.766224</v>
      </c>
      <c r="U168" s="0"/>
      <c r="V168" s="27" t="n">
        <f aca="false">I136-N168</f>
        <v>-0.818671189047421</v>
      </c>
      <c r="W168" s="0"/>
      <c r="X168" s="0"/>
      <c r="Y168" s="0"/>
    </row>
    <row r="169" customFormat="false" ht="13.8" hidden="false" customHeight="false" outlineLevel="0" collapsed="false">
      <c r="B169" s="52"/>
      <c r="N169" s="27" t="n">
        <v>4.49066200910088</v>
      </c>
      <c r="P169" s="27" t="n">
        <f aca="false">(I137-N169)^2</f>
        <v>0.0418865379692076</v>
      </c>
      <c r="R169" s="27" t="n">
        <f aca="false">N169^2</f>
        <v>20.1660452799819</v>
      </c>
      <c r="S169" s="0"/>
      <c r="T169" s="27" t="n">
        <f aca="false">(I137-$J$161)^2</f>
        <v>18.369796</v>
      </c>
      <c r="U169" s="0"/>
      <c r="V169" s="27" t="n">
        <f aca="false">I137-N169</f>
        <v>-0.204662009100877</v>
      </c>
      <c r="W169" s="0"/>
      <c r="X169" s="0"/>
      <c r="Y169" s="0"/>
    </row>
    <row r="170" customFormat="false" ht="13.8" hidden="false" customHeight="false" outlineLevel="0" collapsed="false">
      <c r="N170" s="27" t="n">
        <v>4.3386070715707</v>
      </c>
      <c r="P170" s="27" t="n">
        <f aca="false">(I138-N170)^2</f>
        <v>0.0160293505717087</v>
      </c>
      <c r="R170" s="27" t="n">
        <f aca="false">N170^2</f>
        <v>18.8235113214833</v>
      </c>
      <c r="S170" s="0"/>
      <c r="T170" s="27" t="n">
        <f aca="false">(I138-$J$161)^2</f>
        <v>17.740944</v>
      </c>
      <c r="U170" s="0"/>
      <c r="V170" s="27" t="n">
        <f aca="false">I138-N170</f>
        <v>-0.126607071570701</v>
      </c>
      <c r="W170" s="0"/>
      <c r="X170" s="0"/>
      <c r="Y170" s="0"/>
    </row>
    <row r="171" customFormat="false" ht="13.8" hidden="false" customHeight="false" outlineLevel="0" collapsed="false">
      <c r="N171" s="27" t="n">
        <v>4.43170417970322</v>
      </c>
      <c r="P171" s="27" t="n">
        <f aca="false">(I139-N171)^2</f>
        <v>0.0589053188454112</v>
      </c>
      <c r="R171" s="27" t="n">
        <f aca="false">N171^2</f>
        <v>19.640001936399</v>
      </c>
      <c r="S171" s="0"/>
      <c r="T171" s="27" t="n">
        <f aca="false">(I139-$J$161)^2</f>
        <v>17.547721</v>
      </c>
      <c r="U171" s="0"/>
      <c r="V171" s="27" t="n">
        <f aca="false">I139-N171</f>
        <v>-0.242704179703217</v>
      </c>
      <c r="W171" s="0"/>
      <c r="X171" s="0"/>
      <c r="Y171" s="0"/>
    </row>
    <row r="172" customFormat="false" ht="13.8" hidden="false" customHeight="false" outlineLevel="0" collapsed="false">
      <c r="N172" s="27" t="n">
        <v>4.8184744062027</v>
      </c>
      <c r="P172" s="27" t="n">
        <f aca="false">(I140-N172)^2</f>
        <v>0.425722850749569</v>
      </c>
      <c r="R172" s="27" t="n">
        <f aca="false">N172^2</f>
        <v>23.2176956032305</v>
      </c>
      <c r="S172" s="0"/>
      <c r="T172" s="27" t="n">
        <f aca="false">(I140-$J$161)^2</f>
        <v>17.355556</v>
      </c>
      <c r="U172" s="0"/>
      <c r="V172" s="27" t="n">
        <f aca="false">I140-N172</f>
        <v>-0.652474406202702</v>
      </c>
      <c r="W172" s="0"/>
      <c r="X172" s="0"/>
      <c r="Y172" s="0"/>
    </row>
    <row r="173" customFormat="false" ht="13.8" hidden="false" customHeight="false" outlineLevel="0" collapsed="false">
      <c r="N173" s="27" t="n">
        <v>4.72466614281207</v>
      </c>
      <c r="P173" s="27" t="n">
        <f aca="false">(I141-N173)^2</f>
        <v>0.381511463976344</v>
      </c>
      <c r="R173" s="27" t="n">
        <f aca="false">N173^2</f>
        <v>22.3224701610347</v>
      </c>
      <c r="S173" s="0"/>
      <c r="T173" s="27" t="n">
        <f aca="false">(I141-$J$161)^2</f>
        <v>16.867449</v>
      </c>
      <c r="U173" s="0"/>
      <c r="V173" s="27" t="n">
        <f aca="false">I141-N173</f>
        <v>-0.617666142812073</v>
      </c>
      <c r="W173" s="0"/>
      <c r="X173" s="0"/>
      <c r="Y173" s="0"/>
    </row>
    <row r="174" customFormat="false" ht="13.8" hidden="false" customHeight="false" outlineLevel="0" collapsed="false">
      <c r="N174" s="27" t="n">
        <v>3.68912488705922</v>
      </c>
      <c r="P174" s="27" t="n">
        <f aca="false">(I142-N174)^2</f>
        <v>0.156717105045873</v>
      </c>
      <c r="R174" s="27" t="n">
        <f aca="false">N174^2</f>
        <v>13.6096424323197</v>
      </c>
      <c r="S174" s="0"/>
      <c r="T174" s="27" t="n">
        <f aca="false">(I142-$J$161)^2</f>
        <v>16.687225</v>
      </c>
      <c r="U174" s="0"/>
      <c r="V174" s="27" t="n">
        <f aca="false">I142-N174</f>
        <v>0.395875112940777</v>
      </c>
      <c r="W174" s="0"/>
      <c r="X174" s="0"/>
      <c r="Y174" s="0"/>
    </row>
    <row r="175" customFormat="false" ht="13.8" hidden="false" customHeight="false" outlineLevel="0" collapsed="false">
      <c r="N175" s="27" t="n">
        <v>4.77968730194166</v>
      </c>
      <c r="P175" s="27" t="n">
        <f aca="false">(I143-N175)^2</f>
        <v>0.584746669750808</v>
      </c>
      <c r="R175" s="27" t="n">
        <f aca="false">N175^2</f>
        <v>22.8454107043423</v>
      </c>
      <c r="S175" s="0"/>
      <c r="T175" s="27" t="n">
        <f aca="false">(I143-$J$161)^2</f>
        <v>16.120225</v>
      </c>
      <c r="U175" s="0"/>
      <c r="V175" s="27" t="n">
        <f aca="false">I143-N175</f>
        <v>-0.764687301941655</v>
      </c>
      <c r="W175" s="0"/>
      <c r="X175" s="0"/>
      <c r="Y175" s="0"/>
    </row>
    <row r="176" customFormat="false" ht="13.8" hidden="false" customHeight="false" outlineLevel="0" collapsed="false">
      <c r="N176" s="27" t="n">
        <v>4.05043696993535</v>
      </c>
      <c r="P176" s="27" t="n">
        <f aca="false">(I144-N176)^2</f>
        <v>0.00569073643302732</v>
      </c>
      <c r="R176" s="27" t="n">
        <f aca="false">N176^2</f>
        <v>16.4060396474191</v>
      </c>
      <c r="S176" s="0"/>
      <c r="T176" s="27" t="n">
        <f aca="false">(I144-$J$161)^2</f>
        <v>15.800625</v>
      </c>
      <c r="U176" s="0"/>
      <c r="V176" s="27" t="n">
        <f aca="false">I144-N176</f>
        <v>-0.0754369699353528</v>
      </c>
      <c r="W176" s="0"/>
      <c r="X176" s="0"/>
      <c r="Y176" s="0"/>
    </row>
    <row r="177" customFormat="false" ht="13.8" hidden="false" customHeight="false" outlineLevel="0" collapsed="false">
      <c r="N177" s="27" t="n">
        <v>3.82026163648021</v>
      </c>
      <c r="P177" s="27" t="n">
        <f aca="false">(I145-N177)^2</f>
        <v>0.0233290076907026</v>
      </c>
      <c r="R177" s="27" t="n">
        <f aca="false">N177^2</f>
        <v>14.5943989711625</v>
      </c>
      <c r="S177" s="0"/>
      <c r="T177" s="27" t="n">
        <f aca="false">(I145-$J$161)^2</f>
        <v>15.784729</v>
      </c>
      <c r="U177" s="0"/>
      <c r="V177" s="27" t="n">
        <f aca="false">I145-N177</f>
        <v>0.152738363519787</v>
      </c>
      <c r="W177" s="0"/>
      <c r="X177" s="0"/>
      <c r="Y177" s="0"/>
    </row>
    <row r="178" customFormat="false" ht="13.8" hidden="false" customHeight="false" outlineLevel="0" collapsed="false">
      <c r="N178" s="27" t="n">
        <v>3.97375282501129</v>
      </c>
      <c r="P178" s="27" t="n">
        <f aca="false">(I146-N178)^2</f>
        <v>0.00166079274640099</v>
      </c>
      <c r="R178" s="27" t="n">
        <f aca="false">N178^2</f>
        <v>15.7907115142852</v>
      </c>
      <c r="S178" s="0"/>
      <c r="T178" s="27" t="n">
        <f aca="false">(I146-$J$161)^2</f>
        <v>15.468489</v>
      </c>
      <c r="U178" s="0"/>
      <c r="V178" s="27" t="n">
        <f aca="false">I146-N178</f>
        <v>-0.0407528250112921</v>
      </c>
      <c r="W178" s="0"/>
      <c r="X178" s="0"/>
      <c r="Y178" s="0"/>
    </row>
    <row r="179" customFormat="false" ht="13.8" hidden="false" customHeight="false" outlineLevel="0" collapsed="false">
      <c r="N179" s="27" t="n">
        <v>4.33479858923155</v>
      </c>
      <c r="P179" s="27" t="n">
        <f aca="false">(I147-N179)^2</f>
        <v>0.28387433668713</v>
      </c>
      <c r="R179" s="27" t="n">
        <f aca="false">N179^2</f>
        <v>18.7904788092038</v>
      </c>
      <c r="S179" s="0"/>
      <c r="T179" s="27" t="n">
        <f aca="false">(I147-$J$161)^2</f>
        <v>14.455204</v>
      </c>
      <c r="U179" s="0"/>
      <c r="V179" s="27" t="n">
        <f aca="false">I147-N179</f>
        <v>-0.53279858923155</v>
      </c>
      <c r="W179" s="0"/>
      <c r="X179" s="0"/>
      <c r="Y179" s="0"/>
    </row>
    <row r="180" customFormat="false" ht="13.8" hidden="false" customHeight="false" outlineLevel="0" collapsed="false">
      <c r="N180" s="27" t="n">
        <v>3.32437062998471</v>
      </c>
      <c r="P180" s="27" t="n">
        <f aca="false">(I148-N180)^2</f>
        <v>0.203066829120378</v>
      </c>
      <c r="R180" s="27" t="n">
        <f aca="false">N180^2</f>
        <v>11.0514400855049</v>
      </c>
      <c r="S180" s="0"/>
      <c r="T180" s="27" t="n">
        <f aca="false">(I148-$J$161)^2</f>
        <v>14.250625</v>
      </c>
      <c r="U180" s="0"/>
      <c r="V180" s="27" t="n">
        <f aca="false">I148-N180</f>
        <v>0.450629370015291</v>
      </c>
      <c r="W180" s="0"/>
      <c r="X180" s="0"/>
      <c r="Y180" s="0"/>
    </row>
    <row r="181" customFormat="false" ht="13.8" hidden="false" customHeight="false" outlineLevel="0" collapsed="false">
      <c r="N181" s="27" t="n">
        <v>4.48387617845553</v>
      </c>
      <c r="P181" s="27" t="n">
        <f aca="false">(I149-N181)^2</f>
        <v>0.673837700355762</v>
      </c>
      <c r="R181" s="27" t="n">
        <f aca="false">N181^2</f>
        <v>20.105145583721</v>
      </c>
      <c r="S181" s="0"/>
      <c r="T181" s="27" t="n">
        <f aca="false">(I149-$J$161)^2</f>
        <v>13.417569</v>
      </c>
      <c r="U181" s="0"/>
      <c r="V181" s="27" t="n">
        <f aca="false">I149-N181</f>
        <v>-0.820876178455534</v>
      </c>
      <c r="W181" s="0"/>
      <c r="X181" s="0"/>
      <c r="Y181" s="0"/>
    </row>
    <row r="182" customFormat="false" ht="13.8" hidden="false" customHeight="false" outlineLevel="0" collapsed="false">
      <c r="N182" s="27" t="n">
        <v>3.65319084896223</v>
      </c>
      <c r="P182" s="27" t="n">
        <f aca="false">(I150-N182)^2</f>
        <v>0.00315741150709572</v>
      </c>
      <c r="R182" s="27" t="n">
        <f aca="false">N182^2</f>
        <v>13.3458033789414</v>
      </c>
      <c r="S182" s="0"/>
      <c r="T182" s="27" t="n">
        <f aca="false">(I150-$J$161)^2</f>
        <v>12.938409</v>
      </c>
      <c r="U182" s="0"/>
      <c r="V182" s="27" t="n">
        <f aca="false">I150-N182</f>
        <v>-0.0561908489622263</v>
      </c>
      <c r="W182" s="0"/>
      <c r="X182" s="0"/>
      <c r="Y182" s="0"/>
    </row>
    <row r="183" customFormat="false" ht="13.8" hidden="false" customHeight="true" outlineLevel="0" collapsed="false">
      <c r="N183" s="27" t="n">
        <v>5.24104357516363</v>
      </c>
      <c r="P183" s="27" t="n">
        <f aca="false">(I151-N183)^2</f>
        <v>3.07316177642249</v>
      </c>
      <c r="R183" s="27" t="n">
        <f aca="false">N183^2</f>
        <v>27.468537756764</v>
      </c>
      <c r="S183" s="0"/>
      <c r="T183" s="27" t="n">
        <f aca="false">(I151-$J$161)^2</f>
        <v>12.166144</v>
      </c>
      <c r="U183" s="0"/>
      <c r="V183" s="27" t="n">
        <f aca="false">I151-N183</f>
        <v>-1.75304357516363</v>
      </c>
      <c r="W183" s="0"/>
      <c r="X183" s="0"/>
      <c r="Y183" s="0"/>
      <c r="AG183" s="54" t="s">
        <v>29</v>
      </c>
      <c r="AH183" s="54"/>
      <c r="AI183" s="54"/>
      <c r="AJ183" s="54"/>
      <c r="AK183" s="54"/>
      <c r="AL183" s="54"/>
    </row>
    <row r="184" customFormat="false" ht="13.8" hidden="false" customHeight="true" outlineLevel="0" collapsed="false">
      <c r="N184" s="27" t="n">
        <v>3.49262510747089</v>
      </c>
      <c r="P184" s="27" t="n">
        <f aca="false">(I152-N184)^2</f>
        <v>0.00093789720760384</v>
      </c>
      <c r="R184" s="27" t="n">
        <f aca="false">N184^2</f>
        <v>12.1984301413361</v>
      </c>
      <c r="S184" s="0"/>
      <c r="T184" s="27" t="n">
        <f aca="false">(I152-$J$161)^2</f>
        <v>11.985444</v>
      </c>
      <c r="U184" s="0"/>
      <c r="V184" s="27" t="n">
        <f aca="false">I152-N184</f>
        <v>-0.0306251074708945</v>
      </c>
      <c r="W184" s="54" t="s">
        <v>30</v>
      </c>
      <c r="X184" s="54"/>
      <c r="Y184" s="54"/>
      <c r="Z184" s="54"/>
      <c r="AA184" s="54"/>
      <c r="AB184" s="54"/>
      <c r="AG184" s="54"/>
      <c r="AH184" s="54"/>
      <c r="AI184" s="54"/>
      <c r="AJ184" s="54"/>
      <c r="AK184" s="54"/>
      <c r="AL184" s="54"/>
    </row>
    <row r="185" customFormat="false" ht="13.8" hidden="false" customHeight="false" outlineLevel="0" collapsed="false">
      <c r="N185" s="27" t="n">
        <v>3.94434059763482</v>
      </c>
      <c r="P185" s="27" t="n">
        <f aca="false">(I153-N185)^2</f>
        <v>0.285519874280733</v>
      </c>
      <c r="R185" s="27" t="n">
        <f aca="false">N185^2</f>
        <v>15.5578227501502</v>
      </c>
      <c r="S185" s="0"/>
      <c r="T185" s="27" t="n">
        <f aca="false">(I153-$J$161)^2</f>
        <v>11.6281</v>
      </c>
      <c r="U185" s="0"/>
      <c r="V185" s="27" t="n">
        <f aca="false">I153-N185</f>
        <v>-0.534340597634817</v>
      </c>
      <c r="W185" s="54"/>
      <c r="X185" s="54"/>
      <c r="Y185" s="54"/>
      <c r="Z185" s="54"/>
      <c r="AA185" s="54"/>
      <c r="AB185" s="54"/>
      <c r="AG185" s="54"/>
      <c r="AH185" s="54"/>
      <c r="AI185" s="54"/>
      <c r="AJ185" s="54"/>
      <c r="AK185" s="54"/>
      <c r="AL185" s="54"/>
    </row>
    <row r="186" customFormat="false" ht="13.8" hidden="false" customHeight="false" outlineLevel="0" collapsed="false">
      <c r="N186" s="27" t="n">
        <v>4.16016998615728</v>
      </c>
      <c r="P186" s="27" t="n">
        <f aca="false">(I154-N186)^2</f>
        <v>0.608665207300649</v>
      </c>
      <c r="R186" s="27" t="n">
        <f aca="false">N186^2</f>
        <v>17.3070143137239</v>
      </c>
      <c r="S186" s="0"/>
      <c r="T186" s="27" t="n">
        <f aca="false">(I154-$J$161)^2</f>
        <v>11.4244</v>
      </c>
      <c r="U186" s="0"/>
      <c r="V186" s="27" t="n">
        <f aca="false">I154-N186</f>
        <v>-0.780169986157279</v>
      </c>
      <c r="W186" s="54"/>
      <c r="X186" s="54"/>
      <c r="Y186" s="54"/>
      <c r="Z186" s="54"/>
      <c r="AA186" s="54"/>
      <c r="AB186" s="54"/>
      <c r="AG186" s="54"/>
      <c r="AH186" s="54"/>
      <c r="AI186" s="54"/>
      <c r="AJ186" s="54"/>
      <c r="AK186" s="54"/>
      <c r="AL186" s="54"/>
    </row>
    <row r="187" customFormat="false" ht="13.8" hidden="false" customHeight="false" outlineLevel="0" collapsed="false">
      <c r="N187" s="27" t="n">
        <v>4.84818061795918</v>
      </c>
      <c r="P187" s="27" t="n">
        <f aca="false">(I155-N187)^2</f>
        <v>2.29274294380325</v>
      </c>
      <c r="R187" s="27" t="n">
        <f aca="false">N187^2</f>
        <v>23.5048553043551</v>
      </c>
      <c r="S187" s="0"/>
      <c r="T187" s="27" t="n">
        <f aca="false">(I155-$J$161)^2</f>
        <v>11.115556</v>
      </c>
      <c r="U187" s="0"/>
      <c r="V187" s="27" t="n">
        <f aca="false">I155-N187</f>
        <v>-1.51418061795918</v>
      </c>
      <c r="W187" s="54"/>
      <c r="X187" s="54"/>
      <c r="Y187" s="54"/>
      <c r="Z187" s="54"/>
      <c r="AA187" s="54"/>
      <c r="AB187" s="54"/>
    </row>
    <row r="188" customFormat="false" ht="13.8" hidden="false" customHeight="false" outlineLevel="0" collapsed="false">
      <c r="N188" s="27" t="n">
        <v>4.58197039077498</v>
      </c>
      <c r="P188" s="27" t="n">
        <f aca="false">(I156-N188)^2</f>
        <v>1.82512099675071</v>
      </c>
      <c r="R188" s="27" t="n">
        <f aca="false">N188^2</f>
        <v>20.9944526619386</v>
      </c>
      <c r="S188" s="0"/>
      <c r="T188" s="27" t="n">
        <f aca="false">(I156-$J$161)^2</f>
        <v>10.439361</v>
      </c>
      <c r="U188" s="0"/>
      <c r="V188" s="27" t="n">
        <f aca="false">I156-N188</f>
        <v>-1.35097039077498</v>
      </c>
      <c r="W188" s="0"/>
      <c r="X188" s="0"/>
      <c r="Y188" s="0"/>
    </row>
    <row r="189" customFormat="false" ht="13.8" hidden="false" customHeight="false" outlineLevel="0" collapsed="false">
      <c r="N189" s="27" t="n">
        <v>3.13870964709321</v>
      </c>
      <c r="P189" s="27" t="n">
        <f aca="false">(I157-N189)^2</f>
        <v>0.00413324947687894</v>
      </c>
      <c r="R189" s="27" t="n">
        <f aca="false">N189^2</f>
        <v>9.85149824875601</v>
      </c>
      <c r="S189" s="0"/>
      <c r="T189" s="27" t="n">
        <f aca="false">(I157-$J$161)^2</f>
        <v>10.259209</v>
      </c>
      <c r="U189" s="0"/>
      <c r="V189" s="27" t="n">
        <f aca="false">I157-N189</f>
        <v>0.0642903529067849</v>
      </c>
      <c r="W189" s="0"/>
      <c r="X189" s="0"/>
      <c r="Y189" s="0"/>
    </row>
    <row r="190" customFormat="false" ht="13.8" hidden="false" customHeight="false" outlineLevel="0" collapsed="false">
      <c r="N190" s="27" t="n">
        <v>2.4050510571464</v>
      </c>
      <c r="P190" s="27" t="n">
        <f aca="false">(I158-N190)^2</f>
        <v>0.459614769116311</v>
      </c>
      <c r="R190" s="27" t="n">
        <f aca="false">N190^2</f>
        <v>5.78427058748103</v>
      </c>
      <c r="S190" s="0"/>
      <c r="T190" s="27" t="n">
        <f aca="false">(I158-$J$161)^2</f>
        <v>9.504889</v>
      </c>
      <c r="U190" s="0"/>
      <c r="V190" s="27" t="n">
        <f aca="false">I158-N190</f>
        <v>0.677948942853598</v>
      </c>
      <c r="W190" s="0"/>
      <c r="X190" s="0"/>
      <c r="Y190" s="0"/>
    </row>
    <row r="191" customFormat="false" ht="13.8" hidden="false" customHeight="false" outlineLevel="0" collapsed="false">
      <c r="N191" s="27" t="n">
        <v>3.19890827235615</v>
      </c>
      <c r="P191" s="27" t="n">
        <f aca="false">(I159-N191)^2</f>
        <v>0.119652532884419</v>
      </c>
      <c r="R191" s="27" t="n">
        <f aca="false">N191^2</f>
        <v>10.2330141349486</v>
      </c>
      <c r="S191" s="0"/>
      <c r="T191" s="27" t="n">
        <f aca="false">(I159-$J$161)^2</f>
        <v>8.139609</v>
      </c>
      <c r="U191" s="0"/>
      <c r="V191" s="27" t="n">
        <f aca="false">I159-N191</f>
        <v>-0.345908272356154</v>
      </c>
      <c r="W191" s="0"/>
      <c r="X191" s="0"/>
      <c r="Y191" s="0"/>
    </row>
    <row r="192" customFormat="false" ht="13.8" hidden="false" customHeight="false" outlineLevel="0" collapsed="false"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customFormat="false" ht="13.8" hidden="false" customHeight="true" outlineLevel="0" collapsed="false">
      <c r="O193" s="51" t="s">
        <v>31</v>
      </c>
      <c r="P193" s="51" t="n">
        <f aca="false">SUM(P36:P191)</f>
        <v>42.4117133686382</v>
      </c>
      <c r="Q193" s="51" t="s">
        <v>32</v>
      </c>
      <c r="R193" s="51" t="n">
        <f aca="false">SUM(R36:R191)</f>
        <v>4710.56229763145</v>
      </c>
      <c r="S193" s="51" t="s">
        <v>33</v>
      </c>
      <c r="T193" s="51" t="n">
        <f aca="false">SUM(T36:T191)</f>
        <v>4752.974011</v>
      </c>
      <c r="U193" s="51" t="s">
        <v>34</v>
      </c>
      <c r="V193" s="51" t="n">
        <f aca="false">AVERAGE(V36:V191)</f>
        <v>-5.56762613220995E-014</v>
      </c>
      <c r="W193" s="55" t="s">
        <v>35</v>
      </c>
      <c r="X193" s="55"/>
      <c r="Y193" s="55"/>
      <c r="Z193" s="0"/>
    </row>
    <row r="194" customFormat="false" ht="13.8" hidden="false" customHeight="false" outlineLevel="0" collapsed="false">
      <c r="O194" s="51"/>
      <c r="P194" s="51"/>
      <c r="Q194" s="51"/>
      <c r="R194" s="51"/>
      <c r="S194" s="51"/>
      <c r="T194" s="51"/>
      <c r="U194" s="51"/>
      <c r="V194" s="51"/>
      <c r="W194" s="55"/>
      <c r="X194" s="55"/>
      <c r="Y194" s="55"/>
      <c r="Z194" s="0"/>
    </row>
    <row r="195" customFormat="false" ht="13.8" hidden="false" customHeight="false" outlineLevel="0" collapsed="false">
      <c r="O195" s="51"/>
      <c r="P195" s="51"/>
      <c r="Q195" s="51"/>
      <c r="R195" s="51"/>
      <c r="S195" s="51"/>
      <c r="T195" s="51"/>
      <c r="U195" s="51"/>
      <c r="V195" s="51"/>
      <c r="W195" s="55"/>
      <c r="X195" s="55"/>
      <c r="Y195" s="55"/>
      <c r="Z195" s="0"/>
    </row>
    <row r="196" customFormat="false" ht="13.8" hidden="false" customHeight="false" outlineLevel="0" collapsed="false">
      <c r="O196" s="0"/>
      <c r="P196" s="0"/>
      <c r="R196" s="56"/>
      <c r="T196" s="57"/>
    </row>
    <row r="197" customFormat="false" ht="13.8" hidden="false" customHeight="true" outlineLevel="0" collapsed="false">
      <c r="O197" s="51" t="s">
        <v>36</v>
      </c>
      <c r="P197" s="51"/>
      <c r="Q197" s="51"/>
      <c r="R197" s="58" t="n">
        <f aca="false">1-(P193/T193)</f>
        <v>0.991076805118125</v>
      </c>
      <c r="S197" s="58"/>
      <c r="T197" s="58"/>
      <c r="U197" s="58"/>
      <c r="V197" s="58"/>
      <c r="W197" s="59" t="s">
        <v>37</v>
      </c>
      <c r="X197" s="59"/>
      <c r="Y197" s="59"/>
    </row>
    <row r="198" customFormat="false" ht="13.8" hidden="false" customHeight="false" outlineLevel="0" collapsed="false">
      <c r="O198" s="51"/>
      <c r="P198" s="51"/>
      <c r="Q198" s="51"/>
      <c r="R198" s="58"/>
      <c r="S198" s="58"/>
      <c r="T198" s="58"/>
      <c r="U198" s="58"/>
      <c r="V198" s="58"/>
      <c r="W198" s="59"/>
      <c r="X198" s="59"/>
      <c r="Y198" s="59"/>
    </row>
    <row r="199" customFormat="false" ht="13.8" hidden="false" customHeight="false" outlineLevel="0" collapsed="false">
      <c r="O199" s="51"/>
      <c r="P199" s="51"/>
      <c r="Q199" s="51"/>
      <c r="R199" s="58"/>
      <c r="S199" s="58"/>
      <c r="T199" s="58"/>
      <c r="U199" s="58"/>
      <c r="V199" s="58"/>
      <c r="W199" s="59"/>
      <c r="X199" s="59"/>
      <c r="Y199" s="59"/>
    </row>
  </sheetData>
  <mergeCells count="30">
    <mergeCell ref="B3:H3"/>
    <mergeCell ref="N3:T3"/>
    <mergeCell ref="AH3:AK3"/>
    <mergeCell ref="N12:P12"/>
    <mergeCell ref="O13:P13"/>
    <mergeCell ref="O14:P14"/>
    <mergeCell ref="O15:P15"/>
    <mergeCell ref="O16:P16"/>
    <mergeCell ref="O17:P17"/>
    <mergeCell ref="O18:P18"/>
    <mergeCell ref="O19:P19"/>
    <mergeCell ref="N23:O23"/>
    <mergeCell ref="N33:V33"/>
    <mergeCell ref="AD161:AD163"/>
    <mergeCell ref="AE161:AE163"/>
    <mergeCell ref="AD164:AE166"/>
    <mergeCell ref="AG183:AL186"/>
    <mergeCell ref="W184:AB187"/>
    <mergeCell ref="O193:O195"/>
    <mergeCell ref="P193:P195"/>
    <mergeCell ref="Q193:Q195"/>
    <mergeCell ref="R193:R195"/>
    <mergeCell ref="S193:S195"/>
    <mergeCell ref="T193:T195"/>
    <mergeCell ref="U193:U195"/>
    <mergeCell ref="V193:V195"/>
    <mergeCell ref="W193:Y195"/>
    <mergeCell ref="O197:Q199"/>
    <mergeCell ref="R197:V199"/>
    <mergeCell ref="W197:Y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5"/>
  <sheetViews>
    <sheetView showFormulas="false" showGridLines="true" showRowColHeaders="true" showZeros="true" rightToLeft="false" tabSelected="false" showOutlineSymbols="true" defaultGridColor="true" view="normal" topLeftCell="A124" colorId="64" zoomScale="60" zoomScaleNormal="60" zoomScalePageLayoutView="100" workbookViewId="0">
      <selection pane="topLeft" activeCell="A1" activeCellId="0" sqref="A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3" width="10.99"/>
    <col collapsed="false" customWidth="false" hidden="false" outlineLevel="0" max="2" min="2" style="3" width="10.69"/>
    <col collapsed="false" customWidth="true" hidden="false" outlineLevel="0" max="3" min="3" style="3" width="10.23"/>
    <col collapsed="false" customWidth="true" hidden="false" outlineLevel="0" max="4" min="4" style="3" width="11.07"/>
    <col collapsed="false" customWidth="true" hidden="false" outlineLevel="0" max="5" min="5" style="3" width="8.67"/>
    <col collapsed="false" customWidth="true" hidden="false" outlineLevel="0" max="6" min="6" style="3" width="8.24"/>
    <col collapsed="false" customWidth="true" hidden="false" outlineLevel="0" max="7" min="7" style="3" width="9.12"/>
    <col collapsed="false" customWidth="true" hidden="false" outlineLevel="0" max="8" min="8" style="3" width="8.67"/>
    <col collapsed="false" customWidth="true" hidden="false" outlineLevel="0" max="10" min="9" style="3" width="5.66"/>
    <col collapsed="false" customWidth="true" hidden="false" outlineLevel="0" max="11" min="11" style="4" width="6.51"/>
    <col collapsed="false" customWidth="true" hidden="false" outlineLevel="0" max="12" min="12" style="3" width="5.64"/>
    <col collapsed="false" customWidth="true" hidden="false" outlineLevel="0" max="13" min="13" style="3" width="7.08"/>
    <col collapsed="false" customWidth="true" hidden="false" outlineLevel="0" max="14" min="14" style="3" width="8.66"/>
    <col collapsed="false" customWidth="true" hidden="false" outlineLevel="0" max="15" min="15" style="3" width="8.46"/>
    <col collapsed="false" customWidth="true" hidden="false" outlineLevel="0" max="16" min="16" style="3" width="9.24"/>
    <col collapsed="false" customWidth="true" hidden="false" outlineLevel="0" max="17" min="17" style="3" width="8.67"/>
    <col collapsed="false" customWidth="true" hidden="false" outlineLevel="0" max="18" min="18" style="3" width="8.86"/>
    <col collapsed="false" customWidth="true" hidden="false" outlineLevel="0" max="19" min="19" style="3" width="9.55"/>
    <col collapsed="false" customWidth="true" hidden="false" outlineLevel="0" max="20" min="20" style="3" width="5.01"/>
    <col collapsed="false" customWidth="true" hidden="false" outlineLevel="0" max="21" min="21" style="4" width="6.51"/>
    <col collapsed="false" customWidth="true" hidden="false" outlineLevel="0" max="22" min="22" style="3" width="6.72"/>
    <col collapsed="false" customWidth="true" hidden="false" outlineLevel="0" max="23" min="23" style="3" width="12.39"/>
    <col collapsed="false" customWidth="true" hidden="false" outlineLevel="0" max="24" min="24" style="3" width="13.33"/>
    <col collapsed="false" customWidth="true" hidden="false" outlineLevel="0" max="25" min="25" style="3" width="13.57"/>
    <col collapsed="false" customWidth="true" hidden="false" outlineLevel="0" max="27" min="26" style="3" width="12.23"/>
    <col collapsed="false" customWidth="true" hidden="false" outlineLevel="0" max="28" min="28" style="3" width="17.18"/>
    <col collapsed="false" customWidth="true" hidden="false" outlineLevel="0" max="29" min="29" style="3" width="8.1"/>
    <col collapsed="false" customWidth="true" hidden="false" outlineLevel="0" max="30" min="30" style="3" width="7.16"/>
    <col collapsed="false" customWidth="true" hidden="false" outlineLevel="0" max="31" min="31" style="0" width="6.94"/>
    <col collapsed="false" customWidth="true" hidden="false" outlineLevel="0" max="32" min="32" style="0" width="17.27"/>
    <col collapsed="false" customWidth="true" hidden="false" outlineLevel="0" max="33" min="33" style="0" width="23.98"/>
    <col collapsed="false" customWidth="true" hidden="false" outlineLevel="0" max="34" min="34" style="0" width="6.94"/>
    <col collapsed="false" customWidth="true" hidden="false" outlineLevel="0" max="35" min="35" style="0" width="5.43"/>
    <col collapsed="false" customWidth="true" hidden="false" outlineLevel="0" max="37" min="36" style="0" width="3.98"/>
    <col collapsed="false" customWidth="true" hidden="false" outlineLevel="0" max="38" min="38" style="3" width="3.98"/>
    <col collapsed="false" customWidth="true" hidden="false" outlineLevel="0" max="39" min="39" style="3" width="13.43"/>
    <col collapsed="false" customWidth="true" hidden="false" outlineLevel="0" max="40" min="40" style="3" width="29.98"/>
    <col collapsed="false" customWidth="true" hidden="false" outlineLevel="0" max="41" min="41" style="3" width="20.84"/>
    <col collapsed="false" customWidth="true" hidden="false" outlineLevel="0" max="42" min="42" style="3" width="16.49"/>
    <col collapsed="false" customWidth="true" hidden="false" outlineLevel="0" max="43" min="43" style="3" width="16.81"/>
    <col collapsed="false" customWidth="true" hidden="false" outlineLevel="0" max="44" min="44" style="3" width="19.09"/>
    <col collapsed="false" customWidth="true" hidden="false" outlineLevel="0" max="45" min="45" style="3" width="14.21"/>
    <col collapsed="false" customWidth="false" hidden="false" outlineLevel="0" max="46" min="46" style="3" width="10.69"/>
    <col collapsed="false" customWidth="true" hidden="false" outlineLevel="0" max="47" min="47" style="3" width="16.81"/>
    <col collapsed="false" customWidth="true" hidden="false" outlineLevel="0" max="48" min="48" style="3" width="14.21"/>
    <col collapsed="false" customWidth="false" hidden="false" outlineLevel="0" max="1021" min="49" style="3" width="10.69"/>
  </cols>
  <sheetData>
    <row r="1" customFormat="false" ht="15" hidden="false" customHeight="false" outlineLevel="0" collapsed="false">
      <c r="A1" s="60" t="s">
        <v>38</v>
      </c>
      <c r="B1" s="60"/>
      <c r="C1" s="60"/>
      <c r="D1" s="60"/>
      <c r="E1" s="61" t="s">
        <v>0</v>
      </c>
      <c r="F1" s="62" t="n">
        <v>156</v>
      </c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E2" s="63" t="s">
        <v>1</v>
      </c>
      <c r="F2" s="64" t="n">
        <v>6</v>
      </c>
      <c r="M2" s="0"/>
      <c r="N2" s="0"/>
    </row>
    <row r="3" customFormat="false" ht="15" hidden="false" customHeight="false" outlineLevel="0" collapsed="false">
      <c r="A3" s="9" t="s">
        <v>2</v>
      </c>
      <c r="B3" s="0"/>
      <c r="C3" s="65" t="s">
        <v>39</v>
      </c>
      <c r="D3" s="65"/>
      <c r="E3" s="65"/>
      <c r="F3" s="65"/>
      <c r="G3" s="65"/>
      <c r="H3" s="65"/>
      <c r="I3" s="9" t="s">
        <v>4</v>
      </c>
      <c r="M3" s="65" t="s">
        <v>40</v>
      </c>
      <c r="N3" s="65"/>
      <c r="O3" s="65"/>
      <c r="P3" s="65"/>
      <c r="Q3" s="65"/>
      <c r="R3" s="65"/>
      <c r="S3" s="9" t="s">
        <v>41</v>
      </c>
      <c r="U3" s="66"/>
      <c r="W3" s="12" t="s">
        <v>42</v>
      </c>
      <c r="X3" s="12"/>
      <c r="Y3" s="12"/>
      <c r="Z3" s="12"/>
      <c r="AA3" s="12"/>
      <c r="AB3" s="12"/>
      <c r="AC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customFormat="false" ht="19.15" hidden="false" customHeight="true" outlineLevel="0" collapsed="false">
      <c r="A4" s="15" t="n">
        <v>1</v>
      </c>
      <c r="B4" s="0"/>
      <c r="C4" s="16" t="n">
        <v>1.34</v>
      </c>
      <c r="D4" s="16" t="n">
        <v>1.587</v>
      </c>
      <c r="E4" s="16" t="n">
        <v>0.986</v>
      </c>
      <c r="F4" s="16" t="n">
        <v>0.596</v>
      </c>
      <c r="G4" s="16" t="n">
        <v>0.153</v>
      </c>
      <c r="H4" s="16" t="n">
        <v>0.393</v>
      </c>
      <c r="I4" s="17" t="n">
        <v>7.769</v>
      </c>
      <c r="M4" s="16" t="n">
        <f aca="false">(C4-$C$161)/$C$162</f>
        <v>1.09152626545915</v>
      </c>
      <c r="N4" s="16" t="n">
        <f aca="false">(D4-$D$161)/$D$162</f>
        <v>1.26402662828542</v>
      </c>
      <c r="O4" s="16" t="n">
        <f aca="false">(E4-$E$161)/$E$162</f>
        <v>1.0769540069293</v>
      </c>
      <c r="P4" s="16" t="n">
        <f aca="false">(F4-$F$161)/$F$162</f>
        <v>1.41970994921752</v>
      </c>
      <c r="Q4" s="16" t="n">
        <f aca="false">(G4-$G$161)/$G$162</f>
        <v>-0.334327236356727</v>
      </c>
      <c r="R4" s="16" t="n">
        <f aca="false">(H4-$H$161)/$H$162</f>
        <v>2.98713668236431</v>
      </c>
      <c r="S4" s="17" t="n">
        <f aca="false">(I4-$I$161)/$I$162</f>
        <v>2.12187735783504</v>
      </c>
      <c r="W4" s="67" t="n">
        <f aca="false">CORREL($M$4:$M$159,M4:M159)</f>
        <v>1</v>
      </c>
      <c r="X4" s="68" t="n">
        <f aca="false">CORREL($M$4:$M$159,N4:N159)</f>
        <v>0.267589758773017</v>
      </c>
      <c r="Y4" s="68" t="n">
        <f aca="false">CORREL($M$4:$M$159,O4:O159)</f>
        <v>0.311431349652524</v>
      </c>
      <c r="Z4" s="68" t="n">
        <f aca="false">CORREL($M$4:$M$159,P4:P159)</f>
        <v>0.010860302672113</v>
      </c>
      <c r="AA4" s="68" t="n">
        <f aca="false">CORREL($M$4:$M$159,Q4:Q159)</f>
        <v>-0.0416762308666626</v>
      </c>
      <c r="AB4" s="69" t="n">
        <f aca="false">CORREL($M$4:$M$159,R4:R159)</f>
        <v>0.111578010872385</v>
      </c>
      <c r="AC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="74" customFormat="true" ht="15" hidden="false" customHeight="true" outlineLevel="0" collapsed="false">
      <c r="A5" s="15" t="n">
        <v>2</v>
      </c>
      <c r="B5" s="0"/>
      <c r="C5" s="16" t="n">
        <v>1.383</v>
      </c>
      <c r="D5" s="16" t="n">
        <v>1.573</v>
      </c>
      <c r="E5" s="16" t="n">
        <v>0.996</v>
      </c>
      <c r="F5" s="16" t="n">
        <v>0.592</v>
      </c>
      <c r="G5" s="16" t="n">
        <v>0.252</v>
      </c>
      <c r="H5" s="16" t="n">
        <v>0.41</v>
      </c>
      <c r="I5" s="17" t="n">
        <v>7.6</v>
      </c>
      <c r="J5" s="3"/>
      <c r="K5" s="70"/>
      <c r="L5" s="3"/>
      <c r="M5" s="16" t="n">
        <f aca="false">(C5-$C$161)/$C$162</f>
        <v>1.19946084671569</v>
      </c>
      <c r="N5" s="16" t="n">
        <f aca="false">(D5-$D$161)/$D$162</f>
        <v>1.21723383956438</v>
      </c>
      <c r="O5" s="16" t="n">
        <f aca="false">(E5-$E$161)/$E$162</f>
        <v>1.11825515867741</v>
      </c>
      <c r="P5" s="16" t="n">
        <f aca="false">(F5-$F$161)/$F$162</f>
        <v>1.3917944298127</v>
      </c>
      <c r="Q5" s="16" t="n">
        <f aca="false">(G5-$G$161)/$G$162</f>
        <v>0.70499438970875</v>
      </c>
      <c r="R5" s="16" t="n">
        <f aca="false">(H5-$H$161)/$H$162</f>
        <v>3.16695886608497</v>
      </c>
      <c r="S5" s="17" t="n">
        <f aca="false">(I5-$I$161)/$I$162</f>
        <v>1.97005184044234</v>
      </c>
      <c r="T5" s="3"/>
      <c r="U5" s="70"/>
      <c r="V5" s="3"/>
      <c r="W5" s="71" t="n">
        <f aca="false">CORREL($M$4:$M$159,M5:M160)</f>
        <v>0.595619529545307</v>
      </c>
      <c r="X5" s="72" t="n">
        <f aca="false">CORREL($N$4:$N$159,N4:N159)</f>
        <v>1</v>
      </c>
      <c r="Y5" s="72" t="n">
        <f aca="false">CORREL($N$4:$N$159,O4:O159)</f>
        <v>0.70018726960693</v>
      </c>
      <c r="Z5" s="72" t="n">
        <f aca="false">CORREL($N$4:$N$159,P4:P159)</f>
        <v>0.32506383085711</v>
      </c>
      <c r="AA5" s="72" t="n">
        <f aca="false">CORREL($N$4:$N$159,Q4:Q159)</f>
        <v>0.196568301654915</v>
      </c>
      <c r="AB5" s="73" t="n">
        <f aca="false">CORREL($N$4:$N$159,R4:R159)</f>
        <v>0.342230365530857</v>
      </c>
      <c r="AC5" s="0"/>
      <c r="AD5" s="3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MH5" s="0"/>
      <c r="AMI5" s="0"/>
      <c r="AMJ5" s="0"/>
    </row>
    <row r="6" customFormat="false" ht="13.8" hidden="false" customHeight="false" outlineLevel="0" collapsed="false">
      <c r="A6" s="15" t="n">
        <v>3</v>
      </c>
      <c r="B6" s="0"/>
      <c r="C6" s="16" t="n">
        <v>1.488</v>
      </c>
      <c r="D6" s="16" t="n">
        <v>1.582</v>
      </c>
      <c r="E6" s="16" t="n">
        <v>1.028</v>
      </c>
      <c r="F6" s="16" t="n">
        <v>0.603</v>
      </c>
      <c r="G6" s="16" t="n">
        <v>0.271</v>
      </c>
      <c r="H6" s="16" t="n">
        <v>0.341</v>
      </c>
      <c r="I6" s="17" t="n">
        <v>7.554</v>
      </c>
      <c r="M6" s="16" t="n">
        <f aca="false">(C6-$C$161)/$C$162</f>
        <v>1.46302203350492</v>
      </c>
      <c r="N6" s="16" t="n">
        <f aca="false">(D6-$D$161)/$D$162</f>
        <v>1.24731491802791</v>
      </c>
      <c r="O6" s="16" t="n">
        <f aca="false">(E6-$E$161)/$E$162</f>
        <v>1.25041884427137</v>
      </c>
      <c r="P6" s="16" t="n">
        <f aca="false">(F6-$F$161)/$F$162</f>
        <v>1.46856210817594</v>
      </c>
      <c r="Q6" s="16" t="n">
        <f aca="false">(G6-$G$161)/$G$162</f>
        <v>0.904460156327377</v>
      </c>
      <c r="R6" s="16" t="n">
        <f aca="false">(H6-$H$161)/$H$162</f>
        <v>2.43709235568933</v>
      </c>
      <c r="S6" s="17" t="n">
        <f aca="false">(I6-$I$161)/$I$162</f>
        <v>1.92872655168456</v>
      </c>
      <c r="U6" s="75"/>
      <c r="W6" s="71" t="n">
        <f aca="false">CORREL($M$4:$M$159,M6:M161)</f>
        <v>0.660837225643698</v>
      </c>
      <c r="X6" s="72" t="n">
        <f aca="false">CORREL($N$4:$N$159,N5:N160)</f>
        <v>0.412442891857834</v>
      </c>
      <c r="Y6" s="72" t="n">
        <f aca="false">CORREL($O$4:$O$159,O4:O159)</f>
        <v>1</v>
      </c>
      <c r="Z6" s="72" t="n">
        <f aca="false">CORREL($O$4:$O$159,P4:P159)</f>
        <v>0.267284520603558</v>
      </c>
      <c r="AA6" s="72" t="n">
        <f aca="false">CORREL($O$4:$O$159,Q4:Q159)</f>
        <v>0.17149625052018</v>
      </c>
      <c r="AB6" s="73" t="n">
        <f aca="false">CORREL($O$4:$O$159,R4:R159)</f>
        <v>0.436941116480218</v>
      </c>
      <c r="AC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customFormat="false" ht="13.8" hidden="false" customHeight="false" outlineLevel="0" collapsed="false">
      <c r="A7" s="15" t="n">
        <v>4</v>
      </c>
      <c r="B7" s="0"/>
      <c r="C7" s="16" t="n">
        <v>1.38</v>
      </c>
      <c r="D7" s="16" t="n">
        <v>1.624</v>
      </c>
      <c r="E7" s="16" t="n">
        <v>1.026</v>
      </c>
      <c r="F7" s="16" t="n">
        <v>0.591</v>
      </c>
      <c r="G7" s="16" t="n">
        <v>0.354</v>
      </c>
      <c r="H7" s="16" t="n">
        <v>0.118</v>
      </c>
      <c r="I7" s="17" t="n">
        <v>7.494</v>
      </c>
      <c r="M7" s="16" t="n">
        <f aca="false">(C7-$C$161)/$C$162</f>
        <v>1.19193052709314</v>
      </c>
      <c r="N7" s="16" t="n">
        <f aca="false">(D7-$D$161)/$D$162</f>
        <v>1.38769328419104</v>
      </c>
      <c r="O7" s="16" t="n">
        <f aca="false">(E7-$E$161)/$E$162</f>
        <v>1.24215861392175</v>
      </c>
      <c r="P7" s="16" t="n">
        <f aca="false">(F7-$F$161)/$F$162</f>
        <v>1.3848155499615</v>
      </c>
      <c r="Q7" s="16" t="n">
        <f aca="false">(G7-$G$161)/$G$162</f>
        <v>1.77581061050348</v>
      </c>
      <c r="R7" s="16" t="n">
        <f aca="false">(H7-$H$161)/$H$162</f>
        <v>0.0782484162947381</v>
      </c>
      <c r="S7" s="17" t="n">
        <f aca="false">(I7-$I$161)/$I$162</f>
        <v>1.87482400113094</v>
      </c>
      <c r="U7" s="75"/>
      <c r="W7" s="71" t="n">
        <f aca="false">CORREL($M$4:$M$159,M7:M162)</f>
        <v>0.608628646555369</v>
      </c>
      <c r="X7" s="72" t="n">
        <f aca="false">CORREL($N$4:$N$159,N6:N161)</f>
        <v>0.48336135724743</v>
      </c>
      <c r="Y7" s="72" t="n">
        <f aca="false">CORREL($O$4:$O$159,O5:O160)</f>
        <v>0.547946199847857</v>
      </c>
      <c r="Z7" s="72" t="n">
        <f aca="false">CORREL($P$4:$P$159,P4:P159)</f>
        <v>1</v>
      </c>
      <c r="AA7" s="72" t="n">
        <f aca="false">CORREL($P$4:$P$159,Q4:Q159)</f>
        <v>0.476885321264311</v>
      </c>
      <c r="AB7" s="73" t="n">
        <f aca="false">CORREL($P$4:$P$159,R4:R159)</f>
        <v>0.541754902871763</v>
      </c>
      <c r="AC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customFormat="false" ht="13.8" hidden="false" customHeight="false" outlineLevel="0" collapsed="false">
      <c r="A8" s="15" t="n">
        <v>5</v>
      </c>
      <c r="B8" s="0"/>
      <c r="C8" s="16" t="n">
        <v>1.396</v>
      </c>
      <c r="D8" s="16" t="n">
        <v>1.522</v>
      </c>
      <c r="E8" s="16" t="n">
        <v>0.999</v>
      </c>
      <c r="F8" s="16" t="n">
        <v>0.557</v>
      </c>
      <c r="G8" s="16" t="n">
        <v>0.322</v>
      </c>
      <c r="H8" s="16" t="n">
        <v>0.298</v>
      </c>
      <c r="I8" s="17" t="n">
        <v>7.488</v>
      </c>
      <c r="M8" s="16" t="n">
        <f aca="false">(C8-$C$161)/$C$162</f>
        <v>1.23209223174674</v>
      </c>
      <c r="N8" s="16" t="n">
        <f aca="false">(D8-$D$161)/$D$162</f>
        <v>1.04677439493772</v>
      </c>
      <c r="O8" s="16" t="n">
        <f aca="false">(E8-$E$161)/$E$162</f>
        <v>1.13064550420185</v>
      </c>
      <c r="P8" s="16" t="n">
        <f aca="false">(F8-$F$161)/$F$162</f>
        <v>1.14753363502059</v>
      </c>
      <c r="Q8" s="16" t="n">
        <f aca="false">(G8-$G$161)/$G$162</f>
        <v>1.43986826672474</v>
      </c>
      <c r="R8" s="16" t="n">
        <f aca="false">(H8-$H$161)/$H$162</f>
        <v>1.98224800863118</v>
      </c>
      <c r="S8" s="17" t="n">
        <f aca="false">(I8-$I$161)/$I$162</f>
        <v>1.86943374607558</v>
      </c>
      <c r="U8" s="75"/>
      <c r="W8" s="71" t="n">
        <f aca="false">CORREL($M$4:$M$159,M8:M163)</f>
        <v>0.65292497787203</v>
      </c>
      <c r="X8" s="72" t="n">
        <f aca="false">CORREL($N$4:$N$159,N7:N162)</f>
        <v>0.455953045289955</v>
      </c>
      <c r="Y8" s="72" t="n">
        <f aca="false">CORREL($O$4:$O$159,O6:O161)</f>
        <v>0.526316347977581</v>
      </c>
      <c r="Z8" s="72" t="n">
        <f aca="false">CORREL($P$4:$P$159,P5:P160)</f>
        <v>0.24015599211319</v>
      </c>
      <c r="AA8" s="72" t="n">
        <f aca="false">CORREL($Q$4:$Q$159,Q4:Q159)</f>
        <v>1</v>
      </c>
      <c r="AB8" s="73" t="n">
        <f aca="false">CORREL($Q$4:$Q$159,R4:R159)</f>
        <v>0.462434819585453</v>
      </c>
      <c r="AC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customFormat="false" ht="13.8" hidden="false" customHeight="false" outlineLevel="0" collapsed="false">
      <c r="A9" s="15" t="n">
        <v>6</v>
      </c>
      <c r="B9" s="0"/>
      <c r="C9" s="16" t="n">
        <v>1.452</v>
      </c>
      <c r="D9" s="16" t="n">
        <v>1.526</v>
      </c>
      <c r="E9" s="16" t="n">
        <v>1.052</v>
      </c>
      <c r="F9" s="16" t="n">
        <v>0.572</v>
      </c>
      <c r="G9" s="16" t="n">
        <v>0.263</v>
      </c>
      <c r="H9" s="16" t="n">
        <v>0.343</v>
      </c>
      <c r="I9" s="17" t="n">
        <v>7.48</v>
      </c>
      <c r="M9" s="16" t="n">
        <f aca="false">(C9-$C$161)/$C$162</f>
        <v>1.37265819803433</v>
      </c>
      <c r="N9" s="16" t="n">
        <f aca="false">(D9-$D$161)/$D$162</f>
        <v>1.06014376314374</v>
      </c>
      <c r="O9" s="16" t="n">
        <f aca="false">(E9-$E$161)/$E$162</f>
        <v>1.34954160846684</v>
      </c>
      <c r="P9" s="16" t="n">
        <f aca="false">(F9-$F$161)/$F$162</f>
        <v>1.25221683278864</v>
      </c>
      <c r="Q9" s="16" t="n">
        <f aca="false">(G9-$G$161)/$G$162</f>
        <v>0.820474570382692</v>
      </c>
      <c r="R9" s="16" t="n">
        <f aca="false">(H9-$H$161)/$H$162</f>
        <v>2.45824790671529</v>
      </c>
      <c r="S9" s="17" t="n">
        <f aca="false">(I9-$I$161)/$I$162</f>
        <v>1.8622467393351</v>
      </c>
      <c r="U9" s="75"/>
      <c r="W9" s="76" t="n">
        <f aca="false">CORREL($M$4:$M$159,M9:M164)</f>
        <v>0.592526637858556</v>
      </c>
      <c r="X9" s="77" t="n">
        <f aca="false">CORREL($N$4:$N$159,N8:N163)</f>
        <v>0.413838319454584</v>
      </c>
      <c r="Y9" s="77" t="n">
        <f aca="false">CORREL($O$4:$O$159,O7:O162)</f>
        <v>0.442366066981522</v>
      </c>
      <c r="Z9" s="77" t="n">
        <f aca="false">CORREL($P$4:$P$159,P6:P161)</f>
        <v>0.221673044657077</v>
      </c>
      <c r="AA9" s="77" t="n">
        <f aca="false">CORREL($Q$4:$Q$159,Q5:Q160)</f>
        <v>0.0585136052038206</v>
      </c>
      <c r="AB9" s="78" t="n">
        <f aca="false">CORREL($R$4:$R$159,R4:R159)</f>
        <v>1</v>
      </c>
      <c r="AC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 customFormat="false" ht="13.8" hidden="false" customHeight="false" outlineLevel="0" collapsed="false">
      <c r="A10" s="15" t="n">
        <v>7</v>
      </c>
      <c r="B10" s="0"/>
      <c r="C10" s="16" t="n">
        <v>1.387</v>
      </c>
      <c r="D10" s="16" t="n">
        <v>1.487</v>
      </c>
      <c r="E10" s="16" t="n">
        <v>1.009</v>
      </c>
      <c r="F10" s="16" t="n">
        <v>0.574</v>
      </c>
      <c r="G10" s="16" t="n">
        <v>0.267</v>
      </c>
      <c r="H10" s="16" t="n">
        <v>0.373</v>
      </c>
      <c r="I10" s="17" t="n">
        <v>7.343</v>
      </c>
      <c r="M10" s="16" t="n">
        <f aca="false">(C10-$C$161)/$C$162</f>
        <v>1.20950127287909</v>
      </c>
      <c r="N10" s="16" t="n">
        <f aca="false">(D10-$D$161)/$D$162</f>
        <v>0.929792423135118</v>
      </c>
      <c r="O10" s="16" t="n">
        <f aca="false">(E10-$E$161)/$E$162</f>
        <v>1.17194665594996</v>
      </c>
      <c r="P10" s="16" t="n">
        <f aca="false">(F10-$F$161)/$F$162</f>
        <v>1.26617459249105</v>
      </c>
      <c r="Q10" s="16" t="n">
        <f aca="false">(G10-$G$161)/$G$162</f>
        <v>0.862467363355035</v>
      </c>
      <c r="R10" s="16" t="n">
        <f aca="false">(H10-$H$161)/$H$162</f>
        <v>2.7755811721047</v>
      </c>
      <c r="S10" s="17" t="n">
        <f aca="false">(I10-$I$161)/$I$162</f>
        <v>1.73916924890432</v>
      </c>
      <c r="U10" s="75"/>
      <c r="W10" s="0"/>
      <c r="X10" s="0"/>
      <c r="Y10" s="0"/>
      <c r="Z10" s="0"/>
      <c r="AA10" s="0"/>
      <c r="AB10" s="0"/>
      <c r="AC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 customFormat="false" ht="13.8" hidden="false" customHeight="false" outlineLevel="0" collapsed="false">
      <c r="A11" s="15" t="n">
        <v>8</v>
      </c>
      <c r="B11" s="0"/>
      <c r="C11" s="16" t="n">
        <v>1.303</v>
      </c>
      <c r="D11" s="16" t="n">
        <v>1.557</v>
      </c>
      <c r="E11" s="16" t="n">
        <v>1.026</v>
      </c>
      <c r="F11" s="16" t="n">
        <v>0.585</v>
      </c>
      <c r="G11" s="16" t="n">
        <v>0.33</v>
      </c>
      <c r="H11" s="16" t="n">
        <v>0.38</v>
      </c>
      <c r="I11" s="17" t="n">
        <v>7.307</v>
      </c>
      <c r="M11" s="16" t="n">
        <f aca="false">(C11-$C$161)/$C$162</f>
        <v>0.998652323447708</v>
      </c>
      <c r="N11" s="16" t="n">
        <f aca="false">(D11-$D$161)/$D$162</f>
        <v>1.16375636674033</v>
      </c>
      <c r="O11" s="16" t="n">
        <f aca="false">(E11-$E$161)/$E$162</f>
        <v>1.24215861392175</v>
      </c>
      <c r="P11" s="16" t="n">
        <f aca="false">(F11-$F$161)/$F$162</f>
        <v>1.34294227085428</v>
      </c>
      <c r="Q11" s="16" t="n">
        <f aca="false">(G11-$G$161)/$G$162</f>
        <v>1.52385385266943</v>
      </c>
      <c r="R11" s="16" t="n">
        <f aca="false">(H11-$H$161)/$H$162</f>
        <v>2.84962560069556</v>
      </c>
      <c r="S11" s="17" t="n">
        <f aca="false">(I11-$I$161)/$I$162</f>
        <v>1.70682771857215</v>
      </c>
      <c r="U11" s="75"/>
      <c r="W11" s="0"/>
      <c r="X11" s="0"/>
      <c r="Y11" s="0"/>
      <c r="Z11" s="0"/>
      <c r="AA11" s="0"/>
      <c r="AB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 customFormat="false" ht="13.8" hidden="false" customHeight="false" outlineLevel="0" collapsed="false">
      <c r="A12" s="15" t="n">
        <v>9</v>
      </c>
      <c r="B12" s="0"/>
      <c r="C12" s="16" t="n">
        <v>1.365</v>
      </c>
      <c r="D12" s="16" t="n">
        <v>1.505</v>
      </c>
      <c r="E12" s="16" t="n">
        <v>1.039</v>
      </c>
      <c r="F12" s="16" t="n">
        <v>0.584</v>
      </c>
      <c r="G12" s="16" t="n">
        <v>0.285</v>
      </c>
      <c r="H12" s="16" t="n">
        <v>0.308</v>
      </c>
      <c r="I12" s="17" t="n">
        <v>7.278</v>
      </c>
      <c r="M12" s="16" t="n">
        <f aca="false">(C12-$C$161)/$C$162</f>
        <v>1.1542789289804</v>
      </c>
      <c r="N12" s="16" t="n">
        <f aca="false">(D12-$D$161)/$D$162</f>
        <v>0.989954580062172</v>
      </c>
      <c r="O12" s="16" t="n">
        <f aca="false">(E12-$E$161)/$E$162</f>
        <v>1.2958501111943</v>
      </c>
      <c r="P12" s="16" t="n">
        <f aca="false">(F12-$F$161)/$F$162</f>
        <v>1.33596339100308</v>
      </c>
      <c r="Q12" s="16" t="n">
        <f aca="false">(G12-$G$161)/$G$162</f>
        <v>1.05143493173058</v>
      </c>
      <c r="R12" s="16" t="n">
        <f aca="false">(H12-$H$161)/$H$162</f>
        <v>2.08802576376099</v>
      </c>
      <c r="S12" s="17" t="n">
        <f aca="false">(I12-$I$161)/$I$162</f>
        <v>1.6807748191379</v>
      </c>
      <c r="U12" s="75"/>
      <c r="W12" s="12" t="s">
        <v>43</v>
      </c>
      <c r="X12" s="12"/>
      <c r="Y12" s="12"/>
      <c r="Z12" s="12"/>
      <c r="AA12" s="12"/>
      <c r="AB12" s="12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customFormat="false" ht="13.8" hidden="false" customHeight="false" outlineLevel="0" collapsed="false">
      <c r="A13" s="15" t="n">
        <v>10</v>
      </c>
      <c r="B13" s="0"/>
      <c r="C13" s="16" t="n">
        <v>1.376</v>
      </c>
      <c r="D13" s="16" t="n">
        <v>1.475</v>
      </c>
      <c r="E13" s="16" t="n">
        <v>1.016</v>
      </c>
      <c r="F13" s="16" t="n">
        <v>0.532</v>
      </c>
      <c r="G13" s="16" t="n">
        <v>0.244</v>
      </c>
      <c r="H13" s="16" t="n">
        <v>0.226</v>
      </c>
      <c r="I13" s="17" t="n">
        <v>7.246</v>
      </c>
      <c r="M13" s="16" t="n">
        <f aca="false">(C13-$C$161)/$C$162</f>
        <v>1.18189010092974</v>
      </c>
      <c r="N13" s="16" t="n">
        <f aca="false">(D13-$D$161)/$D$162</f>
        <v>0.889684318517081</v>
      </c>
      <c r="O13" s="16" t="n">
        <f aca="false">(E13-$E$161)/$E$162</f>
        <v>1.20085746217364</v>
      </c>
      <c r="P13" s="16" t="n">
        <f aca="false">(F13-$F$161)/$F$162</f>
        <v>0.973061638740514</v>
      </c>
      <c r="Q13" s="16" t="n">
        <f aca="false">(G13-$G$161)/$G$162</f>
        <v>0.621008803764065</v>
      </c>
      <c r="R13" s="16" t="n">
        <f aca="false">(H13-$H$161)/$H$162</f>
        <v>1.2206481716966</v>
      </c>
      <c r="S13" s="17" t="n">
        <f aca="false">(I13-$I$161)/$I$162</f>
        <v>1.65202679217597</v>
      </c>
      <c r="U13" s="75"/>
      <c r="W13" s="79" t="n">
        <f aca="false" t="array" ref="W13:AB18">MINVERSE(W4:AB9)</f>
        <v>1.24189019294185</v>
      </c>
      <c r="X13" s="68" t="n">
        <v>-0.318313638736446</v>
      </c>
      <c r="Y13" s="68" t="n">
        <v>-0.28117928060619</v>
      </c>
      <c r="Z13" s="68" t="n">
        <v>0.149645222610782</v>
      </c>
      <c r="AA13" s="68" t="n">
        <v>0.0929901173731724</v>
      </c>
      <c r="AB13" s="69" t="n">
        <v>-0.0308451569043902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 customFormat="false" ht="13.8" hidden="false" customHeight="false" outlineLevel="0" collapsed="false">
      <c r="A14" s="15" t="n">
        <v>11</v>
      </c>
      <c r="B14" s="0"/>
      <c r="C14" s="16" t="n">
        <v>1.372</v>
      </c>
      <c r="D14" s="16" t="n">
        <v>1.548</v>
      </c>
      <c r="E14" s="16" t="n">
        <v>1.036</v>
      </c>
      <c r="F14" s="16" t="n">
        <v>0.557</v>
      </c>
      <c r="G14" s="16" t="n">
        <v>0.332</v>
      </c>
      <c r="H14" s="16" t="n">
        <v>0.29</v>
      </c>
      <c r="I14" s="17" t="n">
        <v>7.228</v>
      </c>
      <c r="M14" s="16" t="n">
        <f aca="false">(C14-$C$161)/$C$162</f>
        <v>1.17184967476634</v>
      </c>
      <c r="N14" s="16" t="n">
        <f aca="false">(D14-$D$161)/$D$162</f>
        <v>1.1336752882768</v>
      </c>
      <c r="O14" s="16" t="n">
        <f aca="false">(E14-$E$161)/$E$162</f>
        <v>1.28345976566986</v>
      </c>
      <c r="P14" s="16" t="n">
        <f aca="false">(F14-$F$161)/$F$162</f>
        <v>1.14753363502059</v>
      </c>
      <c r="Q14" s="16" t="n">
        <f aca="false">(G14-$G$161)/$G$162</f>
        <v>1.5448502491556</v>
      </c>
      <c r="R14" s="16" t="n">
        <f aca="false">(H14-$H$161)/$H$162</f>
        <v>1.89762580452734</v>
      </c>
      <c r="S14" s="17" t="n">
        <f aca="false">(I14-$I$161)/$I$162</f>
        <v>1.63585602700988</v>
      </c>
      <c r="U14" s="75"/>
      <c r="W14" s="71" t="n">
        <v>-0.174660278470071</v>
      </c>
      <c r="X14" s="80" t="n">
        <v>1.53626840796547</v>
      </c>
      <c r="Y14" s="72" t="n">
        <v>-0.87346603177097</v>
      </c>
      <c r="Z14" s="72" t="n">
        <v>-0.263025090998371</v>
      </c>
      <c r="AA14" s="72" t="n">
        <v>-0.0360536238135263</v>
      </c>
      <c r="AB14" s="73" t="n">
        <v>0.0345513544184002</v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13.8" hidden="false" customHeight="false" outlineLevel="0" collapsed="false">
      <c r="A15" s="15" t="n">
        <v>12</v>
      </c>
      <c r="B15" s="0"/>
      <c r="C15" s="16" t="n">
        <v>1.034</v>
      </c>
      <c r="D15" s="16" t="n">
        <v>1.441</v>
      </c>
      <c r="E15" s="16" t="n">
        <v>0.963</v>
      </c>
      <c r="F15" s="16" t="n">
        <v>0.558</v>
      </c>
      <c r="G15" s="16" t="n">
        <v>0.144</v>
      </c>
      <c r="H15" s="16" t="n">
        <v>0.093</v>
      </c>
      <c r="I15" s="17" t="n">
        <v>7.167</v>
      </c>
      <c r="M15" s="16" t="n">
        <f aca="false">(C15-$C$161)/$C$162</f>
        <v>0.323433663959113</v>
      </c>
      <c r="N15" s="16" t="n">
        <f aca="false">(D15-$D$161)/$D$162</f>
        <v>0.776044688765977</v>
      </c>
      <c r="O15" s="16" t="n">
        <f aca="false">(E15-$E$161)/$E$162</f>
        <v>0.981961357908644</v>
      </c>
      <c r="P15" s="16" t="n">
        <f aca="false">(F15-$F$161)/$F$162</f>
        <v>1.1545125148718</v>
      </c>
      <c r="Q15" s="16" t="n">
        <f aca="false">(G15-$G$161)/$G$162</f>
        <v>-0.428811020544497</v>
      </c>
      <c r="R15" s="16" t="n">
        <f aca="false">(H15-$H$161)/$H$162</f>
        <v>-0.186195971529768</v>
      </c>
      <c r="S15" s="17" t="n">
        <f aca="false">(I15-$I$161)/$I$162</f>
        <v>1.5810551006137</v>
      </c>
      <c r="U15" s="75"/>
      <c r="W15" s="71" t="n">
        <v>-0.512356758876542</v>
      </c>
      <c r="X15" s="72" t="n">
        <v>-0.20960117336037</v>
      </c>
      <c r="Y15" s="80" t="n">
        <v>1.69658840829392</v>
      </c>
      <c r="Z15" s="72" t="n">
        <v>-0.257959197261908</v>
      </c>
      <c r="AA15" s="72" t="n">
        <v>-0.123786268390721</v>
      </c>
      <c r="AB15" s="73" t="n">
        <v>-0.415415858592136</v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</row>
    <row r="16" customFormat="false" ht="13.8" hidden="false" customHeight="false" outlineLevel="0" collapsed="false">
      <c r="A16" s="15" t="n">
        <v>13</v>
      </c>
      <c r="B16" s="0"/>
      <c r="C16" s="16" t="n">
        <v>1.276</v>
      </c>
      <c r="D16" s="16" t="n">
        <v>1.455</v>
      </c>
      <c r="E16" s="16" t="n">
        <v>1.029</v>
      </c>
      <c r="F16" s="16" t="n">
        <v>0.371</v>
      </c>
      <c r="G16" s="16" t="n">
        <v>0.261</v>
      </c>
      <c r="H16" s="16" t="n">
        <v>0.082</v>
      </c>
      <c r="I16" s="17" t="n">
        <v>7.139</v>
      </c>
      <c r="M16" s="16" t="n">
        <f aca="false">(C16-$C$161)/$C$162</f>
        <v>0.930879446844764</v>
      </c>
      <c r="N16" s="16" t="n">
        <f aca="false">(D16-$D$161)/$D$162</f>
        <v>0.82283747748702</v>
      </c>
      <c r="O16" s="16" t="n">
        <f aca="false">(E16-$E$161)/$E$162</f>
        <v>1.25454895944619</v>
      </c>
      <c r="P16" s="16" t="n">
        <f aca="false">(F16-$F$161)/$F$162</f>
        <v>-0.150538017303196</v>
      </c>
      <c r="Q16" s="16" t="n">
        <f aca="false">(G16-$G$161)/$G$162</f>
        <v>0.799478173896521</v>
      </c>
      <c r="R16" s="16" t="n">
        <f aca="false">(H16-$H$161)/$H$162</f>
        <v>-0.302551502172551</v>
      </c>
      <c r="S16" s="17" t="n">
        <f aca="false">(I16-$I$161)/$I$162</f>
        <v>1.55590057702201</v>
      </c>
      <c r="U16" s="75"/>
      <c r="W16" s="71" t="n">
        <v>-0.0431275425128488</v>
      </c>
      <c r="X16" s="72" t="n">
        <v>-0.173862200329467</v>
      </c>
      <c r="Y16" s="72" t="n">
        <v>-0.147530076845424</v>
      </c>
      <c r="Z16" s="80" t="n">
        <v>1.29849993554512</v>
      </c>
      <c r="AA16" s="72" t="n">
        <v>-0.54261126822666</v>
      </c>
      <c r="AB16" s="73" t="n">
        <v>-0.323771396263408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3.8" hidden="false" customHeight="false" outlineLevel="0" collapsed="false">
      <c r="A17" s="15" t="n">
        <v>14</v>
      </c>
      <c r="B17" s="0"/>
      <c r="C17" s="16" t="n">
        <v>1.609</v>
      </c>
      <c r="D17" s="16" t="n">
        <v>1.479</v>
      </c>
      <c r="E17" s="16" t="n">
        <v>1.012</v>
      </c>
      <c r="F17" s="16" t="n">
        <v>0.526</v>
      </c>
      <c r="G17" s="16" t="n">
        <v>0.194</v>
      </c>
      <c r="H17" s="16" t="n">
        <v>0.316</v>
      </c>
      <c r="I17" s="17" t="n">
        <v>7.09</v>
      </c>
      <c r="M17" s="16" t="n">
        <f aca="false">(C17-$C$161)/$C$162</f>
        <v>1.76674492494775</v>
      </c>
      <c r="N17" s="16" t="n">
        <f aca="false">(D17-$D$161)/$D$162</f>
        <v>0.903053686723093</v>
      </c>
      <c r="O17" s="16" t="n">
        <f aca="false">(E17-$E$161)/$E$162</f>
        <v>1.18433700147439</v>
      </c>
      <c r="P17" s="16" t="n">
        <f aca="false">(F17-$F$161)/$F$162</f>
        <v>0.931188359633295</v>
      </c>
      <c r="Q17" s="16" t="n">
        <f aca="false">(G17-$G$161)/$G$162</f>
        <v>0.0960988916097841</v>
      </c>
      <c r="R17" s="16" t="n">
        <f aca="false">(H17-$H$161)/$H$162</f>
        <v>2.17264796786483</v>
      </c>
      <c r="S17" s="17" t="n">
        <f aca="false">(I17-$I$161)/$I$162</f>
        <v>1.51188016073655</v>
      </c>
      <c r="U17" s="75"/>
      <c r="W17" s="71" t="n">
        <v>-0.26063021119257</v>
      </c>
      <c r="X17" s="72" t="n">
        <v>-0.199887972365898</v>
      </c>
      <c r="Y17" s="72" t="n">
        <v>-0.193152313658763</v>
      </c>
      <c r="Z17" s="72" t="n">
        <v>-0.0851521340243226</v>
      </c>
      <c r="AA17" s="80" t="n">
        <v>1.11910167868058</v>
      </c>
      <c r="AB17" s="73" t="n">
        <v>-0.289495474813842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</row>
    <row r="18" customFormat="false" ht="13.8" hidden="false" customHeight="false" outlineLevel="0" collapsed="false">
      <c r="A18" s="15" t="n">
        <v>15</v>
      </c>
      <c r="B18" s="0"/>
      <c r="C18" s="16" t="n">
        <v>1.333</v>
      </c>
      <c r="D18" s="16" t="n">
        <v>1.538</v>
      </c>
      <c r="E18" s="16" t="n">
        <v>0.996</v>
      </c>
      <c r="F18" s="16" t="n">
        <v>0.45</v>
      </c>
      <c r="G18" s="16" t="n">
        <v>0.348</v>
      </c>
      <c r="H18" s="16" t="n">
        <v>0.278</v>
      </c>
      <c r="I18" s="17" t="n">
        <v>7.054</v>
      </c>
      <c r="M18" s="16" t="n">
        <f aca="false">(C18-$C$161)/$C$162</f>
        <v>1.0739555196732</v>
      </c>
      <c r="N18" s="16" t="n">
        <f aca="false">(D18-$D$161)/$D$162</f>
        <v>1.10025186776177</v>
      </c>
      <c r="O18" s="16" t="n">
        <f aca="false">(E18-$E$161)/$E$162</f>
        <v>1.11825515867741</v>
      </c>
      <c r="P18" s="16" t="n">
        <f aca="false">(F18-$F$161)/$F$162</f>
        <v>0.400793490941854</v>
      </c>
      <c r="Q18" s="16" t="n">
        <f aca="false">(G18-$G$161)/$G$162</f>
        <v>1.71282142104497</v>
      </c>
      <c r="R18" s="16" t="n">
        <f aca="false">(H18-$H$161)/$H$162</f>
        <v>1.77069249837158</v>
      </c>
      <c r="S18" s="17" t="n">
        <f aca="false">(I18-$I$161)/$I$162</f>
        <v>1.47953863040438</v>
      </c>
      <c r="U18" s="75"/>
      <c r="W18" s="76" t="n">
        <v>-0.412112033240896</v>
      </c>
      <c r="X18" s="77" t="n">
        <v>-0.304200250146608</v>
      </c>
      <c r="Y18" s="77" t="n">
        <v>-0.178427733463134</v>
      </c>
      <c r="Z18" s="77" t="n">
        <v>-0.14856639930429</v>
      </c>
      <c r="AA18" s="77" t="n">
        <v>0.0693797122661547</v>
      </c>
      <c r="AB18" s="81" t="n">
        <v>1.27645459729867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13.8" hidden="false" customHeight="false" outlineLevel="0" collapsed="false">
      <c r="A19" s="15" t="n">
        <v>16</v>
      </c>
      <c r="B19" s="0"/>
      <c r="C19" s="16" t="n">
        <v>1.499</v>
      </c>
      <c r="D19" s="16" t="n">
        <v>1.553</v>
      </c>
      <c r="E19" s="16" t="n">
        <v>0.999</v>
      </c>
      <c r="F19" s="16" t="n">
        <v>0.516</v>
      </c>
      <c r="G19" s="16" t="n">
        <v>0.298</v>
      </c>
      <c r="H19" s="16" t="n">
        <v>0.31</v>
      </c>
      <c r="I19" s="17" t="n">
        <v>7.021</v>
      </c>
      <c r="M19" s="16" t="n">
        <f aca="false">(C19-$C$161)/$C$162</f>
        <v>1.49063320545427</v>
      </c>
      <c r="N19" s="16" t="n">
        <f aca="false">(D19-$D$161)/$D$162</f>
        <v>1.15038699853432</v>
      </c>
      <c r="O19" s="16" t="n">
        <f aca="false">(E19-$E$161)/$E$162</f>
        <v>1.13064550420185</v>
      </c>
      <c r="P19" s="16" t="n">
        <f aca="false">(F19-$F$161)/$F$162</f>
        <v>0.861399561121263</v>
      </c>
      <c r="Q19" s="16" t="n">
        <f aca="false">(G19-$G$161)/$G$162</f>
        <v>1.18791150889069</v>
      </c>
      <c r="R19" s="16" t="n">
        <f aca="false">(H19-$H$161)/$H$162</f>
        <v>2.10918131478695</v>
      </c>
      <c r="S19" s="17" t="n">
        <f aca="false">(I19-$I$161)/$I$162</f>
        <v>1.44989222759988</v>
      </c>
      <c r="U19" s="75"/>
      <c r="W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</row>
    <row r="20" customFormat="false" ht="13.8" hidden="false" customHeight="false" outlineLevel="0" collapsed="false">
      <c r="A20" s="15" t="n">
        <v>17</v>
      </c>
      <c r="B20" s="0"/>
      <c r="C20" s="16" t="n">
        <v>1.373</v>
      </c>
      <c r="D20" s="16" t="n">
        <v>1.454</v>
      </c>
      <c r="E20" s="16" t="n">
        <v>0.987</v>
      </c>
      <c r="F20" s="16" t="n">
        <v>0.495</v>
      </c>
      <c r="G20" s="16" t="n">
        <v>0.261</v>
      </c>
      <c r="H20" s="16" t="n">
        <v>0.265</v>
      </c>
      <c r="I20" s="17" t="n">
        <v>6.985</v>
      </c>
      <c r="M20" s="16" t="n">
        <f aca="false">(C20-$C$161)/$C$162</f>
        <v>1.17435978130719</v>
      </c>
      <c r="N20" s="16" t="n">
        <f aca="false">(D20-$D$161)/$D$162</f>
        <v>0.819495135435516</v>
      </c>
      <c r="O20" s="16" t="n">
        <f aca="false">(E20-$E$161)/$E$162</f>
        <v>1.08108412210411</v>
      </c>
      <c r="P20" s="16" t="n">
        <f aca="false">(F20-$F$161)/$F$162</f>
        <v>0.714843084245997</v>
      </c>
      <c r="Q20" s="16" t="n">
        <f aca="false">(G20-$G$161)/$G$162</f>
        <v>0.799478173896521</v>
      </c>
      <c r="R20" s="16" t="n">
        <f aca="false">(H20-$H$161)/$H$162</f>
        <v>1.63318141670283</v>
      </c>
      <c r="S20" s="17" t="n">
        <f aca="false">(I20-$I$161)/$I$162</f>
        <v>1.41755069726771</v>
      </c>
      <c r="U20" s="75"/>
      <c r="W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 customFormat="false" ht="13.8" hidden="false" customHeight="true" outlineLevel="0" collapsed="false">
      <c r="A21" s="15" t="n">
        <v>18</v>
      </c>
      <c r="B21" s="0"/>
      <c r="C21" s="16" t="n">
        <v>1.356</v>
      </c>
      <c r="D21" s="16" t="n">
        <v>1.504</v>
      </c>
      <c r="E21" s="16" t="n">
        <v>0.986</v>
      </c>
      <c r="F21" s="16" t="n">
        <v>0.473</v>
      </c>
      <c r="G21" s="16" t="n">
        <v>0.16</v>
      </c>
      <c r="H21" s="16" t="n">
        <v>0.21</v>
      </c>
      <c r="I21" s="17" t="n">
        <v>6.923</v>
      </c>
      <c r="M21" s="16" t="n">
        <f aca="false">(C21-$C$161)/$C$162</f>
        <v>1.13168797011275</v>
      </c>
      <c r="N21" s="16" t="n">
        <f aca="false">(D21-$D$161)/$D$162</f>
        <v>0.986612238010669</v>
      </c>
      <c r="O21" s="16" t="n">
        <f aca="false">(E21-$E$161)/$E$162</f>
        <v>1.0769540069293</v>
      </c>
      <c r="P21" s="16" t="n">
        <f aca="false">(F21-$F$161)/$F$162</f>
        <v>0.561307727519527</v>
      </c>
      <c r="Q21" s="16" t="n">
        <f aca="false">(G21-$G$161)/$G$162</f>
        <v>-0.260839848655127</v>
      </c>
      <c r="R21" s="16" t="n">
        <f aca="false">(H21-$H$161)/$H$162</f>
        <v>1.05140376348892</v>
      </c>
      <c r="S21" s="17" t="n">
        <f aca="false">(I21-$I$161)/$I$162</f>
        <v>1.36185139502897</v>
      </c>
      <c r="U21" s="75"/>
      <c r="W21" s="9" t="s">
        <v>44</v>
      </c>
      <c r="X21" s="82" t="n">
        <f aca="false">W13</f>
        <v>1.24189019294185</v>
      </c>
      <c r="Y21" s="82"/>
      <c r="Z21" s="83" t="s">
        <v>45</v>
      </c>
      <c r="AA21" s="83"/>
      <c r="AB21" s="83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</row>
    <row r="22" customFormat="false" ht="13.8" hidden="false" customHeight="false" outlineLevel="0" collapsed="false">
      <c r="A22" s="15" t="n">
        <v>19</v>
      </c>
      <c r="B22" s="0"/>
      <c r="C22" s="16" t="n">
        <v>1.433</v>
      </c>
      <c r="D22" s="16" t="n">
        <v>1.457</v>
      </c>
      <c r="E22" s="16" t="n">
        <v>0.874</v>
      </c>
      <c r="F22" s="16" t="n">
        <v>0.454</v>
      </c>
      <c r="G22" s="16" t="n">
        <v>0.28</v>
      </c>
      <c r="H22" s="16" t="n">
        <v>0.128</v>
      </c>
      <c r="I22" s="17" t="n">
        <v>6.892</v>
      </c>
      <c r="M22" s="16" t="n">
        <f aca="false">(C22-$C$161)/$C$162</f>
        <v>1.32496617375818</v>
      </c>
      <c r="N22" s="16" t="n">
        <f aca="false">(D22-$D$161)/$D$162</f>
        <v>0.829522161590026</v>
      </c>
      <c r="O22" s="16" t="n">
        <f aca="false">(E22-$E$161)/$E$162</f>
        <v>0.614381107350444</v>
      </c>
      <c r="P22" s="16" t="n">
        <f aca="false">(F22-$F$161)/$F$162</f>
        <v>0.428709010346667</v>
      </c>
      <c r="Q22" s="16" t="n">
        <f aca="false">(G22-$G$161)/$G$162</f>
        <v>0.998943940515148</v>
      </c>
      <c r="R22" s="16" t="n">
        <f aca="false">(H22-$H$161)/$H$162</f>
        <v>0.184026171424541</v>
      </c>
      <c r="S22" s="17" t="n">
        <f aca="false">(I22-$I$161)/$I$162</f>
        <v>1.3340017439096</v>
      </c>
      <c r="U22" s="75"/>
      <c r="W22" s="9" t="s">
        <v>46</v>
      </c>
      <c r="X22" s="82" t="n">
        <f aca="false">X14</f>
        <v>1.53626840796547</v>
      </c>
      <c r="Y22" s="82"/>
      <c r="Z22" s="83"/>
      <c r="AA22" s="83"/>
      <c r="AB22" s="83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</row>
    <row r="23" customFormat="false" ht="13.8" hidden="false" customHeight="false" outlineLevel="0" collapsed="false">
      <c r="A23" s="15" t="n">
        <v>20</v>
      </c>
      <c r="B23" s="0"/>
      <c r="C23" s="16" t="n">
        <v>1.269</v>
      </c>
      <c r="D23" s="16" t="n">
        <v>1.487</v>
      </c>
      <c r="E23" s="16" t="n">
        <v>0.92</v>
      </c>
      <c r="F23" s="16" t="n">
        <v>0.457</v>
      </c>
      <c r="G23" s="16" t="n">
        <v>0.046</v>
      </c>
      <c r="H23" s="16" t="n">
        <v>0.036</v>
      </c>
      <c r="I23" s="17" t="n">
        <v>6.852</v>
      </c>
      <c r="M23" s="16" t="n">
        <f aca="false">(C23-$C$161)/$C$162</f>
        <v>0.913308701058815</v>
      </c>
      <c r="N23" s="16" t="n">
        <f aca="false">(D23-$D$161)/$D$162</f>
        <v>0.929792423135118</v>
      </c>
      <c r="O23" s="16" t="n">
        <f aca="false">(E23-$E$161)/$E$162</f>
        <v>0.804366405391761</v>
      </c>
      <c r="P23" s="16" t="n">
        <f aca="false">(F23-$F$161)/$F$162</f>
        <v>0.449645649900276</v>
      </c>
      <c r="Q23" s="16" t="n">
        <f aca="false">(G23-$G$161)/$G$162</f>
        <v>-1.45763444836689</v>
      </c>
      <c r="R23" s="16" t="n">
        <f aca="false">(H23-$H$161)/$H$162</f>
        <v>-0.789129175769642</v>
      </c>
      <c r="S23" s="17" t="n">
        <f aca="false">(I23-$I$161)/$I$162</f>
        <v>1.29806671020718</v>
      </c>
      <c r="U23" s="75"/>
      <c r="W23" s="9" t="s">
        <v>47</v>
      </c>
      <c r="X23" s="82" t="n">
        <f aca="false">Y15</f>
        <v>1.69658840829392</v>
      </c>
      <c r="Y23" s="82"/>
      <c r="Z23" s="83"/>
      <c r="AA23" s="83"/>
      <c r="AB23" s="83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3.8" hidden="false" customHeight="false" outlineLevel="0" collapsed="false">
      <c r="A24" s="15" t="n">
        <v>21</v>
      </c>
      <c r="B24" s="0"/>
      <c r="C24" s="16" t="n">
        <v>1.503</v>
      </c>
      <c r="D24" s="16" t="n">
        <v>1.31</v>
      </c>
      <c r="E24" s="16" t="n">
        <v>0.825</v>
      </c>
      <c r="F24" s="16" t="n">
        <v>0.598</v>
      </c>
      <c r="G24" s="16" t="n">
        <v>0.262</v>
      </c>
      <c r="H24" s="16" t="n">
        <v>0.182</v>
      </c>
      <c r="I24" s="17" t="n">
        <v>6.825</v>
      </c>
      <c r="M24" s="16" t="n">
        <f aca="false">(C24-$C$161)/$C$162</f>
        <v>1.50067363161767</v>
      </c>
      <c r="N24" s="16" t="n">
        <f aca="false">(D24-$D$161)/$D$162</f>
        <v>0.338197880019077</v>
      </c>
      <c r="O24" s="16" t="n">
        <f aca="false">(E24-$E$161)/$E$162</f>
        <v>0.412005463784694</v>
      </c>
      <c r="P24" s="16" t="n">
        <f aca="false">(F24-$F$161)/$F$162</f>
        <v>1.43366770891992</v>
      </c>
      <c r="Q24" s="16" t="n">
        <f aca="false">(G24-$G$161)/$G$162</f>
        <v>0.809976372139607</v>
      </c>
      <c r="R24" s="16" t="n">
        <f aca="false">(H24-$H$161)/$H$162</f>
        <v>0.755226049125474</v>
      </c>
      <c r="S24" s="17" t="n">
        <f aca="false">(I24-$I$161)/$I$162</f>
        <v>1.27381056245805</v>
      </c>
      <c r="W24" s="9" t="s">
        <v>48</v>
      </c>
      <c r="X24" s="82" t="n">
        <f aca="false">Z16</f>
        <v>1.29849993554512</v>
      </c>
      <c r="Y24" s="82"/>
      <c r="Z24" s="83"/>
      <c r="AA24" s="83"/>
      <c r="AB24" s="83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 customFormat="false" ht="13.8" hidden="false" customHeight="false" outlineLevel="0" collapsed="false">
      <c r="A25" s="15" t="n">
        <v>22</v>
      </c>
      <c r="B25" s="0"/>
      <c r="C25" s="16" t="n">
        <v>1.3</v>
      </c>
      <c r="D25" s="16" t="n">
        <v>1.52</v>
      </c>
      <c r="E25" s="16" t="n">
        <v>0.999</v>
      </c>
      <c r="F25" s="16" t="n">
        <v>0.564</v>
      </c>
      <c r="G25" s="16" t="n">
        <v>0.375</v>
      </c>
      <c r="H25" s="16" t="n">
        <v>0.151</v>
      </c>
      <c r="I25" s="17" t="n">
        <v>6.726</v>
      </c>
      <c r="M25" s="16" t="n">
        <f aca="false">(C25-$C$161)/$C$162</f>
        <v>0.991122003825159</v>
      </c>
      <c r="N25" s="16" t="n">
        <f aca="false">(D25-$D$161)/$D$162</f>
        <v>1.04008971083472</v>
      </c>
      <c r="O25" s="16" t="n">
        <f aca="false">(E25-$E$161)/$E$162</f>
        <v>1.13064550420185</v>
      </c>
      <c r="P25" s="16" t="n">
        <f aca="false">(F25-$F$161)/$F$162</f>
        <v>1.19638579397902</v>
      </c>
      <c r="Q25" s="16" t="n">
        <f aca="false">(G25-$G$161)/$G$162</f>
        <v>1.99627277360828</v>
      </c>
      <c r="R25" s="16" t="n">
        <f aca="false">(H25-$H$161)/$H$162</f>
        <v>0.427315008223086</v>
      </c>
      <c r="S25" s="17" t="n">
        <f aca="false">(I25-$I$161)/$I$162</f>
        <v>1.18487135404458</v>
      </c>
      <c r="W25" s="9" t="s">
        <v>49</v>
      </c>
      <c r="X25" s="82" t="n">
        <f aca="false">AA17</f>
        <v>1.11910167868058</v>
      </c>
      <c r="Y25" s="82"/>
      <c r="Z25" s="83"/>
      <c r="AA25" s="83"/>
      <c r="AB25" s="83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</row>
    <row r="26" customFormat="false" ht="13.8" hidden="false" customHeight="false" outlineLevel="0" collapsed="false">
      <c r="A26" s="15" t="n">
        <v>23</v>
      </c>
      <c r="B26" s="0"/>
      <c r="C26" s="16" t="n">
        <v>1.07</v>
      </c>
      <c r="D26" s="16" t="n">
        <v>1.323</v>
      </c>
      <c r="E26" s="16" t="n">
        <v>0.861</v>
      </c>
      <c r="F26" s="16" t="n">
        <v>0.433</v>
      </c>
      <c r="G26" s="16" t="n">
        <v>0.074</v>
      </c>
      <c r="H26" s="16" t="n">
        <v>0.073</v>
      </c>
      <c r="I26" s="17" t="n">
        <v>6.595</v>
      </c>
      <c r="M26" s="16" t="n">
        <f aca="false">(C26-$C$161)/$C$162</f>
        <v>0.413797499429705</v>
      </c>
      <c r="N26" s="16" t="n">
        <f aca="false">(D26-$D$161)/$D$162</f>
        <v>0.381648326688616</v>
      </c>
      <c r="O26" s="16" t="n">
        <f aca="false">(E26-$E$161)/$E$162</f>
        <v>0.560689610077898</v>
      </c>
      <c r="P26" s="16" t="n">
        <f aca="false">(F26-$F$161)/$F$162</f>
        <v>0.2821525334714</v>
      </c>
      <c r="Q26" s="16" t="n">
        <f aca="false">(G26-$G$161)/$G$162</f>
        <v>-1.16368489756049</v>
      </c>
      <c r="R26" s="16" t="n">
        <f aca="false">(H26-$H$161)/$H$162</f>
        <v>-0.397751481789373</v>
      </c>
      <c r="S26" s="17" t="n">
        <f aca="false">(I26-$I$161)/$I$162</f>
        <v>1.06718411866917</v>
      </c>
      <c r="W26" s="9" t="s">
        <v>50</v>
      </c>
      <c r="X26" s="82" t="n">
        <f aca="false">AB18</f>
        <v>1.27645459729867</v>
      </c>
      <c r="Y26" s="82"/>
      <c r="Z26" s="83"/>
      <c r="AA26" s="83"/>
      <c r="AB26" s="83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</row>
    <row r="27" customFormat="false" ht="13.8" hidden="false" customHeight="false" outlineLevel="0" collapsed="false">
      <c r="A27" s="15" t="n">
        <v>24</v>
      </c>
      <c r="B27" s="0"/>
      <c r="C27" s="16" t="n">
        <v>1.324</v>
      </c>
      <c r="D27" s="16" t="n">
        <v>1.472</v>
      </c>
      <c r="E27" s="16" t="n">
        <v>1.045</v>
      </c>
      <c r="F27" s="16" t="n">
        <v>0.436</v>
      </c>
      <c r="G27" s="16" t="n">
        <v>0.111</v>
      </c>
      <c r="H27" s="16" t="n">
        <v>0.183</v>
      </c>
      <c r="I27" s="17" t="n">
        <v>6.592</v>
      </c>
      <c r="M27" s="16" t="n">
        <f aca="false">(C27-$C$161)/$C$162</f>
        <v>1.05136456080555</v>
      </c>
      <c r="N27" s="16" t="n">
        <f aca="false">(D27-$D$161)/$D$162</f>
        <v>0.879657292362571</v>
      </c>
      <c r="O27" s="16" t="n">
        <f aca="false">(E27-$E$161)/$E$162</f>
        <v>1.32063080224317</v>
      </c>
      <c r="P27" s="16" t="n">
        <f aca="false">(F27-$F$161)/$F$162</f>
        <v>0.30308917302501</v>
      </c>
      <c r="Q27" s="16" t="n">
        <f aca="false">(G27-$G$161)/$G$162</f>
        <v>-0.775251562566323</v>
      </c>
      <c r="R27" s="16" t="n">
        <f aca="false">(H27-$H$161)/$H$162</f>
        <v>0.765803824638454</v>
      </c>
      <c r="S27" s="17" t="n">
        <f aca="false">(I27-$I$161)/$I$162</f>
        <v>1.06448899114149</v>
      </c>
      <c r="W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 customFormat="false" ht="13.8" hidden="false" customHeight="false" outlineLevel="0" collapsed="false">
      <c r="A28" s="15" t="n">
        <v>25</v>
      </c>
      <c r="B28" s="0"/>
      <c r="C28" s="16" t="n">
        <v>1.368</v>
      </c>
      <c r="D28" s="16" t="n">
        <v>1.43</v>
      </c>
      <c r="E28" s="16" t="n">
        <v>0.914</v>
      </c>
      <c r="F28" s="16" t="n">
        <v>0.351</v>
      </c>
      <c r="G28" s="16" t="n">
        <v>0.242</v>
      </c>
      <c r="H28" s="16" t="n">
        <v>0.097</v>
      </c>
      <c r="I28" s="17" t="n">
        <v>6.446</v>
      </c>
      <c r="M28" s="16" t="n">
        <f aca="false">(C28-$C$161)/$C$162</f>
        <v>1.16180924860294</v>
      </c>
      <c r="N28" s="16" t="n">
        <f aca="false">(D28-$D$161)/$D$162</f>
        <v>0.739278926199443</v>
      </c>
      <c r="O28" s="16" t="n">
        <f aca="false">(E28-$E$161)/$E$162</f>
        <v>0.779585714342894</v>
      </c>
      <c r="P28" s="16" t="n">
        <f aca="false">(F28-$F$161)/$F$162</f>
        <v>-0.290115614327259</v>
      </c>
      <c r="Q28" s="16" t="n">
        <f aca="false">(G28-$G$161)/$G$162</f>
        <v>0.600012407277894</v>
      </c>
      <c r="R28" s="16" t="n">
        <f aca="false">(H28-$H$161)/$H$162</f>
        <v>-0.143884869477847</v>
      </c>
      <c r="S28" s="17" t="n">
        <f aca="false">(I28-$I$161)/$I$162</f>
        <v>0.933326118127672</v>
      </c>
      <c r="W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customFormat="false" ht="13.8" hidden="false" customHeight="false" outlineLevel="0" collapsed="false">
      <c r="A29" s="15" t="n">
        <v>26</v>
      </c>
      <c r="B29" s="0"/>
      <c r="C29" s="16" t="n">
        <v>1.159</v>
      </c>
      <c r="D29" s="16" t="n">
        <v>1.369</v>
      </c>
      <c r="E29" s="16" t="n">
        <v>0.92</v>
      </c>
      <c r="F29" s="16" t="n">
        <v>0.357</v>
      </c>
      <c r="G29" s="16" t="n">
        <v>0.187</v>
      </c>
      <c r="H29" s="16" t="n">
        <v>0.056</v>
      </c>
      <c r="I29" s="17" t="n">
        <v>6.444</v>
      </c>
      <c r="M29" s="16" t="n">
        <f aca="false">(C29-$C$161)/$C$162</f>
        <v>0.637196981565337</v>
      </c>
      <c r="N29" s="16" t="n">
        <f aca="false">(D29-$D$161)/$D$162</f>
        <v>0.535396061057757</v>
      </c>
      <c r="O29" s="16" t="n">
        <f aca="false">(E29-$E$161)/$E$162</f>
        <v>0.804366405391761</v>
      </c>
      <c r="P29" s="16" t="n">
        <f aca="false">(F29-$F$161)/$F$162</f>
        <v>-0.24824233522004</v>
      </c>
      <c r="Q29" s="16" t="n">
        <f aca="false">(G29-$G$161)/$G$162</f>
        <v>0.0226115039081846</v>
      </c>
      <c r="R29" s="16" t="n">
        <f aca="false">(H29-$H$161)/$H$162</f>
        <v>-0.577573665510037</v>
      </c>
      <c r="S29" s="17" t="n">
        <f aca="false">(I29-$I$161)/$I$162</f>
        <v>0.931529366442551</v>
      </c>
      <c r="W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customFormat="false" ht="13.8" hidden="false" customHeight="false" outlineLevel="0" collapsed="false">
      <c r="A30" s="15" t="n">
        <v>27</v>
      </c>
      <c r="B30" s="0"/>
      <c r="C30" s="16" t="n">
        <v>0.8</v>
      </c>
      <c r="D30" s="16" t="n">
        <v>1.269</v>
      </c>
      <c r="E30" s="16" t="n">
        <v>0.746</v>
      </c>
      <c r="F30" s="16" t="n">
        <v>0.535</v>
      </c>
      <c r="G30" s="16" t="n">
        <v>0.175</v>
      </c>
      <c r="H30" s="16" t="n">
        <v>0.078</v>
      </c>
      <c r="I30" s="17" t="n">
        <v>6.436</v>
      </c>
      <c r="M30" s="16" t="n">
        <f aca="false">(C30-$C$161)/$C$162</f>
        <v>-0.26393126659974</v>
      </c>
      <c r="N30" s="16" t="n">
        <f aca="false">(D30-$D$161)/$D$162</f>
        <v>0.201161855907452</v>
      </c>
      <c r="O30" s="16" t="n">
        <f aca="false">(E30-$E$161)/$E$162</f>
        <v>0.0857263649746063</v>
      </c>
      <c r="P30" s="16" t="n">
        <f aca="false">(F30-$F$161)/$F$162</f>
        <v>0.993998278294124</v>
      </c>
      <c r="Q30" s="16" t="n">
        <f aca="false">(G30-$G$161)/$G$162</f>
        <v>-0.103366875008843</v>
      </c>
      <c r="R30" s="16" t="n">
        <f aca="false">(H30-$H$161)/$H$162</f>
        <v>-0.344862604224472</v>
      </c>
      <c r="S30" s="17" t="n">
        <f aca="false">(I30-$I$161)/$I$162</f>
        <v>0.924342359702068</v>
      </c>
      <c r="W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customFormat="false" ht="13.8" hidden="false" customHeight="false" outlineLevel="0" collapsed="false">
      <c r="A31" s="15" t="n">
        <v>28</v>
      </c>
      <c r="B31" s="0"/>
      <c r="C31" s="16" t="n">
        <v>1.403</v>
      </c>
      <c r="D31" s="16" t="n">
        <v>1.357</v>
      </c>
      <c r="E31" s="16" t="n">
        <v>0.795</v>
      </c>
      <c r="F31" s="16" t="n">
        <v>0.439</v>
      </c>
      <c r="G31" s="16" t="n">
        <v>0.08</v>
      </c>
      <c r="H31" s="16" t="n">
        <v>0.132</v>
      </c>
      <c r="I31" s="17" t="n">
        <v>6.375</v>
      </c>
      <c r="M31" s="16" t="n">
        <f aca="false">(C31-$C$161)/$C$162</f>
        <v>1.24966297753269</v>
      </c>
      <c r="N31" s="16" t="n">
        <f aca="false">(D31-$D$161)/$D$162</f>
        <v>0.49528795643972</v>
      </c>
      <c r="O31" s="16" t="n">
        <f aca="false">(E31-$E$161)/$E$162</f>
        <v>0.288102008540357</v>
      </c>
      <c r="P31" s="16" t="n">
        <f aca="false">(F31-$F$161)/$F$162</f>
        <v>0.324025812578619</v>
      </c>
      <c r="Q31" s="16" t="n">
        <f aca="false">(G31-$G$161)/$G$162</f>
        <v>-1.10069570810198</v>
      </c>
      <c r="R31" s="16" t="n">
        <f aca="false">(H31-$H$161)/$H$162</f>
        <v>0.226337273476462</v>
      </c>
      <c r="S31" s="17" t="n">
        <f aca="false">(I31-$I$161)/$I$162</f>
        <v>0.869541433305886</v>
      </c>
      <c r="W31" s="0"/>
      <c r="X31" s="0"/>
      <c r="Y31" s="0"/>
      <c r="Z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 customFormat="false" ht="13.8" hidden="false" customHeight="false" outlineLevel="0" collapsed="false">
      <c r="A32" s="15" t="n">
        <v>29</v>
      </c>
      <c r="B32" s="0"/>
      <c r="C32" s="16" t="n">
        <v>1.684</v>
      </c>
      <c r="D32" s="16" t="n">
        <v>1.313</v>
      </c>
      <c r="E32" s="16" t="n">
        <v>0.871</v>
      </c>
      <c r="F32" s="16" t="n">
        <v>0.555</v>
      </c>
      <c r="G32" s="16" t="n">
        <v>0.22</v>
      </c>
      <c r="H32" s="16" t="n">
        <v>0.167</v>
      </c>
      <c r="I32" s="17" t="n">
        <v>6.374</v>
      </c>
      <c r="M32" s="16" t="n">
        <f aca="false">(C32-$C$161)/$C$162</f>
        <v>1.95500291551148</v>
      </c>
      <c r="N32" s="16" t="n">
        <f aca="false">(D32-$D$161)/$D$162</f>
        <v>0.348224906173585</v>
      </c>
      <c r="O32" s="16" t="n">
        <f aca="false">(E32-$E$161)/$E$162</f>
        <v>0.601990761826011</v>
      </c>
      <c r="P32" s="16" t="n">
        <f aca="false">(F32-$F$161)/$F$162</f>
        <v>1.13357587531819</v>
      </c>
      <c r="Q32" s="16" t="n">
        <f aca="false">(G32-$G$161)/$G$162</f>
        <v>0.36905204593001</v>
      </c>
      <c r="R32" s="16" t="n">
        <f aca="false">(H32-$H$161)/$H$162</f>
        <v>0.59655941643077</v>
      </c>
      <c r="S32" s="17" t="n">
        <f aca="false">(I32-$I$161)/$I$162</f>
        <v>0.868643057463325</v>
      </c>
      <c r="W32" s="0"/>
      <c r="X32" s="0"/>
      <c r="Y32" s="0"/>
      <c r="Z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customFormat="false" ht="13.8" hidden="false" customHeight="false" outlineLevel="0" collapsed="false">
      <c r="A33" s="15" t="n">
        <v>30</v>
      </c>
      <c r="B33" s="0"/>
      <c r="C33" s="16" t="n">
        <v>1.286</v>
      </c>
      <c r="D33" s="16" t="n">
        <v>1.484</v>
      </c>
      <c r="E33" s="16" t="n">
        <v>1.062</v>
      </c>
      <c r="F33" s="16" t="n">
        <v>0.362</v>
      </c>
      <c r="G33" s="16" t="n">
        <v>0.153</v>
      </c>
      <c r="H33" s="16" t="n">
        <v>0.079</v>
      </c>
      <c r="I33" s="17" t="n">
        <v>6.354</v>
      </c>
      <c r="M33" s="16" t="n">
        <f aca="false">(C33-$C$161)/$C$162</f>
        <v>0.955980512253262</v>
      </c>
      <c r="N33" s="16" t="n">
        <f aca="false">(D33-$D$161)/$D$162</f>
        <v>0.919765396980608</v>
      </c>
      <c r="O33" s="16" t="n">
        <f aca="false">(E33-$E$161)/$E$162</f>
        <v>1.39084276021496</v>
      </c>
      <c r="P33" s="16" t="n">
        <f aca="false">(F33-$F$161)/$F$162</f>
        <v>-0.213347935964025</v>
      </c>
      <c r="Q33" s="16" t="n">
        <f aca="false">(G33-$G$161)/$G$162</f>
        <v>-0.334327236356727</v>
      </c>
      <c r="R33" s="16" t="n">
        <f aca="false">(H33-$H$161)/$H$162</f>
        <v>-0.334284828711492</v>
      </c>
      <c r="S33" s="17" t="n">
        <f aca="false">(I33-$I$161)/$I$162</f>
        <v>0.850675540612118</v>
      </c>
      <c r="W33" s="0"/>
      <c r="X33" s="0"/>
      <c r="Y33" s="0"/>
      <c r="Z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customFormat="false" ht="13.8" hidden="false" customHeight="false" outlineLevel="0" collapsed="false">
      <c r="A34" s="15" t="n">
        <v>31</v>
      </c>
      <c r="B34" s="0"/>
      <c r="C34" s="16" t="n">
        <v>1.149</v>
      </c>
      <c r="D34" s="16" t="n">
        <v>1.442</v>
      </c>
      <c r="E34" s="16" t="n">
        <v>0.91</v>
      </c>
      <c r="F34" s="16" t="n">
        <v>0.516</v>
      </c>
      <c r="G34" s="16" t="n">
        <v>0.109</v>
      </c>
      <c r="H34" s="16" t="n">
        <v>0.054</v>
      </c>
      <c r="I34" s="17" t="n">
        <v>6.321</v>
      </c>
      <c r="M34" s="16" t="n">
        <f aca="false">(C34-$C$161)/$C$162</f>
        <v>0.612095916156839</v>
      </c>
      <c r="N34" s="16" t="n">
        <f aca="false">(D34-$D$161)/$D$162</f>
        <v>0.77938703081748</v>
      </c>
      <c r="O34" s="16" t="n">
        <f aca="false">(E34-$E$161)/$E$162</f>
        <v>0.763065253643649</v>
      </c>
      <c r="P34" s="16" t="n">
        <f aca="false">(F34-$F$161)/$F$162</f>
        <v>0.861399561121263</v>
      </c>
      <c r="Q34" s="16" t="n">
        <f aca="false">(G34-$G$161)/$G$162</f>
        <v>-0.796247959052494</v>
      </c>
      <c r="R34" s="16" t="n">
        <f aca="false">(H34-$H$161)/$H$162</f>
        <v>-0.598729216535998</v>
      </c>
      <c r="S34" s="17" t="n">
        <f aca="false">(I34-$I$161)/$I$162</f>
        <v>0.821029137807625</v>
      </c>
      <c r="W34" s="0"/>
      <c r="X34" s="0"/>
      <c r="Y34" s="0"/>
      <c r="Z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13.8" hidden="false" customHeight="false" outlineLevel="0" collapsed="false">
      <c r="A35" s="15" t="n">
        <v>32</v>
      </c>
      <c r="B35" s="0"/>
      <c r="C35" s="16" t="n">
        <v>1.004</v>
      </c>
      <c r="D35" s="16" t="n">
        <v>1.439</v>
      </c>
      <c r="E35" s="16" t="n">
        <v>0.802</v>
      </c>
      <c r="F35" s="16" t="n">
        <v>0.39</v>
      </c>
      <c r="G35" s="16" t="n">
        <v>0.099</v>
      </c>
      <c r="H35" s="16" t="n">
        <v>0.086</v>
      </c>
      <c r="I35" s="17" t="n">
        <v>6.3</v>
      </c>
      <c r="M35" s="16" t="n">
        <f aca="false">(C35-$C$161)/$C$162</f>
        <v>0.248130467733619</v>
      </c>
      <c r="N35" s="16" t="n">
        <f aca="false">(D35-$D$161)/$D$162</f>
        <v>0.769360004662971</v>
      </c>
      <c r="O35" s="16" t="n">
        <f aca="false">(E35-$E$161)/$E$162</f>
        <v>0.317012814764036</v>
      </c>
      <c r="P35" s="16" t="n">
        <f aca="false">(F35-$F$161)/$F$162</f>
        <v>-0.0179393001303358</v>
      </c>
      <c r="Q35" s="16" t="n">
        <f aca="false">(G35-$G$161)/$G$162</f>
        <v>-0.90122994148335</v>
      </c>
      <c r="R35" s="16" t="n">
        <f aca="false">(H35-$H$161)/$H$162</f>
        <v>-0.26024040012063</v>
      </c>
      <c r="S35" s="17" t="n">
        <f aca="false">(I35-$I$161)/$I$162</f>
        <v>0.802163245113858</v>
      </c>
      <c r="W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customFormat="false" ht="13.8" hidden="false" customHeight="false" outlineLevel="0" collapsed="false">
      <c r="A36" s="15" t="n">
        <v>33</v>
      </c>
      <c r="B36" s="0"/>
      <c r="C36" s="16" t="n">
        <v>1.124</v>
      </c>
      <c r="D36" s="16" t="n">
        <v>1.465</v>
      </c>
      <c r="E36" s="16" t="n">
        <v>0.891</v>
      </c>
      <c r="F36" s="16" t="n">
        <v>0.523</v>
      </c>
      <c r="G36" s="16" t="n">
        <v>0.127</v>
      </c>
      <c r="H36" s="16" t="n">
        <v>0.15</v>
      </c>
      <c r="I36" s="17" t="n">
        <v>6.293</v>
      </c>
      <c r="M36" s="16" t="n">
        <f aca="false">(C36-$C$161)/$C$162</f>
        <v>0.549343252635595</v>
      </c>
      <c r="N36" s="16" t="n">
        <f aca="false">(D36-$D$161)/$D$162</f>
        <v>0.85626089800205</v>
      </c>
      <c r="O36" s="16" t="n">
        <f aca="false">(E36-$E$161)/$E$162</f>
        <v>0.684593065322235</v>
      </c>
      <c r="P36" s="16" t="n">
        <f aca="false">(F36-$F$161)/$F$162</f>
        <v>0.910251720079685</v>
      </c>
      <c r="Q36" s="16" t="n">
        <f aca="false">(G36-$G$161)/$G$162</f>
        <v>-0.607280390676953</v>
      </c>
      <c r="R36" s="16" t="n">
        <f aca="false">(H36-$H$161)/$H$162</f>
        <v>0.416737232710106</v>
      </c>
      <c r="S36" s="17" t="n">
        <f aca="false">(I36-$I$161)/$I$162</f>
        <v>0.795874614215935</v>
      </c>
      <c r="W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13.8" hidden="false" customHeight="false" outlineLevel="0" collapsed="false">
      <c r="A37" s="15" t="n">
        <v>34</v>
      </c>
      <c r="B37" s="0"/>
      <c r="C37" s="16" t="n">
        <v>1.572</v>
      </c>
      <c r="D37" s="16" t="n">
        <v>1.463</v>
      </c>
      <c r="E37" s="16" t="n">
        <v>1.141</v>
      </c>
      <c r="F37" s="16" t="n">
        <v>0.556</v>
      </c>
      <c r="G37" s="16" t="n">
        <v>0.271</v>
      </c>
      <c r="H37" s="16" t="n">
        <v>0.453</v>
      </c>
      <c r="I37" s="17" t="n">
        <v>6.262</v>
      </c>
      <c r="M37" s="16" t="n">
        <f aca="false">(C37-$C$161)/$C$162</f>
        <v>1.6738709829363</v>
      </c>
      <c r="N37" s="16" t="n">
        <f aca="false">(D37-$D$161)/$D$162</f>
        <v>0.849576213899044</v>
      </c>
      <c r="O37" s="16" t="n">
        <f aca="false">(E37-$E$161)/$E$162</f>
        <v>1.71712185902504</v>
      </c>
      <c r="P37" s="16" t="n">
        <f aca="false">(F37-$F$161)/$F$162</f>
        <v>1.14055475516939</v>
      </c>
      <c r="Q37" s="16" t="n">
        <f aca="false">(G37-$G$161)/$G$162</f>
        <v>0.904460156327377</v>
      </c>
      <c r="R37" s="16" t="n">
        <f aca="false">(H37-$H$161)/$H$162</f>
        <v>3.62180321314312</v>
      </c>
      <c r="S37" s="17" t="n">
        <f aca="false">(I37-$I$161)/$I$162</f>
        <v>0.768024963096564</v>
      </c>
      <c r="W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13.8" hidden="false" customHeight="false" outlineLevel="0" collapsed="false">
      <c r="A38" s="15" t="n">
        <v>35</v>
      </c>
      <c r="B38" s="0"/>
      <c r="C38" s="16" t="n">
        <v>0.794</v>
      </c>
      <c r="D38" s="16" t="n">
        <v>1.242</v>
      </c>
      <c r="E38" s="16" t="n">
        <v>0.789</v>
      </c>
      <c r="F38" s="16" t="n">
        <v>0.43</v>
      </c>
      <c r="G38" s="16" t="n">
        <v>0.093</v>
      </c>
      <c r="H38" s="16" t="n">
        <v>0.074</v>
      </c>
      <c r="I38" s="17" t="n">
        <v>6.253</v>
      </c>
      <c r="M38" s="16" t="n">
        <f aca="false">(C38-$C$161)/$C$162</f>
        <v>-0.278991905844839</v>
      </c>
      <c r="N38" s="16" t="n">
        <f aca="false">(D38-$D$161)/$D$162</f>
        <v>0.110918620516869</v>
      </c>
      <c r="O38" s="16" t="n">
        <f aca="false">(E38-$E$161)/$E$162</f>
        <v>0.263321317491489</v>
      </c>
      <c r="P38" s="16" t="n">
        <f aca="false">(F38-$F$161)/$F$162</f>
        <v>0.261215893917791</v>
      </c>
      <c r="Q38" s="16" t="n">
        <f aca="false">(G38-$G$161)/$G$162</f>
        <v>-0.964219130941864</v>
      </c>
      <c r="R38" s="16" t="n">
        <f aca="false">(H38-$H$161)/$H$162</f>
        <v>-0.387173706276393</v>
      </c>
      <c r="S38" s="17" t="n">
        <f aca="false">(I38-$I$161)/$I$162</f>
        <v>0.759939580513521</v>
      </c>
      <c r="W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 customFormat="false" ht="13.8" hidden="false" customHeight="false" outlineLevel="0" collapsed="false">
      <c r="A39" s="15" t="n">
        <v>36</v>
      </c>
      <c r="B39" s="0"/>
      <c r="C39" s="16" t="n">
        <v>1.294</v>
      </c>
      <c r="D39" s="16" t="n">
        <v>1.488</v>
      </c>
      <c r="E39" s="16" t="n">
        <v>1.039</v>
      </c>
      <c r="F39" s="16" t="n">
        <v>0.231</v>
      </c>
      <c r="G39" s="16" t="n">
        <v>0.158</v>
      </c>
      <c r="H39" s="16" t="n">
        <v>0.03</v>
      </c>
      <c r="I39" s="17" t="n">
        <v>6.223</v>
      </c>
      <c r="M39" s="16" t="n">
        <f aca="false">(C39-$C$161)/$C$162</f>
        <v>0.97606136458006</v>
      </c>
      <c r="N39" s="16" t="n">
        <f aca="false">(D39-$D$161)/$D$162</f>
        <v>0.93313476518662</v>
      </c>
      <c r="O39" s="16" t="n">
        <f aca="false">(E39-$E$161)/$E$162</f>
        <v>1.2958501111943</v>
      </c>
      <c r="P39" s="16" t="n">
        <f aca="false">(F39-$F$161)/$F$162</f>
        <v>-1.12758119647164</v>
      </c>
      <c r="Q39" s="16" t="n">
        <f aca="false">(G39-$G$161)/$G$162</f>
        <v>-0.281836245141298</v>
      </c>
      <c r="R39" s="16" t="n">
        <f aca="false">(H39-$H$161)/$H$162</f>
        <v>-0.852595828847524</v>
      </c>
      <c r="S39" s="17" t="n">
        <f aca="false">(I39-$I$161)/$I$162</f>
        <v>0.732988305236709</v>
      </c>
      <c r="W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 customFormat="false" ht="13.8" hidden="false" customHeight="false" outlineLevel="0" collapsed="false">
      <c r="A40" s="15" t="n">
        <v>37</v>
      </c>
      <c r="B40" s="0"/>
      <c r="C40" s="16" t="n">
        <v>1.362</v>
      </c>
      <c r="D40" s="16" t="n">
        <v>1.368</v>
      </c>
      <c r="E40" s="16" t="n">
        <v>0.871</v>
      </c>
      <c r="F40" s="16" t="n">
        <v>0.536</v>
      </c>
      <c r="G40" s="16" t="n">
        <v>0.255</v>
      </c>
      <c r="H40" s="16" t="n">
        <v>0.11</v>
      </c>
      <c r="I40" s="17" t="n">
        <v>6.199</v>
      </c>
      <c r="M40" s="16" t="n">
        <f aca="false">(C40-$C$161)/$C$162</f>
        <v>1.14674860935785</v>
      </c>
      <c r="N40" s="16" t="n">
        <f aca="false">(D40-$D$161)/$D$162</f>
        <v>0.532053719006253</v>
      </c>
      <c r="O40" s="16" t="n">
        <f aca="false">(E40-$E$161)/$E$162</f>
        <v>0.601990761826011</v>
      </c>
      <c r="P40" s="16" t="n">
        <f aca="false">(F40-$F$161)/$F$162</f>
        <v>1.00097715814533</v>
      </c>
      <c r="Q40" s="16" t="n">
        <f aca="false">(G40-$G$161)/$G$162</f>
        <v>0.736488984438007</v>
      </c>
      <c r="R40" s="16" t="n">
        <f aca="false">(H40-$H$161)/$H$162</f>
        <v>-0.006373787809104</v>
      </c>
      <c r="S40" s="17" t="n">
        <f aca="false">(I40-$I$161)/$I$162</f>
        <v>0.71142728501526</v>
      </c>
      <c r="W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</row>
    <row r="41" customFormat="false" ht="13.8" hidden="false" customHeight="false" outlineLevel="0" collapsed="false">
      <c r="A41" s="15" t="n">
        <v>38</v>
      </c>
      <c r="B41" s="0"/>
      <c r="C41" s="16" t="n">
        <v>1.246</v>
      </c>
      <c r="D41" s="16" t="n">
        <v>1.504</v>
      </c>
      <c r="E41" s="16" t="n">
        <v>0.881</v>
      </c>
      <c r="F41" s="16" t="n">
        <v>0.334</v>
      </c>
      <c r="G41" s="16" t="n">
        <v>0.121</v>
      </c>
      <c r="H41" s="16" t="n">
        <v>0.014</v>
      </c>
      <c r="I41" s="17" t="n">
        <v>6.198</v>
      </c>
      <c r="M41" s="16" t="n">
        <f aca="false">(C41-$C$161)/$C$162</f>
        <v>0.85557625061927</v>
      </c>
      <c r="N41" s="16" t="n">
        <f aca="false">(D41-$D$161)/$D$162</f>
        <v>0.986612238010669</v>
      </c>
      <c r="O41" s="16" t="n">
        <f aca="false">(E41-$E$161)/$E$162</f>
        <v>0.643291913574123</v>
      </c>
      <c r="P41" s="16" t="n">
        <f aca="false">(F41-$F$161)/$F$162</f>
        <v>-0.408756571797713</v>
      </c>
      <c r="Q41" s="16" t="n">
        <f aca="false">(G41-$G$161)/$G$162</f>
        <v>-0.670269580135467</v>
      </c>
      <c r="R41" s="16" t="n">
        <f aca="false">(H41-$H$161)/$H$162</f>
        <v>-1.02184023705521</v>
      </c>
      <c r="S41" s="17" t="n">
        <f aca="false">(I41-$I$161)/$I$162</f>
        <v>0.7105289091727</v>
      </c>
      <c r="W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 customFormat="false" ht="13.8" hidden="false" customHeight="false" outlineLevel="0" collapsed="false">
      <c r="A42" s="15" t="n">
        <v>39</v>
      </c>
      <c r="B42" s="0"/>
      <c r="C42" s="16" t="n">
        <v>1.231</v>
      </c>
      <c r="D42" s="16" t="n">
        <v>1.477</v>
      </c>
      <c r="E42" s="16" t="n">
        <v>0.713</v>
      </c>
      <c r="F42" s="16" t="n">
        <v>0.489</v>
      </c>
      <c r="G42" s="16" t="n">
        <v>0.185</v>
      </c>
      <c r="H42" s="16" t="n">
        <v>0.016</v>
      </c>
      <c r="I42" s="17" t="n">
        <v>6.192</v>
      </c>
      <c r="M42" s="16" t="n">
        <f aca="false">(C42-$C$161)/$C$162</f>
        <v>0.817924652506523</v>
      </c>
      <c r="N42" s="16" t="n">
        <f aca="false">(D42-$D$161)/$D$162</f>
        <v>0.896369002620087</v>
      </c>
      <c r="O42" s="16" t="n">
        <f aca="false">(E42-$E$161)/$E$162</f>
        <v>-0.0505674357941646</v>
      </c>
      <c r="P42" s="16" t="n">
        <f aca="false">(F42-$F$161)/$F$162</f>
        <v>0.672969805138778</v>
      </c>
      <c r="Q42" s="16" t="n">
        <f aca="false">(G42-$G$161)/$G$162</f>
        <v>0.00161510742201335</v>
      </c>
      <c r="R42" s="16" t="n">
        <f aca="false">(H42-$H$161)/$H$162</f>
        <v>-1.00068468602925</v>
      </c>
      <c r="S42" s="17" t="n">
        <f aca="false">(I42-$I$161)/$I$162</f>
        <v>0.705138654117338</v>
      </c>
      <c r="W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</row>
    <row r="43" customFormat="false" ht="13.8" hidden="false" customHeight="false" outlineLevel="0" collapsed="false">
      <c r="A43" s="15" t="n">
        <v>40</v>
      </c>
      <c r="B43" s="0"/>
      <c r="C43" s="16" t="n">
        <v>1.206</v>
      </c>
      <c r="D43" s="16" t="n">
        <v>1.438</v>
      </c>
      <c r="E43" s="16" t="n">
        <v>0.884</v>
      </c>
      <c r="F43" s="16" t="n">
        <v>0.483</v>
      </c>
      <c r="G43" s="16" t="n">
        <v>0.117</v>
      </c>
      <c r="H43" s="16" t="n">
        <v>0.05</v>
      </c>
      <c r="I43" s="17" t="n">
        <v>6.182</v>
      </c>
      <c r="M43" s="16" t="n">
        <f aca="false">(C43-$C$161)/$C$162</f>
        <v>0.755171988985278</v>
      </c>
      <c r="N43" s="16" t="n">
        <f aca="false">(D43-$D$161)/$D$162</f>
        <v>0.766017662611467</v>
      </c>
      <c r="O43" s="16" t="n">
        <f aca="false">(E43-$E$161)/$E$162</f>
        <v>0.655682259098557</v>
      </c>
      <c r="P43" s="16" t="n">
        <f aca="false">(F43-$F$161)/$F$162</f>
        <v>0.631096526031558</v>
      </c>
      <c r="Q43" s="16" t="n">
        <f aca="false">(G43-$G$161)/$G$162</f>
        <v>-0.712262373107809</v>
      </c>
      <c r="R43" s="16" t="n">
        <f aca="false">(H43-$H$161)/$H$162</f>
        <v>-0.641040318587919</v>
      </c>
      <c r="S43" s="17" t="n">
        <f aca="false">(I43-$I$161)/$I$162</f>
        <v>0.696154895691734</v>
      </c>
      <c r="W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 customFormat="false" ht="13.8" hidden="false" customHeight="false" outlineLevel="0" collapsed="false">
      <c r="A44" s="15" t="n">
        <v>41</v>
      </c>
      <c r="B44" s="0"/>
      <c r="C44" s="16" t="n">
        <v>0.745</v>
      </c>
      <c r="D44" s="16" t="n">
        <v>1.529</v>
      </c>
      <c r="E44" s="16" t="n">
        <v>0.756</v>
      </c>
      <c r="F44" s="16" t="n">
        <v>0.631</v>
      </c>
      <c r="G44" s="16" t="n">
        <v>0.322</v>
      </c>
      <c r="H44" s="16" t="n">
        <v>0.24</v>
      </c>
      <c r="I44" s="17" t="n">
        <v>6.174</v>
      </c>
      <c r="M44" s="16" t="n">
        <f aca="false">(C44-$C$161)/$C$162</f>
        <v>-0.401987126346479</v>
      </c>
      <c r="N44" s="16" t="n">
        <f aca="false">(D44-$D$161)/$D$162</f>
        <v>1.07017078929825</v>
      </c>
      <c r="O44" s="16" t="n">
        <f aca="false">(E44-$E$161)/$E$162</f>
        <v>0.127027516722719</v>
      </c>
      <c r="P44" s="16" t="n">
        <f aca="false">(F44-$F$161)/$F$162</f>
        <v>1.66397074400963</v>
      </c>
      <c r="Q44" s="16" t="n">
        <f aca="false">(G44-$G$161)/$G$162</f>
        <v>1.43986826672474</v>
      </c>
      <c r="R44" s="16" t="n">
        <f aca="false">(H44-$H$161)/$H$162</f>
        <v>1.36873702887833</v>
      </c>
      <c r="S44" s="17" t="n">
        <f aca="false">(I44-$I$161)/$I$162</f>
        <v>0.688967888951251</v>
      </c>
      <c r="W44" s="0"/>
      <c r="X44" s="0"/>
      <c r="Y44" s="0"/>
      <c r="Z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 customFormat="false" ht="13.8" hidden="false" customHeight="false" outlineLevel="0" collapsed="false">
      <c r="A45" s="15" t="n">
        <v>42</v>
      </c>
      <c r="B45" s="0"/>
      <c r="C45" s="16" t="n">
        <v>1.238</v>
      </c>
      <c r="D45" s="16" t="n">
        <v>1.515</v>
      </c>
      <c r="E45" s="16" t="n">
        <v>0.818</v>
      </c>
      <c r="F45" s="16" t="n">
        <v>0.291</v>
      </c>
      <c r="G45" s="16" t="n">
        <v>0.043</v>
      </c>
      <c r="H45" s="16" t="n">
        <v>0.042</v>
      </c>
      <c r="I45" s="17" t="n">
        <v>6.149</v>
      </c>
      <c r="M45" s="16" t="n">
        <f aca="false">(C45-$C$161)/$C$162</f>
        <v>0.835495398292471</v>
      </c>
      <c r="N45" s="16" t="n">
        <f aca="false">(D45-$D$161)/$D$162</f>
        <v>1.0233780005772</v>
      </c>
      <c r="O45" s="16" t="n">
        <f aca="false">(E45-$E$161)/$E$162</f>
        <v>0.383094657561015</v>
      </c>
      <c r="P45" s="16" t="n">
        <f aca="false">(F45-$F$161)/$F$162</f>
        <v>-0.70884840539945</v>
      </c>
      <c r="Q45" s="16" t="n">
        <f aca="false">(G45-$G$161)/$G$162</f>
        <v>-1.48912904309615</v>
      </c>
      <c r="R45" s="16" t="n">
        <f aca="false">(H45-$H$161)/$H$162</f>
        <v>-0.725662522691761</v>
      </c>
      <c r="S45" s="17" t="n">
        <f aca="false">(I45-$I$161)/$I$162</f>
        <v>0.666508492887242</v>
      </c>
      <c r="W45" s="0"/>
      <c r="X45" s="0"/>
      <c r="Y45" s="0"/>
      <c r="Z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3.8" hidden="false" customHeight="false" outlineLevel="0" collapsed="false">
      <c r="A46" s="15" t="n">
        <v>43</v>
      </c>
      <c r="B46" s="0"/>
      <c r="C46" s="16" t="n">
        <v>0.985</v>
      </c>
      <c r="D46" s="16" t="n">
        <v>1.41</v>
      </c>
      <c r="E46" s="16" t="n">
        <v>0.841</v>
      </c>
      <c r="F46" s="16" t="n">
        <v>0.47</v>
      </c>
      <c r="G46" s="16" t="n">
        <v>0.099</v>
      </c>
      <c r="H46" s="16" t="n">
        <v>0.034</v>
      </c>
      <c r="I46" s="17" t="n">
        <v>6.125</v>
      </c>
      <c r="M46" s="16" t="n">
        <f aca="false">(C46-$C$161)/$C$162</f>
        <v>0.200438443457472</v>
      </c>
      <c r="N46" s="16" t="n">
        <f aca="false">(D46-$D$161)/$D$162</f>
        <v>0.672432085169383</v>
      </c>
      <c r="O46" s="16" t="n">
        <f aca="false">(E46-$E$161)/$E$162</f>
        <v>0.478087306581673</v>
      </c>
      <c r="P46" s="16" t="n">
        <f aca="false">(F46-$F$161)/$F$162</f>
        <v>0.540371087965918</v>
      </c>
      <c r="Q46" s="16" t="n">
        <f aca="false">(G46-$G$161)/$G$162</f>
        <v>-0.90122994148335</v>
      </c>
      <c r="R46" s="16" t="n">
        <f aca="false">(H46-$H$161)/$H$162</f>
        <v>-0.810284726795603</v>
      </c>
      <c r="S46" s="17" t="n">
        <f aca="false">(I46-$I$161)/$I$162</f>
        <v>0.644947472665793</v>
      </c>
      <c r="W46" s="0"/>
      <c r="X46" s="0"/>
      <c r="Y46" s="0"/>
      <c r="Z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3.8" hidden="false" customHeight="false" outlineLevel="0" collapsed="false">
      <c r="A47" s="15" t="n">
        <v>44</v>
      </c>
      <c r="B47" s="0"/>
      <c r="C47" s="16" t="n">
        <v>1.258</v>
      </c>
      <c r="D47" s="16" t="n">
        <v>1.523</v>
      </c>
      <c r="E47" s="16" t="n">
        <v>0.953</v>
      </c>
      <c r="F47" s="16" t="n">
        <v>0.564</v>
      </c>
      <c r="G47" s="16" t="n">
        <v>0.144</v>
      </c>
      <c r="H47" s="16" t="n">
        <v>0.057</v>
      </c>
      <c r="I47" s="17" t="n">
        <v>6.118</v>
      </c>
      <c r="M47" s="16" t="n">
        <f aca="false">(C47-$C$161)/$C$162</f>
        <v>0.885697529109467</v>
      </c>
      <c r="N47" s="16" t="n">
        <f aca="false">(D47-$D$161)/$D$162</f>
        <v>1.05011673698923</v>
      </c>
      <c r="O47" s="16" t="n">
        <f aca="false">(E47-$E$161)/$E$162</f>
        <v>0.940660206160532</v>
      </c>
      <c r="P47" s="16" t="n">
        <f aca="false">(F47-$F$161)/$F$162</f>
        <v>1.19638579397902</v>
      </c>
      <c r="Q47" s="16" t="n">
        <f aca="false">(G47-$G$161)/$G$162</f>
        <v>-0.428811020544497</v>
      </c>
      <c r="R47" s="16" t="n">
        <f aca="false">(H47-$H$161)/$H$162</f>
        <v>-0.566995889997057</v>
      </c>
      <c r="S47" s="17" t="n">
        <f aca="false">(I47-$I$161)/$I$162</f>
        <v>0.638658841767871</v>
      </c>
      <c r="W47" s="0"/>
      <c r="X47" s="0"/>
      <c r="Y47" s="0"/>
      <c r="Z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3.8" hidden="false" customHeight="false" outlineLevel="0" collapsed="false">
      <c r="A48" s="15" t="n">
        <v>45</v>
      </c>
      <c r="B48" s="0"/>
      <c r="C48" s="16" t="n">
        <v>0.694</v>
      </c>
      <c r="D48" s="16" t="n">
        <v>1.325</v>
      </c>
      <c r="E48" s="16" t="n">
        <v>0.835</v>
      </c>
      <c r="F48" s="16" t="n">
        <v>0.435</v>
      </c>
      <c r="G48" s="16" t="n">
        <v>0.2</v>
      </c>
      <c r="H48" s="16" t="n">
        <v>0.127</v>
      </c>
      <c r="I48" s="17" t="n">
        <v>6.105</v>
      </c>
      <c r="M48" s="16" t="n">
        <f aca="false">(C48-$C$161)/$C$162</f>
        <v>-0.530002559929819</v>
      </c>
      <c r="N48" s="16" t="n">
        <f aca="false">(D48-$D$161)/$D$162</f>
        <v>0.388333010791622</v>
      </c>
      <c r="O48" s="16" t="n">
        <f aca="false">(E48-$E$161)/$E$162</f>
        <v>0.453306615532806</v>
      </c>
      <c r="P48" s="16" t="n">
        <f aca="false">(F48-$F$161)/$F$162</f>
        <v>0.296110293173807</v>
      </c>
      <c r="Q48" s="16" t="n">
        <f aca="false">(G48-$G$161)/$G$162</f>
        <v>0.159088081068298</v>
      </c>
      <c r="R48" s="16" t="n">
        <f aca="false">(H48-$H$161)/$H$162</f>
        <v>0.17344839591156</v>
      </c>
      <c r="S48" s="17" t="n">
        <f aca="false">(I48-$I$161)/$I$162</f>
        <v>0.626979955814586</v>
      </c>
      <c r="W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3.8" hidden="false" customHeight="false" outlineLevel="0" collapsed="false">
      <c r="A49" s="15" t="n">
        <v>46</v>
      </c>
      <c r="B49" s="0"/>
      <c r="C49" s="16" t="n">
        <v>0.882</v>
      </c>
      <c r="D49" s="16" t="n">
        <v>1.232</v>
      </c>
      <c r="E49" s="16" t="n">
        <v>0.758</v>
      </c>
      <c r="F49" s="16" t="n">
        <v>0.489</v>
      </c>
      <c r="G49" s="16" t="n">
        <v>0.262</v>
      </c>
      <c r="H49" s="16" t="n">
        <v>0.006</v>
      </c>
      <c r="I49" s="17" t="n">
        <v>6.1</v>
      </c>
      <c r="M49" s="16" t="n">
        <f aca="false">(C49-$C$161)/$C$162</f>
        <v>-0.0581025302500568</v>
      </c>
      <c r="N49" s="16" t="n">
        <f aca="false">(D49-$D$161)/$D$162</f>
        <v>0.0774952000018382</v>
      </c>
      <c r="O49" s="16" t="n">
        <f aca="false">(E49-$E$161)/$E$162</f>
        <v>0.135287747072341</v>
      </c>
      <c r="P49" s="16" t="n">
        <f aca="false">(F49-$F$161)/$F$162</f>
        <v>0.672969805138778</v>
      </c>
      <c r="Q49" s="16" t="n">
        <f aca="false">(G49-$G$161)/$G$162</f>
        <v>0.809976372139607</v>
      </c>
      <c r="R49" s="16" t="n">
        <f aca="false">(H49-$H$161)/$H$162</f>
        <v>-1.10646244115905</v>
      </c>
      <c r="S49" s="17" t="n">
        <f aca="false">(I49-$I$161)/$I$162</f>
        <v>0.622488076601783</v>
      </c>
      <c r="W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3.8" hidden="false" customHeight="false" outlineLevel="0" collapsed="false">
      <c r="A50" s="15" t="n">
        <v>47</v>
      </c>
      <c r="B50" s="0"/>
      <c r="C50" s="16" t="n">
        <v>1.092</v>
      </c>
      <c r="D50" s="16" t="n">
        <v>1.432</v>
      </c>
      <c r="E50" s="16" t="n">
        <v>0.881</v>
      </c>
      <c r="F50" s="16" t="n">
        <v>0.471</v>
      </c>
      <c r="G50" s="16" t="n">
        <v>0.066</v>
      </c>
      <c r="H50" s="16" t="n">
        <v>0.05</v>
      </c>
      <c r="I50" s="17" t="n">
        <v>6.086</v>
      </c>
      <c r="M50" s="16" t="n">
        <f aca="false">(C50-$C$161)/$C$162</f>
        <v>0.469019843328401</v>
      </c>
      <c r="N50" s="16" t="n">
        <f aca="false">(D50-$D$161)/$D$162</f>
        <v>0.745963610302449</v>
      </c>
      <c r="O50" s="16" t="n">
        <f aca="false">(E50-$E$161)/$E$162</f>
        <v>0.643291913574123</v>
      </c>
      <c r="P50" s="16" t="n">
        <f aca="false">(F50-$F$161)/$F$162</f>
        <v>0.547349967817121</v>
      </c>
      <c r="Q50" s="16" t="n">
        <f aca="false">(G50-$G$161)/$G$162</f>
        <v>-1.24767048350518</v>
      </c>
      <c r="R50" s="16" t="n">
        <f aca="false">(H50-$H$161)/$H$162</f>
        <v>-0.641040318587919</v>
      </c>
      <c r="S50" s="17" t="n">
        <f aca="false">(I50-$I$161)/$I$162</f>
        <v>0.609910814805939</v>
      </c>
      <c r="W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3.8" hidden="false" customHeight="false" outlineLevel="0" collapsed="false">
      <c r="A51" s="15" t="n">
        <v>48</v>
      </c>
      <c r="B51" s="0"/>
      <c r="C51" s="16" t="n">
        <v>1.162</v>
      </c>
      <c r="D51" s="16" t="n">
        <v>1.232</v>
      </c>
      <c r="E51" s="16" t="n">
        <v>0.825</v>
      </c>
      <c r="F51" s="16" t="n">
        <v>0.462</v>
      </c>
      <c r="G51" s="16" t="n">
        <v>0.083</v>
      </c>
      <c r="H51" s="16" t="n">
        <v>0.005</v>
      </c>
      <c r="I51" s="17" t="n">
        <v>6.07</v>
      </c>
      <c r="M51" s="16" t="n">
        <f aca="false">(C51-$C$161)/$C$162</f>
        <v>0.644727301187886</v>
      </c>
      <c r="N51" s="16" t="n">
        <f aca="false">(D51-$D$161)/$D$162</f>
        <v>0.0774952000018382</v>
      </c>
      <c r="O51" s="16" t="n">
        <f aca="false">(E51-$E$161)/$E$162</f>
        <v>0.412005463784694</v>
      </c>
      <c r="P51" s="16" t="n">
        <f aca="false">(F51-$F$161)/$F$162</f>
        <v>0.484540049156292</v>
      </c>
      <c r="Q51" s="16" t="n">
        <f aca="false">(G51-$G$161)/$G$162</f>
        <v>-1.06920111337272</v>
      </c>
      <c r="R51" s="16" t="n">
        <f aca="false">(H51-$H$161)/$H$162</f>
        <v>-1.11704021667203</v>
      </c>
      <c r="S51" s="17" t="n">
        <f aca="false">(I51-$I$161)/$I$162</f>
        <v>0.595536801324973</v>
      </c>
      <c r="W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3.8" hidden="false" customHeight="false" outlineLevel="0" collapsed="false">
      <c r="A52" s="15" t="n">
        <v>49</v>
      </c>
      <c r="B52" s="0"/>
      <c r="C52" s="16" t="n">
        <v>1.263</v>
      </c>
      <c r="D52" s="16" t="n">
        <v>1.223</v>
      </c>
      <c r="E52" s="16" t="n">
        <v>1.042</v>
      </c>
      <c r="F52" s="16" t="n">
        <v>0.406</v>
      </c>
      <c r="G52" s="16" t="n">
        <v>0.19</v>
      </c>
      <c r="H52" s="16" t="n">
        <v>0.041</v>
      </c>
      <c r="I52" s="17" t="n">
        <v>6.046</v>
      </c>
      <c r="M52" s="16" t="n">
        <f aca="false">(C52-$C$161)/$C$162</f>
        <v>0.898248061813716</v>
      </c>
      <c r="N52" s="16" t="n">
        <f aca="false">(D52-$D$161)/$D$162</f>
        <v>0.047414121538311</v>
      </c>
      <c r="O52" s="16" t="n">
        <f aca="false">(E52-$E$161)/$E$162</f>
        <v>1.30824045671873</v>
      </c>
      <c r="P52" s="16" t="n">
        <f aca="false">(F52-$F$161)/$F$162</f>
        <v>0.093722777488915</v>
      </c>
      <c r="Q52" s="16" t="n">
        <f aca="false">(G52-$G$161)/$G$162</f>
        <v>0.0541060986374415</v>
      </c>
      <c r="R52" s="16" t="n">
        <f aca="false">(H52-$H$161)/$H$162</f>
        <v>-0.736240298204741</v>
      </c>
      <c r="S52" s="17" t="n">
        <f aca="false">(I52-$I$161)/$I$162</f>
        <v>0.573975781103524</v>
      </c>
      <c r="W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3.8" hidden="false" customHeight="false" outlineLevel="0" collapsed="false">
      <c r="A53" s="15" t="n">
        <v>50</v>
      </c>
      <c r="B53" s="0"/>
      <c r="C53" s="16" t="n">
        <v>0.912</v>
      </c>
      <c r="D53" s="16" t="n">
        <v>1.312</v>
      </c>
      <c r="E53" s="16" t="n">
        <v>0.868</v>
      </c>
      <c r="F53" s="16" t="n">
        <v>0.498</v>
      </c>
      <c r="G53" s="16" t="n">
        <v>0.126</v>
      </c>
      <c r="H53" s="16" t="n">
        <v>0.087</v>
      </c>
      <c r="I53" s="17" t="n">
        <v>6.028</v>
      </c>
      <c r="M53" s="16" t="n">
        <f aca="false">(C53-$C$161)/$C$162</f>
        <v>0.0172006659754372</v>
      </c>
      <c r="N53" s="16" t="n">
        <f aca="false">(D53-$D$161)/$D$162</f>
        <v>0.344882564122083</v>
      </c>
      <c r="O53" s="16" t="n">
        <f aca="false">(E53-$E$161)/$E$162</f>
        <v>0.589600416301577</v>
      </c>
      <c r="P53" s="16" t="n">
        <f aca="false">(F53-$F$161)/$F$162</f>
        <v>0.735779723799606</v>
      </c>
      <c r="Q53" s="16" t="n">
        <f aca="false">(G53-$G$161)/$G$162</f>
        <v>-0.617778588920039</v>
      </c>
      <c r="R53" s="16" t="n">
        <f aca="false">(H53-$H$161)/$H$162</f>
        <v>-0.24966262460765</v>
      </c>
      <c r="S53" s="17" t="n">
        <f aca="false">(I53-$I$161)/$I$162</f>
        <v>0.557805015937437</v>
      </c>
      <c r="W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8" hidden="false" customHeight="false" outlineLevel="0" collapsed="false">
      <c r="A54" s="15" t="n">
        <v>51</v>
      </c>
      <c r="B54" s="0"/>
      <c r="C54" s="16" t="n">
        <v>1.5</v>
      </c>
      <c r="D54" s="16" t="n">
        <v>1.319</v>
      </c>
      <c r="E54" s="16" t="n">
        <v>0.808</v>
      </c>
      <c r="F54" s="16" t="n">
        <v>0.493</v>
      </c>
      <c r="G54" s="16" t="n">
        <v>0.142</v>
      </c>
      <c r="H54" s="16" t="n">
        <v>0.097</v>
      </c>
      <c r="I54" s="17" t="n">
        <v>6.021</v>
      </c>
      <c r="M54" s="16" t="n">
        <f aca="false">(C54-$C$161)/$C$162</f>
        <v>1.49314331199512</v>
      </c>
      <c r="N54" s="16" t="n">
        <f aca="false">(D54-$D$161)/$D$162</f>
        <v>0.368278958482604</v>
      </c>
      <c r="O54" s="16" t="n">
        <f aca="false">(E54-$E$161)/$E$162</f>
        <v>0.341793505812903</v>
      </c>
      <c r="P54" s="16" t="n">
        <f aca="false">(F54-$F$161)/$F$162</f>
        <v>0.70088532454359</v>
      </c>
      <c r="Q54" s="16" t="n">
        <f aca="false">(G54-$G$161)/$G$162</f>
        <v>-0.449807417030668</v>
      </c>
      <c r="R54" s="16" t="n">
        <f aca="false">(H54-$H$161)/$H$162</f>
        <v>-0.143884869477847</v>
      </c>
      <c r="S54" s="17" t="n">
        <f aca="false">(I54-$I$161)/$I$162</f>
        <v>0.551516385039514</v>
      </c>
      <c r="W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8" hidden="false" customHeight="false" outlineLevel="0" collapsed="false">
      <c r="A55" s="15" t="n">
        <v>52</v>
      </c>
      <c r="B55" s="0"/>
      <c r="C55" s="16" t="n">
        <v>1.05</v>
      </c>
      <c r="D55" s="16" t="n">
        <v>1.409</v>
      </c>
      <c r="E55" s="16" t="n">
        <v>0.828</v>
      </c>
      <c r="F55" s="16" t="n">
        <v>0.557</v>
      </c>
      <c r="G55" s="16" t="n">
        <v>0.359</v>
      </c>
      <c r="H55" s="16" t="n">
        <v>0.028</v>
      </c>
      <c r="I55" s="17" t="n">
        <v>6.008</v>
      </c>
      <c r="M55" s="16" t="n">
        <f aca="false">(C55-$C$161)/$C$162</f>
        <v>0.363595368612709</v>
      </c>
      <c r="N55" s="16" t="n">
        <f aca="false">(D55-$D$161)/$D$162</f>
        <v>0.669089743117879</v>
      </c>
      <c r="O55" s="16" t="n">
        <f aca="false">(E55-$E$161)/$E$162</f>
        <v>0.424395809309128</v>
      </c>
      <c r="P55" s="16" t="n">
        <f aca="false">(F55-$F$161)/$F$162</f>
        <v>1.14753363502059</v>
      </c>
      <c r="Q55" s="16" t="n">
        <f aca="false">(G55-$G$161)/$G$162</f>
        <v>1.82830160171891</v>
      </c>
      <c r="R55" s="16" t="n">
        <f aca="false">(H55-$H$161)/$H$162</f>
        <v>-0.873751379873485</v>
      </c>
      <c r="S55" s="17" t="n">
        <f aca="false">(I55-$I$161)/$I$162</f>
        <v>0.53983749908623</v>
      </c>
      <c r="W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</row>
    <row r="56" customFormat="false" ht="13.8" hidden="false" customHeight="false" outlineLevel="0" collapsed="false">
      <c r="A56" s="15" t="n">
        <v>53</v>
      </c>
      <c r="B56" s="0"/>
      <c r="C56" s="16" t="n">
        <v>1.187</v>
      </c>
      <c r="D56" s="16" t="n">
        <v>1.465</v>
      </c>
      <c r="E56" s="16" t="n">
        <v>0.812</v>
      </c>
      <c r="F56" s="16" t="n">
        <v>0.264</v>
      </c>
      <c r="G56" s="16" t="n">
        <v>0.075</v>
      </c>
      <c r="H56" s="16" t="n">
        <v>0.064</v>
      </c>
      <c r="I56" s="17" t="n">
        <v>5.94</v>
      </c>
      <c r="M56" s="16" t="n">
        <f aca="false">(C56-$C$161)/$C$162</f>
        <v>0.707479964709132</v>
      </c>
      <c r="N56" s="16" t="n">
        <f aca="false">(D56-$D$161)/$D$162</f>
        <v>0.85626089800205</v>
      </c>
      <c r="O56" s="16" t="n">
        <f aca="false">(E56-$E$161)/$E$162</f>
        <v>0.358313966512148</v>
      </c>
      <c r="P56" s="16" t="n">
        <f aca="false">(F56-$F$161)/$F$162</f>
        <v>-0.897278161381935</v>
      </c>
      <c r="Q56" s="16" t="n">
        <f aca="false">(G56-$G$161)/$G$162</f>
        <v>-1.15318669931741</v>
      </c>
      <c r="R56" s="16" t="n">
        <f aca="false">(H56-$H$161)/$H$162</f>
        <v>-0.492951461406195</v>
      </c>
      <c r="S56" s="17" t="n">
        <f aca="false">(I56-$I$161)/$I$162</f>
        <v>0.478747941792125</v>
      </c>
      <c r="W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 customFormat="false" ht="13.8" hidden="false" customHeight="false" outlineLevel="0" collapsed="false">
      <c r="A57" s="15" t="n">
        <v>54</v>
      </c>
      <c r="B57" s="0"/>
      <c r="C57" s="16" t="n">
        <v>1.301</v>
      </c>
      <c r="D57" s="16" t="n">
        <v>1.219</v>
      </c>
      <c r="E57" s="16" t="n">
        <v>1.036</v>
      </c>
      <c r="F57" s="16" t="n">
        <v>0.159</v>
      </c>
      <c r="G57" s="16" t="n">
        <v>0.175</v>
      </c>
      <c r="H57" s="16" t="n">
        <v>0.056</v>
      </c>
      <c r="I57" s="17" t="n">
        <v>5.895</v>
      </c>
      <c r="M57" s="16" t="n">
        <f aca="false">(C57-$C$161)/$C$162</f>
        <v>0.993632110366008</v>
      </c>
      <c r="N57" s="16" t="n">
        <f aca="false">(D57-$D$161)/$D$162</f>
        <v>0.0340447533322988</v>
      </c>
      <c r="O57" s="16" t="n">
        <f aca="false">(E57-$E$161)/$E$162</f>
        <v>1.28345976566986</v>
      </c>
      <c r="P57" s="16" t="n">
        <f aca="false">(F57-$F$161)/$F$162</f>
        <v>-1.63006054575827</v>
      </c>
      <c r="Q57" s="16" t="n">
        <f aca="false">(G57-$G$161)/$G$162</f>
        <v>-0.103366875008843</v>
      </c>
      <c r="R57" s="16" t="n">
        <f aca="false">(H57-$H$161)/$H$162</f>
        <v>-0.577573665510037</v>
      </c>
      <c r="S57" s="17" t="n">
        <f aca="false">(I57-$I$161)/$I$162</f>
        <v>0.438321028876907</v>
      </c>
      <c r="W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</row>
    <row r="58" customFormat="false" ht="13.8" hidden="false" customHeight="false" outlineLevel="0" collapsed="false">
      <c r="A58" s="15" t="n">
        <v>55</v>
      </c>
      <c r="B58" s="0"/>
      <c r="C58" s="16" t="n">
        <v>1.237</v>
      </c>
      <c r="D58" s="16" t="n">
        <v>1.528</v>
      </c>
      <c r="E58" s="16" t="n">
        <v>0.874</v>
      </c>
      <c r="F58" s="16" t="n">
        <v>0.495</v>
      </c>
      <c r="G58" s="16" t="n">
        <v>0.103</v>
      </c>
      <c r="H58" s="16" t="n">
        <v>0.161</v>
      </c>
      <c r="I58" s="17" t="n">
        <v>5.893</v>
      </c>
      <c r="M58" s="16" t="n">
        <f aca="false">(C58-$C$161)/$C$162</f>
        <v>0.832985291751622</v>
      </c>
      <c r="N58" s="16" t="n">
        <f aca="false">(D58-$D$161)/$D$162</f>
        <v>1.06682844724674</v>
      </c>
      <c r="O58" s="16" t="n">
        <f aca="false">(E58-$E$161)/$E$162</f>
        <v>0.614381107350444</v>
      </c>
      <c r="P58" s="16" t="n">
        <f aca="false">(F58-$F$161)/$F$162</f>
        <v>0.714843084245997</v>
      </c>
      <c r="Q58" s="16" t="n">
        <f aca="false">(G58-$G$161)/$G$162</f>
        <v>-0.859237148511008</v>
      </c>
      <c r="R58" s="16" t="n">
        <f aca="false">(H58-$H$161)/$H$162</f>
        <v>0.533092763352889</v>
      </c>
      <c r="S58" s="17" t="n">
        <f aca="false">(I58-$I$161)/$I$162</f>
        <v>0.436524277191787</v>
      </c>
      <c r="W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 customFormat="false" ht="13.8" hidden="false" customHeight="false" outlineLevel="0" collapsed="false">
      <c r="A59" s="15" t="n">
        <v>56</v>
      </c>
      <c r="B59" s="0"/>
      <c r="C59" s="16" t="n">
        <v>0.831</v>
      </c>
      <c r="D59" s="16" t="n">
        <v>1.478</v>
      </c>
      <c r="E59" s="16" t="n">
        <v>0.831</v>
      </c>
      <c r="F59" s="16" t="n">
        <v>0.49</v>
      </c>
      <c r="G59" s="16" t="n">
        <v>0.107</v>
      </c>
      <c r="H59" s="16" t="n">
        <v>0.028</v>
      </c>
      <c r="I59" s="17" t="n">
        <v>5.89</v>
      </c>
      <c r="M59" s="16" t="n">
        <f aca="false">(C59-$C$161)/$C$162</f>
        <v>-0.186117963833396</v>
      </c>
      <c r="N59" s="16" t="n">
        <f aca="false">(D59-$D$161)/$D$162</f>
        <v>0.89971134467159</v>
      </c>
      <c r="O59" s="16" t="n">
        <f aca="false">(E59-$E$161)/$E$162</f>
        <v>0.436786154833562</v>
      </c>
      <c r="P59" s="16" t="n">
        <f aca="false">(F59-$F$161)/$F$162</f>
        <v>0.679948684989981</v>
      </c>
      <c r="Q59" s="16" t="n">
        <f aca="false">(G59-$G$161)/$G$162</f>
        <v>-0.817244355538665</v>
      </c>
      <c r="R59" s="16" t="n">
        <f aca="false">(H59-$H$161)/$H$162</f>
        <v>-0.873751379873485</v>
      </c>
      <c r="S59" s="17" t="n">
        <f aca="false">(I59-$I$161)/$I$162</f>
        <v>0.433829149664106</v>
      </c>
      <c r="W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 customFormat="false" ht="13.8" hidden="false" customHeight="false" outlineLevel="0" collapsed="false">
      <c r="A60" s="15" t="n">
        <v>57</v>
      </c>
      <c r="B60" s="0"/>
      <c r="C60" s="16" t="n">
        <v>1.12</v>
      </c>
      <c r="D60" s="16" t="n">
        <v>1.402</v>
      </c>
      <c r="E60" s="16" t="n">
        <v>0.798</v>
      </c>
      <c r="F60" s="16" t="n">
        <v>0.498</v>
      </c>
      <c r="G60" s="16" t="n">
        <v>0.215</v>
      </c>
      <c r="H60" s="16" t="n">
        <v>0.06</v>
      </c>
      <c r="I60" s="17" t="n">
        <v>5.888</v>
      </c>
      <c r="M60" s="16" t="n">
        <f aca="false">(C60-$C$161)/$C$162</f>
        <v>0.539302826472195</v>
      </c>
      <c r="N60" s="16" t="n">
        <f aca="false">(D60-$D$161)/$D$162</f>
        <v>0.645693348757358</v>
      </c>
      <c r="O60" s="16" t="n">
        <f aca="false">(E60-$E$161)/$E$162</f>
        <v>0.300492354064791</v>
      </c>
      <c r="P60" s="16" t="n">
        <f aca="false">(F60-$F$161)/$F$162</f>
        <v>0.735779723799606</v>
      </c>
      <c r="Q60" s="16" t="n">
        <f aca="false">(G60-$G$161)/$G$162</f>
        <v>0.316561054714582</v>
      </c>
      <c r="R60" s="16" t="n">
        <f aca="false">(H60-$H$161)/$H$162</f>
        <v>-0.535262563458117</v>
      </c>
      <c r="S60" s="17" t="n">
        <f aca="false">(I60-$I$161)/$I$162</f>
        <v>0.432032397978985</v>
      </c>
      <c r="W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</row>
    <row r="61" customFormat="false" ht="13.8" hidden="false" customHeight="false" outlineLevel="0" collapsed="false">
      <c r="A61" s="15" t="n">
        <v>58</v>
      </c>
      <c r="B61" s="0"/>
      <c r="C61" s="16" t="n">
        <v>1.327</v>
      </c>
      <c r="D61" s="16" t="n">
        <v>1.419</v>
      </c>
      <c r="E61" s="16" t="n">
        <v>1.088</v>
      </c>
      <c r="F61" s="16" t="n">
        <v>0.445</v>
      </c>
      <c r="G61" s="16" t="n">
        <v>0.069</v>
      </c>
      <c r="H61" s="16" t="n">
        <v>0.14</v>
      </c>
      <c r="I61" s="17" t="n">
        <v>5.886</v>
      </c>
      <c r="M61" s="16" t="n">
        <f aca="false">(C61-$C$161)/$C$162</f>
        <v>1.0588948804281</v>
      </c>
      <c r="N61" s="16" t="n">
        <f aca="false">(D61-$D$161)/$D$162</f>
        <v>0.70251316363291</v>
      </c>
      <c r="O61" s="16" t="n">
        <f aca="false">(E61-$E$161)/$E$162</f>
        <v>1.49822575476005</v>
      </c>
      <c r="P61" s="16" t="n">
        <f aca="false">(F61-$F$161)/$F$162</f>
        <v>0.365899091685838</v>
      </c>
      <c r="Q61" s="16" t="n">
        <f aca="false">(G61-$G$161)/$G$162</f>
        <v>-1.21617588877592</v>
      </c>
      <c r="R61" s="16" t="n">
        <f aca="false">(H61-$H$161)/$H$162</f>
        <v>0.310959477580304</v>
      </c>
      <c r="S61" s="17" t="n">
        <f aca="false">(I61-$I$161)/$I$162</f>
        <v>0.430235646293865</v>
      </c>
      <c r="W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</row>
    <row r="62" customFormat="false" ht="13.8" hidden="false" customHeight="false" outlineLevel="0" collapsed="false">
      <c r="A62" s="15" t="n">
        <v>59</v>
      </c>
      <c r="B62" s="0"/>
      <c r="C62" s="16" t="n">
        <v>0.642</v>
      </c>
      <c r="D62" s="16" t="n">
        <v>1.236</v>
      </c>
      <c r="E62" s="16" t="n">
        <v>0.828</v>
      </c>
      <c r="F62" s="16" t="n">
        <v>0.507</v>
      </c>
      <c r="G62" s="16" t="n">
        <v>0.246</v>
      </c>
      <c r="H62" s="16" t="n">
        <v>0.078</v>
      </c>
      <c r="I62" s="17" t="n">
        <v>5.86</v>
      </c>
      <c r="M62" s="16" t="n">
        <f aca="false">(C62-$C$161)/$C$162</f>
        <v>-0.660528100054008</v>
      </c>
      <c r="N62" s="16" t="n">
        <f aca="false">(D62-$D$161)/$D$162</f>
        <v>0.0908645682078504</v>
      </c>
      <c r="O62" s="16" t="n">
        <f aca="false">(E62-$E$161)/$E$162</f>
        <v>0.424395809309128</v>
      </c>
      <c r="P62" s="16" t="n">
        <f aca="false">(F62-$F$161)/$F$162</f>
        <v>0.798589642460435</v>
      </c>
      <c r="Q62" s="16" t="n">
        <f aca="false">(G62-$G$161)/$G$162</f>
        <v>0.642005200250237</v>
      </c>
      <c r="R62" s="16" t="n">
        <f aca="false">(H62-$H$161)/$H$162</f>
        <v>-0.344862604224472</v>
      </c>
      <c r="S62" s="17" t="n">
        <f aca="false">(I62-$I$161)/$I$162</f>
        <v>0.406877874387295</v>
      </c>
      <c r="W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 customFormat="false" ht="13.8" hidden="false" customHeight="false" outlineLevel="0" collapsed="false">
      <c r="A63" s="15" t="n">
        <v>60</v>
      </c>
      <c r="B63" s="0"/>
      <c r="C63" s="16" t="n">
        <v>1.173</v>
      </c>
      <c r="D63" s="16" t="n">
        <v>1.508</v>
      </c>
      <c r="E63" s="16" t="n">
        <v>0.729</v>
      </c>
      <c r="F63" s="16" t="n">
        <v>0.41</v>
      </c>
      <c r="G63" s="16" t="n">
        <v>0.146</v>
      </c>
      <c r="H63" s="16" t="n">
        <v>0.096</v>
      </c>
      <c r="I63" s="17" t="n">
        <v>5.809</v>
      </c>
      <c r="M63" s="16" t="n">
        <f aca="false">(C63-$C$161)/$C$162</f>
        <v>0.672338473137235</v>
      </c>
      <c r="N63" s="16" t="n">
        <f aca="false">(D63-$D$161)/$D$162</f>
        <v>0.999981606216682</v>
      </c>
      <c r="O63" s="16" t="n">
        <f aca="false">(E63-$E$161)/$E$162</f>
        <v>0.0155144070028152</v>
      </c>
      <c r="P63" s="16" t="n">
        <f aca="false">(F63-$F$161)/$F$162</f>
        <v>0.121638296893728</v>
      </c>
      <c r="Q63" s="16" t="n">
        <f aca="false">(G63-$G$161)/$G$162</f>
        <v>-0.407814624058326</v>
      </c>
      <c r="R63" s="16" t="n">
        <f aca="false">(H63-$H$161)/$H$162</f>
        <v>-0.154462644990827</v>
      </c>
      <c r="S63" s="17" t="n">
        <f aca="false">(I63-$I$161)/$I$162</f>
        <v>0.361060706416716</v>
      </c>
      <c r="W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 customFormat="false" ht="13.8" hidden="false" customHeight="false" outlineLevel="0" collapsed="false">
      <c r="A64" s="15" t="n">
        <v>61</v>
      </c>
      <c r="B64" s="0"/>
      <c r="C64" s="16" t="n">
        <v>0.776</v>
      </c>
      <c r="D64" s="16" t="n">
        <v>1.209</v>
      </c>
      <c r="E64" s="16" t="n">
        <v>0.706</v>
      </c>
      <c r="F64" s="16" t="n">
        <v>0.511</v>
      </c>
      <c r="G64" s="16" t="n">
        <v>0.137</v>
      </c>
      <c r="H64" s="16" t="n">
        <v>0.064</v>
      </c>
      <c r="I64" s="17" t="n">
        <v>5.779</v>
      </c>
      <c r="M64" s="16" t="n">
        <f aca="false">(C64-$C$161)/$C$162</f>
        <v>-0.324173823580135</v>
      </c>
      <c r="N64" s="16" t="n">
        <f aca="false">(D64-$D$161)/$D$162</f>
        <v>0.000621332817268209</v>
      </c>
      <c r="O64" s="16" t="n">
        <f aca="false">(E64-$E$161)/$E$162</f>
        <v>-0.0794782420178432</v>
      </c>
      <c r="P64" s="16" t="n">
        <f aca="false">(F64-$F$161)/$F$162</f>
        <v>0.826505161865248</v>
      </c>
      <c r="Q64" s="16" t="n">
        <f aca="false">(G64-$G$161)/$G$162</f>
        <v>-0.502298408246097</v>
      </c>
      <c r="R64" s="16" t="n">
        <f aca="false">(H64-$H$161)/$H$162</f>
        <v>-0.492951461406195</v>
      </c>
      <c r="S64" s="17" t="n">
        <f aca="false">(I64-$I$161)/$I$162</f>
        <v>0.334109431139905</v>
      </c>
      <c r="W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 customFormat="false" ht="13.8" hidden="false" customHeight="false" outlineLevel="0" collapsed="false">
      <c r="A65" s="15" t="n">
        <v>62</v>
      </c>
      <c r="B65" s="0"/>
      <c r="C65" s="16" t="n">
        <v>1.201</v>
      </c>
      <c r="D65" s="16" t="n">
        <v>1.41</v>
      </c>
      <c r="E65" s="16" t="n">
        <v>0.828</v>
      </c>
      <c r="F65" s="16" t="n">
        <v>0.199</v>
      </c>
      <c r="G65" s="16" t="n">
        <v>0.081</v>
      </c>
      <c r="H65" s="16" t="n">
        <v>0.02</v>
      </c>
      <c r="I65" s="17" t="n">
        <v>5.758</v>
      </c>
      <c r="M65" s="16" t="n">
        <f aca="false">(C65-$C$161)/$C$162</f>
        <v>0.742621456281029</v>
      </c>
      <c r="N65" s="16" t="n">
        <f aca="false">(D65-$D$161)/$D$162</f>
        <v>0.672432085169383</v>
      </c>
      <c r="O65" s="16" t="n">
        <f aca="false">(E65-$E$161)/$E$162</f>
        <v>0.424395809309128</v>
      </c>
      <c r="P65" s="16" t="n">
        <f aca="false">(F65-$F$161)/$F$162</f>
        <v>-1.35090535171014</v>
      </c>
      <c r="Q65" s="16" t="n">
        <f aca="false">(G65-$G$161)/$G$162</f>
        <v>-1.09019750985889</v>
      </c>
      <c r="R65" s="16" t="n">
        <f aca="false">(H65-$H$161)/$H$162</f>
        <v>-0.958373583977326</v>
      </c>
      <c r="S65" s="17" t="n">
        <f aca="false">(I65-$I$161)/$I$162</f>
        <v>0.315243538446137</v>
      </c>
      <c r="W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 customFormat="false" ht="13.8" hidden="false" customHeight="false" outlineLevel="0" collapsed="false">
      <c r="A66" s="15" t="n">
        <v>63</v>
      </c>
      <c r="B66" s="0"/>
      <c r="C66" s="16" t="n">
        <v>0.855</v>
      </c>
      <c r="D66" s="16" t="n">
        <v>1.475</v>
      </c>
      <c r="E66" s="16" t="n">
        <v>0.777</v>
      </c>
      <c r="F66" s="16" t="n">
        <v>0.514</v>
      </c>
      <c r="G66" s="16" t="n">
        <v>0.184</v>
      </c>
      <c r="H66" s="16" t="n">
        <v>0.08</v>
      </c>
      <c r="I66" s="17" t="n">
        <v>5.743</v>
      </c>
      <c r="M66" s="16" t="n">
        <f aca="false">(C66-$C$161)/$C$162</f>
        <v>-0.125875406853001</v>
      </c>
      <c r="N66" s="16" t="n">
        <f aca="false">(D66-$D$161)/$D$162</f>
        <v>0.889684318517081</v>
      </c>
      <c r="O66" s="16" t="n">
        <f aca="false">(E66-$E$161)/$E$162</f>
        <v>0.213759935393755</v>
      </c>
      <c r="P66" s="16" t="n">
        <f aca="false">(F66-$F$161)/$F$162</f>
        <v>0.847441801418857</v>
      </c>
      <c r="Q66" s="16" t="n">
        <f aca="false">(G66-$G$161)/$G$162</f>
        <v>-0.00888309082107228</v>
      </c>
      <c r="R66" s="16" t="n">
        <f aca="false">(H66-$H$161)/$H$162</f>
        <v>-0.323707053198511</v>
      </c>
      <c r="S66" s="17" t="n">
        <f aca="false">(I66-$I$161)/$I$162</f>
        <v>0.301767900807732</v>
      </c>
      <c r="W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</row>
    <row r="67" customFormat="false" ht="13.8" hidden="false" customHeight="false" outlineLevel="0" collapsed="false">
      <c r="A67" s="15" t="n">
        <v>64</v>
      </c>
      <c r="B67" s="0"/>
      <c r="C67" s="16" t="n">
        <v>1.263</v>
      </c>
      <c r="D67" s="16" t="n">
        <v>1.252</v>
      </c>
      <c r="E67" s="16" t="n">
        <v>1.042</v>
      </c>
      <c r="F67" s="16" t="n">
        <v>0.417</v>
      </c>
      <c r="G67" s="16" t="n">
        <v>0.191</v>
      </c>
      <c r="H67" s="16" t="n">
        <v>0.162</v>
      </c>
      <c r="I67" s="17" t="n">
        <v>5.718</v>
      </c>
      <c r="M67" s="16" t="n">
        <f aca="false">(C67-$C$161)/$C$162</f>
        <v>0.898248061813716</v>
      </c>
      <c r="N67" s="16" t="n">
        <f aca="false">(D67-$D$161)/$D$162</f>
        <v>0.144342041031899</v>
      </c>
      <c r="O67" s="16" t="n">
        <f aca="false">(E67-$E$161)/$E$162</f>
        <v>1.30824045671873</v>
      </c>
      <c r="P67" s="16" t="n">
        <f aca="false">(F67-$F$161)/$F$162</f>
        <v>0.17049045585215</v>
      </c>
      <c r="Q67" s="16" t="n">
        <f aca="false">(G67-$G$161)/$G$162</f>
        <v>0.0646042968805272</v>
      </c>
      <c r="R67" s="16" t="n">
        <f aca="false">(H67-$H$161)/$H$162</f>
        <v>0.543670538865869</v>
      </c>
      <c r="S67" s="17" t="n">
        <f aca="false">(I67-$I$161)/$I$162</f>
        <v>0.279308504743722</v>
      </c>
      <c r="W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</row>
    <row r="68" customFormat="false" ht="13.8" hidden="false" customHeight="false" outlineLevel="0" collapsed="false">
      <c r="A68" s="15" t="n">
        <v>65</v>
      </c>
      <c r="B68" s="0"/>
      <c r="C68" s="16" t="n">
        <v>0.96</v>
      </c>
      <c r="D68" s="16" t="n">
        <v>1.274</v>
      </c>
      <c r="E68" s="16" t="n">
        <v>0.854</v>
      </c>
      <c r="F68" s="16" t="n">
        <v>0.455</v>
      </c>
      <c r="G68" s="16" t="n">
        <v>0.083</v>
      </c>
      <c r="H68" s="16" t="n">
        <v>0.027</v>
      </c>
      <c r="I68" s="17" t="n">
        <v>5.697</v>
      </c>
      <c r="M68" s="16" t="n">
        <f aca="false">(C68-$C$161)/$C$162</f>
        <v>0.137685779936227</v>
      </c>
      <c r="N68" s="16" t="n">
        <f aca="false">(D68-$D$161)/$D$162</f>
        <v>0.217873566164967</v>
      </c>
      <c r="O68" s="16" t="n">
        <f aca="false">(E68-$E$161)/$E$162</f>
        <v>0.531778803854219</v>
      </c>
      <c r="P68" s="16" t="n">
        <f aca="false">(F68-$F$161)/$F$162</f>
        <v>0.43568789019787</v>
      </c>
      <c r="Q68" s="16" t="n">
        <f aca="false">(G68-$G$161)/$G$162</f>
        <v>-1.06920111337272</v>
      </c>
      <c r="R68" s="16" t="n">
        <f aca="false">(H68-$H$161)/$H$162</f>
        <v>-0.884329155386465</v>
      </c>
      <c r="S68" s="17" t="n">
        <f aca="false">(I68-$I$161)/$I$162</f>
        <v>0.260442612049954</v>
      </c>
      <c r="W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</row>
    <row r="69" customFormat="false" ht="13.8" hidden="false" customHeight="false" outlineLevel="0" collapsed="false">
      <c r="A69" s="15" t="n">
        <v>66</v>
      </c>
      <c r="B69" s="0"/>
      <c r="C69" s="16" t="n">
        <v>1.221</v>
      </c>
      <c r="D69" s="16" t="n">
        <v>1.431</v>
      </c>
      <c r="E69" s="16" t="n">
        <v>0.999</v>
      </c>
      <c r="F69" s="16" t="n">
        <v>0.508</v>
      </c>
      <c r="G69" s="16" t="n">
        <v>0.047</v>
      </c>
      <c r="H69" s="16" t="n">
        <v>0.025</v>
      </c>
      <c r="I69" s="17" t="n">
        <v>5.693</v>
      </c>
      <c r="M69" s="16" t="n">
        <f aca="false">(C69-$C$161)/$C$162</f>
        <v>0.792823587098025</v>
      </c>
      <c r="N69" s="16" t="n">
        <f aca="false">(D69-$D$161)/$D$162</f>
        <v>0.742621268250946</v>
      </c>
      <c r="O69" s="16" t="n">
        <f aca="false">(E69-$E$161)/$E$162</f>
        <v>1.13064550420185</v>
      </c>
      <c r="P69" s="16" t="n">
        <f aca="false">(F69-$F$161)/$F$162</f>
        <v>0.805568522311638</v>
      </c>
      <c r="Q69" s="16" t="n">
        <f aca="false">(G69-$G$161)/$G$162</f>
        <v>-1.4471362501238</v>
      </c>
      <c r="R69" s="16" t="n">
        <f aca="false">(H69-$H$161)/$H$162</f>
        <v>-0.905484706412425</v>
      </c>
      <c r="S69" s="17" t="n">
        <f aca="false">(I69-$I$161)/$I$162</f>
        <v>0.256849108679713</v>
      </c>
      <c r="W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</row>
    <row r="70" customFormat="false" ht="13.8" hidden="false" customHeight="false" outlineLevel="0" collapsed="false">
      <c r="A70" s="15" t="n">
        <v>67</v>
      </c>
      <c r="B70" s="0"/>
      <c r="C70" s="16" t="n">
        <v>0.677</v>
      </c>
      <c r="D70" s="16" t="n">
        <v>0.886</v>
      </c>
      <c r="E70" s="16" t="n">
        <v>0.535</v>
      </c>
      <c r="F70" s="16" t="n">
        <v>0.313</v>
      </c>
      <c r="G70" s="16" t="n">
        <v>0.22</v>
      </c>
      <c r="H70" s="16" t="n">
        <v>0.098</v>
      </c>
      <c r="I70" s="17" t="n">
        <v>5.653</v>
      </c>
      <c r="M70" s="16" t="n">
        <f aca="false">(C70-$C$161)/$C$162</f>
        <v>-0.572674371124265</v>
      </c>
      <c r="N70" s="16" t="n">
        <f aca="false">(D70-$D$161)/$D$162</f>
        <v>-1.07895514981822</v>
      </c>
      <c r="O70" s="16" t="n">
        <f aca="false">(E70-$E$161)/$E$162</f>
        <v>-0.785727936910564</v>
      </c>
      <c r="P70" s="16" t="n">
        <f aca="false">(F70-$F$161)/$F$162</f>
        <v>-0.55531304867298</v>
      </c>
      <c r="Q70" s="16" t="n">
        <f aca="false">(G70-$G$161)/$G$162</f>
        <v>0.36905204593001</v>
      </c>
      <c r="R70" s="16" t="n">
        <f aca="false">(H70-$H$161)/$H$162</f>
        <v>-0.133307093964867</v>
      </c>
      <c r="S70" s="17" t="n">
        <f aca="false">(I70-$I$161)/$I$162</f>
        <v>0.220914074977299</v>
      </c>
      <c r="W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 customFormat="false" ht="13.8" hidden="false" customHeight="false" outlineLevel="0" collapsed="false">
      <c r="A71" s="15" t="n">
        <v>68</v>
      </c>
      <c r="B71" s="0"/>
      <c r="C71" s="16" t="n">
        <v>1.183</v>
      </c>
      <c r="D71" s="16" t="n">
        <v>1.452</v>
      </c>
      <c r="E71" s="16" t="n">
        <v>0.726</v>
      </c>
      <c r="F71" s="16" t="n">
        <v>0.334</v>
      </c>
      <c r="G71" s="16" t="n">
        <v>0.082</v>
      </c>
      <c r="H71" s="16" t="n">
        <v>0.031</v>
      </c>
      <c r="I71" s="17" t="n">
        <v>5.648</v>
      </c>
      <c r="M71" s="16" t="n">
        <f aca="false">(C71-$C$161)/$C$162</f>
        <v>0.697439538545733</v>
      </c>
      <c r="N71" s="16" t="n">
        <f aca="false">(D71-$D$161)/$D$162</f>
        <v>0.81281045133251</v>
      </c>
      <c r="O71" s="16" t="n">
        <f aca="false">(E71-$E$161)/$E$162</f>
        <v>0.00312406147838152</v>
      </c>
      <c r="P71" s="16" t="n">
        <f aca="false">(F71-$F$161)/$F$162</f>
        <v>-0.408756571797713</v>
      </c>
      <c r="Q71" s="16" t="n">
        <f aca="false">(G71-$G$161)/$G$162</f>
        <v>-1.07969931161581</v>
      </c>
      <c r="R71" s="16" t="n">
        <f aca="false">(H71-$H$161)/$H$162</f>
        <v>-0.842018053334544</v>
      </c>
      <c r="S71" s="17" t="n">
        <f aca="false">(I71-$I$161)/$I$162</f>
        <v>0.216422195764496</v>
      </c>
      <c r="W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</row>
    <row r="72" customFormat="false" ht="13.8" hidden="false" customHeight="false" outlineLevel="0" collapsed="false">
      <c r="A72" s="15" t="n">
        <v>69</v>
      </c>
      <c r="B72" s="0"/>
      <c r="C72" s="16" t="n">
        <v>0.807</v>
      </c>
      <c r="D72" s="16" t="n">
        <v>1.293</v>
      </c>
      <c r="E72" s="16" t="n">
        <v>0.657</v>
      </c>
      <c r="F72" s="16" t="n">
        <v>0.558</v>
      </c>
      <c r="G72" s="16" t="n">
        <v>0.117</v>
      </c>
      <c r="H72" s="16" t="n">
        <v>0.107</v>
      </c>
      <c r="I72" s="17" t="n">
        <v>5.631</v>
      </c>
      <c r="M72" s="16" t="n">
        <f aca="false">(C72-$C$161)/$C$162</f>
        <v>-0.246360520813792</v>
      </c>
      <c r="N72" s="16" t="n">
        <f aca="false">(D72-$D$161)/$D$162</f>
        <v>0.281378065143524</v>
      </c>
      <c r="O72" s="16" t="n">
        <f aca="false">(E72-$E$161)/$E$162</f>
        <v>-0.281853885583593</v>
      </c>
      <c r="P72" s="16" t="n">
        <f aca="false">(F72-$F$161)/$F$162</f>
        <v>1.1545125148718</v>
      </c>
      <c r="Q72" s="16" t="n">
        <f aca="false">(G72-$G$161)/$G$162</f>
        <v>-0.712262373107809</v>
      </c>
      <c r="R72" s="16" t="n">
        <f aca="false">(H72-$H$161)/$H$162</f>
        <v>-0.0381071143480448</v>
      </c>
      <c r="S72" s="17" t="n">
        <f aca="false">(I72-$I$161)/$I$162</f>
        <v>0.20114980644097</v>
      </c>
      <c r="W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</row>
    <row r="73" customFormat="false" ht="13.8" hidden="false" customHeight="false" outlineLevel="0" collapsed="false">
      <c r="A73" s="15" t="n">
        <v>70</v>
      </c>
      <c r="B73" s="0"/>
      <c r="C73" s="16" t="n">
        <v>1.004</v>
      </c>
      <c r="D73" s="16" t="n">
        <v>1.383</v>
      </c>
      <c r="E73" s="16" t="n">
        <v>0.854</v>
      </c>
      <c r="F73" s="16" t="n">
        <v>0.282</v>
      </c>
      <c r="G73" s="16" t="n">
        <v>0.137</v>
      </c>
      <c r="H73" s="16" t="n">
        <v>0.039</v>
      </c>
      <c r="I73" s="17" t="n">
        <v>5.603</v>
      </c>
      <c r="M73" s="16" t="n">
        <f aca="false">(C73-$C$161)/$C$162</f>
        <v>0.248130467733619</v>
      </c>
      <c r="N73" s="16" t="n">
        <f aca="false">(D73-$D$161)/$D$162</f>
        <v>0.5821888497788</v>
      </c>
      <c r="O73" s="16" t="n">
        <f aca="false">(E73-$E$161)/$E$162</f>
        <v>0.531778803854219</v>
      </c>
      <c r="P73" s="16" t="n">
        <f aca="false">(F73-$F$161)/$F$162</f>
        <v>-0.771658324060278</v>
      </c>
      <c r="Q73" s="16" t="n">
        <f aca="false">(G73-$G$161)/$G$162</f>
        <v>-0.502298408246097</v>
      </c>
      <c r="R73" s="16" t="n">
        <f aca="false">(H73-$H$161)/$H$162</f>
        <v>-0.757395849230702</v>
      </c>
      <c r="S73" s="17" t="n">
        <f aca="false">(I73-$I$161)/$I$162</f>
        <v>0.175995282849279</v>
      </c>
      <c r="W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</row>
    <row r="74" customFormat="false" ht="13.8" hidden="false" customHeight="false" outlineLevel="0" collapsed="false">
      <c r="A74" s="15" t="n">
        <v>71</v>
      </c>
      <c r="B74" s="0"/>
      <c r="C74" s="16" t="n">
        <v>0.685</v>
      </c>
      <c r="D74" s="16" t="n">
        <v>1.328</v>
      </c>
      <c r="E74" s="16" t="n">
        <v>0.739</v>
      </c>
      <c r="F74" s="16" t="n">
        <v>0.245</v>
      </c>
      <c r="G74" s="16" t="n">
        <v>0.181</v>
      </c>
      <c r="H74" s="16" t="n">
        <v>0</v>
      </c>
      <c r="I74" s="17" t="n">
        <v>5.529</v>
      </c>
      <c r="M74" s="16" t="n">
        <f aca="false">(C74-$C$161)/$C$162</f>
        <v>-0.552593518797467</v>
      </c>
      <c r="N74" s="16" t="n">
        <f aca="false">(D74-$D$161)/$D$162</f>
        <v>0.398360036946132</v>
      </c>
      <c r="O74" s="16" t="n">
        <f aca="false">(E74-$E$161)/$E$162</f>
        <v>0.0568155587509276</v>
      </c>
      <c r="P74" s="16" t="n">
        <f aca="false">(F74-$F$161)/$F$162</f>
        <v>-1.0298768785548</v>
      </c>
      <c r="Q74" s="16" t="n">
        <f aca="false">(G74-$G$161)/$G$162</f>
        <v>-0.0403776855503292</v>
      </c>
      <c r="R74" s="16" t="n">
        <f aca="false">(H74-$H$161)/$H$162</f>
        <v>-1.16992909423693</v>
      </c>
      <c r="S74" s="17" t="n">
        <f aca="false">(I74-$I$161)/$I$162</f>
        <v>0.109515470499812</v>
      </c>
      <c r="W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3.8" hidden="false" customHeight="false" outlineLevel="0" collapsed="false">
      <c r="A75" s="15" t="n">
        <v>72</v>
      </c>
      <c r="B75" s="0"/>
      <c r="C75" s="16" t="n">
        <v>1.044</v>
      </c>
      <c r="D75" s="16" t="n">
        <v>1.303</v>
      </c>
      <c r="E75" s="16" t="n">
        <v>0.673</v>
      </c>
      <c r="F75" s="16" t="n">
        <v>0.416</v>
      </c>
      <c r="G75" s="16" t="n">
        <v>0.133</v>
      </c>
      <c r="H75" s="16" t="n">
        <v>0.152</v>
      </c>
      <c r="I75" s="17" t="n">
        <v>5.525</v>
      </c>
      <c r="M75" s="16" t="n">
        <f aca="false">(C75-$C$161)/$C$162</f>
        <v>0.348534729367611</v>
      </c>
      <c r="N75" s="16" t="n">
        <f aca="false">(D75-$D$161)/$D$162</f>
        <v>0.314801485658555</v>
      </c>
      <c r="O75" s="16" t="n">
        <f aca="false">(E75-$E$161)/$E$162</f>
        <v>-0.215772042786614</v>
      </c>
      <c r="P75" s="16" t="n">
        <f aca="false">(F75-$F$161)/$F$162</f>
        <v>0.163511576000947</v>
      </c>
      <c r="Q75" s="16" t="n">
        <f aca="false">(G75-$G$161)/$G$162</f>
        <v>-0.544291201218439</v>
      </c>
      <c r="R75" s="16" t="n">
        <f aca="false">(H75-$H$161)/$H$162</f>
        <v>0.437892783736066</v>
      </c>
      <c r="S75" s="17" t="n">
        <f aca="false">(I75-$I$161)/$I$162</f>
        <v>0.105921967129571</v>
      </c>
      <c r="W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</row>
    <row r="76" customFormat="false" ht="13.8" hidden="false" customHeight="false" outlineLevel="0" collapsed="false">
      <c r="A76" s="15" t="n">
        <v>73</v>
      </c>
      <c r="B76" s="0"/>
      <c r="C76" s="16" t="n">
        <v>1.051</v>
      </c>
      <c r="D76" s="16" t="n">
        <v>1.361</v>
      </c>
      <c r="E76" s="16" t="n">
        <v>0.871</v>
      </c>
      <c r="F76" s="16" t="n">
        <v>0.197</v>
      </c>
      <c r="G76" s="16" t="n">
        <v>0.142</v>
      </c>
      <c r="H76" s="16" t="n">
        <v>0.08</v>
      </c>
      <c r="I76" s="17" t="n">
        <v>5.523</v>
      </c>
      <c r="M76" s="16" t="n">
        <f aca="false">(C76-$C$161)/$C$162</f>
        <v>0.366105475153559</v>
      </c>
      <c r="N76" s="16" t="n">
        <f aca="false">(D76-$D$161)/$D$162</f>
        <v>0.508657324645732</v>
      </c>
      <c r="O76" s="16" t="n">
        <f aca="false">(E76-$E$161)/$E$162</f>
        <v>0.601990761826011</v>
      </c>
      <c r="P76" s="16" t="n">
        <f aca="false">(F76-$F$161)/$F$162</f>
        <v>-1.36486311141255</v>
      </c>
      <c r="Q76" s="16" t="n">
        <f aca="false">(G76-$G$161)/$G$162</f>
        <v>-0.449807417030668</v>
      </c>
      <c r="R76" s="16" t="n">
        <f aca="false">(H76-$H$161)/$H$162</f>
        <v>-0.323707053198511</v>
      </c>
      <c r="S76" s="17" t="n">
        <f aca="false">(I76-$I$161)/$I$162</f>
        <v>0.10412521544445</v>
      </c>
      <c r="W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</row>
    <row r="77" customFormat="false" ht="13.8" hidden="false" customHeight="false" outlineLevel="0" collapsed="false">
      <c r="A77" s="15" t="n">
        <v>74</v>
      </c>
      <c r="B77" s="0"/>
      <c r="C77" s="16" t="n">
        <v>0.493</v>
      </c>
      <c r="D77" s="16" t="n">
        <v>1.098</v>
      </c>
      <c r="E77" s="16" t="n">
        <v>0.718</v>
      </c>
      <c r="F77" s="16" t="n">
        <v>0.389</v>
      </c>
      <c r="G77" s="16" t="n">
        <v>0.23</v>
      </c>
      <c r="H77" s="16" t="n">
        <v>0.144</v>
      </c>
      <c r="I77" s="17" t="n">
        <v>5.467</v>
      </c>
      <c r="M77" s="16" t="n">
        <f aca="false">(C77-$C$161)/$C$162</f>
        <v>-1.03453397464063</v>
      </c>
      <c r="N77" s="16" t="n">
        <f aca="false">(D77-$D$161)/$D$162</f>
        <v>-0.370378634899571</v>
      </c>
      <c r="O77" s="16" t="n">
        <f aca="false">(E77-$E$161)/$E$162</f>
        <v>-0.0299168599201084</v>
      </c>
      <c r="P77" s="16" t="n">
        <f aca="false">(F77-$F$161)/$F$162</f>
        <v>-0.0249181799815389</v>
      </c>
      <c r="Q77" s="16" t="n">
        <f aca="false">(G77-$G$161)/$G$162</f>
        <v>0.474034028360867</v>
      </c>
      <c r="R77" s="16" t="n">
        <f aca="false">(H77-$H$161)/$H$162</f>
        <v>0.353270579632225</v>
      </c>
      <c r="S77" s="17" t="n">
        <f aca="false">(I77-$I$161)/$I$162</f>
        <v>0.0538161682610689</v>
      </c>
      <c r="W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</row>
    <row r="78" customFormat="false" ht="13.8" hidden="false" customHeight="false" outlineLevel="0" collapsed="false">
      <c r="A78" s="15" t="n">
        <v>75</v>
      </c>
      <c r="B78" s="0"/>
      <c r="C78" s="16" t="n">
        <v>1.155</v>
      </c>
      <c r="D78" s="16" t="n">
        <v>1.266</v>
      </c>
      <c r="E78" s="16" t="n">
        <v>0.914</v>
      </c>
      <c r="F78" s="16" t="n">
        <v>0.296</v>
      </c>
      <c r="G78" s="16" t="n">
        <v>0.119</v>
      </c>
      <c r="H78" s="16" t="n">
        <v>0.022</v>
      </c>
      <c r="I78" s="17" t="n">
        <v>5.432</v>
      </c>
      <c r="M78" s="16" t="n">
        <f aca="false">(C78-$C$161)/$C$162</f>
        <v>0.627156555401938</v>
      </c>
      <c r="N78" s="16" t="n">
        <f aca="false">(D78-$D$161)/$D$162</f>
        <v>0.191134829752942</v>
      </c>
      <c r="O78" s="16" t="n">
        <f aca="false">(E78-$E$161)/$E$162</f>
        <v>0.779585714342894</v>
      </c>
      <c r="P78" s="16" t="n">
        <f aca="false">(F78-$F$161)/$F$162</f>
        <v>-0.673954006143434</v>
      </c>
      <c r="Q78" s="16" t="n">
        <f aca="false">(G78-$G$161)/$G$162</f>
        <v>-0.691265976621638</v>
      </c>
      <c r="R78" s="16" t="n">
        <f aca="false">(H78-$H$161)/$H$162</f>
        <v>-0.937218032951366</v>
      </c>
      <c r="S78" s="17" t="n">
        <f aca="false">(I78-$I$161)/$I$162</f>
        <v>0.0223730137714566</v>
      </c>
      <c r="W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</row>
    <row r="79" customFormat="false" ht="13.8" hidden="false" customHeight="false" outlineLevel="0" collapsed="false">
      <c r="A79" s="15" t="n">
        <v>76</v>
      </c>
      <c r="B79" s="0"/>
      <c r="C79" s="16" t="n">
        <v>1.438</v>
      </c>
      <c r="D79" s="16" t="n">
        <v>1.277</v>
      </c>
      <c r="E79" s="16" t="n">
        <v>1.122</v>
      </c>
      <c r="F79" s="16" t="n">
        <v>0.44</v>
      </c>
      <c r="G79" s="16" t="n">
        <v>0.258</v>
      </c>
      <c r="H79" s="16" t="n">
        <v>0.287</v>
      </c>
      <c r="I79" s="17" t="n">
        <v>5.43</v>
      </c>
      <c r="M79" s="16" t="n">
        <f aca="false">(C79-$C$161)/$C$162</f>
        <v>1.33751670646243</v>
      </c>
      <c r="N79" s="16" t="n">
        <f aca="false">(D79-$D$161)/$D$162</f>
        <v>0.227900592319476</v>
      </c>
      <c r="O79" s="16" t="n">
        <f aca="false">(E79-$E$161)/$E$162</f>
        <v>1.63864967070363</v>
      </c>
      <c r="P79" s="16" t="n">
        <f aca="false">(F79-$F$161)/$F$162</f>
        <v>0.331004692429822</v>
      </c>
      <c r="Q79" s="16" t="n">
        <f aca="false">(G79-$G$161)/$G$162</f>
        <v>0.767983579167264</v>
      </c>
      <c r="R79" s="16" t="n">
        <f aca="false">(H79-$H$161)/$H$162</f>
        <v>1.8658924779884</v>
      </c>
      <c r="S79" s="17" t="n">
        <f aca="false">(I79-$I$161)/$I$162</f>
        <v>0.0205762620863353</v>
      </c>
      <c r="W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8" hidden="false" customHeight="false" outlineLevel="0" collapsed="false">
      <c r="A80" s="15" t="n">
        <v>77</v>
      </c>
      <c r="B80" s="0"/>
      <c r="C80" s="16" t="n">
        <v>1.015</v>
      </c>
      <c r="D80" s="16" t="n">
        <v>1.401</v>
      </c>
      <c r="E80" s="16" t="n">
        <v>0.779</v>
      </c>
      <c r="F80" s="16" t="n">
        <v>0.497</v>
      </c>
      <c r="G80" s="16" t="n">
        <v>0.113</v>
      </c>
      <c r="H80" s="16" t="n">
        <v>0.101</v>
      </c>
      <c r="I80" s="17" t="n">
        <v>5.425</v>
      </c>
      <c r="M80" s="16" t="n">
        <f aca="false">(C80-$C$161)/$C$162</f>
        <v>0.275741639682966</v>
      </c>
      <c r="N80" s="16" t="n">
        <f aca="false">(D80-$D$161)/$D$162</f>
        <v>0.642351006705855</v>
      </c>
      <c r="O80" s="16" t="n">
        <f aca="false">(E80-$E$161)/$E$162</f>
        <v>0.222020165743377</v>
      </c>
      <c r="P80" s="16" t="n">
        <f aca="false">(F80-$F$161)/$F$162</f>
        <v>0.728800843948403</v>
      </c>
      <c r="Q80" s="16" t="n">
        <f aca="false">(G80-$G$161)/$G$162</f>
        <v>-0.754255166080152</v>
      </c>
      <c r="R80" s="16" t="n">
        <f aca="false">(H80-$H$161)/$H$162</f>
        <v>-0.101573767425926</v>
      </c>
      <c r="S80" s="17" t="n">
        <f aca="false">(I80-$I$161)/$I$162</f>
        <v>0.0160843828735335</v>
      </c>
      <c r="W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3.8" hidden="false" customHeight="false" outlineLevel="0" collapsed="false">
      <c r="A81" s="15" t="n">
        <v>78</v>
      </c>
      <c r="B81" s="0"/>
      <c r="C81" s="16" t="n">
        <v>0.945</v>
      </c>
      <c r="D81" s="16" t="n">
        <v>1.212</v>
      </c>
      <c r="E81" s="16" t="n">
        <v>0.845</v>
      </c>
      <c r="F81" s="16" t="n">
        <v>0.212</v>
      </c>
      <c r="G81" s="16" t="n">
        <v>0.263</v>
      </c>
      <c r="H81" s="16" t="n">
        <v>0.006</v>
      </c>
      <c r="I81" s="17" t="n">
        <v>5.386</v>
      </c>
      <c r="M81" s="16" t="n">
        <f aca="false">(C81-$C$161)/$C$162</f>
        <v>0.100034181823481</v>
      </c>
      <c r="N81" s="16" t="n">
        <f aca="false">(D81-$D$161)/$D$162</f>
        <v>0.010648358971777</v>
      </c>
      <c r="O81" s="16" t="n">
        <f aca="false">(E81-$E$161)/$E$162</f>
        <v>0.494607767280918</v>
      </c>
      <c r="P81" s="16" t="n">
        <f aca="false">(F81-$F$161)/$F$162</f>
        <v>-1.2601799136445</v>
      </c>
      <c r="Q81" s="16" t="n">
        <f aca="false">(G81-$G$161)/$G$162</f>
        <v>0.820474570382692</v>
      </c>
      <c r="R81" s="16" t="n">
        <f aca="false">(H81-$H$161)/$H$162</f>
        <v>-1.10646244115905</v>
      </c>
      <c r="S81" s="17" t="n">
        <f aca="false">(I81-$I$161)/$I$162</f>
        <v>-0.0189522749863206</v>
      </c>
      <c r="W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3.8" hidden="false" customHeight="false" outlineLevel="0" collapsed="false">
      <c r="A82" s="15" t="n">
        <v>79</v>
      </c>
      <c r="B82" s="0"/>
      <c r="C82" s="16" t="n">
        <v>1.183</v>
      </c>
      <c r="D82" s="16" t="n">
        <v>1.36</v>
      </c>
      <c r="E82" s="16" t="n">
        <v>0.808</v>
      </c>
      <c r="F82" s="16" t="n">
        <v>0.195</v>
      </c>
      <c r="G82" s="16" t="n">
        <v>0.083</v>
      </c>
      <c r="H82" s="16" t="n">
        <v>0.106</v>
      </c>
      <c r="I82" s="17" t="n">
        <v>5.373</v>
      </c>
      <c r="M82" s="16" t="n">
        <f aca="false">(C82-$C$161)/$C$162</f>
        <v>0.697439538545733</v>
      </c>
      <c r="N82" s="16" t="n">
        <f aca="false">(D82-$D$161)/$D$162</f>
        <v>0.505314982594229</v>
      </c>
      <c r="O82" s="16" t="n">
        <f aca="false">(E82-$E$161)/$E$162</f>
        <v>0.341793505812903</v>
      </c>
      <c r="P82" s="16" t="n">
        <f aca="false">(F82-$F$161)/$F$162</f>
        <v>-1.37882087111495</v>
      </c>
      <c r="Q82" s="16" t="n">
        <f aca="false">(G82-$G$161)/$G$162</f>
        <v>-1.06920111337272</v>
      </c>
      <c r="R82" s="16" t="n">
        <f aca="false">(H82-$H$161)/$H$162</f>
        <v>-0.048684889861025</v>
      </c>
      <c r="S82" s="17" t="n">
        <f aca="false">(I82-$I$161)/$I$162</f>
        <v>-0.0306311609396054</v>
      </c>
      <c r="W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3.8" hidden="false" customHeight="false" outlineLevel="0" collapsed="false">
      <c r="A83" s="15" t="n">
        <v>80</v>
      </c>
      <c r="B83" s="0"/>
      <c r="C83" s="16" t="n">
        <v>1.221</v>
      </c>
      <c r="D83" s="16" t="n">
        <v>1.171</v>
      </c>
      <c r="E83" s="16" t="n">
        <v>0.828</v>
      </c>
      <c r="F83" s="16" t="n">
        <v>0.508</v>
      </c>
      <c r="G83" s="16" t="n">
        <v>0.26</v>
      </c>
      <c r="H83" s="16" t="n">
        <v>0.024</v>
      </c>
      <c r="I83" s="17" t="n">
        <v>5.339</v>
      </c>
      <c r="M83" s="16" t="n">
        <f aca="false">(C83-$C$161)/$C$162</f>
        <v>0.792823587098025</v>
      </c>
      <c r="N83" s="16" t="n">
        <f aca="false">(D83-$D$161)/$D$162</f>
        <v>-0.126387665139848</v>
      </c>
      <c r="O83" s="16" t="n">
        <f aca="false">(E83-$E$161)/$E$162</f>
        <v>0.424395809309128</v>
      </c>
      <c r="P83" s="16" t="n">
        <f aca="false">(F83-$F$161)/$F$162</f>
        <v>0.805568522311638</v>
      </c>
      <c r="Q83" s="16" t="n">
        <f aca="false">(G83-$G$161)/$G$162</f>
        <v>0.788979975653435</v>
      </c>
      <c r="R83" s="16" t="n">
        <f aca="false">(H83-$H$161)/$H$162</f>
        <v>-0.916062481925405</v>
      </c>
      <c r="S83" s="17" t="n">
        <f aca="false">(I83-$I$161)/$I$162</f>
        <v>-0.0611759395866578</v>
      </c>
      <c r="W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8" hidden="false" customHeight="false" outlineLevel="0" collapsed="false">
      <c r="A84" s="15" t="n">
        <v>81</v>
      </c>
      <c r="B84" s="0"/>
      <c r="C84" s="16" t="n">
        <v>1.067</v>
      </c>
      <c r="D84" s="16" t="n">
        <v>1.465</v>
      </c>
      <c r="E84" s="16" t="n">
        <v>0.789</v>
      </c>
      <c r="F84" s="16" t="n">
        <v>0.235</v>
      </c>
      <c r="G84" s="16" t="n">
        <v>0.094</v>
      </c>
      <c r="H84" s="16" t="n">
        <v>0.142</v>
      </c>
      <c r="I84" s="17" t="n">
        <v>5.323</v>
      </c>
      <c r="M84" s="16" t="n">
        <f aca="false">(C84-$C$161)/$C$162</f>
        <v>0.406267179807156</v>
      </c>
      <c r="N84" s="16" t="n">
        <f aca="false">(D84-$D$161)/$D$162</f>
        <v>0.85626089800205</v>
      </c>
      <c r="O84" s="16" t="n">
        <f aca="false">(E84-$E$161)/$E$162</f>
        <v>0.263321317491489</v>
      </c>
      <c r="P84" s="16" t="n">
        <f aca="false">(F84-$F$161)/$F$162</f>
        <v>-1.09966567706683</v>
      </c>
      <c r="Q84" s="16" t="n">
        <f aca="false">(G84-$G$161)/$G$162</f>
        <v>-0.953720932698779</v>
      </c>
      <c r="R84" s="16" t="n">
        <f aca="false">(H84-$H$161)/$H$162</f>
        <v>0.332115028606264</v>
      </c>
      <c r="S84" s="17" t="n">
        <f aca="false">(I84-$I$161)/$I$162</f>
        <v>-0.0755499530676237</v>
      </c>
      <c r="W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8" hidden="false" customHeight="false" outlineLevel="0" collapsed="false">
      <c r="A85" s="15" t="n">
        <v>82</v>
      </c>
      <c r="B85" s="0"/>
      <c r="C85" s="16" t="n">
        <v>1.181</v>
      </c>
      <c r="D85" s="16" t="n">
        <v>1.156</v>
      </c>
      <c r="E85" s="16" t="n">
        <v>0.999</v>
      </c>
      <c r="F85" s="16" t="n">
        <v>0.067</v>
      </c>
      <c r="G85" s="16" t="n">
        <v>0</v>
      </c>
      <c r="H85" s="16" t="n">
        <v>0.034</v>
      </c>
      <c r="I85" s="17" t="n">
        <v>5.287</v>
      </c>
      <c r="M85" s="16" t="n">
        <f aca="false">(C85-$C$161)/$C$162</f>
        <v>0.692419325464033</v>
      </c>
      <c r="N85" s="16" t="n">
        <f aca="false">(D85-$D$161)/$D$162</f>
        <v>-0.176522795912394</v>
      </c>
      <c r="O85" s="16" t="n">
        <f aca="false">(E85-$E$161)/$E$162</f>
        <v>1.13064550420185</v>
      </c>
      <c r="P85" s="16" t="n">
        <f aca="false">(F85-$F$161)/$F$162</f>
        <v>-2.27211749206896</v>
      </c>
      <c r="Q85" s="16" t="n">
        <f aca="false">(G85-$G$161)/$G$162</f>
        <v>-1.94055156754883</v>
      </c>
      <c r="R85" s="16" t="n">
        <f aca="false">(H85-$H$161)/$H$162</f>
        <v>-0.810284726795603</v>
      </c>
      <c r="S85" s="17" t="n">
        <f aca="false">(I85-$I$161)/$I$162</f>
        <v>-0.107891483399797</v>
      </c>
      <c r="W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8" hidden="false" customHeight="false" outlineLevel="0" collapsed="false">
      <c r="A86" s="15" t="n">
        <v>83</v>
      </c>
      <c r="B86" s="0"/>
      <c r="C86" s="16" t="n">
        <v>0.948</v>
      </c>
      <c r="D86" s="16" t="n">
        <v>1.531</v>
      </c>
      <c r="E86" s="16" t="n">
        <v>0.667</v>
      </c>
      <c r="F86" s="16" t="n">
        <v>0.317</v>
      </c>
      <c r="G86" s="16" t="n">
        <v>0.235</v>
      </c>
      <c r="H86" s="16" t="n">
        <v>0.038</v>
      </c>
      <c r="I86" s="17" t="n">
        <v>5.285</v>
      </c>
      <c r="M86" s="16" t="n">
        <f aca="false">(C86-$C$161)/$C$162</f>
        <v>0.10756450144603</v>
      </c>
      <c r="N86" s="16" t="n">
        <f aca="false">(D86-$D$161)/$D$162</f>
        <v>1.07685547340125</v>
      </c>
      <c r="O86" s="16" t="n">
        <f aca="false">(E86-$E$161)/$E$162</f>
        <v>-0.240552733835481</v>
      </c>
      <c r="P86" s="16" t="n">
        <f aca="false">(F86-$F$161)/$F$162</f>
        <v>-0.527397529268167</v>
      </c>
      <c r="Q86" s="16" t="n">
        <f aca="false">(G86-$G$161)/$G$162</f>
        <v>0.526525019576295</v>
      </c>
      <c r="R86" s="16" t="n">
        <f aca="false">(H86-$H$161)/$H$162</f>
        <v>-0.767973624743682</v>
      </c>
      <c r="S86" s="17" t="n">
        <f aca="false">(I86-$I$161)/$I$162</f>
        <v>-0.109688235084918</v>
      </c>
      <c r="W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8" hidden="false" customHeight="false" outlineLevel="0" collapsed="false">
      <c r="A87" s="15" t="n">
        <v>84</v>
      </c>
      <c r="B87" s="0"/>
      <c r="C87" s="16" t="n">
        <v>0.983</v>
      </c>
      <c r="D87" s="16" t="n">
        <v>1.294</v>
      </c>
      <c r="E87" s="16" t="n">
        <v>0.838</v>
      </c>
      <c r="F87" s="16" t="n">
        <v>0.345</v>
      </c>
      <c r="G87" s="16" t="n">
        <v>0.185</v>
      </c>
      <c r="H87" s="16" t="n">
        <v>0.034</v>
      </c>
      <c r="I87" s="17" t="n">
        <v>5.274</v>
      </c>
      <c r="M87" s="16" t="n">
        <f aca="false">(C87-$C$161)/$C$162</f>
        <v>0.195418230375773</v>
      </c>
      <c r="N87" s="16" t="n">
        <f aca="false">(D87-$D$161)/$D$162</f>
        <v>0.284720407195028</v>
      </c>
      <c r="O87" s="16" t="n">
        <f aca="false">(E87-$E$161)/$E$162</f>
        <v>0.46569696105724</v>
      </c>
      <c r="P87" s="16" t="n">
        <f aca="false">(F87-$F$161)/$F$162</f>
        <v>-0.331988893434478</v>
      </c>
      <c r="Q87" s="16" t="n">
        <f aca="false">(G87-$G$161)/$G$162</f>
        <v>0.00161510742201335</v>
      </c>
      <c r="R87" s="16" t="n">
        <f aca="false">(H87-$H$161)/$H$162</f>
        <v>-0.810284726795603</v>
      </c>
      <c r="S87" s="17" t="n">
        <f aca="false">(I87-$I$161)/$I$162</f>
        <v>-0.119570369353082</v>
      </c>
      <c r="W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8" hidden="false" customHeight="false" outlineLevel="0" collapsed="false">
      <c r="A88" s="15" t="n">
        <v>85</v>
      </c>
      <c r="B88" s="0"/>
      <c r="C88" s="16" t="n">
        <v>0.696</v>
      </c>
      <c r="D88" s="16" t="n">
        <v>1.111</v>
      </c>
      <c r="E88" s="16" t="n">
        <v>0.245</v>
      </c>
      <c r="F88" s="16" t="n">
        <v>0.426</v>
      </c>
      <c r="G88" s="16" t="n">
        <v>0.215</v>
      </c>
      <c r="H88" s="16" t="n">
        <v>0.041</v>
      </c>
      <c r="I88" s="17" t="n">
        <v>5.265</v>
      </c>
      <c r="M88" s="16" t="n">
        <f aca="false">(C88-$C$161)/$C$162</f>
        <v>-0.524982346848119</v>
      </c>
      <c r="N88" s="16" t="n">
        <f aca="false">(D88-$D$161)/$D$162</f>
        <v>-0.326928188230032</v>
      </c>
      <c r="O88" s="16" t="n">
        <f aca="false">(E88-$E$161)/$E$162</f>
        <v>-1.98346133760582</v>
      </c>
      <c r="P88" s="16" t="n">
        <f aca="false">(F88-$F$161)/$F$162</f>
        <v>0.233300374512978</v>
      </c>
      <c r="Q88" s="16" t="n">
        <f aca="false">(G88-$G$161)/$G$162</f>
        <v>0.316561054714582</v>
      </c>
      <c r="R88" s="16" t="n">
        <f aca="false">(H88-$H$161)/$H$162</f>
        <v>-0.736240298204741</v>
      </c>
      <c r="S88" s="17" t="n">
        <f aca="false">(I88-$I$161)/$I$162</f>
        <v>-0.127655751936126</v>
      </c>
      <c r="W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8" hidden="false" customHeight="false" outlineLevel="0" collapsed="false">
      <c r="A89" s="15" t="n">
        <v>86</v>
      </c>
      <c r="B89" s="0"/>
      <c r="C89" s="16" t="n">
        <v>0.551</v>
      </c>
      <c r="D89" s="16" t="n">
        <v>1.438</v>
      </c>
      <c r="E89" s="16" t="n">
        <v>0.723</v>
      </c>
      <c r="F89" s="16" t="n">
        <v>0.508</v>
      </c>
      <c r="G89" s="16" t="n">
        <v>0.3</v>
      </c>
      <c r="H89" s="16" t="n">
        <v>0.023</v>
      </c>
      <c r="I89" s="17" t="n">
        <v>5.261</v>
      </c>
      <c r="M89" s="16" t="n">
        <f aca="false">(C89-$C$161)/$C$162</f>
        <v>-0.88894779527134</v>
      </c>
      <c r="N89" s="16" t="n">
        <f aca="false">(D89-$D$161)/$D$162</f>
        <v>0.766017662611467</v>
      </c>
      <c r="O89" s="16" t="n">
        <f aca="false">(E89-$E$161)/$E$162</f>
        <v>-0.00926628404605219</v>
      </c>
      <c r="P89" s="16" t="n">
        <f aca="false">(F89-$F$161)/$F$162</f>
        <v>0.805568522311638</v>
      </c>
      <c r="Q89" s="16" t="n">
        <f aca="false">(G89-$G$161)/$G$162</f>
        <v>1.20890790537686</v>
      </c>
      <c r="R89" s="16" t="n">
        <f aca="false">(H89-$H$161)/$H$162</f>
        <v>-0.926640257438386</v>
      </c>
      <c r="S89" s="17" t="n">
        <f aca="false">(I89-$I$161)/$I$162</f>
        <v>-0.131249255306367</v>
      </c>
      <c r="W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8" hidden="false" customHeight="false" outlineLevel="0" collapsed="false">
      <c r="A90" s="15" t="n">
        <v>87</v>
      </c>
      <c r="B90" s="0"/>
      <c r="C90" s="16" t="n">
        <v>1.052</v>
      </c>
      <c r="D90" s="16" t="n">
        <v>1.538</v>
      </c>
      <c r="E90" s="16" t="n">
        <v>0.657</v>
      </c>
      <c r="F90" s="16" t="n">
        <v>0.394</v>
      </c>
      <c r="G90" s="16" t="n">
        <v>0.244</v>
      </c>
      <c r="H90" s="16" t="n">
        <v>0.028</v>
      </c>
      <c r="I90" s="17" t="n">
        <v>5.247</v>
      </c>
      <c r="M90" s="16" t="n">
        <f aca="false">(C90-$C$161)/$C$162</f>
        <v>0.368615581694409</v>
      </c>
      <c r="N90" s="16" t="n">
        <f aca="false">(D90-$D$161)/$D$162</f>
        <v>1.10025186776177</v>
      </c>
      <c r="O90" s="16" t="n">
        <f aca="false">(E90-$E$161)/$E$162</f>
        <v>-0.281853885583593</v>
      </c>
      <c r="P90" s="16" t="n">
        <f aca="false">(F90-$F$161)/$F$162</f>
        <v>0.00997621927447692</v>
      </c>
      <c r="Q90" s="16" t="n">
        <f aca="false">(G90-$G$161)/$G$162</f>
        <v>0.621008803764065</v>
      </c>
      <c r="R90" s="16" t="n">
        <f aca="false">(H90-$H$161)/$H$162</f>
        <v>-0.873751379873485</v>
      </c>
      <c r="S90" s="17" t="n">
        <f aca="false">(I90-$I$161)/$I$162</f>
        <v>-0.143826517102212</v>
      </c>
      <c r="W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8" hidden="false" customHeight="false" outlineLevel="0" collapsed="false">
      <c r="A91" s="15" t="n">
        <v>88</v>
      </c>
      <c r="B91" s="0"/>
      <c r="C91" s="16" t="n">
        <v>1.002</v>
      </c>
      <c r="D91" s="16" t="n">
        <v>1.16</v>
      </c>
      <c r="E91" s="16" t="n">
        <v>0.785</v>
      </c>
      <c r="F91" s="16" t="n">
        <v>0.086</v>
      </c>
      <c r="G91" s="16" t="n">
        <v>0.073</v>
      </c>
      <c r="H91" s="16" t="n">
        <v>0.114</v>
      </c>
      <c r="I91" s="17" t="n">
        <v>5.211</v>
      </c>
      <c r="M91" s="16" t="n">
        <f aca="false">(C91-$C$161)/$C$162</f>
        <v>0.243110254651919</v>
      </c>
      <c r="N91" s="16" t="n">
        <f aca="false">(D91-$D$161)/$D$162</f>
        <v>-0.163153427706382</v>
      </c>
      <c r="O91" s="16" t="n">
        <f aca="false">(E91-$E$161)/$E$162</f>
        <v>0.246800856792245</v>
      </c>
      <c r="P91" s="16" t="n">
        <f aca="false">(F91-$F$161)/$F$162</f>
        <v>-2.1395187748961</v>
      </c>
      <c r="Q91" s="16" t="n">
        <f aca="false">(G91-$G$161)/$G$162</f>
        <v>-1.17418309580358</v>
      </c>
      <c r="R91" s="16" t="n">
        <f aca="false">(H91-$H$161)/$H$162</f>
        <v>0.035937314242817</v>
      </c>
      <c r="S91" s="17" t="n">
        <f aca="false">(I91-$I$161)/$I$162</f>
        <v>-0.176168047434385</v>
      </c>
      <c r="W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8" hidden="false" customHeight="false" outlineLevel="0" collapsed="false">
      <c r="A92" s="15" t="n">
        <v>89</v>
      </c>
      <c r="B92" s="0"/>
      <c r="C92" s="16" t="n">
        <v>0.801</v>
      </c>
      <c r="D92" s="16" t="n">
        <v>0.782</v>
      </c>
      <c r="E92" s="16" t="n">
        <v>0.782</v>
      </c>
      <c r="F92" s="16" t="n">
        <v>0.418</v>
      </c>
      <c r="G92" s="16" t="n">
        <v>0.036</v>
      </c>
      <c r="H92" s="16" t="n">
        <v>0.076</v>
      </c>
      <c r="I92" s="17" t="n">
        <v>5.208</v>
      </c>
      <c r="M92" s="16" t="n">
        <f aca="false">(C92-$C$161)/$C$162</f>
        <v>-0.26142116005889</v>
      </c>
      <c r="N92" s="16" t="n">
        <f aca="false">(D92-$D$161)/$D$162</f>
        <v>-1.42655872317454</v>
      </c>
      <c r="O92" s="16" t="n">
        <f aca="false">(E92-$E$161)/$E$162</f>
        <v>0.234410511267811</v>
      </c>
      <c r="P92" s="16" t="n">
        <f aca="false">(F92-$F$161)/$F$162</f>
        <v>0.177469335703353</v>
      </c>
      <c r="Q92" s="16" t="n">
        <f aca="false">(G92-$G$161)/$G$162</f>
        <v>-1.56261643079774</v>
      </c>
      <c r="R92" s="16" t="n">
        <f aca="false">(H92-$H$161)/$H$162</f>
        <v>-0.366018155250432</v>
      </c>
      <c r="S92" s="17" t="n">
        <f aca="false">(I92-$I$161)/$I$162</f>
        <v>-0.178863174962067</v>
      </c>
      <c r="W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8" hidden="false" customHeight="false" outlineLevel="0" collapsed="false">
      <c r="A93" s="15" t="n">
        <v>90</v>
      </c>
      <c r="B93" s="0"/>
      <c r="C93" s="16" t="n">
        <v>1.043</v>
      </c>
      <c r="D93" s="16" t="n">
        <v>1.147</v>
      </c>
      <c r="E93" s="16" t="n">
        <v>0.769</v>
      </c>
      <c r="F93" s="16" t="n">
        <v>0.351</v>
      </c>
      <c r="G93" s="16" t="n">
        <v>0.035</v>
      </c>
      <c r="H93" s="16" t="n">
        <v>0.182</v>
      </c>
      <c r="I93" s="17" t="n">
        <v>5.208</v>
      </c>
      <c r="M93" s="16" t="n">
        <f aca="false">(C93-$C$161)/$C$162</f>
        <v>0.34602462282676</v>
      </c>
      <c r="N93" s="16" t="n">
        <f aca="false">(D93-$D$161)/$D$162</f>
        <v>-0.206603874375921</v>
      </c>
      <c r="O93" s="16" t="n">
        <f aca="false">(E93-$E$161)/$E$162</f>
        <v>0.180719013995265</v>
      </c>
      <c r="P93" s="16" t="n">
        <f aca="false">(F93-$F$161)/$F$162</f>
        <v>-0.290115614327259</v>
      </c>
      <c r="Q93" s="16" t="n">
        <f aca="false">(G93-$G$161)/$G$162</f>
        <v>-1.57311462904083</v>
      </c>
      <c r="R93" s="16" t="n">
        <f aca="false">(H93-$H$161)/$H$162</f>
        <v>0.755226049125474</v>
      </c>
      <c r="S93" s="17" t="n">
        <f aca="false">(I93-$I$161)/$I$162</f>
        <v>-0.178863174962067</v>
      </c>
      <c r="W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8" hidden="false" customHeight="false" outlineLevel="0" collapsed="false">
      <c r="A94" s="15" t="n">
        <v>91</v>
      </c>
      <c r="B94" s="0"/>
      <c r="C94" s="16" t="n">
        <v>0.987</v>
      </c>
      <c r="D94" s="16" t="n">
        <v>1.224</v>
      </c>
      <c r="E94" s="16" t="n">
        <v>0.815</v>
      </c>
      <c r="F94" s="16" t="n">
        <v>0.216</v>
      </c>
      <c r="G94" s="16" t="n">
        <v>0.166</v>
      </c>
      <c r="H94" s="16" t="n">
        <v>0.027</v>
      </c>
      <c r="I94" s="17" t="n">
        <v>5.197</v>
      </c>
      <c r="M94" s="16" t="n">
        <f aca="false">(C94-$C$161)/$C$162</f>
        <v>0.205458656539172</v>
      </c>
      <c r="N94" s="16" t="n">
        <f aca="false">(D94-$D$161)/$D$162</f>
        <v>0.0507564635898137</v>
      </c>
      <c r="O94" s="16" t="n">
        <f aca="false">(E94-$E$161)/$E$162</f>
        <v>0.370704312036582</v>
      </c>
      <c r="P94" s="16" t="n">
        <f aca="false">(F94-$F$161)/$F$162</f>
        <v>-1.23226439423969</v>
      </c>
      <c r="Q94" s="16" t="n">
        <f aca="false">(G94-$G$161)/$G$162</f>
        <v>-0.197850659196613</v>
      </c>
      <c r="R94" s="16" t="n">
        <f aca="false">(H94-$H$161)/$H$162</f>
        <v>-0.884329155386465</v>
      </c>
      <c r="S94" s="17" t="n">
        <f aca="false">(I94-$I$161)/$I$162</f>
        <v>-0.188745309230231</v>
      </c>
      <c r="W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8" hidden="false" customHeight="false" outlineLevel="0" collapsed="false">
      <c r="A95" s="15" t="n">
        <v>92</v>
      </c>
      <c r="B95" s="0"/>
      <c r="C95" s="16" t="n">
        <v>0.931</v>
      </c>
      <c r="D95" s="16" t="n">
        <v>1.203</v>
      </c>
      <c r="E95" s="16" t="n">
        <v>0.66</v>
      </c>
      <c r="F95" s="16" t="n">
        <v>0.491</v>
      </c>
      <c r="G95" s="16" t="n">
        <v>0.498</v>
      </c>
      <c r="H95" s="16" t="n">
        <v>0.028</v>
      </c>
      <c r="I95" s="17" t="n">
        <v>5.192</v>
      </c>
      <c r="M95" s="16" t="n">
        <f aca="false">(C95-$C$161)/$C$162</f>
        <v>0.0648926902515834</v>
      </c>
      <c r="N95" s="16" t="n">
        <f aca="false">(D95-$D$161)/$D$162</f>
        <v>-0.0194327194917501</v>
      </c>
      <c r="O95" s="16" t="n">
        <f aca="false">(E95-$E$161)/$E$162</f>
        <v>-0.26946354005916</v>
      </c>
      <c r="P95" s="16" t="n">
        <f aca="false">(F95-$F$161)/$F$162</f>
        <v>0.686927564841184</v>
      </c>
      <c r="Q95" s="16" t="n">
        <f aca="false">(G95-$G$161)/$G$162</f>
        <v>3.28755115750781</v>
      </c>
      <c r="R95" s="16" t="n">
        <f aca="false">(H95-$H$161)/$H$162</f>
        <v>-0.873751379873485</v>
      </c>
      <c r="S95" s="17" t="n">
        <f aca="false">(I95-$I$161)/$I$162</f>
        <v>-0.193237188443032</v>
      </c>
      <c r="W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8" hidden="false" customHeight="false" outlineLevel="0" collapsed="false">
      <c r="A96" s="15" t="n">
        <v>93</v>
      </c>
      <c r="B96" s="0"/>
      <c r="C96" s="16" t="n">
        <v>1.029</v>
      </c>
      <c r="D96" s="16" t="n">
        <v>1.125</v>
      </c>
      <c r="E96" s="16" t="n">
        <v>0.893</v>
      </c>
      <c r="F96" s="16" t="n">
        <v>0.521</v>
      </c>
      <c r="G96" s="16" t="n">
        <v>0.058</v>
      </c>
      <c r="H96" s="16" t="n">
        <v>0.1</v>
      </c>
      <c r="I96" s="17" t="n">
        <v>5.191</v>
      </c>
      <c r="M96" s="16" t="n">
        <f aca="false">(C96-$C$161)/$C$162</f>
        <v>0.310883131254863</v>
      </c>
      <c r="N96" s="16" t="n">
        <f aca="false">(D96-$D$161)/$D$162</f>
        <v>-0.280135399508989</v>
      </c>
      <c r="O96" s="16" t="n">
        <f aca="false">(E96-$E$161)/$E$162</f>
        <v>0.692853295671858</v>
      </c>
      <c r="P96" s="16" t="n">
        <f aca="false">(F96-$F$161)/$F$162</f>
        <v>0.896293960377279</v>
      </c>
      <c r="Q96" s="16" t="n">
        <f aca="false">(G96-$G$161)/$G$162</f>
        <v>-1.33165606944986</v>
      </c>
      <c r="R96" s="16" t="n">
        <f aca="false">(H96-$H$161)/$H$162</f>
        <v>-0.112151542938906</v>
      </c>
      <c r="S96" s="17" t="n">
        <f aca="false">(I96-$I$161)/$I$162</f>
        <v>-0.194135564285593</v>
      </c>
      <c r="W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8" hidden="false" customHeight="false" outlineLevel="0" collapsed="false">
      <c r="A97" s="15" t="n">
        <v>94</v>
      </c>
      <c r="B97" s="0"/>
      <c r="C97" s="16" t="n">
        <v>0.741</v>
      </c>
      <c r="D97" s="16" t="n">
        <v>1.346</v>
      </c>
      <c r="E97" s="16" t="n">
        <v>0.851</v>
      </c>
      <c r="F97" s="16" t="n">
        <v>0.543</v>
      </c>
      <c r="G97" s="16" t="n">
        <v>0.147</v>
      </c>
      <c r="H97" s="16" t="n">
        <v>0.073</v>
      </c>
      <c r="I97" s="17" t="n">
        <v>5.175</v>
      </c>
      <c r="M97" s="16" t="n">
        <f aca="false">(C97-$C$161)/$C$162</f>
        <v>-0.412027552509878</v>
      </c>
      <c r="N97" s="16" t="n">
        <f aca="false">(D97-$D$161)/$D$162</f>
        <v>0.458522193873187</v>
      </c>
      <c r="O97" s="16" t="n">
        <f aca="false">(E97-$E$161)/$E$162</f>
        <v>0.519388458329786</v>
      </c>
      <c r="P97" s="16" t="n">
        <f aca="false">(F97-$F$161)/$F$162</f>
        <v>1.04982931710375</v>
      </c>
      <c r="Q97" s="16" t="n">
        <f aca="false">(G97-$G$161)/$G$162</f>
        <v>-0.39731642581524</v>
      </c>
      <c r="R97" s="16" t="n">
        <f aca="false">(H97-$H$161)/$H$162</f>
        <v>-0.397751481789373</v>
      </c>
      <c r="S97" s="17" t="n">
        <f aca="false">(I97-$I$161)/$I$162</f>
        <v>-0.208509577766559</v>
      </c>
      <c r="W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8" hidden="false" customHeight="false" outlineLevel="0" collapsed="false">
      <c r="A98" s="15" t="n">
        <v>95</v>
      </c>
      <c r="B98" s="0"/>
      <c r="C98" s="16" t="n">
        <v>0.813</v>
      </c>
      <c r="D98" s="16" t="n">
        <v>1.321</v>
      </c>
      <c r="E98" s="16" t="n">
        <v>0.604</v>
      </c>
      <c r="F98" s="16" t="n">
        <v>0.457</v>
      </c>
      <c r="G98" s="16" t="n">
        <v>0.37</v>
      </c>
      <c r="H98" s="16" t="n">
        <v>0.167</v>
      </c>
      <c r="I98" s="17" t="n">
        <v>5.082</v>
      </c>
      <c r="M98" s="16" t="n">
        <f aca="false">(C98-$C$161)/$C$162</f>
        <v>-0.231299881568693</v>
      </c>
      <c r="N98" s="16" t="n">
        <f aca="false">(D98-$D$161)/$D$162</f>
        <v>0.37496364258561</v>
      </c>
      <c r="O98" s="16" t="n">
        <f aca="false">(E98-$E$161)/$E$162</f>
        <v>-0.500749989848589</v>
      </c>
      <c r="P98" s="16" t="n">
        <f aca="false">(F98-$F$161)/$F$162</f>
        <v>0.449645649900276</v>
      </c>
      <c r="Q98" s="16" t="n">
        <f aca="false">(G98-$G$161)/$G$162</f>
        <v>1.94378178239285</v>
      </c>
      <c r="R98" s="16" t="n">
        <f aca="false">(H98-$H$161)/$H$162</f>
        <v>0.59655941643077</v>
      </c>
      <c r="S98" s="17" t="n">
        <f aca="false">(I98-$I$161)/$I$162</f>
        <v>-0.292058531124673</v>
      </c>
      <c r="W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8" hidden="false" customHeight="false" outlineLevel="0" collapsed="false">
      <c r="A99" s="15" t="n">
        <v>96</v>
      </c>
      <c r="B99" s="0"/>
      <c r="C99" s="16" t="n">
        <v>0.549</v>
      </c>
      <c r="D99" s="16" t="n">
        <v>0.91</v>
      </c>
      <c r="E99" s="16" t="n">
        <v>0.331</v>
      </c>
      <c r="F99" s="16" t="n">
        <v>0.381</v>
      </c>
      <c r="G99" s="16" t="n">
        <v>0.187</v>
      </c>
      <c r="H99" s="16" t="n">
        <v>0.037</v>
      </c>
      <c r="I99" s="17" t="n">
        <v>5.044</v>
      </c>
      <c r="M99" s="16" t="n">
        <f aca="false">(C99-$C$161)/$C$162</f>
        <v>-0.893968008353039</v>
      </c>
      <c r="N99" s="16" t="n">
        <f aca="false">(D99-$D$161)/$D$162</f>
        <v>-0.998738940582146</v>
      </c>
      <c r="O99" s="16" t="n">
        <f aca="false">(E99-$E$161)/$E$162</f>
        <v>-1.62827143257206</v>
      </c>
      <c r="P99" s="16" t="n">
        <f aca="false">(F99-$F$161)/$F$162</f>
        <v>-0.0807492187911643</v>
      </c>
      <c r="Q99" s="16" t="n">
        <f aca="false">(G99-$G$161)/$G$162</f>
        <v>0.0226115039081846</v>
      </c>
      <c r="R99" s="16" t="n">
        <f aca="false">(H99-$H$161)/$H$162</f>
        <v>-0.778551400256662</v>
      </c>
      <c r="S99" s="17" t="n">
        <f aca="false">(I99-$I$161)/$I$162</f>
        <v>-0.326196813141968</v>
      </c>
      <c r="W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8" hidden="false" customHeight="false" outlineLevel="0" collapsed="false">
      <c r="A100" s="15" t="n">
        <v>97</v>
      </c>
      <c r="B100" s="0"/>
      <c r="C100" s="16" t="n">
        <v>1.092</v>
      </c>
      <c r="D100" s="16" t="n">
        <v>1.513</v>
      </c>
      <c r="E100" s="16" t="n">
        <v>0.815</v>
      </c>
      <c r="F100" s="16" t="n">
        <v>0.311</v>
      </c>
      <c r="G100" s="16" t="n">
        <v>0.081</v>
      </c>
      <c r="H100" s="16" t="n">
        <v>0.004</v>
      </c>
      <c r="I100" s="17" t="n">
        <v>5.011</v>
      </c>
      <c r="M100" s="16" t="n">
        <f aca="false">(C100-$C$161)/$C$162</f>
        <v>0.469019843328401</v>
      </c>
      <c r="N100" s="16" t="n">
        <f aca="false">(D100-$D$161)/$D$162</f>
        <v>1.0166933164742</v>
      </c>
      <c r="O100" s="16" t="n">
        <f aca="false">(E100-$E$161)/$E$162</f>
        <v>0.370704312036582</v>
      </c>
      <c r="P100" s="16" t="n">
        <f aca="false">(F100-$F$161)/$F$162</f>
        <v>-0.569270808375386</v>
      </c>
      <c r="Q100" s="16" t="n">
        <f aca="false">(G100-$G$161)/$G$162</f>
        <v>-1.09019750985889</v>
      </c>
      <c r="R100" s="16" t="n">
        <f aca="false">(H100-$H$161)/$H$162</f>
        <v>-1.12761799218501</v>
      </c>
      <c r="S100" s="17" t="n">
        <f aca="false">(I100-$I$161)/$I$162</f>
        <v>-0.35584321594646</v>
      </c>
      <c r="W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8" hidden="false" customHeight="false" outlineLevel="0" collapsed="false">
      <c r="A101" s="15" t="n">
        <v>98</v>
      </c>
      <c r="B101" s="0"/>
      <c r="C101" s="16" t="n">
        <v>0.611</v>
      </c>
      <c r="D101" s="16" t="n">
        <v>0.868</v>
      </c>
      <c r="E101" s="16" t="n">
        <v>0.486</v>
      </c>
      <c r="F101" s="16" t="n">
        <v>0.381</v>
      </c>
      <c r="G101" s="16" t="n">
        <v>0.245</v>
      </c>
      <c r="H101" s="16" t="n">
        <v>0.04</v>
      </c>
      <c r="I101" s="17" t="n">
        <v>4.996</v>
      </c>
      <c r="M101" s="16" t="n">
        <f aca="false">(C101-$C$161)/$C$162</f>
        <v>-0.738341402820352</v>
      </c>
      <c r="N101" s="16" t="n">
        <f aca="false">(D101-$D$161)/$D$162</f>
        <v>-1.13911730674527</v>
      </c>
      <c r="O101" s="16" t="n">
        <f aca="false">(E101-$E$161)/$E$162</f>
        <v>-0.988103580476315</v>
      </c>
      <c r="P101" s="16" t="n">
        <f aca="false">(F101-$F$161)/$F$162</f>
        <v>-0.0807492187911643</v>
      </c>
      <c r="Q101" s="16" t="n">
        <f aca="false">(G101-$G$161)/$G$162</f>
        <v>0.631507002007151</v>
      </c>
      <c r="R101" s="16" t="n">
        <f aca="false">(H101-$H$161)/$H$162</f>
        <v>-0.746818073717721</v>
      </c>
      <c r="S101" s="17" t="n">
        <f aca="false">(I101-$I$161)/$I$162</f>
        <v>-0.369318853584865</v>
      </c>
      <c r="W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8" hidden="false" customHeight="false" outlineLevel="0" collapsed="false">
      <c r="A102" s="15" t="n">
        <v>99</v>
      </c>
      <c r="B102" s="0"/>
      <c r="C102" s="16" t="n">
        <v>0.569</v>
      </c>
      <c r="D102" s="16" t="n">
        <v>0.808</v>
      </c>
      <c r="E102" s="16" t="n">
        <v>0.232</v>
      </c>
      <c r="F102" s="16" t="n">
        <v>0.352</v>
      </c>
      <c r="G102" s="16" t="n">
        <v>0.154</v>
      </c>
      <c r="H102" s="16" t="n">
        <v>0.09</v>
      </c>
      <c r="I102" s="17" t="n">
        <v>4.944</v>
      </c>
      <c r="M102" s="16" t="n">
        <f aca="false">(C102-$C$161)/$C$162</f>
        <v>-0.843765877536043</v>
      </c>
      <c r="N102" s="16" t="n">
        <f aca="false">(D102-$D$161)/$D$162</f>
        <v>-1.33965782983546</v>
      </c>
      <c r="O102" s="16" t="n">
        <f aca="false">(E102-$E$161)/$E$162</f>
        <v>-2.03715283487837</v>
      </c>
      <c r="P102" s="16" t="n">
        <f aca="false">(F102-$F$161)/$F$162</f>
        <v>-0.283136734476056</v>
      </c>
      <c r="Q102" s="16" t="n">
        <f aca="false">(G102-$G$161)/$G$162</f>
        <v>-0.323829038113641</v>
      </c>
      <c r="R102" s="16" t="n">
        <f aca="false">(H102-$H$161)/$H$162</f>
        <v>-0.217929298068709</v>
      </c>
      <c r="S102" s="17" t="n">
        <f aca="false">(I102-$I$161)/$I$162</f>
        <v>-0.416034397398005</v>
      </c>
      <c r="W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8" hidden="false" customHeight="false" outlineLevel="0" collapsed="false">
      <c r="A103" s="15" t="n">
        <v>100</v>
      </c>
      <c r="B103" s="0"/>
      <c r="C103" s="16" t="n">
        <v>0.446</v>
      </c>
      <c r="D103" s="16" t="n">
        <v>1.226</v>
      </c>
      <c r="E103" s="16" t="n">
        <v>0.677</v>
      </c>
      <c r="F103" s="16" t="n">
        <v>0.439</v>
      </c>
      <c r="G103" s="16" t="n">
        <v>0.285</v>
      </c>
      <c r="H103" s="16" t="n">
        <v>0.089</v>
      </c>
      <c r="I103" s="17" t="n">
        <v>4.913</v>
      </c>
      <c r="M103" s="16" t="n">
        <f aca="false">(C103-$C$161)/$C$162</f>
        <v>-1.15250898206057</v>
      </c>
      <c r="N103" s="16" t="n">
        <f aca="false">(D103-$D$161)/$D$162</f>
        <v>0.0574411476928198</v>
      </c>
      <c r="O103" s="16" t="n">
        <f aca="false">(E103-$E$161)/$E$162</f>
        <v>-0.199251582087369</v>
      </c>
      <c r="P103" s="16" t="n">
        <f aca="false">(F103-$F$161)/$F$162</f>
        <v>0.324025812578619</v>
      </c>
      <c r="Q103" s="16" t="n">
        <f aca="false">(G103-$G$161)/$G$162</f>
        <v>1.05143493173058</v>
      </c>
      <c r="R103" s="16" t="n">
        <f aca="false">(H103-$H$161)/$H$162</f>
        <v>-0.228507073581689</v>
      </c>
      <c r="S103" s="17" t="n">
        <f aca="false">(I103-$I$161)/$I$162</f>
        <v>-0.443884048517376</v>
      </c>
      <c r="W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8" hidden="false" customHeight="false" outlineLevel="0" collapsed="false">
      <c r="A104" s="15" t="n">
        <v>101</v>
      </c>
      <c r="B104" s="0"/>
      <c r="C104" s="16" t="n">
        <v>0.837</v>
      </c>
      <c r="D104" s="16" t="n">
        <v>1.225</v>
      </c>
      <c r="E104" s="16" t="n">
        <v>0.815</v>
      </c>
      <c r="F104" s="16" t="n">
        <v>0.383</v>
      </c>
      <c r="G104" s="16" t="n">
        <v>0.11</v>
      </c>
      <c r="H104" s="16" t="n">
        <v>0.13</v>
      </c>
      <c r="I104" s="17" t="n">
        <v>4.906</v>
      </c>
      <c r="M104" s="16" t="n">
        <f aca="false">(C104-$C$161)/$C$162</f>
        <v>-0.171057324588298</v>
      </c>
      <c r="N104" s="16" t="n">
        <f aca="false">(D104-$D$161)/$D$162</f>
        <v>0.0540988056413171</v>
      </c>
      <c r="O104" s="16" t="n">
        <f aca="false">(E104-$E$161)/$E$162</f>
        <v>0.370704312036582</v>
      </c>
      <c r="P104" s="16" t="n">
        <f aca="false">(F104-$F$161)/$F$162</f>
        <v>-0.066791459088758</v>
      </c>
      <c r="Q104" s="16" t="n">
        <f aca="false">(G104-$G$161)/$G$162</f>
        <v>-0.785749760809409</v>
      </c>
      <c r="R104" s="16" t="n">
        <f aca="false">(H104-$H$161)/$H$162</f>
        <v>0.205181722450501</v>
      </c>
      <c r="S104" s="17" t="n">
        <f aca="false">(I104-$I$161)/$I$162</f>
        <v>-0.450172679415299</v>
      </c>
      <c r="W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8" hidden="false" customHeight="false" outlineLevel="0" collapsed="false">
      <c r="A105" s="15" t="n">
        <v>102</v>
      </c>
      <c r="B105" s="0"/>
      <c r="C105" s="16" t="n">
        <v>0.393</v>
      </c>
      <c r="D105" s="16" t="n">
        <v>0.437</v>
      </c>
      <c r="E105" s="16" t="n">
        <v>0.397</v>
      </c>
      <c r="F105" s="16" t="n">
        <v>0.349</v>
      </c>
      <c r="G105" s="16" t="n">
        <v>0.175</v>
      </c>
      <c r="H105" s="16" t="n">
        <v>0.082</v>
      </c>
      <c r="I105" s="17" t="n">
        <v>4.883</v>
      </c>
      <c r="M105" s="16" t="n">
        <f aca="false">(C105-$C$161)/$C$162</f>
        <v>-1.28554462872561</v>
      </c>
      <c r="N105" s="16" t="n">
        <f aca="false">(D105-$D$161)/$D$162</f>
        <v>-2.57966673094309</v>
      </c>
      <c r="O105" s="16" t="n">
        <f aca="false">(E105-$E$161)/$E$162</f>
        <v>-1.35568383103451</v>
      </c>
      <c r="P105" s="16" t="n">
        <f aca="false">(F105-$F$161)/$F$162</f>
        <v>-0.304073374029665</v>
      </c>
      <c r="Q105" s="16" t="n">
        <f aca="false">(G105-$G$161)/$G$162</f>
        <v>-0.103366875008843</v>
      </c>
      <c r="R105" s="16" t="n">
        <f aca="false">(H105-$H$161)/$H$162</f>
        <v>-0.302551502172551</v>
      </c>
      <c r="S105" s="17" t="n">
        <f aca="false">(I105-$I$161)/$I$162</f>
        <v>-0.470835323794187</v>
      </c>
      <c r="W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8" hidden="false" customHeight="false" outlineLevel="0" collapsed="false">
      <c r="A106" s="15" t="n">
        <v>103</v>
      </c>
      <c r="B106" s="0"/>
      <c r="C106" s="16" t="n">
        <v>0.673</v>
      </c>
      <c r="D106" s="16" t="n">
        <v>0.799</v>
      </c>
      <c r="E106" s="16" t="n">
        <v>0.508</v>
      </c>
      <c r="F106" s="16" t="n">
        <v>0.372</v>
      </c>
      <c r="G106" s="16" t="n">
        <v>0.105</v>
      </c>
      <c r="H106" s="16" t="n">
        <v>0.093</v>
      </c>
      <c r="I106" s="17" t="n">
        <v>4.812</v>
      </c>
      <c r="M106" s="16" t="n">
        <f aca="false">(C106-$C$161)/$C$162</f>
        <v>-0.582714797287665</v>
      </c>
      <c r="N106" s="16" t="n">
        <f aca="false">(D106-$D$161)/$D$162</f>
        <v>-1.36973890829898</v>
      </c>
      <c r="O106" s="16" t="n">
        <f aca="false">(E106-$E$161)/$E$162</f>
        <v>-0.897241046630467</v>
      </c>
      <c r="P106" s="16" t="n">
        <f aca="false">(F106-$F$161)/$F$162</f>
        <v>-0.143559137451993</v>
      </c>
      <c r="Q106" s="16" t="n">
        <f aca="false">(G106-$G$161)/$G$162</f>
        <v>-0.838240752024837</v>
      </c>
      <c r="R106" s="16" t="n">
        <f aca="false">(H106-$H$161)/$H$162</f>
        <v>-0.186195971529768</v>
      </c>
      <c r="S106" s="17" t="n">
        <f aca="false">(I106-$I$161)/$I$162</f>
        <v>-0.534620008615973</v>
      </c>
      <c r="W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8" hidden="false" customHeight="false" outlineLevel="0" collapsed="false">
      <c r="A107" s="15" t="n">
        <v>104</v>
      </c>
      <c r="B107" s="0"/>
      <c r="C107" s="16" t="n">
        <v>1.057</v>
      </c>
      <c r="D107" s="16" t="n">
        <v>1.183</v>
      </c>
      <c r="E107" s="16" t="n">
        <v>0.571</v>
      </c>
      <c r="F107" s="16" t="n">
        <v>0.295</v>
      </c>
      <c r="G107" s="16" t="n">
        <v>0.043</v>
      </c>
      <c r="H107" s="16" t="n">
        <v>0.055</v>
      </c>
      <c r="I107" s="17" t="n">
        <v>4.799</v>
      </c>
      <c r="M107" s="16" t="n">
        <f aca="false">(C107-$C$161)/$C$162</f>
        <v>0.381166114398658</v>
      </c>
      <c r="N107" s="16" t="n">
        <f aca="false">(D107-$D$161)/$D$162</f>
        <v>-0.0862795605218113</v>
      </c>
      <c r="O107" s="16" t="n">
        <f aca="false">(E107-$E$161)/$E$162</f>
        <v>-0.637043790617359</v>
      </c>
      <c r="P107" s="16" t="n">
        <f aca="false">(F107-$F$161)/$F$162</f>
        <v>-0.680932885994637</v>
      </c>
      <c r="Q107" s="16" t="n">
        <f aca="false">(G107-$G$161)/$G$162</f>
        <v>-1.48912904309615</v>
      </c>
      <c r="R107" s="16" t="n">
        <f aca="false">(H107-$H$161)/$H$162</f>
        <v>-0.588151441023018</v>
      </c>
      <c r="S107" s="17" t="n">
        <f aca="false">(I107-$I$161)/$I$162</f>
        <v>-0.546298894569258</v>
      </c>
      <c r="W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8" hidden="false" customHeight="false" outlineLevel="0" collapsed="false">
      <c r="A108" s="15" t="n">
        <v>105</v>
      </c>
      <c r="B108" s="0"/>
      <c r="C108" s="16" t="n">
        <v>0.764</v>
      </c>
      <c r="D108" s="16" t="n">
        <v>1.03</v>
      </c>
      <c r="E108" s="16" t="n">
        <v>0.551</v>
      </c>
      <c r="F108" s="16" t="n">
        <v>0.547</v>
      </c>
      <c r="G108" s="16" t="n">
        <v>0.266</v>
      </c>
      <c r="H108" s="16" t="n">
        <v>0.164</v>
      </c>
      <c r="I108" s="17" t="n">
        <v>4.796</v>
      </c>
      <c r="M108" s="16" t="n">
        <f aca="false">(C108-$C$161)/$C$162</f>
        <v>-0.354295102070333</v>
      </c>
      <c r="N108" s="16" t="n">
        <f aca="false">(D108-$D$161)/$D$162</f>
        <v>-0.597657894401779</v>
      </c>
      <c r="O108" s="16" t="n">
        <f aca="false">(E108-$E$161)/$E$162</f>
        <v>-0.719646094113584</v>
      </c>
      <c r="P108" s="16" t="n">
        <f aca="false">(F108-$F$161)/$F$162</f>
        <v>1.07774483650856</v>
      </c>
      <c r="Q108" s="16" t="n">
        <f aca="false">(G108-$G$161)/$G$162</f>
        <v>0.851969165111949</v>
      </c>
      <c r="R108" s="16" t="n">
        <f aca="false">(H108-$H$161)/$H$162</f>
        <v>0.564826089891829</v>
      </c>
      <c r="S108" s="17" t="n">
        <f aca="false">(I108-$I$161)/$I$162</f>
        <v>-0.548994022096939</v>
      </c>
      <c r="W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8" hidden="false" customHeight="false" outlineLevel="0" collapsed="false">
      <c r="A109" s="15" t="n">
        <v>106</v>
      </c>
      <c r="B109" s="0"/>
      <c r="C109" s="16" t="n">
        <v>0.96</v>
      </c>
      <c r="D109" s="16" t="n">
        <v>1.351</v>
      </c>
      <c r="E109" s="16" t="n">
        <v>0.469</v>
      </c>
      <c r="F109" s="16" t="n">
        <v>0.389</v>
      </c>
      <c r="G109" s="16" t="n">
        <v>0.13</v>
      </c>
      <c r="H109" s="16" t="n">
        <v>0.055</v>
      </c>
      <c r="I109" s="17" t="n">
        <v>4.722</v>
      </c>
      <c r="M109" s="16" t="n">
        <f aca="false">(C109-$C$161)/$C$162</f>
        <v>0.137685779936227</v>
      </c>
      <c r="N109" s="16" t="n">
        <f aca="false">(D109-$D$161)/$D$162</f>
        <v>0.475233904130702</v>
      </c>
      <c r="O109" s="16" t="n">
        <f aca="false">(E109-$E$161)/$E$162</f>
        <v>-1.05831553844811</v>
      </c>
      <c r="P109" s="16" t="n">
        <f aca="false">(F109-$F$161)/$F$162</f>
        <v>-0.0249181799815389</v>
      </c>
      <c r="Q109" s="16" t="n">
        <f aca="false">(G109-$G$161)/$G$162</f>
        <v>-0.575785795947696</v>
      </c>
      <c r="R109" s="16" t="n">
        <f aca="false">(H109-$H$161)/$H$162</f>
        <v>-0.588151441023018</v>
      </c>
      <c r="S109" s="17" t="n">
        <f aca="false">(I109-$I$161)/$I$162</f>
        <v>-0.615473834446407</v>
      </c>
      <c r="W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3.8" hidden="false" customHeight="false" outlineLevel="0" collapsed="false">
      <c r="A110" s="15" t="n">
        <v>107</v>
      </c>
      <c r="B110" s="0"/>
      <c r="C110" s="16" t="n">
        <v>0.947</v>
      </c>
      <c r="D110" s="16" t="n">
        <v>0.848</v>
      </c>
      <c r="E110" s="16" t="n">
        <v>0.874</v>
      </c>
      <c r="F110" s="16" t="n">
        <v>0.383</v>
      </c>
      <c r="G110" s="16" t="n">
        <v>0.178</v>
      </c>
      <c r="H110" s="16" t="n">
        <v>0.027</v>
      </c>
      <c r="I110" s="17" t="n">
        <v>4.719</v>
      </c>
      <c r="M110" s="16" t="n">
        <f aca="false">(C110-$C$161)/$C$162</f>
        <v>0.10505439490518</v>
      </c>
      <c r="N110" s="16" t="n">
        <f aca="false">(D110-$D$161)/$D$162</f>
        <v>-1.20596414777534</v>
      </c>
      <c r="O110" s="16" t="n">
        <f aca="false">(E110-$E$161)/$E$162</f>
        <v>0.614381107350444</v>
      </c>
      <c r="P110" s="16" t="n">
        <f aca="false">(F110-$F$161)/$F$162</f>
        <v>-0.066791459088758</v>
      </c>
      <c r="Q110" s="16" t="n">
        <f aca="false">(G110-$G$161)/$G$162</f>
        <v>-0.0718722802795861</v>
      </c>
      <c r="R110" s="16" t="n">
        <f aca="false">(H110-$H$161)/$H$162</f>
        <v>-0.884329155386465</v>
      </c>
      <c r="S110" s="17" t="n">
        <f aca="false">(I110-$I$161)/$I$162</f>
        <v>-0.618168961974088</v>
      </c>
      <c r="W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3.8" hidden="false" customHeight="false" outlineLevel="0" collapsed="false">
      <c r="A111" s="15" t="n">
        <v>108</v>
      </c>
      <c r="B111" s="0"/>
      <c r="C111" s="16" t="n">
        <v>0.96</v>
      </c>
      <c r="D111" s="16" t="n">
        <v>1.427</v>
      </c>
      <c r="E111" s="16" t="n">
        <v>0.805</v>
      </c>
      <c r="F111" s="16" t="n">
        <v>0.154</v>
      </c>
      <c r="G111" s="16" t="n">
        <v>0.064</v>
      </c>
      <c r="H111" s="16" t="n">
        <v>0.047</v>
      </c>
      <c r="I111" s="17" t="n">
        <v>4.707</v>
      </c>
      <c r="M111" s="16" t="n">
        <f aca="false">(C111-$C$161)/$C$162</f>
        <v>0.137685779936227</v>
      </c>
      <c r="N111" s="16" t="n">
        <f aca="false">(D111-$D$161)/$D$162</f>
        <v>0.729251900044934</v>
      </c>
      <c r="O111" s="16" t="n">
        <f aca="false">(E111-$E$161)/$E$162</f>
        <v>0.329403160288469</v>
      </c>
      <c r="P111" s="16" t="n">
        <f aca="false">(F111-$F$161)/$F$162</f>
        <v>-1.66495494501428</v>
      </c>
      <c r="Q111" s="16" t="n">
        <f aca="false">(G111-$G$161)/$G$162</f>
        <v>-1.26866687999135</v>
      </c>
      <c r="R111" s="16" t="n">
        <f aca="false">(H111-$H$161)/$H$162</f>
        <v>-0.67277364512686</v>
      </c>
      <c r="S111" s="17" t="n">
        <f aca="false">(I111-$I$161)/$I$162</f>
        <v>-0.628949472084812</v>
      </c>
      <c r="W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3.8" hidden="false" customHeight="false" outlineLevel="0" collapsed="false">
      <c r="A112" s="15" t="n">
        <v>109</v>
      </c>
      <c r="B112" s="0"/>
      <c r="C112" s="16" t="n">
        <v>0.574</v>
      </c>
      <c r="D112" s="16" t="n">
        <v>1.122</v>
      </c>
      <c r="E112" s="16" t="n">
        <v>0.637</v>
      </c>
      <c r="F112" s="16" t="n">
        <v>0.609</v>
      </c>
      <c r="G112" s="16" t="n">
        <v>0.232</v>
      </c>
      <c r="H112" s="16" t="n">
        <v>0.062</v>
      </c>
      <c r="I112" s="17" t="n">
        <v>4.7</v>
      </c>
      <c r="M112" s="16" t="n">
        <f aca="false">(C112-$C$161)/$C$162</f>
        <v>-0.831215344831795</v>
      </c>
      <c r="N112" s="16" t="n">
        <f aca="false">(D112-$D$161)/$D$162</f>
        <v>-0.290162425663498</v>
      </c>
      <c r="O112" s="16" t="n">
        <f aca="false">(E112-$E$161)/$E$162</f>
        <v>-0.364456189079818</v>
      </c>
      <c r="P112" s="16" t="n">
        <f aca="false">(F112-$F$161)/$F$162</f>
        <v>1.51043538728316</v>
      </c>
      <c r="Q112" s="16" t="n">
        <f aca="false">(G112-$G$161)/$G$162</f>
        <v>0.495030424847038</v>
      </c>
      <c r="R112" s="16" t="n">
        <f aca="false">(H112-$H$161)/$H$162</f>
        <v>-0.514107012432156</v>
      </c>
      <c r="S112" s="17" t="n">
        <f aca="false">(I112-$I$161)/$I$162</f>
        <v>-0.635238102982735</v>
      </c>
      <c r="W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8" hidden="false" customHeight="false" outlineLevel="0" collapsed="false">
      <c r="A113" s="15" t="n">
        <v>110</v>
      </c>
      <c r="B113" s="0"/>
      <c r="C113" s="16" t="n">
        <v>0.657</v>
      </c>
      <c r="D113" s="16" t="n">
        <v>1.247</v>
      </c>
      <c r="E113" s="16" t="n">
        <v>0.672</v>
      </c>
      <c r="F113" s="16" t="n">
        <v>0.225</v>
      </c>
      <c r="G113" s="16" t="n">
        <v>0.103</v>
      </c>
      <c r="H113" s="16" t="n">
        <v>0.066</v>
      </c>
      <c r="I113" s="17" t="n">
        <v>4.696</v>
      </c>
      <c r="M113" s="16" t="n">
        <f aca="false">(C113-$C$161)/$C$162</f>
        <v>-0.622876501941261</v>
      </c>
      <c r="N113" s="16" t="n">
        <f aca="false">(D113-$D$161)/$D$162</f>
        <v>0.127630330774384</v>
      </c>
      <c r="O113" s="16" t="n">
        <f aca="false">(E113-$E$161)/$E$162</f>
        <v>-0.219902157961425</v>
      </c>
      <c r="P113" s="16" t="n">
        <f aca="false">(F113-$F$161)/$F$162</f>
        <v>-1.16945447557886</v>
      </c>
      <c r="Q113" s="16" t="n">
        <f aca="false">(G113-$G$161)/$G$162</f>
        <v>-0.859237148511008</v>
      </c>
      <c r="R113" s="16" t="n">
        <f aca="false">(H113-$H$161)/$H$162</f>
        <v>-0.471795910380235</v>
      </c>
      <c r="S113" s="17" t="n">
        <f aca="false">(I113-$I$161)/$I$162</f>
        <v>-0.638831606352977</v>
      </c>
      <c r="W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8" hidden="false" customHeight="false" outlineLevel="0" collapsed="false">
      <c r="A114" s="15" t="n">
        <v>111</v>
      </c>
      <c r="B114" s="0"/>
      <c r="C114" s="16" t="n">
        <v>0.45</v>
      </c>
      <c r="D114" s="16" t="n">
        <v>1.134</v>
      </c>
      <c r="E114" s="16" t="n">
        <v>0.571</v>
      </c>
      <c r="F114" s="16" t="n">
        <v>0.292</v>
      </c>
      <c r="G114" s="16" t="n">
        <v>0.153</v>
      </c>
      <c r="H114" s="16" t="n">
        <v>0.072</v>
      </c>
      <c r="I114" s="17" t="n">
        <v>4.681</v>
      </c>
      <c r="M114" s="16" t="n">
        <f aca="false">(C114-$C$161)/$C$162</f>
        <v>-1.14246855589717</v>
      </c>
      <c r="N114" s="16" t="n">
        <f aca="false">(D114-$D$161)/$D$162</f>
        <v>-0.250054321045462</v>
      </c>
      <c r="O114" s="16" t="n">
        <f aca="false">(E114-$E$161)/$E$162</f>
        <v>-0.637043790617359</v>
      </c>
      <c r="P114" s="16" t="n">
        <f aca="false">(F114-$F$161)/$F$162</f>
        <v>-0.701869525548246</v>
      </c>
      <c r="Q114" s="16" t="n">
        <f aca="false">(G114-$G$161)/$G$162</f>
        <v>-0.334327236356727</v>
      </c>
      <c r="R114" s="16" t="n">
        <f aca="false">(H114-$H$161)/$H$162</f>
        <v>-0.408329257302353</v>
      </c>
      <c r="S114" s="17" t="n">
        <f aca="false">(I114-$I$161)/$I$162</f>
        <v>-0.652307243991382</v>
      </c>
      <c r="W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8" hidden="false" customHeight="false" outlineLevel="0" collapsed="false">
      <c r="A115" s="15" t="n">
        <v>112</v>
      </c>
      <c r="B115" s="0"/>
      <c r="C115" s="16" t="n">
        <v>0</v>
      </c>
      <c r="D115" s="16" t="n">
        <v>0.698</v>
      </c>
      <c r="E115" s="16" t="n">
        <v>0.268</v>
      </c>
      <c r="F115" s="16" t="n">
        <v>0.559</v>
      </c>
      <c r="G115" s="16" t="n">
        <v>0.243</v>
      </c>
      <c r="H115" s="16" t="n">
        <v>0.27</v>
      </c>
      <c r="I115" s="17" t="n">
        <v>4.668</v>
      </c>
      <c r="M115" s="16" t="n">
        <f aca="false">(C115-$C$161)/$C$162</f>
        <v>-2.27201649927958</v>
      </c>
      <c r="N115" s="16" t="n">
        <f aca="false">(D115-$D$161)/$D$162</f>
        <v>-1.70731545550079</v>
      </c>
      <c r="O115" s="16" t="n">
        <f aca="false">(E115-$E$161)/$E$162</f>
        <v>-1.88846868858516</v>
      </c>
      <c r="P115" s="16" t="n">
        <f aca="false">(F115-$F$161)/$F$162</f>
        <v>1.161491394723</v>
      </c>
      <c r="Q115" s="16" t="n">
        <f aca="false">(G115-$G$161)/$G$162</f>
        <v>0.61051060552098</v>
      </c>
      <c r="R115" s="16" t="n">
        <f aca="false">(H115-$H$161)/$H$162</f>
        <v>1.68607029426774</v>
      </c>
      <c r="S115" s="17" t="n">
        <f aca="false">(I115-$I$161)/$I$162</f>
        <v>-0.663986129944667</v>
      </c>
      <c r="W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8" hidden="false" customHeight="false" outlineLevel="0" collapsed="false">
      <c r="A116" s="15" t="n">
        <v>113</v>
      </c>
      <c r="B116" s="0"/>
      <c r="C116" s="16" t="n">
        <v>0.879</v>
      </c>
      <c r="D116" s="16" t="n">
        <v>1.313</v>
      </c>
      <c r="E116" s="16" t="n">
        <v>0.477</v>
      </c>
      <c r="F116" s="16" t="n">
        <v>0.401</v>
      </c>
      <c r="G116" s="16" t="n">
        <v>0.07</v>
      </c>
      <c r="H116" s="16" t="n">
        <v>0.056</v>
      </c>
      <c r="I116" s="17" t="n">
        <v>4.639</v>
      </c>
      <c r="M116" s="16" t="n">
        <f aca="false">(C116-$C$161)/$C$162</f>
        <v>-0.0656328498726062</v>
      </c>
      <c r="N116" s="16" t="n">
        <f aca="false">(D116-$D$161)/$D$162</f>
        <v>0.348224906173585</v>
      </c>
      <c r="O116" s="16" t="n">
        <f aca="false">(E116-$E$161)/$E$162</f>
        <v>-1.02527461704962</v>
      </c>
      <c r="P116" s="16" t="n">
        <f aca="false">(F116-$F$161)/$F$162</f>
        <v>0.0588283782328991</v>
      </c>
      <c r="Q116" s="16" t="n">
        <f aca="false">(G116-$G$161)/$G$162</f>
        <v>-1.20567769053283</v>
      </c>
      <c r="R116" s="16" t="n">
        <f aca="false">(H116-$H$161)/$H$162</f>
        <v>-0.577573665510037</v>
      </c>
      <c r="S116" s="17" t="n">
        <f aca="false">(I116-$I$161)/$I$162</f>
        <v>-0.690039029378917</v>
      </c>
      <c r="W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8" hidden="false" customHeight="false" outlineLevel="0" collapsed="false">
      <c r="A117" s="15" t="n">
        <v>114</v>
      </c>
      <c r="B117" s="0"/>
      <c r="C117" s="16" t="n">
        <v>0.138</v>
      </c>
      <c r="D117" s="16" t="n">
        <v>0.774</v>
      </c>
      <c r="E117" s="16" t="n">
        <v>0.366</v>
      </c>
      <c r="F117" s="16" t="n">
        <v>0.318</v>
      </c>
      <c r="G117" s="16" t="n">
        <v>0.188</v>
      </c>
      <c r="H117" s="16" t="n">
        <v>0.102</v>
      </c>
      <c r="I117" s="17" t="n">
        <v>4.628</v>
      </c>
      <c r="M117" s="16" t="n">
        <f aca="false">(C117-$C$161)/$C$162</f>
        <v>-1.92562179664231</v>
      </c>
      <c r="N117" s="16" t="n">
        <f aca="false">(D117-$D$161)/$D$162</f>
        <v>-1.45329745958656</v>
      </c>
      <c r="O117" s="16" t="n">
        <f aca="false">(E117-$E$161)/$E$162</f>
        <v>-1.48371740145366</v>
      </c>
      <c r="P117" s="16" t="n">
        <f aca="false">(F117-$F$161)/$F$162</f>
        <v>-0.520418649416964</v>
      </c>
      <c r="Q117" s="16" t="n">
        <f aca="false">(G117-$G$161)/$G$162</f>
        <v>0.0331097021512703</v>
      </c>
      <c r="R117" s="16" t="n">
        <f aca="false">(H117-$H$161)/$H$162</f>
        <v>-0.0909959919129459</v>
      </c>
      <c r="S117" s="17" t="n">
        <f aca="false">(I117-$I$161)/$I$162</f>
        <v>-0.699921163647081</v>
      </c>
      <c r="W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8" hidden="false" customHeight="false" outlineLevel="0" collapsed="false">
      <c r="A118" s="15" t="n">
        <v>115</v>
      </c>
      <c r="B118" s="0"/>
      <c r="C118" s="16" t="n">
        <v>0.331</v>
      </c>
      <c r="D118" s="16" t="n">
        <v>1.056</v>
      </c>
      <c r="E118" s="16" t="n">
        <v>0.38</v>
      </c>
      <c r="F118" s="16" t="n">
        <v>0.255</v>
      </c>
      <c r="G118" s="16" t="n">
        <v>0.177</v>
      </c>
      <c r="H118" s="16" t="n">
        <v>0.113</v>
      </c>
      <c r="I118" s="17" t="n">
        <v>4.587</v>
      </c>
      <c r="M118" s="16" t="n">
        <f aca="false">(C118-$C$161)/$C$162</f>
        <v>-1.4411712342583</v>
      </c>
      <c r="N118" s="16" t="n">
        <f aca="false">(D118-$D$161)/$D$162</f>
        <v>-0.510757001062699</v>
      </c>
      <c r="O118" s="16" t="n">
        <f aca="false">(E118-$E$161)/$E$162</f>
        <v>-1.42589578900631</v>
      </c>
      <c r="P118" s="16" t="n">
        <f aca="false">(F118-$F$161)/$F$162</f>
        <v>-0.960088080042763</v>
      </c>
      <c r="Q118" s="16" t="n">
        <f aca="false">(G118-$G$161)/$G$162</f>
        <v>-0.0823704785226717</v>
      </c>
      <c r="R118" s="16" t="n">
        <f aca="false">(H118-$H$161)/$H$162</f>
        <v>0.0253595387298368</v>
      </c>
      <c r="S118" s="17" t="n">
        <f aca="false">(I118-$I$161)/$I$162</f>
        <v>-0.736754573192057</v>
      </c>
      <c r="W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8" hidden="false" customHeight="false" outlineLevel="0" collapsed="false">
      <c r="A119" s="15" t="n">
        <v>116</v>
      </c>
      <c r="B119" s="0"/>
      <c r="C119" s="16" t="n">
        <v>0.85</v>
      </c>
      <c r="D119" s="16" t="n">
        <v>1.055</v>
      </c>
      <c r="E119" s="16" t="n">
        <v>0.815</v>
      </c>
      <c r="F119" s="16" t="n">
        <v>0.283</v>
      </c>
      <c r="G119" s="16" t="n">
        <v>0.095</v>
      </c>
      <c r="H119" s="16" t="n">
        <v>0.064</v>
      </c>
      <c r="I119" s="17" t="n">
        <v>4.559</v>
      </c>
      <c r="M119" s="16" t="n">
        <f aca="false">(C119-$C$161)/$C$162</f>
        <v>-0.13842593955725</v>
      </c>
      <c r="N119" s="16" t="n">
        <f aca="false">(D119-$D$161)/$D$162</f>
        <v>-0.514099343114203</v>
      </c>
      <c r="O119" s="16" t="n">
        <f aca="false">(E119-$E$161)/$E$162</f>
        <v>0.370704312036582</v>
      </c>
      <c r="P119" s="16" t="n">
        <f aca="false">(F119-$F$161)/$F$162</f>
        <v>-0.764679444209075</v>
      </c>
      <c r="Q119" s="16" t="n">
        <f aca="false">(G119-$G$161)/$G$162</f>
        <v>-0.943222734455693</v>
      </c>
      <c r="R119" s="16" t="n">
        <f aca="false">(H119-$H$161)/$H$162</f>
        <v>-0.492951461406195</v>
      </c>
      <c r="S119" s="17" t="n">
        <f aca="false">(I119-$I$161)/$I$162</f>
        <v>-0.761909096783747</v>
      </c>
      <c r="W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8" hidden="false" customHeight="false" outlineLevel="0" collapsed="false">
      <c r="A120" s="15" t="n">
        <v>117</v>
      </c>
      <c r="B120" s="0"/>
      <c r="C120" s="16" t="n">
        <v>1.1</v>
      </c>
      <c r="D120" s="16" t="n">
        <v>0.842</v>
      </c>
      <c r="E120" s="16" t="n">
        <v>0.785</v>
      </c>
      <c r="F120" s="16" t="n">
        <v>0.305</v>
      </c>
      <c r="G120" s="16" t="n">
        <v>0.27</v>
      </c>
      <c r="H120" s="16" t="n">
        <v>0.125</v>
      </c>
      <c r="I120" s="17" t="n">
        <v>4.548</v>
      </c>
      <c r="M120" s="16" t="n">
        <f aca="false">(C120-$C$161)/$C$162</f>
        <v>0.489100695655199</v>
      </c>
      <c r="N120" s="16" t="n">
        <f aca="false">(D4-$D$161)/$D$162</f>
        <v>1.26402662828542</v>
      </c>
      <c r="O120" s="16" t="n">
        <f aca="false">(E4-$E$161)/$E$162</f>
        <v>1.0769540069293</v>
      </c>
      <c r="P120" s="16" t="n">
        <f aca="false">(F4-$F$161)/$F$162</f>
        <v>1.41970994921752</v>
      </c>
      <c r="Q120" s="16" t="n">
        <f aca="false">(G4-$G$161)/$G$162</f>
        <v>-0.334327236356727</v>
      </c>
      <c r="R120" s="16" t="n">
        <f aca="false">(H4-$H$161)/$H$162</f>
        <v>2.98713668236431</v>
      </c>
      <c r="S120" s="17" t="n">
        <f aca="false">(I4-$I$161)/$I$162</f>
        <v>2.12187735783504</v>
      </c>
      <c r="W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8" hidden="false" customHeight="false" outlineLevel="0" collapsed="false">
      <c r="A121" s="15" t="n">
        <v>118</v>
      </c>
      <c r="B121" s="0"/>
      <c r="C121" s="16" t="n">
        <v>0.38</v>
      </c>
      <c r="D121" s="16" t="n">
        <v>0.829</v>
      </c>
      <c r="E121" s="16" t="n">
        <v>0.375</v>
      </c>
      <c r="F121" s="16" t="n">
        <v>0.332</v>
      </c>
      <c r="G121" s="16" t="n">
        <v>0.207</v>
      </c>
      <c r="H121" s="16" t="n">
        <v>0.086</v>
      </c>
      <c r="I121" s="17" t="n">
        <v>4.534</v>
      </c>
      <c r="M121" s="16" t="n">
        <f aca="false">(C121-$C$161)/$C$162</f>
        <v>-1.31817601375666</v>
      </c>
      <c r="N121" s="16" t="n">
        <f aca="false">(D5-$D$161)/$D$162</f>
        <v>1.21723383956438</v>
      </c>
      <c r="O121" s="16" t="n">
        <f aca="false">(E5-$E$161)/$E$162</f>
        <v>1.11825515867741</v>
      </c>
      <c r="P121" s="16" t="n">
        <f aca="false">(F5-$F$161)/$F$162</f>
        <v>1.3917944298127</v>
      </c>
      <c r="Q121" s="16" t="n">
        <f aca="false">(G5-$G$161)/$G$162</f>
        <v>0.70499438970875</v>
      </c>
      <c r="R121" s="16" t="n">
        <f aca="false">(H5-$H$161)/$H$162</f>
        <v>3.16695886608497</v>
      </c>
      <c r="S121" s="17" t="n">
        <f aca="false">(I5-$I$161)/$I$162</f>
        <v>1.97005184044234</v>
      </c>
      <c r="W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25.65" hidden="false" customHeight="true" outlineLevel="0" collapsed="false">
      <c r="A122" s="15" t="n">
        <v>119</v>
      </c>
      <c r="B122" s="0"/>
      <c r="C122" s="16" t="n">
        <v>0.886</v>
      </c>
      <c r="D122" s="16" t="n">
        <v>0.666</v>
      </c>
      <c r="E122" s="16" t="n">
        <v>0.752</v>
      </c>
      <c r="F122" s="16" t="n">
        <v>0.346</v>
      </c>
      <c r="G122" s="16" t="n">
        <v>0.043</v>
      </c>
      <c r="H122" s="16" t="n">
        <v>0.164</v>
      </c>
      <c r="I122" s="17" t="n">
        <v>4.519</v>
      </c>
      <c r="M122" s="16" t="n">
        <f aca="false">(C122-$C$161)/$C$162</f>
        <v>-0.0480621040866576</v>
      </c>
      <c r="N122" s="16" t="n">
        <f aca="false">(D6-$D$161)/$D$162</f>
        <v>1.24731491802791</v>
      </c>
      <c r="O122" s="16" t="n">
        <f aca="false">(E6-$E$161)/$E$162</f>
        <v>1.25041884427137</v>
      </c>
      <c r="P122" s="16" t="n">
        <f aca="false">(F6-$F$161)/$F$162</f>
        <v>1.46856210817594</v>
      </c>
      <c r="Q122" s="16" t="n">
        <f aca="false">(G6-$G$161)/$G$162</f>
        <v>0.904460156327377</v>
      </c>
      <c r="R122" s="16" t="n">
        <f aca="false">(H6-$H$161)/$H$162</f>
        <v>2.43709235568933</v>
      </c>
      <c r="S122" s="17" t="n">
        <f aca="false">(I6-$I$161)/$I$162</f>
        <v>1.92872655168456</v>
      </c>
      <c r="W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20.95" hidden="false" customHeight="true" outlineLevel="0" collapsed="false">
      <c r="A123" s="15" t="n">
        <v>120</v>
      </c>
      <c r="B123" s="0"/>
      <c r="C123" s="16" t="n">
        <v>0.308</v>
      </c>
      <c r="D123" s="16" t="n">
        <v>0.939</v>
      </c>
      <c r="E123" s="16" t="n">
        <v>0.428</v>
      </c>
      <c r="F123" s="16" t="n">
        <v>0.382</v>
      </c>
      <c r="G123" s="16" t="n">
        <v>0.269</v>
      </c>
      <c r="H123" s="16" t="n">
        <v>0.167</v>
      </c>
      <c r="I123" s="17" t="n">
        <v>4.516</v>
      </c>
      <c r="M123" s="16" t="n">
        <f aca="false">(C123-$C$161)/$C$162</f>
        <v>-1.49890368469784</v>
      </c>
      <c r="N123" s="16" t="n">
        <f aca="false">(D7-$D$161)/$D$162</f>
        <v>1.38769328419104</v>
      </c>
      <c r="O123" s="16" t="n">
        <f aca="false">(E7-$E$161)/$E$162</f>
        <v>1.24215861392175</v>
      </c>
      <c r="P123" s="16" t="n">
        <f aca="false">(F7-$F$161)/$F$162</f>
        <v>1.3848155499615</v>
      </c>
      <c r="Q123" s="16" t="n">
        <f aca="false">(G7-$G$161)/$G$162</f>
        <v>1.77581061050348</v>
      </c>
      <c r="R123" s="16" t="n">
        <f aca="false">(H7-$H$161)/$H$162</f>
        <v>0.0782484162947381</v>
      </c>
      <c r="S123" s="17" t="n">
        <f aca="false">(I7-$I$161)/$I$162</f>
        <v>1.87482400113094</v>
      </c>
      <c r="W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8" hidden="false" customHeight="false" outlineLevel="0" collapsed="false">
      <c r="A124" s="15" t="n">
        <v>121</v>
      </c>
      <c r="B124" s="0"/>
      <c r="C124" s="16" t="n">
        <v>0.512</v>
      </c>
      <c r="D124" s="16" t="n">
        <v>0.983</v>
      </c>
      <c r="E124" s="16" t="n">
        <v>0.581</v>
      </c>
      <c r="F124" s="16" t="n">
        <v>0.431</v>
      </c>
      <c r="G124" s="16" t="n">
        <v>0.372</v>
      </c>
      <c r="H124" s="16" t="n">
        <v>0.053</v>
      </c>
      <c r="I124" s="17" t="n">
        <v>4.509</v>
      </c>
      <c r="M124" s="16" t="n">
        <f aca="false">(C124-$C$161)/$C$162</f>
        <v>-0.986841950364482</v>
      </c>
      <c r="N124" s="16" t="n">
        <f aca="false">(D8-$D$161)/$D$162</f>
        <v>1.04677439493772</v>
      </c>
      <c r="O124" s="16" t="n">
        <f aca="false">(E8-$E$161)/$E$162</f>
        <v>1.13064550420185</v>
      </c>
      <c r="P124" s="16" t="n">
        <f aca="false">(F8-$F$161)/$F$162</f>
        <v>1.14753363502059</v>
      </c>
      <c r="Q124" s="16" t="n">
        <f aca="false">(G8-$G$161)/$G$162</f>
        <v>1.43986826672474</v>
      </c>
      <c r="R124" s="16" t="n">
        <f aca="false">(H8-$H$161)/$H$162</f>
        <v>1.98224800863118</v>
      </c>
      <c r="S124" s="17" t="n">
        <f aca="false">(I8-$I$161)/$I$162</f>
        <v>1.86943374607558</v>
      </c>
      <c r="W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8" hidden="false" customHeight="false" outlineLevel="0" collapsed="false">
      <c r="A125" s="15" t="n">
        <v>122</v>
      </c>
      <c r="B125" s="0"/>
      <c r="C125" s="16" t="n">
        <v>0.57</v>
      </c>
      <c r="D125" s="16" t="n">
        <v>1.167</v>
      </c>
      <c r="E125" s="16" t="n">
        <v>0.489</v>
      </c>
      <c r="F125" s="16" t="n">
        <v>0.066</v>
      </c>
      <c r="G125" s="16" t="n">
        <v>0.106</v>
      </c>
      <c r="H125" s="16" t="n">
        <v>0.088</v>
      </c>
      <c r="I125" s="17" t="n">
        <v>4.49</v>
      </c>
      <c r="M125" s="16" t="n">
        <f aca="false">(C125-$C$161)/$C$162</f>
        <v>-0.841255770995194</v>
      </c>
      <c r="N125" s="16" t="n">
        <f aca="false">(D9-$D$161)/$D$162</f>
        <v>1.06014376314374</v>
      </c>
      <c r="O125" s="16" t="n">
        <f aca="false">(E9-$E$161)/$E$162</f>
        <v>1.34954160846684</v>
      </c>
      <c r="P125" s="16" t="n">
        <f aca="false">(F9-$F$161)/$F$162</f>
        <v>1.25221683278864</v>
      </c>
      <c r="Q125" s="16" t="n">
        <f aca="false">(G9-$G$161)/$G$162</f>
        <v>0.820474570382692</v>
      </c>
      <c r="R125" s="16" t="n">
        <f aca="false">(H9-$H$161)/$H$162</f>
        <v>2.45824790671529</v>
      </c>
      <c r="S125" s="17" t="n">
        <f aca="false">(I9-$I$161)/$I$162</f>
        <v>1.8622467393351</v>
      </c>
      <c r="W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8" hidden="false" customHeight="false" outlineLevel="0" collapsed="false">
      <c r="A126" s="15" t="n">
        <v>123</v>
      </c>
      <c r="B126" s="0"/>
      <c r="C126" s="16" t="n">
        <v>0.204</v>
      </c>
      <c r="D126" s="16" t="n">
        <v>0.986</v>
      </c>
      <c r="E126" s="16" t="n">
        <v>0.39</v>
      </c>
      <c r="F126" s="16" t="n">
        <v>0.494</v>
      </c>
      <c r="G126" s="16" t="n">
        <v>0.197</v>
      </c>
      <c r="H126" s="16" t="n">
        <v>0.138</v>
      </c>
      <c r="I126" s="17" t="n">
        <v>4.466</v>
      </c>
      <c r="M126" s="16" t="n">
        <f aca="false">(C126-$C$161)/$C$162</f>
        <v>-1.75995476494622</v>
      </c>
      <c r="N126" s="16" t="n">
        <f aca="false">(D10-$D$161)/$D$162</f>
        <v>0.929792423135118</v>
      </c>
      <c r="O126" s="16" t="n">
        <f aca="false">(E10-$E$161)/$E$162</f>
        <v>1.17194665594996</v>
      </c>
      <c r="P126" s="16" t="n">
        <f aca="false">(F10-$F$161)/$F$162</f>
        <v>1.26617459249105</v>
      </c>
      <c r="Q126" s="16" t="n">
        <f aca="false">(G10-$G$161)/$G$162</f>
        <v>0.862467363355035</v>
      </c>
      <c r="R126" s="16" t="n">
        <f aca="false">(H10-$H$161)/$H$162</f>
        <v>2.7755811721047</v>
      </c>
      <c r="S126" s="17" t="n">
        <f aca="false">(I10-$I$161)/$I$162</f>
        <v>1.73916924890432</v>
      </c>
      <c r="W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8" hidden="false" customHeight="false" outlineLevel="0" collapsed="false">
      <c r="A127" s="15" t="n">
        <v>124</v>
      </c>
      <c r="B127" s="0"/>
      <c r="C127" s="16" t="n">
        <v>0.921</v>
      </c>
      <c r="D127" s="16" t="n">
        <v>1</v>
      </c>
      <c r="E127" s="16" t="n">
        <v>0.815</v>
      </c>
      <c r="F127" s="16" t="n">
        <v>0.167</v>
      </c>
      <c r="G127" s="16" t="n">
        <v>0.059</v>
      </c>
      <c r="H127" s="16" t="n">
        <v>0.055</v>
      </c>
      <c r="I127" s="17" t="n">
        <v>4.461</v>
      </c>
      <c r="M127" s="16" t="n">
        <f aca="false">(C127-$C$161)/$C$162</f>
        <v>0.0397916248430854</v>
      </c>
      <c r="N127" s="16" t="n">
        <f aca="false">(D11-$D$161)/$D$162</f>
        <v>1.16375636674033</v>
      </c>
      <c r="O127" s="16" t="n">
        <f aca="false">(E11-$E$161)/$E$162</f>
        <v>1.24215861392175</v>
      </c>
      <c r="P127" s="16" t="n">
        <f aca="false">(F11-$F$161)/$F$162</f>
        <v>1.34294227085428</v>
      </c>
      <c r="Q127" s="16" t="n">
        <f aca="false">(G11-$G$161)/$G$162</f>
        <v>1.52385385266943</v>
      </c>
      <c r="R127" s="16" t="n">
        <f aca="false">(H11-$H$161)/$H$162</f>
        <v>2.84962560069556</v>
      </c>
      <c r="S127" s="17" t="n">
        <f aca="false">(I11-$I$161)/$I$162</f>
        <v>1.70682771857215</v>
      </c>
      <c r="W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8" hidden="false" customHeight="false" outlineLevel="0" collapsed="false">
      <c r="A128" s="15" t="n">
        <v>125</v>
      </c>
      <c r="B128" s="0"/>
      <c r="C128" s="16" t="n">
        <v>0.562</v>
      </c>
      <c r="D128" s="16" t="n">
        <v>0.928</v>
      </c>
      <c r="E128" s="16" t="n">
        <v>0.723</v>
      </c>
      <c r="F128" s="16" t="n">
        <v>0.527</v>
      </c>
      <c r="G128" s="16" t="n">
        <v>0.166</v>
      </c>
      <c r="H128" s="16" t="n">
        <v>0.143</v>
      </c>
      <c r="I128" s="17" t="n">
        <v>4.456</v>
      </c>
      <c r="M128" s="16" t="n">
        <f aca="false">(C128-$C$161)/$C$162</f>
        <v>-0.861336623321992</v>
      </c>
      <c r="N128" s="16" t="n">
        <f aca="false">(D12-$D$161)/$D$162</f>
        <v>0.989954580062172</v>
      </c>
      <c r="O128" s="16" t="n">
        <f aca="false">(E12-$E$161)/$E$162</f>
        <v>1.2958501111943</v>
      </c>
      <c r="P128" s="16" t="n">
        <f aca="false">(F12-$F$161)/$F$162</f>
        <v>1.33596339100308</v>
      </c>
      <c r="Q128" s="16" t="n">
        <f aca="false">(G12-$G$161)/$G$162</f>
        <v>1.05143493173058</v>
      </c>
      <c r="R128" s="16" t="n">
        <f aca="false">(H12-$H$161)/$H$162</f>
        <v>2.08802576376099</v>
      </c>
      <c r="S128" s="17" t="n">
        <f aca="false">(I12-$I$161)/$I$162</f>
        <v>1.6807748191379</v>
      </c>
      <c r="W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3.8" hidden="false" customHeight="false" outlineLevel="0" collapsed="false">
      <c r="A129" s="15" t="n">
        <v>126</v>
      </c>
      <c r="B129" s="0"/>
      <c r="C129" s="16" t="n">
        <v>1.043</v>
      </c>
      <c r="D129" s="16" t="n">
        <v>0.98</v>
      </c>
      <c r="E129" s="16" t="n">
        <v>0.574</v>
      </c>
      <c r="F129" s="16" t="n">
        <v>0.241</v>
      </c>
      <c r="G129" s="16" t="n">
        <v>0.148</v>
      </c>
      <c r="H129" s="16" t="n">
        <v>0.089</v>
      </c>
      <c r="I129" s="17" t="n">
        <v>4.437</v>
      </c>
      <c r="M129" s="16" t="n">
        <f aca="false">(C129-$C$161)/$C$162</f>
        <v>0.34602462282676</v>
      </c>
      <c r="N129" s="16" t="n">
        <f aca="false">(D13-$D$161)/$D$162</f>
        <v>0.889684318517081</v>
      </c>
      <c r="O129" s="16" t="n">
        <f aca="false">(E13-$E$161)/$E$162</f>
        <v>1.20085746217364</v>
      </c>
      <c r="P129" s="16" t="n">
        <f aca="false">(F13-$F$161)/$F$162</f>
        <v>0.973061638740514</v>
      </c>
      <c r="Q129" s="16" t="n">
        <f aca="false">(G13-$G$161)/$G$162</f>
        <v>0.621008803764065</v>
      </c>
      <c r="R129" s="16" t="n">
        <f aca="false">(H13-$H$161)/$H$162</f>
        <v>1.2206481716966</v>
      </c>
      <c r="S129" s="17" t="n">
        <f aca="false">(I13-$I$161)/$I$162</f>
        <v>1.65202679217597</v>
      </c>
      <c r="W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3.8" hidden="false" customHeight="false" outlineLevel="0" collapsed="false">
      <c r="A130" s="15" t="n">
        <v>127</v>
      </c>
      <c r="B130" s="0"/>
      <c r="C130" s="16" t="n">
        <v>0.094</v>
      </c>
      <c r="D130" s="16" t="n">
        <v>1.125</v>
      </c>
      <c r="E130" s="16" t="n">
        <v>0.357</v>
      </c>
      <c r="F130" s="16" t="n">
        <v>0.269</v>
      </c>
      <c r="G130" s="16" t="n">
        <v>0.212</v>
      </c>
      <c r="H130" s="16" t="n">
        <v>0.053</v>
      </c>
      <c r="I130" s="17" t="n">
        <v>4.418</v>
      </c>
      <c r="M130" s="16" t="n">
        <f aca="false">(C130-$C$161)/$C$162</f>
        <v>-2.0360664844397</v>
      </c>
      <c r="N130" s="16" t="n">
        <f aca="false">(D14-$D$161)/$D$162</f>
        <v>1.1336752882768</v>
      </c>
      <c r="O130" s="16" t="n">
        <f aca="false">(E14-$E$161)/$E$162</f>
        <v>1.28345976566986</v>
      </c>
      <c r="P130" s="16" t="n">
        <f aca="false">(F14-$F$161)/$F$162</f>
        <v>1.14753363502059</v>
      </c>
      <c r="Q130" s="16" t="n">
        <f aca="false">(G14-$G$161)/$G$162</f>
        <v>1.5448502491556</v>
      </c>
      <c r="R130" s="16" t="n">
        <f aca="false">(H14-$H$161)/$H$162</f>
        <v>1.89762580452734</v>
      </c>
      <c r="S130" s="17" t="n">
        <f aca="false">(I14-$I$161)/$I$162</f>
        <v>1.63585602700988</v>
      </c>
      <c r="W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3.8" hidden="false" customHeight="false" outlineLevel="0" collapsed="false">
      <c r="A131" s="15" t="n">
        <v>128</v>
      </c>
      <c r="B131" s="0"/>
      <c r="C131" s="16" t="n">
        <v>0.385</v>
      </c>
      <c r="D131" s="16" t="n">
        <v>1.105</v>
      </c>
      <c r="E131" s="16" t="n">
        <v>0.308</v>
      </c>
      <c r="F131" s="16" t="n">
        <v>0.327</v>
      </c>
      <c r="G131" s="16" t="n">
        <v>0.153</v>
      </c>
      <c r="H131" s="16" t="n">
        <v>0.052</v>
      </c>
      <c r="I131" s="17" t="n">
        <v>4.39</v>
      </c>
      <c r="M131" s="16" t="n">
        <f aca="false">(C131-$C$161)/$C$162</f>
        <v>-1.30562548105241</v>
      </c>
      <c r="N131" s="16" t="n">
        <f aca="false">(D15-$D$161)/$D$162</f>
        <v>0.776044688765977</v>
      </c>
      <c r="O131" s="16" t="n">
        <f aca="false">(E15-$E$161)/$E$162</f>
        <v>0.981961357908644</v>
      </c>
      <c r="P131" s="16" t="n">
        <f aca="false">(F15-$F$161)/$F$162</f>
        <v>1.1545125148718</v>
      </c>
      <c r="Q131" s="16" t="n">
        <f aca="false">(G15-$G$161)/$G$162</f>
        <v>-0.428811020544497</v>
      </c>
      <c r="R131" s="16" t="n">
        <f aca="false">(H15-$H$161)/$H$162</f>
        <v>-0.186195971529768</v>
      </c>
      <c r="S131" s="17" t="n">
        <f aca="false">(I15-$I$161)/$I$162</f>
        <v>1.5810551006137</v>
      </c>
      <c r="W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3.8" hidden="false" customHeight="false" outlineLevel="0" collapsed="false">
      <c r="A132" s="15" t="n">
        <v>129</v>
      </c>
      <c r="B132" s="0"/>
      <c r="C132" s="16" t="n">
        <v>0.268</v>
      </c>
      <c r="D132" s="16" t="n">
        <v>0.841</v>
      </c>
      <c r="E132" s="16" t="n">
        <v>0.242</v>
      </c>
      <c r="F132" s="16" t="n">
        <v>0.309</v>
      </c>
      <c r="G132" s="16" t="n">
        <v>0.252</v>
      </c>
      <c r="H132" s="16" t="n">
        <v>0.045</v>
      </c>
      <c r="I132" s="17" t="n">
        <v>4.374</v>
      </c>
      <c r="M132" s="16" t="n">
        <f aca="false">(C132-$C$161)/$C$162</f>
        <v>-1.59930794633183</v>
      </c>
      <c r="N132" s="16" t="n">
        <f aca="false">(D16-$D$161)/$D$162</f>
        <v>0.82283747748702</v>
      </c>
      <c r="O132" s="16" t="n">
        <f aca="false">(E16-$E$161)/$E$162</f>
        <v>1.25454895944619</v>
      </c>
      <c r="P132" s="16" t="n">
        <f aca="false">(F16-$F$161)/$F$162</f>
        <v>-0.150538017303196</v>
      </c>
      <c r="Q132" s="16" t="n">
        <f aca="false">(G16-$G$161)/$G$162</f>
        <v>0.799478173896521</v>
      </c>
      <c r="R132" s="16" t="n">
        <f aca="false">(H16-$H$161)/$H$162</f>
        <v>-0.302551502172551</v>
      </c>
      <c r="S132" s="17" t="n">
        <f aca="false">(I16-$I$161)/$I$162</f>
        <v>1.55590057702201</v>
      </c>
      <c r="W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3.8" hidden="false" customHeight="false" outlineLevel="0" collapsed="false">
      <c r="A133" s="15" t="n">
        <v>130</v>
      </c>
      <c r="B133" s="0"/>
      <c r="C133" s="16" t="n">
        <v>0.949</v>
      </c>
      <c r="D133" s="16" t="n">
        <v>1.265</v>
      </c>
      <c r="E133" s="16" t="n">
        <v>0.831</v>
      </c>
      <c r="F133" s="16" t="n">
        <v>0.47</v>
      </c>
      <c r="G133" s="16" t="n">
        <v>0.244</v>
      </c>
      <c r="H133" s="16" t="n">
        <v>0.047</v>
      </c>
      <c r="I133" s="17" t="n">
        <v>4.366</v>
      </c>
      <c r="M133" s="16" t="n">
        <f aca="false">(C133-$C$161)/$C$162</f>
        <v>0.11007460798688</v>
      </c>
      <c r="N133" s="16" t="n">
        <f aca="false">(D17-$D$161)/$D$162</f>
        <v>0.903053686723093</v>
      </c>
      <c r="O133" s="16" t="n">
        <f aca="false">(E17-$E$161)/$E$162</f>
        <v>1.18433700147439</v>
      </c>
      <c r="P133" s="16" t="n">
        <f aca="false">(F17-$F$161)/$F$162</f>
        <v>0.931188359633295</v>
      </c>
      <c r="Q133" s="16" t="n">
        <f aca="false">(G17-$G$161)/$G$162</f>
        <v>0.0960988916097841</v>
      </c>
      <c r="R133" s="16" t="n">
        <f aca="false">(H17-$H$161)/$H$162</f>
        <v>2.17264796786483</v>
      </c>
      <c r="S133" s="17" t="n">
        <f aca="false">(I17-$I$161)/$I$162</f>
        <v>1.51188016073655</v>
      </c>
      <c r="W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3.8" hidden="false" customHeight="false" outlineLevel="0" collapsed="false">
      <c r="A134" s="15" t="n">
        <v>131</v>
      </c>
      <c r="B134" s="0"/>
      <c r="C134" s="16" t="n">
        <v>0.71</v>
      </c>
      <c r="D134" s="16" t="n">
        <v>1.181</v>
      </c>
      <c r="E134" s="16" t="n">
        <v>0.555</v>
      </c>
      <c r="F134" s="16" t="n">
        <v>0.525</v>
      </c>
      <c r="G134" s="16" t="n">
        <v>0.566</v>
      </c>
      <c r="H134" s="16" t="n">
        <v>0.172</v>
      </c>
      <c r="I134" s="17" t="n">
        <v>4.36</v>
      </c>
      <c r="M134" s="16" t="n">
        <f aca="false">(C134-$C$161)/$C$162</f>
        <v>-0.489840855276222</v>
      </c>
      <c r="N134" s="16" t="n">
        <f aca="false">(D18-$D$161)/$D$162</f>
        <v>1.10025186776177</v>
      </c>
      <c r="O134" s="16" t="n">
        <f aca="false">(E18-$E$161)/$E$162</f>
        <v>1.11825515867741</v>
      </c>
      <c r="P134" s="16" t="n">
        <f aca="false">(F18-$F$161)/$F$162</f>
        <v>0.400793490941854</v>
      </c>
      <c r="Q134" s="16" t="n">
        <f aca="false">(G18-$G$161)/$G$162</f>
        <v>1.71282142104497</v>
      </c>
      <c r="R134" s="16" t="n">
        <f aca="false">(H18-$H$161)/$H$162</f>
        <v>1.77069249837158</v>
      </c>
      <c r="S134" s="17" t="n">
        <f aca="false">(I18-$I$161)/$I$162</f>
        <v>1.47953863040438</v>
      </c>
      <c r="W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</row>
    <row r="135" customFormat="false" ht="13.8" hidden="false" customHeight="false" outlineLevel="0" collapsed="false">
      <c r="A135" s="15" t="n">
        <v>132</v>
      </c>
      <c r="B135" s="0"/>
      <c r="C135" s="16" t="n">
        <v>0.35</v>
      </c>
      <c r="D135" s="16" t="n">
        <v>0.766</v>
      </c>
      <c r="E135" s="16" t="n">
        <v>0.192</v>
      </c>
      <c r="F135" s="16" t="n">
        <v>0.174</v>
      </c>
      <c r="G135" s="16" t="n">
        <v>0.198</v>
      </c>
      <c r="H135" s="16" t="n">
        <v>0.078</v>
      </c>
      <c r="I135" s="17" t="n">
        <v>4.35</v>
      </c>
      <c r="M135" s="16" t="n">
        <f aca="false">(C135-$C$161)/$C$162</f>
        <v>-1.39347920998215</v>
      </c>
      <c r="N135" s="16" t="n">
        <f aca="false">(D19-$D$161)/$D$162</f>
        <v>1.15038699853432</v>
      </c>
      <c r="O135" s="16" t="n">
        <f aca="false">(E19-$E$161)/$E$162</f>
        <v>1.13064550420185</v>
      </c>
      <c r="P135" s="16" t="n">
        <f aca="false">(F19-$F$161)/$F$162</f>
        <v>0.861399561121263</v>
      </c>
      <c r="Q135" s="16" t="n">
        <f aca="false">(G19-$G$161)/$G$162</f>
        <v>1.18791150889069</v>
      </c>
      <c r="R135" s="16" t="n">
        <f aca="false">(H19-$H$161)/$H$162</f>
        <v>2.10918131478695</v>
      </c>
      <c r="S135" s="17" t="n">
        <f aca="false">(I19-$I$161)/$I$162</f>
        <v>1.44989222759988</v>
      </c>
      <c r="W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</row>
    <row r="136" customFormat="false" ht="13.8" hidden="false" customHeight="false" outlineLevel="0" collapsed="false">
      <c r="A136" s="15" t="n">
        <v>133</v>
      </c>
      <c r="B136" s="0"/>
      <c r="C136" s="16" t="n">
        <v>0.82</v>
      </c>
      <c r="D136" s="16" t="n">
        <v>1.39</v>
      </c>
      <c r="E136" s="16" t="n">
        <v>0.739</v>
      </c>
      <c r="F136" s="16" t="n">
        <v>0.178</v>
      </c>
      <c r="G136" s="16" t="n">
        <v>0.187</v>
      </c>
      <c r="H136" s="16" t="n">
        <v>0.01</v>
      </c>
      <c r="I136" s="17" t="n">
        <v>4.332</v>
      </c>
      <c r="M136" s="16" t="n">
        <f aca="false">(C136-$C$161)/$C$162</f>
        <v>-0.213729135782744</v>
      </c>
      <c r="N136" s="16" t="n">
        <f aca="false">(D20-$D$161)/$D$162</f>
        <v>0.819495135435516</v>
      </c>
      <c r="O136" s="16" t="n">
        <f aca="false">(E20-$E$161)/$E$162</f>
        <v>1.08108412210411</v>
      </c>
      <c r="P136" s="16" t="n">
        <f aca="false">(F20-$F$161)/$F$162</f>
        <v>0.714843084245997</v>
      </c>
      <c r="Q136" s="16" t="n">
        <f aca="false">(G20-$G$161)/$G$162</f>
        <v>0.799478173896521</v>
      </c>
      <c r="R136" s="16" t="n">
        <f aca="false">(H20-$H$161)/$H$162</f>
        <v>1.63318141670283</v>
      </c>
      <c r="S136" s="17" t="n">
        <f aca="false">(I20-$I$161)/$I$162</f>
        <v>1.41755069726771</v>
      </c>
      <c r="W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</row>
    <row r="137" customFormat="false" ht="13.8" hidden="false" customHeight="false" outlineLevel="0" collapsed="false">
      <c r="A137" s="15" t="n">
        <v>134</v>
      </c>
      <c r="B137" s="0"/>
      <c r="C137" s="16" t="n">
        <v>0.336</v>
      </c>
      <c r="D137" s="16" t="n">
        <v>1.033</v>
      </c>
      <c r="E137" s="16" t="n">
        <v>0.532</v>
      </c>
      <c r="F137" s="16" t="n">
        <v>0.344</v>
      </c>
      <c r="G137" s="16" t="n">
        <v>0.209</v>
      </c>
      <c r="H137" s="16" t="n">
        <v>0.1</v>
      </c>
      <c r="I137" s="17" t="n">
        <v>4.286</v>
      </c>
      <c r="M137" s="16" t="n">
        <f aca="false">(C137-$C$161)/$C$162</f>
        <v>-1.42862070155405</v>
      </c>
      <c r="N137" s="16" t="n">
        <f aca="false">(D21-$D$161)/$D$162</f>
        <v>0.986612238010669</v>
      </c>
      <c r="O137" s="16" t="n">
        <f aca="false">(E21-$E$161)/$E$162</f>
        <v>1.0769540069293</v>
      </c>
      <c r="P137" s="16" t="n">
        <f aca="false">(F21-$F$161)/$F$162</f>
        <v>0.561307727519527</v>
      </c>
      <c r="Q137" s="16" t="n">
        <f aca="false">(G21-$G$161)/$G$162</f>
        <v>-0.260839848655127</v>
      </c>
      <c r="R137" s="16" t="n">
        <f aca="false">(H21-$H$161)/$H$162</f>
        <v>1.05140376348892</v>
      </c>
      <c r="S137" s="17" t="n">
        <f aca="false">(I21-$I$161)/$I$162</f>
        <v>1.36185139502897</v>
      </c>
      <c r="W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</row>
    <row r="138" customFormat="false" ht="13.8" hidden="false" customHeight="false" outlineLevel="0" collapsed="false">
      <c r="A138" s="15" t="n">
        <v>135</v>
      </c>
      <c r="B138" s="0"/>
      <c r="C138" s="16" t="n">
        <v>0.811</v>
      </c>
      <c r="D138" s="16" t="n">
        <v>1.149</v>
      </c>
      <c r="E138" s="16" t="n">
        <v>0</v>
      </c>
      <c r="F138" s="16" t="n">
        <v>0.313</v>
      </c>
      <c r="G138" s="16" t="n">
        <v>0.074</v>
      </c>
      <c r="H138" s="16" t="n">
        <v>0.135</v>
      </c>
      <c r="I138" s="17" t="n">
        <v>4.212</v>
      </c>
      <c r="M138" s="16" t="n">
        <f aca="false">(C138-$C$161)/$C$162</f>
        <v>-0.236320094650392</v>
      </c>
      <c r="N138" s="16" t="n">
        <f aca="false">(D22-$D$161)/$D$162</f>
        <v>0.829522161590026</v>
      </c>
      <c r="O138" s="16" t="n">
        <f aca="false">(E22-$E$161)/$E$162</f>
        <v>0.614381107350444</v>
      </c>
      <c r="P138" s="16" t="n">
        <f aca="false">(F22-$F$161)/$F$162</f>
        <v>0.428709010346667</v>
      </c>
      <c r="Q138" s="16" t="n">
        <f aca="false">(G22-$G$161)/$G$162</f>
        <v>0.998943940515148</v>
      </c>
      <c r="R138" s="16" t="n">
        <f aca="false">(H22-$H$161)/$H$162</f>
        <v>0.184026171424541</v>
      </c>
      <c r="S138" s="17" t="n">
        <f aca="false">(I22-$I$161)/$I$162</f>
        <v>1.3340017439096</v>
      </c>
      <c r="W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</row>
    <row r="139" customFormat="false" ht="13.8" hidden="false" customHeight="false" outlineLevel="0" collapsed="false">
      <c r="A139" s="15" t="n">
        <v>136</v>
      </c>
      <c r="B139" s="0"/>
      <c r="C139" s="16" t="n">
        <v>0.332</v>
      </c>
      <c r="D139" s="16" t="n">
        <v>1.069</v>
      </c>
      <c r="E139" s="16" t="n">
        <v>0.443</v>
      </c>
      <c r="F139" s="16" t="n">
        <v>0.356</v>
      </c>
      <c r="G139" s="16" t="n">
        <v>0.252</v>
      </c>
      <c r="H139" s="16" t="n">
        <v>0.06</v>
      </c>
      <c r="I139" s="17" t="n">
        <v>4.189</v>
      </c>
      <c r="M139" s="16" t="n">
        <f aca="false">(C139-$C$161)/$C$162</f>
        <v>-1.43866112771745</v>
      </c>
      <c r="N139" s="16" t="n">
        <f aca="false">(D23-$D$161)/$D$162</f>
        <v>0.929792423135118</v>
      </c>
      <c r="O139" s="16" t="n">
        <f aca="false">(E23-$E$161)/$E$162</f>
        <v>0.804366405391761</v>
      </c>
      <c r="P139" s="16" t="n">
        <f aca="false">(F23-$F$161)/$F$162</f>
        <v>0.449645649900276</v>
      </c>
      <c r="Q139" s="16" t="n">
        <f aca="false">(G23-$G$161)/$G$162</f>
        <v>-1.45763444836689</v>
      </c>
      <c r="R139" s="16" t="n">
        <f aca="false">(H23-$H$161)/$H$162</f>
        <v>-0.789129175769642</v>
      </c>
      <c r="S139" s="17" t="n">
        <f aca="false">(I23-$I$161)/$I$162</f>
        <v>1.29806671020718</v>
      </c>
      <c r="W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</row>
    <row r="140" customFormat="false" ht="13.8" hidden="false" customHeight="false" outlineLevel="0" collapsed="false">
      <c r="A140" s="15" t="n">
        <v>137</v>
      </c>
      <c r="B140" s="0"/>
      <c r="C140" s="16" t="n">
        <v>0.913</v>
      </c>
      <c r="D140" s="16" t="n">
        <v>1.039</v>
      </c>
      <c r="E140" s="16" t="n">
        <v>0.644</v>
      </c>
      <c r="F140" s="16" t="n">
        <v>0.241</v>
      </c>
      <c r="G140" s="16" t="n">
        <v>0.076</v>
      </c>
      <c r="H140" s="16" t="n">
        <v>0.067</v>
      </c>
      <c r="I140" s="17" t="n">
        <v>4.166</v>
      </c>
      <c r="M140" s="16" t="n">
        <f aca="false">(C140-$C$161)/$C$162</f>
        <v>0.019710772516287</v>
      </c>
      <c r="N140" s="16" t="n">
        <f aca="false">(D24-$D$161)/$D$162</f>
        <v>0.338197880019077</v>
      </c>
      <c r="O140" s="16" t="n">
        <f aca="false">(E24-$E$161)/$E$162</f>
        <v>0.412005463784694</v>
      </c>
      <c r="P140" s="16" t="n">
        <f aca="false">(F24-$F$161)/$F$162</f>
        <v>1.43366770891992</v>
      </c>
      <c r="Q140" s="16" t="n">
        <f aca="false">(G24-$G$161)/$G$162</f>
        <v>0.809976372139607</v>
      </c>
      <c r="R140" s="16" t="n">
        <f aca="false">(H24-$H$161)/$H$162</f>
        <v>0.755226049125474</v>
      </c>
      <c r="S140" s="17" t="n">
        <f aca="false">(I24-$I$161)/$I$162</f>
        <v>1.27381056245805</v>
      </c>
      <c r="W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</row>
    <row r="141" customFormat="false" ht="13.8" hidden="false" customHeight="false" outlineLevel="0" collapsed="false">
      <c r="A141" s="15" t="n">
        <v>138</v>
      </c>
      <c r="B141" s="0"/>
      <c r="C141" s="16" t="n">
        <v>0.578</v>
      </c>
      <c r="D141" s="16" t="n">
        <v>1.058</v>
      </c>
      <c r="E141" s="16" t="n">
        <v>0.426</v>
      </c>
      <c r="F141" s="16" t="n">
        <v>0.431</v>
      </c>
      <c r="G141" s="16" t="n">
        <v>0.247</v>
      </c>
      <c r="H141" s="16" t="n">
        <v>0.087</v>
      </c>
      <c r="I141" s="17" t="n">
        <v>4.107</v>
      </c>
      <c r="M141" s="16" t="n">
        <f aca="false">(C141-$C$161)/$C$162</f>
        <v>-0.821174918668396</v>
      </c>
      <c r="N141" s="16" t="n">
        <f aca="false">(D25-$D$161)/$D$162</f>
        <v>1.04008971083472</v>
      </c>
      <c r="O141" s="16" t="n">
        <f aca="false">(E25-$E$161)/$E$162</f>
        <v>1.13064550420185</v>
      </c>
      <c r="P141" s="16" t="n">
        <f aca="false">(F25-$F$161)/$F$162</f>
        <v>1.19638579397902</v>
      </c>
      <c r="Q141" s="16" t="n">
        <f aca="false">(G25-$G$161)/$G$162</f>
        <v>1.99627277360828</v>
      </c>
      <c r="R141" s="16" t="n">
        <f aca="false">(H25-$H$161)/$H$162</f>
        <v>0.427315008223086</v>
      </c>
      <c r="S141" s="17" t="n">
        <f aca="false">(I25-$I$161)/$I$162</f>
        <v>1.18487135404458</v>
      </c>
      <c r="W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</row>
    <row r="142" customFormat="false" ht="13.8" hidden="false" customHeight="false" outlineLevel="0" collapsed="false">
      <c r="A142" s="15" t="n">
        <v>139</v>
      </c>
      <c r="B142" s="0"/>
      <c r="C142" s="16" t="n">
        <v>0.275</v>
      </c>
      <c r="D142" s="16" t="n">
        <v>0.572</v>
      </c>
      <c r="E142" s="16" t="n">
        <v>0.41</v>
      </c>
      <c r="F142" s="16" t="n">
        <v>0.293</v>
      </c>
      <c r="G142" s="16" t="n">
        <v>0.177</v>
      </c>
      <c r="H142" s="16" t="n">
        <v>0.085</v>
      </c>
      <c r="I142" s="17" t="n">
        <v>4.085</v>
      </c>
      <c r="M142" s="16" t="n">
        <f aca="false">(C142-$C$161)/$C$162</f>
        <v>-1.58173720054588</v>
      </c>
      <c r="N142" s="16" t="n">
        <f aca="false">(D26-$D$161)/$D$162</f>
        <v>0.381648326688616</v>
      </c>
      <c r="O142" s="16" t="n">
        <f aca="false">(E26-$E$161)/$E$162</f>
        <v>0.560689610077898</v>
      </c>
      <c r="P142" s="16" t="n">
        <f aca="false">(F26-$F$161)/$F$162</f>
        <v>0.2821525334714</v>
      </c>
      <c r="Q142" s="16" t="n">
        <f aca="false">(G26-$G$161)/$G$162</f>
        <v>-1.16368489756049</v>
      </c>
      <c r="R142" s="16" t="n">
        <f aca="false">(H26-$H$161)/$H$162</f>
        <v>-0.397751481789373</v>
      </c>
      <c r="S142" s="17" t="n">
        <f aca="false">(I26-$I$161)/$I$162</f>
        <v>1.06718411866917</v>
      </c>
      <c r="W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</row>
    <row r="143" customFormat="false" ht="13.8" hidden="false" customHeight="false" outlineLevel="0" collapsed="false">
      <c r="A143" s="15" t="n">
        <v>140</v>
      </c>
      <c r="B143" s="0"/>
      <c r="C143" s="16" t="n">
        <v>0.755</v>
      </c>
      <c r="D143" s="16" t="n">
        <v>0.765</v>
      </c>
      <c r="E143" s="16" t="n">
        <v>0.588</v>
      </c>
      <c r="F143" s="16" t="n">
        <v>0.498</v>
      </c>
      <c r="G143" s="16" t="n">
        <v>0.2</v>
      </c>
      <c r="H143" s="16" t="n">
        <v>0.085</v>
      </c>
      <c r="I143" s="17" t="n">
        <v>4.015</v>
      </c>
      <c r="M143" s="16" t="n">
        <f aca="false">(C143-$C$161)/$C$162</f>
        <v>-0.376886060937981</v>
      </c>
      <c r="N143" s="16" t="n">
        <f aca="false">(D27-$D$161)/$D$162</f>
        <v>0.879657292362571</v>
      </c>
      <c r="O143" s="16" t="n">
        <f aca="false">(E27-$E$161)/$E$162</f>
        <v>1.32063080224317</v>
      </c>
      <c r="P143" s="16" t="n">
        <f aca="false">(F27-$F$161)/$F$162</f>
        <v>0.30308917302501</v>
      </c>
      <c r="Q143" s="16" t="n">
        <f aca="false">(G27-$G$161)/$G$162</f>
        <v>-0.775251562566323</v>
      </c>
      <c r="R143" s="16" t="n">
        <f aca="false">(H27-$H$161)/$H$162</f>
        <v>0.765803824638454</v>
      </c>
      <c r="S143" s="17" t="n">
        <f aca="false">(I27-$I$161)/$I$162</f>
        <v>1.06448899114149</v>
      </c>
      <c r="W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</row>
    <row r="144" customFormat="false" ht="13.8" hidden="false" customHeight="false" outlineLevel="0" collapsed="false">
      <c r="A144" s="15" t="n">
        <v>141</v>
      </c>
      <c r="B144" s="0"/>
      <c r="C144" s="16" t="n">
        <v>0.073</v>
      </c>
      <c r="D144" s="16" t="n">
        <v>0.922</v>
      </c>
      <c r="E144" s="16" t="n">
        <v>0.443</v>
      </c>
      <c r="F144" s="16" t="n">
        <v>0.37</v>
      </c>
      <c r="G144" s="16" t="n">
        <v>0.233</v>
      </c>
      <c r="H144" s="16" t="n">
        <v>0.033</v>
      </c>
      <c r="I144" s="17" t="n">
        <v>3.975</v>
      </c>
      <c r="M144" s="16" t="n">
        <f aca="false">(C144-$C$161)/$C$162</f>
        <v>-2.08877872179754</v>
      </c>
      <c r="N144" s="16" t="n">
        <f aca="false">(D28-$D$161)/$D$162</f>
        <v>0.739278926199443</v>
      </c>
      <c r="O144" s="16" t="n">
        <f aca="false">(E28-$E$161)/$E$162</f>
        <v>0.779585714342894</v>
      </c>
      <c r="P144" s="16" t="n">
        <f aca="false">(F28-$F$161)/$F$162</f>
        <v>-0.290115614327259</v>
      </c>
      <c r="Q144" s="16" t="n">
        <f aca="false">(G28-$G$161)/$G$162</f>
        <v>0.600012407277894</v>
      </c>
      <c r="R144" s="16" t="n">
        <f aca="false">(H28-$H$161)/$H$162</f>
        <v>-0.143884869477847</v>
      </c>
      <c r="S144" s="17" t="n">
        <f aca="false">(I28-$I$161)/$I$162</f>
        <v>0.933326118127672</v>
      </c>
      <c r="W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</row>
    <row r="145" customFormat="false" ht="13.8" hidden="false" customHeight="false" outlineLevel="0" collapsed="false">
      <c r="A145" s="15" t="n">
        <v>142</v>
      </c>
      <c r="B145" s="0"/>
      <c r="C145" s="16" t="n">
        <v>0.274</v>
      </c>
      <c r="D145" s="16" t="n">
        <v>0.757</v>
      </c>
      <c r="E145" s="16" t="n">
        <v>0.505</v>
      </c>
      <c r="F145" s="16" t="n">
        <v>0.142</v>
      </c>
      <c r="G145" s="16" t="n">
        <v>0.275</v>
      </c>
      <c r="H145" s="16" t="n">
        <v>0.078</v>
      </c>
      <c r="I145" s="17" t="n">
        <v>3.973</v>
      </c>
      <c r="M145" s="16" t="n">
        <f aca="false">(C145-$C$161)/$C$162</f>
        <v>-1.58424730708673</v>
      </c>
      <c r="N145" s="16" t="n">
        <f aca="false">(D29-$D$161)/$D$162</f>
        <v>0.535396061057757</v>
      </c>
      <c r="O145" s="16" t="n">
        <f aca="false">(E29-$E$161)/$E$162</f>
        <v>0.804366405391761</v>
      </c>
      <c r="P145" s="16" t="n">
        <f aca="false">(F29-$F$161)/$F$162</f>
        <v>-0.24824233522004</v>
      </c>
      <c r="Q145" s="16" t="n">
        <f aca="false">(G29-$G$161)/$G$162</f>
        <v>0.0226115039081846</v>
      </c>
      <c r="R145" s="16" t="n">
        <f aca="false">(H29-$H$161)/$H$162</f>
        <v>-0.577573665510037</v>
      </c>
      <c r="S145" s="17" t="n">
        <f aca="false">(I29-$I$161)/$I$162</f>
        <v>0.931529366442551</v>
      </c>
      <c r="W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</row>
    <row r="146" customFormat="false" ht="13.8" hidden="false" customHeight="false" outlineLevel="0" collapsed="false">
      <c r="A146" s="15" t="n">
        <v>143</v>
      </c>
      <c r="B146" s="0"/>
      <c r="C146" s="16" t="n">
        <v>0.274</v>
      </c>
      <c r="D146" s="16" t="n">
        <v>0.916</v>
      </c>
      <c r="E146" s="16" t="n">
        <v>0.555</v>
      </c>
      <c r="F146" s="16" t="n">
        <v>0.148</v>
      </c>
      <c r="G146" s="16" t="n">
        <v>0.169</v>
      </c>
      <c r="H146" s="16" t="n">
        <v>0.041</v>
      </c>
      <c r="I146" s="17" t="n">
        <v>3.933</v>
      </c>
      <c r="M146" s="16" t="n">
        <f aca="false">(C146-$C$161)/$C$162</f>
        <v>-1.58424730708673</v>
      </c>
      <c r="N146" s="16" t="n">
        <f aca="false">(D30-$D$161)/$D$162</f>
        <v>0.201161855907452</v>
      </c>
      <c r="O146" s="16" t="n">
        <f aca="false">(E30-$E$161)/$E$162</f>
        <v>0.0857263649746063</v>
      </c>
      <c r="P146" s="16" t="n">
        <f aca="false">(F30-$F$161)/$F$162</f>
        <v>0.993998278294124</v>
      </c>
      <c r="Q146" s="16" t="n">
        <f aca="false">(G30-$G$161)/$G$162</f>
        <v>-0.103366875008843</v>
      </c>
      <c r="R146" s="16" t="n">
        <f aca="false">(H30-$H$161)/$H$162</f>
        <v>-0.344862604224472</v>
      </c>
      <c r="S146" s="17" t="n">
        <f aca="false">(I30-$I$161)/$I$162</f>
        <v>0.924342359702068</v>
      </c>
      <c r="W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</row>
    <row r="147" customFormat="false" ht="13.8" hidden="false" customHeight="false" outlineLevel="0" collapsed="false">
      <c r="A147" s="15" t="n">
        <v>144</v>
      </c>
      <c r="B147" s="0"/>
      <c r="C147" s="16" t="n">
        <v>0.489</v>
      </c>
      <c r="D147" s="16" t="n">
        <v>1.169</v>
      </c>
      <c r="E147" s="16" t="n">
        <v>0.168</v>
      </c>
      <c r="F147" s="16" t="n">
        <v>0.359</v>
      </c>
      <c r="G147" s="16" t="n">
        <v>0.107</v>
      </c>
      <c r="H147" s="16" t="n">
        <v>0.093</v>
      </c>
      <c r="I147" s="17" t="n">
        <v>3.802</v>
      </c>
      <c r="M147" s="16" t="n">
        <f aca="false">(C147-$C$161)/$C$162</f>
        <v>-1.04457440080403</v>
      </c>
      <c r="N147" s="16" t="n">
        <f aca="false">(D31-$D$161)/$D$162</f>
        <v>0.49528795643972</v>
      </c>
      <c r="O147" s="16" t="n">
        <f aca="false">(E31-$E$161)/$E$162</f>
        <v>0.288102008540357</v>
      </c>
      <c r="P147" s="16" t="n">
        <f aca="false">(F31-$F$161)/$F$162</f>
        <v>0.324025812578619</v>
      </c>
      <c r="Q147" s="16" t="n">
        <f aca="false">(G31-$G$161)/$G$162</f>
        <v>-1.10069570810198</v>
      </c>
      <c r="R147" s="16" t="n">
        <f aca="false">(H31-$H$161)/$H$162</f>
        <v>0.226337273476462</v>
      </c>
      <c r="S147" s="17" t="n">
        <f aca="false">(I31-$I$161)/$I$162</f>
        <v>0.869541433305886</v>
      </c>
      <c r="W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</row>
    <row r="148" customFormat="false" ht="13.8" hidden="false" customHeight="false" outlineLevel="0" collapsed="false">
      <c r="A148" s="15" t="n">
        <v>145</v>
      </c>
      <c r="B148" s="0"/>
      <c r="C148" s="16" t="n">
        <v>0.046</v>
      </c>
      <c r="D148" s="16" t="n">
        <v>0.447</v>
      </c>
      <c r="E148" s="16" t="n">
        <v>0.38</v>
      </c>
      <c r="F148" s="16" t="n">
        <v>0.22</v>
      </c>
      <c r="G148" s="16" t="n">
        <v>0.176</v>
      </c>
      <c r="H148" s="16" t="n">
        <v>0.18</v>
      </c>
      <c r="I148" s="17" t="n">
        <v>3.775</v>
      </c>
      <c r="M148" s="16" t="n">
        <f aca="false">(C148-$C$161)/$C$162</f>
        <v>-2.15655159840049</v>
      </c>
      <c r="N148" s="16" t="n">
        <f aca="false">(D32-$D$161)/$D$162</f>
        <v>0.348224906173585</v>
      </c>
      <c r="O148" s="16" t="n">
        <f aca="false">(E32-$E$161)/$E$162</f>
        <v>0.601990761826011</v>
      </c>
      <c r="P148" s="16" t="n">
        <f aca="false">(F32-$F$161)/$F$162</f>
        <v>1.13357587531819</v>
      </c>
      <c r="Q148" s="16" t="n">
        <f aca="false">(G32-$G$161)/$G$162</f>
        <v>0.36905204593001</v>
      </c>
      <c r="R148" s="16" t="n">
        <f aca="false">(H32-$H$161)/$H$162</f>
        <v>0.59655941643077</v>
      </c>
      <c r="S148" s="17" t="n">
        <f aca="false">(I32-$I$161)/$I$162</f>
        <v>0.868643057463325</v>
      </c>
      <c r="W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</row>
    <row r="149" customFormat="false" ht="13.8" hidden="false" customHeight="false" outlineLevel="0" collapsed="false">
      <c r="A149" s="15" t="n">
        <v>146</v>
      </c>
      <c r="B149" s="0"/>
      <c r="C149" s="16" t="n">
        <v>0.366</v>
      </c>
      <c r="D149" s="16" t="n">
        <v>1.114</v>
      </c>
      <c r="E149" s="16" t="n">
        <v>0.433</v>
      </c>
      <c r="F149" s="16" t="n">
        <v>0.361</v>
      </c>
      <c r="G149" s="16" t="n">
        <v>0.151</v>
      </c>
      <c r="H149" s="16" t="n">
        <v>0.089</v>
      </c>
      <c r="I149" s="17" t="n">
        <v>3.663</v>
      </c>
      <c r="M149" s="16" t="n">
        <f aca="false">(C149-$C$161)/$C$162</f>
        <v>-1.35331750532855</v>
      </c>
      <c r="N149" s="16" t="n">
        <f aca="false">(D33-$D$161)/$D$162</f>
        <v>0.919765396980608</v>
      </c>
      <c r="O149" s="16" t="n">
        <f aca="false">(E33-$E$161)/$E$162</f>
        <v>1.39084276021496</v>
      </c>
      <c r="P149" s="16" t="n">
        <f aca="false">(F33-$F$161)/$F$162</f>
        <v>-0.213347935964025</v>
      </c>
      <c r="Q149" s="16" t="n">
        <f aca="false">(G33-$G$161)/$G$162</f>
        <v>-0.334327236356727</v>
      </c>
      <c r="R149" s="16" t="n">
        <f aca="false">(H33-$H$161)/$H$162</f>
        <v>-0.334284828711492</v>
      </c>
      <c r="S149" s="17" t="n">
        <f aca="false">(I33-$I$161)/$I$162</f>
        <v>0.850675540612118</v>
      </c>
      <c r="W149" s="0"/>
    </row>
    <row r="150" customFormat="false" ht="13.8" hidden="false" customHeight="false" outlineLevel="0" collapsed="false">
      <c r="A150" s="15" t="n">
        <v>147</v>
      </c>
      <c r="B150" s="0"/>
      <c r="C150" s="16" t="n">
        <v>0.323</v>
      </c>
      <c r="D150" s="16" t="n">
        <v>0.688</v>
      </c>
      <c r="E150" s="16" t="n">
        <v>0.449</v>
      </c>
      <c r="F150" s="16" t="n">
        <v>0.026</v>
      </c>
      <c r="G150" s="16" t="n">
        <v>0.419</v>
      </c>
      <c r="H150" s="16" t="n">
        <v>0.11</v>
      </c>
      <c r="I150" s="17" t="n">
        <v>3.597</v>
      </c>
      <c r="M150" s="16" t="n">
        <f aca="false">(C150-$C$161)/$C$162</f>
        <v>-1.46125208658509</v>
      </c>
      <c r="N150" s="16" t="n">
        <f aca="false">(D34-$D$161)/$D$162</f>
        <v>0.77938703081748</v>
      </c>
      <c r="O150" s="16" t="n">
        <f aca="false">(E34-$E$161)/$E$162</f>
        <v>0.763065253643649</v>
      </c>
      <c r="P150" s="16" t="n">
        <f aca="false">(F34-$F$161)/$F$162</f>
        <v>0.861399561121263</v>
      </c>
      <c r="Q150" s="16" t="n">
        <f aca="false">(G34-$G$161)/$G$162</f>
        <v>-0.796247959052494</v>
      </c>
      <c r="R150" s="16" t="n">
        <f aca="false">(H34-$H$161)/$H$162</f>
        <v>-0.598729216535998</v>
      </c>
      <c r="S150" s="17" t="n">
        <f aca="false">(I34-$I$161)/$I$162</f>
        <v>0.821029137807625</v>
      </c>
      <c r="W150" s="0"/>
    </row>
    <row r="151" customFormat="false" ht="13.8" hidden="false" customHeight="false" outlineLevel="0" collapsed="false">
      <c r="A151" s="15" t="n">
        <v>148</v>
      </c>
      <c r="B151" s="0"/>
      <c r="C151" s="16" t="n">
        <v>1.041</v>
      </c>
      <c r="D151" s="16" t="n">
        <v>1.145</v>
      </c>
      <c r="E151" s="16" t="n">
        <v>0.538</v>
      </c>
      <c r="F151" s="16" t="n">
        <v>0.455</v>
      </c>
      <c r="G151" s="16" t="n">
        <v>0.025</v>
      </c>
      <c r="H151" s="16" t="n">
        <v>0.1</v>
      </c>
      <c r="I151" s="17" t="n">
        <v>3.488</v>
      </c>
      <c r="M151" s="16" t="n">
        <f aca="false">(C151-$C$161)/$C$162</f>
        <v>0.341004409745061</v>
      </c>
      <c r="N151" s="16" t="n">
        <f aca="false">(D35-$D$161)/$D$162</f>
        <v>0.769360004662971</v>
      </c>
      <c r="O151" s="16" t="n">
        <f aca="false">(E35-$E$161)/$E$162</f>
        <v>0.317012814764036</v>
      </c>
      <c r="P151" s="16" t="n">
        <f aca="false">(F35-$F$161)/$F$162</f>
        <v>-0.0179393001303358</v>
      </c>
      <c r="Q151" s="16" t="n">
        <f aca="false">(G35-$G$161)/$G$162</f>
        <v>-0.90122994148335</v>
      </c>
      <c r="R151" s="16" t="n">
        <f aca="false">(H35-$H$161)/$H$162</f>
        <v>-0.26024040012063</v>
      </c>
      <c r="S151" s="17" t="n">
        <f aca="false">(I35-$I$161)/$I$162</f>
        <v>0.802163245113858</v>
      </c>
      <c r="W151" s="0"/>
    </row>
    <row r="152" customFormat="false" ht="13.8" hidden="false" customHeight="false" outlineLevel="0" collapsed="false">
      <c r="A152" s="15" t="n">
        <v>149</v>
      </c>
      <c r="B152" s="0"/>
      <c r="C152" s="16" t="n">
        <v>0.619</v>
      </c>
      <c r="D152" s="16" t="n">
        <v>0.378</v>
      </c>
      <c r="E152" s="16" t="n">
        <v>0.44</v>
      </c>
      <c r="F152" s="16" t="n">
        <v>0.013</v>
      </c>
      <c r="G152" s="16" t="n">
        <v>0.331</v>
      </c>
      <c r="H152" s="16" t="n">
        <v>0.141</v>
      </c>
      <c r="I152" s="17" t="n">
        <v>3.462</v>
      </c>
      <c r="M152" s="16" t="n">
        <f aca="false">(C152-$C$161)/$C$162</f>
        <v>-0.718260550493554</v>
      </c>
      <c r="N152" s="16" t="n">
        <f aca="false">(D36-$D$161)/$D$162</f>
        <v>0.85626089800205</v>
      </c>
      <c r="O152" s="16" t="n">
        <f aca="false">(E36-$E$161)/$E$162</f>
        <v>0.684593065322235</v>
      </c>
      <c r="P152" s="16" t="n">
        <f aca="false">(F36-$F$161)/$F$162</f>
        <v>0.910251720079685</v>
      </c>
      <c r="Q152" s="16" t="n">
        <f aca="false">(G36-$G$161)/$G$162</f>
        <v>-0.607280390676953</v>
      </c>
      <c r="R152" s="16" t="n">
        <f aca="false">(H36-$H$161)/$H$162</f>
        <v>0.416737232710106</v>
      </c>
      <c r="S152" s="17" t="n">
        <f aca="false">(I36-$I$161)/$I$162</f>
        <v>0.795874614215935</v>
      </c>
      <c r="W152" s="0"/>
    </row>
    <row r="153" customFormat="false" ht="13.8" hidden="false" customHeight="false" outlineLevel="0" collapsed="false">
      <c r="A153" s="15" t="n">
        <v>150</v>
      </c>
      <c r="B153" s="0"/>
      <c r="C153" s="16" t="n">
        <v>0.191</v>
      </c>
      <c r="D153" s="16" t="n">
        <v>0.56</v>
      </c>
      <c r="E153" s="16" t="n">
        <v>0.495</v>
      </c>
      <c r="F153" s="16" t="n">
        <v>0.443</v>
      </c>
      <c r="G153" s="16" t="n">
        <v>0.218</v>
      </c>
      <c r="H153" s="16" t="n">
        <v>0.089</v>
      </c>
      <c r="I153" s="17" t="n">
        <v>3.41</v>
      </c>
      <c r="M153" s="16" t="n">
        <f aca="false">(C153-$C$161)/$C$162</f>
        <v>-1.79258614997727</v>
      </c>
      <c r="N153" s="16" t="n">
        <f aca="false">(D37-$D$161)/$D$162</f>
        <v>0.849576213899044</v>
      </c>
      <c r="O153" s="16" t="n">
        <f aca="false">(E37-$E$161)/$E$162</f>
        <v>1.71712185902504</v>
      </c>
      <c r="P153" s="16" t="n">
        <f aca="false">(F37-$F$161)/$F$162</f>
        <v>1.14055475516939</v>
      </c>
      <c r="Q153" s="16" t="n">
        <f aca="false">(G37-$G$161)/$G$162</f>
        <v>0.904460156327377</v>
      </c>
      <c r="R153" s="16" t="n">
        <f aca="false">(H37-$H$161)/$H$162</f>
        <v>3.62180321314312</v>
      </c>
      <c r="S153" s="17" t="n">
        <f aca="false">(I37-$I$161)/$I$162</f>
        <v>0.768024963096564</v>
      </c>
      <c r="W153" s="0"/>
    </row>
    <row r="154" customFormat="false" ht="13.8" hidden="false" customHeight="false" outlineLevel="0" collapsed="false">
      <c r="A154" s="15" t="n">
        <v>151</v>
      </c>
      <c r="B154" s="0"/>
      <c r="C154" s="16" t="n">
        <v>0.287</v>
      </c>
      <c r="D154" s="16" t="n">
        <v>1.163</v>
      </c>
      <c r="E154" s="16" t="n">
        <v>0.463</v>
      </c>
      <c r="F154" s="16" t="n">
        <v>0.143</v>
      </c>
      <c r="G154" s="16" t="n">
        <v>0.108</v>
      </c>
      <c r="H154" s="16" t="n">
        <v>0.077</v>
      </c>
      <c r="I154" s="17" t="n">
        <v>3.38</v>
      </c>
      <c r="M154" s="16" t="n">
        <f aca="false">(C154-$C$161)/$C$162</f>
        <v>-1.55161592205569</v>
      </c>
      <c r="N154" s="16" t="n">
        <f aca="false">(D38-$D$161)/$D$162</f>
        <v>0.110918620516869</v>
      </c>
      <c r="O154" s="16" t="n">
        <f aca="false">(E38-$E$161)/$E$162</f>
        <v>0.263321317491489</v>
      </c>
      <c r="P154" s="16" t="n">
        <f aca="false">(F38-$F$161)/$F$162</f>
        <v>0.261215893917791</v>
      </c>
      <c r="Q154" s="16" t="n">
        <f aca="false">(G38-$G$161)/$G$162</f>
        <v>-0.964219130941864</v>
      </c>
      <c r="R154" s="16" t="n">
        <f aca="false">(H38-$H$161)/$H$162</f>
        <v>-0.387173706276393</v>
      </c>
      <c r="S154" s="17" t="n">
        <f aca="false">(I38-$I$161)/$I$162</f>
        <v>0.759939580513521</v>
      </c>
      <c r="W154" s="0"/>
    </row>
    <row r="155" customFormat="false" ht="13.8" hidden="false" customHeight="false" outlineLevel="0" collapsed="false">
      <c r="A155" s="15" t="n">
        <v>152</v>
      </c>
      <c r="B155" s="0"/>
      <c r="C155" s="16" t="n">
        <v>0.359</v>
      </c>
      <c r="D155" s="16" t="n">
        <v>0.711</v>
      </c>
      <c r="E155" s="16" t="n">
        <v>0.614</v>
      </c>
      <c r="F155" s="16" t="n">
        <v>0.555</v>
      </c>
      <c r="G155" s="16" t="n">
        <v>0.217</v>
      </c>
      <c r="H155" s="16" t="n">
        <v>0.411</v>
      </c>
      <c r="I155" s="17" t="n">
        <v>3.334</v>
      </c>
      <c r="M155" s="16" t="n">
        <f aca="false">(C155-$C$161)/$C$162</f>
        <v>-1.3708882511145</v>
      </c>
      <c r="N155" s="16" t="n">
        <f aca="false">(D39-$D$161)/$D$162</f>
        <v>0.93313476518662</v>
      </c>
      <c r="O155" s="16" t="n">
        <f aca="false">(E39-$E$161)/$E$162</f>
        <v>1.2958501111943</v>
      </c>
      <c r="P155" s="16" t="n">
        <f aca="false">(F39-$F$161)/$F$162</f>
        <v>-1.12758119647164</v>
      </c>
      <c r="Q155" s="16" t="n">
        <f aca="false">(G39-$G$161)/$G$162</f>
        <v>-0.281836245141298</v>
      </c>
      <c r="R155" s="16" t="n">
        <f aca="false">(H39-$H$161)/$H$162</f>
        <v>-0.852595828847524</v>
      </c>
      <c r="S155" s="17" t="n">
        <f aca="false">(I39-$I$161)/$I$162</f>
        <v>0.732988305236709</v>
      </c>
      <c r="W155" s="0"/>
    </row>
    <row r="156" customFormat="false" ht="13.8" hidden="false" customHeight="false" outlineLevel="0" collapsed="false">
      <c r="A156" s="15" t="n">
        <v>153</v>
      </c>
      <c r="B156" s="0"/>
      <c r="C156" s="16" t="n">
        <v>0.476</v>
      </c>
      <c r="D156" s="16" t="n">
        <v>0.885</v>
      </c>
      <c r="E156" s="16" t="n">
        <v>0.499</v>
      </c>
      <c r="F156" s="16" t="n">
        <v>0.417</v>
      </c>
      <c r="G156" s="16" t="n">
        <v>0.276</v>
      </c>
      <c r="H156" s="16" t="n">
        <v>0.147</v>
      </c>
      <c r="I156" s="17" t="n">
        <v>3.231</v>
      </c>
      <c r="M156" s="16" t="n">
        <f aca="false">(C156-$C$161)/$C$162</f>
        <v>-1.07720578583507</v>
      </c>
      <c r="N156" s="16" t="n">
        <f aca="false">(D40-$D$161)/$D$162</f>
        <v>0.532053719006253</v>
      </c>
      <c r="O156" s="16" t="n">
        <f aca="false">(E40-$E$161)/$E$162</f>
        <v>0.601990761826011</v>
      </c>
      <c r="P156" s="16" t="n">
        <f aca="false">(F40-$F$161)/$F$162</f>
        <v>1.00097715814533</v>
      </c>
      <c r="Q156" s="16" t="n">
        <f aca="false">(G40-$G$161)/$G$162</f>
        <v>0.736488984438007</v>
      </c>
      <c r="R156" s="16" t="n">
        <f aca="false">(H40-$H$161)/$H$162</f>
        <v>-0.006373787809104</v>
      </c>
      <c r="S156" s="17" t="n">
        <f aca="false">(I40-$I$161)/$I$162</f>
        <v>0.71142728501526</v>
      </c>
      <c r="W156" s="0"/>
    </row>
    <row r="157" customFormat="false" ht="13.8" hidden="false" customHeight="false" outlineLevel="0" collapsed="false">
      <c r="A157" s="15" t="n">
        <v>154</v>
      </c>
      <c r="B157" s="0"/>
      <c r="C157" s="16" t="n">
        <v>0.35</v>
      </c>
      <c r="D157" s="16" t="n">
        <v>0.517</v>
      </c>
      <c r="E157" s="16" t="n">
        <v>0.361</v>
      </c>
      <c r="F157" s="16" t="n">
        <v>0</v>
      </c>
      <c r="G157" s="16" t="n">
        <v>0.158</v>
      </c>
      <c r="H157" s="16" t="n">
        <v>0.025</v>
      </c>
      <c r="I157" s="17" t="n">
        <v>3.203</v>
      </c>
      <c r="M157" s="16" t="n">
        <f aca="false">(C157-$C$161)/$C$162</f>
        <v>-1.39347920998215</v>
      </c>
      <c r="N157" s="16" t="n">
        <f aca="false">(D41-$D$161)/$D$162</f>
        <v>0.986612238010669</v>
      </c>
      <c r="O157" s="16" t="n">
        <f aca="false">(E41-$E$161)/$E$162</f>
        <v>0.643291913574123</v>
      </c>
      <c r="P157" s="16" t="n">
        <f aca="false">(F41-$F$161)/$F$162</f>
        <v>-0.408756571797713</v>
      </c>
      <c r="Q157" s="16" t="n">
        <f aca="false">(G41-$G$161)/$G$162</f>
        <v>-0.670269580135467</v>
      </c>
      <c r="R157" s="16" t="n">
        <f aca="false">(H41-$H$161)/$H$162</f>
        <v>-1.02184023705521</v>
      </c>
      <c r="S157" s="17" t="n">
        <f aca="false">(I41-$I$161)/$I$162</f>
        <v>0.7105289091727</v>
      </c>
      <c r="W157" s="0"/>
    </row>
    <row r="158" customFormat="false" ht="13.8" hidden="false" customHeight="false" outlineLevel="0" collapsed="false">
      <c r="A158" s="15" t="n">
        <v>155</v>
      </c>
      <c r="B158" s="0"/>
      <c r="C158" s="16" t="n">
        <v>0.026</v>
      </c>
      <c r="D158" s="16" t="n">
        <v>0</v>
      </c>
      <c r="E158" s="16" t="n">
        <v>0.105</v>
      </c>
      <c r="F158" s="16" t="n">
        <v>0.225</v>
      </c>
      <c r="G158" s="16" t="n">
        <v>0.235</v>
      </c>
      <c r="H158" s="16" t="n">
        <v>0.035</v>
      </c>
      <c r="I158" s="17" t="n">
        <v>3.083</v>
      </c>
      <c r="M158" s="16" t="n">
        <f aca="false">(C158-$C$161)/$C$162</f>
        <v>-2.20675372921748</v>
      </c>
      <c r="N158" s="16" t="n">
        <f aca="false">(D42-$D$161)/$D$162</f>
        <v>0.896369002620087</v>
      </c>
      <c r="O158" s="16" t="n">
        <f aca="false">(E42-$E$161)/$E$162</f>
        <v>-0.0505674357941646</v>
      </c>
      <c r="P158" s="16" t="n">
        <f aca="false">(F42-$F$161)/$F$162</f>
        <v>0.672969805138778</v>
      </c>
      <c r="Q158" s="16" t="n">
        <f aca="false">(G42-$G$161)/$G$162</f>
        <v>0.00161510742201335</v>
      </c>
      <c r="R158" s="16" t="n">
        <f aca="false">(H42-$H$161)/$H$162</f>
        <v>-1.00068468602925</v>
      </c>
      <c r="S158" s="17" t="n">
        <f aca="false">(I42-$I$161)/$I$162</f>
        <v>0.705138654117338</v>
      </c>
      <c r="W158" s="0"/>
    </row>
    <row r="159" customFormat="false" ht="13.8" hidden="false" customHeight="false" outlineLevel="0" collapsed="false">
      <c r="A159" s="15" t="n">
        <v>156</v>
      </c>
      <c r="B159" s="0"/>
      <c r="C159" s="16" t="n">
        <v>0.306</v>
      </c>
      <c r="D159" s="16" t="n">
        <v>0.575</v>
      </c>
      <c r="E159" s="16" t="n">
        <v>0.295</v>
      </c>
      <c r="F159" s="16" t="n">
        <v>0.01</v>
      </c>
      <c r="G159" s="16" t="n">
        <v>0.202</v>
      </c>
      <c r="H159" s="16" t="n">
        <v>0.091</v>
      </c>
      <c r="I159" s="17" t="n">
        <v>2.853</v>
      </c>
      <c r="M159" s="16" t="n">
        <f aca="false">(C159-$C$161)/$C$162</f>
        <v>-1.50392389777954</v>
      </c>
      <c r="N159" s="16" t="n">
        <f aca="false">(D43-$D$161)/$D$162</f>
        <v>0.766017662611467</v>
      </c>
      <c r="O159" s="16" t="n">
        <f aca="false">(E43-$E$161)/$E$162</f>
        <v>0.655682259098557</v>
      </c>
      <c r="P159" s="16" t="n">
        <f aca="false">(F43-$F$161)/$F$162</f>
        <v>0.631096526031558</v>
      </c>
      <c r="Q159" s="16" t="n">
        <f aca="false">(G43-$G$161)/$G$162</f>
        <v>-0.712262373107809</v>
      </c>
      <c r="R159" s="16" t="n">
        <f aca="false">(H43-$H$161)/$H$162</f>
        <v>-0.641040318587919</v>
      </c>
      <c r="S159" s="17" t="n">
        <f aca="false">(I43-$I$161)/$I$162</f>
        <v>0.696154895691734</v>
      </c>
      <c r="W159" s="0"/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H160" s="0"/>
      <c r="I160" s="0"/>
      <c r="M160" s="0"/>
      <c r="N160" s="0"/>
      <c r="O160" s="0"/>
      <c r="P160" s="0"/>
      <c r="Q160" s="0"/>
      <c r="R160" s="0"/>
      <c r="S160" s="0"/>
      <c r="W160" s="0"/>
    </row>
    <row r="161" customFormat="false" ht="13.8" hidden="false" customHeight="false" outlineLevel="0" collapsed="false">
      <c r="A161" s="84" t="s">
        <v>51</v>
      </c>
      <c r="C161" s="85" t="n">
        <f aca="false">AVERAGE(C4:C159)</f>
        <v>0.905147435897436</v>
      </c>
      <c r="D161" s="85" t="n">
        <f aca="false">AVERAGE(D4:D159)</f>
        <v>1.2088141025641</v>
      </c>
      <c r="E161" s="85" t="n">
        <f aca="false">AVERAGE(E4:E159)</f>
        <v>0.72524358974359</v>
      </c>
      <c r="F161" s="85" t="n">
        <f aca="false">AVERAGE(F4:F159)</f>
        <v>0.392570512820513</v>
      </c>
      <c r="G161" s="85" t="n">
        <f aca="false">AVERAGE(G4:G159)</f>
        <v>0.184846153846154</v>
      </c>
      <c r="H161" s="85" t="n">
        <f aca="false">AVERAGE(H4:H159)</f>
        <v>0.110602564102564</v>
      </c>
      <c r="I161" s="85" t="n">
        <f aca="false">AVERAGE(I4:I159)</f>
        <v>5.40709615384615</v>
      </c>
      <c r="M161" s="0"/>
      <c r="N161" s="0"/>
      <c r="O161" s="0"/>
      <c r="P161" s="0"/>
      <c r="Q161" s="0"/>
      <c r="R161" s="0"/>
      <c r="S161" s="0"/>
      <c r="W161" s="0"/>
    </row>
    <row r="162" customFormat="false" ht="13.8" hidden="false" customHeight="false" outlineLevel="0" collapsed="false">
      <c r="A162" s="84" t="s">
        <v>52</v>
      </c>
      <c r="C162" s="85" t="n">
        <f aca="false">STDEV(C4:C159)</f>
        <v>0.398389464242203</v>
      </c>
      <c r="D162" s="85" t="n">
        <f aca="false">STDEV(D4:D159)</f>
        <v>0.299191400697693</v>
      </c>
      <c r="E162" s="85" t="n">
        <f aca="false">STDEV(E4:E159)</f>
        <v>0.242123998405372</v>
      </c>
      <c r="F162" s="85" t="n">
        <f aca="false">STDEV(F4:F159)</f>
        <v>0.143289470706047</v>
      </c>
      <c r="G162" s="85" t="n">
        <f aca="false">STDEV(G4:G159)</f>
        <v>0.0952544405092202</v>
      </c>
      <c r="H162" s="85" t="n">
        <f aca="false">STDEV(H4:H159)</f>
        <v>0.0945378353674528</v>
      </c>
      <c r="I162" s="85" t="n">
        <f aca="false">STDEV(I4:I159)</f>
        <v>1.11311986879567</v>
      </c>
      <c r="M162" s="0"/>
      <c r="N162" s="0"/>
      <c r="O162" s="0"/>
      <c r="P162" s="0"/>
      <c r="Q162" s="0"/>
      <c r="R162" s="0"/>
      <c r="S162" s="0"/>
      <c r="W162" s="0"/>
    </row>
    <row r="163" customFormat="false" ht="13.8" hidden="false" customHeight="false" outlineLevel="0" collapsed="false">
      <c r="A163" s="0"/>
      <c r="C163" s="0"/>
      <c r="D163" s="0"/>
      <c r="E163" s="0"/>
      <c r="F163" s="0"/>
      <c r="G163" s="0"/>
      <c r="H163" s="0"/>
      <c r="I163" s="0"/>
      <c r="M163" s="0"/>
      <c r="N163" s="0"/>
      <c r="O163" s="0"/>
      <c r="P163" s="0"/>
      <c r="Q163" s="0"/>
      <c r="R163" s="0"/>
      <c r="S163" s="0"/>
      <c r="W163" s="0"/>
    </row>
    <row r="164" customFormat="false" ht="13.8" hidden="false" customHeight="false" outlineLevel="0" collapsed="false">
      <c r="A164" s="0"/>
      <c r="C164" s="0"/>
      <c r="D164" s="0"/>
      <c r="E164" s="0"/>
      <c r="F164" s="0"/>
      <c r="G164" s="0"/>
      <c r="H164" s="0"/>
      <c r="I164" s="0"/>
      <c r="M164" s="0"/>
      <c r="N164" s="0"/>
      <c r="O164" s="0"/>
      <c r="P164" s="0"/>
      <c r="Q164" s="0"/>
      <c r="R164" s="0"/>
      <c r="S164" s="0"/>
      <c r="W164" s="0"/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H165" s="0"/>
      <c r="I165" s="0"/>
      <c r="M165" s="0"/>
      <c r="N165" s="0"/>
      <c r="O165" s="0"/>
      <c r="P165" s="0"/>
      <c r="Q165" s="0"/>
      <c r="R165" s="0"/>
      <c r="S165" s="0"/>
      <c r="W165" s="0"/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H166" s="0"/>
      <c r="I166" s="0"/>
      <c r="M166" s="0"/>
      <c r="N166" s="0"/>
      <c r="O166" s="0"/>
      <c r="P166" s="0"/>
      <c r="Q166" s="0"/>
      <c r="R166" s="0"/>
      <c r="S166" s="0"/>
      <c r="W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W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W168" s="0"/>
    </row>
    <row r="169" customFormat="false" ht="13.8" hidden="false" customHeight="false" outlineLevel="0" collapsed="false">
      <c r="W169" s="0"/>
    </row>
    <row r="170" customFormat="false" ht="13.8" hidden="false" customHeight="false" outlineLevel="0" collapsed="false">
      <c r="W170" s="0"/>
    </row>
    <row r="171" customFormat="false" ht="13.8" hidden="false" customHeight="false" outlineLevel="0" collapsed="false">
      <c r="W171" s="0"/>
    </row>
    <row r="172" customFormat="false" ht="13.8" hidden="false" customHeight="false" outlineLevel="0" collapsed="false">
      <c r="W172" s="0"/>
    </row>
    <row r="173" customFormat="false" ht="13.8" hidden="false" customHeight="false" outlineLevel="0" collapsed="false">
      <c r="W173" s="0"/>
    </row>
    <row r="174" customFormat="false" ht="13.8" hidden="false" customHeight="false" outlineLevel="0" collapsed="false">
      <c r="W174" s="0"/>
    </row>
    <row r="175" customFormat="false" ht="13.8" hidden="false" customHeight="false" outlineLevel="0" collapsed="false">
      <c r="W175" s="0"/>
    </row>
  </sheetData>
  <mergeCells count="12">
    <mergeCell ref="A1:D1"/>
    <mergeCell ref="C3:H3"/>
    <mergeCell ref="M3:R3"/>
    <mergeCell ref="W3:AB3"/>
    <mergeCell ref="W12:AB12"/>
    <mergeCell ref="X21:Y21"/>
    <mergeCell ref="Z21:AB26"/>
    <mergeCell ref="X22:Y22"/>
    <mergeCell ref="X23:Y23"/>
    <mergeCell ref="X24:Y24"/>
    <mergeCell ref="X25:Y25"/>
    <mergeCell ref="X26:Y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21" activeCellId="0" sqref="R21"/>
    </sheetView>
  </sheetViews>
  <sheetFormatPr defaultColWidth="10.70703125" defaultRowHeight="13.8" zeroHeight="false" outlineLevelRow="0" outlineLevelCol="0"/>
  <cols>
    <col collapsed="false" customWidth="true" hidden="false" outlineLevel="0" max="6" min="6" style="0" width="17.21"/>
    <col collapsed="false" customWidth="true" hidden="false" outlineLevel="0" max="9" min="9" style="86" width="2.65"/>
    <col collapsed="false" customWidth="true" hidden="false" outlineLevel="0" max="10" min="10" style="0" width="3.39"/>
    <col collapsed="false" customWidth="true" hidden="false" outlineLevel="0" max="11" min="11" style="0" width="43.16"/>
    <col collapsed="false" customWidth="true" hidden="false" outlineLevel="0" max="12" min="12" style="0" width="3.89"/>
    <col collapsed="false" customWidth="true" hidden="false" outlineLevel="0" max="13" min="13" style="86" width="3.89"/>
    <col collapsed="false" customWidth="true" hidden="false" outlineLevel="0" max="14" min="14" style="0" width="28.57"/>
    <col collapsed="false" customWidth="true" hidden="false" outlineLevel="0" max="15" min="15" style="0" width="20.78"/>
    <col collapsed="false" customWidth="true" hidden="false" outlineLevel="0" max="18" min="18" style="0" width="17.1"/>
    <col collapsed="false" customWidth="true" hidden="false" outlineLevel="0" max="19" min="19" style="0" width="20.98"/>
  </cols>
  <sheetData>
    <row r="1" customFormat="false" ht="13.8" hidden="false" customHeight="false" outlineLevel="0" collapsed="false">
      <c r="A1" s="9" t="s">
        <v>53</v>
      </c>
      <c r="B1" s="87" t="n">
        <v>0.004811446</v>
      </c>
      <c r="C1" s="87"/>
      <c r="K1" s="88" t="s">
        <v>54</v>
      </c>
      <c r="Q1" s="89"/>
    </row>
    <row r="2" customFormat="false" ht="19.8" hidden="false" customHeight="true" outlineLevel="0" collapsed="false">
      <c r="N2" s="9" t="s">
        <v>55</v>
      </c>
      <c r="O2" s="9" t="s">
        <v>56</v>
      </c>
      <c r="Q2" s="12" t="s">
        <v>57</v>
      </c>
      <c r="R2" s="12"/>
      <c r="S2" s="12"/>
      <c r="T2" s="12"/>
      <c r="U2" s="12"/>
    </row>
    <row r="3" customFormat="false" ht="13.8" hidden="false" customHeight="false" outlineLevel="0" collapsed="false">
      <c r="A3" s="12" t="s">
        <v>58</v>
      </c>
      <c r="B3" s="12"/>
      <c r="C3" s="12"/>
      <c r="D3" s="12"/>
      <c r="E3" s="12"/>
      <c r="K3" s="9" t="s">
        <v>59</v>
      </c>
    </row>
    <row r="4" customFormat="false" ht="13.8" hidden="false" customHeight="false" outlineLevel="0" collapsed="false">
      <c r="A4" s="90" t="n">
        <v>1</v>
      </c>
      <c r="B4" s="91" t="n">
        <v>0</v>
      </c>
      <c r="C4" s="91" t="n">
        <v>0</v>
      </c>
      <c r="D4" s="91" t="n">
        <v>0</v>
      </c>
      <c r="E4" s="92" t="n">
        <v>0</v>
      </c>
      <c r="K4" s="93" t="n">
        <f aca="false" t="array" ref="K4:K8">MMULT(B180:F184,MMULT(TRANSPOSE(B14:F169),G14:G169))</f>
        <v>-0.0730367271920613</v>
      </c>
      <c r="N4" s="94" t="n">
        <f aca="false" t="array" ref="N4:N159">MMULT(B14:F169,K4:K8)</f>
        <v>1.63132172135121</v>
      </c>
      <c r="O4" s="94" t="n">
        <f aca="false">(N4-G14)^2</f>
        <v>0.240765173137742</v>
      </c>
      <c r="Q4" s="12" t="s">
        <v>60</v>
      </c>
      <c r="R4" s="12"/>
      <c r="S4" s="12"/>
      <c r="T4" s="12"/>
      <c r="U4" s="12"/>
    </row>
    <row r="5" customFormat="false" ht="13.8" hidden="false" customHeight="false" outlineLevel="0" collapsed="false">
      <c r="A5" s="95" t="n">
        <v>0</v>
      </c>
      <c r="B5" s="96" t="n">
        <v>1</v>
      </c>
      <c r="C5" s="96" t="n">
        <v>0</v>
      </c>
      <c r="D5" s="96" t="n">
        <v>0</v>
      </c>
      <c r="E5" s="97" t="n">
        <v>0</v>
      </c>
      <c r="K5" s="93" t="n">
        <v>0.418733163788899</v>
      </c>
      <c r="N5" s="94" t="n">
        <v>1.63404455843249</v>
      </c>
      <c r="O5" s="94" t="n">
        <f aca="false">(N5-G15)^2</f>
        <v>0.112866058718824</v>
      </c>
      <c r="Q5" s="12"/>
      <c r="R5" s="12"/>
      <c r="S5" s="12"/>
      <c r="T5" s="12"/>
      <c r="U5" s="12"/>
    </row>
    <row r="6" customFormat="false" ht="13.8" hidden="false" customHeight="false" outlineLevel="0" collapsed="false">
      <c r="A6" s="95" t="n">
        <v>0</v>
      </c>
      <c r="B6" s="96" t="n">
        <v>0</v>
      </c>
      <c r="C6" s="96" t="n">
        <v>1</v>
      </c>
      <c r="D6" s="96" t="n">
        <v>0</v>
      </c>
      <c r="E6" s="97" t="n">
        <v>0</v>
      </c>
      <c r="K6" s="93" t="n">
        <v>0.42705916064505</v>
      </c>
      <c r="N6" s="94" t="n">
        <v>1.62224455525094</v>
      </c>
      <c r="O6" s="94" t="n">
        <f aca="false">(N6-G16)^2</f>
        <v>0.0940989028831952</v>
      </c>
    </row>
    <row r="7" customFormat="false" ht="13.8" hidden="false" customHeight="false" outlineLevel="0" collapsed="false">
      <c r="A7" s="95" t="n">
        <v>0</v>
      </c>
      <c r="B7" s="96" t="n">
        <v>0</v>
      </c>
      <c r="C7" s="96" t="n">
        <v>0</v>
      </c>
      <c r="D7" s="96" t="n">
        <v>1</v>
      </c>
      <c r="E7" s="97" t="n">
        <v>0</v>
      </c>
      <c r="K7" s="93" t="n">
        <v>0.271117938617493</v>
      </c>
      <c r="N7" s="94" t="n">
        <v>1.40884438602206</v>
      </c>
      <c r="O7" s="94" t="n">
        <f aca="false">(N7-G17)^2</f>
        <v>0.217301056443151</v>
      </c>
      <c r="Q7" s="79" t="n">
        <f aca="false" t="array" ref="Q7:U11">O163*MMULT(B180:F184,MMULT(MMULT(TRANSPOSE(B14:F169),B14:F169),B180:F184))</f>
        <v>0.00159216545984381</v>
      </c>
      <c r="R7" s="98" t="n">
        <v>-0.000159685515737054</v>
      </c>
      <c r="S7" s="98" t="n">
        <v>-0.000405361511801416</v>
      </c>
      <c r="T7" s="98" t="n">
        <v>0.00028223867534926</v>
      </c>
      <c r="U7" s="99" t="n">
        <v>-7.85489134375955E-005</v>
      </c>
    </row>
    <row r="8" customFormat="false" ht="13.8" hidden="false" customHeight="false" outlineLevel="0" collapsed="false">
      <c r="A8" s="100" t="n">
        <v>0</v>
      </c>
      <c r="B8" s="101" t="n">
        <v>0</v>
      </c>
      <c r="C8" s="101" t="n">
        <v>0</v>
      </c>
      <c r="D8" s="101" t="n">
        <v>0</v>
      </c>
      <c r="E8" s="102" t="n">
        <v>1</v>
      </c>
      <c r="K8" s="93" t="n">
        <v>0.112778346020827</v>
      </c>
      <c r="N8" s="94" t="n">
        <v>1.36620636062207</v>
      </c>
      <c r="O8" s="94" t="n">
        <f aca="false">(N8-G18)^2</f>
        <v>0.252801443798903</v>
      </c>
      <c r="Q8" s="103" t="n">
        <v>-0.000159685515737054</v>
      </c>
      <c r="R8" s="104" t="n">
        <v>0.00618515947926079</v>
      </c>
      <c r="S8" s="104" t="n">
        <v>-0.00419842535274623</v>
      </c>
      <c r="T8" s="104" t="n">
        <v>-0.00115158385771935</v>
      </c>
      <c r="U8" s="105" t="n">
        <v>0.000318012432110857</v>
      </c>
    </row>
    <row r="9" customFormat="false" ht="13.8" hidden="false" customHeight="false" outlineLevel="0" collapsed="false">
      <c r="N9" s="94" t="n">
        <v>1.53675642772065</v>
      </c>
      <c r="O9" s="94" t="n">
        <f aca="false">(N9-G19)^2</f>
        <v>0.105783381309036</v>
      </c>
      <c r="Q9" s="103" t="n">
        <v>-0.000405361511801416</v>
      </c>
      <c r="R9" s="104" t="n">
        <v>-0.00419842535274623</v>
      </c>
      <c r="S9" s="104" t="n">
        <v>0.00537036178836789</v>
      </c>
      <c r="T9" s="104" t="n">
        <v>0.000153516774423793</v>
      </c>
      <c r="U9" s="105" t="n">
        <v>-0.000779019385577334</v>
      </c>
    </row>
    <row r="10" customFormat="false" ht="15" hidden="false" customHeight="false" outlineLevel="0" collapsed="false">
      <c r="A10" s="106" t="s">
        <v>38</v>
      </c>
      <c r="B10" s="106"/>
      <c r="C10" s="106"/>
      <c r="D10" s="106"/>
      <c r="E10" s="106"/>
      <c r="F10" s="106"/>
      <c r="G10" s="106"/>
      <c r="N10" s="94" t="n">
        <v>1.45786873754084</v>
      </c>
      <c r="O10" s="94" t="n">
        <f aca="false">(N10-G20)^2</f>
        <v>0.0790347867318791</v>
      </c>
      <c r="Q10" s="103" t="n">
        <v>0.000282238675349259</v>
      </c>
      <c r="R10" s="104" t="n">
        <v>-0.00115158385771935</v>
      </c>
      <c r="S10" s="104" t="n">
        <v>0.000153516774423793</v>
      </c>
      <c r="T10" s="104" t="n">
        <v>0.00298420531872114</v>
      </c>
      <c r="U10" s="105" t="n">
        <v>-0.00102756441209264</v>
      </c>
    </row>
    <row r="11" customFormat="false" ht="15" hidden="false" customHeight="false" outlineLevel="0" collapsed="false">
      <c r="A11" s="106" t="s">
        <v>61</v>
      </c>
      <c r="B11" s="106"/>
      <c r="C11" s="106"/>
      <c r="D11" s="106"/>
      <c r="E11" s="106"/>
      <c r="F11" s="106"/>
      <c r="G11" s="106"/>
      <c r="N11" s="94" t="n">
        <v>1.63037886742921</v>
      </c>
      <c r="O11" s="94" t="n">
        <f aca="false">(N11-G21)^2</f>
        <v>0.00587079795643019</v>
      </c>
      <c r="Q11" s="107" t="n">
        <v>-7.85489134375955E-005</v>
      </c>
      <c r="R11" s="108" t="n">
        <v>0.000318012432110856</v>
      </c>
      <c r="S11" s="108" t="n">
        <v>-0.000779019385577335</v>
      </c>
      <c r="T11" s="108" t="n">
        <v>-0.00102756441209264</v>
      </c>
      <c r="U11" s="81" t="n">
        <v>0.00160135639806367</v>
      </c>
    </row>
    <row r="12" customFormat="false" ht="13.8" hidden="false" customHeight="false" outlineLevel="0" collapsed="false">
      <c r="N12" s="94" t="n">
        <v>1.48142487365181</v>
      </c>
      <c r="O12" s="94" t="n">
        <f aca="false">(N12-G22)^2</f>
        <v>0.0398302310568943</v>
      </c>
    </row>
    <row r="13" customFormat="false" ht="15" hidden="false" customHeight="false" outlineLevel="0" collapsed="false">
      <c r="B13" s="109" t="s">
        <v>40</v>
      </c>
      <c r="C13" s="109"/>
      <c r="D13" s="109"/>
      <c r="E13" s="109"/>
      <c r="F13" s="109"/>
      <c r="G13" s="9" t="s">
        <v>41</v>
      </c>
      <c r="N13" s="94" t="n">
        <v>1.20074127093206</v>
      </c>
      <c r="O13" s="94" t="n">
        <f aca="false">(N13-G23)^2</f>
        <v>0.203634440560013</v>
      </c>
    </row>
    <row r="14" customFormat="false" ht="13.8" hidden="false" customHeight="false" outlineLevel="0" collapsed="false">
      <c r="B14" s="16" t="n">
        <v>1.092</v>
      </c>
      <c r="C14" s="16" t="n">
        <v>1.264</v>
      </c>
      <c r="D14" s="16" t="n">
        <v>1.077</v>
      </c>
      <c r="E14" s="16" t="n">
        <v>1.42</v>
      </c>
      <c r="F14" s="16" t="n">
        <v>2.987</v>
      </c>
      <c r="G14" s="17" t="n">
        <v>2.122</v>
      </c>
      <c r="N14" s="94" t="n">
        <v>1.46245796085553</v>
      </c>
      <c r="O14" s="94" t="n">
        <f aca="false">(N14-G24)^2</f>
        <v>0.0301168393504218</v>
      </c>
    </row>
    <row r="15" customFormat="false" ht="13.8" hidden="false" customHeight="false" outlineLevel="0" collapsed="false">
      <c r="B15" s="16" t="n">
        <v>1.199</v>
      </c>
      <c r="C15" s="16" t="n">
        <v>1.217</v>
      </c>
      <c r="D15" s="16" t="n">
        <v>1.118</v>
      </c>
      <c r="E15" s="16" t="n">
        <v>1.392</v>
      </c>
      <c r="F15" s="16" t="n">
        <v>3.167</v>
      </c>
      <c r="G15" s="17" t="n">
        <v>1.97</v>
      </c>
      <c r="N15" s="94" t="n">
        <v>1.01288261471392</v>
      </c>
      <c r="O15" s="94" t="n">
        <f aca="false">(N15-G25)^2</f>
        <v>0.322757363464293</v>
      </c>
    </row>
    <row r="16" customFormat="false" ht="13.8" hidden="false" customHeight="false" outlineLevel="0" collapsed="false">
      <c r="B16" s="16" t="n">
        <v>1.463</v>
      </c>
      <c r="C16" s="16" t="n">
        <v>1.247</v>
      </c>
      <c r="D16" s="16" t="n">
        <v>1.25</v>
      </c>
      <c r="E16" s="16" t="n">
        <v>1.469</v>
      </c>
      <c r="F16" s="16" t="n">
        <v>2.437</v>
      </c>
      <c r="G16" s="17" t="n">
        <v>1.929</v>
      </c>
      <c r="N16" s="94" t="n">
        <v>0.73746879981644</v>
      </c>
      <c r="O16" s="94" t="n">
        <f aca="false">(N16-G26)^2</f>
        <v>0.669993325673939</v>
      </c>
    </row>
    <row r="17" customFormat="false" ht="13.8" hidden="false" customHeight="false" outlineLevel="0" collapsed="false">
      <c r="B17" s="16" t="n">
        <v>1.192</v>
      </c>
      <c r="C17" s="16" t="n">
        <v>1.388</v>
      </c>
      <c r="D17" s="16" t="n">
        <v>1.242</v>
      </c>
      <c r="E17" s="16" t="n">
        <v>1.385</v>
      </c>
      <c r="F17" s="16" t="n">
        <v>0.078</v>
      </c>
      <c r="G17" s="17" t="n">
        <v>1.875</v>
      </c>
      <c r="N17" s="94" t="n">
        <v>1.25217634291289</v>
      </c>
      <c r="O17" s="94" t="n">
        <f aca="false">(N17-G27)^2</f>
        <v>0.067508332782122</v>
      </c>
    </row>
    <row r="18" customFormat="false" ht="13.8" hidden="false" customHeight="false" outlineLevel="0" collapsed="false">
      <c r="B18" s="16" t="n">
        <v>1.232</v>
      </c>
      <c r="C18" s="16" t="n">
        <v>1.047</v>
      </c>
      <c r="D18" s="16" t="n">
        <v>1.131</v>
      </c>
      <c r="E18" s="16" t="n">
        <v>1.148</v>
      </c>
      <c r="F18" s="16" t="n">
        <v>1.982</v>
      </c>
      <c r="G18" s="17" t="n">
        <v>1.869</v>
      </c>
      <c r="N18" s="94" t="n">
        <v>1.16806592095318</v>
      </c>
      <c r="O18" s="94" t="n">
        <f aca="false">(N18-G28)^2</f>
        <v>0.097302869670787</v>
      </c>
    </row>
    <row r="19" customFormat="false" ht="13.8" hidden="false" customHeight="false" outlineLevel="0" collapsed="false">
      <c r="B19" s="16" t="n">
        <v>1.373</v>
      </c>
      <c r="C19" s="16" t="n">
        <v>1.06</v>
      </c>
      <c r="D19" s="16" t="n">
        <v>1.35</v>
      </c>
      <c r="E19" s="16" t="n">
        <v>1.252</v>
      </c>
      <c r="F19" s="16" t="n">
        <v>2.458</v>
      </c>
      <c r="G19" s="17" t="n">
        <v>1.862</v>
      </c>
      <c r="N19" s="94" t="n">
        <v>1.32693136571101</v>
      </c>
      <c r="O19" s="94" t="n">
        <f aca="false">(N19-G29)^2</f>
        <v>0.0151458887457575</v>
      </c>
    </row>
    <row r="20" customFormat="false" ht="13.8" hidden="false" customHeight="false" outlineLevel="0" collapsed="false">
      <c r="B20" s="16" t="n">
        <v>1.21</v>
      </c>
      <c r="C20" s="16" t="n">
        <v>0.93</v>
      </c>
      <c r="D20" s="16" t="n">
        <v>1.172</v>
      </c>
      <c r="E20" s="16" t="n">
        <v>1.266</v>
      </c>
      <c r="F20" s="16" t="n">
        <v>2.776</v>
      </c>
      <c r="G20" s="17" t="n">
        <v>1.739</v>
      </c>
      <c r="N20" s="94" t="n">
        <v>1.09686466124045</v>
      </c>
      <c r="O20" s="94" t="n">
        <f aca="false">(N20-G30)^2</f>
        <v>0.103127905800213</v>
      </c>
    </row>
    <row r="21" customFormat="false" ht="13.8" hidden="false" customHeight="false" outlineLevel="0" collapsed="false">
      <c r="B21" s="16" t="n">
        <v>0.999</v>
      </c>
      <c r="C21" s="16" t="n">
        <v>1.164</v>
      </c>
      <c r="D21" s="16" t="n">
        <v>1.242</v>
      </c>
      <c r="E21" s="16" t="n">
        <v>1.343</v>
      </c>
      <c r="F21" s="16" t="n">
        <v>2.85</v>
      </c>
      <c r="G21" s="17" t="n">
        <v>1.707</v>
      </c>
      <c r="N21" s="94" t="n">
        <v>1.06118197872525</v>
      </c>
      <c r="O21" s="94" t="n">
        <f aca="false">(N21-G31)^2</f>
        <v>0.0904914819236549</v>
      </c>
    </row>
    <row r="22" customFormat="false" ht="13.8" hidden="false" customHeight="false" outlineLevel="0" collapsed="false">
      <c r="B22" s="16" t="n">
        <v>1.154</v>
      </c>
      <c r="C22" s="16" t="n">
        <v>0.99</v>
      </c>
      <c r="D22" s="16" t="n">
        <v>1.296</v>
      </c>
      <c r="E22" s="16" t="n">
        <v>1.336</v>
      </c>
      <c r="F22" s="16" t="n">
        <v>2.088</v>
      </c>
      <c r="G22" s="17" t="n">
        <v>1.681</v>
      </c>
      <c r="N22" s="94" t="n">
        <v>0.650049998386102</v>
      </c>
      <c r="O22" s="94" t="n">
        <f aca="false">(N22-G32)^2</f>
        <v>0.467787604707651</v>
      </c>
    </row>
    <row r="23" customFormat="false" ht="13.8" hidden="false" customHeight="false" outlineLevel="0" collapsed="false">
      <c r="B23" s="16" t="n">
        <v>1.182</v>
      </c>
      <c r="C23" s="16" t="n">
        <v>0.89</v>
      </c>
      <c r="D23" s="16" t="n">
        <v>1.201</v>
      </c>
      <c r="E23" s="16" t="n">
        <v>0.973</v>
      </c>
      <c r="F23" s="16" t="n">
        <v>1.221</v>
      </c>
      <c r="G23" s="17" t="n">
        <v>1.652</v>
      </c>
      <c r="N23" s="94" t="n">
        <v>0.699115832923383</v>
      </c>
      <c r="O23" s="94" t="n">
        <f aca="false">(N23-G33)^2</f>
        <v>0.358662245575053</v>
      </c>
    </row>
    <row r="24" customFormat="false" ht="13.8" hidden="false" customHeight="false" outlineLevel="0" collapsed="false">
      <c r="B24" s="16" t="n">
        <v>1.172</v>
      </c>
      <c r="C24" s="16" t="n">
        <v>1.134</v>
      </c>
      <c r="D24" s="16" t="n">
        <v>1.283</v>
      </c>
      <c r="E24" s="16" t="n">
        <v>1.148</v>
      </c>
      <c r="F24" s="16" t="n">
        <v>1.898</v>
      </c>
      <c r="G24" s="17" t="n">
        <v>1.636</v>
      </c>
      <c r="N24" s="94" t="n">
        <v>0.681782831254334</v>
      </c>
      <c r="O24" s="94" t="n">
        <f aca="false">(N24-G34)^2</f>
        <v>0.350721174957133</v>
      </c>
    </row>
    <row r="25" customFormat="false" ht="13.8" hidden="false" customHeight="false" outlineLevel="0" collapsed="false">
      <c r="B25" s="16" t="n">
        <v>0.323</v>
      </c>
      <c r="C25" s="16" t="n">
        <v>0.776</v>
      </c>
      <c r="D25" s="16" t="n">
        <v>0.982</v>
      </c>
      <c r="E25" s="16" t="n">
        <v>1.155</v>
      </c>
      <c r="F25" s="16" t="n">
        <v>-0.186</v>
      </c>
      <c r="G25" s="17" t="n">
        <v>1.581</v>
      </c>
      <c r="N25" s="94" t="n">
        <v>1.21852041272009</v>
      </c>
      <c r="O25" s="94" t="n">
        <f aca="false">(N25-G35)^2</f>
        <v>0.00112361806892507</v>
      </c>
    </row>
    <row r="26" customFormat="false" ht="13.8" hidden="false" customHeight="false" outlineLevel="0" collapsed="false">
      <c r="B26" s="16" t="n">
        <v>0.931</v>
      </c>
      <c r="C26" s="16" t="n">
        <v>0.823</v>
      </c>
      <c r="D26" s="16" t="n">
        <v>1.255</v>
      </c>
      <c r="E26" s="16" t="n">
        <v>-0.151</v>
      </c>
      <c r="F26" s="16" t="n">
        <v>-0.303</v>
      </c>
      <c r="G26" s="17" t="n">
        <v>1.556</v>
      </c>
      <c r="N26" s="94" t="n">
        <v>0.400868529605563</v>
      </c>
      <c r="O26" s="94" t="n">
        <f aca="false">(N26-G36)^2</f>
        <v>0.443731135849855</v>
      </c>
    </row>
    <row r="27" customFormat="false" ht="13.8" hidden="false" customHeight="false" outlineLevel="0" collapsed="false">
      <c r="B27" s="16" t="n">
        <v>1.767</v>
      </c>
      <c r="C27" s="16" t="n">
        <v>0.903</v>
      </c>
      <c r="D27" s="16" t="n">
        <v>1.184</v>
      </c>
      <c r="E27" s="16" t="n">
        <v>0.931</v>
      </c>
      <c r="F27" s="16" t="n">
        <v>2.173</v>
      </c>
      <c r="G27" s="17" t="n">
        <v>1.512</v>
      </c>
      <c r="N27" s="94" t="n">
        <v>1.02440568352054</v>
      </c>
      <c r="O27" s="94" t="n">
        <f aca="false">(N27-G37)^2</f>
        <v>0.00156770989747565</v>
      </c>
    </row>
    <row r="28" customFormat="false" ht="13.8" hidden="false" customHeight="false" outlineLevel="0" collapsed="false">
      <c r="B28" s="16" t="n">
        <v>1.074</v>
      </c>
      <c r="C28" s="16" t="n">
        <v>1.1</v>
      </c>
      <c r="D28" s="16" t="n">
        <v>1.118</v>
      </c>
      <c r="E28" s="16" t="n">
        <v>0.401</v>
      </c>
      <c r="F28" s="16" t="n">
        <v>1.771</v>
      </c>
      <c r="G28" s="17" t="n">
        <v>1.48</v>
      </c>
      <c r="N28" s="94" t="n">
        <v>0.462816992319888</v>
      </c>
      <c r="O28" s="94" t="n">
        <f aca="false">(N28-G38)^2</f>
        <v>0.221072060711116</v>
      </c>
    </row>
    <row r="29" customFormat="false" ht="13.8" hidden="false" customHeight="false" outlineLevel="0" collapsed="false">
      <c r="B29" s="16" t="n">
        <v>1.491</v>
      </c>
      <c r="C29" s="16" t="n">
        <v>1.15</v>
      </c>
      <c r="D29" s="16" t="n">
        <v>1.131</v>
      </c>
      <c r="E29" s="16" t="n">
        <v>0.861</v>
      </c>
      <c r="F29" s="16" t="n">
        <v>2.109</v>
      </c>
      <c r="G29" s="17" t="n">
        <v>1.45</v>
      </c>
      <c r="N29" s="94" t="n">
        <v>0.388430279787162</v>
      </c>
      <c r="O29" s="94" t="n">
        <f aca="false">(N29-G39)^2</f>
        <v>0.295468040732263</v>
      </c>
    </row>
    <row r="30" customFormat="false" ht="13.8" hidden="false" customHeight="false" outlineLevel="0" collapsed="false">
      <c r="B30" s="16" t="n">
        <v>1.174</v>
      </c>
      <c r="C30" s="16" t="n">
        <v>0.819</v>
      </c>
      <c r="D30" s="16" t="n">
        <v>1.081</v>
      </c>
      <c r="E30" s="16" t="n">
        <v>0.715</v>
      </c>
      <c r="F30" s="16" t="n">
        <v>1.633</v>
      </c>
      <c r="G30" s="17" t="n">
        <v>1.418</v>
      </c>
      <c r="N30" s="94" t="n">
        <v>0.37075685132435</v>
      </c>
      <c r="O30" s="94" t="n">
        <f aca="false">(N30-G40)^2</f>
        <v>0.306077981556548</v>
      </c>
    </row>
    <row r="31" customFormat="false" ht="13.8" hidden="false" customHeight="false" outlineLevel="0" collapsed="false">
      <c r="B31" s="16" t="n">
        <v>1.132</v>
      </c>
      <c r="C31" s="16" t="n">
        <v>0.987</v>
      </c>
      <c r="D31" s="16" t="n">
        <v>1.077</v>
      </c>
      <c r="E31" s="16" t="n">
        <v>0.561</v>
      </c>
      <c r="F31" s="16" t="n">
        <v>1.051</v>
      </c>
      <c r="G31" s="17" t="n">
        <v>1.362</v>
      </c>
      <c r="N31" s="94" t="n">
        <v>0.352300163663977</v>
      </c>
      <c r="O31" s="94" t="n">
        <f aca="false">(N31-G41)^2</f>
        <v>0.268013120542345</v>
      </c>
    </row>
    <row r="32" customFormat="false" ht="13.8" hidden="false" customHeight="false" outlineLevel="0" collapsed="false">
      <c r="B32" s="16" t="n">
        <v>1.325</v>
      </c>
      <c r="C32" s="16" t="n">
        <v>0.83</v>
      </c>
      <c r="D32" s="16" t="n">
        <v>0.614</v>
      </c>
      <c r="E32" s="16" t="n">
        <v>0.429</v>
      </c>
      <c r="F32" s="16" t="n">
        <v>0.184</v>
      </c>
      <c r="G32" s="17" t="n">
        <v>1.334</v>
      </c>
      <c r="N32" s="94" t="n">
        <v>0.634798369013048</v>
      </c>
      <c r="O32" s="94" t="n">
        <f aca="false">(N32-G42)^2</f>
        <v>0.0548504039569485</v>
      </c>
    </row>
    <row r="33" customFormat="false" ht="13.8" hidden="false" customHeight="false" outlineLevel="0" collapsed="false">
      <c r="B33" s="16" t="n">
        <v>0.913</v>
      </c>
      <c r="C33" s="16" t="n">
        <v>0.93</v>
      </c>
      <c r="D33" s="16" t="n">
        <v>0.804</v>
      </c>
      <c r="E33" s="16" t="n">
        <v>0.45</v>
      </c>
      <c r="F33" s="16" t="n">
        <v>-0.789</v>
      </c>
      <c r="G33" s="17" t="n">
        <v>1.298</v>
      </c>
      <c r="N33" s="94" t="n">
        <v>0.814034603450959</v>
      </c>
      <c r="O33" s="94" t="n">
        <f aca="false">(N33-G43)^2</f>
        <v>0.00136644054202787</v>
      </c>
    </row>
    <row r="34" customFormat="false" ht="13.8" hidden="false" customHeight="false" outlineLevel="0" collapsed="false">
      <c r="B34" s="16" t="n">
        <v>1.501</v>
      </c>
      <c r="C34" s="16" t="n">
        <v>0.338</v>
      </c>
      <c r="D34" s="16" t="n">
        <v>0.412</v>
      </c>
      <c r="E34" s="16" t="n">
        <v>1.434</v>
      </c>
      <c r="F34" s="16" t="n">
        <v>0.755</v>
      </c>
      <c r="G34" s="17" t="n">
        <v>1.274</v>
      </c>
      <c r="N34" s="94" t="n">
        <v>0.77321911300537</v>
      </c>
      <c r="O34" s="94" t="n">
        <f aca="false">(N34-G44)^2</f>
        <v>0.00228301316199365</v>
      </c>
    </row>
    <row r="35" customFormat="false" ht="13.8" hidden="false" customHeight="false" outlineLevel="0" collapsed="false">
      <c r="B35" s="16" t="n">
        <v>0.991</v>
      </c>
      <c r="C35" s="16" t="n">
        <v>1.04</v>
      </c>
      <c r="D35" s="16" t="n">
        <v>1.131</v>
      </c>
      <c r="E35" s="16" t="n">
        <v>1.196</v>
      </c>
      <c r="F35" s="16" t="n">
        <v>0.427</v>
      </c>
      <c r="G35" s="17" t="n">
        <v>1.185</v>
      </c>
      <c r="N35" s="94" t="n">
        <v>0.405067955673983</v>
      </c>
      <c r="O35" s="94" t="n">
        <f aca="false">(N35-G45)^2</f>
        <v>0.157555047812831</v>
      </c>
    </row>
    <row r="36" customFormat="false" ht="13.8" hidden="false" customHeight="false" outlineLevel="0" collapsed="false">
      <c r="B36" s="16" t="n">
        <v>0.414</v>
      </c>
      <c r="C36" s="16" t="n">
        <v>0.382</v>
      </c>
      <c r="D36" s="16" t="n">
        <v>0.561</v>
      </c>
      <c r="E36" s="16" t="n">
        <v>0.282</v>
      </c>
      <c r="F36" s="16" t="n">
        <v>-0.398</v>
      </c>
      <c r="G36" s="17" t="n">
        <v>1.067</v>
      </c>
      <c r="N36" s="94" t="n">
        <v>0.904619844449319</v>
      </c>
      <c r="O36" s="94" t="n">
        <f aca="false">(N36-G46)^2</f>
        <v>0.0117982706081942</v>
      </c>
    </row>
    <row r="37" customFormat="false" ht="13.8" hidden="false" customHeight="false" outlineLevel="0" collapsed="false">
      <c r="B37" s="16" t="n">
        <v>1.051</v>
      </c>
      <c r="C37" s="16" t="n">
        <v>0.88</v>
      </c>
      <c r="D37" s="16" t="n">
        <v>1.321</v>
      </c>
      <c r="E37" s="16" t="n">
        <v>0.303</v>
      </c>
      <c r="F37" s="16" t="n">
        <v>0.766</v>
      </c>
      <c r="G37" s="17" t="n">
        <v>1.064</v>
      </c>
      <c r="N37" s="94" t="n">
        <v>1.6847490239786</v>
      </c>
      <c r="O37" s="94" t="n">
        <f aca="false">(N37-G47)^2</f>
        <v>0.840428772965717</v>
      </c>
    </row>
    <row r="38" customFormat="false" ht="13.8" hidden="false" customHeight="false" outlineLevel="0" collapsed="false">
      <c r="B38" s="16" t="n">
        <v>1.162</v>
      </c>
      <c r="C38" s="16" t="n">
        <v>0.739</v>
      </c>
      <c r="D38" s="16" t="n">
        <v>0.78</v>
      </c>
      <c r="E38" s="16" t="n">
        <v>-0.29</v>
      </c>
      <c r="F38" s="16" t="n">
        <v>-0.144</v>
      </c>
      <c r="G38" s="17" t="n">
        <v>0.933</v>
      </c>
      <c r="N38" s="94" t="n">
        <v>0.206289749385906</v>
      </c>
      <c r="O38" s="94" t="n">
        <f aca="false">(N38-G48)^2</f>
        <v>0.306595041635122</v>
      </c>
    </row>
    <row r="39" customFormat="false" ht="13.8" hidden="false" customHeight="false" outlineLevel="0" collapsed="false">
      <c r="B39" s="16" t="n">
        <v>0.637</v>
      </c>
      <c r="C39" s="16" t="n">
        <v>0.535</v>
      </c>
      <c r="D39" s="16" t="n">
        <v>0.804</v>
      </c>
      <c r="E39" s="16" t="n">
        <v>-0.248</v>
      </c>
      <c r="F39" s="16" t="n">
        <v>-0.578</v>
      </c>
      <c r="G39" s="17" t="n">
        <v>0.932</v>
      </c>
      <c r="N39" s="94" t="n">
        <v>0.470841904355278</v>
      </c>
      <c r="O39" s="94" t="n">
        <f aca="false">(N39-G49)^2</f>
        <v>0.0687268671120672</v>
      </c>
    </row>
    <row r="40" customFormat="false" ht="13.8" hidden="false" customHeight="false" outlineLevel="0" collapsed="false">
      <c r="B40" s="16" t="n">
        <v>-0.264</v>
      </c>
      <c r="C40" s="16" t="n">
        <v>0.201</v>
      </c>
      <c r="D40" s="16" t="n">
        <v>0.086</v>
      </c>
      <c r="E40" s="16" t="n">
        <v>0.994</v>
      </c>
      <c r="F40" s="16" t="n">
        <v>-0.345</v>
      </c>
      <c r="G40" s="17" t="n">
        <v>0.924</v>
      </c>
      <c r="N40" s="94" t="n">
        <v>0.666794918234705</v>
      </c>
      <c r="O40" s="94" t="n">
        <f aca="false">(N40-G50)^2</f>
        <v>0.00195408925387639</v>
      </c>
    </row>
    <row r="41" customFormat="false" ht="13.8" hidden="false" customHeight="false" outlineLevel="0" collapsed="false">
      <c r="B41" s="16" t="n">
        <v>1.25</v>
      </c>
      <c r="C41" s="16" t="n">
        <v>0.495</v>
      </c>
      <c r="D41" s="16" t="n">
        <v>0.288</v>
      </c>
      <c r="E41" s="16" t="n">
        <v>0.324</v>
      </c>
      <c r="F41" s="16" t="n">
        <v>0.226</v>
      </c>
      <c r="G41" s="17" t="n">
        <v>0.87</v>
      </c>
      <c r="N41" s="94" t="n">
        <v>0.399222527950166</v>
      </c>
      <c r="O41" s="94" t="n">
        <f aca="false">(N41-G51)^2</f>
        <v>0.0972051920777852</v>
      </c>
    </row>
    <row r="42" customFormat="false" ht="13.8" hidden="false" customHeight="false" outlineLevel="0" collapsed="false">
      <c r="B42" s="16" t="n">
        <v>1.955</v>
      </c>
      <c r="C42" s="16" t="n">
        <v>0.348</v>
      </c>
      <c r="D42" s="16" t="n">
        <v>0.602</v>
      </c>
      <c r="E42" s="16" t="n">
        <v>1.134</v>
      </c>
      <c r="F42" s="16" t="n">
        <v>0.597</v>
      </c>
      <c r="G42" s="17" t="n">
        <v>0.869</v>
      </c>
      <c r="N42" s="94" t="n">
        <v>0.363232103041574</v>
      </c>
      <c r="O42" s="94" t="n">
        <f aca="false">(N42-G52)^2</f>
        <v>0.116805295391385</v>
      </c>
    </row>
    <row r="43" customFormat="false" ht="13.8" hidden="false" customHeight="false" outlineLevel="0" collapsed="false">
      <c r="B43" s="16" t="n">
        <v>0.956</v>
      </c>
      <c r="C43" s="16" t="n">
        <v>0.92</v>
      </c>
      <c r="D43" s="16" t="n">
        <v>1.391</v>
      </c>
      <c r="E43" s="16" t="n">
        <v>-0.213</v>
      </c>
      <c r="F43" s="16" t="n">
        <v>-0.334</v>
      </c>
      <c r="G43" s="17" t="n">
        <v>0.851</v>
      </c>
      <c r="N43" s="94" t="n">
        <v>0.644542183283731</v>
      </c>
      <c r="O43" s="94" t="n">
        <f aca="false">(N43-G53)^2</f>
        <v>0.00264790690120517</v>
      </c>
    </row>
    <row r="44" customFormat="false" ht="13.8" hidden="false" customHeight="false" outlineLevel="0" collapsed="false">
      <c r="B44" s="16" t="n">
        <v>0.612</v>
      </c>
      <c r="C44" s="16" t="n">
        <v>0.779</v>
      </c>
      <c r="D44" s="16" t="n">
        <v>0.763</v>
      </c>
      <c r="E44" s="16" t="n">
        <v>0.861</v>
      </c>
      <c r="F44" s="16" t="n">
        <v>-0.599</v>
      </c>
      <c r="G44" s="17" t="n">
        <v>0.821</v>
      </c>
      <c r="N44" s="94" t="n">
        <v>1.13717556854927</v>
      </c>
      <c r="O44" s="94" t="n">
        <f aca="false">(N44-G54)^2</f>
        <v>0.200861340244464</v>
      </c>
    </row>
    <row r="45" customFormat="false" ht="13.8" hidden="false" customHeight="false" outlineLevel="0" collapsed="false">
      <c r="B45" s="16" t="n">
        <v>0.248</v>
      </c>
      <c r="C45" s="16" t="n">
        <v>0.769</v>
      </c>
      <c r="D45" s="16" t="n">
        <v>0.317</v>
      </c>
      <c r="E45" s="16" t="n">
        <v>-0.018</v>
      </c>
      <c r="F45" s="16" t="n">
        <v>-0.26</v>
      </c>
      <c r="G45" s="17" t="n">
        <v>0.802</v>
      </c>
      <c r="N45" s="94" t="n">
        <v>0.256842320186804</v>
      </c>
      <c r="O45" s="94" t="n">
        <f aca="false">(N45-G55)^2</f>
        <v>0.168229322309745</v>
      </c>
    </row>
    <row r="46" customFormat="false" ht="13.8" hidden="false" customHeight="false" outlineLevel="0" collapsed="false">
      <c r="B46" s="16" t="n">
        <v>0.549</v>
      </c>
      <c r="C46" s="16" t="n">
        <v>0.856</v>
      </c>
      <c r="D46" s="16" t="n">
        <v>0.685</v>
      </c>
      <c r="E46" s="16" t="n">
        <v>0.91</v>
      </c>
      <c r="F46" s="16" t="n">
        <v>0.417</v>
      </c>
      <c r="G46" s="17" t="n">
        <v>0.796</v>
      </c>
      <c r="N46" s="94" t="n">
        <v>0.525968845992638</v>
      </c>
      <c r="O46" s="94" t="n">
        <f aca="false">(N46-G56)^2</f>
        <v>0.0141684156243244</v>
      </c>
    </row>
    <row r="47" customFormat="false" ht="13.8" hidden="false" customHeight="false" outlineLevel="0" collapsed="false">
      <c r="B47" s="16" t="n">
        <v>1.674</v>
      </c>
      <c r="C47" s="16" t="n">
        <v>0.85</v>
      </c>
      <c r="D47" s="16" t="n">
        <v>1.717</v>
      </c>
      <c r="E47" s="16" t="n">
        <v>1.141</v>
      </c>
      <c r="F47" s="16" t="n">
        <v>3.622</v>
      </c>
      <c r="G47" s="17" t="n">
        <v>0.768</v>
      </c>
      <c r="N47" s="94" t="n">
        <v>1.03713368424588</v>
      </c>
      <c r="O47" s="94" t="n">
        <f aca="false">(N47-G57)^2</f>
        <v>0.1585104305312</v>
      </c>
    </row>
    <row r="48" customFormat="false" ht="13.8" hidden="false" customHeight="false" outlineLevel="0" collapsed="false">
      <c r="B48" s="16" t="n">
        <v>-0.279</v>
      </c>
      <c r="C48" s="16" t="n">
        <v>0.111</v>
      </c>
      <c r="D48" s="16" t="n">
        <v>0.263</v>
      </c>
      <c r="E48" s="16" t="n">
        <v>0.261</v>
      </c>
      <c r="F48" s="16" t="n">
        <v>-0.387</v>
      </c>
      <c r="G48" s="17" t="n">
        <v>0.76</v>
      </c>
      <c r="N48" s="94" t="n">
        <v>0.494397296426474</v>
      </c>
      <c r="O48" s="94" t="n">
        <f aca="false">(N48-G58)^2</f>
        <v>0.0175834769950084</v>
      </c>
    </row>
    <row r="49" customFormat="false" ht="13.8" hidden="false" customHeight="false" outlineLevel="0" collapsed="false">
      <c r="B49" s="16" t="n">
        <v>0.976</v>
      </c>
      <c r="C49" s="16" t="n">
        <v>0.933</v>
      </c>
      <c r="D49" s="16" t="n">
        <v>1.296</v>
      </c>
      <c r="E49" s="16" t="n">
        <v>-1.128</v>
      </c>
      <c r="F49" s="16" t="n">
        <v>-0.853</v>
      </c>
      <c r="G49" s="17" t="n">
        <v>0.733</v>
      </c>
      <c r="N49" s="94" t="n">
        <v>0.151861092466504</v>
      </c>
      <c r="O49" s="94" t="n">
        <f aca="false">(N49-G59)^2</f>
        <v>0.221030592376789</v>
      </c>
    </row>
    <row r="50" customFormat="false" ht="13.8" hidden="false" customHeight="false" outlineLevel="0" collapsed="false">
      <c r="B50" s="16" t="n">
        <v>1.147</v>
      </c>
      <c r="C50" s="16" t="n">
        <v>0.532</v>
      </c>
      <c r="D50" s="16" t="n">
        <v>0.602</v>
      </c>
      <c r="E50" s="16" t="n">
        <v>1.001</v>
      </c>
      <c r="F50" s="16" t="n">
        <v>-0.006</v>
      </c>
      <c r="G50" s="17" t="n">
        <v>0.711</v>
      </c>
      <c r="N50" s="94" t="n">
        <v>0.628730348052627</v>
      </c>
      <c r="O50" s="94" t="n">
        <f aca="false">(N50-G60)^2</f>
        <v>0.000350825938172555</v>
      </c>
    </row>
    <row r="51" customFormat="false" ht="13.8" hidden="false" customHeight="false" outlineLevel="0" collapsed="false">
      <c r="B51" s="16" t="n">
        <v>0.856</v>
      </c>
      <c r="C51" s="16" t="n">
        <v>0.987</v>
      </c>
      <c r="D51" s="16" t="n">
        <v>0.643</v>
      </c>
      <c r="E51" s="16" t="n">
        <v>-0.409</v>
      </c>
      <c r="F51" s="16" t="n">
        <v>-1.022</v>
      </c>
      <c r="G51" s="17" t="n">
        <v>0.711</v>
      </c>
      <c r="N51" s="94" t="n">
        <v>0.166600926482846</v>
      </c>
      <c r="O51" s="94" t="n">
        <f aca="false">(N51-G61)^2</f>
        <v>0.18438356433739</v>
      </c>
    </row>
    <row r="52" customFormat="false" ht="13.8" hidden="false" customHeight="false" outlineLevel="0" collapsed="false">
      <c r="B52" s="16" t="n">
        <v>0.818</v>
      </c>
      <c r="C52" s="16" t="n">
        <v>0.896</v>
      </c>
      <c r="D52" s="16" t="n">
        <v>-0.051</v>
      </c>
      <c r="E52" s="16" t="n">
        <v>0.673</v>
      </c>
      <c r="F52" s="16" t="n">
        <v>-1.001</v>
      </c>
      <c r="G52" s="17" t="n">
        <v>0.705</v>
      </c>
      <c r="N52" s="94" t="n">
        <v>0.455167083362048</v>
      </c>
      <c r="O52" s="94" t="n">
        <f aca="false">(N52-G62)^2</f>
        <v>0.0141212620766825</v>
      </c>
    </row>
    <row r="53" customFormat="false" ht="13.8" hidden="false" customHeight="false" outlineLevel="0" collapsed="false">
      <c r="B53" s="16" t="n">
        <v>0.755</v>
      </c>
      <c r="C53" s="16" t="n">
        <v>0.766</v>
      </c>
      <c r="D53" s="16" t="n">
        <v>0.656</v>
      </c>
      <c r="E53" s="16" t="n">
        <v>0.631</v>
      </c>
      <c r="F53" s="16" t="n">
        <v>-0.641</v>
      </c>
      <c r="G53" s="17" t="n">
        <v>0.696</v>
      </c>
      <c r="N53" s="94" t="n">
        <v>0.566534438242752</v>
      </c>
      <c r="O53" s="94" t="n">
        <f aca="false">(N53-G63)^2</f>
        <v>7.28366361193538E-005</v>
      </c>
    </row>
    <row r="54" customFormat="false" ht="13.8" hidden="false" customHeight="false" outlineLevel="0" collapsed="false">
      <c r="B54" s="16" t="n">
        <v>-0.402</v>
      </c>
      <c r="C54" s="16" t="n">
        <v>1.07</v>
      </c>
      <c r="D54" s="16" t="n">
        <v>0.127</v>
      </c>
      <c r="E54" s="16" t="n">
        <v>1.664</v>
      </c>
      <c r="F54" s="16" t="n">
        <v>1.369</v>
      </c>
      <c r="G54" s="17" t="n">
        <v>0.689</v>
      </c>
      <c r="N54" s="94" t="n">
        <v>0.364917796661038</v>
      </c>
      <c r="O54" s="94" t="n">
        <f aca="false">(N54-G64)^2</f>
        <v>0.0349997508061609</v>
      </c>
    </row>
    <row r="55" customFormat="false" ht="13.8" hidden="false" customHeight="false" outlineLevel="0" collapsed="false">
      <c r="B55" s="16" t="n">
        <v>0.835</v>
      </c>
      <c r="C55" s="16" t="n">
        <v>1.023</v>
      </c>
      <c r="D55" s="16" t="n">
        <v>0.383</v>
      </c>
      <c r="E55" s="16" t="n">
        <v>-0.709</v>
      </c>
      <c r="F55" s="16" t="n">
        <v>-0.726</v>
      </c>
      <c r="G55" s="17" t="n">
        <v>0.667</v>
      </c>
      <c r="N55" s="94" t="n">
        <v>0.647295321101043</v>
      </c>
      <c r="O55" s="94" t="n">
        <f aca="false">(N55-G65)^2</f>
        <v>0.0115122859301759</v>
      </c>
    </row>
    <row r="56" customFormat="false" ht="13.8" hidden="false" customHeight="false" outlineLevel="0" collapsed="false">
      <c r="B56" s="16" t="n">
        <v>0.2</v>
      </c>
      <c r="C56" s="16" t="n">
        <v>0.672</v>
      </c>
      <c r="D56" s="16" t="n">
        <v>0.478</v>
      </c>
      <c r="E56" s="16" t="n">
        <v>0.54</v>
      </c>
      <c r="F56" s="16" t="n">
        <v>-0.81</v>
      </c>
      <c r="G56" s="17" t="n">
        <v>0.645</v>
      </c>
      <c r="N56" s="94" t="n">
        <v>0.160893286061279</v>
      </c>
      <c r="O56" s="94" t="n">
        <f aca="false">(N56-G66)^2</f>
        <v>0.101191881452891</v>
      </c>
    </row>
    <row r="57" customFormat="false" ht="13.8" hidden="false" customHeight="false" outlineLevel="0" collapsed="false">
      <c r="B57" s="16" t="n">
        <v>0.886</v>
      </c>
      <c r="C57" s="16" t="n">
        <v>1.05</v>
      </c>
      <c r="D57" s="16" t="n">
        <v>0.941</v>
      </c>
      <c r="E57" s="16" t="n">
        <v>1.196</v>
      </c>
      <c r="F57" s="16" t="n">
        <v>-0.567</v>
      </c>
      <c r="G57" s="17" t="n">
        <v>0.639</v>
      </c>
      <c r="N57" s="94" t="n">
        <v>-0.0175528000990388</v>
      </c>
      <c r="O57" s="94" t="n">
        <f aca="false">(N57-G67)^2</f>
        <v>0.207528353678075</v>
      </c>
    </row>
    <row r="58" customFormat="false" ht="13.8" hidden="false" customHeight="false" outlineLevel="0" collapsed="false">
      <c r="B58" s="16" t="n">
        <v>-0.53</v>
      </c>
      <c r="C58" s="16" t="n">
        <v>0.388</v>
      </c>
      <c r="D58" s="16" t="n">
        <v>0.453</v>
      </c>
      <c r="E58" s="16" t="n">
        <v>0.296</v>
      </c>
      <c r="F58" s="16" t="n">
        <v>0.173</v>
      </c>
      <c r="G58" s="17" t="n">
        <v>0.627</v>
      </c>
      <c r="N58" s="94" t="n">
        <v>0.902123201188437</v>
      </c>
      <c r="O58" s="94" t="n">
        <f aca="false">(N58-G68)^2</f>
        <v>0.216339592283779</v>
      </c>
    </row>
    <row r="59" customFormat="false" ht="13.8" hidden="false" customHeight="false" outlineLevel="0" collapsed="false">
      <c r="B59" s="16" t="n">
        <v>-0.058</v>
      </c>
      <c r="C59" s="16" t="n">
        <v>0.077</v>
      </c>
      <c r="D59" s="16" t="n">
        <v>0.135</v>
      </c>
      <c r="E59" s="16" t="n">
        <v>0.673</v>
      </c>
      <c r="F59" s="16" t="n">
        <v>-1.106</v>
      </c>
      <c r="G59" s="17" t="n">
        <v>0.622</v>
      </c>
      <c r="N59" s="94" t="n">
        <v>0.662861455707311</v>
      </c>
      <c r="O59" s="94" t="n">
        <f aca="false">(N59-G69)^2</f>
        <v>0.0523775659084697</v>
      </c>
    </row>
    <row r="60" customFormat="false" ht="13.8" hidden="false" customHeight="false" outlineLevel="0" collapsed="false">
      <c r="B60" s="16" t="n">
        <v>0.469</v>
      </c>
      <c r="C60" s="16" t="n">
        <v>0.746</v>
      </c>
      <c r="D60" s="16" t="n">
        <v>0.643</v>
      </c>
      <c r="E60" s="16" t="n">
        <v>0.547</v>
      </c>
      <c r="F60" s="16" t="n">
        <v>-0.641</v>
      </c>
      <c r="G60" s="17" t="n">
        <v>0.61</v>
      </c>
      <c r="N60" s="94" t="n">
        <v>0.498458963745955</v>
      </c>
      <c r="O60" s="94" t="n">
        <f aca="false">(N60-G70)^2</f>
        <v>0.00441679386218612</v>
      </c>
    </row>
    <row r="61" customFormat="false" ht="13.8" hidden="false" customHeight="false" outlineLevel="0" collapsed="false">
      <c r="B61" s="16" t="n">
        <v>0.645</v>
      </c>
      <c r="C61" s="16" t="n">
        <v>0.077</v>
      </c>
      <c r="D61" s="16" t="n">
        <v>0.412</v>
      </c>
      <c r="E61" s="16" t="n">
        <v>0.485</v>
      </c>
      <c r="F61" s="16" t="n">
        <v>-1.117</v>
      </c>
      <c r="G61" s="17" t="n">
        <v>0.596</v>
      </c>
      <c r="N61" s="94" t="n">
        <v>0.991061373839968</v>
      </c>
      <c r="O61" s="94" t="n">
        <f aca="false">(N61-G71)^2</f>
        <v>0.314789865215192</v>
      </c>
    </row>
    <row r="62" customFormat="false" ht="13.8" hidden="false" customHeight="false" outlineLevel="0" collapsed="false">
      <c r="B62" s="16" t="n">
        <v>0.898</v>
      </c>
      <c r="C62" s="16" t="n">
        <v>0.047</v>
      </c>
      <c r="D62" s="16" t="n">
        <v>1.308</v>
      </c>
      <c r="E62" s="16" t="n">
        <v>0.094</v>
      </c>
      <c r="F62" s="16" t="n">
        <v>-0.736</v>
      </c>
      <c r="G62" s="17" t="n">
        <v>0.574</v>
      </c>
      <c r="N62" s="94" t="n">
        <v>0.445169782270435</v>
      </c>
      <c r="O62" s="94" t="n">
        <f aca="false">(N62-G72)^2</f>
        <v>0.0014569322785724</v>
      </c>
    </row>
    <row r="63" customFormat="false" ht="13.8" hidden="false" customHeight="false" outlineLevel="0" collapsed="false">
      <c r="B63" s="16" t="n">
        <v>0.017</v>
      </c>
      <c r="C63" s="16" t="n">
        <v>0.345</v>
      </c>
      <c r="D63" s="16" t="n">
        <v>0.59</v>
      </c>
      <c r="E63" s="16" t="n">
        <v>0.736</v>
      </c>
      <c r="F63" s="16" t="n">
        <v>-0.25</v>
      </c>
      <c r="G63" s="17" t="n">
        <v>0.558</v>
      </c>
      <c r="N63" s="94" t="n">
        <v>0.392193952910281</v>
      </c>
      <c r="O63" s="94" t="n">
        <f aca="false">(N63-G73)^2</f>
        <v>0.000973062698168855</v>
      </c>
    </row>
    <row r="64" customFormat="false" ht="13.8" hidden="false" customHeight="false" outlineLevel="0" collapsed="false">
      <c r="B64" s="16" t="n">
        <v>1.493</v>
      </c>
      <c r="C64" s="16" t="n">
        <v>0.368</v>
      </c>
      <c r="D64" s="16" t="n">
        <v>0.342</v>
      </c>
      <c r="E64" s="16" t="n">
        <v>0.701</v>
      </c>
      <c r="F64" s="16" t="n">
        <v>-0.144</v>
      </c>
      <c r="G64" s="17" t="n">
        <v>0.552</v>
      </c>
      <c r="N64" s="94" t="n">
        <v>0.158959769731456</v>
      </c>
      <c r="O64" s="94" t="n">
        <f aca="false">(N64-G74)^2</f>
        <v>0.0306390822124648</v>
      </c>
    </row>
    <row r="65" customFormat="false" ht="13.8" hidden="false" customHeight="false" outlineLevel="0" collapsed="false">
      <c r="B65" s="16" t="n">
        <v>0.364</v>
      </c>
      <c r="C65" s="16" t="n">
        <v>0.669</v>
      </c>
      <c r="D65" s="16" t="n">
        <v>0.424</v>
      </c>
      <c r="E65" s="16" t="n">
        <v>1.148</v>
      </c>
      <c r="F65" s="16" t="n">
        <v>-0.874</v>
      </c>
      <c r="G65" s="17" t="n">
        <v>0.54</v>
      </c>
      <c r="N65" s="94" t="n">
        <v>-0.0661265086842456</v>
      </c>
      <c r="O65" s="94" t="n">
        <f aca="false">(N65-G75)^2</f>
        <v>0.145257415621842</v>
      </c>
    </row>
    <row r="66" customFormat="false" ht="13.8" hidden="false" customHeight="false" outlineLevel="0" collapsed="false">
      <c r="B66" s="16" t="n">
        <v>0.707</v>
      </c>
      <c r="C66" s="16" t="n">
        <v>0.856</v>
      </c>
      <c r="D66" s="16" t="n">
        <v>0.358</v>
      </c>
      <c r="E66" s="16" t="n">
        <v>-0.897</v>
      </c>
      <c r="F66" s="16" t="n">
        <v>-0.493</v>
      </c>
      <c r="G66" s="17" t="n">
        <v>0.479</v>
      </c>
      <c r="N66" s="94" t="n">
        <v>0.666362513674629</v>
      </c>
      <c r="O66" s="94" t="n">
        <f aca="false">(N66-G76)^2</f>
        <v>0.132760041371294</v>
      </c>
    </row>
    <row r="67" customFormat="false" ht="13.8" hidden="false" customHeight="false" outlineLevel="0" collapsed="false">
      <c r="B67" s="16" t="n">
        <v>0.994</v>
      </c>
      <c r="C67" s="16" t="n">
        <v>0.034</v>
      </c>
      <c r="D67" s="16" t="n">
        <v>1.283</v>
      </c>
      <c r="E67" s="16" t="n">
        <v>-1.63</v>
      </c>
      <c r="F67" s="16" t="n">
        <v>-0.578</v>
      </c>
      <c r="G67" s="17" t="n">
        <v>0.438</v>
      </c>
      <c r="N67" s="94" t="n">
        <v>0.66074544649116</v>
      </c>
      <c r="O67" s="94" t="n">
        <f aca="false">(N67-G77)^2</f>
        <v>0.145729585916735</v>
      </c>
    </row>
    <row r="68" customFormat="false" ht="13.8" hidden="false" customHeight="false" outlineLevel="0" collapsed="false">
      <c r="B68" s="16" t="n">
        <v>0.833</v>
      </c>
      <c r="C68" s="16" t="n">
        <v>1.067</v>
      </c>
      <c r="D68" s="16" t="n">
        <v>0.614</v>
      </c>
      <c r="E68" s="16" t="n">
        <v>0.715</v>
      </c>
      <c r="F68" s="16" t="n">
        <v>0.533</v>
      </c>
      <c r="G68" s="17" t="n">
        <v>0.437</v>
      </c>
      <c r="N68" s="94" t="n">
        <v>0.326911598171457</v>
      </c>
      <c r="O68" s="94" t="n">
        <f aca="false">(N68-G78)^2</f>
        <v>0.00447716196985859</v>
      </c>
    </row>
    <row r="69" customFormat="false" ht="13.8" hidden="false" customHeight="false" outlineLevel="0" collapsed="false">
      <c r="B69" s="16" t="n">
        <v>-0.186</v>
      </c>
      <c r="C69" s="16" t="n">
        <v>0.9</v>
      </c>
      <c r="D69" s="16" t="n">
        <v>0.437</v>
      </c>
      <c r="E69" s="16" t="n">
        <v>0.68</v>
      </c>
      <c r="F69" s="16" t="n">
        <v>-0.874</v>
      </c>
      <c r="G69" s="17" t="n">
        <v>0.434</v>
      </c>
      <c r="N69" s="94" t="n">
        <v>0.852661182098249</v>
      </c>
      <c r="O69" s="94" t="n">
        <f aca="false">(N69-G79)^2</f>
        <v>0.354812243858684</v>
      </c>
    </row>
    <row r="70" customFormat="false" ht="13.8" hidden="false" customHeight="false" outlineLevel="0" collapsed="false">
      <c r="B70" s="16" t="n">
        <v>0.539</v>
      </c>
      <c r="C70" s="16" t="n">
        <v>0.646</v>
      </c>
      <c r="D70" s="16" t="n">
        <v>0.3</v>
      </c>
      <c r="E70" s="16" t="n">
        <v>0.736</v>
      </c>
      <c r="F70" s="16" t="n">
        <v>-0.535</v>
      </c>
      <c r="G70" s="17" t="n">
        <v>0.432</v>
      </c>
      <c r="N70" s="94" t="n">
        <v>-0.911101515267659</v>
      </c>
      <c r="O70" s="94" t="n">
        <f aca="false">(N70-G80)^2</f>
        <v>1.28165384087133</v>
      </c>
    </row>
    <row r="71" customFormat="false" ht="13.8" hidden="false" customHeight="false" outlineLevel="0" collapsed="false">
      <c r="B71" s="16" t="n">
        <v>1.059</v>
      </c>
      <c r="C71" s="16" t="n">
        <v>0.703</v>
      </c>
      <c r="D71" s="16" t="n">
        <v>1.498</v>
      </c>
      <c r="E71" s="16" t="n">
        <v>0.366</v>
      </c>
      <c r="F71" s="16" t="n">
        <v>0.311</v>
      </c>
      <c r="G71" s="17" t="n">
        <v>0.43</v>
      </c>
      <c r="N71" s="94" t="n">
        <v>0.0849580365453521</v>
      </c>
      <c r="O71" s="94" t="n">
        <f aca="false">(N71-G81)^2</f>
        <v>0.0171719961860493</v>
      </c>
    </row>
    <row r="72" customFormat="false" ht="13.8" hidden="false" customHeight="false" outlineLevel="0" collapsed="false">
      <c r="B72" s="16" t="n">
        <v>-0.661</v>
      </c>
      <c r="C72" s="16" t="n">
        <v>0.091</v>
      </c>
      <c r="D72" s="16" t="n">
        <v>0.424</v>
      </c>
      <c r="E72" s="16" t="n">
        <v>0.799</v>
      </c>
      <c r="F72" s="16" t="n">
        <v>-0.345</v>
      </c>
      <c r="G72" s="17" t="n">
        <v>0.407</v>
      </c>
      <c r="N72" s="94" t="n">
        <v>0.324056012566436</v>
      </c>
      <c r="O72" s="94" t="n">
        <f aca="false">(N72-G82)^2</f>
        <v>0.015142782228751</v>
      </c>
    </row>
    <row r="73" customFormat="false" ht="13.8" hidden="false" customHeight="false" outlineLevel="0" collapsed="false">
      <c r="B73" s="16" t="n">
        <v>0.672</v>
      </c>
      <c r="C73" s="16" t="n">
        <v>1</v>
      </c>
      <c r="D73" s="16" t="n">
        <v>0.016</v>
      </c>
      <c r="E73" s="16" t="n">
        <v>0.122</v>
      </c>
      <c r="F73" s="16" t="n">
        <v>-0.154</v>
      </c>
      <c r="G73" s="17" t="n">
        <v>0.361</v>
      </c>
      <c r="N73" s="94" t="n">
        <v>0.158108809894204</v>
      </c>
      <c r="O73" s="94" t="n">
        <f aca="false">(N73-G83)^2</f>
        <v>0.000320094683401739</v>
      </c>
    </row>
    <row r="74" customFormat="false" ht="13.8" hidden="false" customHeight="false" outlineLevel="0" collapsed="false">
      <c r="B74" s="16" t="n">
        <v>-0.324</v>
      </c>
      <c r="C74" s="16" t="n">
        <v>0.001</v>
      </c>
      <c r="D74" s="16" t="n">
        <v>-0.079</v>
      </c>
      <c r="E74" s="16" t="n">
        <v>0.827</v>
      </c>
      <c r="F74" s="16" t="n">
        <v>-0.493</v>
      </c>
      <c r="G74" s="17" t="n">
        <v>0.334</v>
      </c>
      <c r="N74" s="94" t="n">
        <v>-0.179814660138426</v>
      </c>
      <c r="O74" s="94" t="n">
        <f aca="false">(N74-G84)^2</f>
        <v>0.0839925372311514</v>
      </c>
    </row>
    <row r="75" customFormat="false" ht="13.8" hidden="false" customHeight="false" outlineLevel="0" collapsed="false">
      <c r="B75" s="16" t="n">
        <v>0.743</v>
      </c>
      <c r="C75" s="16" t="n">
        <v>0.672</v>
      </c>
      <c r="D75" s="16" t="n">
        <v>0.424</v>
      </c>
      <c r="E75" s="16" t="n">
        <v>-1.351</v>
      </c>
      <c r="F75" s="16" t="n">
        <v>-0.958</v>
      </c>
      <c r="G75" s="17" t="n">
        <v>0.315</v>
      </c>
      <c r="N75" s="94" t="n">
        <v>0.108026607594534</v>
      </c>
      <c r="O75" s="94" t="n">
        <f aca="false">(N75-G85)^2</f>
        <v>4.10713834222414E-006</v>
      </c>
    </row>
    <row r="76" customFormat="false" ht="13.8" hidden="false" customHeight="false" outlineLevel="0" collapsed="false">
      <c r="B76" s="16" t="n">
        <v>-0.126</v>
      </c>
      <c r="C76" s="16" t="n">
        <v>0.89</v>
      </c>
      <c r="D76" s="16" t="n">
        <v>0.214</v>
      </c>
      <c r="E76" s="16" t="n">
        <v>0.847</v>
      </c>
      <c r="F76" s="16" t="n">
        <v>-0.324</v>
      </c>
      <c r="G76" s="17" t="n">
        <v>0.302</v>
      </c>
      <c r="N76" s="94" t="n">
        <v>0.0368771826009495</v>
      </c>
      <c r="O76" s="94" t="n">
        <f aca="false">(N76-G86)^2</f>
        <v>0.00450547261558627</v>
      </c>
    </row>
    <row r="77" customFormat="false" ht="13.8" hidden="false" customHeight="false" outlineLevel="0" collapsed="false">
      <c r="B77" s="16" t="n">
        <v>0.898</v>
      </c>
      <c r="C77" s="16" t="n">
        <v>0.144</v>
      </c>
      <c r="D77" s="16" t="n">
        <v>1.308</v>
      </c>
      <c r="E77" s="16" t="n">
        <v>0.17</v>
      </c>
      <c r="F77" s="16" t="n">
        <v>0.544</v>
      </c>
      <c r="G77" s="17" t="n">
        <v>0.279</v>
      </c>
      <c r="N77" s="94" t="n">
        <v>-0.0591172250975459</v>
      </c>
      <c r="O77" s="94" t="n">
        <f aca="false">(N77-G87)^2</f>
        <v>0.0127955066137689</v>
      </c>
    </row>
    <row r="78" customFormat="false" ht="13.8" hidden="false" customHeight="false" outlineLevel="0" collapsed="false">
      <c r="B78" s="16" t="n">
        <v>0.138</v>
      </c>
      <c r="C78" s="16" t="n">
        <v>0.218</v>
      </c>
      <c r="D78" s="16" t="n">
        <v>0.532</v>
      </c>
      <c r="E78" s="16" t="n">
        <v>0.436</v>
      </c>
      <c r="F78" s="16" t="n">
        <v>-0.884</v>
      </c>
      <c r="G78" s="17" t="n">
        <v>0.26</v>
      </c>
      <c r="N78" s="94" t="n">
        <v>0.0788833507876908</v>
      </c>
      <c r="O78" s="94" t="n">
        <f aca="false">(N78-G88)^2</f>
        <v>0.00323571559683548</v>
      </c>
    </row>
    <row r="79" customFormat="false" ht="13.8" hidden="false" customHeight="false" outlineLevel="0" collapsed="false">
      <c r="B79" s="16" t="n">
        <v>0.793</v>
      </c>
      <c r="C79" s="16" t="n">
        <v>0.743</v>
      </c>
      <c r="D79" s="16" t="n">
        <v>1.131</v>
      </c>
      <c r="E79" s="16" t="n">
        <v>0.806</v>
      </c>
      <c r="F79" s="16" t="n">
        <v>-0.905</v>
      </c>
      <c r="G79" s="17" t="n">
        <v>0.257</v>
      </c>
      <c r="N79" s="94" t="n">
        <v>0.997882416015382</v>
      </c>
      <c r="O79" s="94" t="n">
        <f aca="false">(N79-G89)^2</f>
        <v>0.95429925472005</v>
      </c>
    </row>
    <row r="80" customFormat="false" ht="13.8" hidden="false" customHeight="false" outlineLevel="0" collapsed="false">
      <c r="B80" s="16" t="n">
        <v>-0.573</v>
      </c>
      <c r="C80" s="16" t="n">
        <v>-1.079</v>
      </c>
      <c r="D80" s="16" t="n">
        <v>-0.786</v>
      </c>
      <c r="E80" s="16" t="n">
        <v>-0.555</v>
      </c>
      <c r="F80" s="16" t="n">
        <v>-0.133</v>
      </c>
      <c r="G80" s="17" t="n">
        <v>0.221</v>
      </c>
      <c r="N80" s="94" t="n">
        <v>0.529617274068693</v>
      </c>
      <c r="O80" s="94" t="n">
        <f aca="false">(N80-G90)^2</f>
        <v>0.263802704221755</v>
      </c>
    </row>
    <row r="81" customFormat="false" ht="13.8" hidden="false" customHeight="false" outlineLevel="0" collapsed="false">
      <c r="B81" s="16" t="n">
        <v>0.697</v>
      </c>
      <c r="C81" s="16" t="n">
        <v>0.813</v>
      </c>
      <c r="D81" s="16" t="n">
        <v>0.003</v>
      </c>
      <c r="E81" s="16" t="n">
        <v>-0.409</v>
      </c>
      <c r="F81" s="16" t="n">
        <v>-0.842</v>
      </c>
      <c r="G81" s="17" t="n">
        <v>0.216</v>
      </c>
      <c r="N81" s="94" t="n">
        <v>-0.257644776755305</v>
      </c>
      <c r="O81" s="94" t="n">
        <f aca="false">(N81-G91)^2</f>
        <v>0.0569513294725892</v>
      </c>
    </row>
    <row r="82" customFormat="false" ht="13.8" hidden="false" customHeight="false" outlineLevel="0" collapsed="false">
      <c r="B82" s="16" t="n">
        <v>-0.246</v>
      </c>
      <c r="C82" s="16" t="n">
        <v>0.281</v>
      </c>
      <c r="D82" s="16" t="n">
        <v>-0.282</v>
      </c>
      <c r="E82" s="16" t="n">
        <v>1.155</v>
      </c>
      <c r="F82" s="16" t="n">
        <v>-0.038</v>
      </c>
      <c r="G82" s="17" t="n">
        <v>0.201</v>
      </c>
      <c r="N82" s="94" t="n">
        <v>-0.0727898945074087</v>
      </c>
      <c r="O82" s="94" t="n">
        <f aca="false">(N82-G92)^2</f>
        <v>0.00174639528294034</v>
      </c>
    </row>
    <row r="83" customFormat="false" ht="13.8" hidden="false" customHeight="false" outlineLevel="0" collapsed="false">
      <c r="B83" s="16" t="n">
        <v>0.248</v>
      </c>
      <c r="C83" s="16" t="n">
        <v>0.582</v>
      </c>
      <c r="D83" s="16" t="n">
        <v>0.532</v>
      </c>
      <c r="E83" s="16" t="n">
        <v>-0.772</v>
      </c>
      <c r="F83" s="16" t="n">
        <v>-0.757</v>
      </c>
      <c r="G83" s="17" t="n">
        <v>0.176</v>
      </c>
      <c r="N83" s="94" t="n">
        <v>0.185610674383417</v>
      </c>
      <c r="O83" s="94" t="n">
        <f aca="false">(N83-G93)^2</f>
        <v>0.0608168247198435</v>
      </c>
    </row>
    <row r="84" customFormat="false" ht="13.8" hidden="false" customHeight="false" outlineLevel="0" collapsed="false">
      <c r="B84" s="16" t="n">
        <v>-0.553</v>
      </c>
      <c r="C84" s="16" t="n">
        <v>0.398</v>
      </c>
      <c r="D84" s="16" t="n">
        <v>0.057</v>
      </c>
      <c r="E84" s="16" t="n">
        <v>-1.03</v>
      </c>
      <c r="F84" s="16" t="n">
        <v>-1.17</v>
      </c>
      <c r="G84" s="17" t="n">
        <v>0.11</v>
      </c>
      <c r="N84" s="94" t="n">
        <v>0.180311914612642</v>
      </c>
      <c r="O84" s="94" t="n">
        <f aca="false">(N84-G94)^2</f>
        <v>0.065695797572398</v>
      </c>
    </row>
    <row r="85" customFormat="false" ht="13.8" hidden="false" customHeight="false" outlineLevel="0" collapsed="false">
      <c r="B85" s="16" t="n">
        <v>0.349</v>
      </c>
      <c r="C85" s="16" t="n">
        <v>0.315</v>
      </c>
      <c r="D85" s="16" t="n">
        <v>-0.216</v>
      </c>
      <c r="E85" s="16" t="n">
        <v>0.164</v>
      </c>
      <c r="F85" s="16" t="n">
        <v>0.438</v>
      </c>
      <c r="G85" s="17" t="n">
        <v>0.106</v>
      </c>
      <c r="N85" s="94" t="n">
        <v>-0.348983691333804</v>
      </c>
      <c r="O85" s="94" t="n">
        <f aca="false">(N85-G95)^2</f>
        <v>0.0580731394888661</v>
      </c>
    </row>
    <row r="86" customFormat="false" ht="13.8" hidden="false" customHeight="false" outlineLevel="0" collapsed="false">
      <c r="B86" s="16" t="n">
        <v>0.366</v>
      </c>
      <c r="C86" s="16" t="n">
        <v>0.509</v>
      </c>
      <c r="D86" s="16" t="n">
        <v>0.602</v>
      </c>
      <c r="E86" s="16" t="n">
        <v>-1.365</v>
      </c>
      <c r="F86" s="16" t="n">
        <v>-0.324</v>
      </c>
      <c r="G86" s="17" t="n">
        <v>0.104</v>
      </c>
      <c r="N86" s="94" t="n">
        <v>0.110673469753031</v>
      </c>
      <c r="O86" s="94" t="n">
        <f aca="false">(N86-G96)^2</f>
        <v>0.0486967802528417</v>
      </c>
    </row>
    <row r="87" customFormat="false" ht="13.8" hidden="false" customHeight="false" outlineLevel="0" collapsed="false">
      <c r="B87" s="16" t="n">
        <v>-1.035</v>
      </c>
      <c r="C87" s="16" t="n">
        <v>-0.37</v>
      </c>
      <c r="D87" s="16" t="n">
        <v>-0.03</v>
      </c>
      <c r="E87" s="16" t="n">
        <v>-0.025</v>
      </c>
      <c r="F87" s="16" t="n">
        <v>0.353</v>
      </c>
      <c r="G87" s="17" t="n">
        <v>0.054</v>
      </c>
      <c r="N87" s="94" t="n">
        <v>0.1227447428401</v>
      </c>
      <c r="O87" s="94" t="n">
        <f aca="false">(N87-G97)^2</f>
        <v>0.0589250101765061</v>
      </c>
    </row>
    <row r="88" customFormat="false" ht="13.8" hidden="false" customHeight="false" outlineLevel="0" collapsed="false">
      <c r="B88" s="16" t="n">
        <v>0.627</v>
      </c>
      <c r="C88" s="16" t="n">
        <v>0.191</v>
      </c>
      <c r="D88" s="16" t="n">
        <v>0.78</v>
      </c>
      <c r="E88" s="16" t="n">
        <v>-0.674</v>
      </c>
      <c r="F88" s="16" t="n">
        <v>-0.937</v>
      </c>
      <c r="G88" s="17" t="n">
        <v>0.022</v>
      </c>
      <c r="N88" s="94" t="n">
        <v>-0.965274161315725</v>
      </c>
      <c r="O88" s="94" t="n">
        <f aca="false">(N88-G98)^2</f>
        <v>0.701028021206951</v>
      </c>
    </row>
    <row r="89" customFormat="false" ht="13.8" hidden="false" customHeight="false" outlineLevel="0" collapsed="false">
      <c r="B89" s="16" t="n">
        <v>1.338</v>
      </c>
      <c r="C89" s="16" t="n">
        <v>0.228</v>
      </c>
      <c r="D89" s="16" t="n">
        <v>1.639</v>
      </c>
      <c r="E89" s="16" t="n">
        <v>0.331</v>
      </c>
      <c r="F89" s="16" t="n">
        <v>1.866</v>
      </c>
      <c r="G89" s="17" t="n">
        <v>0.021</v>
      </c>
      <c r="N89" s="94" t="n">
        <v>0.495811253254626</v>
      </c>
      <c r="O89" s="94" t="n">
        <f aca="false">(N89-G99)^2</f>
        <v>0.392892347206635</v>
      </c>
    </row>
    <row r="90" customFormat="false" ht="13.8" hidden="false" customHeight="false" outlineLevel="0" collapsed="false">
      <c r="B90" s="16" t="n">
        <v>0.276</v>
      </c>
      <c r="C90" s="16" t="n">
        <v>0.642</v>
      </c>
      <c r="D90" s="16" t="n">
        <v>0.222</v>
      </c>
      <c r="E90" s="16" t="n">
        <v>0.729</v>
      </c>
      <c r="F90" s="16" t="n">
        <v>-0.102</v>
      </c>
      <c r="G90" s="17" t="n">
        <v>0.016</v>
      </c>
      <c r="N90" s="94" t="n">
        <v>0.217368149495986</v>
      </c>
      <c r="O90" s="94" t="n">
        <f aca="false">(N90-G100)^2</f>
        <v>0.130586939470153</v>
      </c>
    </row>
    <row r="91" customFormat="false" ht="13.8" hidden="false" customHeight="false" outlineLevel="0" collapsed="false">
      <c r="B91" s="16" t="n">
        <v>0.1</v>
      </c>
      <c r="C91" s="16" t="n">
        <v>0.011</v>
      </c>
      <c r="D91" s="16" t="n">
        <v>0.495</v>
      </c>
      <c r="E91" s="16" t="n">
        <v>-1.26</v>
      </c>
      <c r="F91" s="16" t="n">
        <v>-1.106</v>
      </c>
      <c r="G91" s="17" t="n">
        <v>-0.019</v>
      </c>
      <c r="N91" s="94" t="n">
        <v>-0.556650185910619</v>
      </c>
      <c r="O91" s="94" t="n">
        <f aca="false">(N91-G101)^2</f>
        <v>0.144894564033789</v>
      </c>
    </row>
    <row r="92" customFormat="false" ht="13.8" hidden="false" customHeight="false" outlineLevel="0" collapsed="false">
      <c r="B92" s="16" t="n">
        <v>0.697</v>
      </c>
      <c r="C92" s="16" t="n">
        <v>0.505</v>
      </c>
      <c r="D92" s="16" t="n">
        <v>0.342</v>
      </c>
      <c r="E92" s="16" t="n">
        <v>-1.379</v>
      </c>
      <c r="F92" s="16" t="n">
        <v>-0.049</v>
      </c>
      <c r="G92" s="17" t="n">
        <v>-0.031</v>
      </c>
      <c r="N92" s="94" t="n">
        <v>-0.471826794847016</v>
      </c>
      <c r="O92" s="94" t="n">
        <f aca="false">(N92-G102)^2</f>
        <v>0.0857475317803763</v>
      </c>
    </row>
    <row r="93" customFormat="false" ht="13.8" hidden="false" customHeight="false" outlineLevel="0" collapsed="false">
      <c r="B93" s="16" t="n">
        <v>0.793</v>
      </c>
      <c r="C93" s="16" t="n">
        <v>-0.126</v>
      </c>
      <c r="D93" s="16" t="n">
        <v>0.424</v>
      </c>
      <c r="E93" s="16" t="n">
        <v>0.806</v>
      </c>
      <c r="F93" s="16" t="n">
        <v>-0.916</v>
      </c>
      <c r="G93" s="17" t="n">
        <v>-0.061</v>
      </c>
      <c r="N93" s="94" t="n">
        <v>-0.0281273153893495</v>
      </c>
      <c r="O93" s="94" t="n">
        <f aca="false">(N93-G103)^2</f>
        <v>0.0227625669616248</v>
      </c>
    </row>
    <row r="94" customFormat="false" ht="13.8" hidden="false" customHeight="false" outlineLevel="0" collapsed="false">
      <c r="B94" s="16" t="n">
        <v>0.406</v>
      </c>
      <c r="C94" s="16" t="n">
        <v>0.856</v>
      </c>
      <c r="D94" s="16" t="n">
        <v>0.263</v>
      </c>
      <c r="E94" s="16" t="n">
        <v>-1.1</v>
      </c>
      <c r="F94" s="16" t="n">
        <v>0.332</v>
      </c>
      <c r="G94" s="17" t="n">
        <v>-0.076</v>
      </c>
      <c r="N94" s="94" t="n">
        <v>-0.268891547380988</v>
      </c>
      <c r="O94" s="94" t="n">
        <f aca="false">(N94-G104)^2</f>
        <v>0.00638265934292861</v>
      </c>
    </row>
    <row r="95" customFormat="false" ht="13.8" hidden="false" customHeight="false" outlineLevel="0" collapsed="false">
      <c r="B95" s="16" t="n">
        <v>0.692</v>
      </c>
      <c r="C95" s="16" t="n">
        <v>-0.177</v>
      </c>
      <c r="D95" s="16" t="n">
        <v>1.131</v>
      </c>
      <c r="E95" s="16" t="n">
        <v>-2.272</v>
      </c>
      <c r="F95" s="16" t="n">
        <v>-0.81</v>
      </c>
      <c r="G95" s="17" t="n">
        <v>-0.108</v>
      </c>
      <c r="N95" s="94" t="n">
        <v>-0.0398924821849772</v>
      </c>
      <c r="O95" s="94" t="n">
        <f aca="false">(N95-G105)^2</f>
        <v>0.0234419120114775</v>
      </c>
    </row>
    <row r="96" customFormat="false" ht="13.8" hidden="false" customHeight="false" outlineLevel="0" collapsed="false">
      <c r="B96" s="16" t="n">
        <v>0.108</v>
      </c>
      <c r="C96" s="16" t="n">
        <v>1.077</v>
      </c>
      <c r="D96" s="16" t="n">
        <v>-0.241</v>
      </c>
      <c r="E96" s="16" t="n">
        <v>-0.527</v>
      </c>
      <c r="F96" s="16" t="n">
        <v>-0.768</v>
      </c>
      <c r="G96" s="17" t="n">
        <v>-0.11</v>
      </c>
      <c r="N96" s="94" t="n">
        <v>0.386282788556338</v>
      </c>
      <c r="O96" s="94" t="n">
        <f aca="false">(N96-G106)^2</f>
        <v>0.336728114694719</v>
      </c>
    </row>
    <row r="97" customFormat="false" ht="13.8" hidden="false" customHeight="false" outlineLevel="0" collapsed="false">
      <c r="B97" s="16" t="n">
        <v>0.195</v>
      </c>
      <c r="C97" s="16" t="n">
        <v>0.285</v>
      </c>
      <c r="D97" s="16" t="n">
        <v>0.466</v>
      </c>
      <c r="E97" s="16" t="n">
        <v>-0.332</v>
      </c>
      <c r="F97" s="16" t="n">
        <v>-0.81</v>
      </c>
      <c r="G97" s="17" t="n">
        <v>-0.12</v>
      </c>
      <c r="N97" s="94" t="n">
        <v>0.683721411989093</v>
      </c>
      <c r="O97" s="94" t="n">
        <f aca="false">(N97-G107)^2</f>
        <v>0.7969515194238</v>
      </c>
    </row>
    <row r="98" customFormat="false" ht="13.8" hidden="false" customHeight="false" outlineLevel="0" collapsed="false">
      <c r="B98" s="16" t="n">
        <v>-0.525</v>
      </c>
      <c r="C98" s="16" t="n">
        <v>-0.327</v>
      </c>
      <c r="D98" s="16" t="n">
        <v>-1.983</v>
      </c>
      <c r="E98" s="16" t="n">
        <v>0.233</v>
      </c>
      <c r="F98" s="16" t="n">
        <v>-0.736</v>
      </c>
      <c r="G98" s="17" t="n">
        <v>-0.128</v>
      </c>
      <c r="N98" s="94" t="n">
        <v>0.149271525871339</v>
      </c>
      <c r="O98" s="94" t="n">
        <f aca="false">(N98-G108)^2</f>
        <v>0.19472055954482</v>
      </c>
    </row>
    <row r="99" customFormat="false" ht="13.8" hidden="false" customHeight="false" outlineLevel="0" collapsed="false">
      <c r="B99" s="16" t="n">
        <v>-0.889</v>
      </c>
      <c r="C99" s="16" t="n">
        <v>0.766</v>
      </c>
      <c r="D99" s="16" t="n">
        <v>-0.009</v>
      </c>
      <c r="E99" s="16" t="n">
        <v>0.806</v>
      </c>
      <c r="F99" s="16" t="n">
        <v>-0.927</v>
      </c>
      <c r="G99" s="17" t="n">
        <v>-0.131</v>
      </c>
      <c r="N99" s="94" t="n">
        <v>-1.15808679462379</v>
      </c>
      <c r="O99" s="94" t="n">
        <f aca="false">(N99-G109)^2</f>
        <v>0.692368433787294</v>
      </c>
    </row>
    <row r="100" customFormat="false" ht="13.8" hidden="false" customHeight="false" outlineLevel="0" collapsed="false">
      <c r="B100" s="16" t="n">
        <v>0.369</v>
      </c>
      <c r="C100" s="16" t="n">
        <v>1.1</v>
      </c>
      <c r="D100" s="16" t="n">
        <v>-0.282</v>
      </c>
      <c r="E100" s="16" t="n">
        <v>0.01</v>
      </c>
      <c r="F100" s="16" t="n">
        <v>-0.874</v>
      </c>
      <c r="G100" s="17" t="n">
        <v>-0.144</v>
      </c>
      <c r="N100" s="94" t="n">
        <v>0.2685562697347</v>
      </c>
      <c r="O100" s="94" t="n">
        <f aca="false">(N100-G110)^2</f>
        <v>0.390070534064924</v>
      </c>
    </row>
    <row r="101" customFormat="false" ht="13.8" hidden="false" customHeight="false" outlineLevel="0" collapsed="false">
      <c r="B101" s="16" t="n">
        <v>0.243</v>
      </c>
      <c r="C101" s="16" t="n">
        <v>-0.163</v>
      </c>
      <c r="D101" s="16" t="n">
        <v>0.247</v>
      </c>
      <c r="E101" s="16" t="n">
        <v>-2.14</v>
      </c>
      <c r="F101" s="16" t="n">
        <v>0.036</v>
      </c>
      <c r="G101" s="17" t="n">
        <v>-0.176</v>
      </c>
      <c r="N101" s="94" t="n">
        <v>-0.951176397110699</v>
      </c>
      <c r="O101" s="94" t="n">
        <f aca="false">(N101-G111)^2</f>
        <v>0.338929357352795</v>
      </c>
    </row>
    <row r="102" customFormat="false" ht="13.8" hidden="false" customHeight="false" outlineLevel="0" collapsed="false">
      <c r="B102" s="16" t="n">
        <v>-0.261</v>
      </c>
      <c r="C102" s="16" t="n">
        <v>-1.427</v>
      </c>
      <c r="D102" s="16" t="n">
        <v>0.234</v>
      </c>
      <c r="E102" s="16" t="n">
        <v>0.177</v>
      </c>
      <c r="F102" s="16" t="n">
        <v>-0.366</v>
      </c>
      <c r="G102" s="17" t="n">
        <v>-0.179</v>
      </c>
      <c r="N102" s="94" t="n">
        <v>-1.47069100802228</v>
      </c>
      <c r="O102" s="94" t="n">
        <f aca="false">(N102-G112)^2</f>
        <v>1.11237312240306</v>
      </c>
    </row>
    <row r="103" customFormat="false" ht="13.8" hidden="false" customHeight="false" outlineLevel="0" collapsed="false">
      <c r="B103" s="16" t="n">
        <v>0.346</v>
      </c>
      <c r="C103" s="16" t="n">
        <v>-0.207</v>
      </c>
      <c r="D103" s="16" t="n">
        <v>0.181</v>
      </c>
      <c r="E103" s="16" t="n">
        <v>-0.29</v>
      </c>
      <c r="F103" s="16" t="n">
        <v>0.755</v>
      </c>
      <c r="G103" s="17" t="n">
        <v>-0.179</v>
      </c>
      <c r="N103" s="94" t="n">
        <v>0.0851103346933472</v>
      </c>
      <c r="O103" s="94" t="n">
        <f aca="false">(N103-G113)^2</f>
        <v>0.279957746279306</v>
      </c>
    </row>
    <row r="104" customFormat="false" ht="13.8" hidden="false" customHeight="false" outlineLevel="0" collapsed="false">
      <c r="B104" s="16" t="n">
        <v>0.205</v>
      </c>
      <c r="C104" s="16" t="n">
        <v>0.051</v>
      </c>
      <c r="D104" s="16" t="n">
        <v>0.371</v>
      </c>
      <c r="E104" s="16" t="n">
        <v>-1.232</v>
      </c>
      <c r="F104" s="16" t="n">
        <v>-0.884</v>
      </c>
      <c r="G104" s="17" t="n">
        <v>-0.189</v>
      </c>
      <c r="N104" s="94" t="n">
        <v>0.198494478840654</v>
      </c>
      <c r="O104" s="94" t="n">
        <f aca="false">(N104-G114)^2</f>
        <v>0.420545089086812</v>
      </c>
    </row>
    <row r="105" customFormat="false" ht="13.8" hidden="false" customHeight="false" outlineLevel="0" collapsed="false">
      <c r="B105" s="16" t="n">
        <v>0.065</v>
      </c>
      <c r="C105" s="16" t="n">
        <v>-0.019</v>
      </c>
      <c r="D105" s="16" t="n">
        <v>-0.269</v>
      </c>
      <c r="E105" s="16" t="n">
        <v>0.687</v>
      </c>
      <c r="F105" s="16" t="n">
        <v>-0.874</v>
      </c>
      <c r="G105" s="17" t="n">
        <v>-0.193</v>
      </c>
      <c r="N105" s="94" t="n">
        <v>-1.68209024542509</v>
      </c>
      <c r="O105" s="94" t="n">
        <f aca="false">(N105-G115)^2</f>
        <v>1.46673958256379</v>
      </c>
    </row>
    <row r="106" customFormat="false" ht="13.8" hidden="false" customHeight="false" outlineLevel="0" collapsed="false">
      <c r="B106" s="16" t="n">
        <v>0.311</v>
      </c>
      <c r="C106" s="16" t="n">
        <v>-0.28</v>
      </c>
      <c r="D106" s="16" t="n">
        <v>0.693</v>
      </c>
      <c r="E106" s="16" t="n">
        <v>0.896</v>
      </c>
      <c r="F106" s="16" t="n">
        <v>-0.112</v>
      </c>
      <c r="G106" s="17" t="n">
        <v>-0.194</v>
      </c>
      <c r="N106" s="94" t="n">
        <v>-0.974173845057223</v>
      </c>
      <c r="O106" s="94" t="n">
        <f aca="false">(N106-G116)^2</f>
        <v>0.192873666182345</v>
      </c>
    </row>
    <row r="107" customFormat="false" ht="13.8" hidden="false" customHeight="false" outlineLevel="0" collapsed="false">
      <c r="B107" s="16" t="n">
        <v>-0.412</v>
      </c>
      <c r="C107" s="16" t="n">
        <v>0.459</v>
      </c>
      <c r="D107" s="16" t="n">
        <v>0.519</v>
      </c>
      <c r="E107" s="16" t="n">
        <v>1.05</v>
      </c>
      <c r="F107" s="16" t="n">
        <v>-0.398</v>
      </c>
      <c r="G107" s="17" t="n">
        <v>-0.209</v>
      </c>
      <c r="N107" s="94" t="n">
        <v>-0.586819714135677</v>
      </c>
      <c r="O107" s="94" t="n">
        <f aca="false">(N107-G117)^2</f>
        <v>0.00166624906211836</v>
      </c>
    </row>
    <row r="108" customFormat="false" ht="13.8" hidden="false" customHeight="false" outlineLevel="0" collapsed="false">
      <c r="B108" s="16" t="n">
        <v>-0.231</v>
      </c>
      <c r="C108" s="16" t="n">
        <v>0.375</v>
      </c>
      <c r="D108" s="16" t="n">
        <v>-0.501</v>
      </c>
      <c r="E108" s="16" t="n">
        <v>0.45</v>
      </c>
      <c r="F108" s="16" t="n">
        <v>0.597</v>
      </c>
      <c r="G108" s="17" t="n">
        <v>-0.292</v>
      </c>
      <c r="N108" s="94" t="n">
        <v>-0.176045122852783</v>
      </c>
      <c r="O108" s="94" t="n">
        <f aca="false">(N108-G118)^2</f>
        <v>0.139095340387896</v>
      </c>
    </row>
    <row r="109" customFormat="false" ht="13.8" hidden="false" customHeight="false" outlineLevel="0" collapsed="false">
      <c r="B109" s="16" t="n">
        <v>-0.894</v>
      </c>
      <c r="C109" s="16" t="n">
        <v>-0.999</v>
      </c>
      <c r="D109" s="16" t="n">
        <v>-1.628</v>
      </c>
      <c r="E109" s="16" t="n">
        <v>-0.081</v>
      </c>
      <c r="F109" s="16" t="n">
        <v>-0.779</v>
      </c>
      <c r="G109" s="17" t="n">
        <v>-0.326</v>
      </c>
      <c r="N109" s="94" t="n">
        <v>-0.336101023440924</v>
      </c>
      <c r="O109" s="94" t="n">
        <f aca="false">(N109-G119)^2</f>
        <v>0.0777846391256999</v>
      </c>
    </row>
    <row r="110" customFormat="false" ht="13.8" hidden="false" customHeight="false" outlineLevel="0" collapsed="false">
      <c r="B110" s="16" t="n">
        <v>0.469</v>
      </c>
      <c r="C110" s="16" t="n">
        <v>1.017</v>
      </c>
      <c r="D110" s="16" t="n">
        <v>0.371</v>
      </c>
      <c r="E110" s="16" t="n">
        <v>-0.569</v>
      </c>
      <c r="F110" s="16" t="n">
        <v>-1.128</v>
      </c>
      <c r="G110" s="17" t="n">
        <v>-0.356</v>
      </c>
      <c r="N110" s="94" t="n">
        <v>-0.368307687018302</v>
      </c>
      <c r="O110" s="94" t="n">
        <f aca="false">(N110-G120)^2</f>
        <v>0.0623462511621504</v>
      </c>
    </row>
    <row r="111" customFormat="false" ht="13.8" hidden="false" customHeight="false" outlineLevel="0" collapsed="false">
      <c r="B111" s="16" t="n">
        <v>-0.738</v>
      </c>
      <c r="C111" s="16" t="n">
        <v>-1.139</v>
      </c>
      <c r="D111" s="16" t="n">
        <v>-0.988</v>
      </c>
      <c r="E111" s="16" t="n">
        <v>-0.081</v>
      </c>
      <c r="F111" s="16" t="n">
        <v>-0.747</v>
      </c>
      <c r="G111" s="17" t="n">
        <v>-0.369</v>
      </c>
      <c r="N111" s="94" t="n">
        <v>-0.091631322768318</v>
      </c>
      <c r="O111" s="94" t="n">
        <f aca="false">(N111-G121)^2</f>
        <v>0.288765095269728</v>
      </c>
    </row>
    <row r="112" customFormat="false" ht="13.8" hidden="false" customHeight="false" outlineLevel="0" collapsed="false">
      <c r="B112" s="16" t="n">
        <v>-0.844</v>
      </c>
      <c r="C112" s="16" t="n">
        <v>-1.34</v>
      </c>
      <c r="D112" s="16" t="n">
        <v>-2.037</v>
      </c>
      <c r="E112" s="16" t="n">
        <v>-0.283</v>
      </c>
      <c r="F112" s="16" t="n">
        <v>-0.218</v>
      </c>
      <c r="G112" s="17" t="n">
        <v>-0.416</v>
      </c>
      <c r="N112" s="94" t="n">
        <v>0.135231385780733</v>
      </c>
      <c r="O112" s="94" t="n">
        <f aca="false">(N112-G122)^2</f>
        <v>0.593256387641708</v>
      </c>
    </row>
    <row r="113" customFormat="false" ht="13.8" hidden="false" customHeight="false" outlineLevel="0" collapsed="false">
      <c r="B113" s="16" t="n">
        <v>-1.153</v>
      </c>
      <c r="C113" s="16" t="n">
        <v>0.057</v>
      </c>
      <c r="D113" s="16" t="n">
        <v>-0.199</v>
      </c>
      <c r="E113" s="16" t="n">
        <v>0.324</v>
      </c>
      <c r="F113" s="16" t="n">
        <v>-0.229</v>
      </c>
      <c r="G113" s="17" t="n">
        <v>-0.444</v>
      </c>
      <c r="N113" s="94" t="n">
        <v>-0.365021538901957</v>
      </c>
      <c r="O113" s="94" t="n">
        <f aca="false">(N113-G123)^2</f>
        <v>0.0750641971456517</v>
      </c>
    </row>
    <row r="114" customFormat="false" ht="13.8" hidden="false" customHeight="false" outlineLevel="0" collapsed="false">
      <c r="B114" s="16" t="n">
        <v>-0.171</v>
      </c>
      <c r="C114" s="16" t="n">
        <v>0.054</v>
      </c>
      <c r="D114" s="16" t="n">
        <v>0.371</v>
      </c>
      <c r="E114" s="16" t="n">
        <v>-0.067</v>
      </c>
      <c r="F114" s="16" t="n">
        <v>0.205</v>
      </c>
      <c r="G114" s="17" t="n">
        <v>-0.45</v>
      </c>
      <c r="N114" s="94" t="n">
        <v>-0.529650391910765</v>
      </c>
      <c r="O114" s="94" t="n">
        <f aca="false">(N114-G124)^2</f>
        <v>0.0149694265995894</v>
      </c>
    </row>
    <row r="115" customFormat="false" ht="13.8" hidden="false" customHeight="false" outlineLevel="0" collapsed="false">
      <c r="B115" s="16" t="n">
        <v>-1.286</v>
      </c>
      <c r="C115" s="16" t="n">
        <v>-2.58</v>
      </c>
      <c r="D115" s="16" t="n">
        <v>-1.356</v>
      </c>
      <c r="E115" s="16" t="n">
        <v>-0.304</v>
      </c>
      <c r="F115" s="16" t="n">
        <v>-0.303</v>
      </c>
      <c r="G115" s="17" t="n">
        <v>-0.471</v>
      </c>
      <c r="N115" s="94" t="n">
        <v>-0.850213543579118</v>
      </c>
      <c r="O115" s="94" t="n">
        <f aca="false">(N115-G125)^2</f>
        <v>0.0346754838122919</v>
      </c>
    </row>
    <row r="116" customFormat="false" ht="13.8" hidden="false" customHeight="false" outlineLevel="0" collapsed="false">
      <c r="B116" s="16" t="n">
        <v>-0.583</v>
      </c>
      <c r="C116" s="16" t="n">
        <v>-1.37</v>
      </c>
      <c r="D116" s="16" t="n">
        <v>-0.897</v>
      </c>
      <c r="E116" s="16" t="n">
        <v>-0.144</v>
      </c>
      <c r="F116" s="16" t="n">
        <v>-0.186</v>
      </c>
      <c r="G116" s="17" t="n">
        <v>-0.535</v>
      </c>
      <c r="N116" s="94" t="n">
        <v>-0.336386000289569</v>
      </c>
      <c r="O116" s="94" t="n">
        <f aca="false">(N116-G126)^2</f>
        <v>0.125042860791208</v>
      </c>
    </row>
    <row r="117" customFormat="false" ht="13.8" hidden="false" customHeight="false" outlineLevel="0" collapsed="false">
      <c r="B117" s="16" t="n">
        <v>0.381</v>
      </c>
      <c r="C117" s="16" t="n">
        <v>-0.086</v>
      </c>
      <c r="D117" s="16" t="n">
        <v>-0.637</v>
      </c>
      <c r="E117" s="16" t="n">
        <v>-0.681</v>
      </c>
      <c r="F117" s="16" t="n">
        <v>-0.588</v>
      </c>
      <c r="G117" s="17" t="n">
        <v>-0.546</v>
      </c>
      <c r="N117" s="94" t="n">
        <v>-1.25275050237961</v>
      </c>
      <c r="O117" s="94" t="n">
        <f aca="false">(N117-G127)^2</f>
        <v>0.305533117880907</v>
      </c>
    </row>
    <row r="118" customFormat="false" ht="13.8" hidden="false" customHeight="false" outlineLevel="0" collapsed="false">
      <c r="B118" s="16" t="n">
        <v>-0.354</v>
      </c>
      <c r="C118" s="16" t="n">
        <v>-0.598</v>
      </c>
      <c r="D118" s="16" t="n">
        <v>-0.72</v>
      </c>
      <c r="E118" s="16" t="n">
        <v>1.078</v>
      </c>
      <c r="F118" s="16" t="n">
        <v>0.565</v>
      </c>
      <c r="G118" s="17" t="n">
        <v>-0.549</v>
      </c>
      <c r="N118" s="94" t="n">
        <v>-0.975166848314481</v>
      </c>
      <c r="O118" s="94" t="n">
        <f aca="false">(N118-G128)^2</f>
        <v>0.0567234476360528</v>
      </c>
    </row>
    <row r="119" customFormat="false" ht="13.8" hidden="false" customHeight="false" outlineLevel="0" collapsed="false">
      <c r="B119" s="16" t="n">
        <v>0.138</v>
      </c>
      <c r="C119" s="16" t="n">
        <v>0.475</v>
      </c>
      <c r="D119" s="16" t="n">
        <v>-1.058</v>
      </c>
      <c r="E119" s="16" t="n">
        <v>-0.025</v>
      </c>
      <c r="F119" s="16" t="n">
        <v>-0.588</v>
      </c>
      <c r="G119" s="17" t="n">
        <v>-0.615</v>
      </c>
      <c r="N119" s="94" t="n">
        <v>-0.309715776866326</v>
      </c>
      <c r="O119" s="94" t="n">
        <f aca="false">(N119-G129)^2</f>
        <v>0.204561018495631</v>
      </c>
    </row>
    <row r="120" customFormat="false" ht="13.8" hidden="false" customHeight="false" outlineLevel="0" collapsed="false">
      <c r="B120" s="16" t="n">
        <v>0.105</v>
      </c>
      <c r="C120" s="16" t="n">
        <v>-1.206</v>
      </c>
      <c r="D120" s="16" t="n">
        <v>0.614</v>
      </c>
      <c r="E120" s="16" t="n">
        <v>-0.067</v>
      </c>
      <c r="F120" s="16" t="n">
        <v>-0.884</v>
      </c>
      <c r="G120" s="17" t="n">
        <v>-0.618</v>
      </c>
      <c r="N120" s="94" t="n">
        <v>1.67536286784802</v>
      </c>
      <c r="O120" s="94" t="n">
        <f aca="false">(N120-G130)^2</f>
        <v>0.199484727816944</v>
      </c>
    </row>
    <row r="121" customFormat="false" ht="13.8" hidden="false" customHeight="false" outlineLevel="0" collapsed="false">
      <c r="B121" s="16" t="n">
        <v>0.138</v>
      </c>
      <c r="C121" s="16" t="n">
        <v>0.729</v>
      </c>
      <c r="D121" s="16" t="n">
        <v>0.329</v>
      </c>
      <c r="E121" s="16" t="n">
        <v>-1.665</v>
      </c>
      <c r="F121" s="16" t="n">
        <v>-0.673</v>
      </c>
      <c r="G121" s="17" t="n">
        <v>-0.629</v>
      </c>
      <c r="N121" s="94" t="n">
        <v>1.8178780007749</v>
      </c>
      <c r="O121" s="94" t="n">
        <f aca="false">(N121-G131)^2</f>
        <v>0.0231411026482402</v>
      </c>
    </row>
    <row r="122" customFormat="false" ht="13.8" hidden="false" customHeight="false" outlineLevel="0" collapsed="false">
      <c r="B122" s="16" t="n">
        <v>-0.831</v>
      </c>
      <c r="C122" s="16" t="n">
        <v>-0.29</v>
      </c>
      <c r="D122" s="16" t="n">
        <v>-0.364</v>
      </c>
      <c r="E122" s="16" t="n">
        <v>1.51</v>
      </c>
      <c r="F122" s="16" t="n">
        <v>-0.514</v>
      </c>
      <c r="G122" s="17" t="n">
        <v>-0.635</v>
      </c>
      <c r="N122" s="94" t="n">
        <v>1.73260305003814</v>
      </c>
      <c r="O122" s="94" t="n">
        <f aca="false">(N122-G132)^2</f>
        <v>0.0385717619543205</v>
      </c>
    </row>
    <row r="123" customFormat="false" ht="13.8" hidden="false" customHeight="false" outlineLevel="0" collapsed="false">
      <c r="B123" s="16" t="n">
        <v>-0.623</v>
      </c>
      <c r="C123" s="16" t="n">
        <v>0.128</v>
      </c>
      <c r="D123" s="16" t="n">
        <v>-0.22</v>
      </c>
      <c r="E123" s="16" t="n">
        <v>-1.169</v>
      </c>
      <c r="F123" s="16" t="n">
        <v>-0.472</v>
      </c>
      <c r="G123" s="17" t="n">
        <v>-0.639</v>
      </c>
      <c r="N123" s="94" t="n">
        <v>1.6053862188959</v>
      </c>
      <c r="O123" s="94" t="n">
        <f aca="false">(N123-G133)^2</f>
        <v>0.0726915909612517</v>
      </c>
    </row>
    <row r="124" customFormat="false" ht="13.8" hidden="false" customHeight="false" outlineLevel="0" collapsed="false">
      <c r="B124" s="16" t="n">
        <v>-1.142</v>
      </c>
      <c r="C124" s="16" t="n">
        <v>-0.25</v>
      </c>
      <c r="D124" s="16" t="n">
        <v>-0.637</v>
      </c>
      <c r="E124" s="16" t="n">
        <v>-0.702</v>
      </c>
      <c r="F124" s="16" t="n">
        <v>-0.408</v>
      </c>
      <c r="G124" s="17" t="n">
        <v>-0.652</v>
      </c>
      <c r="N124" s="94" t="n">
        <v>1.52827485826126</v>
      </c>
      <c r="O124" s="94" t="n">
        <f aca="false">(N124-G134)^2</f>
        <v>0.116093622212888</v>
      </c>
    </row>
    <row r="125" customFormat="false" ht="13.8" hidden="false" customHeight="false" outlineLevel="0" collapsed="false">
      <c r="B125" s="16" t="n">
        <v>-2.272</v>
      </c>
      <c r="C125" s="16" t="n">
        <v>-1.707</v>
      </c>
      <c r="D125" s="16" t="n">
        <v>-1.888</v>
      </c>
      <c r="E125" s="16" t="n">
        <v>1.161</v>
      </c>
      <c r="F125" s="16" t="n">
        <v>1.686</v>
      </c>
      <c r="G125" s="17" t="n">
        <v>-0.664</v>
      </c>
      <c r="N125" s="94" t="n">
        <v>1.69845974172387</v>
      </c>
      <c r="O125" s="94" t="n">
        <f aca="false">(N125-G135)^2</f>
        <v>0.0267454160770236</v>
      </c>
    </row>
    <row r="126" customFormat="false" ht="13.8" hidden="false" customHeight="false" outlineLevel="0" collapsed="false">
      <c r="B126" s="16" t="n">
        <v>-0.066</v>
      </c>
      <c r="C126" s="16" t="n">
        <v>0.348</v>
      </c>
      <c r="D126" s="16" t="n">
        <v>-1.025</v>
      </c>
      <c r="E126" s="16" t="n">
        <v>0.059</v>
      </c>
      <c r="F126" s="16" t="n">
        <v>-0.578</v>
      </c>
      <c r="G126" s="17" t="n">
        <v>-0.69</v>
      </c>
      <c r="N126" s="94" t="n">
        <v>1.67478781730127</v>
      </c>
      <c r="O126" s="94" t="n">
        <f aca="false">(N126-G136)^2</f>
        <v>0.00412320440693563</v>
      </c>
    </row>
    <row r="127" customFormat="false" ht="13.8" hidden="false" customHeight="false" outlineLevel="0" collapsed="false">
      <c r="B127" s="16" t="n">
        <v>-1.926</v>
      </c>
      <c r="C127" s="16" t="n">
        <v>-1.453</v>
      </c>
      <c r="D127" s="16" t="n">
        <v>-1.484</v>
      </c>
      <c r="E127" s="16" t="n">
        <v>-0.52</v>
      </c>
      <c r="F127" s="16" t="n">
        <v>-0.091</v>
      </c>
      <c r="G127" s="17" t="n">
        <v>-0.7</v>
      </c>
      <c r="N127" s="94" t="n">
        <v>1.7004210888064</v>
      </c>
      <c r="O127" s="94" t="n">
        <f aca="false">(N127-G137)^2</f>
        <v>4.32820724932855E-005</v>
      </c>
    </row>
    <row r="128" customFormat="false" ht="13.8" hidden="false" customHeight="false" outlineLevel="0" collapsed="false">
      <c r="B128" s="16" t="n">
        <v>-1.441</v>
      </c>
      <c r="C128" s="16" t="n">
        <v>-0.511</v>
      </c>
      <c r="D128" s="16" t="n">
        <v>-1.426</v>
      </c>
      <c r="E128" s="16" t="n">
        <v>-0.96</v>
      </c>
      <c r="F128" s="16" t="n">
        <v>0.025</v>
      </c>
      <c r="G128" s="17" t="n">
        <v>-0.737</v>
      </c>
      <c r="N128" s="94" t="n">
        <v>1.62859387894382</v>
      </c>
      <c r="O128" s="94" t="n">
        <f aca="false">(N128-G138)^2</f>
        <v>0.00274640152415522</v>
      </c>
    </row>
    <row r="129" customFormat="false" ht="13.8" hidden="false" customHeight="false" outlineLevel="0" collapsed="false">
      <c r="B129" s="16" t="n">
        <v>-0.138</v>
      </c>
      <c r="C129" s="16" t="n">
        <v>-0.514</v>
      </c>
      <c r="D129" s="16" t="n">
        <v>0.371</v>
      </c>
      <c r="E129" s="16" t="n">
        <v>-0.765</v>
      </c>
      <c r="F129" s="16" t="n">
        <v>-0.493</v>
      </c>
      <c r="G129" s="17" t="n">
        <v>-0.762</v>
      </c>
      <c r="N129" s="94" t="n">
        <v>1.26179997486462</v>
      </c>
      <c r="O129" s="94" t="n">
        <f aca="false">(N129-G139)^2</f>
        <v>0.152256059615649</v>
      </c>
    </row>
    <row r="130" customFormat="false" ht="13.8" hidden="false" customHeight="false" outlineLevel="0" collapsed="false">
      <c r="B130" s="16" t="n">
        <v>0.489</v>
      </c>
      <c r="C130" s="16" t="n">
        <v>1.264</v>
      </c>
      <c r="D130" s="16" t="n">
        <v>1.077</v>
      </c>
      <c r="E130" s="16" t="n">
        <v>1.42</v>
      </c>
      <c r="F130" s="16" t="n">
        <v>2.987</v>
      </c>
      <c r="G130" s="17" t="n">
        <v>2.122</v>
      </c>
      <c r="N130" s="94" t="n">
        <v>1.69675978168766</v>
      </c>
      <c r="O130" s="94" t="n">
        <f aca="false">(N130-G140)^2</f>
        <v>0.00369175107073207</v>
      </c>
    </row>
    <row r="131" customFormat="false" ht="13.8" hidden="false" customHeight="false" outlineLevel="0" collapsed="false">
      <c r="B131" s="16" t="n">
        <v>-1.318</v>
      </c>
      <c r="C131" s="16" t="n">
        <v>1.217</v>
      </c>
      <c r="D131" s="16" t="n">
        <v>1.118</v>
      </c>
      <c r="E131" s="16" t="n">
        <v>1.392</v>
      </c>
      <c r="F131" s="16" t="n">
        <v>3.167</v>
      </c>
      <c r="G131" s="17" t="n">
        <v>1.97</v>
      </c>
      <c r="N131" s="94" t="n">
        <v>1.13185944330979</v>
      </c>
      <c r="O131" s="94" t="n">
        <f aca="false">(N131-G141)^2</f>
        <v>0.201727239663994</v>
      </c>
    </row>
    <row r="132" customFormat="false" ht="13.8" hidden="false" customHeight="false" outlineLevel="0" collapsed="false">
      <c r="B132" s="16" t="n">
        <v>-0.048</v>
      </c>
      <c r="C132" s="16" t="n">
        <v>1.247</v>
      </c>
      <c r="D132" s="16" t="n">
        <v>1.25</v>
      </c>
      <c r="E132" s="16" t="n">
        <v>1.469</v>
      </c>
      <c r="F132" s="16" t="n">
        <v>2.437</v>
      </c>
      <c r="G132" s="17" t="n">
        <v>1.929</v>
      </c>
      <c r="N132" s="94" t="n">
        <v>0.922251719612355</v>
      </c>
      <c r="O132" s="94" t="n">
        <f aca="false">(N132-G142)^2</f>
        <v>0.401636882894297</v>
      </c>
    </row>
    <row r="133" customFormat="false" ht="13.8" hidden="false" customHeight="false" outlineLevel="0" collapsed="false">
      <c r="B133" s="16" t="n">
        <v>-1.499</v>
      </c>
      <c r="C133" s="16" t="n">
        <v>1.388</v>
      </c>
      <c r="D133" s="16" t="n">
        <v>1.242</v>
      </c>
      <c r="E133" s="16" t="n">
        <v>1.385</v>
      </c>
      <c r="F133" s="16" t="n">
        <v>0.078</v>
      </c>
      <c r="G133" s="17" t="n">
        <v>1.875</v>
      </c>
      <c r="N133" s="94" t="n">
        <v>1.37319819987013</v>
      </c>
      <c r="O133" s="94" t="n">
        <f aca="false">(N133-G143)^2</f>
        <v>0.0192659397192917</v>
      </c>
    </row>
    <row r="134" customFormat="false" ht="13.8" hidden="false" customHeight="false" outlineLevel="0" collapsed="false">
      <c r="B134" s="16" t="n">
        <v>-0.987</v>
      </c>
      <c r="C134" s="16" t="n">
        <v>1.047</v>
      </c>
      <c r="D134" s="16" t="n">
        <v>1.131</v>
      </c>
      <c r="E134" s="16" t="n">
        <v>1.148</v>
      </c>
      <c r="F134" s="16" t="n">
        <v>1.982</v>
      </c>
      <c r="G134" s="17" t="n">
        <v>1.869</v>
      </c>
      <c r="N134" s="94" t="n">
        <v>1.28229536228157</v>
      </c>
      <c r="O134" s="94" t="n">
        <f aca="false">(N134-G144)^2</f>
        <v>0.0390871237753776</v>
      </c>
    </row>
    <row r="135" customFormat="false" ht="13.8" hidden="false" customHeight="false" outlineLevel="0" collapsed="false">
      <c r="B135" s="16" t="n">
        <v>-0.841</v>
      </c>
      <c r="C135" s="16" t="n">
        <v>1.06</v>
      </c>
      <c r="D135" s="16" t="n">
        <v>1.35</v>
      </c>
      <c r="E135" s="16" t="n">
        <v>1.252</v>
      </c>
      <c r="F135" s="16" t="n">
        <v>2.458</v>
      </c>
      <c r="G135" s="17" t="n">
        <v>1.862</v>
      </c>
      <c r="N135" s="94" t="n">
        <v>1.53756928693291</v>
      </c>
      <c r="O135" s="94" t="n">
        <f aca="false">(N135-G145)^2</f>
        <v>0.00766838001393892</v>
      </c>
    </row>
    <row r="136" customFormat="false" ht="13.8" hidden="false" customHeight="false" outlineLevel="0" collapsed="false">
      <c r="B136" s="16" t="n">
        <v>-1.76</v>
      </c>
      <c r="C136" s="16" t="n">
        <v>0.93</v>
      </c>
      <c r="D136" s="16" t="n">
        <v>1.172</v>
      </c>
      <c r="E136" s="16" t="n">
        <v>1.266</v>
      </c>
      <c r="F136" s="16" t="n">
        <v>2.776</v>
      </c>
      <c r="G136" s="17" t="n">
        <v>1.739</v>
      </c>
      <c r="N136" s="94" t="n">
        <v>1.19823963858303</v>
      </c>
      <c r="O136" s="94" t="n">
        <f aca="false">(N136-G146)^2</f>
        <v>0.0482946164501185</v>
      </c>
    </row>
    <row r="137" customFormat="false" ht="13.8" hidden="false" customHeight="false" outlineLevel="0" collapsed="false">
      <c r="B137" s="16" t="n">
        <v>0.04</v>
      </c>
      <c r="C137" s="16" t="n">
        <v>1.164</v>
      </c>
      <c r="D137" s="16" t="n">
        <v>1.242</v>
      </c>
      <c r="E137" s="16" t="n">
        <v>1.343</v>
      </c>
      <c r="F137" s="16" t="n">
        <v>2.85</v>
      </c>
      <c r="G137" s="17" t="n">
        <v>1.707</v>
      </c>
      <c r="N137" s="94" t="n">
        <v>1.24822903706412</v>
      </c>
      <c r="O137" s="94" t="n">
        <f aca="false">(N137-G147)^2</f>
        <v>0.0129438320073572</v>
      </c>
    </row>
    <row r="138" customFormat="false" ht="13.8" hidden="false" customHeight="false" outlineLevel="0" collapsed="false">
      <c r="B138" s="16" t="n">
        <v>-0.861</v>
      </c>
      <c r="C138" s="16" t="n">
        <v>0.99</v>
      </c>
      <c r="D138" s="16" t="n">
        <v>1.296</v>
      </c>
      <c r="E138" s="16" t="n">
        <v>1.336</v>
      </c>
      <c r="F138" s="16" t="n">
        <v>2.088</v>
      </c>
      <c r="G138" s="17" t="n">
        <v>1.681</v>
      </c>
      <c r="N138" s="94" t="n">
        <v>0.76406032953291</v>
      </c>
      <c r="O138" s="94" t="n">
        <f aca="false">(N138-G148)^2</f>
        <v>0.324831227972135</v>
      </c>
    </row>
    <row r="139" customFormat="false" ht="13.8" hidden="false" customHeight="false" outlineLevel="0" collapsed="false">
      <c r="B139" s="16" t="n">
        <v>0.346</v>
      </c>
      <c r="C139" s="16" t="n">
        <v>0.89</v>
      </c>
      <c r="D139" s="16" t="n">
        <v>1.201</v>
      </c>
      <c r="E139" s="16" t="n">
        <v>0.973</v>
      </c>
      <c r="F139" s="16" t="n">
        <v>1.221</v>
      </c>
      <c r="G139" s="17" t="n">
        <v>1.652</v>
      </c>
      <c r="N139" s="94" t="n">
        <v>0.870898215279112</v>
      </c>
      <c r="O139" s="94" t="n">
        <f aca="false">(N139-G149)^2</f>
        <v>0.182415934511768</v>
      </c>
    </row>
    <row r="140" customFormat="false" ht="13.8" hidden="false" customHeight="false" outlineLevel="0" collapsed="false">
      <c r="B140" s="16" t="n">
        <v>-2.036</v>
      </c>
      <c r="C140" s="16" t="n">
        <v>1.134</v>
      </c>
      <c r="D140" s="16" t="n">
        <v>1.283</v>
      </c>
      <c r="E140" s="16" t="n">
        <v>1.148</v>
      </c>
      <c r="F140" s="16" t="n">
        <v>1.898</v>
      </c>
      <c r="G140" s="17" t="n">
        <v>1.636</v>
      </c>
      <c r="N140" s="94" t="n">
        <v>0.789950224225777</v>
      </c>
      <c r="O140" s="94" t="n">
        <f aca="false">(N140-G150)^2</f>
        <v>0.234304185427076</v>
      </c>
    </row>
    <row r="141" customFormat="false" ht="13.8" hidden="false" customHeight="false" outlineLevel="0" collapsed="false">
      <c r="B141" s="16" t="n">
        <v>-1.306</v>
      </c>
      <c r="C141" s="16" t="n">
        <v>0.776</v>
      </c>
      <c r="D141" s="16" t="n">
        <v>0.982</v>
      </c>
      <c r="E141" s="16" t="n">
        <v>1.155</v>
      </c>
      <c r="F141" s="16" t="n">
        <v>-0.186</v>
      </c>
      <c r="G141" s="17" t="n">
        <v>1.581</v>
      </c>
      <c r="N141" s="94" t="n">
        <v>1.3508629623921</v>
      </c>
      <c r="O141" s="94" t="n">
        <f aca="false">(N141-G151)^2</f>
        <v>0.0275105222934843</v>
      </c>
    </row>
    <row r="142" customFormat="false" ht="13.8" hidden="false" customHeight="false" outlineLevel="0" collapsed="false">
      <c r="B142" s="16" t="n">
        <v>-1.599</v>
      </c>
      <c r="C142" s="16" t="n">
        <v>0.823</v>
      </c>
      <c r="D142" s="16" t="n">
        <v>1.255</v>
      </c>
      <c r="E142" s="16" t="n">
        <v>-0.151</v>
      </c>
      <c r="F142" s="16" t="n">
        <v>-0.303</v>
      </c>
      <c r="G142" s="17" t="n">
        <v>1.556</v>
      </c>
      <c r="N142" s="94" t="n">
        <v>0.546649837080917</v>
      </c>
      <c r="O142" s="94" t="n">
        <f aca="false">(N142-G152)^2</f>
        <v>0.270764292049916</v>
      </c>
    </row>
    <row r="143" customFormat="false" ht="13.8" hidden="false" customHeight="false" outlineLevel="0" collapsed="false">
      <c r="B143" s="16" t="n">
        <v>0.11</v>
      </c>
      <c r="C143" s="16" t="n">
        <v>0.903</v>
      </c>
      <c r="D143" s="16" t="n">
        <v>1.184</v>
      </c>
      <c r="E143" s="16" t="n">
        <v>0.931</v>
      </c>
      <c r="F143" s="16" t="n">
        <v>2.173</v>
      </c>
      <c r="G143" s="17" t="n">
        <v>1.512</v>
      </c>
      <c r="N143" s="94" t="n">
        <v>1.1287021299508</v>
      </c>
      <c r="O143" s="94" t="n">
        <f aca="false">(N143-G153)^2</f>
        <v>0.00418636562017063</v>
      </c>
    </row>
    <row r="144" customFormat="false" ht="13.8" hidden="false" customHeight="false" outlineLevel="0" collapsed="false">
      <c r="B144" s="16" t="n">
        <v>-0.49</v>
      </c>
      <c r="C144" s="16" t="n">
        <v>1.1</v>
      </c>
      <c r="D144" s="16" t="n">
        <v>1.118</v>
      </c>
      <c r="E144" s="16" t="n">
        <v>0.401</v>
      </c>
      <c r="F144" s="16" t="n">
        <v>1.771</v>
      </c>
      <c r="G144" s="17" t="n">
        <v>1.48</v>
      </c>
      <c r="N144" s="94" t="n">
        <v>0.700259392421279</v>
      </c>
      <c r="O144" s="94" t="n">
        <f aca="false">(N144-G154)^2</f>
        <v>0.054168190416112</v>
      </c>
    </row>
    <row r="145" customFormat="false" ht="13.8" hidden="false" customHeight="false" outlineLevel="0" collapsed="false">
      <c r="B145" s="16" t="n">
        <v>-1.393</v>
      </c>
      <c r="C145" s="16" t="n">
        <v>1.15</v>
      </c>
      <c r="D145" s="16" t="n">
        <v>1.131</v>
      </c>
      <c r="E145" s="16" t="n">
        <v>0.861</v>
      </c>
      <c r="F145" s="16" t="n">
        <v>2.109</v>
      </c>
      <c r="G145" s="17" t="n">
        <v>1.45</v>
      </c>
      <c r="N145" s="94" t="n">
        <v>0.55064485088073</v>
      </c>
      <c r="O145" s="94" t="n">
        <f aca="false">(N145-G155)^2</f>
        <v>0.145431749759781</v>
      </c>
    </row>
    <row r="146" customFormat="false" ht="13.8" hidden="false" customHeight="false" outlineLevel="0" collapsed="false">
      <c r="B146" s="16" t="n">
        <v>-0.214</v>
      </c>
      <c r="C146" s="16" t="n">
        <v>0.819</v>
      </c>
      <c r="D146" s="16" t="n">
        <v>1.081</v>
      </c>
      <c r="E146" s="16" t="n">
        <v>0.715</v>
      </c>
      <c r="F146" s="16" t="n">
        <v>1.633</v>
      </c>
      <c r="G146" s="17" t="n">
        <v>1.418</v>
      </c>
      <c r="N146" s="94" t="n">
        <v>0.467165331217871</v>
      </c>
      <c r="O146" s="94" t="n">
        <f aca="false">(N146-G156)^2</f>
        <v>0.208697914601278</v>
      </c>
    </row>
    <row r="147" customFormat="false" ht="13.8" hidden="false" customHeight="false" outlineLevel="0" collapsed="false">
      <c r="B147" s="16" t="n">
        <v>-1.429</v>
      </c>
      <c r="C147" s="16" t="n">
        <v>0.987</v>
      </c>
      <c r="D147" s="16" t="n">
        <v>1.077</v>
      </c>
      <c r="E147" s="16" t="n">
        <v>0.561</v>
      </c>
      <c r="F147" s="16" t="n">
        <v>1.051</v>
      </c>
      <c r="G147" s="17" t="n">
        <v>1.362</v>
      </c>
      <c r="N147" s="94" t="n">
        <v>0.519919452569758</v>
      </c>
      <c r="O147" s="94" t="n">
        <f aca="false">(N147-G157)^2</f>
        <v>0.122556389689058</v>
      </c>
    </row>
    <row r="148" customFormat="false" ht="13.8" hidden="false" customHeight="false" outlineLevel="0" collapsed="false">
      <c r="B148" s="16" t="n">
        <v>-0.236</v>
      </c>
      <c r="C148" s="16" t="n">
        <v>0.83</v>
      </c>
      <c r="D148" s="16" t="n">
        <v>0.614</v>
      </c>
      <c r="E148" s="16" t="n">
        <v>0.429</v>
      </c>
      <c r="F148" s="16" t="n">
        <v>0.184</v>
      </c>
      <c r="G148" s="17" t="n">
        <v>1.334</v>
      </c>
      <c r="N148" s="94" t="n">
        <v>0.935125391226804</v>
      </c>
      <c r="O148" s="94" t="n">
        <f aca="false">(N148-G158)^2</f>
        <v>0.0043725673648979</v>
      </c>
    </row>
    <row r="149" customFormat="false" ht="13.8" hidden="false" customHeight="false" outlineLevel="0" collapsed="false">
      <c r="B149" s="16" t="n">
        <v>-1.439</v>
      </c>
      <c r="C149" s="16" t="n">
        <v>0.93</v>
      </c>
      <c r="D149" s="16" t="n">
        <v>0.804</v>
      </c>
      <c r="E149" s="16" t="n">
        <v>0.45</v>
      </c>
      <c r="F149" s="16" t="n">
        <v>-0.789</v>
      </c>
      <c r="G149" s="17" t="n">
        <v>1.298</v>
      </c>
      <c r="N149" s="94" t="n">
        <v>0.982676406537428</v>
      </c>
      <c r="O149" s="94" t="n">
        <f aca="false">(N149-G159)^2</f>
        <v>0.0173386760386101</v>
      </c>
    </row>
    <row r="150" customFormat="false" ht="13.8" hidden="false" customHeight="false" outlineLevel="0" collapsed="false">
      <c r="B150" s="16" t="n">
        <v>0.02</v>
      </c>
      <c r="C150" s="16" t="n">
        <v>0.338</v>
      </c>
      <c r="D150" s="16" t="n">
        <v>0.412</v>
      </c>
      <c r="E150" s="16" t="n">
        <v>1.434</v>
      </c>
      <c r="F150" s="16" t="n">
        <v>0.755</v>
      </c>
      <c r="G150" s="17" t="n">
        <v>1.274</v>
      </c>
      <c r="N150" s="94" t="n">
        <v>0.924624248474513</v>
      </c>
      <c r="O150" s="94" t="n">
        <f aca="false">(N150-G160)^2</f>
        <v>0.0107379848719075</v>
      </c>
    </row>
    <row r="151" customFormat="false" ht="13.8" hidden="false" customHeight="false" outlineLevel="0" collapsed="false">
      <c r="B151" s="16" t="n">
        <v>-0.821</v>
      </c>
      <c r="C151" s="16" t="n">
        <v>1.04</v>
      </c>
      <c r="D151" s="16" t="n">
        <v>1.131</v>
      </c>
      <c r="E151" s="16" t="n">
        <v>1.196</v>
      </c>
      <c r="F151" s="16" t="n">
        <v>0.427</v>
      </c>
      <c r="G151" s="17" t="n">
        <v>1.185</v>
      </c>
      <c r="N151" s="94" t="n">
        <v>0.398275540045121</v>
      </c>
      <c r="O151" s="94" t="n">
        <f aca="false">(N151-G161)^2</f>
        <v>0.162993439565858</v>
      </c>
    </row>
    <row r="152" customFormat="false" ht="13.8" hidden="false" customHeight="false" outlineLevel="0" collapsed="false">
      <c r="B152" s="16" t="n">
        <v>-1.582</v>
      </c>
      <c r="C152" s="16" t="n">
        <v>0.382</v>
      </c>
      <c r="D152" s="16" t="n">
        <v>0.561</v>
      </c>
      <c r="E152" s="16" t="n">
        <v>0.282</v>
      </c>
      <c r="F152" s="16" t="n">
        <v>-0.398</v>
      </c>
      <c r="G152" s="17" t="n">
        <v>1.067</v>
      </c>
      <c r="N152" s="94" t="n">
        <v>0.99715737780166</v>
      </c>
      <c r="O152" s="94" t="n">
        <f aca="false">(N152-G162)^2</f>
        <v>0.0404642906440399</v>
      </c>
    </row>
    <row r="153" customFormat="false" ht="13.8" hidden="false" customHeight="false" outlineLevel="0" collapsed="false">
      <c r="B153" s="16" t="n">
        <v>-0.377</v>
      </c>
      <c r="C153" s="16" t="n">
        <v>0.88</v>
      </c>
      <c r="D153" s="16" t="n">
        <v>1.321</v>
      </c>
      <c r="E153" s="16" t="n">
        <v>0.303</v>
      </c>
      <c r="F153" s="16" t="n">
        <v>0.766</v>
      </c>
      <c r="G153" s="17" t="n">
        <v>1.064</v>
      </c>
      <c r="N153" s="94" t="n">
        <v>1.93796735715348</v>
      </c>
      <c r="O153" s="94" t="n">
        <f aca="false">(N153-G163)^2</f>
        <v>1.36882361680469</v>
      </c>
    </row>
    <row r="154" customFormat="false" ht="13.8" hidden="false" customHeight="false" outlineLevel="0" collapsed="false">
      <c r="B154" s="16" t="n">
        <v>-2.089</v>
      </c>
      <c r="C154" s="16" t="n">
        <v>0.739</v>
      </c>
      <c r="D154" s="16" t="n">
        <v>0.78</v>
      </c>
      <c r="E154" s="16" t="n">
        <v>-0.29</v>
      </c>
      <c r="F154" s="16" t="n">
        <v>-0.144</v>
      </c>
      <c r="G154" s="17" t="n">
        <v>0.933</v>
      </c>
      <c r="N154" s="94" t="n">
        <v>0.299265503101401</v>
      </c>
      <c r="O154" s="94" t="n">
        <f aca="false">(N154-G164)^2</f>
        <v>0.212276276632406</v>
      </c>
    </row>
    <row r="155" customFormat="false" ht="13.8" hidden="false" customHeight="false" outlineLevel="0" collapsed="false">
      <c r="B155" s="16" t="n">
        <v>-1.584</v>
      </c>
      <c r="C155" s="16" t="n">
        <v>0.535</v>
      </c>
      <c r="D155" s="16" t="n">
        <v>0.804</v>
      </c>
      <c r="E155" s="16" t="n">
        <v>-0.248</v>
      </c>
      <c r="F155" s="16" t="n">
        <v>-0.578</v>
      </c>
      <c r="G155" s="17" t="n">
        <v>0.932</v>
      </c>
      <c r="N155" s="94" t="n">
        <v>0.642259103075046</v>
      </c>
      <c r="O155" s="94" t="n">
        <f aca="false">(N155-G165)^2</f>
        <v>0.00823391037474513</v>
      </c>
    </row>
    <row r="156" customFormat="false" ht="13.8" hidden="false" customHeight="false" outlineLevel="0" collapsed="false">
      <c r="B156" s="16" t="n">
        <v>-1.584</v>
      </c>
      <c r="C156" s="16" t="n">
        <v>0.201</v>
      </c>
      <c r="D156" s="16" t="n">
        <v>0.086</v>
      </c>
      <c r="E156" s="16" t="n">
        <v>0.994</v>
      </c>
      <c r="F156" s="16" t="n">
        <v>-0.345</v>
      </c>
      <c r="G156" s="17" t="n">
        <v>0.924</v>
      </c>
      <c r="N156" s="94" t="n">
        <v>0.82922859950985</v>
      </c>
      <c r="O156" s="94" t="n">
        <f aca="false">(N156-G166)^2</f>
        <v>0.0139780017420604</v>
      </c>
    </row>
    <row r="157" customFormat="false" ht="13.8" hidden="false" customHeight="false" outlineLevel="0" collapsed="false">
      <c r="B157" s="16" t="n">
        <v>-1.045</v>
      </c>
      <c r="C157" s="16" t="n">
        <v>0.495</v>
      </c>
      <c r="D157" s="16" t="n">
        <v>0.288</v>
      </c>
      <c r="E157" s="16" t="n">
        <v>0.324</v>
      </c>
      <c r="F157" s="16" t="n">
        <v>0.226</v>
      </c>
      <c r="G157" s="17" t="n">
        <v>0.87</v>
      </c>
      <c r="N157" s="94" t="n">
        <v>0.563482127405112</v>
      </c>
      <c r="O157" s="94" t="n">
        <f aca="false">(N157-G167)^2</f>
        <v>0.0217615227349217</v>
      </c>
    </row>
    <row r="158" customFormat="false" ht="13.8" hidden="false" customHeight="false" outlineLevel="0" collapsed="false">
      <c r="B158" s="16" t="n">
        <v>-2.157</v>
      </c>
      <c r="C158" s="16" t="n">
        <v>0.348</v>
      </c>
      <c r="D158" s="16" t="n">
        <v>0.602</v>
      </c>
      <c r="E158" s="16" t="n">
        <v>1.134</v>
      </c>
      <c r="F158" s="16" t="n">
        <v>0.597</v>
      </c>
      <c r="G158" s="17" t="n">
        <v>0.869</v>
      </c>
      <c r="N158" s="94" t="n">
        <v>0.58416820279756</v>
      </c>
      <c r="O158" s="94" t="n">
        <f aca="false">(N158-G168)^2</f>
        <v>0.0146003232151717</v>
      </c>
    </row>
    <row r="159" customFormat="false" ht="13.8" hidden="false" customHeight="false" outlineLevel="0" collapsed="false">
      <c r="B159" s="16" t="n">
        <v>-1.353</v>
      </c>
      <c r="C159" s="16" t="n">
        <v>0.92</v>
      </c>
      <c r="D159" s="16" t="n">
        <v>1.391</v>
      </c>
      <c r="E159" s="16" t="n">
        <v>-0.213</v>
      </c>
      <c r="F159" s="16" t="n">
        <v>-0.334</v>
      </c>
      <c r="G159" s="17" t="n">
        <v>0.851</v>
      </c>
      <c r="N159" s="94" t="n">
        <v>0.809532150010597</v>
      </c>
      <c r="O159" s="94" t="n">
        <f aca="false">(N159-G169)^2</f>
        <v>0.0128895490860288</v>
      </c>
    </row>
    <row r="160" customFormat="false" ht="13.8" hidden="false" customHeight="false" outlineLevel="0" collapsed="false">
      <c r="B160" s="16" t="n">
        <v>-1.461</v>
      </c>
      <c r="C160" s="16" t="n">
        <v>0.779</v>
      </c>
      <c r="D160" s="16" t="n">
        <v>0.763</v>
      </c>
      <c r="E160" s="16" t="n">
        <v>0.861</v>
      </c>
      <c r="F160" s="16" t="n">
        <v>-0.599</v>
      </c>
      <c r="G160" s="17" t="n">
        <v>0.821</v>
      </c>
    </row>
    <row r="161" customFormat="false" ht="19.7" hidden="false" customHeight="false" outlineLevel="0" collapsed="false">
      <c r="B161" s="16" t="n">
        <v>0.341</v>
      </c>
      <c r="C161" s="16" t="n">
        <v>0.769</v>
      </c>
      <c r="D161" s="16" t="n">
        <v>0.317</v>
      </c>
      <c r="E161" s="16" t="n">
        <v>-0.018</v>
      </c>
      <c r="F161" s="16" t="n">
        <v>-0.26</v>
      </c>
      <c r="G161" s="17" t="n">
        <v>0.802</v>
      </c>
      <c r="N161" s="110" t="s">
        <v>62</v>
      </c>
      <c r="O161" s="111" t="n">
        <f aca="false">SUM(O4:O159)*('Entrainement - Données centrées'!I162)^2</f>
        <v>33.9425219711525</v>
      </c>
    </row>
    <row r="162" customFormat="false" ht="13.8" hidden="false" customHeight="false" outlineLevel="0" collapsed="false">
      <c r="B162" s="16" t="n">
        <v>-0.718</v>
      </c>
      <c r="C162" s="16" t="n">
        <v>0.856</v>
      </c>
      <c r="D162" s="16" t="n">
        <v>0.685</v>
      </c>
      <c r="E162" s="16" t="n">
        <v>0.91</v>
      </c>
      <c r="F162" s="16" t="n">
        <v>0.417</v>
      </c>
      <c r="G162" s="17" t="n">
        <v>0.796</v>
      </c>
    </row>
    <row r="163" customFormat="false" ht="19.7" hidden="false" customHeight="false" outlineLevel="0" collapsed="false">
      <c r="B163" s="16" t="n">
        <v>-1.793</v>
      </c>
      <c r="C163" s="16" t="n">
        <v>0.85</v>
      </c>
      <c r="D163" s="16" t="n">
        <v>1.717</v>
      </c>
      <c r="E163" s="16" t="n">
        <v>1.141</v>
      </c>
      <c r="F163" s="16" t="n">
        <v>3.622</v>
      </c>
      <c r="G163" s="17" t="n">
        <v>0.768</v>
      </c>
      <c r="N163" s="110" t="s">
        <v>63</v>
      </c>
      <c r="O163" s="111" t="n">
        <f aca="false">O161/(156-5-1)</f>
        <v>0.226283479807684</v>
      </c>
    </row>
    <row r="164" customFormat="false" ht="13.8" hidden="false" customHeight="false" outlineLevel="0" collapsed="false">
      <c r="B164" s="16" t="n">
        <v>-1.552</v>
      </c>
      <c r="C164" s="16" t="n">
        <v>0.111</v>
      </c>
      <c r="D164" s="16" t="n">
        <v>0.263</v>
      </c>
      <c r="E164" s="16" t="n">
        <v>0.261</v>
      </c>
      <c r="F164" s="16" t="n">
        <v>-0.387</v>
      </c>
      <c r="G164" s="17" t="n">
        <v>0.76</v>
      </c>
    </row>
    <row r="165" customFormat="false" ht="13.8" hidden="false" customHeight="false" outlineLevel="0" collapsed="false">
      <c r="B165" s="16" t="n">
        <v>-1.371</v>
      </c>
      <c r="C165" s="16" t="n">
        <v>0.933</v>
      </c>
      <c r="D165" s="16" t="n">
        <v>1.296</v>
      </c>
      <c r="E165" s="16" t="n">
        <v>-1.128</v>
      </c>
      <c r="F165" s="16" t="n">
        <v>-0.853</v>
      </c>
      <c r="G165" s="17" t="n">
        <v>0.733</v>
      </c>
    </row>
    <row r="166" customFormat="false" ht="13.8" hidden="false" customHeight="false" outlineLevel="0" collapsed="false">
      <c r="B166" s="16" t="n">
        <v>-1.077</v>
      </c>
      <c r="C166" s="16" t="n">
        <v>0.532</v>
      </c>
      <c r="D166" s="16" t="n">
        <v>0.602</v>
      </c>
      <c r="E166" s="16" t="n">
        <v>1.001</v>
      </c>
      <c r="F166" s="16" t="n">
        <v>-0.006</v>
      </c>
      <c r="G166" s="17" t="n">
        <v>0.711</v>
      </c>
    </row>
    <row r="167" customFormat="false" ht="13.8" hidden="false" customHeight="false" outlineLevel="0" collapsed="false">
      <c r="B167" s="16" t="n">
        <v>-1.393</v>
      </c>
      <c r="C167" s="16" t="n">
        <v>0.987</v>
      </c>
      <c r="D167" s="16" t="n">
        <v>0.643</v>
      </c>
      <c r="E167" s="16" t="n">
        <v>-0.409</v>
      </c>
      <c r="F167" s="16" t="n">
        <v>-1.022</v>
      </c>
      <c r="G167" s="17" t="n">
        <v>0.711</v>
      </c>
    </row>
    <row r="168" customFormat="false" ht="13.8" hidden="false" customHeight="false" outlineLevel="0" collapsed="false">
      <c r="B168" s="16" t="n">
        <v>-2.207</v>
      </c>
      <c r="C168" s="16" t="n">
        <v>0.896</v>
      </c>
      <c r="D168" s="16" t="n">
        <v>-0.051</v>
      </c>
      <c r="E168" s="16" t="n">
        <v>0.673</v>
      </c>
      <c r="F168" s="16" t="n">
        <v>-1.001</v>
      </c>
      <c r="G168" s="17" t="n">
        <v>0.705</v>
      </c>
    </row>
    <row r="169" customFormat="false" ht="13.8" hidden="false" customHeight="false" outlineLevel="0" collapsed="false">
      <c r="B169" s="16" t="n">
        <v>-1.504</v>
      </c>
      <c r="C169" s="16" t="n">
        <v>0.766</v>
      </c>
      <c r="D169" s="16" t="n">
        <v>0.656</v>
      </c>
      <c r="E169" s="16" t="n">
        <v>0.631</v>
      </c>
      <c r="F169" s="16" t="n">
        <v>-0.641</v>
      </c>
      <c r="G169" s="17" t="n">
        <v>0.696</v>
      </c>
    </row>
    <row r="171" customFormat="false" ht="13.8" hidden="false" customHeight="false" outlineLevel="0" collapsed="false">
      <c r="B171" s="12" t="s">
        <v>64</v>
      </c>
      <c r="C171" s="12"/>
      <c r="D171" s="12"/>
      <c r="E171" s="12"/>
      <c r="F171" s="12"/>
    </row>
    <row r="172" customFormat="false" ht="13.8" hidden="false" customHeight="false" outlineLevel="0" collapsed="false">
      <c r="B172" s="112" t="n">
        <f aca="false" t="array" ref="B172:F176">MMULT(TRANSPOSE(B14:F169),B14:F169)+B1*A4:E8</f>
        <v>155.016847446</v>
      </c>
      <c r="C172" s="113" t="n">
        <v>28.033975</v>
      </c>
      <c r="D172" s="113" t="n">
        <v>36.586224</v>
      </c>
      <c r="E172" s="113" t="n">
        <v>1.417552</v>
      </c>
      <c r="F172" s="114" t="n">
        <v>20.744685</v>
      </c>
    </row>
    <row r="173" customFormat="false" ht="13.8" hidden="false" customHeight="false" outlineLevel="0" collapsed="false">
      <c r="B173" s="115" t="n">
        <v>28.033975</v>
      </c>
      <c r="C173" s="116" t="n">
        <v>108.368158446</v>
      </c>
      <c r="D173" s="116" t="n">
        <v>94.13275</v>
      </c>
      <c r="E173" s="116" t="n">
        <v>55.397873</v>
      </c>
      <c r="F173" s="117" t="n">
        <v>61.194501</v>
      </c>
    </row>
    <row r="174" customFormat="false" ht="13.8" hidden="false" customHeight="false" outlineLevel="0" collapsed="false">
      <c r="B174" s="115" t="n">
        <v>36.586224</v>
      </c>
      <c r="C174" s="116" t="n">
        <v>94.13275</v>
      </c>
      <c r="D174" s="116" t="n">
        <v>128.580433446</v>
      </c>
      <c r="E174" s="116" t="n">
        <v>53.874154</v>
      </c>
      <c r="F174" s="117" t="n">
        <v>80.2244810000001</v>
      </c>
    </row>
    <row r="175" customFormat="false" ht="13.8" hidden="false" customHeight="false" outlineLevel="0" collapsed="false">
      <c r="B175" s="115" t="n">
        <v>1.417552</v>
      </c>
      <c r="C175" s="116" t="n">
        <v>55.397873</v>
      </c>
      <c r="D175" s="116" t="n">
        <v>53.874154</v>
      </c>
      <c r="E175" s="116" t="n">
        <v>127.791717446</v>
      </c>
      <c r="F175" s="117" t="n">
        <v>97.281474</v>
      </c>
    </row>
    <row r="176" customFormat="false" ht="13.8" hidden="false" customHeight="false" outlineLevel="0" collapsed="false">
      <c r="B176" s="118" t="n">
        <v>20.744685</v>
      </c>
      <c r="C176" s="119" t="n">
        <v>61.194501</v>
      </c>
      <c r="D176" s="119" t="n">
        <v>80.2244810000001</v>
      </c>
      <c r="E176" s="119" t="n">
        <v>97.281474</v>
      </c>
      <c r="F176" s="120" t="n">
        <v>231.618671446</v>
      </c>
    </row>
    <row r="179" customFormat="false" ht="13.8" hidden="false" customHeight="false" outlineLevel="0" collapsed="false">
      <c r="B179" s="12" t="s">
        <v>65</v>
      </c>
      <c r="C179" s="12"/>
      <c r="D179" s="12"/>
      <c r="E179" s="12"/>
      <c r="F179" s="12"/>
      <c r="T179" s="121"/>
    </row>
    <row r="180" customFormat="false" ht="13.8" hidden="false" customHeight="false" outlineLevel="0" collapsed="false">
      <c r="B180" s="112" t="n">
        <f aca="false" t="array" ref="B180:F184">MINVERSE(B172:F176)</f>
        <v>0.00703641833998463</v>
      </c>
      <c r="C180" s="113" t="n">
        <v>-0.000705677549256232</v>
      </c>
      <c r="D180" s="113" t="n">
        <v>-0.00179158044010084</v>
      </c>
      <c r="E180" s="113" t="n">
        <v>0.00124741959546067</v>
      </c>
      <c r="F180" s="114" t="n">
        <v>-0.00034715207526941</v>
      </c>
    </row>
    <row r="181" customFormat="false" ht="13.8" hidden="false" customHeight="false" outlineLevel="0" collapsed="false">
      <c r="B181" s="115" t="n">
        <v>-0.000705677549256233</v>
      </c>
      <c r="C181" s="116" t="n">
        <v>0.0273390665996535</v>
      </c>
      <c r="D181" s="116" t="n">
        <v>-0.0185584252040441</v>
      </c>
      <c r="E181" s="116" t="n">
        <v>-0.00509020850900642</v>
      </c>
      <c r="F181" s="117" t="n">
        <v>0.00140602454440079</v>
      </c>
    </row>
    <row r="182" customFormat="false" ht="13.8" hidden="false" customHeight="false" outlineLevel="0" collapsed="false">
      <c r="B182" s="115" t="n">
        <v>-0.00179158044010084</v>
      </c>
      <c r="C182" s="116" t="n">
        <v>-0.0185584252040441</v>
      </c>
      <c r="D182" s="116" t="n">
        <v>0.0237373366775232</v>
      </c>
      <c r="E182" s="116" t="n">
        <v>0.000679066444846289</v>
      </c>
      <c r="F182" s="117" t="n">
        <v>-0.00344331807710821</v>
      </c>
    </row>
    <row r="183" customFormat="false" ht="13.8" hidden="false" customHeight="false" outlineLevel="0" collapsed="false">
      <c r="B183" s="115" t="n">
        <v>0.00124741959546067</v>
      </c>
      <c r="C183" s="116" t="n">
        <v>-0.00509020850900642</v>
      </c>
      <c r="D183" s="116" t="n">
        <v>0.000679066444846289</v>
      </c>
      <c r="E183" s="116" t="n">
        <v>0.0131889768116848</v>
      </c>
      <c r="F183" s="117" t="n">
        <v>-0.00454153979989531</v>
      </c>
    </row>
    <row r="184" customFormat="false" ht="13.8" hidden="false" customHeight="false" outlineLevel="0" collapsed="false">
      <c r="B184" s="118" t="n">
        <v>-0.00034715207526941</v>
      </c>
      <c r="C184" s="119" t="n">
        <v>0.00140602454440079</v>
      </c>
      <c r="D184" s="119" t="n">
        <v>-0.00344331807710821</v>
      </c>
      <c r="E184" s="119" t="n">
        <v>-0.00454153979989531</v>
      </c>
      <c r="F184" s="120" t="n">
        <v>0.00707717849966071</v>
      </c>
    </row>
  </sheetData>
  <mergeCells count="9">
    <mergeCell ref="B1:C1"/>
    <mergeCell ref="Q2:U2"/>
    <mergeCell ref="A3:E3"/>
    <mergeCell ref="Q4:U5"/>
    <mergeCell ref="A10:G10"/>
    <mergeCell ref="A11:G11"/>
    <mergeCell ref="B13:F13"/>
    <mergeCell ref="B171:F171"/>
    <mergeCell ref="B179:F1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2021-11-01T08:03:08Z</dcterms:created>
  <dc:creator>Nisrine Fortin</dc:creator>
  <dc:description/>
  <dc:language>en-US</dc:language>
  <cp:lastModifiedBy/>
  <dcterms:modified xsi:type="dcterms:W3CDTF">2021-12-02T18:09:53Z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