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PA\PA &amp; SVP\docs\91_Operation\"/>
    </mc:Choice>
  </mc:AlternateContent>
  <bookViews>
    <workbookView xWindow="0" yWindow="0" windowWidth="20655" windowHeight="9255" activeTab="4"/>
  </bookViews>
  <sheets>
    <sheet name="申請書" sheetId="1" r:id="rId1"/>
    <sheet name="2018年下DMGについて" sheetId="6" r:id="rId2"/>
    <sheet name="参照権限追加" sheetId="2" r:id="rId3"/>
    <sheet name="parameter(2018上)" sheetId="5" r:id="rId4"/>
    <sheet name="運用" sheetId="7" r:id="rId5"/>
    <sheet name="プログラムID削除" sheetId="3" r:id="rId6"/>
    <sheet name="NAS化の仕様について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54" i="5" l="1"/>
  <c r="R254" i="5"/>
  <c r="Q254" i="5"/>
  <c r="AG254" i="5" s="1"/>
  <c r="AE250" i="5"/>
  <c r="AE249" i="5"/>
  <c r="AG246" i="5"/>
  <c r="AF246" i="5" s="1"/>
  <c r="Q246" i="5"/>
  <c r="AG245" i="5"/>
  <c r="AF245" i="5" s="1"/>
  <c r="Q245" i="5"/>
  <c r="AG244" i="5"/>
  <c r="AF244" i="5" s="1"/>
  <c r="Q244" i="5"/>
  <c r="AG243" i="5"/>
  <c r="AF243" i="5" s="1"/>
  <c r="Q243" i="5"/>
  <c r="AG242" i="5"/>
  <c r="AF242" i="5" s="1"/>
  <c r="Q242" i="5"/>
  <c r="AE238" i="5"/>
  <c r="AE237" i="5"/>
  <c r="AG229" i="5"/>
  <c r="S229" i="5"/>
  <c r="AI229" i="5" s="1"/>
  <c r="R229" i="5"/>
  <c r="AH229" i="5" s="1"/>
  <c r="Q229" i="5"/>
  <c r="AE225" i="5"/>
  <c r="AE224" i="5"/>
  <c r="AI218" i="5"/>
  <c r="S218" i="5"/>
  <c r="R218" i="5"/>
  <c r="AH218" i="5" s="1"/>
  <c r="Q218" i="5"/>
  <c r="AG218" i="5" s="1"/>
  <c r="AF218" i="5" s="1"/>
  <c r="AE214" i="5"/>
  <c r="AE218" i="5" s="1"/>
  <c r="AE213" i="5"/>
  <c r="AG207" i="5"/>
  <c r="S207" i="5"/>
  <c r="AI207" i="5" s="1"/>
  <c r="R207" i="5"/>
  <c r="AH207" i="5" s="1"/>
  <c r="Q207" i="5"/>
  <c r="AE203" i="5"/>
  <c r="AE202" i="5"/>
  <c r="AN44" i="5"/>
  <c r="AK44" i="5"/>
  <c r="AJ44" i="5"/>
  <c r="AG44" i="5"/>
  <c r="AF44" i="5"/>
  <c r="X44" i="5"/>
  <c r="W44" i="5"/>
  <c r="AM44" i="5" s="1"/>
  <c r="V44" i="5"/>
  <c r="AL44" i="5" s="1"/>
  <c r="U44" i="5"/>
  <c r="T44" i="5"/>
  <c r="S44" i="5"/>
  <c r="AI44" i="5" s="1"/>
  <c r="R44" i="5"/>
  <c r="AH44" i="5" s="1"/>
  <c r="Q44" i="5"/>
  <c r="AM43" i="5"/>
  <c r="AL43" i="5"/>
  <c r="AI43" i="5"/>
  <c r="AH43" i="5"/>
  <c r="X43" i="5"/>
  <c r="AN43" i="5" s="1"/>
  <c r="W43" i="5"/>
  <c r="V43" i="5"/>
  <c r="U43" i="5"/>
  <c r="AK43" i="5" s="1"/>
  <c r="T43" i="5"/>
  <c r="AJ43" i="5" s="1"/>
  <c r="S43" i="5"/>
  <c r="R43" i="5"/>
  <c r="Q43" i="5"/>
  <c r="AG43" i="5" s="1"/>
  <c r="AF43" i="5" s="1"/>
  <c r="AN42" i="5"/>
  <c r="AK42" i="5"/>
  <c r="AJ42" i="5"/>
  <c r="AG42" i="5"/>
  <c r="X42" i="5"/>
  <c r="W42" i="5"/>
  <c r="AM42" i="5" s="1"/>
  <c r="V42" i="5"/>
  <c r="AL42" i="5" s="1"/>
  <c r="U42" i="5"/>
  <c r="T42" i="5"/>
  <c r="S42" i="5"/>
  <c r="AI42" i="5" s="1"/>
  <c r="R42" i="5"/>
  <c r="AH42" i="5" s="1"/>
  <c r="AF42" i="5" s="1"/>
  <c r="Q42" i="5"/>
  <c r="AM41" i="5"/>
  <c r="AL41" i="5"/>
  <c r="AI41" i="5"/>
  <c r="AH41" i="5"/>
  <c r="X41" i="5"/>
  <c r="AN41" i="5" s="1"/>
  <c r="W41" i="5"/>
  <c r="V41" i="5"/>
  <c r="U41" i="5"/>
  <c r="AK41" i="5" s="1"/>
  <c r="T41" i="5"/>
  <c r="AJ41" i="5" s="1"/>
  <c r="S41" i="5"/>
  <c r="R41" i="5"/>
  <c r="Q41" i="5"/>
  <c r="AG41" i="5" s="1"/>
  <c r="AN40" i="5"/>
  <c r="AK40" i="5"/>
  <c r="AJ40" i="5"/>
  <c r="AG40" i="5"/>
  <c r="X40" i="5"/>
  <c r="W40" i="5"/>
  <c r="AM40" i="5" s="1"/>
  <c r="V40" i="5"/>
  <c r="AL40" i="5" s="1"/>
  <c r="U40" i="5"/>
  <c r="T40" i="5"/>
  <c r="S40" i="5"/>
  <c r="AI40" i="5" s="1"/>
  <c r="AF40" i="5" s="1"/>
  <c r="R40" i="5"/>
  <c r="AH40" i="5" s="1"/>
  <c r="Q40" i="5"/>
  <c r="AM39" i="5"/>
  <c r="AL39" i="5"/>
  <c r="AI39" i="5"/>
  <c r="AH39" i="5"/>
  <c r="X39" i="5"/>
  <c r="AN39" i="5" s="1"/>
  <c r="W39" i="5"/>
  <c r="V39" i="5"/>
  <c r="U39" i="5"/>
  <c r="AK39" i="5" s="1"/>
  <c r="T39" i="5"/>
  <c r="AJ39" i="5" s="1"/>
  <c r="S39" i="5"/>
  <c r="R39" i="5"/>
  <c r="Q39" i="5"/>
  <c r="AG39" i="5" s="1"/>
  <c r="AN38" i="5"/>
  <c r="AK38" i="5"/>
  <c r="AF38" i="5" s="1"/>
  <c r="AJ38" i="5"/>
  <c r="AG38" i="5"/>
  <c r="X38" i="5"/>
  <c r="W38" i="5"/>
  <c r="AM38" i="5" s="1"/>
  <c r="V38" i="5"/>
  <c r="AL38" i="5" s="1"/>
  <c r="U38" i="5"/>
  <c r="T38" i="5"/>
  <c r="S38" i="5"/>
  <c r="AI38" i="5" s="1"/>
  <c r="R38" i="5"/>
  <c r="AH38" i="5" s="1"/>
  <c r="Q38" i="5"/>
  <c r="AM37" i="5"/>
  <c r="AL37" i="5"/>
  <c r="AI37" i="5"/>
  <c r="AH37" i="5"/>
  <c r="X37" i="5"/>
  <c r="AN37" i="5" s="1"/>
  <c r="W37" i="5"/>
  <c r="V37" i="5"/>
  <c r="U37" i="5"/>
  <c r="AK37" i="5" s="1"/>
  <c r="T37" i="5"/>
  <c r="AJ37" i="5" s="1"/>
  <c r="S37" i="5"/>
  <c r="R37" i="5"/>
  <c r="Q37" i="5"/>
  <c r="AG37" i="5" s="1"/>
  <c r="AF37" i="5" s="1"/>
  <c r="AE37" i="5" s="1"/>
  <c r="AE33" i="5"/>
  <c r="AE32" i="5"/>
  <c r="AI22" i="5"/>
  <c r="AH22" i="5"/>
  <c r="T22" i="5"/>
  <c r="AJ22" i="5" s="1"/>
  <c r="S22" i="5"/>
  <c r="R22" i="5"/>
  <c r="Q22" i="5"/>
  <c r="AG22" i="5" s="1"/>
  <c r="AJ21" i="5"/>
  <c r="AG21" i="5"/>
  <c r="AF21" i="5"/>
  <c r="T21" i="5"/>
  <c r="S21" i="5"/>
  <c r="AI21" i="5" s="1"/>
  <c r="R21" i="5"/>
  <c r="AH21" i="5" s="1"/>
  <c r="Q21" i="5"/>
  <c r="AE17" i="5"/>
  <c r="AE16" i="5"/>
  <c r="AI12" i="5"/>
  <c r="V12" i="5"/>
  <c r="AL12" i="5" s="1"/>
  <c r="U12" i="5"/>
  <c r="AK12" i="5" s="1"/>
  <c r="T12" i="5"/>
  <c r="AJ12" i="5" s="1"/>
  <c r="S12" i="5"/>
  <c r="R12" i="5"/>
  <c r="AH12" i="5" s="1"/>
  <c r="Q12" i="5"/>
  <c r="AG12" i="5" s="1"/>
  <c r="AG11" i="5"/>
  <c r="V11" i="5"/>
  <c r="AL11" i="5" s="1"/>
  <c r="U11" i="5"/>
  <c r="AK11" i="5" s="1"/>
  <c r="T11" i="5"/>
  <c r="AJ11" i="5" s="1"/>
  <c r="S11" i="5"/>
  <c r="AI11" i="5" s="1"/>
  <c r="AF11" i="5" s="1"/>
  <c r="R11" i="5"/>
  <c r="AH11" i="5" s="1"/>
  <c r="Q11" i="5"/>
  <c r="AI10" i="5"/>
  <c r="V10" i="5"/>
  <c r="AL10" i="5" s="1"/>
  <c r="U10" i="5"/>
  <c r="AK10" i="5" s="1"/>
  <c r="T10" i="5"/>
  <c r="AJ10" i="5" s="1"/>
  <c r="S10" i="5"/>
  <c r="R10" i="5"/>
  <c r="AH10" i="5" s="1"/>
  <c r="Q10" i="5"/>
  <c r="AG10" i="5" s="1"/>
  <c r="AE6" i="5"/>
  <c r="AE5" i="5"/>
  <c r="AF10" i="5" l="1"/>
  <c r="AE10" i="5" s="1"/>
  <c r="AF12" i="5"/>
  <c r="AE254" i="5"/>
  <c r="AE246" i="5"/>
  <c r="AE245" i="5"/>
  <c r="AE244" i="5"/>
  <c r="AE243" i="5"/>
  <c r="AE242" i="5"/>
  <c r="AE11" i="5"/>
  <c r="AE12" i="5"/>
  <c r="AE21" i="5"/>
  <c r="AE44" i="5"/>
  <c r="AF39" i="5"/>
  <c r="AF207" i="5"/>
  <c r="AE207" i="5" s="1"/>
  <c r="AF254" i="5"/>
  <c r="AF22" i="5"/>
  <c r="AE22" i="5"/>
  <c r="AE43" i="5"/>
  <c r="AE39" i="5"/>
  <c r="AF41" i="5"/>
  <c r="AE41" i="5" s="1"/>
  <c r="AF229" i="5"/>
  <c r="AE229" i="5" s="1"/>
  <c r="AE38" i="5"/>
  <c r="AE40" i="5"/>
  <c r="AE42" i="5"/>
  <c r="B4" i="3" l="1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19" i="3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<sst xmlns="http://schemas.openxmlformats.org/spreadsheetml/2006/main" count="1374" uniqueCount="533">
  <si>
    <t>Owner(2018/7/19現在、上郡さん、能見さん、岡部さん)へApproveを依頼する。</t>
    <rPh sb="15" eb="17">
      <t>ゲンザイ</t>
    </rPh>
    <rPh sb="18" eb="20">
      <t>カミゴオリ</t>
    </rPh>
    <rPh sb="23" eb="25">
      <t>ノウミ</t>
    </rPh>
    <rPh sb="28" eb="30">
      <t>オカベ</t>
    </rPh>
    <rPh sb="42" eb="44">
      <t>イライ</t>
    </rPh>
    <phoneticPr fontId="1"/>
  </si>
  <si>
    <t>GroupManagerで、JP_HarmonyU_UG へ追加登録を依頼する。</t>
    <rPh sb="30" eb="32">
      <t>ツイカ</t>
    </rPh>
    <rPh sb="32" eb="34">
      <t>トウロク</t>
    </rPh>
    <rPh sb="35" eb="37">
      <t>イライ</t>
    </rPh>
    <phoneticPr fontId="1"/>
  </si>
  <si>
    <t>以下はTCS AMSにアクセス権の申請を出す際のService Requestへのリンクです</t>
  </si>
  <si>
    <t>Japan Data Support Access Management</t>
  </si>
  <si>
    <t>1.Japan Data SupportRequest for Application Access – Individual</t>
  </si>
  <si>
    <t>2.Japan Data Support Request for Application Access – System to System</t>
  </si>
  <si>
    <t>3.Japan Data Support Request for Application On and Off Board – IT and DS</t>
  </si>
  <si>
    <t>こちらはそれ以外のサービスリクエスト申請に使います。</t>
  </si>
  <si>
    <t>1.Request for Data/Information</t>
  </si>
  <si>
    <t>2.Work Effort Estimate</t>
  </si>
  <si>
    <t>3.Impact Assessment</t>
  </si>
  <si>
    <t>4.Documentation Update</t>
  </si>
  <si>
    <t>5.Non-production Environment Refresh</t>
  </si>
  <si>
    <t>6.Regression Testing</t>
  </si>
  <si>
    <t>7.IT Data Load</t>
  </si>
  <si>
    <t>Service Requestで、アクセス権の申請を行う</t>
    <rPh sb="21" eb="22">
      <t>ケン</t>
    </rPh>
    <rPh sb="23" eb="25">
      <t>シンセイ</t>
    </rPh>
    <rPh sb="26" eb="27">
      <t>オコナ</t>
    </rPh>
    <phoneticPr fontId="1"/>
  </si>
  <si>
    <t>Japan Data Support Consulting Request</t>
    <phoneticPr fontId="1"/>
  </si>
  <si>
    <t>individual</t>
    <phoneticPr fontId="1"/>
  </si>
  <si>
    <t>DownStream</t>
    <phoneticPr fontId="1"/>
  </si>
  <si>
    <t>PA/SVP</t>
    <phoneticPr fontId="1"/>
  </si>
  <si>
    <t>Add user to informatica Cloud for PA&amp;SVP application and add mailing list to Cloud task result.</t>
    <phoneticPr fontId="1"/>
  </si>
  <si>
    <t>Requested For欄へ、ユーザ申請をする人の名前を入力する</t>
    <rPh sb="13" eb="14">
      <t>ラン</t>
    </rPh>
    <rPh sb="19" eb="21">
      <t>シンセイ</t>
    </rPh>
    <rPh sb="24" eb="25">
      <t>ヒト</t>
    </rPh>
    <rPh sb="26" eb="28">
      <t>ナマエ</t>
    </rPh>
    <rPh sb="29" eb="31">
      <t>ニュウリョク</t>
    </rPh>
    <phoneticPr fontId="1"/>
  </si>
  <si>
    <t>×</t>
    <phoneticPr fontId="8"/>
  </si>
  <si>
    <t>○</t>
    <phoneticPr fontId="8"/>
  </si>
  <si>
    <t>M_TRGT_PRDCT_SR</t>
    <phoneticPr fontId="8"/>
  </si>
  <si>
    <t>M_TRGT_PRDCT_SD</t>
    <phoneticPr fontId="8"/>
  </si>
  <si>
    <t>M_TRGT_PRDCT_MR</t>
    <phoneticPr fontId="8"/>
  </si>
  <si>
    <t>M_TRGT_PRDCT_GRP_SR</t>
    <phoneticPr fontId="8"/>
  </si>
  <si>
    <t>M_TRGT_PRDCT_GRP_SD</t>
    <phoneticPr fontId="8"/>
  </si>
  <si>
    <t>M_TRGT_PRDCT_GRP_MR</t>
    <phoneticPr fontId="8"/>
  </si>
  <si>
    <t>毎月</t>
    <rPh sb="0" eb="2">
      <t>マイツキ</t>
    </rPh>
    <phoneticPr fontId="8"/>
  </si>
  <si>
    <t>P_PRCS_YM</t>
    <phoneticPr fontId="8"/>
  </si>
  <si>
    <t>毎月あるかも</t>
    <rPh sb="0" eb="2">
      <t>マイツキ</t>
    </rPh>
    <phoneticPr fontId="8"/>
  </si>
  <si>
    <t>P_PRCS_SOU</t>
    <phoneticPr fontId="8"/>
  </si>
  <si>
    <t>期に一度</t>
    <rPh sb="0" eb="1">
      <t>キ</t>
    </rPh>
    <rPh sb="2" eb="4">
      <t>イチド</t>
    </rPh>
    <phoneticPr fontId="8"/>
  </si>
  <si>
    <t>M_EXCLSN_SR</t>
    <phoneticPr fontId="8"/>
  </si>
  <si>
    <t>M_EXCLSN_SD</t>
    <phoneticPr fontId="8"/>
  </si>
  <si>
    <t>M_EXCLSN_MR</t>
    <phoneticPr fontId="8"/>
  </si>
  <si>
    <t>M_RNKNG_GRP</t>
    <phoneticPr fontId="8"/>
  </si>
  <si>
    <t>ほぼ無し</t>
    <rPh sb="2" eb="3">
      <t>ナ</t>
    </rPh>
    <phoneticPr fontId="8"/>
  </si>
  <si>
    <t>M_MIN_CAP</t>
    <phoneticPr fontId="8"/>
  </si>
  <si>
    <t>M_MAX_CAP</t>
    <phoneticPr fontId="8"/>
  </si>
  <si>
    <t>delete</t>
    <phoneticPr fontId="8"/>
  </si>
  <si>
    <t>insert</t>
    <phoneticPr fontId="8"/>
  </si>
  <si>
    <t>update</t>
    <phoneticPr fontId="8"/>
  </si>
  <si>
    <t>更新頻度</t>
    <rPh sb="0" eb="2">
      <t>コウシン</t>
    </rPh>
    <rPh sb="2" eb="4">
      <t>ヒンド</t>
    </rPh>
    <phoneticPr fontId="8"/>
  </si>
  <si>
    <t>←対象者のシステムID</t>
    <rPh sb="1" eb="3">
      <t>タイショウ</t>
    </rPh>
    <rPh sb="3" eb="4">
      <t>シャ</t>
    </rPh>
    <phoneticPr fontId="8"/>
  </si>
  <si>
    <t>C256233</t>
    <phoneticPr fontId="8"/>
  </si>
  <si>
    <t>←削除プログラム(複数の場合は、カンマ区切り)</t>
    <rPh sb="1" eb="3">
      <t>サクジョ</t>
    </rPh>
    <rPh sb="9" eb="11">
      <t>フクスウ</t>
    </rPh>
    <rPh sb="12" eb="14">
      <t>バアイ</t>
    </rPh>
    <rPh sb="19" eb="21">
      <t>クギ</t>
    </rPh>
    <phoneticPr fontId="8"/>
  </si>
  <si>
    <t>70, 71</t>
    <phoneticPr fontId="8"/>
  </si>
  <si>
    <t>参照権限追加のSQL</t>
    <rPh sb="0" eb="2">
      <t>サンショウ</t>
    </rPh>
    <rPh sb="2" eb="4">
      <t>ケンゲン</t>
    </rPh>
    <rPh sb="4" eb="6">
      <t>ツイカ</t>
    </rPh>
    <phoneticPr fontId="1"/>
  </si>
  <si>
    <t>L_MAX_CAP</t>
    <phoneticPr fontId="8"/>
  </si>
  <si>
    <t>L_MIN_CAP</t>
    <phoneticPr fontId="8"/>
  </si>
  <si>
    <t>L_RNKNG_GRP</t>
    <phoneticPr fontId="8"/>
  </si>
  <si>
    <t>L_EXCLSN_MR</t>
    <phoneticPr fontId="8"/>
  </si>
  <si>
    <t>L_EXCLSN_SD</t>
    <phoneticPr fontId="8"/>
  </si>
  <si>
    <t>L_EXCLSN_SR</t>
    <phoneticPr fontId="8"/>
  </si>
  <si>
    <t>L_TRGT_PRDCT_GRP</t>
    <phoneticPr fontId="1"/>
  </si>
  <si>
    <t>L_TRGT_PRDCT</t>
    <phoneticPr fontId="1"/>
  </si>
  <si>
    <t>Master Table</t>
    <phoneticPr fontId="1"/>
  </si>
  <si>
    <t>評価プログラムIDをキーにして、Delete &amp; Insert</t>
    <rPh sb="0" eb="2">
      <t>ヒョウカ</t>
    </rPh>
    <phoneticPr fontId="1"/>
  </si>
  <si>
    <t>全件おきかえ、Truncate &amp; Insert</t>
    <rPh sb="0" eb="2">
      <t>ゼンケン</t>
    </rPh>
    <phoneticPr fontId="1"/>
  </si>
  <si>
    <t>KEYをキーにして、update。(必ず１件だけしか、存在してはいけない）</t>
    <rPh sb="18" eb="19">
      <t>カナラ</t>
    </rPh>
    <rPh sb="21" eb="22">
      <t>ケン</t>
    </rPh>
    <rPh sb="27" eb="29">
      <t>ソンザイ</t>
    </rPh>
    <phoneticPr fontId="1"/>
  </si>
  <si>
    <t>RUN_PAA_JOB</t>
    <phoneticPr fontId="1"/>
  </si>
  <si>
    <t>Check</t>
    <phoneticPr fontId="1"/>
  </si>
  <si>
    <t>○</t>
    <phoneticPr fontId="1"/>
  </si>
  <si>
    <t>RUN_PAA_PUBLISH</t>
    <phoneticPr fontId="1"/>
  </si>
  <si>
    <t>新規追加のみ</t>
    <rPh sb="0" eb="2">
      <t>シンキ</t>
    </rPh>
    <rPh sb="2" eb="4">
      <t>ツイカ</t>
    </rPh>
    <phoneticPr fontId="1"/>
  </si>
  <si>
    <t>RUN_PAA_VALIDATIONS</t>
    <phoneticPr fontId="1"/>
  </si>
  <si>
    <t>REFRESH_PA</t>
    <phoneticPr fontId="1"/>
  </si>
  <si>
    <t>VALIDATE_PA</t>
    <phoneticPr fontId="1"/>
  </si>
  <si>
    <t>L_RNKNG_GRP.csv</t>
    <phoneticPr fontId="8"/>
  </si>
  <si>
    <t>L_MAX_CAP.csv</t>
    <phoneticPr fontId="8"/>
  </si>
  <si>
    <t>L_MIN_CAP.csv</t>
    <phoneticPr fontId="8"/>
  </si>
  <si>
    <t>L_EXCLSN_MR.csv</t>
    <phoneticPr fontId="8"/>
  </si>
  <si>
    <t>L_EXCLSN_SD.csv</t>
    <phoneticPr fontId="8"/>
  </si>
  <si>
    <t>L_EXCLSN_SR.csv</t>
    <phoneticPr fontId="8"/>
  </si>
  <si>
    <t>L_TRGT_PRDCT_GRP.csv</t>
    <phoneticPr fontId="1"/>
  </si>
  <si>
    <t>L_TRGT_PRDCT.csv</t>
    <phoneticPr fontId="1"/>
  </si>
  <si>
    <t>P_PRCS_SOU.csv</t>
    <phoneticPr fontId="8"/>
  </si>
  <si>
    <t>P_PRCS_YM.csv</t>
    <phoneticPr fontId="8"/>
  </si>
  <si>
    <t>Cloud JOB</t>
    <phoneticPr fontId="1"/>
  </si>
  <si>
    <t>Oracle Procedure</t>
    <phoneticPr fontId="1"/>
  </si>
  <si>
    <t>Staging Table</t>
    <phoneticPr fontId="1"/>
  </si>
  <si>
    <t>csv File</t>
    <phoneticPr fontId="1"/>
  </si>
  <si>
    <t>新Procedureを作成するか、REFRESH_PAの中に入れるか？</t>
    <rPh sb="0" eb="1">
      <t>シン</t>
    </rPh>
    <rPh sb="11" eb="13">
      <t>サクセイ</t>
    </rPh>
    <rPh sb="28" eb="29">
      <t>ナカ</t>
    </rPh>
    <rPh sb="30" eb="31">
      <t>イ</t>
    </rPh>
    <phoneticPr fontId="1"/>
  </si>
  <si>
    <t>新Procedureを作成する</t>
    <rPh sb="0" eb="1">
      <t>シン</t>
    </rPh>
    <rPh sb="11" eb="13">
      <t>サクセイ</t>
    </rPh>
    <phoneticPr fontId="1"/>
  </si>
  <si>
    <t>無しにして、直接MasterTableに取り込む？もしくは、他と同様にStagingTableに入れる？</t>
    <rPh sb="0" eb="1">
      <t>ナ</t>
    </rPh>
    <rPh sb="6" eb="8">
      <t>チョクセツ</t>
    </rPh>
    <rPh sb="20" eb="21">
      <t>ト</t>
    </rPh>
    <rPh sb="22" eb="23">
      <t>コ</t>
    </rPh>
    <rPh sb="30" eb="31">
      <t>ホカ</t>
    </rPh>
    <rPh sb="32" eb="34">
      <t>ドウヨウ</t>
    </rPh>
    <rPh sb="48" eb="49">
      <t>イ</t>
    </rPh>
    <phoneticPr fontId="1"/>
  </si>
  <si>
    <t>新規Cloud Job追加</t>
    <rPh sb="0" eb="2">
      <t>シンキ</t>
    </rPh>
    <rPh sb="11" eb="13">
      <t>ツイカ</t>
    </rPh>
    <phoneticPr fontId="1"/>
  </si>
  <si>
    <t>実績公開年月(JD_YM)、ランキング公開年月(RNKNG_YM)のみ更新可能</t>
    <rPh sb="0" eb="2">
      <t>ジッセキ</t>
    </rPh>
    <rPh sb="2" eb="4">
      <t>コウカイ</t>
    </rPh>
    <rPh sb="4" eb="6">
      <t>ネンゲツ</t>
    </rPh>
    <rPh sb="19" eb="21">
      <t>コウカイ</t>
    </rPh>
    <rPh sb="21" eb="23">
      <t>ネンゲツ</t>
    </rPh>
    <rPh sb="35" eb="37">
      <t>コウシン</t>
    </rPh>
    <rPh sb="37" eb="39">
      <t>カノウ</t>
    </rPh>
    <phoneticPr fontId="1"/>
  </si>
  <si>
    <t>新規追加とプログラム名称のみ更新可能</t>
    <rPh sb="0" eb="2">
      <t>シンキ</t>
    </rPh>
    <rPh sb="2" eb="4">
      <t>ツイカ</t>
    </rPh>
    <rPh sb="10" eb="12">
      <t>メイショウ</t>
    </rPh>
    <rPh sb="14" eb="16">
      <t>コウシン</t>
    </rPh>
    <rPh sb="16" eb="18">
      <t>カノウ</t>
    </rPh>
    <phoneticPr fontId="1"/>
  </si>
  <si>
    <t>削除はDataChangeで実施する(実施時は「プログラムID削除」シートのSQLを使用する)</t>
    <rPh sb="0" eb="2">
      <t>サクジョ</t>
    </rPh>
    <rPh sb="14" eb="16">
      <t>ジッシ</t>
    </rPh>
    <rPh sb="19" eb="21">
      <t>ジッシ</t>
    </rPh>
    <rPh sb="21" eb="22">
      <t>ジ</t>
    </rPh>
    <rPh sb="31" eb="33">
      <t>サクジョ</t>
    </rPh>
    <rPh sb="42" eb="44">
      <t>シヨウ</t>
    </rPh>
    <phoneticPr fontId="1"/>
  </si>
  <si>
    <t>→過去分のUPDATEは、できないようにする。当期のみ可能にする。</t>
    <phoneticPr fontId="1"/>
  </si>
  <si>
    <t>仕様</t>
    <rPh sb="0" eb="2">
      <t>シヨウ</t>
    </rPh>
    <phoneticPr fontId="1"/>
  </si>
  <si>
    <t>備考</t>
    <rPh sb="0" eb="2">
      <t>ビコウ</t>
    </rPh>
    <phoneticPr fontId="1"/>
  </si>
  <si>
    <t>L_RNKNG_GRPのプログラムID,JD_YM, RNKNG_YMのみのファイルとする</t>
    <phoneticPr fontId="8"/>
  </si>
  <si>
    <t>実装あり</t>
    <rPh sb="0" eb="2">
      <t>ジッソウ</t>
    </rPh>
    <phoneticPr fontId="1"/>
  </si>
  <si>
    <t>csvファイル</t>
    <phoneticPr fontId="1"/>
  </si>
  <si>
    <t>PAのNASフォルダに配置</t>
    <rPh sb="11" eb="13">
      <t>ハイチ</t>
    </rPh>
    <phoneticPr fontId="1"/>
  </si>
  <si>
    <t>Staging Table</t>
    <phoneticPr fontId="1"/>
  </si>
  <si>
    <t>NASフォルダからLinuxへFTPし、</t>
    <phoneticPr fontId="1"/>
  </si>
  <si>
    <t>truncate &amp; insert で</t>
    <phoneticPr fontId="1"/>
  </si>
  <si>
    <t>DBへそのまま取り込む</t>
    <phoneticPr fontId="1"/>
  </si>
  <si>
    <t>Check OKだったデータを</t>
    <phoneticPr fontId="1"/>
  </si>
  <si>
    <t>Stagingから、仕様に沿って</t>
    <rPh sb="10" eb="12">
      <t>シヨウ</t>
    </rPh>
    <rPh sb="13" eb="14">
      <t>ソ</t>
    </rPh>
    <phoneticPr fontId="1"/>
  </si>
  <si>
    <t>MasterTableへ登録する</t>
    <rPh sb="12" eb="14">
      <t>トウロク</t>
    </rPh>
    <phoneticPr fontId="1"/>
  </si>
  <si>
    <t>RUN_PAA_VALIDATIONSでは、</t>
    <phoneticPr fontId="1"/>
  </si>
  <si>
    <t>Check Programは未実装ですが、</t>
    <rPh sb="14" eb="15">
      <t>ミ</t>
    </rPh>
    <rPh sb="15" eb="17">
      <t>ジッソウ</t>
    </rPh>
    <phoneticPr fontId="1"/>
  </si>
  <si>
    <t>ここで作成されたMasterTableを使用して、RUN_PAA_JOB-REFRESH_PAが処理されています。</t>
    <rPh sb="3" eb="5">
      <t>サクセイ</t>
    </rPh>
    <rPh sb="20" eb="22">
      <t>シヨウ</t>
    </rPh>
    <rPh sb="48" eb="50">
      <t>ショリ</t>
    </rPh>
    <phoneticPr fontId="1"/>
  </si>
  <si>
    <t>ピンクの枠の部分は、TCSが担当していました</t>
    <rPh sb="4" eb="5">
      <t>ワク</t>
    </rPh>
    <rPh sb="6" eb="8">
      <t>ブブン</t>
    </rPh>
    <rPh sb="14" eb="16">
      <t>タントウ</t>
    </rPh>
    <phoneticPr fontId="1"/>
  </si>
  <si>
    <t>緑の枠の部分は、松村さんが担当していました</t>
    <rPh sb="0" eb="1">
      <t>ミドリ</t>
    </rPh>
    <rPh sb="2" eb="3">
      <t>ワク</t>
    </rPh>
    <rPh sb="4" eb="6">
      <t>ブブン</t>
    </rPh>
    <rPh sb="8" eb="10">
      <t>マツムラ</t>
    </rPh>
    <rPh sb="13" eb="15">
      <t>タントウ</t>
    </rPh>
    <phoneticPr fontId="1"/>
  </si>
  <si>
    <t>PAマスタ・パラメータ設定 / PA SET MASTER &amp; PARAMETER</t>
    <rPh sb="11" eb="13">
      <t>セッテイ</t>
    </rPh>
    <phoneticPr fontId="8"/>
  </si>
  <si>
    <t xml:space="preserve">insert into </t>
    <phoneticPr fontId="8"/>
  </si>
  <si>
    <t>CAPの設定/Set CAP</t>
    <rPh sb="4" eb="6">
      <t>セッテイ</t>
    </rPh>
    <phoneticPr fontId="8"/>
  </si>
  <si>
    <t>MAX CAPマスタ</t>
    <phoneticPr fontId="8"/>
  </si>
  <si>
    <t>CAP_ID</t>
    <phoneticPr fontId="8"/>
  </si>
  <si>
    <t>CAP_NM</t>
  </si>
  <si>
    <t>CAP_TYP</t>
  </si>
  <si>
    <t>CAP_VALUE</t>
    <phoneticPr fontId="8"/>
  </si>
  <si>
    <t>NTNL_MLTPL</t>
    <phoneticPr fontId="8"/>
  </si>
  <si>
    <t>INCLD_MSCLNS</t>
    <phoneticPr fontId="8"/>
  </si>
  <si>
    <t>NUMBER (2)</t>
    <phoneticPr fontId="8"/>
  </si>
  <si>
    <t>VARCHAR2 (64 Char)</t>
    <phoneticPr fontId="8"/>
  </si>
  <si>
    <t>NUMBER (1)</t>
  </si>
  <si>
    <t>NUMBER (3)</t>
  </si>
  <si>
    <t>NUMBER</t>
    <phoneticPr fontId="8"/>
  </si>
  <si>
    <t>CHAR (1 Byte)</t>
  </si>
  <si>
    <t>MAX CAP ID</t>
    <phoneticPr fontId="8"/>
  </si>
  <si>
    <t>MAX CAP名</t>
    <rPh sb="7" eb="8">
      <t>メイ</t>
    </rPh>
    <phoneticPr fontId="8"/>
  </si>
  <si>
    <t>CAPタイプ
1:CAPなし
2:固定値
3:全国達成率の倍数</t>
    <rPh sb="17" eb="20">
      <t>コテイチ</t>
    </rPh>
    <rPh sb="23" eb="25">
      <t>ゼンコク</t>
    </rPh>
    <rPh sb="25" eb="27">
      <t>タッセイ</t>
    </rPh>
    <rPh sb="27" eb="28">
      <t>リツ</t>
    </rPh>
    <rPh sb="29" eb="31">
      <t>バイスウ</t>
    </rPh>
    <phoneticPr fontId="8"/>
  </si>
  <si>
    <t>MAX CAP固定値
CAP_TYPが1と3のときは、NULLをセット
2のときは、固定値をセット</t>
    <rPh sb="7" eb="9">
      <t>コテイ</t>
    </rPh>
    <rPh sb="9" eb="10">
      <t>アタイ</t>
    </rPh>
    <rPh sb="42" eb="45">
      <t>コテイチ</t>
    </rPh>
    <phoneticPr fontId="8"/>
  </si>
  <si>
    <t>全国達成率の何倍をCAPにするか(倍数)
CAP_TYPが1と2のときは、NULLをセット
3のときは、全国達成率の倍数をセット</t>
    <rPh sb="0" eb="2">
      <t>ゼンコク</t>
    </rPh>
    <rPh sb="2" eb="5">
      <t>タッセイリツ</t>
    </rPh>
    <rPh sb="6" eb="8">
      <t>ナンバイ</t>
    </rPh>
    <rPh sb="17" eb="19">
      <t>バイスウ</t>
    </rPh>
    <rPh sb="58" eb="60">
      <t>バイスウ</t>
    </rPh>
    <phoneticPr fontId="8"/>
  </si>
  <si>
    <t>CAP値の全国達成率算出時に全国雑売りを含むか？(CAP_TYPが1と2のときは、NULLをセット)
'Y': 含む
'N': 含まない</t>
    <rPh sb="3" eb="4">
      <t>アタイ</t>
    </rPh>
    <rPh sb="5" eb="7">
      <t>ゼンコク</t>
    </rPh>
    <rPh sb="7" eb="10">
      <t>タッセイリツ</t>
    </rPh>
    <rPh sb="10" eb="12">
      <t>サンシュツ</t>
    </rPh>
    <rPh sb="12" eb="13">
      <t>ジ</t>
    </rPh>
    <rPh sb="14" eb="16">
      <t>ゼンコク</t>
    </rPh>
    <rPh sb="16" eb="17">
      <t>ザツ</t>
    </rPh>
    <rPh sb="17" eb="18">
      <t>ウ</t>
    </rPh>
    <rPh sb="20" eb="21">
      <t>フク</t>
    </rPh>
    <rPh sb="56" eb="57">
      <t>フク</t>
    </rPh>
    <rPh sb="64" eb="65">
      <t>フク</t>
    </rPh>
    <phoneticPr fontId="8"/>
  </si>
  <si>
    <t>Name of the CAP</t>
    <phoneticPr fontId="8"/>
  </si>
  <si>
    <t>CAP type
1:
2:
3:</t>
    <phoneticPr fontId="8"/>
  </si>
  <si>
    <t>MAX CAP fixed value
When CAP_TYP is 1 or 3, then set NULL
When CAP_TYP is 2, then set fixed value.</t>
    <phoneticPr fontId="8"/>
  </si>
  <si>
    <t>Include National MISC
'Y': include national MISC sales
'N': not to include national MISC sales</t>
    <phoneticPr fontId="8"/>
  </si>
  <si>
    <t>NO_CAP</t>
    <phoneticPr fontId="8"/>
  </si>
  <si>
    <t>);</t>
    <phoneticPr fontId="8"/>
  </si>
  <si>
    <t>NATION_A</t>
    <phoneticPr fontId="8"/>
  </si>
  <si>
    <t>Y</t>
    <phoneticPr fontId="8"/>
  </si>
  <si>
    <t>NATION_A_NOT_INCLUDE</t>
    <phoneticPr fontId="8"/>
  </si>
  <si>
    <t>N</t>
    <phoneticPr fontId="8"/>
  </si>
  <si>
    <t>MIN CAPマスタ</t>
    <phoneticPr fontId="8"/>
  </si>
  <si>
    <t>MIN CAP ID</t>
    <phoneticPr fontId="8"/>
  </si>
  <si>
    <t>MIN CAP名</t>
    <rPh sb="7" eb="8">
      <t>メイ</t>
    </rPh>
    <phoneticPr fontId="8"/>
  </si>
  <si>
    <t>CAPタイプ
1:CAPなし
2:固定値</t>
    <rPh sb="17" eb="20">
      <t>コテイチ</t>
    </rPh>
    <phoneticPr fontId="8"/>
  </si>
  <si>
    <t>MIN CAP固定値
CAP_TYPが1のときは、NULLをセット
2のときは、固定値をセット</t>
    <rPh sb="7" eb="9">
      <t>コテイ</t>
    </rPh>
    <rPh sb="9" eb="10">
      <t>アタイ</t>
    </rPh>
    <rPh sb="40" eb="43">
      <t>コテイチ</t>
    </rPh>
    <phoneticPr fontId="8"/>
  </si>
  <si>
    <t>Name of the CAP</t>
  </si>
  <si>
    <t>CAP type
1:
2:</t>
    <phoneticPr fontId="8"/>
  </si>
  <si>
    <t>MIN CAP fixed value
When CAP_TYP is 1, then set NULL
When CAP_TYP is 2, then set fixed value.</t>
    <phoneticPr fontId="8"/>
  </si>
  <si>
    <t>MIN_CAP</t>
    <phoneticPr fontId="8"/>
  </si>
  <si>
    <t>自由にCAPタイプを選択し、CAP IDとCAP名をつけて、CAPの設定を作成することが可能。ここで設定したものを、達成率計算の設定で、使用する。</t>
    <rPh sb="0" eb="2">
      <t>ジユウ</t>
    </rPh>
    <rPh sb="10" eb="12">
      <t>センタク</t>
    </rPh>
    <rPh sb="24" eb="25">
      <t>メイ</t>
    </rPh>
    <rPh sb="34" eb="36">
      <t>セッテイ</t>
    </rPh>
    <rPh sb="37" eb="39">
      <t>サクセイ</t>
    </rPh>
    <rPh sb="44" eb="46">
      <t>カノウ</t>
    </rPh>
    <rPh sb="50" eb="52">
      <t>セッテイ</t>
    </rPh>
    <rPh sb="58" eb="61">
      <t>タッセイリツ</t>
    </rPh>
    <rPh sb="61" eb="63">
      <t>ケイサン</t>
    </rPh>
    <rPh sb="64" eb="66">
      <t>セッテイ</t>
    </rPh>
    <rPh sb="68" eb="70">
      <t>シヨウ</t>
    </rPh>
    <phoneticPr fontId="8"/>
  </si>
  <si>
    <t>評価プログラムIDの設定/Set Program ID</t>
    <rPh sb="0" eb="2">
      <t>ヒョウカ</t>
    </rPh>
    <rPh sb="10" eb="12">
      <t>セッテイ</t>
    </rPh>
    <phoneticPr fontId="8"/>
  </si>
  <si>
    <t>評価プログラムIDマスタ</t>
    <rPh sb="0" eb="2">
      <t>ヒョウカ</t>
    </rPh>
    <phoneticPr fontId="8"/>
  </si>
  <si>
    <t>RNKNG_GRP_ID</t>
  </si>
  <si>
    <t>RNKNG_GRP_NM</t>
  </si>
  <si>
    <t>SOU</t>
  </si>
  <si>
    <t>Y_F</t>
    <phoneticPr fontId="8"/>
  </si>
  <si>
    <t>M_F</t>
    <phoneticPr fontId="8"/>
  </si>
  <si>
    <t>Y_T</t>
    <phoneticPr fontId="8"/>
  </si>
  <si>
    <t>M_T</t>
    <phoneticPr fontId="8"/>
  </si>
  <si>
    <t>USE_INTL_CNT</t>
  </si>
  <si>
    <t>JD_Y</t>
    <phoneticPr fontId="8"/>
  </si>
  <si>
    <t>JD_M</t>
    <phoneticPr fontId="8"/>
  </si>
  <si>
    <t>RNKNG_Y</t>
    <phoneticPr fontId="8"/>
  </si>
  <si>
    <t>RNKNG_M</t>
    <phoneticPr fontId="8"/>
  </si>
  <si>
    <t>YM_F</t>
    <phoneticPr fontId="8"/>
  </si>
  <si>
    <t>YM_T</t>
    <phoneticPr fontId="8"/>
  </si>
  <si>
    <t>JD_YM</t>
    <phoneticPr fontId="8"/>
  </si>
  <si>
    <t>RNKNG_YM</t>
    <phoneticPr fontId="8"/>
  </si>
  <si>
    <t>NUMBER (10)</t>
  </si>
  <si>
    <t>VARCHAR2 (100 Char)</t>
    <phoneticPr fontId="8"/>
  </si>
  <si>
    <t>CHAR (2 Byte)</t>
  </si>
  <si>
    <t>NUMBER (4)</t>
    <phoneticPr fontId="8"/>
  </si>
  <si>
    <t>DATE</t>
    <phoneticPr fontId="8"/>
  </si>
  <si>
    <t>評価プログラムID</t>
    <rPh sb="0" eb="2">
      <t>ヒョウカ</t>
    </rPh>
    <phoneticPr fontId="8"/>
  </si>
  <si>
    <t>評価プログラム名</t>
    <rPh sb="0" eb="2">
      <t>ヒョウカ</t>
    </rPh>
    <rPh sb="7" eb="8">
      <t>メイ</t>
    </rPh>
    <phoneticPr fontId="8"/>
  </si>
  <si>
    <t>領域コード</t>
    <rPh sb="0" eb="2">
      <t>リョウイキ</t>
    </rPh>
    <phoneticPr fontId="8"/>
  </si>
  <si>
    <t>開始年</t>
    <rPh sb="0" eb="2">
      <t>カイシ</t>
    </rPh>
    <rPh sb="2" eb="3">
      <t>ネン</t>
    </rPh>
    <phoneticPr fontId="8"/>
  </si>
  <si>
    <t>開始月</t>
    <rPh sb="0" eb="2">
      <t>カイシ</t>
    </rPh>
    <rPh sb="2" eb="3">
      <t>ツキ</t>
    </rPh>
    <phoneticPr fontId="8"/>
  </si>
  <si>
    <t>終了年</t>
    <rPh sb="0" eb="2">
      <t>シュウリョウ</t>
    </rPh>
    <rPh sb="2" eb="3">
      <t>ネン</t>
    </rPh>
    <phoneticPr fontId="8"/>
  </si>
  <si>
    <t>終了月</t>
    <rPh sb="0" eb="2">
      <t>シュウリョウ</t>
    </rPh>
    <rPh sb="2" eb="3">
      <t>ツキ</t>
    </rPh>
    <phoneticPr fontId="8"/>
  </si>
  <si>
    <t>MRパーセンタイル再計算オプション
Y: 設定された対象数を使用
N: 実際の対象数で毎回計算</t>
    <rPh sb="9" eb="10">
      <t>サイ</t>
    </rPh>
    <rPh sb="10" eb="12">
      <t>ケイサン</t>
    </rPh>
    <rPh sb="21" eb="23">
      <t>セッテイ</t>
    </rPh>
    <rPh sb="26" eb="28">
      <t>タイショウ</t>
    </rPh>
    <rPh sb="28" eb="29">
      <t>スウ</t>
    </rPh>
    <rPh sb="30" eb="32">
      <t>シヨウ</t>
    </rPh>
    <rPh sb="36" eb="38">
      <t>ジッサイ</t>
    </rPh>
    <rPh sb="39" eb="41">
      <t>タイショウ</t>
    </rPh>
    <rPh sb="41" eb="42">
      <t>スウ</t>
    </rPh>
    <rPh sb="43" eb="45">
      <t>マイカイ</t>
    </rPh>
    <rPh sb="45" eb="47">
      <t>ケイサン</t>
    </rPh>
    <phoneticPr fontId="8"/>
  </si>
  <si>
    <t>実績公開年
NULL:レポートLOV出力なし(非公開)
年:指定した評価年のデータを出力</t>
    <rPh sb="0" eb="2">
      <t>ジッセキ</t>
    </rPh>
    <rPh sb="2" eb="4">
      <t>コウカイ</t>
    </rPh>
    <rPh sb="4" eb="5">
      <t>トシ</t>
    </rPh>
    <rPh sb="18" eb="20">
      <t>シュツリョク</t>
    </rPh>
    <rPh sb="23" eb="24">
      <t>ヒ</t>
    </rPh>
    <rPh sb="24" eb="26">
      <t>コウカイ</t>
    </rPh>
    <rPh sb="28" eb="29">
      <t>ネン</t>
    </rPh>
    <rPh sb="30" eb="32">
      <t>シテイ</t>
    </rPh>
    <rPh sb="34" eb="36">
      <t>ヒョウカ</t>
    </rPh>
    <rPh sb="36" eb="37">
      <t>ネン</t>
    </rPh>
    <rPh sb="42" eb="44">
      <t>シュツリョク</t>
    </rPh>
    <phoneticPr fontId="8"/>
  </si>
  <si>
    <t>実績公開月
NULL:レポートLOV出力なし(非公開)
月:指定した評価月のデータを出力</t>
    <rPh sb="0" eb="2">
      <t>ジッセキ</t>
    </rPh>
    <rPh sb="2" eb="4">
      <t>コウカイ</t>
    </rPh>
    <rPh sb="4" eb="5">
      <t>ツキ</t>
    </rPh>
    <rPh sb="18" eb="20">
      <t>シュツリョク</t>
    </rPh>
    <rPh sb="23" eb="24">
      <t>ヒ</t>
    </rPh>
    <rPh sb="24" eb="26">
      <t>コウカイ</t>
    </rPh>
    <rPh sb="28" eb="29">
      <t>ツキ</t>
    </rPh>
    <rPh sb="30" eb="32">
      <t>シテイ</t>
    </rPh>
    <rPh sb="34" eb="36">
      <t>ヒョウカ</t>
    </rPh>
    <rPh sb="36" eb="37">
      <t>ツキ</t>
    </rPh>
    <rPh sb="42" eb="44">
      <t>シュツリョク</t>
    </rPh>
    <phoneticPr fontId="8"/>
  </si>
  <si>
    <t>ランキング公開年
NULL:レポートLOV出力なし(非公開)
年:指定した評価年のデータを出力</t>
    <rPh sb="5" eb="7">
      <t>コウカイ</t>
    </rPh>
    <rPh sb="7" eb="8">
      <t>ネン</t>
    </rPh>
    <rPh sb="21" eb="23">
      <t>シュツリョク</t>
    </rPh>
    <rPh sb="26" eb="29">
      <t>ヒコウカイ</t>
    </rPh>
    <rPh sb="31" eb="32">
      <t>ネン</t>
    </rPh>
    <rPh sb="33" eb="35">
      <t>シテイ</t>
    </rPh>
    <rPh sb="37" eb="39">
      <t>ヒョウカ</t>
    </rPh>
    <rPh sb="39" eb="40">
      <t>ネン</t>
    </rPh>
    <rPh sb="45" eb="47">
      <t>シュツリョク</t>
    </rPh>
    <phoneticPr fontId="8"/>
  </si>
  <si>
    <t>ランキング公開月
NULL:レポートLOV出力なし(非公開)
月:指定した評価月のデータを出力</t>
    <rPh sb="5" eb="7">
      <t>コウカイ</t>
    </rPh>
    <rPh sb="7" eb="8">
      <t>ツキ</t>
    </rPh>
    <rPh sb="21" eb="23">
      <t>シュツリョク</t>
    </rPh>
    <rPh sb="26" eb="29">
      <t>ヒコウカイ</t>
    </rPh>
    <rPh sb="31" eb="32">
      <t>ツキ</t>
    </rPh>
    <rPh sb="33" eb="35">
      <t>シテイ</t>
    </rPh>
    <rPh sb="37" eb="39">
      <t>ヒョウカ</t>
    </rPh>
    <rPh sb="39" eb="40">
      <t>ツキ</t>
    </rPh>
    <rPh sb="45" eb="47">
      <t>シュツリョク</t>
    </rPh>
    <phoneticPr fontId="8"/>
  </si>
  <si>
    <t>Program ID</t>
    <phoneticPr fontId="8"/>
  </si>
  <si>
    <t>Pragram Name</t>
    <phoneticPr fontId="8"/>
  </si>
  <si>
    <t>SOU Code</t>
    <phoneticPr fontId="8"/>
  </si>
  <si>
    <t>Start Year</t>
    <phoneticPr fontId="8"/>
  </si>
  <si>
    <t>Start Month</t>
    <phoneticPr fontId="8"/>
  </si>
  <si>
    <t>End Year</t>
    <phoneticPr fontId="8"/>
  </si>
  <si>
    <t>End Month</t>
    <phoneticPr fontId="8"/>
  </si>
  <si>
    <t>2018上 NS</t>
    <rPh sb="4" eb="5">
      <t>ウエ</t>
    </rPh>
    <phoneticPr fontId="8"/>
  </si>
  <si>
    <t>02</t>
    <phoneticPr fontId="8"/>
  </si>
  <si>
    <t>2018</t>
    <phoneticPr fontId="8"/>
  </si>
  <si>
    <t>1</t>
    <phoneticPr fontId="8"/>
  </si>
  <si>
    <t>6</t>
    <phoneticPr fontId="8"/>
  </si>
  <si>
    <t>2018上 NS ADHD</t>
    <rPh sb="4" eb="5">
      <t>ウエ</t>
    </rPh>
    <phoneticPr fontId="8"/>
  </si>
  <si>
    <t>2018上 ONC</t>
    <rPh sb="4" eb="5">
      <t>ウエ</t>
    </rPh>
    <phoneticPr fontId="8"/>
  </si>
  <si>
    <t>03</t>
    <phoneticPr fontId="8"/>
  </si>
  <si>
    <t>2018上 DMG</t>
    <rPh sb="4" eb="5">
      <t>ウエ</t>
    </rPh>
    <phoneticPr fontId="8"/>
  </si>
  <si>
    <t>04</t>
    <phoneticPr fontId="8"/>
  </si>
  <si>
    <t>2018上 DMG SP</t>
    <rPh sb="4" eb="5">
      <t>ウエ</t>
    </rPh>
    <phoneticPr fontId="8"/>
  </si>
  <si>
    <t>2018上 MSK</t>
    <rPh sb="4" eb="5">
      <t>ウエ</t>
    </rPh>
    <phoneticPr fontId="8"/>
  </si>
  <si>
    <t>06</t>
    <phoneticPr fontId="8"/>
  </si>
  <si>
    <t>2018上 MSK RS</t>
    <rPh sb="4" eb="5">
      <t>ウエ</t>
    </rPh>
    <phoneticPr fontId="8"/>
  </si>
  <si>
    <t>2018上 DERM</t>
    <rPh sb="4" eb="5">
      <t>ウエ</t>
    </rPh>
    <phoneticPr fontId="8"/>
  </si>
  <si>
    <t>07</t>
    <phoneticPr fontId="8"/>
  </si>
  <si>
    <t>);</t>
    <phoneticPr fontId="8"/>
  </si>
  <si>
    <t>評価製品グループと評価製品重み付けの設定/Set Evaluation Product Group and Evaluation Product Weight Ratio</t>
    <rPh sb="0" eb="2">
      <t>ヒョウカ</t>
    </rPh>
    <rPh sb="2" eb="4">
      <t>セイヒン</t>
    </rPh>
    <rPh sb="9" eb="11">
      <t>ヒョウカ</t>
    </rPh>
    <rPh sb="11" eb="13">
      <t>セイヒン</t>
    </rPh>
    <rPh sb="13" eb="14">
      <t>オモ</t>
    </rPh>
    <rPh sb="15" eb="16">
      <t>ヅ</t>
    </rPh>
    <rPh sb="18" eb="20">
      <t>セッテイ</t>
    </rPh>
    <phoneticPr fontId="8"/>
  </si>
  <si>
    <t>評価プログラムIDごと、評価階層別に、評価製品グループのグルーピング設定を行う。</t>
    <rPh sb="0" eb="2">
      <t>ヒョウカ</t>
    </rPh>
    <rPh sb="12" eb="14">
      <t>ヒョウカ</t>
    </rPh>
    <rPh sb="14" eb="16">
      <t>カイソウ</t>
    </rPh>
    <rPh sb="16" eb="17">
      <t>ベツ</t>
    </rPh>
    <rPh sb="19" eb="21">
      <t>ヒョウカ</t>
    </rPh>
    <rPh sb="21" eb="23">
      <t>セイヒン</t>
    </rPh>
    <rPh sb="34" eb="36">
      <t>セッテイ</t>
    </rPh>
    <rPh sb="37" eb="38">
      <t>オコナ</t>
    </rPh>
    <phoneticPr fontId="8"/>
  </si>
  <si>
    <t>評価製品グループに定義された評価製品コードの販売目標を持っている人が、その評価製品グループの対象となる。</t>
    <rPh sb="0" eb="2">
      <t>ヒョウカ</t>
    </rPh>
    <rPh sb="2" eb="4">
      <t>セイヒン</t>
    </rPh>
    <rPh sb="9" eb="11">
      <t>テイギ</t>
    </rPh>
    <rPh sb="14" eb="16">
      <t>ヒョウカ</t>
    </rPh>
    <rPh sb="16" eb="18">
      <t>セイヒン</t>
    </rPh>
    <rPh sb="22" eb="24">
      <t>ハンバイ</t>
    </rPh>
    <rPh sb="24" eb="26">
      <t>モクヒョウ</t>
    </rPh>
    <rPh sb="27" eb="28">
      <t>モ</t>
    </rPh>
    <rPh sb="32" eb="33">
      <t>ヒト</t>
    </rPh>
    <rPh sb="37" eb="39">
      <t>ヒョウカ</t>
    </rPh>
    <rPh sb="39" eb="41">
      <t>セイヒン</t>
    </rPh>
    <rPh sb="46" eb="48">
      <t>タイショウ</t>
    </rPh>
    <phoneticPr fontId="8"/>
  </si>
  <si>
    <t>たとえば、030、040、050、070の販売目標を持っている人は、評価製品グループ：0の対象者となる。</t>
    <rPh sb="21" eb="23">
      <t>ハンバイ</t>
    </rPh>
    <rPh sb="23" eb="25">
      <t>モクヒョウ</t>
    </rPh>
    <rPh sb="26" eb="27">
      <t>モ</t>
    </rPh>
    <rPh sb="31" eb="32">
      <t>ヒト</t>
    </rPh>
    <rPh sb="36" eb="38">
      <t>セイヒン</t>
    </rPh>
    <rPh sb="45" eb="48">
      <t>タイショウシャ</t>
    </rPh>
    <phoneticPr fontId="8"/>
  </si>
  <si>
    <t>評価製品グループマスタ</t>
    <rPh sb="0" eb="2">
      <t>ヒョウカ</t>
    </rPh>
    <rPh sb="2" eb="4">
      <t>セイヒン</t>
    </rPh>
    <phoneticPr fontId="8"/>
  </si>
  <si>
    <t>&lt;NAS + Informatica Cloud&gt;</t>
    <phoneticPr fontId="8"/>
  </si>
  <si>
    <t>L_TRGT_PRDCT_GRP</t>
    <phoneticPr fontId="8"/>
  </si>
  <si>
    <t>RNKNG_GRP</t>
  </si>
  <si>
    <t>ALGNMNT_TYP</t>
  </si>
  <si>
    <t>TRGT_PRDCTS</t>
  </si>
  <si>
    <t>PRDCT</t>
  </si>
  <si>
    <t>NMRTR</t>
  </si>
  <si>
    <t>DNMNTR</t>
  </si>
  <si>
    <t>L_COMMENT</t>
    <phoneticPr fontId="8"/>
  </si>
  <si>
    <t>NUMBER(10)</t>
    <phoneticPr fontId="8"/>
  </si>
  <si>
    <t>NUMBER(2)</t>
    <phoneticPr fontId="8"/>
  </si>
  <si>
    <t>VARCHAR2 (16 Byte)</t>
  </si>
  <si>
    <t>NUMBER</t>
  </si>
  <si>
    <t>VARCHAR2 (512 Char)</t>
    <phoneticPr fontId="8"/>
  </si>
  <si>
    <t>アライメントタイプ(評価階層)
2: 支店
3: 課
5: MR</t>
    <rPh sb="10" eb="12">
      <t>ヒョウカ</t>
    </rPh>
    <rPh sb="12" eb="14">
      <t>カイソウ</t>
    </rPh>
    <rPh sb="19" eb="21">
      <t>シテン</t>
    </rPh>
    <rPh sb="25" eb="26">
      <t>カ</t>
    </rPh>
    <phoneticPr fontId="8"/>
  </si>
  <si>
    <t>領域コード
（コメント）</t>
    <rPh sb="0" eb="2">
      <t>リョウイキ</t>
    </rPh>
    <phoneticPr fontId="8"/>
  </si>
  <si>
    <t>評価製品グループコード</t>
    <rPh sb="0" eb="2">
      <t>ヒョウカ</t>
    </rPh>
    <rPh sb="2" eb="4">
      <t>セイヒン</t>
    </rPh>
    <phoneticPr fontId="8"/>
  </si>
  <si>
    <t>評価製品コード(Product Group Plus Code)</t>
    <rPh sb="0" eb="2">
      <t>ヒョウカ</t>
    </rPh>
    <rPh sb="2" eb="4">
      <t>セイヒン</t>
    </rPh>
    <phoneticPr fontId="8"/>
  </si>
  <si>
    <t>製品重み付け率(分子)</t>
    <rPh sb="0" eb="2">
      <t>セイヒン</t>
    </rPh>
    <rPh sb="2" eb="3">
      <t>オモ</t>
    </rPh>
    <rPh sb="4" eb="5">
      <t>ヅ</t>
    </rPh>
    <rPh sb="6" eb="7">
      <t>リツ</t>
    </rPh>
    <rPh sb="8" eb="10">
      <t>ブンシ</t>
    </rPh>
    <phoneticPr fontId="8"/>
  </si>
  <si>
    <t>製品重み付け率(分母)</t>
    <rPh sb="0" eb="2">
      <t>セイヒン</t>
    </rPh>
    <rPh sb="2" eb="3">
      <t>オモ</t>
    </rPh>
    <rPh sb="4" eb="5">
      <t>ヅ</t>
    </rPh>
    <rPh sb="6" eb="7">
      <t>リツ</t>
    </rPh>
    <rPh sb="8" eb="10">
      <t>ブンボ</t>
    </rPh>
    <phoneticPr fontId="8"/>
  </si>
  <si>
    <t>入力時のコメント欄です。マスタへの反映はされません。</t>
    <rPh sb="0" eb="3">
      <t>ニュウリョクジ</t>
    </rPh>
    <rPh sb="8" eb="9">
      <t>ラン</t>
    </rPh>
    <rPh sb="17" eb="19">
      <t>ハンエイ</t>
    </rPh>
    <phoneticPr fontId="8"/>
  </si>
  <si>
    <t>Program ID</t>
    <phoneticPr fontId="8"/>
  </si>
  <si>
    <t>Alignment type
2: Sales Region
3: Sales District
5: MR</t>
    <phoneticPr fontId="8"/>
  </si>
  <si>
    <t>SOU(Sales Organization Unit) Code</t>
    <phoneticPr fontId="8"/>
  </si>
  <si>
    <t>Product Group Plus Code</t>
    <phoneticPr fontId="8"/>
  </si>
  <si>
    <t>Product Weight Ratio(numerator)</t>
    <phoneticPr fontId="8"/>
  </si>
  <si>
    <t>Product Weight Ratio(denominator)</t>
    <phoneticPr fontId="8"/>
  </si>
  <si>
    <t>Comment</t>
    <phoneticPr fontId="8"/>
  </si>
  <si>
    <t>MR</t>
    <phoneticPr fontId="8"/>
  </si>
  <si>
    <t>050</t>
    <phoneticPr fontId="8"/>
  </si>
  <si>
    <t>NS CYM複数診療科あり</t>
    <rPh sb="6" eb="8">
      <t>フクスウ</t>
    </rPh>
    <rPh sb="8" eb="10">
      <t>シンリョウ</t>
    </rPh>
    <rPh sb="10" eb="11">
      <t>カ</t>
    </rPh>
    <phoneticPr fontId="8"/>
  </si>
  <si>
    <t>030</t>
  </si>
  <si>
    <t>STR5-25,OS</t>
  </si>
  <si>
    <t>02</t>
  </si>
  <si>
    <t>1</t>
    <phoneticPr fontId="8"/>
  </si>
  <si>
    <t>040</t>
    <phoneticPr fontId="8"/>
  </si>
  <si>
    <t xml:space="preserve"> CYM精神科施設</t>
    <rPh sb="4" eb="7">
      <t>セイシンカ</t>
    </rPh>
    <rPh sb="7" eb="9">
      <t>シセツ</t>
    </rPh>
    <phoneticPr fontId="8"/>
  </si>
  <si>
    <t>040</t>
  </si>
  <si>
    <t>CYM 精神科施設</t>
  </si>
  <si>
    <t>070</t>
    <phoneticPr fontId="8"/>
  </si>
  <si>
    <t xml:space="preserve"> STR40mg</t>
    <phoneticPr fontId="8"/>
  </si>
  <si>
    <t>050</t>
  </si>
  <si>
    <t>CYM 複数診療科施設</t>
  </si>
  <si>
    <t>030</t>
    <phoneticPr fontId="8"/>
  </si>
  <si>
    <t xml:space="preserve"> STR5-25mg, OS</t>
    <phoneticPr fontId="8"/>
  </si>
  <si>
    <t>060</t>
  </si>
  <si>
    <t>CYM</t>
  </si>
  <si>
    <t>02</t>
    <phoneticPr fontId="8"/>
  </si>
  <si>
    <t>2</t>
    <phoneticPr fontId="8"/>
  </si>
  <si>
    <t>040</t>
    <phoneticPr fontId="8"/>
  </si>
  <si>
    <t>NS CYM複数診療科なし CYM精神科施設</t>
    <rPh sb="6" eb="8">
      <t>フクスウ</t>
    </rPh>
    <rPh sb="8" eb="10">
      <t>シンリョウ</t>
    </rPh>
    <rPh sb="10" eb="11">
      <t>カ</t>
    </rPh>
    <rPh sb="17" eb="20">
      <t>セイシンカ</t>
    </rPh>
    <rPh sb="20" eb="22">
      <t>シセツ</t>
    </rPh>
    <phoneticPr fontId="8"/>
  </si>
  <si>
    <t>070</t>
  </si>
  <si>
    <t>STR40mg</t>
  </si>
  <si>
    <t xml:space="preserve"> STR40mg</t>
  </si>
  <si>
    <t>300</t>
  </si>
  <si>
    <t>担当エリア 5-25mgOS</t>
  </si>
  <si>
    <t xml:space="preserve"> STR5-25mg, OS</t>
  </si>
  <si>
    <t>340</t>
  </si>
  <si>
    <t>担当施設 STR ALL</t>
  </si>
  <si>
    <t>0</t>
    <phoneticPr fontId="8"/>
  </si>
  <si>
    <t>340</t>
    <phoneticPr fontId="8"/>
  </si>
  <si>
    <t>NS ADHD 担当施設STR ALL</t>
    <rPh sb="8" eb="10">
      <t>タントウ</t>
    </rPh>
    <rPh sb="10" eb="12">
      <t>シセツ</t>
    </rPh>
    <phoneticPr fontId="8"/>
  </si>
  <si>
    <t>300</t>
    <phoneticPr fontId="8"/>
  </si>
  <si>
    <t xml:space="preserve">  担当施設STR 5-25mg, OS</t>
    <rPh sb="2" eb="4">
      <t>タントウ</t>
    </rPh>
    <rPh sb="4" eb="6">
      <t>シセツ</t>
    </rPh>
    <phoneticPr fontId="8"/>
  </si>
  <si>
    <t>100</t>
    <phoneticPr fontId="8"/>
  </si>
  <si>
    <t>ONC RAM</t>
    <phoneticPr fontId="8"/>
  </si>
  <si>
    <t>090</t>
    <phoneticPr fontId="8"/>
  </si>
  <si>
    <t xml:space="preserve"> ALM</t>
    <phoneticPr fontId="8"/>
  </si>
  <si>
    <t>04</t>
  </si>
  <si>
    <t>0</t>
  </si>
  <si>
    <t>110</t>
  </si>
  <si>
    <t>DMG HMTあり HMT</t>
  </si>
  <si>
    <t>130</t>
    <phoneticPr fontId="8"/>
  </si>
  <si>
    <t xml:space="preserve"> HLG_Rapid</t>
    <phoneticPr fontId="8"/>
  </si>
  <si>
    <t>160</t>
  </si>
  <si>
    <t xml:space="preserve"> TRZ</t>
  </si>
  <si>
    <t>170</t>
  </si>
  <si>
    <t xml:space="preserve"> JAD</t>
  </si>
  <si>
    <t>180</t>
    <phoneticPr fontId="8"/>
  </si>
  <si>
    <t xml:space="preserve"> GLY</t>
    <phoneticPr fontId="8"/>
  </si>
  <si>
    <t>360</t>
    <phoneticPr fontId="8"/>
  </si>
  <si>
    <t xml:space="preserve"> Other INS</t>
    <phoneticPr fontId="8"/>
  </si>
  <si>
    <t>1</t>
  </si>
  <si>
    <t>130</t>
    <phoneticPr fontId="8"/>
  </si>
  <si>
    <t>DMG HMTなし HLG_Rapid</t>
    <phoneticPr fontId="8"/>
  </si>
  <si>
    <t>180</t>
  </si>
  <si>
    <t xml:space="preserve"> GLY</t>
  </si>
  <si>
    <t>360</t>
    <phoneticPr fontId="8"/>
  </si>
  <si>
    <t>2</t>
  </si>
  <si>
    <t>DMG SP HLG_Rapid</t>
    <phoneticPr fontId="8"/>
  </si>
  <si>
    <t>190</t>
    <phoneticPr fontId="8"/>
  </si>
  <si>
    <t xml:space="preserve"> TLC</t>
    <phoneticPr fontId="8"/>
  </si>
  <si>
    <t xml:space="preserve"> Other_INS</t>
    <phoneticPr fontId="8"/>
  </si>
  <si>
    <t>06</t>
  </si>
  <si>
    <t>260</t>
  </si>
  <si>
    <t>MSK FRT</t>
  </si>
  <si>
    <t>270</t>
  </si>
  <si>
    <t xml:space="preserve"> CYM Pain</t>
  </si>
  <si>
    <t>350</t>
    <phoneticPr fontId="8"/>
  </si>
  <si>
    <t xml:space="preserve"> OLM</t>
  </si>
  <si>
    <t>330</t>
    <phoneticPr fontId="8"/>
  </si>
  <si>
    <t>MSK RS TAL</t>
  </si>
  <si>
    <t>350</t>
    <phoneticPr fontId="8"/>
  </si>
  <si>
    <t>290</t>
    <phoneticPr fontId="8"/>
  </si>
  <si>
    <t>DERM ダブルカバー施設</t>
    <rPh sb="11" eb="13">
      <t>シセツ</t>
    </rPh>
    <phoneticPr fontId="8"/>
  </si>
  <si>
    <t>280</t>
    <phoneticPr fontId="8"/>
  </si>
  <si>
    <t xml:space="preserve"> TAL total</t>
    <phoneticPr fontId="8"/>
  </si>
  <si>
    <t>課</t>
    <rPh sb="0" eb="1">
      <t>カ</t>
    </rPh>
    <phoneticPr fontId="8"/>
  </si>
  <si>
    <t>02</t>
    <phoneticPr fontId="8"/>
  </si>
  <si>
    <t>03</t>
    <phoneticPr fontId="8"/>
  </si>
  <si>
    <t>0</t>
    <phoneticPr fontId="8"/>
  </si>
  <si>
    <t>100</t>
    <phoneticPr fontId="8"/>
  </si>
  <si>
    <t>ONC RAM</t>
    <phoneticPr fontId="8"/>
  </si>
  <si>
    <t>090</t>
    <phoneticPr fontId="8"/>
  </si>
  <si>
    <t xml:space="preserve"> ALM</t>
    <phoneticPr fontId="8"/>
  </si>
  <si>
    <t>DMG HMT</t>
  </si>
  <si>
    <t>130</t>
    <phoneticPr fontId="8"/>
  </si>
  <si>
    <t xml:space="preserve"> HLG_Rapid</t>
    <phoneticPr fontId="8"/>
  </si>
  <si>
    <t>190</t>
    <phoneticPr fontId="8"/>
  </si>
  <si>
    <t xml:space="preserve"> TLC</t>
    <phoneticPr fontId="8"/>
  </si>
  <si>
    <t>360</t>
    <phoneticPr fontId="8"/>
  </si>
  <si>
    <t xml:space="preserve"> Other_INS</t>
    <phoneticPr fontId="8"/>
  </si>
  <si>
    <t>330</t>
  </si>
  <si>
    <t xml:space="preserve"> TAL</t>
  </si>
  <si>
    <t>350</t>
  </si>
  <si>
    <t>07</t>
    <phoneticPr fontId="8"/>
  </si>
  <si>
    <t>290</t>
    <phoneticPr fontId="8"/>
  </si>
  <si>
    <t>280</t>
    <phoneticPr fontId="8"/>
  </si>
  <si>
    <t xml:space="preserve"> TAL total</t>
  </si>
  <si>
    <t>支店</t>
    <rPh sb="0" eb="2">
      <t>シテン</t>
    </rPh>
    <phoneticPr fontId="8"/>
  </si>
  <si>
    <t>03</t>
    <phoneticPr fontId="8"/>
  </si>
  <si>
    <t>100</t>
    <phoneticPr fontId="8"/>
  </si>
  <si>
    <t>ONC RAM</t>
    <phoneticPr fontId="8"/>
  </si>
  <si>
    <t>090</t>
    <phoneticPr fontId="8"/>
  </si>
  <si>
    <t xml:space="preserve"> ALM</t>
    <phoneticPr fontId="8"/>
  </si>
  <si>
    <t>130</t>
  </si>
  <si>
    <t xml:space="preserve"> HLG_Rapid</t>
  </si>
  <si>
    <t>190</t>
  </si>
  <si>
    <t xml:space="preserve"> TLC</t>
  </si>
  <si>
    <t>360</t>
  </si>
  <si>
    <t xml:space="preserve"> Other_INS</t>
  </si>
  <si>
    <t>評価製品関連の設定</t>
    <rPh sb="0" eb="2">
      <t>ヒョウカ</t>
    </rPh>
    <rPh sb="2" eb="4">
      <t>セイヒン</t>
    </rPh>
    <rPh sb="4" eb="6">
      <t>カンレン</t>
    </rPh>
    <rPh sb="7" eb="9">
      <t>セッテイ</t>
    </rPh>
    <phoneticPr fontId="8"/>
  </si>
  <si>
    <t>評価製品マスタ</t>
    <rPh sb="0" eb="2">
      <t>ヒョウカ</t>
    </rPh>
    <rPh sb="2" eb="4">
      <t>セイヒン</t>
    </rPh>
    <phoneticPr fontId="8"/>
  </si>
  <si>
    <t>&lt;NAS + Informatica Cloud&gt;</t>
    <phoneticPr fontId="8"/>
  </si>
  <si>
    <t>L_TRGT_PRDCT</t>
    <phoneticPr fontId="8"/>
  </si>
  <si>
    <t>INTL_CNT</t>
  </si>
  <si>
    <t>Y_F</t>
  </si>
  <si>
    <t>M_F</t>
  </si>
  <si>
    <t>MR_SD_PRCNT_MR</t>
  </si>
  <si>
    <t>CAP_MIN</t>
  </si>
  <si>
    <t>CAP_MAX</t>
  </si>
  <si>
    <t>L_COMMENT</t>
  </si>
  <si>
    <t>NUMBER(10)</t>
    <phoneticPr fontId="8"/>
  </si>
  <si>
    <t>NUMBER (2)</t>
  </si>
  <si>
    <t>NUMBER (4)</t>
  </si>
  <si>
    <t>NUMBER(4)</t>
  </si>
  <si>
    <t>NUMBER(2)</t>
  </si>
  <si>
    <t>VARCHAR2 (64 Char)</t>
  </si>
  <si>
    <t>VARCHAR2 (512 Char)</t>
  </si>
  <si>
    <t>アライメントタイプ(階層)
2: 支店
3: 課
5: MR</t>
    <rPh sb="10" eb="12">
      <t>カイソウ</t>
    </rPh>
    <rPh sb="17" eb="19">
      <t>シテン</t>
    </rPh>
    <rPh sb="23" eb="24">
      <t>カ</t>
    </rPh>
    <phoneticPr fontId="8"/>
  </si>
  <si>
    <t>アライメントの初期数</t>
    <rPh sb="7" eb="9">
      <t>ショキ</t>
    </rPh>
    <rPh sb="9" eb="10">
      <t>スウ</t>
    </rPh>
    <phoneticPr fontId="8"/>
  </si>
  <si>
    <t>この製品の評価開始年(個別にある場合のみ設定。登録が無ければ、評価プログラムIDマスタで設定された開始年となります。)</t>
    <rPh sb="2" eb="4">
      <t>セイヒン</t>
    </rPh>
    <rPh sb="5" eb="7">
      <t>ヒョウカ</t>
    </rPh>
    <rPh sb="7" eb="9">
      <t>カイシ</t>
    </rPh>
    <rPh sb="9" eb="10">
      <t>ネン</t>
    </rPh>
    <rPh sb="11" eb="13">
      <t>コベツ</t>
    </rPh>
    <rPh sb="16" eb="18">
      <t>バアイ</t>
    </rPh>
    <rPh sb="20" eb="22">
      <t>セッテイ</t>
    </rPh>
    <rPh sb="23" eb="25">
      <t>トウロク</t>
    </rPh>
    <rPh sb="26" eb="27">
      <t>ナ</t>
    </rPh>
    <rPh sb="31" eb="33">
      <t>ヒョウカ</t>
    </rPh>
    <rPh sb="44" eb="46">
      <t>セッテイ</t>
    </rPh>
    <rPh sb="49" eb="51">
      <t>カイシ</t>
    </rPh>
    <rPh sb="51" eb="52">
      <t>ネン</t>
    </rPh>
    <phoneticPr fontId="8"/>
  </si>
  <si>
    <t>この製品の評価開始月(個別にある場合のみ設定。登録が無ければ、評価プログラムIDマスタで設定された開始月となります。)</t>
    <rPh sb="2" eb="4">
      <t>セイヒン</t>
    </rPh>
    <rPh sb="5" eb="7">
      <t>ヒョウカ</t>
    </rPh>
    <rPh sb="7" eb="9">
      <t>カイシ</t>
    </rPh>
    <rPh sb="9" eb="10">
      <t>ツキ</t>
    </rPh>
    <rPh sb="11" eb="13">
      <t>コベツ</t>
    </rPh>
    <rPh sb="16" eb="18">
      <t>バアイ</t>
    </rPh>
    <rPh sb="20" eb="22">
      <t>セッテイ</t>
    </rPh>
    <rPh sb="23" eb="25">
      <t>トウロク</t>
    </rPh>
    <rPh sb="26" eb="27">
      <t>ナ</t>
    </rPh>
    <rPh sb="31" eb="33">
      <t>ヒョウカ</t>
    </rPh>
    <rPh sb="44" eb="46">
      <t>セッテイ</t>
    </rPh>
    <rPh sb="49" eb="51">
      <t>カイシ</t>
    </rPh>
    <rPh sb="51" eb="52">
      <t>ツキ</t>
    </rPh>
    <phoneticPr fontId="8"/>
  </si>
  <si>
    <t>自階層の達成率を使用するパーセント(100%に満たない%は、課を使用)MRのみ有効
※MRの場合、自階層が0(上位階層が100)の場合、上位階層(課)に販売目標が存在すると、対象者と判定されます。</t>
    <rPh sb="0" eb="1">
      <t>ジ</t>
    </rPh>
    <rPh sb="1" eb="3">
      <t>カイソウ</t>
    </rPh>
    <rPh sb="4" eb="7">
      <t>タッセイリツ</t>
    </rPh>
    <rPh sb="8" eb="10">
      <t>シヨウ</t>
    </rPh>
    <rPh sb="23" eb="24">
      <t>ミ</t>
    </rPh>
    <rPh sb="30" eb="31">
      <t>カ</t>
    </rPh>
    <rPh sb="32" eb="34">
      <t>シヨウ</t>
    </rPh>
    <rPh sb="39" eb="41">
      <t>ユウコウ</t>
    </rPh>
    <rPh sb="46" eb="48">
      <t>バアイ</t>
    </rPh>
    <rPh sb="49" eb="50">
      <t>ジ</t>
    </rPh>
    <rPh sb="50" eb="52">
      <t>カイソウ</t>
    </rPh>
    <rPh sb="55" eb="57">
      <t>ジョウイ</t>
    </rPh>
    <rPh sb="57" eb="59">
      <t>カイソウ</t>
    </rPh>
    <rPh sb="65" eb="67">
      <t>バアイ</t>
    </rPh>
    <rPh sb="68" eb="70">
      <t>ジョウイ</t>
    </rPh>
    <rPh sb="70" eb="72">
      <t>カイソウ</t>
    </rPh>
    <rPh sb="73" eb="74">
      <t>カ</t>
    </rPh>
    <rPh sb="76" eb="78">
      <t>ハンバイ</t>
    </rPh>
    <rPh sb="78" eb="80">
      <t>モクヒョウ</t>
    </rPh>
    <rPh sb="81" eb="83">
      <t>ソンザイ</t>
    </rPh>
    <rPh sb="87" eb="90">
      <t>タイショウシャ</t>
    </rPh>
    <rPh sb="91" eb="93">
      <t>ハンテイ</t>
    </rPh>
    <phoneticPr fontId="8"/>
  </si>
  <si>
    <t>使用するMIN CAP名</t>
    <rPh sb="0" eb="2">
      <t>シヨウ</t>
    </rPh>
    <rPh sb="11" eb="12">
      <t>メイ</t>
    </rPh>
    <phoneticPr fontId="8"/>
  </si>
  <si>
    <t>使用するMAX CAP名</t>
    <rPh sb="0" eb="2">
      <t>シヨウ</t>
    </rPh>
    <rPh sb="11" eb="12">
      <t>メイ</t>
    </rPh>
    <phoneticPr fontId="8"/>
  </si>
  <si>
    <t>Program ID</t>
    <phoneticPr fontId="8"/>
  </si>
  <si>
    <t>Alignment type
2: Sales Region
3: Sales District
5: MR</t>
    <phoneticPr fontId="8"/>
  </si>
  <si>
    <t>SOU(Sales Organization Unit) Code</t>
    <phoneticPr fontId="8"/>
  </si>
  <si>
    <t>Product Group Plus Code</t>
    <phoneticPr fontId="8"/>
  </si>
  <si>
    <t>Alignment Count at start of the Term</t>
    <phoneticPr fontId="8"/>
  </si>
  <si>
    <t>Comment</t>
    <phoneticPr fontId="8"/>
  </si>
  <si>
    <t>MR</t>
    <phoneticPr fontId="8"/>
  </si>
  <si>
    <t>MIN_CAP</t>
  </si>
  <si>
    <t>NATION_A</t>
  </si>
  <si>
    <t>02</t>
    <phoneticPr fontId="8"/>
  </si>
  <si>
    <t>RAM</t>
    <phoneticPr fontId="8"/>
  </si>
  <si>
    <t>ALM</t>
    <phoneticPr fontId="8"/>
  </si>
  <si>
    <t>HMT成長ホルモン</t>
    <rPh sb="3" eb="5">
      <t>セイチョウ</t>
    </rPh>
    <phoneticPr fontId="8"/>
  </si>
  <si>
    <t>HLG</t>
    <phoneticPr fontId="8"/>
  </si>
  <si>
    <t>TRZ</t>
  </si>
  <si>
    <t>JAD</t>
  </si>
  <si>
    <t>GLY</t>
    <phoneticPr fontId="8"/>
  </si>
  <si>
    <t>Other INS</t>
    <phoneticPr fontId="8"/>
  </si>
  <si>
    <t>GLY</t>
  </si>
  <si>
    <t>NATION_A_NOT_INCLUDE</t>
  </si>
  <si>
    <t>TLC</t>
    <phoneticPr fontId="8"/>
  </si>
  <si>
    <t>FRT</t>
  </si>
  <si>
    <t>CYM Pain</t>
  </si>
  <si>
    <t>OLM</t>
  </si>
  <si>
    <t>TAL</t>
  </si>
  <si>
    <t>07</t>
    <phoneticPr fontId="8"/>
  </si>
  <si>
    <t>290</t>
    <phoneticPr fontId="8"/>
  </si>
  <si>
    <t xml:space="preserve"> TAL ダブルカバー施設</t>
    <rPh sb="11" eb="13">
      <t>シセツ</t>
    </rPh>
    <phoneticPr fontId="8"/>
  </si>
  <si>
    <t>280</t>
    <phoneticPr fontId="8"/>
  </si>
  <si>
    <t>03</t>
  </si>
  <si>
    <t>100</t>
  </si>
  <si>
    <t>RAM</t>
    <phoneticPr fontId="8"/>
  </si>
  <si>
    <t>090</t>
  </si>
  <si>
    <t>ALM</t>
    <phoneticPr fontId="8"/>
  </si>
  <si>
    <t>HLG</t>
  </si>
  <si>
    <t>TLC</t>
    <phoneticPr fontId="8"/>
  </si>
  <si>
    <t>Other INS</t>
  </si>
  <si>
    <t>RAM</t>
    <phoneticPr fontId="8"/>
  </si>
  <si>
    <t>ALM</t>
    <phoneticPr fontId="8"/>
  </si>
  <si>
    <t>TLC</t>
  </si>
  <si>
    <t>MR除外設定マスタ</t>
    <rPh sb="2" eb="4">
      <t>ジョガイ</t>
    </rPh>
    <rPh sb="4" eb="6">
      <t>セッテイ</t>
    </rPh>
    <phoneticPr fontId="8"/>
  </si>
  <si>
    <t>L_EXCLSN_MR</t>
    <phoneticPr fontId="8"/>
  </si>
  <si>
    <t>M_EXCLSN_MR</t>
    <phoneticPr fontId="8"/>
  </si>
  <si>
    <t>MR</t>
    <phoneticPr fontId="8"/>
  </si>
  <si>
    <t>Y_F</t>
    <phoneticPr fontId="8"/>
  </si>
  <si>
    <t>M_F</t>
    <phoneticPr fontId="8"/>
  </si>
  <si>
    <t>Y_T</t>
    <phoneticPr fontId="8"/>
  </si>
  <si>
    <t>M_T</t>
    <phoneticPr fontId="8"/>
  </si>
  <si>
    <t>YM_F</t>
    <phoneticPr fontId="8"/>
  </si>
  <si>
    <t>YM_T</t>
    <phoneticPr fontId="8"/>
  </si>
  <si>
    <t>NUMBER (11)</t>
  </si>
  <si>
    <t>DATE</t>
    <phoneticPr fontId="8"/>
  </si>
  <si>
    <t>除外対象の従業員コード</t>
    <rPh sb="0" eb="2">
      <t>ジョガイ</t>
    </rPh>
    <rPh sb="2" eb="4">
      <t>タイショウ</t>
    </rPh>
    <rPh sb="5" eb="8">
      <t>ジュウギョウイン</t>
    </rPh>
    <phoneticPr fontId="8"/>
  </si>
  <si>
    <t>Exclusion employee code</t>
    <phoneticPr fontId="8"/>
  </si>
  <si>
    <t>Comment</t>
    <phoneticPr fontId="8"/>
  </si>
  <si>
    <t>2017</t>
    <phoneticPr fontId="8"/>
  </si>
  <si>
    <t>5</t>
    <phoneticPr fontId="8"/>
  </si>
  <si>
    <t>遠野　孝男</t>
    <rPh sb="0" eb="2">
      <t>トオノ</t>
    </rPh>
    <rPh sb="3" eb="5">
      <t>タカオ</t>
    </rPh>
    <phoneticPr fontId="8"/>
  </si>
  <si>
    <t>対象外にしたいMRの従業員コードを年月を指定して登録する</t>
    <rPh sb="0" eb="3">
      <t>タイショウガイ</t>
    </rPh>
    <rPh sb="10" eb="13">
      <t>ジュウギョウイン</t>
    </rPh>
    <rPh sb="17" eb="19">
      <t>ネンゲツ</t>
    </rPh>
    <rPh sb="20" eb="22">
      <t>シテイ</t>
    </rPh>
    <rPh sb="24" eb="26">
      <t>トウロク</t>
    </rPh>
    <phoneticPr fontId="8"/>
  </si>
  <si>
    <t>課除外設定マスタ</t>
    <rPh sb="0" eb="1">
      <t>カ</t>
    </rPh>
    <rPh sb="1" eb="3">
      <t>ジョガイ</t>
    </rPh>
    <rPh sb="3" eb="5">
      <t>セッテイ</t>
    </rPh>
    <phoneticPr fontId="8"/>
  </si>
  <si>
    <t>SD_ID</t>
    <phoneticPr fontId="8"/>
  </si>
  <si>
    <t>VARCHAR2(16 Byte)</t>
    <phoneticPr fontId="8"/>
  </si>
  <si>
    <t>除外対象の課のアライメントID</t>
    <rPh sb="0" eb="2">
      <t>ジョガイ</t>
    </rPh>
    <rPh sb="2" eb="4">
      <t>タイショウ</t>
    </rPh>
    <rPh sb="5" eb="6">
      <t>カ</t>
    </rPh>
    <phoneticPr fontId="8"/>
  </si>
  <si>
    <t>Exclusion Sales district alignment ID</t>
    <phoneticPr fontId="8"/>
  </si>
  <si>
    <t>Comment</t>
    <phoneticPr fontId="8"/>
  </si>
  <si>
    <t>);</t>
    <phoneticPr fontId="8"/>
  </si>
  <si>
    <t>対象外にしたい課のAlignmentIDを年月を指定して登録する</t>
    <rPh sb="0" eb="3">
      <t>タイショウガイ</t>
    </rPh>
    <rPh sb="7" eb="8">
      <t>カ</t>
    </rPh>
    <rPh sb="21" eb="23">
      <t>ネンゲツ</t>
    </rPh>
    <rPh sb="24" eb="26">
      <t>シテイ</t>
    </rPh>
    <rPh sb="28" eb="30">
      <t>トウロク</t>
    </rPh>
    <phoneticPr fontId="8"/>
  </si>
  <si>
    <t>支店除外設定マスタ</t>
    <rPh sb="0" eb="2">
      <t>シテン</t>
    </rPh>
    <rPh sb="2" eb="4">
      <t>ジョガイ</t>
    </rPh>
    <rPh sb="4" eb="6">
      <t>セッテイ</t>
    </rPh>
    <phoneticPr fontId="8"/>
  </si>
  <si>
    <t>L_EXCLSN_SR</t>
    <phoneticPr fontId="8"/>
  </si>
  <si>
    <t>M_EXCLSN_SR</t>
    <phoneticPr fontId="8"/>
  </si>
  <si>
    <t>SR_ID</t>
    <phoneticPr fontId="8"/>
  </si>
  <si>
    <t>Y_F</t>
    <phoneticPr fontId="8"/>
  </si>
  <si>
    <t>M_F</t>
    <phoneticPr fontId="8"/>
  </si>
  <si>
    <t>Y_T</t>
    <phoneticPr fontId="8"/>
  </si>
  <si>
    <t>M_T</t>
    <phoneticPr fontId="8"/>
  </si>
  <si>
    <t>YM_F</t>
    <phoneticPr fontId="8"/>
  </si>
  <si>
    <t>YM_T</t>
    <phoneticPr fontId="8"/>
  </si>
  <si>
    <t>VARCHAR2(16 Byte)</t>
    <phoneticPr fontId="8"/>
  </si>
  <si>
    <t>DATE</t>
    <phoneticPr fontId="8"/>
  </si>
  <si>
    <t>除外対象の支店のアライメントID</t>
    <rPh sb="0" eb="2">
      <t>ジョガイ</t>
    </rPh>
    <rPh sb="2" eb="4">
      <t>タイショウ</t>
    </rPh>
    <rPh sb="5" eb="7">
      <t>シテン</t>
    </rPh>
    <phoneticPr fontId="8"/>
  </si>
  <si>
    <t>Exclusion Sales Region alignment ID</t>
    <phoneticPr fontId="8"/>
  </si>
  <si>
    <t>Comment</t>
    <phoneticPr fontId="8"/>
  </si>
  <si>
    <t>);</t>
    <phoneticPr fontId="8"/>
  </si>
  <si>
    <t>対象外にしたい支店のAlignmentIDを年月を指定して登録する</t>
    <rPh sb="0" eb="3">
      <t>タイショウガイ</t>
    </rPh>
    <rPh sb="7" eb="9">
      <t>シテン</t>
    </rPh>
    <rPh sb="22" eb="24">
      <t>ネンゲツ</t>
    </rPh>
    <rPh sb="25" eb="27">
      <t>シテイ</t>
    </rPh>
    <rPh sb="29" eb="31">
      <t>トウロク</t>
    </rPh>
    <phoneticPr fontId="8"/>
  </si>
  <si>
    <t>処理起動時のパラメータ設定/At The Time of Process</t>
    <rPh sb="0" eb="2">
      <t>ショリ</t>
    </rPh>
    <rPh sb="2" eb="4">
      <t>キドウ</t>
    </rPh>
    <rPh sb="4" eb="5">
      <t>ジ</t>
    </rPh>
    <rPh sb="11" eb="13">
      <t>セッテイ</t>
    </rPh>
    <phoneticPr fontId="8"/>
  </si>
  <si>
    <t>起動対象領域パラメータ</t>
    <rPh sb="0" eb="2">
      <t>キドウ</t>
    </rPh>
    <rPh sb="2" eb="4">
      <t>タイショウ</t>
    </rPh>
    <rPh sb="4" eb="6">
      <t>リョウイキ</t>
    </rPh>
    <phoneticPr fontId="8"/>
  </si>
  <si>
    <t>L_PRCS_SOU</t>
    <phoneticPr fontId="8"/>
  </si>
  <si>
    <t>P_PRCS_SOU</t>
    <phoneticPr fontId="8"/>
  </si>
  <si>
    <t>SOU</t>
    <phoneticPr fontId="8"/>
  </si>
  <si>
    <t>実行対象の領域コード</t>
    <rPh sb="0" eb="2">
      <t>ジッコウ</t>
    </rPh>
    <rPh sb="2" eb="4">
      <t>タイショウ</t>
    </rPh>
    <rPh sb="5" eb="7">
      <t>リョウイキ</t>
    </rPh>
    <phoneticPr fontId="8"/>
  </si>
  <si>
    <t>02</t>
    <phoneticPr fontId="8"/>
  </si>
  <si>
    <t>);</t>
    <phoneticPr fontId="8"/>
  </si>
  <si>
    <t>03</t>
    <phoneticPr fontId="8"/>
  </si>
  <si>
    <t>);</t>
    <phoneticPr fontId="8"/>
  </si>
  <si>
    <t>04</t>
    <phoneticPr fontId="8"/>
  </si>
  <si>
    <t>起動対象年月パラメータ</t>
    <rPh sb="0" eb="2">
      <t>キドウ</t>
    </rPh>
    <rPh sb="2" eb="4">
      <t>タイショウ</t>
    </rPh>
    <rPh sb="4" eb="6">
      <t>ネンゲツ</t>
    </rPh>
    <phoneticPr fontId="8"/>
  </si>
  <si>
    <t>L_PRCS_YM</t>
    <phoneticPr fontId="8"/>
  </si>
  <si>
    <t>KEY</t>
  </si>
  <si>
    <t>M</t>
    <phoneticPr fontId="8"/>
  </si>
  <si>
    <t>YM</t>
    <phoneticPr fontId="8"/>
  </si>
  <si>
    <t>キー(0固定)</t>
    <rPh sb="4" eb="6">
      <t>コテイ</t>
    </rPh>
    <phoneticPr fontId="8"/>
  </si>
  <si>
    <t>実行対象の年</t>
    <rPh sb="0" eb="2">
      <t>ジッコウ</t>
    </rPh>
    <rPh sb="2" eb="4">
      <t>タイショウ</t>
    </rPh>
    <rPh sb="5" eb="6">
      <t>トシ</t>
    </rPh>
    <phoneticPr fontId="8"/>
  </si>
  <si>
    <t>実行対象の月</t>
    <rPh sb="0" eb="2">
      <t>ジッコウ</t>
    </rPh>
    <rPh sb="2" eb="4">
      <t>タイショウ</t>
    </rPh>
    <rPh sb="5" eb="6">
      <t>ツキ</t>
    </rPh>
    <phoneticPr fontId="8"/>
  </si>
  <si>
    <t>KEY(set as default value 0)</t>
    <phoneticPr fontId="8"/>
  </si>
  <si>
    <t>Evaluation Year</t>
    <phoneticPr fontId="8"/>
  </si>
  <si>
    <t>Evaluation Month</t>
    <phoneticPr fontId="8"/>
  </si>
  <si>
    <t>5</t>
    <phoneticPr fontId="8"/>
  </si>
  <si>
    <t>2018年上半期</t>
    <rPh sb="4" eb="5">
      <t>ネン</t>
    </rPh>
    <rPh sb="5" eb="8">
      <t>カミハンキ</t>
    </rPh>
    <phoneticPr fontId="8"/>
  </si>
  <si>
    <t>製品グループプラスコード</t>
    <rPh sb="0" eb="2">
      <t>セイヒン</t>
    </rPh>
    <phoneticPr fontId="8"/>
  </si>
  <si>
    <t>製品グループプラス名称</t>
    <rPh sb="0" eb="2">
      <t>セイヒン</t>
    </rPh>
    <rPh sb="9" eb="11">
      <t>メイショウ</t>
    </rPh>
    <phoneticPr fontId="8"/>
  </si>
  <si>
    <t>080</t>
  </si>
  <si>
    <t>GEM</t>
  </si>
  <si>
    <t>ALM</t>
  </si>
  <si>
    <t>RAM</t>
  </si>
  <si>
    <t>HMT</t>
  </si>
  <si>
    <t>120</t>
  </si>
  <si>
    <t>INS</t>
  </si>
  <si>
    <t>HLG_Rapid</t>
  </si>
  <si>
    <t>140</t>
  </si>
  <si>
    <t>HLG_MIX</t>
  </si>
  <si>
    <t>150</t>
  </si>
  <si>
    <t>HLG_N</t>
  </si>
  <si>
    <t>Other INS</t>
    <phoneticPr fontId="8"/>
  </si>
  <si>
    <t>240</t>
  </si>
  <si>
    <t>EVS</t>
  </si>
  <si>
    <t>250</t>
  </si>
  <si>
    <t>280</t>
  </si>
  <si>
    <t>テリトリーTTL</t>
  </si>
  <si>
    <t>07</t>
  </si>
  <si>
    <t>290</t>
  </si>
  <si>
    <t>ダブルカバー先</t>
  </si>
  <si>
    <t>JAD合剤の評価について</t>
    <rPh sb="3" eb="4">
      <t>ゴウ</t>
    </rPh>
    <rPh sb="4" eb="5">
      <t>ザイ</t>
    </rPh>
    <rPh sb="6" eb="8">
      <t>ヒョウカ</t>
    </rPh>
    <phoneticPr fontId="1"/>
  </si>
  <si>
    <t>2018年11月ランキングまでは、JADで評価</t>
    <rPh sb="4" eb="5">
      <t>ネン</t>
    </rPh>
    <rPh sb="7" eb="8">
      <t>ガツ</t>
    </rPh>
    <rPh sb="21" eb="23">
      <t>ヒョウカ</t>
    </rPh>
    <phoneticPr fontId="1"/>
  </si>
  <si>
    <t>2018年12月ランキング実施前に、JAD Familyに、パラメータを変更して、ランキングを実行する</t>
    <rPh sb="4" eb="5">
      <t>ネン</t>
    </rPh>
    <rPh sb="7" eb="8">
      <t>ガツ</t>
    </rPh>
    <rPh sb="13" eb="15">
      <t>ジッシ</t>
    </rPh>
    <rPh sb="15" eb="16">
      <t>マエ</t>
    </rPh>
    <rPh sb="36" eb="38">
      <t>ヘンコウ</t>
    </rPh>
    <rPh sb="47" eb="49">
      <t>ジッコウ</t>
    </rPh>
    <phoneticPr fontId="1"/>
  </si>
  <si>
    <t>JAD FamilyのProduct Group Plusは、2018年7月からStartで作成してもらう。</t>
    <rPh sb="35" eb="36">
      <t>ネン</t>
    </rPh>
    <rPh sb="37" eb="38">
      <t>ガツ</t>
    </rPh>
    <rPh sb="46" eb="48">
      <t>サクセイ</t>
    </rPh>
    <phoneticPr fontId="1"/>
  </si>
  <si>
    <t>→これを実行すると、11月に実行した7～11月ランキングと、12月に実行した7～11月ランキングは、全く異なることになるが、加美さんにOKいただいています。</t>
    <rPh sb="4" eb="6">
      <t>ジッコウ</t>
    </rPh>
    <rPh sb="12" eb="13">
      <t>ガツ</t>
    </rPh>
    <rPh sb="14" eb="16">
      <t>ジッコウ</t>
    </rPh>
    <rPh sb="22" eb="23">
      <t>ガツ</t>
    </rPh>
    <rPh sb="32" eb="33">
      <t>ガツ</t>
    </rPh>
    <rPh sb="34" eb="36">
      <t>ジッコウ</t>
    </rPh>
    <rPh sb="42" eb="43">
      <t>ガツ</t>
    </rPh>
    <rPh sb="50" eb="51">
      <t>マッタ</t>
    </rPh>
    <rPh sb="52" eb="53">
      <t>コト</t>
    </rPh>
    <rPh sb="62" eb="64">
      <t>カミ</t>
    </rPh>
    <phoneticPr fontId="1"/>
  </si>
  <si>
    <t>NASで、２ファイル。RUN_PAA_VALIDATIONS実行</t>
    <rPh sb="30" eb="32">
      <t>ジッコウ</t>
    </rPh>
    <phoneticPr fontId="1"/>
  </si>
  <si>
    <t>RUN_PAA_JOB実行</t>
    <rPh sb="11" eb="13">
      <t>ジッコウ</t>
    </rPh>
    <phoneticPr fontId="1"/>
  </si>
  <si>
    <t>検証する</t>
    <rPh sb="0" eb="2">
      <t>ケンショウ</t>
    </rPh>
    <phoneticPr fontId="1"/>
  </si>
  <si>
    <t>M_RNKNG_GRPのJD_YM, RNKNG_YMをupdate</t>
    <phoneticPr fontId="1"/>
  </si>
  <si>
    <t>↑公開処理</t>
    <rPh sb="1" eb="3">
      <t>コウカイ</t>
    </rPh>
    <rPh sb="3" eb="5">
      <t>ショリ</t>
    </rPh>
    <phoneticPr fontId="1"/>
  </si>
  <si>
    <t>起動対象年月パラメータ(update)</t>
    <rPh sb="0" eb="2">
      <t>キドウ</t>
    </rPh>
    <rPh sb="2" eb="4">
      <t>タイショウ</t>
    </rPh>
    <rPh sb="4" eb="6">
      <t>ネンゲツ</t>
    </rPh>
    <phoneticPr fontId="8"/>
  </si>
  <si>
    <t>起動対象領域パラメータ(delete&amp;insert)</t>
    <rPh sb="0" eb="2">
      <t>キドウ</t>
    </rPh>
    <rPh sb="2" eb="4">
      <t>タイショウ</t>
    </rPh>
    <rPh sb="4" eb="6">
      <t>リョウイキ</t>
    </rPh>
    <phoneticPr fontId="8"/>
  </si>
  <si>
    <t>起動対象領域パラメータ(変更あれば)</t>
    <rPh sb="0" eb="2">
      <t>キドウ</t>
    </rPh>
    <rPh sb="2" eb="4">
      <t>タイショウ</t>
    </rPh>
    <rPh sb="4" eb="6">
      <t>リョウイキ</t>
    </rPh>
    <rPh sb="12" eb="14">
      <t>ヘンコウ</t>
    </rPh>
    <phoneticPr fontId="8"/>
  </si>
  <si>
    <t>MR除外設定マスタ(追加があればinsert)</t>
    <rPh sb="2" eb="4">
      <t>ジョガイ</t>
    </rPh>
    <rPh sb="4" eb="6">
      <t>セッテイ</t>
    </rPh>
    <rPh sb="10" eb="12">
      <t>ツイカ</t>
    </rPh>
    <phoneticPr fontId="8"/>
  </si>
  <si>
    <t>毎月</t>
    <rPh sb="0" eb="2">
      <t>マイツキ</t>
    </rPh>
    <phoneticPr fontId="1"/>
  </si>
  <si>
    <t>期初</t>
    <rPh sb="0" eb="1">
      <t>キ</t>
    </rPh>
    <rPh sb="1" eb="2">
      <t>ショ</t>
    </rPh>
    <phoneticPr fontId="1"/>
  </si>
  <si>
    <t>SVPのランキング層が入ってるか</t>
    <rPh sb="9" eb="10">
      <t>ソウ</t>
    </rPh>
    <rPh sb="11" eb="12">
      <t>ハイ</t>
    </rPh>
    <phoneticPr fontId="1"/>
  </si>
  <si>
    <t>（HRへ確認。デフォルトの支給月数に変更がないか？10以下のMR,課が発生した場合、特殊ランキング層の登録をお願いする。）</t>
    <rPh sb="4" eb="6">
      <t>カクニン</t>
    </rPh>
    <rPh sb="13" eb="15">
      <t>シキュウ</t>
    </rPh>
    <rPh sb="15" eb="17">
      <t>ツキスウ</t>
    </rPh>
    <rPh sb="18" eb="20">
      <t>ヘンコウ</t>
    </rPh>
    <rPh sb="27" eb="29">
      <t>イカ</t>
    </rPh>
    <rPh sb="33" eb="34">
      <t>カ</t>
    </rPh>
    <rPh sb="35" eb="37">
      <t>ハッセイ</t>
    </rPh>
    <rPh sb="39" eb="41">
      <t>バアイ</t>
    </rPh>
    <rPh sb="42" eb="44">
      <t>トクシュ</t>
    </rPh>
    <rPh sb="49" eb="50">
      <t>ソウ</t>
    </rPh>
    <rPh sb="51" eb="53">
      <t>トウロク</t>
    </rPh>
    <rPh sb="55" eb="56">
      <t>ネガ</t>
    </rPh>
    <phoneticPr fontId="1"/>
  </si>
  <si>
    <t>評価プログラムIDマスタを登録する。(insert )</t>
    <rPh sb="0" eb="2">
      <t>ヒョウカ</t>
    </rPh>
    <rPh sb="13" eb="15">
      <t>トウロク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</si>
</sst>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9"/>
      <color theme="1"/>
      <name val="游ゴシック"/>
      <family val="3"/>
      <charset val="128"/>
    </font>
    <font>
      <sz val="8"/>
      <color theme="1"/>
      <name val="游ゴシック"/>
      <family val="3"/>
      <charset val="128"/>
    </font>
    <font>
      <u/>
      <sz val="10"/>
      <color theme="10"/>
      <name val="Meiryo UI"/>
      <family val="2"/>
      <charset val="128"/>
    </font>
    <font>
      <sz val="9"/>
      <color theme="1"/>
      <name val="Meiryo UI"/>
      <family val="3"/>
      <charset val="128"/>
    </font>
    <font>
      <sz val="9"/>
      <color theme="1"/>
      <name val="MS UI Gothic"/>
      <family val="2"/>
      <charset val="128"/>
    </font>
    <font>
      <sz val="10"/>
      <color theme="1"/>
      <name val="Meiryo UI"/>
      <family val="3"/>
      <charset val="128"/>
    </font>
    <font>
      <sz val="6"/>
      <name val="MS UI Gothic"/>
      <family val="2"/>
      <charset val="128"/>
    </font>
    <font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16"/>
      <color theme="1"/>
      <name val="MS UI Gothic"/>
      <family val="3"/>
      <charset val="128"/>
    </font>
    <font>
      <sz val="11"/>
      <color theme="1"/>
      <name val="Meiryo UI"/>
      <family val="3"/>
      <charset val="128"/>
    </font>
    <font>
      <sz val="11"/>
      <color theme="0" tint="-0.249977111117893"/>
      <name val="Meiryo UI"/>
      <family val="3"/>
      <charset val="128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4" fillId="0" borderId="0" xfId="1" applyAlignment="1">
      <alignment horizontal="left" vertical="center" indent="1"/>
    </xf>
    <xf numFmtId="0" fontId="3" fillId="0" borderId="0" xfId="0" applyFont="1" applyAlignment="1">
      <alignment horizontal="justify" vertical="center"/>
    </xf>
    <xf numFmtId="0" fontId="4" fillId="0" borderId="0" xfId="1">
      <alignment vertical="center"/>
    </xf>
    <xf numFmtId="0" fontId="5" fillId="0" borderId="0" xfId="0" applyFont="1" applyAlignment="1">
      <alignment horizontal="justify" vertical="center"/>
    </xf>
    <xf numFmtId="0" fontId="7" fillId="0" borderId="0" xfId="2" applyFont="1">
      <alignment vertical="center"/>
    </xf>
    <xf numFmtId="0" fontId="7" fillId="2" borderId="1" xfId="2" applyFont="1" applyFill="1" applyBorder="1">
      <alignment vertical="center"/>
    </xf>
    <xf numFmtId="0" fontId="6" fillId="0" borderId="0" xfId="2">
      <alignment vertical="center"/>
    </xf>
    <xf numFmtId="0" fontId="5" fillId="0" borderId="0" xfId="2" applyFont="1">
      <alignment vertical="center"/>
    </xf>
    <xf numFmtId="49" fontId="5" fillId="2" borderId="1" xfId="2" applyNumberFormat="1" applyFont="1" applyFill="1" applyBorder="1">
      <alignment vertical="center"/>
    </xf>
    <xf numFmtId="0" fontId="7" fillId="0" borderId="0" xfId="2" applyFont="1" applyFill="1" applyBorder="1">
      <alignment vertical="center"/>
    </xf>
    <xf numFmtId="0" fontId="9" fillId="0" borderId="0" xfId="2" applyFont="1" applyFill="1" applyBorder="1">
      <alignment vertical="center"/>
    </xf>
    <xf numFmtId="0" fontId="10" fillId="0" borderId="0" xfId="2" applyFont="1">
      <alignment vertical="center"/>
    </xf>
    <xf numFmtId="0" fontId="7" fillId="0" borderId="1" xfId="2" applyFont="1" applyBorder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>
      <alignment vertical="center"/>
    </xf>
    <xf numFmtId="0" fontId="7" fillId="0" borderId="4" xfId="2" applyFont="1" applyBorder="1">
      <alignment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2" xfId="2" applyFont="1" applyBorder="1">
      <alignment vertical="center"/>
    </xf>
    <xf numFmtId="0" fontId="7" fillId="0" borderId="1" xfId="2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7" fillId="0" borderId="5" xfId="2" applyFont="1" applyBorder="1">
      <alignment vertical="center"/>
    </xf>
    <xf numFmtId="0" fontId="10" fillId="0" borderId="1" xfId="2" applyFont="1" applyBorder="1">
      <alignment vertical="center"/>
    </xf>
    <xf numFmtId="0" fontId="7" fillId="3" borderId="1" xfId="2" applyFont="1" applyFill="1" applyBorder="1">
      <alignment vertical="center"/>
    </xf>
    <xf numFmtId="0" fontId="7" fillId="3" borderId="1" xfId="2" applyFont="1" applyFill="1" applyBorder="1" applyAlignment="1">
      <alignment horizontal="center" vertical="center"/>
    </xf>
    <xf numFmtId="0" fontId="7" fillId="0" borderId="3" xfId="2" applyFont="1" applyFill="1" applyBorder="1">
      <alignment vertical="center"/>
    </xf>
    <xf numFmtId="0" fontId="7" fillId="0" borderId="4" xfId="2" applyFont="1" applyFill="1" applyBorder="1">
      <alignment vertical="center"/>
    </xf>
    <xf numFmtId="0" fontId="10" fillId="4" borderId="2" xfId="2" applyFont="1" applyFill="1" applyBorder="1">
      <alignment vertical="center"/>
    </xf>
    <xf numFmtId="0" fontId="10" fillId="4" borderId="3" xfId="2" applyFont="1" applyFill="1" applyBorder="1">
      <alignment vertical="center"/>
    </xf>
    <xf numFmtId="0" fontId="7" fillId="4" borderId="3" xfId="2" applyFont="1" applyFill="1" applyBorder="1">
      <alignment vertical="center"/>
    </xf>
    <xf numFmtId="0" fontId="7" fillId="4" borderId="4" xfId="2" applyFont="1" applyFill="1" applyBorder="1">
      <alignment vertical="center"/>
    </xf>
    <xf numFmtId="0" fontId="7" fillId="4" borderId="2" xfId="2" applyFont="1" applyFill="1" applyBorder="1">
      <alignment vertical="center"/>
    </xf>
    <xf numFmtId="0" fontId="7" fillId="4" borderId="1" xfId="2" applyFont="1" applyFill="1" applyBorder="1">
      <alignment vertical="center"/>
    </xf>
    <xf numFmtId="0" fontId="7" fillId="4" borderId="1" xfId="2" applyFont="1" applyFill="1" applyBorder="1" applyAlignment="1">
      <alignment horizontal="center" vertical="center"/>
    </xf>
    <xf numFmtId="0" fontId="11" fillId="0" borderId="0" xfId="2" applyFont="1">
      <alignment vertical="center"/>
    </xf>
    <xf numFmtId="0" fontId="6" fillId="5" borderId="0" xfId="2" applyFill="1">
      <alignment vertical="center"/>
    </xf>
    <xf numFmtId="0" fontId="12" fillId="0" borderId="0" xfId="2" applyFont="1">
      <alignment vertical="center"/>
    </xf>
    <xf numFmtId="0" fontId="13" fillId="0" borderId="0" xfId="2" applyFont="1">
      <alignment vertical="center"/>
    </xf>
    <xf numFmtId="0" fontId="6" fillId="0" borderId="0" xfId="2" applyFill="1">
      <alignment vertical="center"/>
    </xf>
    <xf numFmtId="0" fontId="6" fillId="6" borderId="1" xfId="2" applyFill="1" applyBorder="1" applyAlignment="1">
      <alignment vertical="center" wrapText="1"/>
    </xf>
    <xf numFmtId="0" fontId="6" fillId="7" borderId="1" xfId="2" applyFill="1" applyBorder="1" applyAlignment="1">
      <alignment vertical="center" wrapText="1"/>
    </xf>
    <xf numFmtId="0" fontId="6" fillId="0" borderId="0" xfId="2" applyFill="1" applyBorder="1" applyAlignment="1">
      <alignment vertical="center" wrapText="1"/>
    </xf>
    <xf numFmtId="0" fontId="6" fillId="0" borderId="0" xfId="2" applyFill="1" applyBorder="1">
      <alignment vertical="center"/>
    </xf>
    <xf numFmtId="0" fontId="6" fillId="0" borderId="1" xfId="2" applyBorder="1" applyAlignment="1">
      <alignment vertical="center" wrapText="1"/>
    </xf>
    <xf numFmtId="0" fontId="6" fillId="0" borderId="1" xfId="2" applyFill="1" applyBorder="1" applyAlignment="1">
      <alignment vertical="center" wrapText="1"/>
    </xf>
    <xf numFmtId="0" fontId="6" fillId="2" borderId="1" xfId="2" applyFill="1" applyBorder="1">
      <alignment vertical="center"/>
    </xf>
    <xf numFmtId="0" fontId="6" fillId="8" borderId="0" xfId="2" applyFill="1">
      <alignment vertical="center"/>
    </xf>
    <xf numFmtId="0" fontId="6" fillId="9" borderId="0" xfId="2" applyFill="1">
      <alignment vertical="center"/>
    </xf>
    <xf numFmtId="0" fontId="6" fillId="10" borderId="0" xfId="2" applyFill="1">
      <alignment vertical="center"/>
    </xf>
    <xf numFmtId="0" fontId="6" fillId="11" borderId="0" xfId="2" applyFill="1">
      <alignment vertical="center"/>
    </xf>
    <xf numFmtId="0" fontId="6" fillId="12" borderId="0" xfId="2" applyFill="1">
      <alignment vertical="center"/>
    </xf>
    <xf numFmtId="0" fontId="6" fillId="0" borderId="0" xfId="2" applyBorder="1">
      <alignment vertical="center"/>
    </xf>
    <xf numFmtId="0" fontId="6" fillId="7" borderId="1" xfId="2" applyFill="1" applyBorder="1">
      <alignment vertical="center"/>
    </xf>
    <xf numFmtId="0" fontId="6" fillId="2" borderId="1" xfId="2" applyFill="1" applyBorder="1" applyAlignment="1">
      <alignment vertical="center" wrapText="1"/>
    </xf>
    <xf numFmtId="49" fontId="6" fillId="2" borderId="1" xfId="2" applyNumberFormat="1" applyFill="1" applyBorder="1">
      <alignment vertical="center"/>
    </xf>
    <xf numFmtId="0" fontId="6" fillId="2" borderId="1" xfId="2" applyNumberFormat="1" applyFill="1" applyBorder="1">
      <alignment vertical="center"/>
    </xf>
    <xf numFmtId="49" fontId="6" fillId="0" borderId="0" xfId="2" applyNumberFormat="1" applyFill="1" applyBorder="1">
      <alignment vertical="center"/>
    </xf>
    <xf numFmtId="0" fontId="6" fillId="0" borderId="1" xfId="2" applyBorder="1">
      <alignment vertical="center"/>
    </xf>
    <xf numFmtId="0" fontId="6" fillId="2" borderId="4" xfId="2" applyFill="1" applyBorder="1">
      <alignment vertical="center"/>
    </xf>
    <xf numFmtId="49" fontId="0" fillId="13" borderId="4" xfId="3" applyNumberFormat="1" applyFont="1" applyFill="1" applyBorder="1">
      <alignment vertical="center"/>
    </xf>
    <xf numFmtId="49" fontId="6" fillId="2" borderId="4" xfId="2" applyNumberFormat="1" applyFill="1" applyBorder="1">
      <alignment vertical="center"/>
    </xf>
    <xf numFmtId="38" fontId="0" fillId="13" borderId="6" xfId="3" applyFont="1" applyFill="1" applyBorder="1">
      <alignment vertical="center"/>
    </xf>
    <xf numFmtId="0" fontId="6" fillId="0" borderId="7" xfId="2" applyBorder="1">
      <alignment vertical="center"/>
    </xf>
    <xf numFmtId="0" fontId="6" fillId="5" borderId="0" xfId="2" applyFill="1" applyBorder="1">
      <alignment vertical="center"/>
    </xf>
    <xf numFmtId="38" fontId="0" fillId="0" borderId="0" xfId="3" applyFont="1" applyFill="1" applyBorder="1">
      <alignment vertical="center"/>
    </xf>
    <xf numFmtId="49" fontId="0" fillId="13" borderId="1" xfId="3" applyNumberFormat="1" applyFont="1" applyFill="1" applyBorder="1">
      <alignment vertical="center"/>
    </xf>
    <xf numFmtId="38" fontId="0" fillId="13" borderId="8" xfId="3" applyFont="1" applyFill="1" applyBorder="1">
      <alignment vertical="center"/>
    </xf>
    <xf numFmtId="0" fontId="6" fillId="2" borderId="2" xfId="2" applyFill="1" applyBorder="1">
      <alignment vertical="center"/>
    </xf>
    <xf numFmtId="49" fontId="0" fillId="13" borderId="2" xfId="3" applyNumberFormat="1" applyFont="1" applyFill="1" applyBorder="1">
      <alignment vertical="center"/>
    </xf>
    <xf numFmtId="49" fontId="6" fillId="2" borderId="2" xfId="2" applyNumberFormat="1" applyFill="1" applyBorder="1">
      <alignment vertical="center"/>
    </xf>
    <xf numFmtId="38" fontId="0" fillId="13" borderId="9" xfId="3" applyFont="1" applyFill="1" applyBorder="1">
      <alignment vertical="center"/>
    </xf>
    <xf numFmtId="49" fontId="6" fillId="2" borderId="10" xfId="2" applyNumberFormat="1" applyFill="1" applyBorder="1">
      <alignment vertical="center"/>
    </xf>
    <xf numFmtId="0" fontId="6" fillId="2" borderId="10" xfId="2" applyFill="1" applyBorder="1">
      <alignment vertical="center"/>
    </xf>
    <xf numFmtId="38" fontId="0" fillId="13" borderId="10" xfId="3" applyFont="1" applyFill="1" applyBorder="1">
      <alignment vertical="center"/>
    </xf>
    <xf numFmtId="49" fontId="0" fillId="13" borderId="10" xfId="3" applyNumberFormat="1" applyFont="1" applyFill="1" applyBorder="1">
      <alignment vertical="center"/>
    </xf>
    <xf numFmtId="38" fontId="0" fillId="13" borderId="11" xfId="3" applyFont="1" applyFill="1" applyBorder="1">
      <alignment vertical="center"/>
    </xf>
    <xf numFmtId="38" fontId="0" fillId="13" borderId="1" xfId="3" applyFont="1" applyFill="1" applyBorder="1">
      <alignment vertical="center"/>
    </xf>
    <xf numFmtId="38" fontId="0" fillId="13" borderId="12" xfId="3" applyFont="1" applyFill="1" applyBorder="1">
      <alignment vertical="center"/>
    </xf>
    <xf numFmtId="0" fontId="6" fillId="2" borderId="12" xfId="2" applyFill="1" applyBorder="1">
      <alignment vertical="center"/>
    </xf>
    <xf numFmtId="49" fontId="6" fillId="2" borderId="12" xfId="2" applyNumberFormat="1" applyFill="1" applyBorder="1">
      <alignment vertical="center"/>
    </xf>
    <xf numFmtId="38" fontId="0" fillId="13" borderId="4" xfId="3" applyFont="1" applyFill="1" applyBorder="1">
      <alignment vertical="center"/>
    </xf>
    <xf numFmtId="38" fontId="0" fillId="13" borderId="2" xfId="3" applyFont="1" applyFill="1" applyBorder="1">
      <alignment vertical="center"/>
    </xf>
    <xf numFmtId="38" fontId="0" fillId="13" borderId="13" xfId="3" applyFont="1" applyFill="1" applyBorder="1">
      <alignment vertical="center"/>
    </xf>
    <xf numFmtId="0" fontId="6" fillId="14" borderId="10" xfId="2" applyFill="1" applyBorder="1">
      <alignment vertical="center"/>
    </xf>
    <xf numFmtId="49" fontId="6" fillId="14" borderId="10" xfId="2" applyNumberFormat="1" applyFill="1" applyBorder="1">
      <alignment vertical="center"/>
    </xf>
    <xf numFmtId="0" fontId="6" fillId="14" borderId="1" xfId="2" applyFill="1" applyBorder="1">
      <alignment vertical="center"/>
    </xf>
    <xf numFmtId="49" fontId="6" fillId="14" borderId="1" xfId="2" applyNumberFormat="1" applyFill="1" applyBorder="1">
      <alignment vertical="center"/>
    </xf>
    <xf numFmtId="0" fontId="6" fillId="14" borderId="12" xfId="2" applyFill="1" applyBorder="1">
      <alignment vertical="center"/>
    </xf>
    <xf numFmtId="49" fontId="0" fillId="13" borderId="12" xfId="3" applyNumberFormat="1" applyFont="1" applyFill="1" applyBorder="1">
      <alignment vertical="center"/>
    </xf>
    <xf numFmtId="49" fontId="6" fillId="14" borderId="12" xfId="2" applyNumberFormat="1" applyFill="1" applyBorder="1">
      <alignment vertical="center"/>
    </xf>
    <xf numFmtId="0" fontId="6" fillId="15" borderId="10" xfId="2" applyFill="1" applyBorder="1">
      <alignment vertical="center"/>
    </xf>
    <xf numFmtId="49" fontId="6" fillId="15" borderId="10" xfId="2" applyNumberFormat="1" applyFill="1" applyBorder="1">
      <alignment vertical="center"/>
    </xf>
    <xf numFmtId="0" fontId="6" fillId="15" borderId="1" xfId="2" applyFill="1" applyBorder="1">
      <alignment vertical="center"/>
    </xf>
    <xf numFmtId="49" fontId="6" fillId="15" borderId="1" xfId="2" applyNumberFormat="1" applyFill="1" applyBorder="1">
      <alignment vertical="center"/>
    </xf>
    <xf numFmtId="0" fontId="6" fillId="15" borderId="12" xfId="2" applyFill="1" applyBorder="1">
      <alignment vertical="center"/>
    </xf>
    <xf numFmtId="49" fontId="6" fillId="15" borderId="12" xfId="2" applyNumberFormat="1" applyFill="1" applyBorder="1">
      <alignment vertical="center"/>
    </xf>
    <xf numFmtId="0" fontId="6" fillId="15" borderId="2" xfId="2" applyFill="1" applyBorder="1">
      <alignment vertical="center"/>
    </xf>
    <xf numFmtId="49" fontId="6" fillId="15" borderId="2" xfId="2" applyNumberFormat="1" applyFill="1" applyBorder="1">
      <alignment vertical="center"/>
    </xf>
    <xf numFmtId="0" fontId="6" fillId="0" borderId="12" xfId="2" applyBorder="1" applyAlignment="1">
      <alignment vertical="center" wrapText="1"/>
    </xf>
    <xf numFmtId="0" fontId="6" fillId="0" borderId="12" xfId="2" applyFill="1" applyBorder="1" applyAlignment="1">
      <alignment vertical="center" wrapText="1"/>
    </xf>
    <xf numFmtId="0" fontId="6" fillId="0" borderId="12" xfId="2" applyBorder="1">
      <alignment vertical="center"/>
    </xf>
    <xf numFmtId="49" fontId="6" fillId="13" borderId="10" xfId="2" applyNumberFormat="1" applyFill="1" applyBorder="1">
      <alignment vertical="center"/>
    </xf>
    <xf numFmtId="0" fontId="6" fillId="13" borderId="1" xfId="2" applyFill="1" applyBorder="1">
      <alignment vertical="center"/>
    </xf>
    <xf numFmtId="49" fontId="6" fillId="13" borderId="1" xfId="2" applyNumberFormat="1" applyFill="1" applyBorder="1">
      <alignment vertical="center"/>
    </xf>
    <xf numFmtId="49" fontId="6" fillId="13" borderId="12" xfId="2" applyNumberFormat="1" applyFill="1" applyBorder="1">
      <alignment vertical="center"/>
    </xf>
    <xf numFmtId="0" fontId="6" fillId="13" borderId="12" xfId="2" applyFill="1" applyBorder="1">
      <alignment vertical="center"/>
    </xf>
    <xf numFmtId="49" fontId="6" fillId="13" borderId="4" xfId="2" applyNumberFormat="1" applyFill="1" applyBorder="1">
      <alignment vertical="center"/>
    </xf>
    <xf numFmtId="0" fontId="6" fillId="13" borderId="4" xfId="2" applyFill="1" applyBorder="1">
      <alignment vertical="center"/>
    </xf>
    <xf numFmtId="49" fontId="6" fillId="13" borderId="2" xfId="2" applyNumberFormat="1" applyFill="1" applyBorder="1">
      <alignment vertical="center"/>
    </xf>
    <xf numFmtId="0" fontId="6" fillId="13" borderId="2" xfId="2" applyFill="1" applyBorder="1">
      <alignment vertical="center"/>
    </xf>
    <xf numFmtId="0" fontId="6" fillId="13" borderId="10" xfId="2" applyFill="1" applyBorder="1">
      <alignment vertical="center"/>
    </xf>
    <xf numFmtId="0" fontId="6" fillId="16" borderId="1" xfId="2" applyFill="1" applyBorder="1">
      <alignment vertical="center"/>
    </xf>
    <xf numFmtId="0" fontId="6" fillId="16" borderId="12" xfId="2" applyFill="1" applyBorder="1">
      <alignment vertical="center"/>
    </xf>
    <xf numFmtId="0" fontId="6" fillId="16" borderId="10" xfId="2" applyFill="1" applyBorder="1">
      <alignment vertical="center"/>
    </xf>
    <xf numFmtId="0" fontId="14" fillId="0" borderId="0" xfId="2" applyFont="1">
      <alignment vertical="center"/>
    </xf>
    <xf numFmtId="0" fontId="14" fillId="0" borderId="0" xfId="2" applyFont="1" applyFill="1" applyBorder="1">
      <alignment vertical="center"/>
    </xf>
    <xf numFmtId="0" fontId="6" fillId="6" borderId="1" xfId="2" applyFill="1" applyBorder="1">
      <alignment vertical="center"/>
    </xf>
    <xf numFmtId="0" fontId="6" fillId="0" borderId="1" xfId="2" applyFill="1" applyBorder="1">
      <alignment vertical="center"/>
    </xf>
    <xf numFmtId="0" fontId="15" fillId="17" borderId="1" xfId="2" applyFont="1" applyFill="1" applyBorder="1" applyAlignment="1"/>
    <xf numFmtId="0" fontId="15" fillId="0" borderId="0" xfId="2" applyFont="1" applyFill="1" applyBorder="1" applyAlignment="1"/>
    <xf numFmtId="0" fontId="15" fillId="0" borderId="1" xfId="2" applyFont="1" applyBorder="1" applyAlignment="1"/>
    <xf numFmtId="49" fontId="15" fillId="17" borderId="1" xfId="2" applyNumberFormat="1" applyFont="1" applyFill="1" applyBorder="1" applyAlignment="1"/>
  </cellXfs>
  <cellStyles count="4">
    <cellStyle name="ハイパーリンク" xfId="1" builtinId="8"/>
    <cellStyle name="桁区切り 2" xfId="3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99"/>
      <color rgb="FFFF7C80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543605</xdr:colOff>
      <xdr:row>2</xdr:row>
      <xdr:rowOff>114300</xdr:rowOff>
    </xdr:from>
    <xdr:to>
      <xdr:col>2</xdr:col>
      <xdr:colOff>3913255</xdr:colOff>
      <xdr:row>29</xdr:row>
      <xdr:rowOff>27642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405" y="476250"/>
          <a:ext cx="7817825" cy="4799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23</xdr:row>
      <xdr:rowOff>38100</xdr:rowOff>
    </xdr:from>
    <xdr:to>
      <xdr:col>6</xdr:col>
      <xdr:colOff>647699</xdr:colOff>
      <xdr:row>36</xdr:row>
      <xdr:rowOff>114300</xdr:rowOff>
    </xdr:to>
    <xdr:sp macro="" textlink="">
      <xdr:nvSpPr>
        <xdr:cNvPr id="23" name="正方形/長方形 22"/>
        <xdr:cNvSpPr/>
      </xdr:nvSpPr>
      <xdr:spPr>
        <a:xfrm>
          <a:off x="1276349" y="5495925"/>
          <a:ext cx="9020175" cy="2428875"/>
        </a:xfrm>
        <a:prstGeom prst="rect">
          <a:avLst/>
        </a:prstGeom>
        <a:solidFill>
          <a:srgbClr val="FFCC99">
            <a:alpha val="33000"/>
          </a:srgbClr>
        </a:solidFill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1"/>
              </a:solidFill>
            </a:rPr>
            <a:t>RUN_PAA_VALIDATIONS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476250</xdr:colOff>
      <xdr:row>27</xdr:row>
      <xdr:rowOff>114300</xdr:rowOff>
    </xdr:from>
    <xdr:to>
      <xdr:col>1</xdr:col>
      <xdr:colOff>1314450</xdr:colOff>
      <xdr:row>30</xdr:row>
      <xdr:rowOff>114300</xdr:rowOff>
    </xdr:to>
    <xdr:sp macro="" textlink="">
      <xdr:nvSpPr>
        <xdr:cNvPr id="2" name="フローチャート: 書類 1"/>
        <xdr:cNvSpPr/>
      </xdr:nvSpPr>
      <xdr:spPr>
        <a:xfrm>
          <a:off x="2419350" y="6296025"/>
          <a:ext cx="838200" cy="542925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571500</xdr:colOff>
      <xdr:row>27</xdr:row>
      <xdr:rowOff>123825</xdr:rowOff>
    </xdr:from>
    <xdr:to>
      <xdr:col>2</xdr:col>
      <xdr:colOff>1276350</xdr:colOff>
      <xdr:row>30</xdr:row>
      <xdr:rowOff>114300</xdr:rowOff>
    </xdr:to>
    <xdr:sp macro="" textlink="">
      <xdr:nvSpPr>
        <xdr:cNvPr id="3" name="フローチャート: 磁気ディスク 2"/>
        <xdr:cNvSpPr/>
      </xdr:nvSpPr>
      <xdr:spPr>
        <a:xfrm>
          <a:off x="4410075" y="6305550"/>
          <a:ext cx="704850" cy="5334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1314450</xdr:colOff>
      <xdr:row>29</xdr:row>
      <xdr:rowOff>23813</xdr:rowOff>
    </xdr:from>
    <xdr:to>
      <xdr:col>2</xdr:col>
      <xdr:colOff>571500</xdr:colOff>
      <xdr:row>29</xdr:row>
      <xdr:rowOff>28575</xdr:rowOff>
    </xdr:to>
    <xdr:cxnSp macro="">
      <xdr:nvCxnSpPr>
        <xdr:cNvPr id="5" name="直線矢印コネクタ 4"/>
        <xdr:cNvCxnSpPr>
          <a:stCxn id="2" idx="3"/>
          <a:endCxn id="3" idx="2"/>
        </xdr:cNvCxnSpPr>
      </xdr:nvCxnSpPr>
      <xdr:spPr>
        <a:xfrm>
          <a:off x="3257550" y="6567488"/>
          <a:ext cx="11525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27</xdr:row>
      <xdr:rowOff>133350</xdr:rowOff>
    </xdr:from>
    <xdr:to>
      <xdr:col>5</xdr:col>
      <xdr:colOff>1200150</xdr:colOff>
      <xdr:row>30</xdr:row>
      <xdr:rowOff>123825</xdr:rowOff>
    </xdr:to>
    <xdr:sp macro="" textlink="">
      <xdr:nvSpPr>
        <xdr:cNvPr id="7" name="フローチャート: 磁気ディスク 6"/>
        <xdr:cNvSpPr/>
      </xdr:nvSpPr>
      <xdr:spPr>
        <a:xfrm>
          <a:off x="8334375" y="6315075"/>
          <a:ext cx="704850" cy="5334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242523</xdr:colOff>
      <xdr:row>29</xdr:row>
      <xdr:rowOff>37030</xdr:rowOff>
    </xdr:from>
    <xdr:to>
      <xdr:col>5</xdr:col>
      <xdr:colOff>495300</xdr:colOff>
      <xdr:row>29</xdr:row>
      <xdr:rowOff>38100</xdr:rowOff>
    </xdr:to>
    <xdr:cxnSp macro="">
      <xdr:nvCxnSpPr>
        <xdr:cNvPr id="8" name="直線矢印コネクタ 7"/>
        <xdr:cNvCxnSpPr>
          <a:stCxn id="14" idx="3"/>
          <a:endCxn id="7" idx="2"/>
        </xdr:cNvCxnSpPr>
      </xdr:nvCxnSpPr>
      <xdr:spPr>
        <a:xfrm>
          <a:off x="8081598" y="6580705"/>
          <a:ext cx="252777" cy="1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1276350</xdr:colOff>
      <xdr:row>29</xdr:row>
      <xdr:rowOff>28575</xdr:rowOff>
    </xdr:from>
    <xdr:to>
      <xdr:col>3</xdr:col>
      <xdr:colOff>1295400</xdr:colOff>
      <xdr:row>29</xdr:row>
      <xdr:rowOff>37030</xdr:rowOff>
    </xdr:to>
    <xdr:cxnSp macro="">
      <xdr:nvCxnSpPr>
        <xdr:cNvPr id="11" name="直線矢印コネクタ 10"/>
        <xdr:cNvCxnSpPr>
          <a:stCxn id="3" idx="4"/>
          <a:endCxn id="14" idx="1"/>
        </xdr:cNvCxnSpPr>
      </xdr:nvCxnSpPr>
      <xdr:spPr>
        <a:xfrm>
          <a:off x="5114925" y="6572250"/>
          <a:ext cx="1914525" cy="8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1295400</xdr:colOff>
      <xdr:row>28</xdr:row>
      <xdr:rowOff>85725</xdr:rowOff>
    </xdr:from>
    <xdr:ext cx="1052148" cy="264560"/>
    <xdr:sp macro="" textlink="">
      <xdr:nvSpPr>
        <xdr:cNvPr id="14" name="テキスト ボックス 13"/>
        <xdr:cNvSpPr txBox="1"/>
      </xdr:nvSpPr>
      <xdr:spPr>
        <a:xfrm>
          <a:off x="7029450" y="6448425"/>
          <a:ext cx="1052148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Check Program</a:t>
          </a:r>
          <a:endParaRPr kumimoji="1" lang="ja-JP" altLang="en-US" sz="1100"/>
        </a:p>
      </xdr:txBody>
    </xdr:sp>
    <xdr:clientData/>
  </xdr:oneCellAnchor>
  <xdr:twoCellAnchor>
    <xdr:from>
      <xdr:col>0</xdr:col>
      <xdr:colOff>1743075</xdr:colOff>
      <xdr:row>25</xdr:row>
      <xdr:rowOff>114300</xdr:rowOff>
    </xdr:from>
    <xdr:to>
      <xdr:col>3</xdr:col>
      <xdr:colOff>333375</xdr:colOff>
      <xdr:row>35</xdr:row>
      <xdr:rowOff>171450</xdr:rowOff>
    </xdr:to>
    <xdr:sp macro="" textlink="">
      <xdr:nvSpPr>
        <xdr:cNvPr id="20" name="正方形/長方形 19"/>
        <xdr:cNvSpPr/>
      </xdr:nvSpPr>
      <xdr:spPr>
        <a:xfrm>
          <a:off x="1743075" y="5934075"/>
          <a:ext cx="4324350" cy="1866900"/>
        </a:xfrm>
        <a:prstGeom prst="rect">
          <a:avLst/>
        </a:prstGeom>
        <a:noFill/>
        <a:ln w="19050">
          <a:solidFill>
            <a:srgbClr val="FF7C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1743075</xdr:colOff>
      <xdr:row>25</xdr:row>
      <xdr:rowOff>28575</xdr:rowOff>
    </xdr:from>
    <xdr:to>
      <xdr:col>6</xdr:col>
      <xdr:colOff>190500</xdr:colOff>
      <xdr:row>35</xdr:row>
      <xdr:rowOff>85725</xdr:rowOff>
    </xdr:to>
    <xdr:sp macro="" textlink="">
      <xdr:nvSpPr>
        <xdr:cNvPr id="21" name="正方形/長方形 20"/>
        <xdr:cNvSpPr/>
      </xdr:nvSpPr>
      <xdr:spPr>
        <a:xfrm>
          <a:off x="3686175" y="5848350"/>
          <a:ext cx="6153150" cy="186690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dmportal.rf.lilly.com/IdentityManagement/default.aspx" TargetMode="External"/><Relationship Id="rId2" Type="http://schemas.openxmlformats.org/officeDocument/2006/relationships/hyperlink" Target="https://lilly.service-now.com/ess/view_content_search.do?v=1&amp;uri=com.glideapp.servicecatalog_cat_item_view.do%3Fv%3D1%26sysparm_id%3Dbbe2af140f766a005200a218b1050e7b%26sysparm_link_parent%3Df83a7ede6f031500fe289be44b3ee4de%26sysparm_catalog%3De0d08b13c3330100c8b837659bba8fb4&amp;sysparm_document_key=sc_cat_item,bbe2af140f766a005200a218b1050e7b" TargetMode="External"/><Relationship Id="rId1" Type="http://schemas.openxmlformats.org/officeDocument/2006/relationships/hyperlink" Target="https://lilly.service-now.com/ess/view_content_search.do?v=1&amp;uri=com.glideapp.servicecatalog_cat_item_view.do%3Fv%3D1%26sysparm_id%3Dd5b3d4bc0fbe6a005200a218b1050e46%26sysparm_link_parent%3D6313147a3553f00014379b119de0702d%26sysparm_catalog%3De0d08b13c3330100c8b837659bba8fb4&amp;sysparm_document_key=sc_cat_item,d5b3d4bc0fbe6a005200a218b1050e46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1"/>
  <sheetViews>
    <sheetView workbookViewId="0">
      <selection activeCell="C42" sqref="C42"/>
    </sheetView>
  </sheetViews>
  <sheetFormatPr defaultRowHeight="14.25" x14ac:dyDescent="0.25"/>
  <cols>
    <col min="2" max="2" width="58.375" customWidth="1"/>
    <col min="3" max="3" width="56.875" customWidth="1"/>
  </cols>
  <sheetData>
    <row r="2" spans="2:3" x14ac:dyDescent="0.25">
      <c r="B2" s="4" t="s">
        <v>1</v>
      </c>
      <c r="C2" t="s">
        <v>0</v>
      </c>
    </row>
    <row r="33" spans="2:3" x14ac:dyDescent="0.25">
      <c r="B33" t="s">
        <v>15</v>
      </c>
    </row>
    <row r="35" spans="2:3" x14ac:dyDescent="0.25">
      <c r="B35" s="5" t="s">
        <v>2</v>
      </c>
    </row>
    <row r="36" spans="2:3" x14ac:dyDescent="0.25">
      <c r="B36" s="2" t="s">
        <v>3</v>
      </c>
    </row>
    <row r="37" spans="2:3" ht="15.75" x14ac:dyDescent="0.25">
      <c r="B37" s="1" t="s">
        <v>4</v>
      </c>
      <c r="C37" t="s">
        <v>17</v>
      </c>
    </row>
    <row r="38" spans="2:3" ht="15.75" x14ac:dyDescent="0.25">
      <c r="B38" s="1" t="s">
        <v>5</v>
      </c>
      <c r="C38" t="s">
        <v>18</v>
      </c>
    </row>
    <row r="39" spans="2:3" ht="15.75" x14ac:dyDescent="0.25">
      <c r="B39" s="1" t="s">
        <v>6</v>
      </c>
      <c r="C39" t="s">
        <v>19</v>
      </c>
    </row>
    <row r="40" spans="2:3" x14ac:dyDescent="0.25">
      <c r="B40" s="3"/>
      <c r="C40" t="s">
        <v>20</v>
      </c>
    </row>
    <row r="41" spans="2:3" x14ac:dyDescent="0.25">
      <c r="B41" s="3"/>
      <c r="C41" t="s">
        <v>21</v>
      </c>
    </row>
    <row r="42" spans="2:3" x14ac:dyDescent="0.25">
      <c r="B42" s="3"/>
    </row>
    <row r="43" spans="2:3" x14ac:dyDescent="0.25">
      <c r="B43" s="5" t="s">
        <v>7</v>
      </c>
    </row>
    <row r="44" spans="2:3" x14ac:dyDescent="0.25">
      <c r="B44" s="4" t="s">
        <v>16</v>
      </c>
    </row>
    <row r="45" spans="2:3" ht="15.75" x14ac:dyDescent="0.25">
      <c r="B45" s="1" t="s">
        <v>8</v>
      </c>
    </row>
    <row r="46" spans="2:3" ht="15.75" x14ac:dyDescent="0.25">
      <c r="B46" s="1" t="s">
        <v>9</v>
      </c>
    </row>
    <row r="47" spans="2:3" ht="15.75" x14ac:dyDescent="0.25">
      <c r="B47" s="1" t="s">
        <v>10</v>
      </c>
    </row>
    <row r="48" spans="2:3" ht="15.75" x14ac:dyDescent="0.25">
      <c r="B48" s="1" t="s">
        <v>11</v>
      </c>
    </row>
    <row r="49" spans="2:2" ht="15.75" x14ac:dyDescent="0.25">
      <c r="B49" s="1" t="s">
        <v>12</v>
      </c>
    </row>
    <row r="50" spans="2:2" ht="15.75" x14ac:dyDescent="0.25">
      <c r="B50" s="1" t="s">
        <v>13</v>
      </c>
    </row>
    <row r="51" spans="2:2" ht="15.75" x14ac:dyDescent="0.25">
      <c r="B51" s="1" t="s">
        <v>14</v>
      </c>
    </row>
  </sheetData>
  <phoneticPr fontId="1"/>
  <hyperlinks>
    <hyperlink ref="B36" r:id="rId1" display="https://lilly.service-now.com/ess/view_content_search.do?v=1&amp;uri=com.glideapp.servicecatalog_cat_item_view.do%3Fv%3D1%26sysparm_id%3Dd5b3d4bc0fbe6a005200a218b1050e46%26sysparm_link_parent%3D6313147a3553f00014379b119de0702d%26sysparm_catalog%3De0d08b13c3330100c8b837659bba8fb4&amp;sysparm_document_key=sc_cat_item,d5b3d4bc0fbe6a005200a218b1050e46"/>
    <hyperlink ref="B44" r:id="rId2" display="https://lilly.service-now.com/ess/view_content_search.do?v=1&amp;uri=com.glideapp.servicecatalog_cat_item_view.do%3Fv%3D1%26sysparm_id%3Dbbe2af140f766a005200a218b1050e7b%26sysparm_link_parent%3Df83a7ede6f031500fe289be44b3ee4de%26sysparm_catalog%3De0d08b13c3330100c8b837659bba8fb4&amp;sysparm_document_key=sc_cat_item,bbe2af140f766a005200a218b1050e7b"/>
    <hyperlink ref="B2" r:id="rId3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5" sqref="C5"/>
    </sheetView>
  </sheetViews>
  <sheetFormatPr defaultRowHeight="14.25" x14ac:dyDescent="0.25"/>
  <sheetData>
    <row r="3" spans="2:3" x14ac:dyDescent="0.25">
      <c r="B3" t="s">
        <v>514</v>
      </c>
    </row>
    <row r="4" spans="2:3" x14ac:dyDescent="0.25">
      <c r="C4" t="s">
        <v>515</v>
      </c>
    </row>
    <row r="5" spans="2:3" x14ac:dyDescent="0.25">
      <c r="C5" t="s">
        <v>516</v>
      </c>
    </row>
    <row r="6" spans="2:3" x14ac:dyDescent="0.25">
      <c r="C6" t="s">
        <v>518</v>
      </c>
    </row>
    <row r="8" spans="2:3" x14ac:dyDescent="0.25">
      <c r="C8" t="s">
        <v>517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>
      <selection activeCell="C17" sqref="C17"/>
    </sheetView>
  </sheetViews>
  <sheetFormatPr defaultRowHeight="14.25" x14ac:dyDescent="0.25"/>
  <cols>
    <col min="1" max="1" width="9" style="6"/>
    <col min="2" max="2" width="25" style="6" customWidth="1"/>
    <col min="3" max="3" width="45.25" style="6" customWidth="1"/>
    <col min="4" max="16384" width="9" style="6"/>
  </cols>
  <sheetData>
    <row r="1" spans="2:3" x14ac:dyDescent="0.25">
      <c r="B1" s="7" t="s">
        <v>47</v>
      </c>
      <c r="C1" s="6" t="s">
        <v>46</v>
      </c>
    </row>
    <row r="2" spans="2:3" x14ac:dyDescent="0.25">
      <c r="C2" s="6" t="s">
        <v>50</v>
      </c>
    </row>
    <row r="3" spans="2:3" x14ac:dyDescent="0.25">
      <c r="B3" s="6" t="s">
        <v>41</v>
      </c>
      <c r="C3" s="6" t="str">
        <f t="shared" ref="C3:C10" si="0">"grant select on "&amp;B3&amp;" to "&amp;$B$1&amp;";"</f>
        <v>grant select on M_MAX_CAP to C256233;</v>
      </c>
    </row>
    <row r="4" spans="2:3" x14ac:dyDescent="0.25">
      <c r="B4" s="6" t="s">
        <v>40</v>
      </c>
      <c r="C4" s="6" t="str">
        <f t="shared" si="0"/>
        <v>grant select on M_MIN_CAP to C256233;</v>
      </c>
    </row>
    <row r="5" spans="2:3" x14ac:dyDescent="0.25">
      <c r="B5" s="6" t="s">
        <v>38</v>
      </c>
      <c r="C5" s="6" t="str">
        <f t="shared" si="0"/>
        <v>grant select on M_RNKNG_GRP to C256233;</v>
      </c>
    </row>
    <row r="6" spans="2:3" x14ac:dyDescent="0.25">
      <c r="B6" s="6" t="s">
        <v>37</v>
      </c>
      <c r="C6" s="6" t="str">
        <f t="shared" si="0"/>
        <v>grant select on M_EXCLSN_MR to C256233;</v>
      </c>
    </row>
    <row r="7" spans="2:3" x14ac:dyDescent="0.25">
      <c r="B7" s="6" t="s">
        <v>36</v>
      </c>
      <c r="C7" s="6" t="str">
        <f t="shared" si="0"/>
        <v>grant select on M_EXCLSN_SD to C256233;</v>
      </c>
    </row>
    <row r="8" spans="2:3" x14ac:dyDescent="0.25">
      <c r="B8" s="6" t="s">
        <v>35</v>
      </c>
      <c r="C8" s="6" t="str">
        <f t="shared" si="0"/>
        <v>grant select on M_EXCLSN_SR to C256233;</v>
      </c>
    </row>
    <row r="9" spans="2:3" x14ac:dyDescent="0.25">
      <c r="B9" s="6" t="s">
        <v>33</v>
      </c>
      <c r="C9" s="6" t="str">
        <f t="shared" si="0"/>
        <v>grant select on P_PRCS_SOU to C256233;</v>
      </c>
    </row>
    <row r="10" spans="2:3" x14ac:dyDescent="0.25">
      <c r="B10" s="6" t="s">
        <v>31</v>
      </c>
      <c r="C10" s="6" t="str">
        <f t="shared" si="0"/>
        <v>grant select on P_PRCS_YM to C256233;</v>
      </c>
    </row>
    <row r="12" spans="2:3" x14ac:dyDescent="0.25">
      <c r="B12" s="6" t="s">
        <v>29</v>
      </c>
      <c r="C12" s="6" t="str">
        <f t="shared" ref="C12:C17" si="1">"grant select on "&amp;B12&amp;" to "&amp;$B$1&amp;";"</f>
        <v>grant select on M_TRGT_PRDCT_GRP_MR to C256233;</v>
      </c>
    </row>
    <row r="13" spans="2:3" x14ac:dyDescent="0.25">
      <c r="B13" s="6" t="s">
        <v>28</v>
      </c>
      <c r="C13" s="6" t="str">
        <f t="shared" si="1"/>
        <v>grant select on M_TRGT_PRDCT_GRP_SD to C256233;</v>
      </c>
    </row>
    <row r="14" spans="2:3" x14ac:dyDescent="0.25">
      <c r="B14" s="6" t="s">
        <v>27</v>
      </c>
      <c r="C14" s="6" t="str">
        <f t="shared" si="1"/>
        <v>grant select on M_TRGT_PRDCT_GRP_SR to C256233;</v>
      </c>
    </row>
    <row r="15" spans="2:3" x14ac:dyDescent="0.25">
      <c r="B15" s="6" t="s">
        <v>26</v>
      </c>
      <c r="C15" s="6" t="str">
        <f t="shared" si="1"/>
        <v>grant select on M_TRGT_PRDCT_MR to C256233;</v>
      </c>
    </row>
    <row r="16" spans="2:3" x14ac:dyDescent="0.25">
      <c r="B16" s="6" t="s">
        <v>25</v>
      </c>
      <c r="C16" s="6" t="str">
        <f t="shared" si="1"/>
        <v>grant select on M_TRGT_PRDCT_SD to C256233;</v>
      </c>
    </row>
    <row r="17" spans="2:3" x14ac:dyDescent="0.25">
      <c r="B17" s="6" t="s">
        <v>24</v>
      </c>
      <c r="C17" s="6" t="str">
        <f t="shared" si="1"/>
        <v>grant select on M_TRGT_PRDCT_SR to C256233;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9"/>
  <sheetViews>
    <sheetView showGridLines="0" zoomScaleNormal="100" workbookViewId="0">
      <selection activeCell="AE254" sqref="AE254"/>
    </sheetView>
  </sheetViews>
  <sheetFormatPr defaultRowHeight="11.25" x14ac:dyDescent="0.25"/>
  <cols>
    <col min="1" max="1" width="9" style="8"/>
    <col min="2" max="2" width="11.875" style="8" customWidth="1"/>
    <col min="3" max="3" width="13.125" style="8" customWidth="1"/>
    <col min="4" max="5" width="11.875" style="8" customWidth="1"/>
    <col min="6" max="6" width="11.625" style="8" customWidth="1"/>
    <col min="7" max="8" width="11.875" style="8" customWidth="1"/>
    <col min="9" max="9" width="18.25" style="8" customWidth="1"/>
    <col min="10" max="10" width="15" style="8" customWidth="1"/>
    <col min="11" max="11" width="14.625" style="8" customWidth="1"/>
    <col min="12" max="14" width="11.875" style="8" customWidth="1"/>
    <col min="15" max="15" width="2.125" style="38" customWidth="1"/>
    <col min="16" max="16" width="3.875" style="8" customWidth="1"/>
    <col min="17" max="17" width="11.875" style="8" customWidth="1"/>
    <col min="18" max="18" width="13.125" style="8" customWidth="1"/>
    <col min="19" max="20" width="11.875" style="8" customWidth="1"/>
    <col min="21" max="21" width="11.625" style="8" customWidth="1"/>
    <col min="22" max="23" width="11.875" style="8" customWidth="1"/>
    <col min="24" max="24" width="18.25" style="8" customWidth="1"/>
    <col min="25" max="25" width="15" style="8" customWidth="1"/>
    <col min="26" max="26" width="14.625" style="8" customWidth="1"/>
    <col min="27" max="29" width="11.875" style="8" customWidth="1"/>
    <col min="30" max="30" width="2.25" style="38" customWidth="1"/>
    <col min="31" max="16384" width="9" style="8"/>
  </cols>
  <sheetData>
    <row r="1" spans="1:44" ht="28.5" customHeight="1" x14ac:dyDescent="0.25">
      <c r="A1" s="37" t="s">
        <v>111</v>
      </c>
      <c r="AE1" s="8" t="s">
        <v>112</v>
      </c>
    </row>
    <row r="2" spans="1:44" ht="10.5" customHeight="1" x14ac:dyDescent="0.25"/>
    <row r="3" spans="1:44" ht="24.95" customHeight="1" x14ac:dyDescent="0.25">
      <c r="A3" s="39" t="s">
        <v>113</v>
      </c>
    </row>
    <row r="4" spans="1:44" ht="15.75" customHeight="1" x14ac:dyDescent="0.25">
      <c r="A4" s="39"/>
      <c r="B4" s="40" t="s">
        <v>114</v>
      </c>
      <c r="D4" s="40"/>
      <c r="K4" s="40"/>
      <c r="Q4" s="40" t="s">
        <v>114</v>
      </c>
      <c r="S4" s="40"/>
      <c r="Z4" s="40"/>
    </row>
    <row r="5" spans="1:44" ht="15.75" x14ac:dyDescent="0.25">
      <c r="B5" s="40" t="s">
        <v>51</v>
      </c>
      <c r="Q5" s="40" t="s">
        <v>41</v>
      </c>
      <c r="AE5" s="41" t="str">
        <f>$AE$1&amp;$Q5</f>
        <v>insert into M_MAX_CAP</v>
      </c>
    </row>
    <row r="6" spans="1:44" x14ac:dyDescent="0.25">
      <c r="B6" s="42" t="s">
        <v>115</v>
      </c>
      <c r="C6" s="43" t="s">
        <v>116</v>
      </c>
      <c r="D6" s="43" t="s">
        <v>117</v>
      </c>
      <c r="E6" s="43" t="s">
        <v>118</v>
      </c>
      <c r="F6" s="43" t="s">
        <v>119</v>
      </c>
      <c r="G6" s="43" t="s">
        <v>120</v>
      </c>
      <c r="I6" s="44"/>
      <c r="J6" s="45"/>
      <c r="K6" s="45"/>
      <c r="L6" s="44"/>
      <c r="Q6" s="42" t="s">
        <v>115</v>
      </c>
      <c r="R6" s="43" t="s">
        <v>116</v>
      </c>
      <c r="S6" s="43" t="s">
        <v>117</v>
      </c>
      <c r="T6" s="43" t="s">
        <v>118</v>
      </c>
      <c r="U6" s="43" t="s">
        <v>119</v>
      </c>
      <c r="V6" s="43" t="s">
        <v>120</v>
      </c>
      <c r="X6" s="44"/>
      <c r="Y6" s="45"/>
      <c r="Z6" s="45"/>
      <c r="AA6" s="44"/>
      <c r="AE6" s="41" t="str">
        <f>"("&amp;Q6&amp;","&amp;R6&amp;","&amp;S6&amp;","&amp;T6&amp;","&amp;U6&amp;","&amp;V6&amp;")values("</f>
        <v>(CAP_ID,CAP_NM,CAP_TYP,CAP_VALUE,NTNL_MLTPL,INCLD_MSCLNS)values(</v>
      </c>
    </row>
    <row r="7" spans="1:44" ht="22.5" x14ac:dyDescent="0.25">
      <c r="B7" s="46" t="s">
        <v>121</v>
      </c>
      <c r="C7" s="46" t="s">
        <v>122</v>
      </c>
      <c r="D7" s="46" t="s">
        <v>123</v>
      </c>
      <c r="E7" s="46" t="s">
        <v>124</v>
      </c>
      <c r="F7" s="46" t="s">
        <v>125</v>
      </c>
      <c r="G7" s="47" t="s">
        <v>126</v>
      </c>
      <c r="I7" s="44"/>
      <c r="J7" s="44"/>
      <c r="K7" s="44"/>
      <c r="L7" s="44"/>
      <c r="Q7" s="46" t="s">
        <v>121</v>
      </c>
      <c r="R7" s="46" t="s">
        <v>122</v>
      </c>
      <c r="S7" s="46" t="s">
        <v>123</v>
      </c>
      <c r="T7" s="46" t="s">
        <v>124</v>
      </c>
      <c r="U7" s="46" t="s">
        <v>125</v>
      </c>
      <c r="V7" s="47" t="s">
        <v>126</v>
      </c>
      <c r="X7" s="44"/>
      <c r="Y7" s="44"/>
      <c r="Z7" s="44"/>
      <c r="AA7" s="44"/>
    </row>
    <row r="8" spans="1:44" ht="101.25" x14ac:dyDescent="0.25">
      <c r="B8" s="47" t="s">
        <v>127</v>
      </c>
      <c r="C8" s="47" t="s">
        <v>128</v>
      </c>
      <c r="D8" s="47" t="s">
        <v>129</v>
      </c>
      <c r="E8" s="46" t="s">
        <v>130</v>
      </c>
      <c r="F8" s="46" t="s">
        <v>131</v>
      </c>
      <c r="G8" s="47" t="s">
        <v>132</v>
      </c>
      <c r="I8" s="44"/>
      <c r="J8" s="44"/>
      <c r="K8" s="44"/>
      <c r="L8" s="44"/>
      <c r="Q8" s="47"/>
      <c r="R8" s="47"/>
      <c r="S8" s="47"/>
      <c r="T8" s="46"/>
      <c r="U8" s="46"/>
      <c r="V8" s="47"/>
      <c r="X8" s="44"/>
      <c r="Y8" s="44"/>
      <c r="Z8" s="44"/>
      <c r="AA8" s="44"/>
    </row>
    <row r="9" spans="1:44" ht="90" x14ac:dyDescent="0.25">
      <c r="B9" s="46"/>
      <c r="C9" s="46" t="s">
        <v>133</v>
      </c>
      <c r="D9" s="47" t="s">
        <v>134</v>
      </c>
      <c r="E9" s="46" t="s">
        <v>135</v>
      </c>
      <c r="F9" s="46"/>
      <c r="G9" s="47" t="s">
        <v>136</v>
      </c>
      <c r="I9" s="44"/>
      <c r="J9" s="44"/>
      <c r="K9" s="44"/>
      <c r="L9" s="44"/>
      <c r="Q9" s="46"/>
      <c r="R9" s="46"/>
      <c r="S9" s="47"/>
      <c r="T9" s="46"/>
      <c r="U9" s="46"/>
      <c r="V9" s="47"/>
      <c r="X9" s="44"/>
      <c r="Y9" s="44"/>
      <c r="Z9" s="44"/>
      <c r="AA9" s="44"/>
      <c r="AG9" s="42" t="s">
        <v>115</v>
      </c>
      <c r="AH9" s="43" t="s">
        <v>116</v>
      </c>
      <c r="AI9" s="43" t="s">
        <v>117</v>
      </c>
      <c r="AJ9" s="43" t="s">
        <v>118</v>
      </c>
      <c r="AK9" s="43" t="s">
        <v>119</v>
      </c>
      <c r="AL9" s="43" t="s">
        <v>120</v>
      </c>
    </row>
    <row r="10" spans="1:44" x14ac:dyDescent="0.25">
      <c r="B10" s="48">
        <v>1</v>
      </c>
      <c r="C10" s="48" t="s">
        <v>137</v>
      </c>
      <c r="D10" s="48">
        <v>1</v>
      </c>
      <c r="E10" s="48"/>
      <c r="F10" s="48"/>
      <c r="G10" s="48"/>
      <c r="I10" s="45"/>
      <c r="J10" s="45"/>
      <c r="K10" s="45"/>
      <c r="L10" s="45"/>
      <c r="Q10" s="48">
        <f>IF(ISBLANK(B10),"",B10)</f>
        <v>1</v>
      </c>
      <c r="R10" s="48" t="str">
        <f t="shared" ref="R10:V12" si="0">IF(ISBLANK(C10),"",C10)</f>
        <v>NO_CAP</v>
      </c>
      <c r="S10" s="48">
        <f t="shared" si="0"/>
        <v>1</v>
      </c>
      <c r="T10" s="48" t="str">
        <f t="shared" si="0"/>
        <v/>
      </c>
      <c r="U10" s="48" t="str">
        <f t="shared" si="0"/>
        <v/>
      </c>
      <c r="V10" s="48" t="str">
        <f t="shared" si="0"/>
        <v/>
      </c>
      <c r="X10" s="45"/>
      <c r="Y10" s="45"/>
      <c r="Z10" s="45"/>
      <c r="AA10" s="45"/>
      <c r="AE10" s="49" t="str">
        <f>$AE$5&amp;$AE$6&amp;$AF10</f>
        <v>insert into M_MAX_CAP(CAP_ID,CAP_NM,CAP_TYP,CAP_VALUE,NTNL_MLTPL,INCLD_MSCLNS)values(1,'NO_CAP',1,NULL,NULL,NULL);</v>
      </c>
      <c r="AF10" s="50" t="str">
        <f>AG10&amp;AH10&amp;AI10&amp;AJ10&amp;AK10&amp;AL10&amp;AM10</f>
        <v>1,'NO_CAP',1,NULL,NULL,NULL);</v>
      </c>
      <c r="AG10" s="51">
        <f>IF(Q10="","NULL",IF(LEFT(Q$7,1)="N",Q10,IF(LEFT(Q$7,1)="D","to_date('"&amp;Q10&amp;"01','YYYYMMDD')","'"&amp;Q10&amp;"'")))</f>
        <v>1</v>
      </c>
      <c r="AH10" s="52" t="str">
        <f>IF(R10="",",NULL",IF(LEFT(R$7,1)="N",","&amp;R10,IF(LEFT(R$7,1)="D",",to_date('"&amp;R10&amp;"01','YYYYMMDD')",",'"&amp;R10&amp;"'")))</f>
        <v>,'NO_CAP'</v>
      </c>
      <c r="AI10" s="52" t="str">
        <f t="shared" ref="AI10:AL12" si="1">IF(S10="",",NULL",IF(LEFT(S$7,1)="N",","&amp;S10,IF(LEFT(S$7,1)="D",",to_date('"&amp;S10&amp;"01','YYYYMMDD')",",'"&amp;S10&amp;"'")))</f>
        <v>,1</v>
      </c>
      <c r="AJ10" s="52" t="str">
        <f t="shared" si="1"/>
        <v>,NULL</v>
      </c>
      <c r="AK10" s="52" t="str">
        <f t="shared" si="1"/>
        <v>,NULL</v>
      </c>
      <c r="AL10" s="52" t="str">
        <f t="shared" si="1"/>
        <v>,NULL</v>
      </c>
      <c r="AM10" s="53" t="s">
        <v>138</v>
      </c>
      <c r="AN10" s="41"/>
      <c r="AO10" s="41"/>
      <c r="AP10" s="41"/>
      <c r="AQ10" s="41"/>
      <c r="AR10" s="41"/>
    </row>
    <row r="11" spans="1:44" x14ac:dyDescent="0.25">
      <c r="B11" s="48">
        <v>2</v>
      </c>
      <c r="C11" s="48" t="s">
        <v>139</v>
      </c>
      <c r="D11" s="48">
        <v>3</v>
      </c>
      <c r="E11" s="48"/>
      <c r="F11" s="48">
        <v>3</v>
      </c>
      <c r="G11" s="48" t="s">
        <v>140</v>
      </c>
      <c r="I11" s="45"/>
      <c r="J11" s="45"/>
      <c r="K11" s="45"/>
      <c r="L11" s="45"/>
      <c r="Q11" s="48">
        <f t="shared" ref="Q11:Q12" si="2">IF(ISBLANK(B11),"",B11)</f>
        <v>2</v>
      </c>
      <c r="R11" s="48" t="str">
        <f t="shared" si="0"/>
        <v>NATION_A</v>
      </c>
      <c r="S11" s="48">
        <f t="shared" si="0"/>
        <v>3</v>
      </c>
      <c r="T11" s="48" t="str">
        <f t="shared" si="0"/>
        <v/>
      </c>
      <c r="U11" s="48">
        <f t="shared" si="0"/>
        <v>3</v>
      </c>
      <c r="V11" s="48" t="str">
        <f t="shared" si="0"/>
        <v>Y</v>
      </c>
      <c r="X11" s="45"/>
      <c r="Y11" s="45"/>
      <c r="Z11" s="45"/>
      <c r="AA11" s="45"/>
      <c r="AE11" s="49" t="str">
        <f t="shared" ref="AE11:AE12" si="3">$AE$5&amp;$AE$6&amp;$AF11</f>
        <v>insert into M_MAX_CAP(CAP_ID,CAP_NM,CAP_TYP,CAP_VALUE,NTNL_MLTPL,INCLD_MSCLNS)values(2,'NATION_A',3,NULL,3,'Y');</v>
      </c>
      <c r="AF11" s="50" t="str">
        <f t="shared" ref="AF11:AF12" si="4">AG11&amp;AH11&amp;AI11&amp;AJ11&amp;AK11&amp;AL11&amp;AM11</f>
        <v>2,'NATION_A',3,NULL,3,'Y');</v>
      </c>
      <c r="AG11" s="51">
        <f t="shared" ref="AG11:AG12" si="5">IF(Q11="","NULL",IF(LEFT(Q$7,1)="N",Q11,IF(LEFT(Q$7,1)="D","to_date('"&amp;Q11&amp;"01','YYYYMMDD')","'"&amp;Q11&amp;"'")))</f>
        <v>2</v>
      </c>
      <c r="AH11" s="52" t="str">
        <f t="shared" ref="AH11:AH12" si="6">IF(R11="",",NULL",IF(LEFT(R$7,1)="N",","&amp;R11,IF(LEFT(R$7,1)="D",",to_date('"&amp;R11&amp;"01','YYYYMMDD')",",'"&amp;R11&amp;"'")))</f>
        <v>,'NATION_A'</v>
      </c>
      <c r="AI11" s="52" t="str">
        <f t="shared" si="1"/>
        <v>,3</v>
      </c>
      <c r="AJ11" s="52" t="str">
        <f t="shared" si="1"/>
        <v>,NULL</v>
      </c>
      <c r="AK11" s="52" t="str">
        <f t="shared" si="1"/>
        <v>,3</v>
      </c>
      <c r="AL11" s="52" t="str">
        <f t="shared" si="1"/>
        <v>,'Y'</v>
      </c>
      <c r="AM11" s="53" t="s">
        <v>138</v>
      </c>
    </row>
    <row r="12" spans="1:44" x14ac:dyDescent="0.25">
      <c r="B12" s="48">
        <v>3</v>
      </c>
      <c r="C12" s="48" t="s">
        <v>141</v>
      </c>
      <c r="D12" s="48">
        <v>3</v>
      </c>
      <c r="E12" s="48"/>
      <c r="F12" s="48">
        <v>3</v>
      </c>
      <c r="G12" s="48" t="s">
        <v>142</v>
      </c>
      <c r="I12" s="45"/>
      <c r="J12" s="54"/>
      <c r="K12" s="54"/>
      <c r="Q12" s="48">
        <f t="shared" si="2"/>
        <v>3</v>
      </c>
      <c r="R12" s="48" t="str">
        <f t="shared" si="0"/>
        <v>NATION_A_NOT_INCLUDE</v>
      </c>
      <c r="S12" s="48">
        <f t="shared" si="0"/>
        <v>3</v>
      </c>
      <c r="T12" s="48" t="str">
        <f t="shared" si="0"/>
        <v/>
      </c>
      <c r="U12" s="48">
        <f t="shared" si="0"/>
        <v>3</v>
      </c>
      <c r="V12" s="48" t="str">
        <f t="shared" si="0"/>
        <v>N</v>
      </c>
      <c r="X12" s="45"/>
      <c r="Y12" s="54"/>
      <c r="Z12" s="54"/>
      <c r="AE12" s="49" t="str">
        <f t="shared" si="3"/>
        <v>insert into M_MAX_CAP(CAP_ID,CAP_NM,CAP_TYP,CAP_VALUE,NTNL_MLTPL,INCLD_MSCLNS)values(3,'NATION_A_NOT_INCLUDE',3,NULL,3,'N');</v>
      </c>
      <c r="AF12" s="50" t="str">
        <f t="shared" si="4"/>
        <v>3,'NATION_A_NOT_INCLUDE',3,NULL,3,'N');</v>
      </c>
      <c r="AG12" s="51">
        <f t="shared" si="5"/>
        <v>3</v>
      </c>
      <c r="AH12" s="52" t="str">
        <f t="shared" si="6"/>
        <v>,'NATION_A_NOT_INCLUDE'</v>
      </c>
      <c r="AI12" s="52" t="str">
        <f t="shared" si="1"/>
        <v>,3</v>
      </c>
      <c r="AJ12" s="52" t="str">
        <f t="shared" si="1"/>
        <v>,NULL</v>
      </c>
      <c r="AK12" s="52" t="str">
        <f t="shared" si="1"/>
        <v>,3</v>
      </c>
      <c r="AL12" s="52" t="str">
        <f t="shared" si="1"/>
        <v>,'N'</v>
      </c>
      <c r="AM12" s="53" t="s">
        <v>138</v>
      </c>
    </row>
    <row r="15" spans="1:44" ht="15.75" x14ac:dyDescent="0.25">
      <c r="B15" s="40" t="s">
        <v>143</v>
      </c>
      <c r="Q15" s="40" t="s">
        <v>143</v>
      </c>
    </row>
    <row r="16" spans="1:44" ht="15.75" x14ac:dyDescent="0.25">
      <c r="B16" s="40" t="s">
        <v>52</v>
      </c>
      <c r="Q16" s="40" t="s">
        <v>40</v>
      </c>
      <c r="AE16" s="41" t="str">
        <f>$AE$1&amp;$Q16</f>
        <v>insert into M_MIN_CAP</v>
      </c>
    </row>
    <row r="17" spans="1:39" x14ac:dyDescent="0.25">
      <c r="B17" s="42" t="s">
        <v>115</v>
      </c>
      <c r="C17" s="55" t="s">
        <v>116</v>
      </c>
      <c r="D17" s="55" t="s">
        <v>117</v>
      </c>
      <c r="E17" s="43" t="s">
        <v>118</v>
      </c>
      <c r="Q17" s="42" t="s">
        <v>115</v>
      </c>
      <c r="R17" s="55" t="s">
        <v>116</v>
      </c>
      <c r="S17" s="55" t="s">
        <v>117</v>
      </c>
      <c r="T17" s="43" t="s">
        <v>118</v>
      </c>
      <c r="AE17" s="41" t="str">
        <f>"("&amp;Q17&amp;","&amp;R17&amp;","&amp;S17&amp;","&amp;T17&amp;")values("</f>
        <v>(CAP_ID,CAP_NM,CAP_TYP,CAP_VALUE)values(</v>
      </c>
    </row>
    <row r="18" spans="1:39" ht="22.5" x14ac:dyDescent="0.25">
      <c r="B18" s="46" t="s">
        <v>121</v>
      </c>
      <c r="C18" s="46" t="s">
        <v>122</v>
      </c>
      <c r="D18" s="46" t="s">
        <v>123</v>
      </c>
      <c r="E18" s="46" t="s">
        <v>124</v>
      </c>
      <c r="Q18" s="46" t="s">
        <v>121</v>
      </c>
      <c r="R18" s="46" t="s">
        <v>122</v>
      </c>
      <c r="S18" s="46" t="s">
        <v>123</v>
      </c>
      <c r="T18" s="46" t="s">
        <v>124</v>
      </c>
    </row>
    <row r="19" spans="1:39" ht="56.25" x14ac:dyDescent="0.25">
      <c r="B19" s="47" t="s">
        <v>144</v>
      </c>
      <c r="C19" s="47" t="s">
        <v>145</v>
      </c>
      <c r="D19" s="47" t="s">
        <v>146</v>
      </c>
      <c r="E19" s="46" t="s">
        <v>147</v>
      </c>
      <c r="Q19" s="47"/>
      <c r="R19" s="47"/>
      <c r="S19" s="47"/>
      <c r="T19" s="46"/>
    </row>
    <row r="20" spans="1:39" ht="90" x14ac:dyDescent="0.25">
      <c r="B20" s="46"/>
      <c r="C20" s="46" t="s">
        <v>148</v>
      </c>
      <c r="D20" s="47" t="s">
        <v>149</v>
      </c>
      <c r="E20" s="46" t="s">
        <v>150</v>
      </c>
      <c r="Q20" s="46"/>
      <c r="R20" s="46"/>
      <c r="S20" s="47"/>
      <c r="T20" s="46"/>
      <c r="AG20" s="42" t="s">
        <v>115</v>
      </c>
      <c r="AH20" s="55" t="s">
        <v>116</v>
      </c>
      <c r="AI20" s="55" t="s">
        <v>117</v>
      </c>
      <c r="AJ20" s="43" t="s">
        <v>118</v>
      </c>
    </row>
    <row r="21" spans="1:39" x14ac:dyDescent="0.25">
      <c r="B21" s="48">
        <v>1</v>
      </c>
      <c r="C21" s="48" t="s">
        <v>137</v>
      </c>
      <c r="D21" s="48">
        <v>1</v>
      </c>
      <c r="E21" s="48"/>
      <c r="Q21" s="48">
        <f>IF(ISBLANK(B21),"",B21)</f>
        <v>1</v>
      </c>
      <c r="R21" s="48" t="str">
        <f t="shared" ref="R21:T22" si="7">IF(ISBLANK(C21),"",C21)</f>
        <v>NO_CAP</v>
      </c>
      <c r="S21" s="48">
        <f t="shared" si="7"/>
        <v>1</v>
      </c>
      <c r="T21" s="48" t="str">
        <f t="shared" si="7"/>
        <v/>
      </c>
      <c r="AE21" s="49" t="str">
        <f>$AE$16&amp;$AE$17&amp;$AF21</f>
        <v>insert into M_MIN_CAP(CAP_ID,CAP_NM,CAP_TYP,CAP_VALUE)values(1,'NO_CAP',1,NULL);</v>
      </c>
      <c r="AF21" s="50" t="str">
        <f>AG21&amp;AH21&amp;AI21&amp;AJ21&amp;AK21</f>
        <v>1,'NO_CAP',1,NULL);</v>
      </c>
      <c r="AG21" s="51">
        <f>IF(Q21="","NULL",IF(LEFT(Q$18,1)="N",Q21,IF(LEFT(Q$18,1)="D","to_date('"&amp;Q21&amp;"01','YYYYMMDD')","'"&amp;Q21&amp;"'")))</f>
        <v>1</v>
      </c>
      <c r="AH21" s="52" t="str">
        <f>IF(R21="",",NULL",IF(LEFT(R$18,1)="N",","&amp;R21,IF(LEFT(R$18,1)="D",",to_date('"&amp;R21&amp;"01','YYYYMMDD')",",'"&amp;R21&amp;"'")))</f>
        <v>,'NO_CAP'</v>
      </c>
      <c r="AI21" s="52" t="str">
        <f t="shared" ref="AI21:AJ22" si="8">IF(S21="",",NULL",IF(LEFT(S$18,1)="N",","&amp;S21,IF(LEFT(S$18,1)="D",",to_date('"&amp;S21&amp;"01','YYYYMMDD')",",'"&amp;S21&amp;"'")))</f>
        <v>,1</v>
      </c>
      <c r="AJ21" s="52" t="str">
        <f t="shared" si="8"/>
        <v>,NULL</v>
      </c>
      <c r="AK21" s="53" t="s">
        <v>138</v>
      </c>
      <c r="AL21" s="41"/>
      <c r="AM21" s="41"/>
    </row>
    <row r="22" spans="1:39" x14ac:dyDescent="0.25">
      <c r="B22" s="48">
        <v>2</v>
      </c>
      <c r="C22" s="48" t="s">
        <v>151</v>
      </c>
      <c r="D22" s="48">
        <v>2</v>
      </c>
      <c r="E22" s="48">
        <v>0</v>
      </c>
      <c r="Q22" s="48">
        <f>IF(ISBLANK(B22),"",B22)</f>
        <v>2</v>
      </c>
      <c r="R22" s="48" t="str">
        <f t="shared" si="7"/>
        <v>MIN_CAP</v>
      </c>
      <c r="S22" s="48">
        <f t="shared" si="7"/>
        <v>2</v>
      </c>
      <c r="T22" s="48">
        <f t="shared" si="7"/>
        <v>0</v>
      </c>
      <c r="AE22" s="49" t="str">
        <f>$AE$16&amp;$AE$17&amp;$AF22</f>
        <v>insert into M_MIN_CAP(CAP_ID,CAP_NM,CAP_TYP,CAP_VALUE)values(2,'MIN_CAP',2,0);</v>
      </c>
      <c r="AF22" s="50" t="str">
        <f>AG22&amp;AH22&amp;AI22&amp;AJ22&amp;AK22</f>
        <v>2,'MIN_CAP',2,0);</v>
      </c>
      <c r="AG22" s="51">
        <f>IF(Q22="","NULL",IF(LEFT(Q$18,1)="N",Q22,IF(LEFT(Q$18,1)="D","to_date('"&amp;Q22&amp;"01','YYYYMMDD')","'"&amp;Q22&amp;"'")))</f>
        <v>2</v>
      </c>
      <c r="AH22" s="52" t="str">
        <f>IF(R22="",",NULL",IF(LEFT(R$18,1)="N",","&amp;R22,IF(LEFT(R$18,1)="D",",to_date('"&amp;R22&amp;"01','YYYYMMDD')",",'"&amp;R22&amp;"'")))</f>
        <v>,'MIN_CAP'</v>
      </c>
      <c r="AI22" s="52" t="str">
        <f t="shared" si="8"/>
        <v>,2</v>
      </c>
      <c r="AJ22" s="52" t="str">
        <f t="shared" si="8"/>
        <v>,0</v>
      </c>
      <c r="AK22" s="53" t="s">
        <v>138</v>
      </c>
    </row>
    <row r="25" spans="1:39" x14ac:dyDescent="0.25">
      <c r="B25" s="8" t="s">
        <v>152</v>
      </c>
    </row>
    <row r="30" spans="1:39" ht="15.75" customHeight="1" x14ac:dyDescent="0.25">
      <c r="A30" s="39" t="s">
        <v>153</v>
      </c>
    </row>
    <row r="31" spans="1:39" ht="15.75" customHeight="1" x14ac:dyDescent="0.25">
      <c r="A31" s="39"/>
      <c r="B31" s="40" t="s">
        <v>154</v>
      </c>
      <c r="E31" s="40"/>
      <c r="Q31" s="40" t="s">
        <v>154</v>
      </c>
      <c r="T31" s="40"/>
    </row>
    <row r="32" spans="1:39" ht="15.75" x14ac:dyDescent="0.25">
      <c r="A32" s="41"/>
      <c r="B32" s="40" t="s">
        <v>53</v>
      </c>
      <c r="Q32" s="40" t="s">
        <v>38</v>
      </c>
      <c r="AE32" s="41" t="str">
        <f>$AE$1&amp;$Q32</f>
        <v>insert into M_RNKNG_GRP</v>
      </c>
    </row>
    <row r="33" spans="1:41" ht="15.75" customHeight="1" x14ac:dyDescent="0.25">
      <c r="B33" s="42" t="s">
        <v>155</v>
      </c>
      <c r="C33" s="43" t="s">
        <v>156</v>
      </c>
      <c r="D33" s="43" t="s">
        <v>157</v>
      </c>
      <c r="E33" s="43" t="s">
        <v>158</v>
      </c>
      <c r="F33" s="43" t="s">
        <v>159</v>
      </c>
      <c r="G33" s="43" t="s">
        <v>160</v>
      </c>
      <c r="H33" s="43" t="s">
        <v>161</v>
      </c>
      <c r="I33" s="43" t="s">
        <v>162</v>
      </c>
      <c r="J33" s="43" t="s">
        <v>163</v>
      </c>
      <c r="K33" s="43" t="s">
        <v>164</v>
      </c>
      <c r="L33" s="43" t="s">
        <v>165</v>
      </c>
      <c r="M33" s="43" t="s">
        <v>166</v>
      </c>
      <c r="Q33" s="42" t="s">
        <v>155</v>
      </c>
      <c r="R33" s="43" t="s">
        <v>156</v>
      </c>
      <c r="S33" s="43" t="s">
        <v>157</v>
      </c>
      <c r="T33" s="43" t="s">
        <v>167</v>
      </c>
      <c r="U33" s="43" t="s">
        <v>168</v>
      </c>
      <c r="V33" s="43" t="s">
        <v>162</v>
      </c>
      <c r="W33" s="43" t="s">
        <v>169</v>
      </c>
      <c r="X33" s="43" t="s">
        <v>170</v>
      </c>
      <c r="Y33" s="44"/>
      <c r="Z33" s="44"/>
      <c r="AA33" s="44"/>
      <c r="AB33" s="44"/>
      <c r="AE33" s="41" t="str">
        <f>"("&amp;Q33&amp;","&amp;R33&amp;","&amp;S33&amp;","&amp;T33&amp;","&amp;U33&amp;","&amp;V33&amp;","&amp;W33&amp;","&amp;X33&amp;")values("</f>
        <v>(RNKNG_GRP_ID,RNKNG_GRP_NM,SOU,YM_F,YM_T,USE_INTL_CNT,JD_YM,RNKNG_YM)values(</v>
      </c>
    </row>
    <row r="34" spans="1:41" ht="22.5" x14ac:dyDescent="0.25">
      <c r="B34" s="46" t="s">
        <v>171</v>
      </c>
      <c r="C34" s="46" t="s">
        <v>172</v>
      </c>
      <c r="D34" s="46" t="s">
        <v>173</v>
      </c>
      <c r="E34" s="46" t="s">
        <v>174</v>
      </c>
      <c r="F34" s="46" t="s">
        <v>121</v>
      </c>
      <c r="G34" s="46" t="s">
        <v>174</v>
      </c>
      <c r="H34" s="46" t="s">
        <v>121</v>
      </c>
      <c r="I34" s="47" t="s">
        <v>126</v>
      </c>
      <c r="J34" s="46" t="s">
        <v>174</v>
      </c>
      <c r="K34" s="46" t="s">
        <v>121</v>
      </c>
      <c r="L34" s="46" t="s">
        <v>174</v>
      </c>
      <c r="M34" s="46" t="s">
        <v>121</v>
      </c>
      <c r="Q34" s="46" t="s">
        <v>171</v>
      </c>
      <c r="R34" s="46" t="s">
        <v>172</v>
      </c>
      <c r="S34" s="46" t="s">
        <v>173</v>
      </c>
      <c r="T34" s="46" t="s">
        <v>175</v>
      </c>
      <c r="U34" s="46" t="s">
        <v>175</v>
      </c>
      <c r="V34" s="47" t="s">
        <v>126</v>
      </c>
      <c r="W34" s="46" t="s">
        <v>175</v>
      </c>
      <c r="X34" s="46" t="s">
        <v>175</v>
      </c>
      <c r="Y34" s="44"/>
      <c r="Z34" s="44"/>
      <c r="AA34" s="44"/>
      <c r="AB34" s="44"/>
    </row>
    <row r="35" spans="1:41" ht="83.25" customHeight="1" x14ac:dyDescent="0.25">
      <c r="B35" s="46" t="s">
        <v>176</v>
      </c>
      <c r="C35" s="46" t="s">
        <v>177</v>
      </c>
      <c r="D35" s="46" t="s">
        <v>178</v>
      </c>
      <c r="E35" s="46" t="s">
        <v>179</v>
      </c>
      <c r="F35" s="46" t="s">
        <v>180</v>
      </c>
      <c r="G35" s="46" t="s">
        <v>181</v>
      </c>
      <c r="H35" s="46" t="s">
        <v>182</v>
      </c>
      <c r="I35" s="47" t="s">
        <v>183</v>
      </c>
      <c r="J35" s="47" t="s">
        <v>184</v>
      </c>
      <c r="K35" s="47" t="s">
        <v>185</v>
      </c>
      <c r="L35" s="47" t="s">
        <v>186</v>
      </c>
      <c r="M35" s="47" t="s">
        <v>187</v>
      </c>
      <c r="Q35" s="46"/>
      <c r="R35" s="46"/>
      <c r="S35" s="46"/>
      <c r="T35" s="46"/>
      <c r="U35" s="46"/>
      <c r="V35" s="46"/>
      <c r="W35" s="46"/>
      <c r="X35" s="47"/>
      <c r="Y35" s="44"/>
      <c r="Z35" s="44"/>
      <c r="AA35" s="44"/>
      <c r="AB35" s="44"/>
    </row>
    <row r="36" spans="1:41" ht="22.5" x14ac:dyDescent="0.25">
      <c r="B36" s="46" t="s">
        <v>188</v>
      </c>
      <c r="C36" s="46" t="s">
        <v>189</v>
      </c>
      <c r="D36" s="46" t="s">
        <v>190</v>
      </c>
      <c r="E36" s="46" t="s">
        <v>191</v>
      </c>
      <c r="F36" s="46" t="s">
        <v>192</v>
      </c>
      <c r="G36" s="46" t="s">
        <v>193</v>
      </c>
      <c r="H36" s="46" t="s">
        <v>194</v>
      </c>
      <c r="I36" s="47"/>
      <c r="J36" s="47"/>
      <c r="K36" s="47"/>
      <c r="L36" s="47"/>
      <c r="M36" s="47"/>
      <c r="Q36" s="46"/>
      <c r="R36" s="46"/>
      <c r="S36" s="46"/>
      <c r="T36" s="46"/>
      <c r="U36" s="46"/>
      <c r="V36" s="46"/>
      <c r="W36" s="46"/>
      <c r="X36" s="47"/>
      <c r="Y36" s="44"/>
      <c r="Z36" s="44"/>
      <c r="AA36" s="44"/>
      <c r="AB36" s="44"/>
      <c r="AG36" s="42" t="s">
        <v>155</v>
      </c>
      <c r="AH36" s="43" t="s">
        <v>156</v>
      </c>
      <c r="AI36" s="43" t="s">
        <v>157</v>
      </c>
      <c r="AJ36" s="43" t="s">
        <v>167</v>
      </c>
      <c r="AK36" s="43" t="s">
        <v>168</v>
      </c>
      <c r="AL36" s="43" t="s">
        <v>162</v>
      </c>
      <c r="AM36" s="43" t="s">
        <v>169</v>
      </c>
      <c r="AN36" s="43" t="s">
        <v>170</v>
      </c>
    </row>
    <row r="37" spans="1:41" x14ac:dyDescent="0.25">
      <c r="B37" s="48">
        <v>174</v>
      </c>
      <c r="C37" s="56" t="s">
        <v>195</v>
      </c>
      <c r="D37" s="57" t="s">
        <v>196</v>
      </c>
      <c r="E37" s="57" t="s">
        <v>197</v>
      </c>
      <c r="F37" s="57" t="s">
        <v>198</v>
      </c>
      <c r="G37" s="57" t="s">
        <v>197</v>
      </c>
      <c r="H37" s="57" t="s">
        <v>199</v>
      </c>
      <c r="I37" s="48" t="s">
        <v>140</v>
      </c>
      <c r="J37" s="57"/>
      <c r="K37" s="57"/>
      <c r="L37" s="57"/>
      <c r="M37" s="57"/>
      <c r="Q37" s="48">
        <f t="shared" ref="Q37:S44" si="9">IF(ISBLANK(B37),"",B37)</f>
        <v>174</v>
      </c>
      <c r="R37" s="48" t="str">
        <f t="shared" si="9"/>
        <v>2018上 NS</v>
      </c>
      <c r="S37" s="48" t="str">
        <f t="shared" si="9"/>
        <v>02</v>
      </c>
      <c r="T37" s="58" t="str">
        <f t="shared" ref="T37:T44" si="10">IF(E37="","",TEXT(E37,"0000")&amp;TEXT(F37,"00"))</f>
        <v>201801</v>
      </c>
      <c r="U37" s="58" t="str">
        <f t="shared" ref="U37:U44" si="11">IF(G37="","",TEXT(G37,"0000")&amp;TEXT(H37,"00"))</f>
        <v>201806</v>
      </c>
      <c r="V37" s="48" t="str">
        <f t="shared" ref="V37:V44" si="12">IF(ISBLANK(I37),"",I37)</f>
        <v>Y</v>
      </c>
      <c r="W37" s="58" t="str">
        <f t="shared" ref="W37:W44" si="13">IF(J37="","",TEXT(J37,"0000")&amp;TEXT(K37,"00"))</f>
        <v/>
      </c>
      <c r="X37" s="58" t="str">
        <f t="shared" ref="X37:X44" si="14">IF(L37="","",TEXT(L37,"0000")&amp;TEXT(M37,"00"))</f>
        <v/>
      </c>
      <c r="Y37" s="59"/>
      <c r="Z37" s="59"/>
      <c r="AA37" s="59"/>
      <c r="AB37" s="59"/>
      <c r="AE37" s="49" t="str">
        <f t="shared" ref="AE37:AE44" si="15">$AE$32&amp;$AE$33&amp;$AF37</f>
        <v>insert into M_RNKNG_GRP(RNKNG_GRP_ID,RNKNG_GRP_NM,SOU,YM_F,YM_T,USE_INTL_CNT,JD_YM,RNKNG_YM)values(174,'2018上 NS','02',to_date('20180101','YYYYMMDD'),to_date('20180601','YYYYMMDD'),'Y',NULL,NULL);</v>
      </c>
      <c r="AF37" s="50" t="str">
        <f t="shared" ref="AF37:AF44" si="16">AG37&amp;AH37&amp;AI37&amp;AJ37&amp;AK37&amp;AL37&amp;AM37&amp;AN37&amp;AO37</f>
        <v>174,'2018上 NS','02',to_date('20180101','YYYYMMDD'),to_date('20180601','YYYYMMDD'),'Y',NULL,NULL);</v>
      </c>
      <c r="AG37" s="51">
        <f t="shared" ref="AG37:AG44" si="17">IF(Q37="","NULL",IF(LEFT(Q$34,1)="N",Q37,IF(LEFT(Q$34,1)="D","to_date('"&amp;Q37&amp;"01','YYYYMMDD')","'"&amp;Q37&amp;"'")))</f>
        <v>174</v>
      </c>
      <c r="AH37" s="52" t="str">
        <f t="shared" ref="AH37:AN44" si="18">IF(R37="",",NULL",IF(LEFT(R$34,1)="N",","&amp;R37,IF(LEFT(R$34,1)="D",",to_date('"&amp;R37&amp;"01','YYYYMMDD')",",'"&amp;R37&amp;"'")))</f>
        <v>,'2018上 NS'</v>
      </c>
      <c r="AI37" s="52" t="str">
        <f t="shared" si="18"/>
        <v>,'02'</v>
      </c>
      <c r="AJ37" s="52" t="str">
        <f t="shared" si="18"/>
        <v>,to_date('20180101','YYYYMMDD')</v>
      </c>
      <c r="AK37" s="52" t="str">
        <f t="shared" si="18"/>
        <v>,to_date('20180601','YYYYMMDD')</v>
      </c>
      <c r="AL37" s="52" t="str">
        <f t="shared" si="18"/>
        <v>,'Y'</v>
      </c>
      <c r="AM37" s="52" t="str">
        <f t="shared" si="18"/>
        <v>,NULL</v>
      </c>
      <c r="AN37" s="52" t="str">
        <f t="shared" si="18"/>
        <v>,NULL</v>
      </c>
      <c r="AO37" s="53" t="s">
        <v>138</v>
      </c>
    </row>
    <row r="38" spans="1:41" x14ac:dyDescent="0.25">
      <c r="B38" s="48">
        <v>175</v>
      </c>
      <c r="C38" s="56" t="s">
        <v>200</v>
      </c>
      <c r="D38" s="57" t="s">
        <v>196</v>
      </c>
      <c r="E38" s="57" t="s">
        <v>197</v>
      </c>
      <c r="F38" s="57" t="s">
        <v>198</v>
      </c>
      <c r="G38" s="57" t="s">
        <v>197</v>
      </c>
      <c r="H38" s="57" t="s">
        <v>199</v>
      </c>
      <c r="I38" s="48" t="s">
        <v>140</v>
      </c>
      <c r="J38" s="57"/>
      <c r="K38" s="57"/>
      <c r="L38" s="57"/>
      <c r="M38" s="57"/>
      <c r="Q38" s="48">
        <f t="shared" si="9"/>
        <v>175</v>
      </c>
      <c r="R38" s="48" t="str">
        <f t="shared" si="9"/>
        <v>2018上 NS ADHD</v>
      </c>
      <c r="S38" s="48" t="str">
        <f t="shared" si="9"/>
        <v>02</v>
      </c>
      <c r="T38" s="58" t="str">
        <f t="shared" si="10"/>
        <v>201801</v>
      </c>
      <c r="U38" s="58" t="str">
        <f t="shared" si="11"/>
        <v>201806</v>
      </c>
      <c r="V38" s="48" t="str">
        <f t="shared" si="12"/>
        <v>Y</v>
      </c>
      <c r="W38" s="58" t="str">
        <f t="shared" si="13"/>
        <v/>
      </c>
      <c r="X38" s="58" t="str">
        <f t="shared" si="14"/>
        <v/>
      </c>
      <c r="Y38" s="59"/>
      <c r="Z38" s="59"/>
      <c r="AA38" s="59"/>
      <c r="AB38" s="59"/>
      <c r="AE38" s="49" t="str">
        <f t="shared" si="15"/>
        <v>insert into M_RNKNG_GRP(RNKNG_GRP_ID,RNKNG_GRP_NM,SOU,YM_F,YM_T,USE_INTL_CNT,JD_YM,RNKNG_YM)values(175,'2018上 NS ADHD','02',to_date('20180101','YYYYMMDD'),to_date('20180601','YYYYMMDD'),'Y',NULL,NULL);</v>
      </c>
      <c r="AF38" s="50" t="str">
        <f t="shared" si="16"/>
        <v>175,'2018上 NS ADHD','02',to_date('20180101','YYYYMMDD'),to_date('20180601','YYYYMMDD'),'Y',NULL,NULL);</v>
      </c>
      <c r="AG38" s="51">
        <f t="shared" si="17"/>
        <v>175</v>
      </c>
      <c r="AH38" s="52" t="str">
        <f t="shared" si="18"/>
        <v>,'2018上 NS ADHD'</v>
      </c>
      <c r="AI38" s="52" t="str">
        <f t="shared" si="18"/>
        <v>,'02'</v>
      </c>
      <c r="AJ38" s="52" t="str">
        <f t="shared" si="18"/>
        <v>,to_date('20180101','YYYYMMDD')</v>
      </c>
      <c r="AK38" s="52" t="str">
        <f t="shared" si="18"/>
        <v>,to_date('20180601','YYYYMMDD')</v>
      </c>
      <c r="AL38" s="52" t="str">
        <f t="shared" si="18"/>
        <v>,'Y'</v>
      </c>
      <c r="AM38" s="52" t="str">
        <f t="shared" si="18"/>
        <v>,NULL</v>
      </c>
      <c r="AN38" s="52" t="str">
        <f t="shared" si="18"/>
        <v>,NULL</v>
      </c>
      <c r="AO38" s="53" t="s">
        <v>138</v>
      </c>
    </row>
    <row r="39" spans="1:41" x14ac:dyDescent="0.25">
      <c r="B39" s="48">
        <v>176</v>
      </c>
      <c r="C39" s="56" t="s">
        <v>201</v>
      </c>
      <c r="D39" s="57" t="s">
        <v>202</v>
      </c>
      <c r="E39" s="57" t="s">
        <v>197</v>
      </c>
      <c r="F39" s="57" t="s">
        <v>198</v>
      </c>
      <c r="G39" s="57" t="s">
        <v>197</v>
      </c>
      <c r="H39" s="57" t="s">
        <v>199</v>
      </c>
      <c r="I39" s="48" t="s">
        <v>140</v>
      </c>
      <c r="J39" s="57"/>
      <c r="K39" s="57"/>
      <c r="L39" s="57"/>
      <c r="M39" s="57"/>
      <c r="Q39" s="48">
        <f t="shared" si="9"/>
        <v>176</v>
      </c>
      <c r="R39" s="48" t="str">
        <f t="shared" si="9"/>
        <v>2018上 ONC</v>
      </c>
      <c r="S39" s="48" t="str">
        <f t="shared" si="9"/>
        <v>03</v>
      </c>
      <c r="T39" s="58" t="str">
        <f t="shared" si="10"/>
        <v>201801</v>
      </c>
      <c r="U39" s="58" t="str">
        <f t="shared" si="11"/>
        <v>201806</v>
      </c>
      <c r="V39" s="48" t="str">
        <f t="shared" si="12"/>
        <v>Y</v>
      </c>
      <c r="W39" s="58" t="str">
        <f t="shared" si="13"/>
        <v/>
      </c>
      <c r="X39" s="58" t="str">
        <f t="shared" si="14"/>
        <v/>
      </c>
      <c r="Y39" s="59"/>
      <c r="Z39" s="59"/>
      <c r="AA39" s="59"/>
      <c r="AB39" s="59"/>
      <c r="AE39" s="49" t="str">
        <f t="shared" si="15"/>
        <v>insert into M_RNKNG_GRP(RNKNG_GRP_ID,RNKNG_GRP_NM,SOU,YM_F,YM_T,USE_INTL_CNT,JD_YM,RNKNG_YM)values(176,'2018上 ONC','03',to_date('20180101','YYYYMMDD'),to_date('20180601','YYYYMMDD'),'Y',NULL,NULL);</v>
      </c>
      <c r="AF39" s="50" t="str">
        <f t="shared" si="16"/>
        <v>176,'2018上 ONC','03',to_date('20180101','YYYYMMDD'),to_date('20180601','YYYYMMDD'),'Y',NULL,NULL);</v>
      </c>
      <c r="AG39" s="51">
        <f t="shared" si="17"/>
        <v>176</v>
      </c>
      <c r="AH39" s="52" t="str">
        <f t="shared" si="18"/>
        <v>,'2018上 ONC'</v>
      </c>
      <c r="AI39" s="52" t="str">
        <f t="shared" si="18"/>
        <v>,'03'</v>
      </c>
      <c r="AJ39" s="52" t="str">
        <f t="shared" si="18"/>
        <v>,to_date('20180101','YYYYMMDD')</v>
      </c>
      <c r="AK39" s="52" t="str">
        <f t="shared" si="18"/>
        <v>,to_date('20180601','YYYYMMDD')</v>
      </c>
      <c r="AL39" s="52" t="str">
        <f t="shared" si="18"/>
        <v>,'Y'</v>
      </c>
      <c r="AM39" s="52" t="str">
        <f t="shared" si="18"/>
        <v>,NULL</v>
      </c>
      <c r="AN39" s="52" t="str">
        <f t="shared" si="18"/>
        <v>,NULL</v>
      </c>
      <c r="AO39" s="53" t="s">
        <v>138</v>
      </c>
    </row>
    <row r="40" spans="1:41" x14ac:dyDescent="0.25">
      <c r="B40" s="48">
        <v>177</v>
      </c>
      <c r="C40" s="56" t="s">
        <v>203</v>
      </c>
      <c r="D40" s="57" t="s">
        <v>204</v>
      </c>
      <c r="E40" s="57" t="s">
        <v>197</v>
      </c>
      <c r="F40" s="57" t="s">
        <v>198</v>
      </c>
      <c r="G40" s="57" t="s">
        <v>197</v>
      </c>
      <c r="H40" s="57" t="s">
        <v>199</v>
      </c>
      <c r="I40" s="48" t="s">
        <v>140</v>
      </c>
      <c r="J40" s="57"/>
      <c r="K40" s="57"/>
      <c r="L40" s="57"/>
      <c r="M40" s="57"/>
      <c r="Q40" s="48">
        <f t="shared" si="9"/>
        <v>177</v>
      </c>
      <c r="R40" s="48" t="str">
        <f t="shared" si="9"/>
        <v>2018上 DMG</v>
      </c>
      <c r="S40" s="48" t="str">
        <f t="shared" si="9"/>
        <v>04</v>
      </c>
      <c r="T40" s="58" t="str">
        <f t="shared" si="10"/>
        <v>201801</v>
      </c>
      <c r="U40" s="58" t="str">
        <f t="shared" si="11"/>
        <v>201806</v>
      </c>
      <c r="V40" s="48" t="str">
        <f t="shared" si="12"/>
        <v>Y</v>
      </c>
      <c r="W40" s="58" t="str">
        <f t="shared" si="13"/>
        <v/>
      </c>
      <c r="X40" s="58" t="str">
        <f t="shared" si="14"/>
        <v/>
      </c>
      <c r="Y40" s="59"/>
      <c r="Z40" s="59"/>
      <c r="AA40" s="59"/>
      <c r="AB40" s="59"/>
      <c r="AE40" s="49" t="str">
        <f t="shared" si="15"/>
        <v>insert into M_RNKNG_GRP(RNKNG_GRP_ID,RNKNG_GRP_NM,SOU,YM_F,YM_T,USE_INTL_CNT,JD_YM,RNKNG_YM)values(177,'2018上 DMG','04',to_date('20180101','YYYYMMDD'),to_date('20180601','YYYYMMDD'),'Y',NULL,NULL);</v>
      </c>
      <c r="AF40" s="50" t="str">
        <f t="shared" si="16"/>
        <v>177,'2018上 DMG','04',to_date('20180101','YYYYMMDD'),to_date('20180601','YYYYMMDD'),'Y',NULL,NULL);</v>
      </c>
      <c r="AG40" s="51">
        <f t="shared" si="17"/>
        <v>177</v>
      </c>
      <c r="AH40" s="52" t="str">
        <f t="shared" si="18"/>
        <v>,'2018上 DMG'</v>
      </c>
      <c r="AI40" s="52" t="str">
        <f t="shared" si="18"/>
        <v>,'04'</v>
      </c>
      <c r="AJ40" s="52" t="str">
        <f t="shared" si="18"/>
        <v>,to_date('20180101','YYYYMMDD')</v>
      </c>
      <c r="AK40" s="52" t="str">
        <f t="shared" si="18"/>
        <v>,to_date('20180601','YYYYMMDD')</v>
      </c>
      <c r="AL40" s="52" t="str">
        <f t="shared" si="18"/>
        <v>,'Y'</v>
      </c>
      <c r="AM40" s="52" t="str">
        <f t="shared" si="18"/>
        <v>,NULL</v>
      </c>
      <c r="AN40" s="52" t="str">
        <f t="shared" si="18"/>
        <v>,NULL</v>
      </c>
      <c r="AO40" s="53" t="s">
        <v>138</v>
      </c>
    </row>
    <row r="41" spans="1:41" x14ac:dyDescent="0.25">
      <c r="B41" s="48">
        <v>178</v>
      </c>
      <c r="C41" s="56" t="s">
        <v>205</v>
      </c>
      <c r="D41" s="57" t="s">
        <v>204</v>
      </c>
      <c r="E41" s="57" t="s">
        <v>197</v>
      </c>
      <c r="F41" s="57" t="s">
        <v>198</v>
      </c>
      <c r="G41" s="57" t="s">
        <v>197</v>
      </c>
      <c r="H41" s="57" t="s">
        <v>199</v>
      </c>
      <c r="I41" s="48" t="s">
        <v>140</v>
      </c>
      <c r="J41" s="57"/>
      <c r="K41" s="57"/>
      <c r="L41" s="57"/>
      <c r="M41" s="57"/>
      <c r="Q41" s="48">
        <f t="shared" si="9"/>
        <v>178</v>
      </c>
      <c r="R41" s="48" t="str">
        <f t="shared" si="9"/>
        <v>2018上 DMG SP</v>
      </c>
      <c r="S41" s="48" t="str">
        <f t="shared" si="9"/>
        <v>04</v>
      </c>
      <c r="T41" s="58" t="str">
        <f t="shared" si="10"/>
        <v>201801</v>
      </c>
      <c r="U41" s="58" t="str">
        <f t="shared" si="11"/>
        <v>201806</v>
      </c>
      <c r="V41" s="48" t="str">
        <f t="shared" si="12"/>
        <v>Y</v>
      </c>
      <c r="W41" s="58" t="str">
        <f t="shared" si="13"/>
        <v/>
      </c>
      <c r="X41" s="58" t="str">
        <f t="shared" si="14"/>
        <v/>
      </c>
      <c r="Y41" s="59"/>
      <c r="Z41" s="59"/>
      <c r="AA41" s="59"/>
      <c r="AB41" s="59"/>
      <c r="AE41" s="49" t="str">
        <f t="shared" si="15"/>
        <v>insert into M_RNKNG_GRP(RNKNG_GRP_ID,RNKNG_GRP_NM,SOU,YM_F,YM_T,USE_INTL_CNT,JD_YM,RNKNG_YM)values(178,'2018上 DMG SP','04',to_date('20180101','YYYYMMDD'),to_date('20180601','YYYYMMDD'),'Y',NULL,NULL);</v>
      </c>
      <c r="AF41" s="50" t="str">
        <f t="shared" si="16"/>
        <v>178,'2018上 DMG SP','04',to_date('20180101','YYYYMMDD'),to_date('20180601','YYYYMMDD'),'Y',NULL,NULL);</v>
      </c>
      <c r="AG41" s="51">
        <f t="shared" si="17"/>
        <v>178</v>
      </c>
      <c r="AH41" s="52" t="str">
        <f t="shared" si="18"/>
        <v>,'2018上 DMG SP'</v>
      </c>
      <c r="AI41" s="52" t="str">
        <f t="shared" si="18"/>
        <v>,'04'</v>
      </c>
      <c r="AJ41" s="52" t="str">
        <f t="shared" si="18"/>
        <v>,to_date('20180101','YYYYMMDD')</v>
      </c>
      <c r="AK41" s="52" t="str">
        <f t="shared" si="18"/>
        <v>,to_date('20180601','YYYYMMDD')</v>
      </c>
      <c r="AL41" s="52" t="str">
        <f t="shared" si="18"/>
        <v>,'Y'</v>
      </c>
      <c r="AM41" s="52" t="str">
        <f t="shared" si="18"/>
        <v>,NULL</v>
      </c>
      <c r="AN41" s="52" t="str">
        <f t="shared" si="18"/>
        <v>,NULL</v>
      </c>
      <c r="AO41" s="53" t="s">
        <v>138</v>
      </c>
    </row>
    <row r="42" spans="1:41" x14ac:dyDescent="0.25">
      <c r="B42" s="48">
        <v>179</v>
      </c>
      <c r="C42" s="56" t="s">
        <v>206</v>
      </c>
      <c r="D42" s="57" t="s">
        <v>207</v>
      </c>
      <c r="E42" s="57" t="s">
        <v>197</v>
      </c>
      <c r="F42" s="57" t="s">
        <v>198</v>
      </c>
      <c r="G42" s="57" t="s">
        <v>197</v>
      </c>
      <c r="H42" s="57" t="s">
        <v>199</v>
      </c>
      <c r="I42" s="48" t="s">
        <v>140</v>
      </c>
      <c r="J42" s="57"/>
      <c r="K42" s="57"/>
      <c r="L42" s="57"/>
      <c r="M42" s="57"/>
      <c r="Q42" s="48">
        <f t="shared" si="9"/>
        <v>179</v>
      </c>
      <c r="R42" s="48" t="str">
        <f t="shared" si="9"/>
        <v>2018上 MSK</v>
      </c>
      <c r="S42" s="48" t="str">
        <f t="shared" si="9"/>
        <v>06</v>
      </c>
      <c r="T42" s="58" t="str">
        <f t="shared" si="10"/>
        <v>201801</v>
      </c>
      <c r="U42" s="58" t="str">
        <f t="shared" si="11"/>
        <v>201806</v>
      </c>
      <c r="V42" s="48" t="str">
        <f t="shared" si="12"/>
        <v>Y</v>
      </c>
      <c r="W42" s="58" t="str">
        <f t="shared" si="13"/>
        <v/>
      </c>
      <c r="X42" s="58" t="str">
        <f t="shared" si="14"/>
        <v/>
      </c>
      <c r="Y42" s="59"/>
      <c r="Z42" s="59"/>
      <c r="AA42" s="59"/>
      <c r="AB42" s="59"/>
      <c r="AE42" s="49" t="str">
        <f t="shared" si="15"/>
        <v>insert into M_RNKNG_GRP(RNKNG_GRP_ID,RNKNG_GRP_NM,SOU,YM_F,YM_T,USE_INTL_CNT,JD_YM,RNKNG_YM)values(179,'2018上 MSK','06',to_date('20180101','YYYYMMDD'),to_date('20180601','YYYYMMDD'),'Y',NULL,NULL);</v>
      </c>
      <c r="AF42" s="50" t="str">
        <f t="shared" si="16"/>
        <v>179,'2018上 MSK','06',to_date('20180101','YYYYMMDD'),to_date('20180601','YYYYMMDD'),'Y',NULL,NULL);</v>
      </c>
      <c r="AG42" s="51">
        <f t="shared" si="17"/>
        <v>179</v>
      </c>
      <c r="AH42" s="52" t="str">
        <f t="shared" si="18"/>
        <v>,'2018上 MSK'</v>
      </c>
      <c r="AI42" s="52" t="str">
        <f t="shared" si="18"/>
        <v>,'06'</v>
      </c>
      <c r="AJ42" s="52" t="str">
        <f t="shared" si="18"/>
        <v>,to_date('20180101','YYYYMMDD')</v>
      </c>
      <c r="AK42" s="52" t="str">
        <f t="shared" si="18"/>
        <v>,to_date('20180601','YYYYMMDD')</v>
      </c>
      <c r="AL42" s="52" t="str">
        <f t="shared" si="18"/>
        <v>,'Y'</v>
      </c>
      <c r="AM42" s="52" t="str">
        <f t="shared" si="18"/>
        <v>,NULL</v>
      </c>
      <c r="AN42" s="52" t="str">
        <f t="shared" si="18"/>
        <v>,NULL</v>
      </c>
      <c r="AO42" s="53" t="s">
        <v>138</v>
      </c>
    </row>
    <row r="43" spans="1:41" x14ac:dyDescent="0.25">
      <c r="B43" s="48">
        <v>180</v>
      </c>
      <c r="C43" s="56" t="s">
        <v>208</v>
      </c>
      <c r="D43" s="57" t="s">
        <v>207</v>
      </c>
      <c r="E43" s="57" t="s">
        <v>197</v>
      </c>
      <c r="F43" s="57" t="s">
        <v>198</v>
      </c>
      <c r="G43" s="57" t="s">
        <v>197</v>
      </c>
      <c r="H43" s="57" t="s">
        <v>199</v>
      </c>
      <c r="I43" s="48" t="s">
        <v>140</v>
      </c>
      <c r="J43" s="57"/>
      <c r="K43" s="57"/>
      <c r="L43" s="57"/>
      <c r="M43" s="57"/>
      <c r="Q43" s="48">
        <f t="shared" si="9"/>
        <v>180</v>
      </c>
      <c r="R43" s="48" t="str">
        <f t="shared" si="9"/>
        <v>2018上 MSK RS</v>
      </c>
      <c r="S43" s="48" t="str">
        <f t="shared" si="9"/>
        <v>06</v>
      </c>
      <c r="T43" s="58" t="str">
        <f t="shared" si="10"/>
        <v>201801</v>
      </c>
      <c r="U43" s="58" t="str">
        <f t="shared" si="11"/>
        <v>201806</v>
      </c>
      <c r="V43" s="48" t="str">
        <f t="shared" si="12"/>
        <v>Y</v>
      </c>
      <c r="W43" s="58" t="str">
        <f t="shared" si="13"/>
        <v/>
      </c>
      <c r="X43" s="58" t="str">
        <f t="shared" si="14"/>
        <v/>
      </c>
      <c r="Y43" s="59"/>
      <c r="Z43" s="59"/>
      <c r="AA43" s="59"/>
      <c r="AB43" s="59"/>
      <c r="AE43" s="49" t="str">
        <f t="shared" si="15"/>
        <v>insert into M_RNKNG_GRP(RNKNG_GRP_ID,RNKNG_GRP_NM,SOU,YM_F,YM_T,USE_INTL_CNT,JD_YM,RNKNG_YM)values(180,'2018上 MSK RS','06',to_date('20180101','YYYYMMDD'),to_date('20180601','YYYYMMDD'),'Y',NULL,NULL);</v>
      </c>
      <c r="AF43" s="50" t="str">
        <f t="shared" si="16"/>
        <v>180,'2018上 MSK RS','06',to_date('20180101','YYYYMMDD'),to_date('20180601','YYYYMMDD'),'Y',NULL,NULL);</v>
      </c>
      <c r="AG43" s="51">
        <f t="shared" si="17"/>
        <v>180</v>
      </c>
      <c r="AH43" s="52" t="str">
        <f t="shared" si="18"/>
        <v>,'2018上 MSK RS'</v>
      </c>
      <c r="AI43" s="52" t="str">
        <f t="shared" si="18"/>
        <v>,'06'</v>
      </c>
      <c r="AJ43" s="52" t="str">
        <f t="shared" si="18"/>
        <v>,to_date('20180101','YYYYMMDD')</v>
      </c>
      <c r="AK43" s="52" t="str">
        <f t="shared" si="18"/>
        <v>,to_date('20180601','YYYYMMDD')</v>
      </c>
      <c r="AL43" s="52" t="str">
        <f t="shared" si="18"/>
        <v>,'Y'</v>
      </c>
      <c r="AM43" s="52" t="str">
        <f t="shared" si="18"/>
        <v>,NULL</v>
      </c>
      <c r="AN43" s="52" t="str">
        <f t="shared" si="18"/>
        <v>,NULL</v>
      </c>
      <c r="AO43" s="53" t="s">
        <v>138</v>
      </c>
    </row>
    <row r="44" spans="1:41" x14ac:dyDescent="0.25">
      <c r="B44" s="48">
        <v>181</v>
      </c>
      <c r="C44" s="56" t="s">
        <v>209</v>
      </c>
      <c r="D44" s="57" t="s">
        <v>210</v>
      </c>
      <c r="E44" s="57" t="s">
        <v>197</v>
      </c>
      <c r="F44" s="57" t="s">
        <v>198</v>
      </c>
      <c r="G44" s="57" t="s">
        <v>197</v>
      </c>
      <c r="H44" s="57" t="s">
        <v>199</v>
      </c>
      <c r="I44" s="48" t="s">
        <v>140</v>
      </c>
      <c r="J44" s="57"/>
      <c r="K44" s="57"/>
      <c r="L44" s="57"/>
      <c r="M44" s="57"/>
      <c r="Q44" s="48">
        <f t="shared" si="9"/>
        <v>181</v>
      </c>
      <c r="R44" s="48" t="str">
        <f t="shared" si="9"/>
        <v>2018上 DERM</v>
      </c>
      <c r="S44" s="48" t="str">
        <f t="shared" si="9"/>
        <v>07</v>
      </c>
      <c r="T44" s="58" t="str">
        <f t="shared" si="10"/>
        <v>201801</v>
      </c>
      <c r="U44" s="58" t="str">
        <f t="shared" si="11"/>
        <v>201806</v>
      </c>
      <c r="V44" s="48" t="str">
        <f t="shared" si="12"/>
        <v>Y</v>
      </c>
      <c r="W44" s="58" t="str">
        <f t="shared" si="13"/>
        <v/>
      </c>
      <c r="X44" s="58" t="str">
        <f t="shared" si="14"/>
        <v/>
      </c>
      <c r="Y44" s="59"/>
      <c r="Z44" s="59"/>
      <c r="AA44" s="59"/>
      <c r="AB44" s="59"/>
      <c r="AE44" s="49" t="str">
        <f t="shared" si="15"/>
        <v>insert into M_RNKNG_GRP(RNKNG_GRP_ID,RNKNG_GRP_NM,SOU,YM_F,YM_T,USE_INTL_CNT,JD_YM,RNKNG_YM)values(181,'2018上 DERM','07',to_date('20180101','YYYYMMDD'),to_date('20180601','YYYYMMDD'),'Y',NULL,NULL);</v>
      </c>
      <c r="AF44" s="50" t="str">
        <f t="shared" si="16"/>
        <v>181,'2018上 DERM','07',to_date('20180101','YYYYMMDD'),to_date('20180601','YYYYMMDD'),'Y',NULL,NULL);</v>
      </c>
      <c r="AG44" s="51">
        <f t="shared" si="17"/>
        <v>181</v>
      </c>
      <c r="AH44" s="52" t="str">
        <f t="shared" si="18"/>
        <v>,'2018上 DERM'</v>
      </c>
      <c r="AI44" s="52" t="str">
        <f t="shared" si="18"/>
        <v>,'07'</v>
      </c>
      <c r="AJ44" s="52" t="str">
        <f t="shared" si="18"/>
        <v>,to_date('20180101','YYYYMMDD')</v>
      </c>
      <c r="AK44" s="52" t="str">
        <f t="shared" si="18"/>
        <v>,to_date('20180601','YYYYMMDD')</v>
      </c>
      <c r="AL44" s="52" t="str">
        <f t="shared" si="18"/>
        <v>,'Y'</v>
      </c>
      <c r="AM44" s="52" t="str">
        <f t="shared" si="18"/>
        <v>,NULL</v>
      </c>
      <c r="AN44" s="52" t="str">
        <f t="shared" si="18"/>
        <v>,NULL</v>
      </c>
      <c r="AO44" s="53" t="s">
        <v>211</v>
      </c>
    </row>
    <row r="47" spans="1:41" ht="15.75" customHeight="1" x14ac:dyDescent="0.25">
      <c r="A47" s="39" t="s">
        <v>212</v>
      </c>
    </row>
    <row r="49" spans="1:29" x14ac:dyDescent="0.25">
      <c r="B49" s="41" t="s">
        <v>213</v>
      </c>
      <c r="Q49" s="41"/>
    </row>
    <row r="50" spans="1:29" x14ac:dyDescent="0.25">
      <c r="B50" s="41" t="s">
        <v>214</v>
      </c>
      <c r="Q50" s="41"/>
    </row>
    <row r="51" spans="1:29" x14ac:dyDescent="0.25">
      <c r="B51" s="41" t="s">
        <v>215</v>
      </c>
      <c r="Q51" s="41"/>
    </row>
    <row r="53" spans="1:29" ht="15.75" x14ac:dyDescent="0.25">
      <c r="B53" s="40" t="s">
        <v>216</v>
      </c>
      <c r="E53" s="40" t="s">
        <v>217</v>
      </c>
      <c r="Q53" s="40"/>
      <c r="T53" s="40"/>
    </row>
    <row r="54" spans="1:29" ht="15.75" x14ac:dyDescent="0.25">
      <c r="A54" s="41"/>
      <c r="B54" s="40" t="s">
        <v>218</v>
      </c>
      <c r="Q54" s="40"/>
    </row>
    <row r="55" spans="1:29" x14ac:dyDescent="0.25">
      <c r="B55" s="42" t="s">
        <v>219</v>
      </c>
      <c r="C55" s="43" t="s">
        <v>220</v>
      </c>
      <c r="D55" s="43" t="s">
        <v>157</v>
      </c>
      <c r="E55" s="43" t="s">
        <v>221</v>
      </c>
      <c r="F55" s="43" t="s">
        <v>222</v>
      </c>
      <c r="G55" s="43" t="s">
        <v>223</v>
      </c>
      <c r="H55" s="43" t="s">
        <v>224</v>
      </c>
      <c r="I55" s="43" t="s">
        <v>225</v>
      </c>
      <c r="Q55" s="44"/>
      <c r="R55" s="44"/>
      <c r="S55" s="44"/>
      <c r="T55" s="44"/>
      <c r="U55" s="44"/>
      <c r="V55" s="44"/>
      <c r="W55" s="44"/>
      <c r="X55" s="44"/>
    </row>
    <row r="56" spans="1:29" ht="22.5" x14ac:dyDescent="0.25">
      <c r="B56" s="46" t="s">
        <v>226</v>
      </c>
      <c r="C56" s="46" t="s">
        <v>227</v>
      </c>
      <c r="D56" s="46" t="s">
        <v>173</v>
      </c>
      <c r="E56" s="46" t="s">
        <v>126</v>
      </c>
      <c r="F56" s="46" t="s">
        <v>228</v>
      </c>
      <c r="G56" s="46" t="s">
        <v>229</v>
      </c>
      <c r="H56" s="46" t="s">
        <v>229</v>
      </c>
      <c r="I56" s="46" t="s">
        <v>230</v>
      </c>
      <c r="Q56" s="44"/>
      <c r="R56" s="44"/>
      <c r="S56" s="44"/>
      <c r="T56" s="44"/>
      <c r="U56" s="44"/>
      <c r="V56" s="44"/>
      <c r="W56" s="44"/>
      <c r="X56" s="44"/>
    </row>
    <row r="57" spans="1:29" ht="56.25" x14ac:dyDescent="0.25">
      <c r="B57" s="46" t="s">
        <v>176</v>
      </c>
      <c r="C57" s="46" t="s">
        <v>231</v>
      </c>
      <c r="D57" s="46" t="s">
        <v>232</v>
      </c>
      <c r="E57" s="47" t="s">
        <v>233</v>
      </c>
      <c r="F57" s="46" t="s">
        <v>234</v>
      </c>
      <c r="G57" s="47" t="s">
        <v>235</v>
      </c>
      <c r="H57" s="47" t="s">
        <v>236</v>
      </c>
      <c r="I57" s="46" t="s">
        <v>237</v>
      </c>
      <c r="Q57" s="44"/>
      <c r="R57" s="44"/>
      <c r="S57" s="44"/>
      <c r="T57" s="44"/>
      <c r="U57" s="44"/>
      <c r="V57" s="44"/>
      <c r="W57" s="44"/>
      <c r="X57" s="44"/>
    </row>
    <row r="58" spans="1:29" ht="45" x14ac:dyDescent="0.25">
      <c r="B58" s="46" t="s">
        <v>238</v>
      </c>
      <c r="C58" s="46" t="s">
        <v>239</v>
      </c>
      <c r="D58" s="46" t="s">
        <v>240</v>
      </c>
      <c r="E58" s="47"/>
      <c r="F58" s="46" t="s">
        <v>241</v>
      </c>
      <c r="G58" s="47" t="s">
        <v>242</v>
      </c>
      <c r="H58" s="47" t="s">
        <v>243</v>
      </c>
      <c r="I58" s="60" t="s">
        <v>244</v>
      </c>
      <c r="Q58" s="44"/>
      <c r="R58" s="44"/>
      <c r="S58" s="44"/>
      <c r="T58" s="44"/>
      <c r="U58" s="44"/>
      <c r="V58" s="44"/>
      <c r="W58" s="44"/>
      <c r="X58" s="45"/>
    </row>
    <row r="59" spans="1:29" ht="14.25" x14ac:dyDescent="0.25">
      <c r="A59" s="41" t="s">
        <v>245</v>
      </c>
      <c r="B59" s="61">
        <v>174</v>
      </c>
      <c r="C59" s="61">
        <v>5</v>
      </c>
      <c r="D59" s="62" t="s">
        <v>196</v>
      </c>
      <c r="E59" s="63" t="s">
        <v>198</v>
      </c>
      <c r="F59" s="63" t="s">
        <v>246</v>
      </c>
      <c r="G59" s="61">
        <v>10</v>
      </c>
      <c r="H59" s="61">
        <v>100</v>
      </c>
      <c r="I59" s="64" t="s">
        <v>247</v>
      </c>
      <c r="J59" s="65"/>
      <c r="K59" s="54" t="s">
        <v>248</v>
      </c>
      <c r="L59" s="54" t="s">
        <v>249</v>
      </c>
      <c r="M59" s="54"/>
      <c r="N59" s="54"/>
      <c r="O59" s="66"/>
      <c r="P59" s="54"/>
      <c r="Q59" s="45"/>
      <c r="R59" s="45"/>
      <c r="S59" s="67"/>
      <c r="T59" s="59"/>
      <c r="U59" s="59"/>
      <c r="V59" s="45"/>
      <c r="W59" s="45"/>
      <c r="X59" s="67"/>
      <c r="Y59" s="54"/>
      <c r="Z59" s="54"/>
      <c r="AA59" s="54"/>
      <c r="AB59" s="54"/>
      <c r="AC59" s="54"/>
    </row>
    <row r="60" spans="1:29" ht="14.25" x14ac:dyDescent="0.25">
      <c r="A60" s="41"/>
      <c r="B60" s="48">
        <v>174</v>
      </c>
      <c r="C60" s="48">
        <v>5</v>
      </c>
      <c r="D60" s="68" t="s">
        <v>250</v>
      </c>
      <c r="E60" s="57" t="s">
        <v>251</v>
      </c>
      <c r="F60" s="57" t="s">
        <v>252</v>
      </c>
      <c r="G60" s="48">
        <v>55</v>
      </c>
      <c r="H60" s="48">
        <v>100</v>
      </c>
      <c r="I60" s="69" t="s">
        <v>253</v>
      </c>
      <c r="J60" s="65"/>
      <c r="K60" s="54" t="s">
        <v>254</v>
      </c>
      <c r="L60" s="54" t="s">
        <v>255</v>
      </c>
      <c r="M60" s="54"/>
      <c r="N60" s="54"/>
      <c r="O60" s="66"/>
      <c r="P60" s="54"/>
      <c r="Q60" s="45"/>
      <c r="R60" s="45"/>
      <c r="S60" s="67"/>
      <c r="T60" s="59"/>
      <c r="U60" s="59"/>
      <c r="V60" s="45"/>
      <c r="W60" s="45"/>
      <c r="X60" s="67"/>
      <c r="Y60" s="54"/>
      <c r="Z60" s="54"/>
      <c r="AA60" s="54"/>
      <c r="AB60" s="54"/>
      <c r="AC60" s="54"/>
    </row>
    <row r="61" spans="1:29" ht="14.25" x14ac:dyDescent="0.25">
      <c r="A61" s="41"/>
      <c r="B61" s="48">
        <v>174</v>
      </c>
      <c r="C61" s="48">
        <v>5</v>
      </c>
      <c r="D61" s="68" t="s">
        <v>250</v>
      </c>
      <c r="E61" s="57" t="s">
        <v>198</v>
      </c>
      <c r="F61" s="57" t="s">
        <v>256</v>
      </c>
      <c r="G61" s="48">
        <v>20</v>
      </c>
      <c r="H61" s="48">
        <v>100</v>
      </c>
      <c r="I61" s="69" t="s">
        <v>257</v>
      </c>
      <c r="J61" s="65"/>
      <c r="K61" s="54" t="s">
        <v>258</v>
      </c>
      <c r="L61" s="54" t="s">
        <v>259</v>
      </c>
      <c r="M61" s="54"/>
      <c r="N61" s="54"/>
      <c r="O61" s="66"/>
      <c r="P61" s="54"/>
      <c r="Q61" s="45"/>
      <c r="R61" s="45"/>
      <c r="S61" s="67"/>
      <c r="T61" s="59"/>
      <c r="U61" s="59"/>
      <c r="V61" s="45"/>
      <c r="W61" s="45"/>
      <c r="X61" s="67"/>
      <c r="Y61" s="54"/>
      <c r="Z61" s="54"/>
      <c r="AA61" s="54"/>
      <c r="AB61" s="54"/>
      <c r="AC61" s="54"/>
    </row>
    <row r="62" spans="1:29" ht="15" thickBot="1" x14ac:dyDescent="0.3">
      <c r="A62" s="41"/>
      <c r="B62" s="70">
        <v>174</v>
      </c>
      <c r="C62" s="70">
        <v>5</v>
      </c>
      <c r="D62" s="71" t="s">
        <v>250</v>
      </c>
      <c r="E62" s="72" t="s">
        <v>198</v>
      </c>
      <c r="F62" s="72" t="s">
        <v>260</v>
      </c>
      <c r="G62" s="70">
        <v>15</v>
      </c>
      <c r="H62" s="70">
        <v>100</v>
      </c>
      <c r="I62" s="73" t="s">
        <v>261</v>
      </c>
      <c r="J62" s="65"/>
      <c r="K62" s="54" t="s">
        <v>262</v>
      </c>
      <c r="L62" s="54" t="s">
        <v>263</v>
      </c>
      <c r="M62" s="54"/>
      <c r="N62" s="54"/>
      <c r="O62" s="66"/>
      <c r="P62" s="54"/>
      <c r="Q62" s="45"/>
      <c r="R62" s="45"/>
      <c r="S62" s="67"/>
      <c r="T62" s="59"/>
      <c r="U62" s="59"/>
      <c r="V62" s="45"/>
      <c r="W62" s="45"/>
      <c r="X62" s="67"/>
      <c r="Y62" s="54"/>
      <c r="Z62" s="54"/>
      <c r="AA62" s="54"/>
      <c r="AB62" s="54"/>
      <c r="AC62" s="54"/>
    </row>
    <row r="63" spans="1:29" ht="14.25" x14ac:dyDescent="0.25">
      <c r="A63" s="41"/>
      <c r="B63" s="48">
        <v>174</v>
      </c>
      <c r="C63" s="48">
        <v>5</v>
      </c>
      <c r="D63" s="68" t="s">
        <v>264</v>
      </c>
      <c r="E63" s="74" t="s">
        <v>265</v>
      </c>
      <c r="F63" s="74" t="s">
        <v>266</v>
      </c>
      <c r="G63" s="75">
        <v>65</v>
      </c>
      <c r="H63" s="75">
        <v>100</v>
      </c>
      <c r="I63" s="76" t="s">
        <v>267</v>
      </c>
      <c r="J63" s="65"/>
      <c r="K63" s="54" t="s">
        <v>268</v>
      </c>
      <c r="L63" s="54" t="s">
        <v>269</v>
      </c>
      <c r="M63" s="54"/>
      <c r="N63" s="54"/>
      <c r="O63" s="66"/>
      <c r="P63" s="54"/>
      <c r="Q63" s="45"/>
      <c r="R63" s="45"/>
      <c r="S63" s="67"/>
      <c r="T63" s="59"/>
      <c r="U63" s="59"/>
      <c r="V63" s="45"/>
      <c r="W63" s="45"/>
      <c r="X63" s="67"/>
      <c r="Y63" s="54"/>
      <c r="Z63" s="54"/>
      <c r="AA63" s="54"/>
      <c r="AB63" s="54"/>
      <c r="AC63" s="54"/>
    </row>
    <row r="64" spans="1:29" ht="14.25" x14ac:dyDescent="0.25">
      <c r="A64" s="41"/>
      <c r="B64" s="48">
        <v>174</v>
      </c>
      <c r="C64" s="48">
        <v>5</v>
      </c>
      <c r="D64" s="68" t="s">
        <v>250</v>
      </c>
      <c r="E64" s="57" t="s">
        <v>265</v>
      </c>
      <c r="F64" s="57" t="s">
        <v>256</v>
      </c>
      <c r="G64" s="48">
        <v>20</v>
      </c>
      <c r="H64" s="48">
        <v>100</v>
      </c>
      <c r="I64" s="69" t="s">
        <v>270</v>
      </c>
      <c r="J64" s="65"/>
      <c r="K64" s="54" t="s">
        <v>271</v>
      </c>
      <c r="L64" s="54" t="s">
        <v>272</v>
      </c>
      <c r="M64" s="54"/>
      <c r="N64" s="54"/>
      <c r="O64" s="66"/>
      <c r="P64" s="54"/>
      <c r="Q64" s="45"/>
      <c r="R64" s="45"/>
      <c r="S64" s="67"/>
      <c r="T64" s="59"/>
      <c r="U64" s="59"/>
      <c r="V64" s="45"/>
      <c r="W64" s="45"/>
      <c r="X64" s="67"/>
      <c r="Y64" s="54"/>
      <c r="Z64" s="54"/>
      <c r="AA64" s="54"/>
      <c r="AB64" s="54"/>
      <c r="AC64" s="54"/>
    </row>
    <row r="65" spans="1:29" ht="15" thickBot="1" x14ac:dyDescent="0.3">
      <c r="A65" s="41"/>
      <c r="B65" s="48">
        <v>174</v>
      </c>
      <c r="C65" s="48">
        <v>5</v>
      </c>
      <c r="D65" s="68" t="s">
        <v>250</v>
      </c>
      <c r="E65" s="57" t="s">
        <v>265</v>
      </c>
      <c r="F65" s="57" t="s">
        <v>260</v>
      </c>
      <c r="G65" s="48">
        <v>15</v>
      </c>
      <c r="H65" s="48">
        <v>100</v>
      </c>
      <c r="I65" s="69" t="s">
        <v>273</v>
      </c>
      <c r="J65" s="65"/>
      <c r="K65" s="54" t="s">
        <v>274</v>
      </c>
      <c r="L65" s="54" t="s">
        <v>275</v>
      </c>
      <c r="M65" s="54"/>
      <c r="N65" s="54"/>
      <c r="O65" s="66"/>
      <c r="P65" s="54"/>
      <c r="Q65" s="45"/>
      <c r="R65" s="45"/>
      <c r="S65" s="67"/>
      <c r="T65" s="59"/>
      <c r="U65" s="59"/>
      <c r="V65" s="45"/>
      <c r="W65" s="45"/>
      <c r="X65" s="67"/>
      <c r="Y65" s="54"/>
      <c r="Z65" s="54"/>
      <c r="AA65" s="54"/>
      <c r="AB65" s="54"/>
      <c r="AC65" s="54"/>
    </row>
    <row r="66" spans="1:29" ht="14.25" x14ac:dyDescent="0.25">
      <c r="A66" s="41"/>
      <c r="B66" s="75">
        <v>175</v>
      </c>
      <c r="C66" s="75">
        <v>5</v>
      </c>
      <c r="D66" s="77" t="s">
        <v>196</v>
      </c>
      <c r="E66" s="74" t="s">
        <v>276</v>
      </c>
      <c r="F66" s="74" t="s">
        <v>277</v>
      </c>
      <c r="G66" s="75">
        <v>60</v>
      </c>
      <c r="H66" s="75">
        <v>100</v>
      </c>
      <c r="I66" s="76" t="s">
        <v>278</v>
      </c>
      <c r="J66" s="65"/>
      <c r="K66" s="54"/>
      <c r="L66" s="54"/>
      <c r="M66" s="54"/>
      <c r="N66" s="54"/>
      <c r="O66" s="66"/>
      <c r="P66" s="54"/>
      <c r="Q66" s="45"/>
      <c r="R66" s="45"/>
      <c r="S66" s="67"/>
      <c r="T66" s="59"/>
      <c r="U66" s="59"/>
      <c r="V66" s="45"/>
      <c r="W66" s="45"/>
      <c r="X66" s="67"/>
      <c r="Y66" s="54"/>
      <c r="Z66" s="54"/>
      <c r="AA66" s="54"/>
      <c r="AB66" s="54"/>
      <c r="AC66" s="54"/>
    </row>
    <row r="67" spans="1:29" ht="15" thickBot="1" x14ac:dyDescent="0.3">
      <c r="A67" s="41"/>
      <c r="B67" s="48">
        <v>175</v>
      </c>
      <c r="C67" s="48">
        <v>5</v>
      </c>
      <c r="D67" s="68" t="s">
        <v>196</v>
      </c>
      <c r="E67" s="57" t="s">
        <v>276</v>
      </c>
      <c r="F67" s="57" t="s">
        <v>279</v>
      </c>
      <c r="G67" s="48">
        <v>40</v>
      </c>
      <c r="H67" s="48">
        <v>100</v>
      </c>
      <c r="I67" s="69" t="s">
        <v>280</v>
      </c>
      <c r="J67" s="65"/>
      <c r="K67" s="54"/>
      <c r="L67" s="54"/>
      <c r="M67" s="54"/>
      <c r="N67" s="54"/>
      <c r="O67" s="66"/>
      <c r="P67" s="54"/>
      <c r="Q67" s="45"/>
      <c r="R67" s="45"/>
      <c r="S67" s="67"/>
      <c r="T67" s="59"/>
      <c r="U67" s="59"/>
      <c r="V67" s="45"/>
      <c r="W67" s="45"/>
      <c r="X67" s="67"/>
      <c r="Y67" s="54"/>
      <c r="Z67" s="54"/>
      <c r="AA67" s="54"/>
      <c r="AB67" s="54"/>
      <c r="AC67" s="54"/>
    </row>
    <row r="68" spans="1:29" ht="14.25" x14ac:dyDescent="0.25">
      <c r="A68" s="41"/>
      <c r="B68" s="75">
        <v>176</v>
      </c>
      <c r="C68" s="75">
        <v>5</v>
      </c>
      <c r="D68" s="77" t="s">
        <v>202</v>
      </c>
      <c r="E68" s="74" t="s">
        <v>276</v>
      </c>
      <c r="F68" s="74" t="s">
        <v>281</v>
      </c>
      <c r="G68" s="75">
        <v>60</v>
      </c>
      <c r="H68" s="75">
        <v>100</v>
      </c>
      <c r="I68" s="76" t="s">
        <v>282</v>
      </c>
      <c r="J68" s="65"/>
      <c r="K68" s="54"/>
      <c r="L68" s="54"/>
      <c r="M68" s="54"/>
      <c r="N68" s="54"/>
      <c r="O68" s="66"/>
      <c r="P68" s="54"/>
      <c r="Q68" s="45"/>
      <c r="R68" s="45"/>
      <c r="S68" s="67"/>
      <c r="T68" s="59"/>
      <c r="U68" s="59"/>
      <c r="V68" s="45"/>
      <c r="W68" s="45"/>
      <c r="X68" s="67"/>
      <c r="Y68" s="54"/>
      <c r="Z68" s="54"/>
      <c r="AA68" s="54"/>
      <c r="AB68" s="54"/>
      <c r="AC68" s="54"/>
    </row>
    <row r="69" spans="1:29" ht="15" thickBot="1" x14ac:dyDescent="0.3">
      <c r="A69" s="41"/>
      <c r="B69" s="48">
        <v>176</v>
      </c>
      <c r="C69" s="48">
        <v>5</v>
      </c>
      <c r="D69" s="68" t="s">
        <v>202</v>
      </c>
      <c r="E69" s="57" t="s">
        <v>276</v>
      </c>
      <c r="F69" s="57" t="s">
        <v>283</v>
      </c>
      <c r="G69" s="48">
        <v>40</v>
      </c>
      <c r="H69" s="48">
        <v>100</v>
      </c>
      <c r="I69" s="69" t="s">
        <v>284</v>
      </c>
      <c r="J69" s="65"/>
      <c r="K69" s="54"/>
      <c r="L69" s="54"/>
      <c r="M69" s="54"/>
      <c r="N69" s="54"/>
      <c r="O69" s="66"/>
      <c r="P69" s="54"/>
      <c r="Q69" s="45"/>
      <c r="R69" s="45"/>
      <c r="S69" s="67"/>
      <c r="T69" s="59"/>
      <c r="U69" s="59"/>
      <c r="V69" s="45"/>
      <c r="W69" s="45"/>
      <c r="X69" s="67"/>
      <c r="Y69" s="54"/>
      <c r="Z69" s="54"/>
      <c r="AA69" s="54"/>
      <c r="AB69" s="54"/>
      <c r="AC69" s="54"/>
    </row>
    <row r="70" spans="1:29" ht="14.25" x14ac:dyDescent="0.25">
      <c r="A70" s="41"/>
      <c r="B70" s="75">
        <v>177</v>
      </c>
      <c r="C70" s="75">
        <v>5</v>
      </c>
      <c r="D70" s="76" t="s">
        <v>285</v>
      </c>
      <c r="E70" s="74" t="s">
        <v>286</v>
      </c>
      <c r="F70" s="74" t="s">
        <v>287</v>
      </c>
      <c r="G70" s="75">
        <v>12.5</v>
      </c>
      <c r="H70" s="75">
        <v>100</v>
      </c>
      <c r="I70" s="78" t="s">
        <v>288</v>
      </c>
      <c r="J70" s="65"/>
      <c r="K70" s="54"/>
      <c r="L70" s="54"/>
      <c r="M70" s="54"/>
      <c r="N70" s="54"/>
      <c r="O70" s="66"/>
      <c r="P70" s="54"/>
      <c r="Q70" s="45"/>
      <c r="R70" s="45"/>
      <c r="S70" s="67"/>
      <c r="T70" s="59"/>
      <c r="U70" s="59"/>
      <c r="V70" s="45"/>
      <c r="W70" s="45"/>
      <c r="X70" s="67"/>
      <c r="Y70" s="54"/>
      <c r="Z70" s="54"/>
      <c r="AA70" s="54"/>
      <c r="AB70" s="54"/>
      <c r="AC70" s="54"/>
    </row>
    <row r="71" spans="1:29" ht="14.25" x14ac:dyDescent="0.25">
      <c r="A71" s="41"/>
      <c r="B71" s="48">
        <v>177</v>
      </c>
      <c r="C71" s="48">
        <v>5</v>
      </c>
      <c r="D71" s="79" t="s">
        <v>285</v>
      </c>
      <c r="E71" s="57" t="s">
        <v>286</v>
      </c>
      <c r="F71" s="57" t="s">
        <v>289</v>
      </c>
      <c r="G71" s="48">
        <v>10</v>
      </c>
      <c r="H71" s="48">
        <v>100</v>
      </c>
      <c r="I71" s="69" t="s">
        <v>290</v>
      </c>
      <c r="J71" s="65"/>
      <c r="K71" s="54"/>
      <c r="L71" s="54"/>
      <c r="M71" s="54"/>
      <c r="N71" s="54"/>
      <c r="O71" s="66"/>
      <c r="P71" s="54"/>
      <c r="Q71" s="45"/>
      <c r="R71" s="45"/>
      <c r="S71" s="67"/>
      <c r="T71" s="59"/>
      <c r="U71" s="59"/>
      <c r="V71" s="45"/>
      <c r="W71" s="45"/>
      <c r="X71" s="67"/>
      <c r="Y71" s="54"/>
      <c r="Z71" s="54"/>
      <c r="AA71" s="54"/>
      <c r="AB71" s="54"/>
      <c r="AC71" s="54"/>
    </row>
    <row r="72" spans="1:29" ht="14.25" x14ac:dyDescent="0.25">
      <c r="A72" s="41"/>
      <c r="B72" s="48">
        <v>177</v>
      </c>
      <c r="C72" s="48">
        <v>5</v>
      </c>
      <c r="D72" s="79" t="s">
        <v>285</v>
      </c>
      <c r="E72" s="57" t="s">
        <v>286</v>
      </c>
      <c r="F72" s="57" t="s">
        <v>291</v>
      </c>
      <c r="G72" s="48">
        <v>25</v>
      </c>
      <c r="H72" s="48">
        <v>100</v>
      </c>
      <c r="I72" s="69" t="s">
        <v>292</v>
      </c>
      <c r="J72" s="65"/>
      <c r="K72" s="54"/>
      <c r="L72" s="54"/>
      <c r="M72" s="54"/>
      <c r="N72" s="54"/>
      <c r="O72" s="66"/>
      <c r="P72" s="54"/>
      <c r="Q72" s="45"/>
      <c r="R72" s="45"/>
      <c r="S72" s="67"/>
      <c r="T72" s="59"/>
      <c r="U72" s="59"/>
      <c r="V72" s="45"/>
      <c r="W72" s="45"/>
      <c r="X72" s="67"/>
      <c r="Y72" s="54"/>
      <c r="Z72" s="54"/>
      <c r="AA72" s="54"/>
      <c r="AB72" s="54"/>
      <c r="AC72" s="54"/>
    </row>
    <row r="73" spans="1:29" ht="14.25" x14ac:dyDescent="0.25">
      <c r="A73" s="41"/>
      <c r="B73" s="48">
        <v>177</v>
      </c>
      <c r="C73" s="48">
        <v>5</v>
      </c>
      <c r="D73" s="79" t="s">
        <v>285</v>
      </c>
      <c r="E73" s="57" t="s">
        <v>286</v>
      </c>
      <c r="F73" s="57" t="s">
        <v>293</v>
      </c>
      <c r="G73" s="48">
        <v>25</v>
      </c>
      <c r="H73" s="48">
        <v>100</v>
      </c>
      <c r="I73" s="69" t="s">
        <v>294</v>
      </c>
      <c r="J73" s="65"/>
      <c r="K73" s="54"/>
      <c r="L73" s="54"/>
      <c r="M73" s="54"/>
      <c r="N73" s="54"/>
      <c r="O73" s="66"/>
      <c r="P73" s="54"/>
      <c r="Q73" s="45"/>
      <c r="R73" s="45"/>
      <c r="S73" s="67"/>
      <c r="T73" s="59"/>
      <c r="U73" s="59"/>
      <c r="V73" s="45"/>
      <c r="W73" s="45"/>
      <c r="X73" s="67"/>
      <c r="Y73" s="54"/>
      <c r="Z73" s="54"/>
      <c r="AA73" s="54"/>
      <c r="AB73" s="54"/>
      <c r="AC73" s="54"/>
    </row>
    <row r="74" spans="1:29" ht="14.25" x14ac:dyDescent="0.25">
      <c r="A74" s="41"/>
      <c r="B74" s="48">
        <v>177</v>
      </c>
      <c r="C74" s="48">
        <v>5</v>
      </c>
      <c r="D74" s="79" t="s">
        <v>285</v>
      </c>
      <c r="E74" s="57" t="s">
        <v>286</v>
      </c>
      <c r="F74" s="57" t="s">
        <v>295</v>
      </c>
      <c r="G74" s="48">
        <v>25</v>
      </c>
      <c r="H74" s="48">
        <v>100</v>
      </c>
      <c r="I74" s="69" t="s">
        <v>296</v>
      </c>
      <c r="J74" s="65"/>
      <c r="K74" s="54"/>
      <c r="L74" s="54"/>
      <c r="M74" s="54"/>
      <c r="N74" s="54"/>
      <c r="O74" s="66"/>
      <c r="P74" s="54"/>
      <c r="Q74" s="45"/>
      <c r="R74" s="45"/>
      <c r="S74" s="67"/>
      <c r="T74" s="59"/>
      <c r="U74" s="59"/>
      <c r="V74" s="45"/>
      <c r="W74" s="45"/>
      <c r="X74" s="67"/>
      <c r="Y74" s="54"/>
      <c r="Z74" s="54"/>
      <c r="AA74" s="54"/>
      <c r="AB74" s="54"/>
      <c r="AC74" s="54"/>
    </row>
    <row r="75" spans="1:29" ht="15" thickBot="1" x14ac:dyDescent="0.3">
      <c r="A75" s="41"/>
      <c r="B75" s="48">
        <v>177</v>
      </c>
      <c r="C75" s="48">
        <v>5</v>
      </c>
      <c r="D75" s="79" t="s">
        <v>285</v>
      </c>
      <c r="E75" s="57" t="s">
        <v>286</v>
      </c>
      <c r="F75" s="57" t="s">
        <v>297</v>
      </c>
      <c r="G75" s="48">
        <v>2.5</v>
      </c>
      <c r="H75" s="48">
        <v>100</v>
      </c>
      <c r="I75" s="80" t="s">
        <v>298</v>
      </c>
      <c r="J75" s="65"/>
      <c r="K75" s="54"/>
      <c r="L75" s="54"/>
      <c r="M75" s="54"/>
      <c r="N75" s="54"/>
      <c r="O75" s="66"/>
      <c r="P75" s="54"/>
      <c r="Q75" s="45"/>
      <c r="R75" s="45"/>
      <c r="S75" s="67"/>
      <c r="T75" s="59"/>
      <c r="U75" s="59"/>
      <c r="V75" s="45"/>
      <c r="W75" s="45"/>
      <c r="X75" s="67"/>
      <c r="Y75" s="54"/>
      <c r="Z75" s="54"/>
      <c r="AA75" s="54"/>
      <c r="AB75" s="54"/>
      <c r="AC75" s="54"/>
    </row>
    <row r="76" spans="1:29" ht="14.25" x14ac:dyDescent="0.25">
      <c r="A76" s="41"/>
      <c r="B76" s="48">
        <v>177</v>
      </c>
      <c r="C76" s="48">
        <v>5</v>
      </c>
      <c r="D76" s="79" t="s">
        <v>285</v>
      </c>
      <c r="E76" s="74" t="s">
        <v>299</v>
      </c>
      <c r="F76" s="74" t="s">
        <v>300</v>
      </c>
      <c r="G76" s="75">
        <v>20</v>
      </c>
      <c r="H76" s="75">
        <v>100</v>
      </c>
      <c r="I76" s="64" t="s">
        <v>301</v>
      </c>
      <c r="J76" s="65"/>
      <c r="K76" s="54"/>
      <c r="L76" s="54"/>
      <c r="M76" s="54"/>
      <c r="N76" s="54"/>
      <c r="O76" s="66"/>
      <c r="P76" s="54"/>
      <c r="Q76" s="45"/>
      <c r="R76" s="45"/>
      <c r="S76" s="67"/>
      <c r="T76" s="59"/>
      <c r="U76" s="59"/>
      <c r="V76" s="45"/>
      <c r="W76" s="45"/>
      <c r="X76" s="67"/>
      <c r="Y76" s="54"/>
      <c r="Z76" s="54"/>
      <c r="AA76" s="54"/>
      <c r="AB76" s="54"/>
      <c r="AC76" s="54"/>
    </row>
    <row r="77" spans="1:29" ht="14.25" x14ac:dyDescent="0.25">
      <c r="A77" s="41"/>
      <c r="B77" s="48">
        <v>177</v>
      </c>
      <c r="C77" s="48">
        <v>5</v>
      </c>
      <c r="D77" s="79" t="s">
        <v>285</v>
      </c>
      <c r="E77" s="57" t="s">
        <v>299</v>
      </c>
      <c r="F77" s="57" t="s">
        <v>291</v>
      </c>
      <c r="G77" s="48">
        <v>25</v>
      </c>
      <c r="H77" s="48">
        <v>100</v>
      </c>
      <c r="I77" s="69" t="s">
        <v>292</v>
      </c>
      <c r="J77" s="65"/>
      <c r="K77" s="54"/>
      <c r="L77" s="54"/>
      <c r="M77" s="54"/>
      <c r="N77" s="54"/>
      <c r="O77" s="66"/>
      <c r="P77" s="54"/>
      <c r="Q77" s="45"/>
      <c r="R77" s="45"/>
      <c r="S77" s="67"/>
      <c r="T77" s="59"/>
      <c r="U77" s="59"/>
      <c r="V77" s="45"/>
      <c r="W77" s="45"/>
      <c r="X77" s="67"/>
      <c r="Y77" s="54"/>
      <c r="Z77" s="54"/>
      <c r="AA77" s="54"/>
      <c r="AB77" s="54"/>
      <c r="AC77" s="54"/>
    </row>
    <row r="78" spans="1:29" ht="14.25" x14ac:dyDescent="0.25">
      <c r="A78" s="41"/>
      <c r="B78" s="48">
        <v>177</v>
      </c>
      <c r="C78" s="48">
        <v>5</v>
      </c>
      <c r="D78" s="79" t="s">
        <v>285</v>
      </c>
      <c r="E78" s="57" t="s">
        <v>299</v>
      </c>
      <c r="F78" s="57" t="s">
        <v>293</v>
      </c>
      <c r="G78" s="48">
        <v>25</v>
      </c>
      <c r="H78" s="48">
        <v>100</v>
      </c>
      <c r="I78" s="69" t="s">
        <v>294</v>
      </c>
      <c r="J78" s="65"/>
      <c r="K78" s="54"/>
      <c r="L78" s="54"/>
      <c r="M78" s="54"/>
      <c r="N78" s="54"/>
      <c r="O78" s="66"/>
      <c r="P78" s="54"/>
      <c r="Q78" s="45"/>
      <c r="R78" s="45"/>
      <c r="S78" s="67"/>
      <c r="T78" s="59"/>
      <c r="U78" s="59"/>
      <c r="V78" s="45"/>
      <c r="W78" s="45"/>
      <c r="X78" s="67"/>
      <c r="Y78" s="54"/>
      <c r="Z78" s="54"/>
      <c r="AA78" s="54"/>
      <c r="AB78" s="54"/>
      <c r="AC78" s="54"/>
    </row>
    <row r="79" spans="1:29" ht="14.25" x14ac:dyDescent="0.25">
      <c r="A79" s="41"/>
      <c r="B79" s="48">
        <v>177</v>
      </c>
      <c r="C79" s="48">
        <v>5</v>
      </c>
      <c r="D79" s="79" t="s">
        <v>285</v>
      </c>
      <c r="E79" s="57" t="s">
        <v>299</v>
      </c>
      <c r="F79" s="57" t="s">
        <v>302</v>
      </c>
      <c r="G79" s="48">
        <v>25</v>
      </c>
      <c r="H79" s="48">
        <v>100</v>
      </c>
      <c r="I79" s="79" t="s">
        <v>303</v>
      </c>
      <c r="J79" s="65"/>
      <c r="K79" s="54"/>
      <c r="L79" s="54"/>
      <c r="M79" s="54"/>
      <c r="N79" s="54"/>
      <c r="O79" s="66"/>
      <c r="P79" s="54"/>
      <c r="Q79" s="45"/>
      <c r="R79" s="45"/>
      <c r="S79" s="67"/>
      <c r="T79" s="59"/>
      <c r="U79" s="59"/>
      <c r="V79" s="45"/>
      <c r="W79" s="45"/>
      <c r="X79" s="67"/>
      <c r="Y79" s="54"/>
      <c r="Z79" s="54"/>
      <c r="AA79" s="54"/>
      <c r="AB79" s="54"/>
      <c r="AC79" s="54"/>
    </row>
    <row r="80" spans="1:29" ht="15" thickBot="1" x14ac:dyDescent="0.3">
      <c r="A80" s="41"/>
      <c r="B80" s="81">
        <v>177</v>
      </c>
      <c r="C80" s="81">
        <v>5</v>
      </c>
      <c r="D80" s="80" t="s">
        <v>285</v>
      </c>
      <c r="E80" s="82" t="s">
        <v>299</v>
      </c>
      <c r="F80" s="82" t="s">
        <v>304</v>
      </c>
      <c r="G80" s="81">
        <v>5</v>
      </c>
      <c r="H80" s="81">
        <v>100</v>
      </c>
      <c r="I80" s="80" t="s">
        <v>298</v>
      </c>
      <c r="J80" s="65"/>
      <c r="K80" s="54"/>
      <c r="L80" s="54"/>
      <c r="M80" s="54"/>
      <c r="N80" s="54"/>
      <c r="O80" s="66"/>
      <c r="P80" s="54"/>
      <c r="Q80" s="45"/>
      <c r="R80" s="45"/>
      <c r="S80" s="67"/>
      <c r="T80" s="59"/>
      <c r="U80" s="59"/>
      <c r="V80" s="45"/>
      <c r="W80" s="45"/>
      <c r="X80" s="67"/>
      <c r="Y80" s="54"/>
      <c r="Z80" s="54"/>
      <c r="AA80" s="54"/>
      <c r="AB80" s="54"/>
      <c r="AC80" s="54"/>
    </row>
    <row r="81" spans="1:29" ht="14.25" x14ac:dyDescent="0.25">
      <c r="A81" s="41"/>
      <c r="B81" s="61">
        <v>178</v>
      </c>
      <c r="C81" s="61">
        <v>5</v>
      </c>
      <c r="D81" s="83" t="s">
        <v>285</v>
      </c>
      <c r="E81" s="63" t="s">
        <v>305</v>
      </c>
      <c r="F81" s="63" t="s">
        <v>300</v>
      </c>
      <c r="G81" s="61">
        <v>15</v>
      </c>
      <c r="H81" s="61">
        <v>100</v>
      </c>
      <c r="I81" s="64" t="s">
        <v>306</v>
      </c>
      <c r="J81" s="65"/>
      <c r="K81" s="54"/>
      <c r="L81" s="54"/>
      <c r="M81" s="54"/>
      <c r="N81" s="54"/>
      <c r="O81" s="66"/>
      <c r="P81" s="54"/>
      <c r="Q81" s="45"/>
      <c r="R81" s="45"/>
      <c r="S81" s="67"/>
      <c r="T81" s="59"/>
      <c r="U81" s="59"/>
      <c r="V81" s="45"/>
      <c r="W81" s="45"/>
      <c r="X81" s="67"/>
      <c r="Y81" s="54"/>
      <c r="Z81" s="54"/>
      <c r="AA81" s="54"/>
      <c r="AB81" s="54"/>
      <c r="AC81" s="54"/>
    </row>
    <row r="82" spans="1:29" ht="14.25" x14ac:dyDescent="0.25">
      <c r="A82" s="41"/>
      <c r="B82" s="48">
        <v>178</v>
      </c>
      <c r="C82" s="48">
        <v>5</v>
      </c>
      <c r="D82" s="79" t="s">
        <v>285</v>
      </c>
      <c r="E82" s="57" t="s">
        <v>305</v>
      </c>
      <c r="F82" s="57" t="s">
        <v>302</v>
      </c>
      <c r="G82" s="48">
        <v>20</v>
      </c>
      <c r="H82" s="48">
        <v>100</v>
      </c>
      <c r="I82" s="69" t="s">
        <v>303</v>
      </c>
      <c r="J82" s="65"/>
      <c r="K82" s="54"/>
      <c r="L82" s="54"/>
      <c r="M82" s="54"/>
      <c r="N82" s="54"/>
      <c r="O82" s="66"/>
      <c r="P82" s="54"/>
      <c r="Q82" s="45"/>
      <c r="R82" s="45"/>
      <c r="S82" s="67"/>
      <c r="T82" s="59"/>
      <c r="U82" s="59"/>
      <c r="V82" s="45"/>
      <c r="W82" s="45"/>
      <c r="X82" s="67"/>
      <c r="Y82" s="54"/>
      <c r="Z82" s="54"/>
      <c r="AA82" s="54"/>
      <c r="AB82" s="54"/>
      <c r="AC82" s="54"/>
    </row>
    <row r="83" spans="1:29" ht="14.25" x14ac:dyDescent="0.25">
      <c r="A83" s="41"/>
      <c r="B83" s="48">
        <v>178</v>
      </c>
      <c r="C83" s="48">
        <v>5</v>
      </c>
      <c r="D83" s="79" t="s">
        <v>285</v>
      </c>
      <c r="E83" s="57" t="s">
        <v>305</v>
      </c>
      <c r="F83" s="57" t="s">
        <v>307</v>
      </c>
      <c r="G83" s="48">
        <v>60</v>
      </c>
      <c r="H83" s="48">
        <v>100</v>
      </c>
      <c r="I83" s="69" t="s">
        <v>308</v>
      </c>
      <c r="J83" s="65"/>
      <c r="K83" s="54"/>
      <c r="L83" s="54"/>
      <c r="M83" s="54"/>
      <c r="N83" s="54"/>
      <c r="O83" s="66"/>
      <c r="P83" s="54"/>
      <c r="Q83" s="45"/>
      <c r="R83" s="45"/>
      <c r="S83" s="67"/>
      <c r="T83" s="59"/>
      <c r="U83" s="59"/>
      <c r="V83" s="45"/>
      <c r="W83" s="45"/>
      <c r="X83" s="67"/>
      <c r="Y83" s="54"/>
      <c r="Z83" s="54"/>
      <c r="AA83" s="54"/>
      <c r="AB83" s="54"/>
      <c r="AC83" s="54"/>
    </row>
    <row r="84" spans="1:29" ht="15" thickBot="1" x14ac:dyDescent="0.3">
      <c r="A84" s="41"/>
      <c r="B84" s="70">
        <v>178</v>
      </c>
      <c r="C84" s="70">
        <v>5</v>
      </c>
      <c r="D84" s="84" t="s">
        <v>285</v>
      </c>
      <c r="E84" s="72" t="s">
        <v>305</v>
      </c>
      <c r="F84" s="72" t="s">
        <v>304</v>
      </c>
      <c r="G84" s="70">
        <v>5</v>
      </c>
      <c r="H84" s="70">
        <v>100</v>
      </c>
      <c r="I84" s="73" t="s">
        <v>309</v>
      </c>
      <c r="J84" s="65"/>
      <c r="K84" s="54"/>
      <c r="L84" s="54"/>
      <c r="M84" s="54"/>
      <c r="N84" s="54"/>
      <c r="O84" s="66"/>
      <c r="P84" s="54"/>
      <c r="Q84" s="45"/>
      <c r="R84" s="45"/>
      <c r="S84" s="67"/>
      <c r="T84" s="59"/>
      <c r="U84" s="59"/>
      <c r="V84" s="45"/>
      <c r="W84" s="45"/>
      <c r="X84" s="67"/>
      <c r="Y84" s="54"/>
      <c r="Z84" s="54"/>
      <c r="AA84" s="54"/>
      <c r="AB84" s="54"/>
      <c r="AC84" s="54"/>
    </row>
    <row r="85" spans="1:29" ht="14.25" x14ac:dyDescent="0.25">
      <c r="A85" s="41"/>
      <c r="B85" s="75">
        <v>179</v>
      </c>
      <c r="C85" s="75">
        <v>5</v>
      </c>
      <c r="D85" s="76" t="s">
        <v>310</v>
      </c>
      <c r="E85" s="74" t="s">
        <v>299</v>
      </c>
      <c r="F85" s="74" t="s">
        <v>311</v>
      </c>
      <c r="G85" s="75">
        <v>30</v>
      </c>
      <c r="H85" s="75">
        <v>100</v>
      </c>
      <c r="I85" s="78" t="s">
        <v>312</v>
      </c>
      <c r="J85" s="65"/>
      <c r="K85" s="54"/>
      <c r="L85" s="54"/>
      <c r="M85" s="54"/>
      <c r="N85" s="54"/>
      <c r="O85" s="66"/>
      <c r="P85" s="54"/>
      <c r="Q85" s="45"/>
      <c r="R85" s="45"/>
      <c r="S85" s="67"/>
      <c r="T85" s="59"/>
      <c r="U85" s="59"/>
      <c r="V85" s="45"/>
      <c r="W85" s="45"/>
      <c r="X85" s="67"/>
      <c r="Y85" s="54"/>
      <c r="Z85" s="54"/>
      <c r="AA85" s="54"/>
      <c r="AB85" s="54"/>
      <c r="AC85" s="54"/>
    </row>
    <row r="86" spans="1:29" ht="14.25" x14ac:dyDescent="0.25">
      <c r="A86" s="41"/>
      <c r="B86" s="48">
        <v>179</v>
      </c>
      <c r="C86" s="48">
        <v>5</v>
      </c>
      <c r="D86" s="79" t="s">
        <v>310</v>
      </c>
      <c r="E86" s="57" t="s">
        <v>299</v>
      </c>
      <c r="F86" s="57" t="s">
        <v>313</v>
      </c>
      <c r="G86" s="48">
        <v>50</v>
      </c>
      <c r="H86" s="48">
        <v>100</v>
      </c>
      <c r="I86" s="69" t="s">
        <v>314</v>
      </c>
      <c r="J86" s="65"/>
      <c r="K86" s="54"/>
      <c r="L86" s="54"/>
      <c r="M86" s="54"/>
      <c r="N86" s="54"/>
      <c r="O86" s="66"/>
      <c r="P86" s="54"/>
      <c r="Q86" s="45"/>
      <c r="R86" s="45"/>
      <c r="S86" s="67"/>
      <c r="T86" s="59"/>
      <c r="U86" s="59"/>
      <c r="V86" s="45"/>
      <c r="W86" s="45"/>
      <c r="X86" s="67"/>
      <c r="Y86" s="54"/>
      <c r="Z86" s="54"/>
      <c r="AA86" s="54"/>
      <c r="AB86" s="54"/>
      <c r="AC86" s="54"/>
    </row>
    <row r="87" spans="1:29" ht="15" thickBot="1" x14ac:dyDescent="0.3">
      <c r="A87" s="41"/>
      <c r="B87" s="81">
        <v>179</v>
      </c>
      <c r="C87" s="81">
        <v>5</v>
      </c>
      <c r="D87" s="80" t="s">
        <v>310</v>
      </c>
      <c r="E87" s="82" t="s">
        <v>299</v>
      </c>
      <c r="F87" s="82" t="s">
        <v>315</v>
      </c>
      <c r="G87" s="81">
        <v>20</v>
      </c>
      <c r="H87" s="81">
        <v>100</v>
      </c>
      <c r="I87" s="85" t="s">
        <v>316</v>
      </c>
      <c r="J87" s="65"/>
      <c r="K87" s="54"/>
      <c r="L87" s="54"/>
      <c r="M87" s="54"/>
      <c r="N87" s="54"/>
      <c r="O87" s="66"/>
      <c r="P87" s="54"/>
      <c r="Q87" s="45"/>
      <c r="R87" s="45"/>
      <c r="S87" s="67"/>
      <c r="T87" s="59"/>
      <c r="U87" s="59"/>
      <c r="V87" s="45"/>
      <c r="W87" s="45"/>
      <c r="X87" s="67"/>
      <c r="Y87" s="54"/>
      <c r="Z87" s="54"/>
      <c r="AA87" s="54"/>
      <c r="AB87" s="54"/>
      <c r="AC87" s="54"/>
    </row>
    <row r="88" spans="1:29" ht="14.25" x14ac:dyDescent="0.25">
      <c r="A88" s="41"/>
      <c r="B88" s="61">
        <v>180</v>
      </c>
      <c r="C88" s="61">
        <v>5</v>
      </c>
      <c r="D88" s="83" t="s">
        <v>310</v>
      </c>
      <c r="E88" s="63" t="s">
        <v>265</v>
      </c>
      <c r="F88" s="63" t="s">
        <v>317</v>
      </c>
      <c r="G88" s="61">
        <v>30</v>
      </c>
      <c r="H88" s="61">
        <v>100</v>
      </c>
      <c r="I88" s="64" t="s">
        <v>318</v>
      </c>
      <c r="J88" s="65"/>
      <c r="K88" s="54"/>
      <c r="L88" s="54"/>
      <c r="M88" s="54"/>
      <c r="N88" s="54"/>
      <c r="O88" s="66"/>
      <c r="P88" s="54"/>
      <c r="Q88" s="45"/>
      <c r="R88" s="45"/>
      <c r="S88" s="67"/>
      <c r="T88" s="59"/>
      <c r="U88" s="59"/>
      <c r="V88" s="45"/>
      <c r="W88" s="45"/>
      <c r="X88" s="67"/>
      <c r="Y88" s="54"/>
      <c r="Z88" s="54"/>
      <c r="AA88" s="54"/>
      <c r="AB88" s="54"/>
      <c r="AC88" s="54"/>
    </row>
    <row r="89" spans="1:29" ht="15" thickBot="1" x14ac:dyDescent="0.3">
      <c r="A89" s="41"/>
      <c r="B89" s="81">
        <v>180</v>
      </c>
      <c r="C89" s="81">
        <v>5</v>
      </c>
      <c r="D89" s="80" t="s">
        <v>310</v>
      </c>
      <c r="E89" s="82" t="s">
        <v>265</v>
      </c>
      <c r="F89" s="82" t="s">
        <v>319</v>
      </c>
      <c r="G89" s="81">
        <v>70</v>
      </c>
      <c r="H89" s="81">
        <v>100</v>
      </c>
      <c r="I89" s="80" t="s">
        <v>316</v>
      </c>
      <c r="J89" s="65"/>
      <c r="K89" s="54"/>
      <c r="L89" s="54"/>
      <c r="M89" s="54"/>
      <c r="N89" s="54"/>
      <c r="O89" s="66"/>
      <c r="P89" s="54"/>
      <c r="Q89" s="45"/>
      <c r="R89" s="45"/>
      <c r="S89" s="67"/>
      <c r="T89" s="59"/>
      <c r="U89" s="59"/>
      <c r="V89" s="45"/>
      <c r="W89" s="45"/>
      <c r="X89" s="67"/>
      <c r="Y89" s="54"/>
      <c r="Z89" s="54"/>
      <c r="AA89" s="54"/>
      <c r="AB89" s="54"/>
      <c r="AC89" s="54"/>
    </row>
    <row r="90" spans="1:29" ht="14.25" x14ac:dyDescent="0.25">
      <c r="A90" s="41"/>
      <c r="B90" s="75">
        <v>181</v>
      </c>
      <c r="C90" s="75">
        <v>5</v>
      </c>
      <c r="D90" s="77" t="s">
        <v>210</v>
      </c>
      <c r="E90" s="74" t="s">
        <v>276</v>
      </c>
      <c r="F90" s="74" t="s">
        <v>320</v>
      </c>
      <c r="G90" s="75">
        <v>50</v>
      </c>
      <c r="H90" s="75">
        <v>100</v>
      </c>
      <c r="I90" s="76" t="s">
        <v>321</v>
      </c>
      <c r="J90" s="65"/>
      <c r="K90" s="54"/>
      <c r="L90" s="54"/>
      <c r="M90" s="54"/>
      <c r="N90" s="54"/>
      <c r="O90" s="66"/>
      <c r="P90" s="54"/>
      <c r="Q90" s="45"/>
      <c r="R90" s="45"/>
      <c r="S90" s="67"/>
      <c r="T90" s="59"/>
      <c r="U90" s="59"/>
      <c r="V90" s="45"/>
      <c r="W90" s="45"/>
      <c r="X90" s="67"/>
      <c r="Y90" s="54"/>
      <c r="Z90" s="54"/>
      <c r="AA90" s="54"/>
      <c r="AB90" s="54"/>
      <c r="AC90" s="54"/>
    </row>
    <row r="91" spans="1:29" ht="15" thickBot="1" x14ac:dyDescent="0.3">
      <c r="A91" s="41"/>
      <c r="B91" s="70">
        <v>181</v>
      </c>
      <c r="C91" s="70">
        <v>5</v>
      </c>
      <c r="D91" s="71" t="s">
        <v>210</v>
      </c>
      <c r="E91" s="72" t="s">
        <v>276</v>
      </c>
      <c r="F91" s="72" t="s">
        <v>322</v>
      </c>
      <c r="G91" s="70">
        <v>50</v>
      </c>
      <c r="H91" s="70">
        <v>100</v>
      </c>
      <c r="I91" s="73" t="s">
        <v>323</v>
      </c>
      <c r="J91" s="65"/>
      <c r="K91" s="54"/>
      <c r="L91" s="54"/>
      <c r="M91" s="54"/>
      <c r="N91" s="54"/>
      <c r="O91" s="66"/>
      <c r="P91" s="54"/>
      <c r="Q91" s="45"/>
      <c r="R91" s="45"/>
      <c r="S91" s="67"/>
      <c r="T91" s="59"/>
      <c r="U91" s="59"/>
      <c r="V91" s="45"/>
      <c r="W91" s="45"/>
      <c r="X91" s="67"/>
      <c r="Y91" s="54"/>
      <c r="Z91" s="54"/>
      <c r="AA91" s="54"/>
      <c r="AB91" s="54"/>
      <c r="AC91" s="54"/>
    </row>
    <row r="92" spans="1:29" ht="14.25" x14ac:dyDescent="0.25">
      <c r="A92" s="41" t="s">
        <v>324</v>
      </c>
      <c r="B92" s="86">
        <v>174</v>
      </c>
      <c r="C92" s="86">
        <v>3</v>
      </c>
      <c r="D92" s="77" t="s">
        <v>325</v>
      </c>
      <c r="E92" s="87" t="s">
        <v>286</v>
      </c>
      <c r="F92" s="87" t="s">
        <v>258</v>
      </c>
      <c r="G92" s="86">
        <v>10</v>
      </c>
      <c r="H92" s="86">
        <v>100</v>
      </c>
      <c r="I92" s="76" t="s">
        <v>247</v>
      </c>
      <c r="J92" s="65"/>
      <c r="K92" s="54"/>
      <c r="L92" s="54"/>
      <c r="M92" s="54"/>
      <c r="N92" s="54"/>
      <c r="O92" s="66"/>
      <c r="P92" s="54"/>
      <c r="Q92" s="45"/>
      <c r="R92" s="45"/>
      <c r="S92" s="67"/>
      <c r="T92" s="59"/>
      <c r="U92" s="59"/>
      <c r="V92" s="45"/>
      <c r="W92" s="45"/>
      <c r="X92" s="67"/>
      <c r="Y92" s="54"/>
      <c r="Z92" s="54"/>
      <c r="AA92" s="54"/>
      <c r="AB92" s="54"/>
      <c r="AC92" s="54"/>
    </row>
    <row r="93" spans="1:29" ht="14.25" x14ac:dyDescent="0.25">
      <c r="A93" s="41"/>
      <c r="B93" s="88">
        <v>174</v>
      </c>
      <c r="C93" s="88">
        <v>3</v>
      </c>
      <c r="D93" s="68" t="s">
        <v>250</v>
      </c>
      <c r="E93" s="89" t="s">
        <v>286</v>
      </c>
      <c r="F93" s="89" t="s">
        <v>254</v>
      </c>
      <c r="G93" s="88">
        <v>55</v>
      </c>
      <c r="H93" s="88">
        <v>100</v>
      </c>
      <c r="I93" s="69" t="s">
        <v>253</v>
      </c>
      <c r="J93" s="65"/>
      <c r="K93" s="54"/>
      <c r="L93" s="54"/>
      <c r="M93" s="54"/>
      <c r="N93" s="54"/>
      <c r="O93" s="66"/>
      <c r="P93" s="54"/>
      <c r="Q93" s="45"/>
      <c r="R93" s="45"/>
      <c r="S93" s="67"/>
      <c r="T93" s="59"/>
      <c r="U93" s="59"/>
      <c r="V93" s="45"/>
      <c r="W93" s="45"/>
      <c r="X93" s="67"/>
      <c r="Y93" s="54"/>
      <c r="Z93" s="54"/>
      <c r="AA93" s="54"/>
      <c r="AB93" s="54"/>
      <c r="AC93" s="54"/>
    </row>
    <row r="94" spans="1:29" ht="14.25" x14ac:dyDescent="0.25">
      <c r="A94" s="41"/>
      <c r="B94" s="88">
        <v>174</v>
      </c>
      <c r="C94" s="88">
        <v>3</v>
      </c>
      <c r="D94" s="68" t="s">
        <v>250</v>
      </c>
      <c r="E94" s="89" t="s">
        <v>286</v>
      </c>
      <c r="F94" s="89" t="s">
        <v>268</v>
      </c>
      <c r="G94" s="88">
        <v>20</v>
      </c>
      <c r="H94" s="88">
        <v>100</v>
      </c>
      <c r="I94" s="69" t="s">
        <v>270</v>
      </c>
      <c r="J94" s="65"/>
      <c r="K94" s="54"/>
      <c r="L94" s="54"/>
      <c r="M94" s="54"/>
      <c r="N94" s="54"/>
      <c r="O94" s="66"/>
      <c r="P94" s="54"/>
      <c r="Q94" s="45"/>
      <c r="R94" s="45"/>
      <c r="S94" s="67"/>
      <c r="T94" s="59"/>
      <c r="U94" s="59"/>
      <c r="V94" s="45"/>
      <c r="W94" s="45"/>
      <c r="X94" s="67"/>
      <c r="Y94" s="54"/>
      <c r="Z94" s="54"/>
      <c r="AA94" s="54"/>
      <c r="AB94" s="54"/>
      <c r="AC94" s="54"/>
    </row>
    <row r="95" spans="1:29" ht="15" thickBot="1" x14ac:dyDescent="0.3">
      <c r="A95" s="41"/>
      <c r="B95" s="90">
        <v>174</v>
      </c>
      <c r="C95" s="90">
        <v>3</v>
      </c>
      <c r="D95" s="91" t="s">
        <v>250</v>
      </c>
      <c r="E95" s="92" t="s">
        <v>286</v>
      </c>
      <c r="F95" s="92" t="s">
        <v>248</v>
      </c>
      <c r="G95" s="90">
        <v>15</v>
      </c>
      <c r="H95" s="90">
        <v>100</v>
      </c>
      <c r="I95" s="80" t="s">
        <v>273</v>
      </c>
      <c r="J95" s="65"/>
      <c r="K95" s="54"/>
      <c r="L95" s="54"/>
      <c r="M95" s="54"/>
      <c r="N95" s="54"/>
      <c r="O95" s="66"/>
      <c r="P95" s="54"/>
      <c r="Q95" s="45"/>
      <c r="R95" s="45"/>
      <c r="S95" s="67"/>
      <c r="T95" s="59"/>
      <c r="U95" s="59"/>
      <c r="V95" s="45"/>
      <c r="W95" s="45"/>
      <c r="X95" s="67"/>
      <c r="Y95" s="54"/>
      <c r="Z95" s="54"/>
      <c r="AA95" s="54"/>
      <c r="AB95" s="54"/>
      <c r="AC95" s="54"/>
    </row>
    <row r="96" spans="1:29" ht="14.25" x14ac:dyDescent="0.25">
      <c r="A96" s="41"/>
      <c r="B96" s="86">
        <v>176</v>
      </c>
      <c r="C96" s="86">
        <v>3</v>
      </c>
      <c r="D96" s="77" t="s">
        <v>326</v>
      </c>
      <c r="E96" s="87" t="s">
        <v>327</v>
      </c>
      <c r="F96" s="87" t="s">
        <v>328</v>
      </c>
      <c r="G96" s="86">
        <v>60</v>
      </c>
      <c r="H96" s="86">
        <v>100</v>
      </c>
      <c r="I96" s="76" t="s">
        <v>329</v>
      </c>
      <c r="J96" s="65"/>
      <c r="K96" s="54"/>
      <c r="L96" s="54"/>
      <c r="M96" s="54"/>
      <c r="N96" s="54"/>
      <c r="O96" s="66"/>
      <c r="P96" s="54"/>
      <c r="Q96" s="45"/>
      <c r="R96" s="45"/>
      <c r="S96" s="67"/>
      <c r="T96" s="59"/>
      <c r="U96" s="59"/>
      <c r="V96" s="45"/>
      <c r="W96" s="45"/>
      <c r="X96" s="67"/>
      <c r="Y96" s="54"/>
      <c r="Z96" s="54"/>
      <c r="AA96" s="54"/>
      <c r="AB96" s="54"/>
      <c r="AC96" s="54"/>
    </row>
    <row r="97" spans="1:29" ht="15" thickBot="1" x14ac:dyDescent="0.3">
      <c r="A97" s="41"/>
      <c r="B97" s="90">
        <v>176</v>
      </c>
      <c r="C97" s="90">
        <v>3</v>
      </c>
      <c r="D97" s="91" t="s">
        <v>326</v>
      </c>
      <c r="E97" s="92" t="s">
        <v>327</v>
      </c>
      <c r="F97" s="92" t="s">
        <v>330</v>
      </c>
      <c r="G97" s="90">
        <v>40</v>
      </c>
      <c r="H97" s="90">
        <v>100</v>
      </c>
      <c r="I97" s="69" t="s">
        <v>331</v>
      </c>
      <c r="J97" s="65"/>
      <c r="K97" s="54"/>
      <c r="L97" s="54"/>
      <c r="M97" s="54"/>
      <c r="N97" s="54"/>
      <c r="O97" s="66"/>
      <c r="P97" s="54"/>
      <c r="Q97" s="45"/>
      <c r="R97" s="45"/>
      <c r="S97" s="67"/>
      <c r="T97" s="59"/>
      <c r="U97" s="59"/>
      <c r="V97" s="45"/>
      <c r="W97" s="45"/>
      <c r="X97" s="67"/>
      <c r="Y97" s="54"/>
      <c r="Z97" s="54"/>
      <c r="AA97" s="54"/>
      <c r="AB97" s="54"/>
      <c r="AC97" s="54"/>
    </row>
    <row r="98" spans="1:29" ht="14.25" x14ac:dyDescent="0.25">
      <c r="B98" s="86">
        <v>177</v>
      </c>
      <c r="C98" s="86">
        <v>3</v>
      </c>
      <c r="D98" s="76" t="s">
        <v>285</v>
      </c>
      <c r="E98" s="87" t="s">
        <v>327</v>
      </c>
      <c r="F98" s="87" t="s">
        <v>287</v>
      </c>
      <c r="G98" s="86">
        <v>12.5</v>
      </c>
      <c r="H98" s="86">
        <v>100</v>
      </c>
      <c r="I98" s="78" t="s">
        <v>332</v>
      </c>
      <c r="J98" s="65"/>
      <c r="K98" s="54"/>
      <c r="L98" s="54"/>
      <c r="M98" s="54"/>
      <c r="N98" s="54"/>
      <c r="O98" s="66"/>
      <c r="P98" s="54"/>
      <c r="Q98" s="45"/>
      <c r="R98" s="45"/>
      <c r="S98" s="67"/>
      <c r="T98" s="59"/>
      <c r="U98" s="59"/>
      <c r="V98" s="45"/>
      <c r="W98" s="45"/>
      <c r="X98" s="67"/>
      <c r="Y98" s="54"/>
      <c r="Z98" s="54"/>
      <c r="AA98" s="54"/>
      <c r="AB98" s="54"/>
      <c r="AC98" s="54"/>
    </row>
    <row r="99" spans="1:29" ht="14.25" x14ac:dyDescent="0.25">
      <c r="A99" s="41"/>
      <c r="B99" s="88">
        <v>177</v>
      </c>
      <c r="C99" s="88">
        <v>3</v>
      </c>
      <c r="D99" s="79" t="s">
        <v>285</v>
      </c>
      <c r="E99" s="89" t="s">
        <v>327</v>
      </c>
      <c r="F99" s="89" t="s">
        <v>333</v>
      </c>
      <c r="G99" s="88">
        <v>12.5</v>
      </c>
      <c r="H99" s="88">
        <v>100</v>
      </c>
      <c r="I99" s="69" t="s">
        <v>334</v>
      </c>
      <c r="J99" s="65"/>
      <c r="K99" s="54"/>
      <c r="L99" s="54"/>
      <c r="M99" s="54"/>
      <c r="N99" s="54"/>
      <c r="O99" s="66"/>
      <c r="P99" s="54"/>
      <c r="Q99" s="45"/>
      <c r="R99" s="45"/>
      <c r="S99" s="67"/>
      <c r="T99" s="59"/>
      <c r="U99" s="59"/>
      <c r="V99" s="45"/>
      <c r="W99" s="45"/>
      <c r="X99" s="67"/>
      <c r="Y99" s="54"/>
      <c r="Z99" s="54"/>
      <c r="AA99" s="54"/>
      <c r="AB99" s="54"/>
      <c r="AC99" s="54"/>
    </row>
    <row r="100" spans="1:29" ht="14.25" x14ac:dyDescent="0.25">
      <c r="A100" s="41"/>
      <c r="B100" s="88">
        <v>177</v>
      </c>
      <c r="C100" s="88">
        <v>3</v>
      </c>
      <c r="D100" s="79" t="s">
        <v>285</v>
      </c>
      <c r="E100" s="89" t="s">
        <v>327</v>
      </c>
      <c r="F100" s="89" t="s">
        <v>291</v>
      </c>
      <c r="G100" s="88">
        <v>20</v>
      </c>
      <c r="H100" s="88">
        <v>100</v>
      </c>
      <c r="I100" s="69" t="s">
        <v>292</v>
      </c>
      <c r="J100" s="65"/>
      <c r="K100" s="54"/>
      <c r="L100" s="54"/>
      <c r="M100" s="54"/>
      <c r="N100" s="54"/>
      <c r="O100" s="66"/>
      <c r="P100" s="54"/>
      <c r="Q100" s="45"/>
      <c r="R100" s="45"/>
      <c r="S100" s="67"/>
      <c r="T100" s="59"/>
      <c r="U100" s="59"/>
      <c r="V100" s="45"/>
      <c r="W100" s="45"/>
      <c r="X100" s="67"/>
      <c r="Y100" s="54"/>
      <c r="Z100" s="54"/>
      <c r="AA100" s="54"/>
      <c r="AB100" s="54"/>
      <c r="AC100" s="54"/>
    </row>
    <row r="101" spans="1:29" ht="14.25" x14ac:dyDescent="0.25">
      <c r="A101" s="41"/>
      <c r="B101" s="88">
        <v>177</v>
      </c>
      <c r="C101" s="88">
        <v>3</v>
      </c>
      <c r="D101" s="79" t="s">
        <v>285</v>
      </c>
      <c r="E101" s="89" t="s">
        <v>327</v>
      </c>
      <c r="F101" s="89" t="s">
        <v>293</v>
      </c>
      <c r="G101" s="88">
        <v>20</v>
      </c>
      <c r="H101" s="88">
        <v>100</v>
      </c>
      <c r="I101" s="69" t="s">
        <v>294</v>
      </c>
      <c r="J101" s="65"/>
      <c r="K101" s="54"/>
      <c r="L101" s="54"/>
      <c r="M101" s="54"/>
      <c r="N101" s="54"/>
      <c r="O101" s="66"/>
      <c r="P101" s="54"/>
      <c r="Q101" s="45"/>
      <c r="R101" s="45"/>
      <c r="S101" s="67"/>
      <c r="T101" s="59"/>
      <c r="U101" s="59"/>
      <c r="V101" s="45"/>
      <c r="W101" s="45"/>
      <c r="X101" s="67"/>
      <c r="Y101" s="54"/>
      <c r="Z101" s="54"/>
      <c r="AA101" s="54"/>
      <c r="AB101" s="54"/>
      <c r="AC101" s="54"/>
    </row>
    <row r="102" spans="1:29" ht="14.25" x14ac:dyDescent="0.25">
      <c r="A102" s="41"/>
      <c r="B102" s="88">
        <v>177</v>
      </c>
      <c r="C102" s="88">
        <v>3</v>
      </c>
      <c r="D102" s="79" t="s">
        <v>285</v>
      </c>
      <c r="E102" s="89" t="s">
        <v>327</v>
      </c>
      <c r="F102" s="89" t="s">
        <v>302</v>
      </c>
      <c r="G102" s="88">
        <v>12.5</v>
      </c>
      <c r="H102" s="88">
        <v>100</v>
      </c>
      <c r="I102" s="69" t="s">
        <v>303</v>
      </c>
      <c r="J102" s="65"/>
      <c r="K102" s="54"/>
      <c r="L102" s="54"/>
      <c r="M102" s="54"/>
      <c r="N102" s="54"/>
      <c r="O102" s="66"/>
      <c r="P102" s="54"/>
      <c r="Q102" s="45"/>
      <c r="R102" s="45"/>
      <c r="S102" s="67"/>
      <c r="T102" s="59"/>
      <c r="U102" s="59"/>
      <c r="V102" s="45"/>
      <c r="W102" s="45"/>
      <c r="X102" s="67"/>
      <c r="Y102" s="54"/>
      <c r="Z102" s="54"/>
      <c r="AA102" s="54"/>
      <c r="AB102" s="54"/>
      <c r="AC102" s="54"/>
    </row>
    <row r="103" spans="1:29" ht="14.25" x14ac:dyDescent="0.25">
      <c r="A103" s="41"/>
      <c r="B103" s="88">
        <v>177</v>
      </c>
      <c r="C103" s="88">
        <v>3</v>
      </c>
      <c r="D103" s="79" t="s">
        <v>285</v>
      </c>
      <c r="E103" s="89" t="s">
        <v>327</v>
      </c>
      <c r="F103" s="89" t="s">
        <v>335</v>
      </c>
      <c r="G103" s="88">
        <v>20</v>
      </c>
      <c r="H103" s="88">
        <v>100</v>
      </c>
      <c r="I103" s="69" t="s">
        <v>336</v>
      </c>
      <c r="J103" s="65"/>
      <c r="K103" s="54"/>
      <c r="L103" s="54"/>
      <c r="M103" s="54"/>
      <c r="N103" s="54"/>
      <c r="O103" s="66"/>
      <c r="P103" s="54"/>
      <c r="Q103" s="45"/>
      <c r="R103" s="45"/>
      <c r="S103" s="67"/>
      <c r="T103" s="59"/>
      <c r="U103" s="59"/>
      <c r="V103" s="45"/>
      <c r="W103" s="45"/>
      <c r="X103" s="67"/>
      <c r="Y103" s="54"/>
      <c r="Z103" s="54"/>
      <c r="AA103" s="54"/>
      <c r="AB103" s="54"/>
      <c r="AC103" s="54"/>
    </row>
    <row r="104" spans="1:29" ht="15" thickBot="1" x14ac:dyDescent="0.3">
      <c r="A104" s="41"/>
      <c r="B104" s="90">
        <v>177</v>
      </c>
      <c r="C104" s="90">
        <v>3</v>
      </c>
      <c r="D104" s="80" t="s">
        <v>285</v>
      </c>
      <c r="E104" s="92" t="s">
        <v>327</v>
      </c>
      <c r="F104" s="92" t="s">
        <v>337</v>
      </c>
      <c r="G104" s="90">
        <v>2.5</v>
      </c>
      <c r="H104" s="90">
        <v>100</v>
      </c>
      <c r="I104" s="80" t="s">
        <v>338</v>
      </c>
      <c r="J104" s="65"/>
      <c r="K104" s="54"/>
      <c r="L104" s="54"/>
      <c r="M104" s="54"/>
      <c r="N104" s="54"/>
      <c r="O104" s="66"/>
      <c r="P104" s="54"/>
      <c r="Q104" s="45"/>
      <c r="R104" s="45"/>
      <c r="S104" s="67"/>
      <c r="T104" s="59"/>
      <c r="U104" s="59"/>
      <c r="V104" s="45"/>
      <c r="W104" s="45"/>
      <c r="X104" s="67"/>
      <c r="Y104" s="54"/>
      <c r="Z104" s="54"/>
      <c r="AA104" s="54"/>
      <c r="AB104" s="54"/>
      <c r="AC104" s="54"/>
    </row>
    <row r="105" spans="1:29" ht="14.25" x14ac:dyDescent="0.25">
      <c r="A105" s="41"/>
      <c r="B105" s="88">
        <v>179</v>
      </c>
      <c r="C105" s="88">
        <v>3</v>
      </c>
      <c r="D105" s="79" t="s">
        <v>310</v>
      </c>
      <c r="E105" s="89" t="s">
        <v>286</v>
      </c>
      <c r="F105" s="89" t="s">
        <v>311</v>
      </c>
      <c r="G105" s="88">
        <v>20</v>
      </c>
      <c r="H105" s="88">
        <v>100</v>
      </c>
      <c r="I105" s="69" t="s">
        <v>312</v>
      </c>
      <c r="J105" s="65"/>
      <c r="K105" s="54"/>
      <c r="L105" s="54"/>
      <c r="M105" s="54"/>
      <c r="N105" s="54"/>
      <c r="O105" s="66"/>
      <c r="P105" s="54"/>
      <c r="Q105" s="45"/>
      <c r="R105" s="45"/>
      <c r="S105" s="67"/>
      <c r="T105" s="59"/>
      <c r="U105" s="59"/>
      <c r="V105" s="45"/>
      <c r="W105" s="45"/>
      <c r="X105" s="67"/>
      <c r="Y105" s="54"/>
      <c r="Z105" s="54"/>
      <c r="AA105" s="54"/>
      <c r="AB105" s="54"/>
      <c r="AC105" s="54"/>
    </row>
    <row r="106" spans="1:29" ht="14.25" x14ac:dyDescent="0.25">
      <c r="A106" s="41"/>
      <c r="B106" s="88">
        <v>179</v>
      </c>
      <c r="C106" s="88">
        <v>3</v>
      </c>
      <c r="D106" s="79" t="s">
        <v>310</v>
      </c>
      <c r="E106" s="89" t="s">
        <v>286</v>
      </c>
      <c r="F106" s="89" t="s">
        <v>313</v>
      </c>
      <c r="G106" s="88">
        <v>40</v>
      </c>
      <c r="H106" s="88">
        <v>100</v>
      </c>
      <c r="I106" s="69" t="s">
        <v>314</v>
      </c>
      <c r="J106" s="65"/>
      <c r="K106" s="54"/>
      <c r="L106" s="54"/>
      <c r="M106" s="54"/>
      <c r="N106" s="54"/>
      <c r="O106" s="66"/>
      <c r="P106" s="54"/>
      <c r="Q106" s="45"/>
      <c r="R106" s="45"/>
      <c r="S106" s="67"/>
      <c r="T106" s="59"/>
      <c r="U106" s="59"/>
      <c r="V106" s="45"/>
      <c r="W106" s="45"/>
      <c r="X106" s="67"/>
      <c r="Y106" s="54"/>
      <c r="Z106" s="54"/>
      <c r="AA106" s="54"/>
      <c r="AB106" s="54"/>
      <c r="AC106" s="54"/>
    </row>
    <row r="107" spans="1:29" ht="14.25" x14ac:dyDescent="0.25">
      <c r="A107" s="41"/>
      <c r="B107" s="88">
        <v>179</v>
      </c>
      <c r="C107" s="88">
        <v>3</v>
      </c>
      <c r="D107" s="79" t="s">
        <v>310</v>
      </c>
      <c r="E107" s="89" t="s">
        <v>286</v>
      </c>
      <c r="F107" s="89" t="s">
        <v>339</v>
      </c>
      <c r="G107" s="88">
        <v>10</v>
      </c>
      <c r="H107" s="88">
        <v>100</v>
      </c>
      <c r="I107" s="69" t="s">
        <v>340</v>
      </c>
      <c r="J107" s="65"/>
      <c r="K107" s="54"/>
      <c r="L107" s="54"/>
      <c r="M107" s="54"/>
      <c r="N107" s="54"/>
      <c r="O107" s="66"/>
      <c r="P107" s="54"/>
      <c r="Q107" s="45"/>
      <c r="R107" s="45"/>
      <c r="S107" s="67"/>
      <c r="T107" s="59"/>
      <c r="U107" s="59"/>
      <c r="V107" s="45"/>
      <c r="W107" s="45"/>
      <c r="X107" s="67"/>
      <c r="Y107" s="54"/>
      <c r="Z107" s="54"/>
      <c r="AA107" s="54"/>
      <c r="AB107" s="54"/>
      <c r="AC107" s="54"/>
    </row>
    <row r="108" spans="1:29" ht="15" thickBot="1" x14ac:dyDescent="0.3">
      <c r="A108" s="41"/>
      <c r="B108" s="90">
        <v>179</v>
      </c>
      <c r="C108" s="90">
        <v>3</v>
      </c>
      <c r="D108" s="80" t="s">
        <v>310</v>
      </c>
      <c r="E108" s="92" t="s">
        <v>286</v>
      </c>
      <c r="F108" s="92" t="s">
        <v>341</v>
      </c>
      <c r="G108" s="90">
        <v>30</v>
      </c>
      <c r="H108" s="90">
        <v>100</v>
      </c>
      <c r="I108" s="80" t="s">
        <v>316</v>
      </c>
      <c r="J108" s="65"/>
      <c r="K108" s="54"/>
      <c r="L108" s="54"/>
      <c r="M108" s="54"/>
      <c r="N108" s="54"/>
      <c r="O108" s="66"/>
      <c r="P108" s="54"/>
      <c r="Q108" s="45"/>
      <c r="R108" s="45"/>
      <c r="S108" s="67"/>
      <c r="T108" s="59"/>
      <c r="U108" s="59"/>
      <c r="V108" s="45"/>
      <c r="W108" s="45"/>
      <c r="X108" s="67"/>
      <c r="Y108" s="54"/>
      <c r="Z108" s="54"/>
      <c r="AA108" s="54"/>
      <c r="AB108" s="54"/>
      <c r="AC108" s="54"/>
    </row>
    <row r="109" spans="1:29" ht="14.25" x14ac:dyDescent="0.25">
      <c r="A109" s="41"/>
      <c r="B109" s="86">
        <v>181</v>
      </c>
      <c r="C109" s="86">
        <v>3</v>
      </c>
      <c r="D109" s="77" t="s">
        <v>342</v>
      </c>
      <c r="E109" s="87" t="s">
        <v>327</v>
      </c>
      <c r="F109" s="87" t="s">
        <v>343</v>
      </c>
      <c r="G109" s="86">
        <v>50</v>
      </c>
      <c r="H109" s="86">
        <v>100</v>
      </c>
      <c r="I109" s="76" t="s">
        <v>321</v>
      </c>
      <c r="J109" s="65"/>
      <c r="K109" s="54"/>
      <c r="L109" s="54"/>
      <c r="M109" s="54"/>
      <c r="N109" s="54"/>
      <c r="O109" s="66"/>
      <c r="P109" s="54"/>
      <c r="Q109" s="45"/>
      <c r="R109" s="45"/>
      <c r="S109" s="67"/>
      <c r="T109" s="59"/>
      <c r="U109" s="59"/>
      <c r="V109" s="45"/>
      <c r="W109" s="45"/>
      <c r="X109" s="67"/>
      <c r="Y109" s="54"/>
      <c r="Z109" s="54"/>
      <c r="AA109" s="54"/>
      <c r="AB109" s="54"/>
      <c r="AC109" s="54"/>
    </row>
    <row r="110" spans="1:29" ht="15" thickBot="1" x14ac:dyDescent="0.3">
      <c r="A110" s="41"/>
      <c r="B110" s="90">
        <v>181</v>
      </c>
      <c r="C110" s="90">
        <v>3</v>
      </c>
      <c r="D110" s="91" t="s">
        <v>342</v>
      </c>
      <c r="E110" s="92" t="s">
        <v>327</v>
      </c>
      <c r="F110" s="92" t="s">
        <v>344</v>
      </c>
      <c r="G110" s="90">
        <v>50</v>
      </c>
      <c r="H110" s="90">
        <v>100</v>
      </c>
      <c r="I110" s="69" t="s">
        <v>345</v>
      </c>
      <c r="J110" s="65"/>
      <c r="K110" s="54"/>
      <c r="L110" s="54"/>
      <c r="M110" s="54"/>
      <c r="N110" s="54"/>
      <c r="O110" s="66"/>
      <c r="P110" s="54"/>
      <c r="Q110" s="45"/>
      <c r="R110" s="45"/>
      <c r="S110" s="67"/>
      <c r="T110" s="59"/>
      <c r="U110" s="59"/>
      <c r="V110" s="45"/>
      <c r="W110" s="45"/>
      <c r="X110" s="67"/>
      <c r="Y110" s="54"/>
      <c r="Z110" s="54"/>
      <c r="AA110" s="54"/>
      <c r="AB110" s="54"/>
      <c r="AC110" s="54"/>
    </row>
    <row r="111" spans="1:29" ht="14.25" x14ac:dyDescent="0.25">
      <c r="A111" s="41" t="s">
        <v>346</v>
      </c>
      <c r="B111" s="93">
        <v>174</v>
      </c>
      <c r="C111" s="93">
        <v>2</v>
      </c>
      <c r="D111" s="76" t="s">
        <v>250</v>
      </c>
      <c r="E111" s="94" t="s">
        <v>286</v>
      </c>
      <c r="F111" s="94" t="s">
        <v>258</v>
      </c>
      <c r="G111" s="93">
        <v>10</v>
      </c>
      <c r="H111" s="93">
        <v>100</v>
      </c>
      <c r="I111" s="76" t="s">
        <v>247</v>
      </c>
      <c r="J111" s="65"/>
      <c r="K111" s="54"/>
      <c r="L111" s="54"/>
      <c r="M111" s="54"/>
      <c r="N111" s="54"/>
      <c r="O111" s="66"/>
      <c r="P111" s="54"/>
      <c r="Q111" s="45"/>
      <c r="R111" s="45"/>
      <c r="S111" s="67"/>
      <c r="T111" s="59"/>
      <c r="U111" s="59"/>
      <c r="V111" s="45"/>
      <c r="W111" s="45"/>
      <c r="X111" s="67"/>
      <c r="Y111" s="54"/>
      <c r="Z111" s="54"/>
      <c r="AA111" s="54"/>
      <c r="AB111" s="54"/>
      <c r="AC111" s="54"/>
    </row>
    <row r="112" spans="1:29" ht="14.25" x14ac:dyDescent="0.25">
      <c r="A112" s="41"/>
      <c r="B112" s="95">
        <v>174</v>
      </c>
      <c r="C112" s="95">
        <v>2</v>
      </c>
      <c r="D112" s="79" t="s">
        <v>250</v>
      </c>
      <c r="E112" s="96" t="s">
        <v>286</v>
      </c>
      <c r="F112" s="96" t="s">
        <v>254</v>
      </c>
      <c r="G112" s="95">
        <v>55</v>
      </c>
      <c r="H112" s="95">
        <v>100</v>
      </c>
      <c r="I112" s="69" t="s">
        <v>253</v>
      </c>
      <c r="J112" s="65"/>
      <c r="K112" s="54"/>
      <c r="L112" s="54"/>
      <c r="M112" s="54"/>
      <c r="N112" s="54"/>
      <c r="O112" s="66"/>
      <c r="P112" s="54"/>
      <c r="Q112" s="45"/>
      <c r="R112" s="45"/>
      <c r="S112" s="67"/>
      <c r="T112" s="59"/>
      <c r="U112" s="59"/>
      <c r="V112" s="45"/>
      <c r="W112" s="45"/>
      <c r="X112" s="67"/>
      <c r="Y112" s="54"/>
      <c r="Z112" s="54"/>
      <c r="AA112" s="54"/>
      <c r="AB112" s="54"/>
      <c r="AC112" s="54"/>
    </row>
    <row r="113" spans="1:29" ht="14.25" x14ac:dyDescent="0.25">
      <c r="A113" s="41"/>
      <c r="B113" s="95">
        <v>174</v>
      </c>
      <c r="C113" s="95">
        <v>2</v>
      </c>
      <c r="D113" s="79" t="s">
        <v>250</v>
      </c>
      <c r="E113" s="96" t="s">
        <v>286</v>
      </c>
      <c r="F113" s="96" t="s">
        <v>268</v>
      </c>
      <c r="G113" s="95">
        <v>20</v>
      </c>
      <c r="H113" s="95">
        <v>100</v>
      </c>
      <c r="I113" s="69" t="s">
        <v>270</v>
      </c>
      <c r="J113" s="65"/>
      <c r="K113" s="54"/>
      <c r="L113" s="54"/>
      <c r="M113" s="54"/>
      <c r="N113" s="54"/>
      <c r="O113" s="66"/>
      <c r="P113" s="54"/>
      <c r="Q113" s="45"/>
      <c r="R113" s="45"/>
      <c r="S113" s="67"/>
      <c r="T113" s="59"/>
      <c r="U113" s="59"/>
      <c r="V113" s="45"/>
      <c r="W113" s="45"/>
      <c r="X113" s="67"/>
      <c r="Y113" s="54"/>
      <c r="Z113" s="54"/>
      <c r="AA113" s="54"/>
      <c r="AB113" s="54"/>
      <c r="AC113" s="54"/>
    </row>
    <row r="114" spans="1:29" ht="15" thickBot="1" x14ac:dyDescent="0.3">
      <c r="A114" s="41"/>
      <c r="B114" s="95">
        <v>174</v>
      </c>
      <c r="C114" s="95">
        <v>2</v>
      </c>
      <c r="D114" s="79" t="s">
        <v>250</v>
      </c>
      <c r="E114" s="96" t="s">
        <v>286</v>
      </c>
      <c r="F114" s="96" t="s">
        <v>248</v>
      </c>
      <c r="G114" s="95">
        <v>15</v>
      </c>
      <c r="H114" s="95">
        <v>100</v>
      </c>
      <c r="I114" s="79" t="s">
        <v>273</v>
      </c>
      <c r="J114" s="65"/>
      <c r="K114" s="54"/>
      <c r="L114" s="54"/>
      <c r="M114" s="54"/>
      <c r="N114" s="54"/>
      <c r="O114" s="66"/>
      <c r="P114" s="54"/>
      <c r="Q114" s="45"/>
      <c r="R114" s="45"/>
      <c r="S114" s="67"/>
      <c r="T114" s="59"/>
      <c r="U114" s="59"/>
      <c r="V114" s="45"/>
      <c r="W114" s="45"/>
      <c r="X114" s="67"/>
      <c r="Y114" s="54"/>
      <c r="Z114" s="54"/>
      <c r="AA114" s="54"/>
      <c r="AB114" s="54"/>
      <c r="AC114" s="54"/>
    </row>
    <row r="115" spans="1:29" ht="14.25" x14ac:dyDescent="0.25">
      <c r="A115" s="41"/>
      <c r="B115" s="93">
        <v>176</v>
      </c>
      <c r="C115" s="93">
        <v>2</v>
      </c>
      <c r="D115" s="77" t="s">
        <v>347</v>
      </c>
      <c r="E115" s="94" t="s">
        <v>286</v>
      </c>
      <c r="F115" s="94" t="s">
        <v>348</v>
      </c>
      <c r="G115" s="93">
        <v>60</v>
      </c>
      <c r="H115" s="93">
        <v>100</v>
      </c>
      <c r="I115" s="76" t="s">
        <v>349</v>
      </c>
      <c r="J115" s="65"/>
      <c r="K115" s="54"/>
      <c r="L115" s="54"/>
      <c r="M115" s="54"/>
      <c r="N115" s="54"/>
      <c r="O115" s="66"/>
      <c r="P115" s="54"/>
      <c r="Q115" s="45"/>
      <c r="R115" s="45"/>
      <c r="S115" s="67"/>
      <c r="T115" s="59"/>
      <c r="U115" s="59"/>
      <c r="V115" s="45"/>
      <c r="W115" s="45"/>
      <c r="X115" s="67"/>
      <c r="Y115" s="54"/>
      <c r="Z115" s="54"/>
      <c r="AA115" s="54"/>
      <c r="AB115" s="54"/>
      <c r="AC115" s="54"/>
    </row>
    <row r="116" spans="1:29" ht="15" thickBot="1" x14ac:dyDescent="0.3">
      <c r="A116" s="41"/>
      <c r="B116" s="97">
        <v>176</v>
      </c>
      <c r="C116" s="97">
        <v>2</v>
      </c>
      <c r="D116" s="91" t="s">
        <v>347</v>
      </c>
      <c r="E116" s="98" t="s">
        <v>286</v>
      </c>
      <c r="F116" s="98" t="s">
        <v>350</v>
      </c>
      <c r="G116" s="97">
        <v>40</v>
      </c>
      <c r="H116" s="97">
        <v>100</v>
      </c>
      <c r="I116" s="80" t="s">
        <v>351</v>
      </c>
      <c r="J116" s="65"/>
      <c r="K116" s="54"/>
      <c r="L116" s="54"/>
      <c r="M116" s="54"/>
      <c r="N116" s="54"/>
      <c r="O116" s="66"/>
      <c r="P116" s="54"/>
      <c r="Q116" s="45"/>
      <c r="R116" s="45"/>
      <c r="S116" s="67"/>
      <c r="T116" s="59"/>
      <c r="U116" s="59"/>
      <c r="V116" s="45"/>
      <c r="W116" s="45"/>
      <c r="X116" s="67"/>
      <c r="Y116" s="54"/>
      <c r="Z116" s="54"/>
      <c r="AA116" s="54"/>
      <c r="AB116" s="54"/>
      <c r="AC116" s="54"/>
    </row>
    <row r="117" spans="1:29" ht="14.25" x14ac:dyDescent="0.25">
      <c r="B117" s="93">
        <v>177</v>
      </c>
      <c r="C117" s="93">
        <v>2</v>
      </c>
      <c r="D117" s="76" t="s">
        <v>285</v>
      </c>
      <c r="E117" s="94" t="s">
        <v>286</v>
      </c>
      <c r="F117" s="94" t="s">
        <v>287</v>
      </c>
      <c r="G117" s="93">
        <v>12.5</v>
      </c>
      <c r="H117" s="93">
        <v>100</v>
      </c>
      <c r="I117" s="76" t="s">
        <v>332</v>
      </c>
      <c r="J117" s="65"/>
      <c r="K117" s="54"/>
      <c r="L117" s="54"/>
      <c r="M117" s="54"/>
      <c r="N117" s="54"/>
      <c r="O117" s="66"/>
      <c r="P117" s="54"/>
      <c r="Q117" s="45"/>
      <c r="R117" s="45"/>
      <c r="S117" s="67"/>
      <c r="T117" s="59"/>
      <c r="U117" s="59"/>
      <c r="V117" s="45"/>
      <c r="W117" s="45"/>
      <c r="X117" s="67"/>
      <c r="Y117" s="54"/>
      <c r="Z117" s="54"/>
      <c r="AA117" s="54"/>
      <c r="AB117" s="54"/>
      <c r="AC117" s="54"/>
    </row>
    <row r="118" spans="1:29" ht="14.25" x14ac:dyDescent="0.25">
      <c r="A118" s="41"/>
      <c r="B118" s="95">
        <v>177</v>
      </c>
      <c r="C118" s="95">
        <v>2</v>
      </c>
      <c r="D118" s="79" t="s">
        <v>285</v>
      </c>
      <c r="E118" s="96" t="s">
        <v>286</v>
      </c>
      <c r="F118" s="96" t="s">
        <v>352</v>
      </c>
      <c r="G118" s="95">
        <v>12.5</v>
      </c>
      <c r="H118" s="95">
        <v>100</v>
      </c>
      <c r="I118" s="69" t="s">
        <v>353</v>
      </c>
      <c r="J118" s="65"/>
      <c r="K118" s="54"/>
      <c r="L118" s="54"/>
      <c r="M118" s="54"/>
      <c r="N118" s="54"/>
      <c r="O118" s="66"/>
      <c r="P118" s="54"/>
      <c r="Q118" s="45"/>
      <c r="R118" s="45"/>
      <c r="S118" s="67"/>
      <c r="T118" s="59"/>
      <c r="U118" s="59"/>
      <c r="V118" s="45"/>
      <c r="W118" s="45"/>
      <c r="X118" s="67"/>
      <c r="Y118" s="54"/>
      <c r="Z118" s="54"/>
      <c r="AA118" s="54"/>
      <c r="AB118" s="54"/>
      <c r="AC118" s="54"/>
    </row>
    <row r="119" spans="1:29" ht="14.25" x14ac:dyDescent="0.25">
      <c r="A119" s="41"/>
      <c r="B119" s="95">
        <v>177</v>
      </c>
      <c r="C119" s="95">
        <v>2</v>
      </c>
      <c r="D119" s="79" t="s">
        <v>285</v>
      </c>
      <c r="E119" s="96" t="s">
        <v>286</v>
      </c>
      <c r="F119" s="96" t="s">
        <v>291</v>
      </c>
      <c r="G119" s="95">
        <v>20</v>
      </c>
      <c r="H119" s="95">
        <v>100</v>
      </c>
      <c r="I119" s="69" t="s">
        <v>292</v>
      </c>
      <c r="J119" s="65"/>
      <c r="K119" s="54"/>
      <c r="L119" s="54"/>
      <c r="M119" s="54"/>
      <c r="N119" s="54"/>
      <c r="O119" s="66"/>
      <c r="P119" s="54"/>
      <c r="Q119" s="45"/>
      <c r="R119" s="45"/>
      <c r="S119" s="67"/>
      <c r="T119" s="59"/>
      <c r="U119" s="59"/>
      <c r="V119" s="45"/>
      <c r="W119" s="45"/>
      <c r="X119" s="67"/>
      <c r="Y119" s="54"/>
      <c r="Z119" s="54"/>
      <c r="AA119" s="54"/>
      <c r="AB119" s="54"/>
      <c r="AC119" s="54"/>
    </row>
    <row r="120" spans="1:29" ht="14.25" x14ac:dyDescent="0.25">
      <c r="A120" s="41"/>
      <c r="B120" s="95">
        <v>177</v>
      </c>
      <c r="C120" s="95">
        <v>2</v>
      </c>
      <c r="D120" s="79" t="s">
        <v>285</v>
      </c>
      <c r="E120" s="96" t="s">
        <v>286</v>
      </c>
      <c r="F120" s="96" t="s">
        <v>293</v>
      </c>
      <c r="G120" s="95">
        <v>20</v>
      </c>
      <c r="H120" s="95">
        <v>100</v>
      </c>
      <c r="I120" s="69" t="s">
        <v>294</v>
      </c>
      <c r="J120" s="65"/>
      <c r="K120" s="54"/>
      <c r="L120" s="54"/>
      <c r="M120" s="54"/>
      <c r="N120" s="54"/>
      <c r="O120" s="66"/>
      <c r="P120" s="54"/>
      <c r="Q120" s="45"/>
      <c r="R120" s="45"/>
      <c r="S120" s="67"/>
      <c r="T120" s="59"/>
      <c r="U120" s="59"/>
      <c r="V120" s="45"/>
      <c r="W120" s="45"/>
      <c r="X120" s="67"/>
      <c r="Y120" s="54"/>
      <c r="Z120" s="54"/>
      <c r="AA120" s="54"/>
      <c r="AB120" s="54"/>
      <c r="AC120" s="54"/>
    </row>
    <row r="121" spans="1:29" ht="14.25" x14ac:dyDescent="0.25">
      <c r="A121" s="41"/>
      <c r="B121" s="95">
        <v>177</v>
      </c>
      <c r="C121" s="95">
        <v>2</v>
      </c>
      <c r="D121" s="79" t="s">
        <v>285</v>
      </c>
      <c r="E121" s="96" t="s">
        <v>286</v>
      </c>
      <c r="F121" s="96" t="s">
        <v>302</v>
      </c>
      <c r="G121" s="95">
        <v>12.5</v>
      </c>
      <c r="H121" s="95">
        <v>100</v>
      </c>
      <c r="I121" s="69" t="s">
        <v>303</v>
      </c>
      <c r="J121" s="65"/>
      <c r="K121" s="54"/>
      <c r="L121" s="54"/>
      <c r="M121" s="54"/>
      <c r="N121" s="54"/>
      <c r="O121" s="66"/>
      <c r="P121" s="54"/>
      <c r="Q121" s="45"/>
      <c r="R121" s="45"/>
      <c r="S121" s="67"/>
      <c r="T121" s="59"/>
      <c r="U121" s="59"/>
      <c r="V121" s="45"/>
      <c r="W121" s="45"/>
      <c r="X121" s="67"/>
      <c r="Y121" s="54"/>
      <c r="Z121" s="54"/>
      <c r="AA121" s="54"/>
      <c r="AB121" s="54"/>
      <c r="AC121" s="54"/>
    </row>
    <row r="122" spans="1:29" ht="14.25" x14ac:dyDescent="0.25">
      <c r="A122" s="41"/>
      <c r="B122" s="95">
        <v>177</v>
      </c>
      <c r="C122" s="95">
        <v>2</v>
      </c>
      <c r="D122" s="79" t="s">
        <v>285</v>
      </c>
      <c r="E122" s="96" t="s">
        <v>286</v>
      </c>
      <c r="F122" s="96" t="s">
        <v>354</v>
      </c>
      <c r="G122" s="95">
        <v>20</v>
      </c>
      <c r="H122" s="95">
        <v>100</v>
      </c>
      <c r="I122" s="69" t="s">
        <v>355</v>
      </c>
      <c r="J122" s="65"/>
      <c r="K122" s="54"/>
      <c r="L122" s="54"/>
      <c r="M122" s="54"/>
      <c r="N122" s="54"/>
      <c r="O122" s="66"/>
      <c r="P122" s="54"/>
      <c r="Q122" s="45"/>
      <c r="R122" s="45"/>
      <c r="S122" s="67"/>
      <c r="T122" s="59"/>
      <c r="U122" s="59"/>
      <c r="V122" s="45"/>
      <c r="W122" s="45"/>
      <c r="X122" s="67"/>
      <c r="Y122" s="54"/>
      <c r="Z122" s="54"/>
      <c r="AA122" s="54"/>
      <c r="AB122" s="54"/>
      <c r="AC122" s="54"/>
    </row>
    <row r="123" spans="1:29" ht="15" thickBot="1" x14ac:dyDescent="0.3">
      <c r="A123" s="41"/>
      <c r="B123" s="99">
        <v>177</v>
      </c>
      <c r="C123" s="99">
        <v>2</v>
      </c>
      <c r="D123" s="84" t="s">
        <v>285</v>
      </c>
      <c r="E123" s="100" t="s">
        <v>286</v>
      </c>
      <c r="F123" s="100" t="s">
        <v>356</v>
      </c>
      <c r="G123" s="99">
        <v>2.5</v>
      </c>
      <c r="H123" s="99">
        <v>100</v>
      </c>
      <c r="I123" s="73" t="s">
        <v>357</v>
      </c>
      <c r="J123" s="65"/>
      <c r="K123" s="54"/>
      <c r="L123" s="54"/>
      <c r="M123" s="54"/>
      <c r="N123" s="54"/>
      <c r="O123" s="66"/>
      <c r="P123" s="54"/>
      <c r="Q123" s="45"/>
      <c r="R123" s="45"/>
      <c r="S123" s="67"/>
      <c r="T123" s="59"/>
      <c r="U123" s="59"/>
      <c r="V123" s="45"/>
      <c r="W123" s="45"/>
      <c r="X123" s="67"/>
      <c r="Y123" s="54"/>
      <c r="Z123" s="54"/>
      <c r="AA123" s="54"/>
      <c r="AB123" s="54"/>
      <c r="AC123" s="54"/>
    </row>
    <row r="124" spans="1:29" ht="14.25" x14ac:dyDescent="0.25">
      <c r="A124" s="41"/>
      <c r="B124" s="93">
        <v>179</v>
      </c>
      <c r="C124" s="93">
        <v>2</v>
      </c>
      <c r="D124" s="76" t="s">
        <v>310</v>
      </c>
      <c r="E124" s="94" t="s">
        <v>286</v>
      </c>
      <c r="F124" s="94" t="s">
        <v>311</v>
      </c>
      <c r="G124" s="93">
        <v>20</v>
      </c>
      <c r="H124" s="93">
        <v>100</v>
      </c>
      <c r="I124" s="76" t="s">
        <v>312</v>
      </c>
      <c r="J124" s="65"/>
      <c r="K124" s="54"/>
      <c r="L124" s="54"/>
      <c r="M124" s="54"/>
      <c r="N124" s="54"/>
      <c r="O124" s="66"/>
      <c r="P124" s="54"/>
      <c r="Q124" s="45"/>
      <c r="R124" s="45"/>
      <c r="S124" s="67"/>
      <c r="T124" s="59"/>
      <c r="U124" s="59"/>
      <c r="V124" s="45"/>
      <c r="W124" s="45"/>
      <c r="X124" s="67"/>
      <c r="Y124" s="54"/>
      <c r="Z124" s="54"/>
      <c r="AA124" s="54"/>
      <c r="AB124" s="54"/>
      <c r="AC124" s="54"/>
    </row>
    <row r="125" spans="1:29" ht="14.25" x14ac:dyDescent="0.25">
      <c r="A125" s="41"/>
      <c r="B125" s="95">
        <v>179</v>
      </c>
      <c r="C125" s="95">
        <v>2</v>
      </c>
      <c r="D125" s="79" t="s">
        <v>310</v>
      </c>
      <c r="E125" s="96" t="s">
        <v>286</v>
      </c>
      <c r="F125" s="96" t="s">
        <v>313</v>
      </c>
      <c r="G125" s="95">
        <v>40</v>
      </c>
      <c r="H125" s="95">
        <v>100</v>
      </c>
      <c r="I125" s="69" t="s">
        <v>314</v>
      </c>
      <c r="J125" s="65"/>
      <c r="K125" s="54"/>
      <c r="L125" s="54"/>
      <c r="M125" s="54"/>
      <c r="N125" s="54"/>
      <c r="O125" s="66"/>
      <c r="P125" s="54"/>
      <c r="Q125" s="45"/>
      <c r="R125" s="45"/>
      <c r="S125" s="67"/>
      <c r="T125" s="59"/>
      <c r="U125" s="59"/>
      <c r="V125" s="45"/>
      <c r="W125" s="45"/>
      <c r="X125" s="67"/>
      <c r="Y125" s="54"/>
      <c r="Z125" s="54"/>
      <c r="AA125" s="54"/>
      <c r="AB125" s="54"/>
      <c r="AC125" s="54"/>
    </row>
    <row r="126" spans="1:29" ht="14.25" x14ac:dyDescent="0.25">
      <c r="A126" s="41"/>
      <c r="B126" s="95">
        <v>179</v>
      </c>
      <c r="C126" s="95">
        <v>2</v>
      </c>
      <c r="D126" s="79" t="s">
        <v>310</v>
      </c>
      <c r="E126" s="96" t="s">
        <v>286</v>
      </c>
      <c r="F126" s="96" t="s">
        <v>339</v>
      </c>
      <c r="G126" s="95">
        <v>10</v>
      </c>
      <c r="H126" s="95">
        <v>100</v>
      </c>
      <c r="I126" s="69" t="s">
        <v>340</v>
      </c>
      <c r="J126" s="65"/>
      <c r="K126" s="54"/>
      <c r="L126" s="54"/>
      <c r="M126" s="54"/>
      <c r="N126" s="54"/>
      <c r="O126" s="66"/>
      <c r="P126" s="54"/>
      <c r="Q126" s="45"/>
      <c r="R126" s="45"/>
      <c r="S126" s="67"/>
      <c r="T126" s="59"/>
      <c r="U126" s="59"/>
      <c r="V126" s="45"/>
      <c r="W126" s="45"/>
      <c r="X126" s="67"/>
      <c r="Y126" s="54"/>
      <c r="Z126" s="54"/>
      <c r="AA126" s="54"/>
      <c r="AB126" s="54"/>
      <c r="AC126" s="54"/>
    </row>
    <row r="127" spans="1:29" ht="14.25" x14ac:dyDescent="0.25">
      <c r="A127" s="41"/>
      <c r="B127" s="95">
        <v>179</v>
      </c>
      <c r="C127" s="95">
        <v>2</v>
      </c>
      <c r="D127" s="79" t="s">
        <v>310</v>
      </c>
      <c r="E127" s="96" t="s">
        <v>286</v>
      </c>
      <c r="F127" s="96" t="s">
        <v>341</v>
      </c>
      <c r="G127" s="95">
        <v>30</v>
      </c>
      <c r="H127" s="95">
        <v>100</v>
      </c>
      <c r="I127" s="79" t="s">
        <v>316</v>
      </c>
      <c r="J127" s="65"/>
      <c r="K127" s="54"/>
      <c r="L127" s="54"/>
      <c r="M127" s="54"/>
      <c r="N127" s="54"/>
      <c r="O127" s="66"/>
      <c r="P127" s="54"/>
      <c r="Q127" s="45"/>
      <c r="R127" s="45"/>
      <c r="S127" s="67"/>
      <c r="T127" s="59"/>
      <c r="U127" s="59"/>
      <c r="V127" s="45"/>
      <c r="W127" s="45"/>
      <c r="X127" s="67"/>
      <c r="Y127" s="54"/>
      <c r="Z127" s="54"/>
      <c r="AA127" s="54"/>
      <c r="AB127" s="54"/>
      <c r="AC127" s="54"/>
    </row>
    <row r="131" spans="1:27" ht="19.5" customHeight="1" x14ac:dyDescent="0.25">
      <c r="A131" s="39" t="s">
        <v>358</v>
      </c>
    </row>
    <row r="132" spans="1:27" ht="15.75" customHeight="1" x14ac:dyDescent="0.25">
      <c r="A132" s="39"/>
      <c r="B132" s="40" t="s">
        <v>359</v>
      </c>
      <c r="E132" s="40" t="s">
        <v>360</v>
      </c>
      <c r="Q132" s="40"/>
      <c r="T132" s="40"/>
    </row>
    <row r="133" spans="1:27" ht="15.75" x14ac:dyDescent="0.25">
      <c r="B133" s="40" t="s">
        <v>361</v>
      </c>
      <c r="Q133" s="40"/>
    </row>
    <row r="134" spans="1:27" ht="27" customHeight="1" x14ac:dyDescent="0.25">
      <c r="B134" s="42" t="s">
        <v>219</v>
      </c>
      <c r="C134" s="43" t="s">
        <v>220</v>
      </c>
      <c r="D134" s="43" t="s">
        <v>157</v>
      </c>
      <c r="E134" s="43" t="s">
        <v>222</v>
      </c>
      <c r="F134" s="43" t="s">
        <v>362</v>
      </c>
      <c r="G134" s="43" t="s">
        <v>363</v>
      </c>
      <c r="H134" s="43" t="s">
        <v>364</v>
      </c>
      <c r="I134" s="43" t="s">
        <v>365</v>
      </c>
      <c r="J134" s="43" t="s">
        <v>366</v>
      </c>
      <c r="K134" s="43" t="s">
        <v>367</v>
      </c>
      <c r="L134" s="43" t="s">
        <v>368</v>
      </c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 spans="1:27" ht="22.5" x14ac:dyDescent="0.25">
      <c r="B135" s="46" t="s">
        <v>369</v>
      </c>
      <c r="C135" s="46" t="s">
        <v>370</v>
      </c>
      <c r="D135" s="46" t="s">
        <v>173</v>
      </c>
      <c r="E135" s="46" t="s">
        <v>228</v>
      </c>
      <c r="F135" s="46" t="s">
        <v>371</v>
      </c>
      <c r="G135" s="46" t="s">
        <v>372</v>
      </c>
      <c r="H135" s="46" t="s">
        <v>373</v>
      </c>
      <c r="I135" s="46" t="s">
        <v>229</v>
      </c>
      <c r="J135" s="46" t="s">
        <v>374</v>
      </c>
      <c r="K135" s="46" t="s">
        <v>374</v>
      </c>
      <c r="L135" s="46" t="s">
        <v>375</v>
      </c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 spans="1:27" ht="102" customHeight="1" x14ac:dyDescent="0.25">
      <c r="B136" s="46" t="s">
        <v>176</v>
      </c>
      <c r="C136" s="46" t="s">
        <v>376</v>
      </c>
      <c r="D136" s="46" t="s">
        <v>232</v>
      </c>
      <c r="E136" s="46" t="s">
        <v>234</v>
      </c>
      <c r="F136" s="46" t="s">
        <v>377</v>
      </c>
      <c r="G136" s="46" t="s">
        <v>378</v>
      </c>
      <c r="H136" s="46" t="s">
        <v>379</v>
      </c>
      <c r="I136" s="47" t="s">
        <v>380</v>
      </c>
      <c r="J136" s="47" t="s">
        <v>381</v>
      </c>
      <c r="K136" s="47" t="s">
        <v>382</v>
      </c>
      <c r="L136" s="46" t="s">
        <v>237</v>
      </c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 spans="1:27" ht="45.75" thickBot="1" x14ac:dyDescent="0.3">
      <c r="B137" s="101" t="s">
        <v>383</v>
      </c>
      <c r="C137" s="101" t="s">
        <v>384</v>
      </c>
      <c r="D137" s="101" t="s">
        <v>385</v>
      </c>
      <c r="E137" s="101" t="s">
        <v>386</v>
      </c>
      <c r="F137" s="101" t="s">
        <v>387</v>
      </c>
      <c r="G137" s="101"/>
      <c r="H137" s="101"/>
      <c r="I137" s="102"/>
      <c r="J137" s="102"/>
      <c r="K137" s="102"/>
      <c r="L137" s="103" t="s">
        <v>388</v>
      </c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5"/>
    </row>
    <row r="138" spans="1:27" x14ac:dyDescent="0.25">
      <c r="A138" s="41" t="s">
        <v>389</v>
      </c>
      <c r="B138" s="75">
        <v>174</v>
      </c>
      <c r="C138" s="75">
        <v>5</v>
      </c>
      <c r="D138" s="104" t="s">
        <v>250</v>
      </c>
      <c r="E138" s="74" t="s">
        <v>258</v>
      </c>
      <c r="F138" s="75">
        <v>292</v>
      </c>
      <c r="G138" s="75"/>
      <c r="H138" s="75"/>
      <c r="I138" s="75">
        <v>70</v>
      </c>
      <c r="J138" s="75" t="s">
        <v>390</v>
      </c>
      <c r="K138" s="75" t="s">
        <v>391</v>
      </c>
      <c r="L138" s="105" t="s">
        <v>247</v>
      </c>
      <c r="Q138" s="45"/>
      <c r="R138" s="45"/>
      <c r="S138" s="59"/>
      <c r="T138" s="59"/>
      <c r="U138" s="45"/>
      <c r="V138" s="45"/>
      <c r="W138" s="45"/>
      <c r="X138" s="45"/>
      <c r="Y138" s="45"/>
      <c r="Z138" s="45"/>
      <c r="AA138" s="45"/>
    </row>
    <row r="139" spans="1:27" x14ac:dyDescent="0.25">
      <c r="A139" s="41"/>
      <c r="B139" s="48">
        <v>174</v>
      </c>
      <c r="C139" s="48">
        <v>5</v>
      </c>
      <c r="D139" s="106" t="s">
        <v>250</v>
      </c>
      <c r="E139" s="57" t="s">
        <v>254</v>
      </c>
      <c r="F139" s="48">
        <v>292</v>
      </c>
      <c r="G139" s="48"/>
      <c r="H139" s="48"/>
      <c r="I139" s="48">
        <v>70</v>
      </c>
      <c r="J139" s="48" t="s">
        <v>390</v>
      </c>
      <c r="K139" s="48" t="s">
        <v>391</v>
      </c>
      <c r="L139" s="105" t="s">
        <v>253</v>
      </c>
      <c r="Q139" s="45"/>
      <c r="R139" s="45"/>
      <c r="S139" s="59"/>
      <c r="T139" s="59"/>
      <c r="U139" s="45"/>
      <c r="V139" s="45"/>
      <c r="W139" s="45"/>
      <c r="X139" s="45"/>
      <c r="Y139" s="45"/>
      <c r="Z139" s="45"/>
      <c r="AA139" s="45"/>
    </row>
    <row r="140" spans="1:27" x14ac:dyDescent="0.25">
      <c r="A140" s="41"/>
      <c r="B140" s="48">
        <v>174</v>
      </c>
      <c r="C140" s="48">
        <v>5</v>
      </c>
      <c r="D140" s="106" t="s">
        <v>250</v>
      </c>
      <c r="E140" s="57" t="s">
        <v>268</v>
      </c>
      <c r="F140" s="48">
        <v>292</v>
      </c>
      <c r="G140" s="48"/>
      <c r="H140" s="48"/>
      <c r="I140" s="48">
        <v>70</v>
      </c>
      <c r="J140" s="48" t="s">
        <v>390</v>
      </c>
      <c r="K140" s="48" t="s">
        <v>391</v>
      </c>
      <c r="L140" s="105" t="s">
        <v>270</v>
      </c>
      <c r="Q140" s="45"/>
      <c r="R140" s="45"/>
      <c r="S140" s="59"/>
      <c r="T140" s="59"/>
      <c r="U140" s="45"/>
      <c r="V140" s="45"/>
      <c r="W140" s="45"/>
      <c r="X140" s="45"/>
      <c r="Y140" s="45"/>
      <c r="Z140" s="45"/>
      <c r="AA140" s="45"/>
    </row>
    <row r="141" spans="1:27" ht="12" thickBot="1" x14ac:dyDescent="0.3">
      <c r="A141" s="41"/>
      <c r="B141" s="81">
        <v>174</v>
      </c>
      <c r="C141" s="81">
        <v>5</v>
      </c>
      <c r="D141" s="107" t="s">
        <v>250</v>
      </c>
      <c r="E141" s="82" t="s">
        <v>248</v>
      </c>
      <c r="F141" s="81">
        <v>292</v>
      </c>
      <c r="G141" s="81"/>
      <c r="H141" s="81"/>
      <c r="I141" s="81">
        <v>70</v>
      </c>
      <c r="J141" s="81" t="s">
        <v>390</v>
      </c>
      <c r="K141" s="81" t="s">
        <v>391</v>
      </c>
      <c r="L141" s="108" t="s">
        <v>273</v>
      </c>
      <c r="Q141" s="45"/>
      <c r="R141" s="45"/>
      <c r="S141" s="59"/>
      <c r="T141" s="59"/>
      <c r="U141" s="45"/>
      <c r="V141" s="45"/>
      <c r="W141" s="45"/>
      <c r="X141" s="45"/>
      <c r="Y141" s="45"/>
      <c r="Z141" s="45"/>
      <c r="AA141" s="45"/>
    </row>
    <row r="142" spans="1:27" x14ac:dyDescent="0.25">
      <c r="A142" s="41"/>
      <c r="B142" s="48">
        <v>175</v>
      </c>
      <c r="C142" s="48">
        <v>5</v>
      </c>
      <c r="D142" s="106" t="s">
        <v>392</v>
      </c>
      <c r="E142" s="57" t="s">
        <v>274</v>
      </c>
      <c r="F142" s="48">
        <v>8</v>
      </c>
      <c r="G142" s="48"/>
      <c r="H142" s="48"/>
      <c r="I142" s="48">
        <v>100</v>
      </c>
      <c r="J142" s="48" t="s">
        <v>390</v>
      </c>
      <c r="K142" s="48" t="s">
        <v>391</v>
      </c>
      <c r="L142" s="105" t="s">
        <v>278</v>
      </c>
      <c r="Q142" s="45"/>
      <c r="R142" s="45"/>
      <c r="S142" s="59"/>
      <c r="T142" s="59"/>
      <c r="U142" s="45"/>
      <c r="V142" s="45"/>
      <c r="W142" s="45"/>
      <c r="X142" s="45"/>
      <c r="Y142" s="45"/>
      <c r="Z142" s="45"/>
      <c r="AA142" s="45"/>
    </row>
    <row r="143" spans="1:27" ht="12" thickBot="1" x14ac:dyDescent="0.3">
      <c r="A143" s="41"/>
      <c r="B143" s="81">
        <v>175</v>
      </c>
      <c r="C143" s="81">
        <v>5</v>
      </c>
      <c r="D143" s="107" t="s">
        <v>392</v>
      </c>
      <c r="E143" s="82" t="s">
        <v>271</v>
      </c>
      <c r="F143" s="81">
        <v>8</v>
      </c>
      <c r="G143" s="81"/>
      <c r="H143" s="81"/>
      <c r="I143" s="81">
        <v>100</v>
      </c>
      <c r="J143" s="81" t="s">
        <v>390</v>
      </c>
      <c r="K143" s="81" t="s">
        <v>391</v>
      </c>
      <c r="L143" s="108" t="s">
        <v>280</v>
      </c>
      <c r="Q143" s="45"/>
      <c r="R143" s="45"/>
      <c r="S143" s="59"/>
      <c r="T143" s="59"/>
      <c r="U143" s="45"/>
      <c r="V143" s="45"/>
      <c r="W143" s="45"/>
      <c r="X143" s="45"/>
      <c r="Y143" s="45"/>
      <c r="Z143" s="45"/>
      <c r="AA143" s="45"/>
    </row>
    <row r="144" spans="1:27" x14ac:dyDescent="0.25">
      <c r="A144" s="41"/>
      <c r="B144" s="61">
        <v>176</v>
      </c>
      <c r="C144" s="61">
        <v>5</v>
      </c>
      <c r="D144" s="109" t="s">
        <v>347</v>
      </c>
      <c r="E144" s="63" t="s">
        <v>348</v>
      </c>
      <c r="F144" s="61">
        <v>249</v>
      </c>
      <c r="G144" s="61"/>
      <c r="H144" s="61"/>
      <c r="I144" s="61">
        <v>70</v>
      </c>
      <c r="J144" s="61" t="s">
        <v>390</v>
      </c>
      <c r="K144" s="61" t="s">
        <v>391</v>
      </c>
      <c r="L144" s="110" t="s">
        <v>393</v>
      </c>
      <c r="Q144" s="45"/>
      <c r="R144" s="45"/>
      <c r="S144" s="59"/>
      <c r="T144" s="59"/>
      <c r="U144" s="45"/>
      <c r="V144" s="45"/>
      <c r="W144" s="45"/>
      <c r="X144" s="45"/>
      <c r="Y144" s="45"/>
      <c r="Z144" s="45"/>
      <c r="AA144" s="45"/>
    </row>
    <row r="145" spans="1:27" ht="12" thickBot="1" x14ac:dyDescent="0.3">
      <c r="A145" s="41"/>
      <c r="B145" s="70">
        <v>176</v>
      </c>
      <c r="C145" s="70">
        <v>5</v>
      </c>
      <c r="D145" s="111" t="s">
        <v>347</v>
      </c>
      <c r="E145" s="72" t="s">
        <v>350</v>
      </c>
      <c r="F145" s="70">
        <v>249</v>
      </c>
      <c r="G145" s="70"/>
      <c r="H145" s="70"/>
      <c r="I145" s="70">
        <v>70</v>
      </c>
      <c r="J145" s="70" t="s">
        <v>390</v>
      </c>
      <c r="K145" s="70" t="s">
        <v>391</v>
      </c>
      <c r="L145" s="112" t="s">
        <v>394</v>
      </c>
      <c r="Q145" s="45"/>
      <c r="R145" s="45"/>
      <c r="S145" s="59"/>
      <c r="T145" s="59"/>
      <c r="U145" s="45"/>
      <c r="V145" s="45"/>
      <c r="W145" s="45"/>
      <c r="X145" s="45"/>
      <c r="Y145" s="45"/>
      <c r="Z145" s="45"/>
      <c r="AA145" s="45"/>
    </row>
    <row r="146" spans="1:27" x14ac:dyDescent="0.25">
      <c r="A146" s="41"/>
      <c r="B146" s="75">
        <v>177</v>
      </c>
      <c r="C146" s="75">
        <v>5</v>
      </c>
      <c r="D146" s="104" t="s">
        <v>285</v>
      </c>
      <c r="E146" s="74" t="s">
        <v>287</v>
      </c>
      <c r="F146" s="75">
        <v>428</v>
      </c>
      <c r="G146" s="75"/>
      <c r="H146" s="75"/>
      <c r="I146" s="75">
        <v>70</v>
      </c>
      <c r="J146" s="75" t="s">
        <v>390</v>
      </c>
      <c r="K146" s="75" t="s">
        <v>391</v>
      </c>
      <c r="L146" s="113" t="s">
        <v>395</v>
      </c>
      <c r="Q146" s="45"/>
      <c r="R146" s="45"/>
      <c r="S146" s="59"/>
      <c r="T146" s="59"/>
      <c r="U146" s="45"/>
      <c r="V146" s="45"/>
      <c r="W146" s="45"/>
      <c r="X146" s="45"/>
      <c r="Y146" s="45"/>
      <c r="Z146" s="45"/>
      <c r="AA146" s="45"/>
    </row>
    <row r="147" spans="1:27" x14ac:dyDescent="0.25">
      <c r="A147" s="41"/>
      <c r="B147" s="48">
        <v>177</v>
      </c>
      <c r="C147" s="48">
        <v>5</v>
      </c>
      <c r="D147" s="106" t="s">
        <v>285</v>
      </c>
      <c r="E147" s="57" t="s">
        <v>352</v>
      </c>
      <c r="F147" s="48">
        <v>476</v>
      </c>
      <c r="G147" s="48"/>
      <c r="H147" s="48"/>
      <c r="I147" s="48">
        <v>70</v>
      </c>
      <c r="J147" s="48" t="s">
        <v>390</v>
      </c>
      <c r="K147" s="48" t="s">
        <v>391</v>
      </c>
      <c r="L147" s="105" t="s">
        <v>396</v>
      </c>
      <c r="Q147" s="45"/>
      <c r="R147" s="45"/>
      <c r="S147" s="59"/>
      <c r="T147" s="59"/>
      <c r="U147" s="45"/>
      <c r="V147" s="45"/>
      <c r="W147" s="45"/>
      <c r="X147" s="45"/>
      <c r="Y147" s="45"/>
      <c r="Z147" s="45"/>
      <c r="AA147" s="45"/>
    </row>
    <row r="148" spans="1:27" x14ac:dyDescent="0.25">
      <c r="A148" s="41"/>
      <c r="B148" s="48">
        <v>177</v>
      </c>
      <c r="C148" s="48">
        <v>5</v>
      </c>
      <c r="D148" s="106" t="s">
        <v>285</v>
      </c>
      <c r="E148" s="57" t="s">
        <v>291</v>
      </c>
      <c r="F148" s="48">
        <v>476</v>
      </c>
      <c r="G148" s="48"/>
      <c r="H148" s="48"/>
      <c r="I148" s="48">
        <v>70</v>
      </c>
      <c r="J148" s="48" t="s">
        <v>390</v>
      </c>
      <c r="K148" s="48" t="s">
        <v>391</v>
      </c>
      <c r="L148" s="105" t="s">
        <v>397</v>
      </c>
      <c r="Q148" s="45"/>
      <c r="R148" s="45"/>
      <c r="S148" s="59"/>
      <c r="T148" s="59"/>
      <c r="U148" s="45"/>
      <c r="V148" s="45"/>
      <c r="W148" s="45"/>
      <c r="X148" s="45"/>
      <c r="Y148" s="45"/>
      <c r="Z148" s="45"/>
      <c r="AA148" s="45"/>
    </row>
    <row r="149" spans="1:27" x14ac:dyDescent="0.25">
      <c r="A149" s="41"/>
      <c r="B149" s="48">
        <v>177</v>
      </c>
      <c r="C149" s="48">
        <v>5</v>
      </c>
      <c r="D149" s="106" t="s">
        <v>285</v>
      </c>
      <c r="E149" s="57" t="s">
        <v>293</v>
      </c>
      <c r="F149" s="48">
        <v>476</v>
      </c>
      <c r="G149" s="48"/>
      <c r="H149" s="48"/>
      <c r="I149" s="48">
        <v>70</v>
      </c>
      <c r="J149" s="48" t="s">
        <v>390</v>
      </c>
      <c r="K149" s="48" t="s">
        <v>391</v>
      </c>
      <c r="L149" s="105" t="s">
        <v>398</v>
      </c>
      <c r="Q149" s="45"/>
      <c r="R149" s="45"/>
      <c r="S149" s="59"/>
      <c r="T149" s="59"/>
      <c r="U149" s="45"/>
      <c r="V149" s="45"/>
      <c r="W149" s="45"/>
      <c r="X149" s="45"/>
      <c r="Y149" s="45"/>
      <c r="Z149" s="45"/>
      <c r="AA149" s="45"/>
    </row>
    <row r="150" spans="1:27" x14ac:dyDescent="0.25">
      <c r="A150" s="41"/>
      <c r="B150" s="48">
        <v>177</v>
      </c>
      <c r="C150" s="48">
        <v>5</v>
      </c>
      <c r="D150" s="106" t="s">
        <v>285</v>
      </c>
      <c r="E150" s="57" t="s">
        <v>302</v>
      </c>
      <c r="F150" s="48">
        <v>476</v>
      </c>
      <c r="G150" s="48"/>
      <c r="H150" s="48"/>
      <c r="I150" s="48">
        <v>70</v>
      </c>
      <c r="J150" s="48" t="s">
        <v>390</v>
      </c>
      <c r="K150" s="48" t="s">
        <v>391</v>
      </c>
      <c r="L150" s="105" t="s">
        <v>399</v>
      </c>
      <c r="Q150" s="45"/>
      <c r="R150" s="45"/>
      <c r="S150" s="59"/>
      <c r="T150" s="59"/>
      <c r="U150" s="45"/>
      <c r="V150" s="45"/>
      <c r="W150" s="45"/>
      <c r="X150" s="45"/>
      <c r="Y150" s="45"/>
      <c r="Z150" s="45"/>
      <c r="AA150" s="45"/>
    </row>
    <row r="151" spans="1:27" ht="12" thickBot="1" x14ac:dyDescent="0.3">
      <c r="A151" s="41"/>
      <c r="B151" s="48">
        <v>177</v>
      </c>
      <c r="C151" s="48">
        <v>5</v>
      </c>
      <c r="D151" s="106" t="s">
        <v>285</v>
      </c>
      <c r="E151" s="57" t="s">
        <v>356</v>
      </c>
      <c r="F151" s="48">
        <v>476</v>
      </c>
      <c r="G151" s="48"/>
      <c r="H151" s="48"/>
      <c r="I151" s="48">
        <v>70</v>
      </c>
      <c r="J151" s="48" t="s">
        <v>390</v>
      </c>
      <c r="K151" s="48" t="s">
        <v>391</v>
      </c>
      <c r="L151" s="105" t="s">
        <v>400</v>
      </c>
      <c r="Q151" s="45"/>
      <c r="R151" s="45"/>
      <c r="S151" s="59"/>
      <c r="T151" s="59"/>
      <c r="U151" s="45"/>
      <c r="V151" s="45"/>
      <c r="W151" s="45"/>
      <c r="X151" s="45"/>
      <c r="Y151" s="45"/>
      <c r="Z151" s="45"/>
      <c r="AA151" s="45"/>
    </row>
    <row r="152" spans="1:27" x14ac:dyDescent="0.25">
      <c r="A152" s="41"/>
      <c r="B152" s="75">
        <v>178</v>
      </c>
      <c r="C152" s="75">
        <v>5</v>
      </c>
      <c r="D152" s="104" t="s">
        <v>285</v>
      </c>
      <c r="E152" s="74" t="s">
        <v>352</v>
      </c>
      <c r="F152" s="75">
        <v>204</v>
      </c>
      <c r="G152" s="75"/>
      <c r="H152" s="75"/>
      <c r="I152" s="75">
        <v>70</v>
      </c>
      <c r="J152" s="75" t="s">
        <v>390</v>
      </c>
      <c r="K152" s="75" t="s">
        <v>391</v>
      </c>
      <c r="L152" s="105" t="s">
        <v>396</v>
      </c>
      <c r="Q152" s="45"/>
      <c r="R152" s="45"/>
      <c r="S152" s="59"/>
      <c r="T152" s="59"/>
      <c r="U152" s="45"/>
      <c r="V152" s="45"/>
      <c r="W152" s="45"/>
      <c r="X152" s="45"/>
      <c r="Y152" s="45"/>
      <c r="Z152" s="45"/>
      <c r="AA152" s="45"/>
    </row>
    <row r="153" spans="1:27" x14ac:dyDescent="0.25">
      <c r="A153" s="41"/>
      <c r="B153" s="48">
        <v>178</v>
      </c>
      <c r="C153" s="48">
        <v>5</v>
      </c>
      <c r="D153" s="106" t="s">
        <v>285</v>
      </c>
      <c r="E153" s="57" t="s">
        <v>302</v>
      </c>
      <c r="F153" s="48">
        <v>204</v>
      </c>
      <c r="G153" s="48"/>
      <c r="H153" s="48"/>
      <c r="I153" s="48">
        <v>70</v>
      </c>
      <c r="J153" s="48" t="s">
        <v>390</v>
      </c>
      <c r="K153" s="48" t="s">
        <v>391</v>
      </c>
      <c r="L153" s="105" t="s">
        <v>401</v>
      </c>
      <c r="Q153" s="45"/>
      <c r="R153" s="45"/>
      <c r="S153" s="59"/>
      <c r="T153" s="59"/>
      <c r="U153" s="45"/>
      <c r="V153" s="45"/>
      <c r="W153" s="45"/>
      <c r="X153" s="45"/>
      <c r="Y153" s="45"/>
      <c r="Z153" s="45"/>
      <c r="AA153" s="45"/>
    </row>
    <row r="154" spans="1:27" x14ac:dyDescent="0.25">
      <c r="A154" s="41"/>
      <c r="B154" s="48">
        <v>178</v>
      </c>
      <c r="C154" s="48">
        <v>5</v>
      </c>
      <c r="D154" s="106" t="s">
        <v>285</v>
      </c>
      <c r="E154" s="57" t="s">
        <v>354</v>
      </c>
      <c r="F154" s="48">
        <v>204</v>
      </c>
      <c r="G154" s="48"/>
      <c r="H154" s="48"/>
      <c r="I154" s="48">
        <v>70</v>
      </c>
      <c r="J154" s="48" t="s">
        <v>390</v>
      </c>
      <c r="K154" s="48" t="s">
        <v>402</v>
      </c>
      <c r="L154" s="105" t="s">
        <v>403</v>
      </c>
      <c r="Q154" s="45"/>
      <c r="R154" s="45"/>
      <c r="S154" s="59"/>
      <c r="T154" s="59"/>
      <c r="U154" s="45"/>
      <c r="V154" s="45"/>
      <c r="W154" s="45"/>
      <c r="X154" s="45"/>
      <c r="Y154" s="45"/>
      <c r="Z154" s="45"/>
      <c r="AA154" s="45"/>
    </row>
    <row r="155" spans="1:27" ht="12" thickBot="1" x14ac:dyDescent="0.3">
      <c r="A155" s="41"/>
      <c r="B155" s="81">
        <v>178</v>
      </c>
      <c r="C155" s="81">
        <v>5</v>
      </c>
      <c r="D155" s="107" t="s">
        <v>285</v>
      </c>
      <c r="E155" s="82" t="s">
        <v>356</v>
      </c>
      <c r="F155" s="81">
        <v>204</v>
      </c>
      <c r="G155" s="81"/>
      <c r="H155" s="81"/>
      <c r="I155" s="81">
        <v>70</v>
      </c>
      <c r="J155" s="81" t="s">
        <v>390</v>
      </c>
      <c r="K155" s="81" t="s">
        <v>391</v>
      </c>
      <c r="L155" s="108" t="s">
        <v>400</v>
      </c>
      <c r="Q155" s="45"/>
      <c r="R155" s="45"/>
      <c r="S155" s="59"/>
      <c r="T155" s="59"/>
      <c r="U155" s="45"/>
      <c r="V155" s="45"/>
      <c r="W155" s="45"/>
      <c r="X155" s="45"/>
      <c r="Y155" s="45"/>
      <c r="Z155" s="45"/>
      <c r="AA155" s="45"/>
    </row>
    <row r="156" spans="1:27" x14ac:dyDescent="0.25">
      <c r="A156" s="41"/>
      <c r="B156" s="75">
        <v>179</v>
      </c>
      <c r="C156" s="75">
        <v>5</v>
      </c>
      <c r="D156" s="104" t="s">
        <v>310</v>
      </c>
      <c r="E156" s="74" t="s">
        <v>311</v>
      </c>
      <c r="F156" s="75">
        <v>435</v>
      </c>
      <c r="G156" s="75"/>
      <c r="H156" s="75"/>
      <c r="I156" s="75">
        <v>70</v>
      </c>
      <c r="J156" s="75" t="s">
        <v>390</v>
      </c>
      <c r="K156" s="75" t="s">
        <v>391</v>
      </c>
      <c r="L156" s="113" t="s">
        <v>404</v>
      </c>
      <c r="Q156" s="45"/>
      <c r="R156" s="45"/>
      <c r="S156" s="59"/>
      <c r="T156" s="59"/>
      <c r="U156" s="45"/>
      <c r="V156" s="45"/>
      <c r="W156" s="45"/>
      <c r="X156" s="45"/>
      <c r="Y156" s="45"/>
      <c r="Z156" s="45"/>
      <c r="AA156" s="45"/>
    </row>
    <row r="157" spans="1:27" x14ac:dyDescent="0.25">
      <c r="A157" s="41"/>
      <c r="B157" s="48">
        <v>179</v>
      </c>
      <c r="C157" s="48">
        <v>5</v>
      </c>
      <c r="D157" s="106" t="s">
        <v>310</v>
      </c>
      <c r="E157" s="57" t="s">
        <v>313</v>
      </c>
      <c r="F157" s="48">
        <v>435</v>
      </c>
      <c r="G157" s="48"/>
      <c r="H157" s="48"/>
      <c r="I157" s="48">
        <v>70</v>
      </c>
      <c r="J157" s="48" t="s">
        <v>390</v>
      </c>
      <c r="K157" s="48" t="s">
        <v>391</v>
      </c>
      <c r="L157" s="105" t="s">
        <v>405</v>
      </c>
      <c r="Q157" s="45"/>
      <c r="R157" s="45"/>
      <c r="S157" s="59"/>
      <c r="T157" s="59"/>
      <c r="U157" s="45"/>
      <c r="V157" s="45"/>
      <c r="W157" s="45"/>
      <c r="X157" s="45"/>
      <c r="Y157" s="45"/>
      <c r="Z157" s="45"/>
      <c r="AA157" s="45"/>
    </row>
    <row r="158" spans="1:27" ht="12" thickBot="1" x14ac:dyDescent="0.3">
      <c r="A158" s="41"/>
      <c r="B158" s="81">
        <v>179</v>
      </c>
      <c r="C158" s="81">
        <v>5</v>
      </c>
      <c r="D158" s="107" t="s">
        <v>310</v>
      </c>
      <c r="E158" s="82" t="s">
        <v>341</v>
      </c>
      <c r="F158" s="81">
        <v>435</v>
      </c>
      <c r="G158" s="81"/>
      <c r="H158" s="81"/>
      <c r="I158" s="81">
        <v>0</v>
      </c>
      <c r="J158" s="81" t="s">
        <v>390</v>
      </c>
      <c r="K158" s="81" t="s">
        <v>391</v>
      </c>
      <c r="L158" s="108" t="s">
        <v>406</v>
      </c>
      <c r="Q158" s="45"/>
      <c r="R158" s="45"/>
      <c r="S158" s="59"/>
      <c r="T158" s="59"/>
      <c r="U158" s="45"/>
      <c r="V158" s="45"/>
      <c r="W158" s="45"/>
      <c r="X158" s="45"/>
      <c r="Y158" s="45"/>
      <c r="Z158" s="45"/>
      <c r="AA158" s="45"/>
    </row>
    <row r="159" spans="1:27" x14ac:dyDescent="0.25">
      <c r="A159" s="41"/>
      <c r="B159" s="61">
        <v>180</v>
      </c>
      <c r="C159" s="61">
        <v>5</v>
      </c>
      <c r="D159" s="109" t="s">
        <v>310</v>
      </c>
      <c r="E159" s="63" t="s">
        <v>339</v>
      </c>
      <c r="F159" s="61">
        <v>50</v>
      </c>
      <c r="G159" s="61"/>
      <c r="H159" s="61"/>
      <c r="I159" s="61">
        <v>100</v>
      </c>
      <c r="J159" s="61" t="s">
        <v>390</v>
      </c>
      <c r="K159" s="61" t="s">
        <v>391</v>
      </c>
      <c r="L159" s="110" t="s">
        <v>407</v>
      </c>
      <c r="Q159" s="45"/>
      <c r="R159" s="45"/>
      <c r="S159" s="59"/>
      <c r="T159" s="59"/>
      <c r="U159" s="45"/>
      <c r="V159" s="45"/>
      <c r="W159" s="45"/>
      <c r="X159" s="45"/>
      <c r="Y159" s="45"/>
      <c r="Z159" s="45"/>
      <c r="AA159" s="45"/>
    </row>
    <row r="160" spans="1:27" ht="12" thickBot="1" x14ac:dyDescent="0.3">
      <c r="A160" s="41"/>
      <c r="B160" s="81">
        <v>180</v>
      </c>
      <c r="C160" s="81">
        <v>5</v>
      </c>
      <c r="D160" s="107" t="s">
        <v>310</v>
      </c>
      <c r="E160" s="82" t="s">
        <v>341</v>
      </c>
      <c r="F160" s="81">
        <v>50</v>
      </c>
      <c r="G160" s="81"/>
      <c r="H160" s="81"/>
      <c r="I160" s="81">
        <v>0</v>
      </c>
      <c r="J160" s="81" t="s">
        <v>390</v>
      </c>
      <c r="K160" s="81" t="s">
        <v>391</v>
      </c>
      <c r="L160" s="108" t="s">
        <v>406</v>
      </c>
      <c r="Q160" s="45"/>
      <c r="R160" s="45"/>
      <c r="S160" s="59"/>
      <c r="T160" s="59"/>
      <c r="U160" s="45"/>
      <c r="V160" s="45"/>
      <c r="W160" s="45"/>
      <c r="X160" s="45"/>
      <c r="Y160" s="45"/>
      <c r="Z160" s="45"/>
      <c r="AA160" s="45"/>
    </row>
    <row r="161" spans="1:27" x14ac:dyDescent="0.25">
      <c r="A161" s="41"/>
      <c r="B161" s="61">
        <v>181</v>
      </c>
      <c r="C161" s="61">
        <v>5</v>
      </c>
      <c r="D161" s="109" t="s">
        <v>408</v>
      </c>
      <c r="E161" s="63" t="s">
        <v>409</v>
      </c>
      <c r="F161" s="61">
        <v>35</v>
      </c>
      <c r="G161" s="61"/>
      <c r="H161" s="61"/>
      <c r="I161" s="61">
        <v>70</v>
      </c>
      <c r="J161" s="61" t="s">
        <v>390</v>
      </c>
      <c r="K161" s="61" t="s">
        <v>391</v>
      </c>
      <c r="L161" s="110" t="s">
        <v>410</v>
      </c>
      <c r="Q161" s="45"/>
      <c r="R161" s="45"/>
      <c r="S161" s="59"/>
      <c r="T161" s="59"/>
      <c r="U161" s="45"/>
      <c r="V161" s="45"/>
      <c r="W161" s="45"/>
      <c r="X161" s="45"/>
      <c r="Y161" s="45"/>
      <c r="Z161" s="45"/>
      <c r="AA161" s="45"/>
    </row>
    <row r="162" spans="1:27" ht="12" thickBot="1" x14ac:dyDescent="0.3">
      <c r="A162" s="41"/>
      <c r="B162" s="81">
        <v>181</v>
      </c>
      <c r="C162" s="81">
        <v>5</v>
      </c>
      <c r="D162" s="107" t="s">
        <v>408</v>
      </c>
      <c r="E162" s="82" t="s">
        <v>411</v>
      </c>
      <c r="F162" s="81">
        <v>35</v>
      </c>
      <c r="G162" s="81"/>
      <c r="H162" s="81"/>
      <c r="I162" s="81">
        <v>70</v>
      </c>
      <c r="J162" s="81" t="s">
        <v>390</v>
      </c>
      <c r="K162" s="81" t="s">
        <v>391</v>
      </c>
      <c r="L162" s="108" t="s">
        <v>345</v>
      </c>
      <c r="Q162" s="45"/>
      <c r="R162" s="45"/>
      <c r="S162" s="59"/>
      <c r="T162" s="59"/>
      <c r="U162" s="45"/>
      <c r="V162" s="45"/>
      <c r="W162" s="45"/>
      <c r="X162" s="45"/>
      <c r="Y162" s="45"/>
      <c r="Z162" s="45"/>
      <c r="AA162" s="45"/>
    </row>
    <row r="163" spans="1:27" x14ac:dyDescent="0.25">
      <c r="A163" s="41" t="s">
        <v>324</v>
      </c>
      <c r="B163" s="88">
        <v>174</v>
      </c>
      <c r="C163" s="88">
        <v>3</v>
      </c>
      <c r="D163" s="106" t="s">
        <v>250</v>
      </c>
      <c r="E163" s="89" t="s">
        <v>258</v>
      </c>
      <c r="F163" s="88">
        <v>35</v>
      </c>
      <c r="G163" s="88"/>
      <c r="H163" s="88"/>
      <c r="I163" s="114">
        <v>100</v>
      </c>
      <c r="J163" s="88" t="s">
        <v>390</v>
      </c>
      <c r="K163" s="88" t="s">
        <v>391</v>
      </c>
      <c r="L163" s="105" t="s">
        <v>247</v>
      </c>
      <c r="Q163" s="45"/>
      <c r="R163" s="45"/>
      <c r="S163" s="59"/>
      <c r="T163" s="59"/>
      <c r="U163" s="45"/>
      <c r="V163" s="45"/>
      <c r="W163" s="45"/>
      <c r="X163" s="45"/>
      <c r="Y163" s="45"/>
      <c r="Z163" s="45"/>
      <c r="AA163" s="45"/>
    </row>
    <row r="164" spans="1:27" x14ac:dyDescent="0.25">
      <c r="A164" s="41"/>
      <c r="B164" s="88">
        <v>174</v>
      </c>
      <c r="C164" s="88">
        <v>3</v>
      </c>
      <c r="D164" s="106" t="s">
        <v>250</v>
      </c>
      <c r="E164" s="89" t="s">
        <v>254</v>
      </c>
      <c r="F164" s="88">
        <v>35</v>
      </c>
      <c r="G164" s="88"/>
      <c r="H164" s="88"/>
      <c r="I164" s="114">
        <v>100</v>
      </c>
      <c r="J164" s="88" t="s">
        <v>390</v>
      </c>
      <c r="K164" s="88" t="s">
        <v>391</v>
      </c>
      <c r="L164" s="105" t="s">
        <v>253</v>
      </c>
      <c r="Q164" s="45"/>
      <c r="R164" s="45"/>
      <c r="S164" s="59"/>
      <c r="T164" s="59"/>
      <c r="U164" s="45"/>
      <c r="V164" s="45"/>
      <c r="W164" s="45"/>
      <c r="X164" s="45"/>
      <c r="Y164" s="45"/>
      <c r="Z164" s="45"/>
      <c r="AA164" s="45"/>
    </row>
    <row r="165" spans="1:27" x14ac:dyDescent="0.25">
      <c r="A165" s="41"/>
      <c r="B165" s="88">
        <v>174</v>
      </c>
      <c r="C165" s="88">
        <v>3</v>
      </c>
      <c r="D165" s="106" t="s">
        <v>250</v>
      </c>
      <c r="E165" s="89" t="s">
        <v>268</v>
      </c>
      <c r="F165" s="88">
        <v>35</v>
      </c>
      <c r="G165" s="88"/>
      <c r="H165" s="88"/>
      <c r="I165" s="114">
        <v>100</v>
      </c>
      <c r="J165" s="88" t="s">
        <v>390</v>
      </c>
      <c r="K165" s="88" t="s">
        <v>391</v>
      </c>
      <c r="L165" s="105" t="s">
        <v>270</v>
      </c>
      <c r="Q165" s="45"/>
      <c r="R165" s="45"/>
      <c r="S165" s="59"/>
      <c r="T165" s="59"/>
      <c r="U165" s="45"/>
      <c r="V165" s="45"/>
      <c r="W165" s="45"/>
      <c r="X165" s="45"/>
      <c r="Y165" s="45"/>
      <c r="Z165" s="45"/>
      <c r="AA165" s="45"/>
    </row>
    <row r="166" spans="1:27" ht="12" thickBot="1" x14ac:dyDescent="0.3">
      <c r="A166" s="41"/>
      <c r="B166" s="90">
        <v>174</v>
      </c>
      <c r="C166" s="90">
        <v>3</v>
      </c>
      <c r="D166" s="107" t="s">
        <v>250</v>
      </c>
      <c r="E166" s="92" t="s">
        <v>248</v>
      </c>
      <c r="F166" s="90">
        <v>35</v>
      </c>
      <c r="G166" s="90"/>
      <c r="H166" s="90"/>
      <c r="I166" s="115">
        <v>100</v>
      </c>
      <c r="J166" s="90" t="s">
        <v>390</v>
      </c>
      <c r="K166" s="90" t="s">
        <v>391</v>
      </c>
      <c r="L166" s="108" t="s">
        <v>273</v>
      </c>
      <c r="Q166" s="45"/>
      <c r="R166" s="45"/>
      <c r="S166" s="59"/>
      <c r="T166" s="59"/>
      <c r="U166" s="45"/>
      <c r="V166" s="45"/>
      <c r="W166" s="45"/>
      <c r="X166" s="45"/>
      <c r="Y166" s="45"/>
      <c r="Z166" s="45"/>
      <c r="AA166" s="45"/>
    </row>
    <row r="167" spans="1:27" x14ac:dyDescent="0.25">
      <c r="A167" s="41"/>
      <c r="B167" s="86">
        <v>176</v>
      </c>
      <c r="C167" s="86">
        <v>3</v>
      </c>
      <c r="D167" s="104" t="s">
        <v>412</v>
      </c>
      <c r="E167" s="87" t="s">
        <v>413</v>
      </c>
      <c r="F167" s="86">
        <v>31</v>
      </c>
      <c r="G167" s="86"/>
      <c r="H167" s="86"/>
      <c r="I167" s="116">
        <v>100</v>
      </c>
      <c r="J167" s="86" t="s">
        <v>390</v>
      </c>
      <c r="K167" s="86" t="s">
        <v>391</v>
      </c>
      <c r="L167" s="105" t="s">
        <v>414</v>
      </c>
      <c r="Q167" s="45"/>
      <c r="R167" s="45"/>
      <c r="S167" s="59"/>
      <c r="T167" s="59"/>
      <c r="U167" s="45"/>
      <c r="V167" s="45"/>
      <c r="W167" s="45"/>
      <c r="X167" s="45"/>
      <c r="Y167" s="45"/>
      <c r="Z167" s="45"/>
      <c r="AA167" s="45"/>
    </row>
    <row r="168" spans="1:27" ht="12" thickBot="1" x14ac:dyDescent="0.3">
      <c r="A168" s="41"/>
      <c r="B168" s="90">
        <v>176</v>
      </c>
      <c r="C168" s="90">
        <v>3</v>
      </c>
      <c r="D168" s="107" t="s">
        <v>412</v>
      </c>
      <c r="E168" s="92" t="s">
        <v>415</v>
      </c>
      <c r="F168" s="90">
        <v>31</v>
      </c>
      <c r="G168" s="90"/>
      <c r="H168" s="90"/>
      <c r="I168" s="115">
        <v>100</v>
      </c>
      <c r="J168" s="90" t="s">
        <v>390</v>
      </c>
      <c r="K168" s="90" t="s">
        <v>391</v>
      </c>
      <c r="L168" s="108" t="s">
        <v>416</v>
      </c>
      <c r="Q168" s="45"/>
      <c r="R168" s="45"/>
      <c r="S168" s="59"/>
      <c r="T168" s="59"/>
      <c r="U168" s="45"/>
      <c r="V168" s="45"/>
      <c r="W168" s="45"/>
      <c r="X168" s="45"/>
      <c r="Y168" s="45"/>
      <c r="Z168" s="45"/>
      <c r="AA168" s="45"/>
    </row>
    <row r="169" spans="1:27" x14ac:dyDescent="0.25">
      <c r="A169" s="41"/>
      <c r="B169" s="86">
        <v>177</v>
      </c>
      <c r="C169" s="86">
        <v>3</v>
      </c>
      <c r="D169" s="104" t="s">
        <v>285</v>
      </c>
      <c r="E169" s="87" t="s">
        <v>287</v>
      </c>
      <c r="F169" s="86">
        <v>71</v>
      </c>
      <c r="G169" s="86"/>
      <c r="H169" s="86"/>
      <c r="I169" s="116">
        <v>100</v>
      </c>
      <c r="J169" s="86" t="s">
        <v>390</v>
      </c>
      <c r="K169" s="86" t="s">
        <v>391</v>
      </c>
      <c r="L169" s="113" t="s">
        <v>395</v>
      </c>
      <c r="Q169" s="45"/>
      <c r="R169" s="45"/>
      <c r="S169" s="59"/>
      <c r="T169" s="59"/>
      <c r="U169" s="45"/>
      <c r="V169" s="45"/>
      <c r="W169" s="45"/>
      <c r="X169" s="45"/>
      <c r="Y169" s="45"/>
      <c r="Z169" s="45"/>
      <c r="AA169" s="45"/>
    </row>
    <row r="170" spans="1:27" x14ac:dyDescent="0.25">
      <c r="A170" s="41"/>
      <c r="B170" s="88">
        <v>177</v>
      </c>
      <c r="C170" s="88">
        <v>3</v>
      </c>
      <c r="D170" s="106" t="s">
        <v>285</v>
      </c>
      <c r="E170" s="89" t="s">
        <v>352</v>
      </c>
      <c r="F170" s="88">
        <v>71</v>
      </c>
      <c r="G170" s="88"/>
      <c r="H170" s="88"/>
      <c r="I170" s="114">
        <v>100</v>
      </c>
      <c r="J170" s="88" t="s">
        <v>390</v>
      </c>
      <c r="K170" s="88" t="s">
        <v>391</v>
      </c>
      <c r="L170" s="105" t="s">
        <v>417</v>
      </c>
      <c r="Q170" s="45"/>
      <c r="R170" s="45"/>
      <c r="S170" s="59"/>
      <c r="T170" s="59"/>
      <c r="U170" s="45"/>
      <c r="V170" s="45"/>
      <c r="W170" s="45"/>
      <c r="X170" s="45"/>
      <c r="Y170" s="45"/>
      <c r="Z170" s="45"/>
      <c r="AA170" s="45"/>
    </row>
    <row r="171" spans="1:27" x14ac:dyDescent="0.25">
      <c r="A171" s="41"/>
      <c r="B171" s="88">
        <v>177</v>
      </c>
      <c r="C171" s="88">
        <v>3</v>
      </c>
      <c r="D171" s="106" t="s">
        <v>285</v>
      </c>
      <c r="E171" s="89" t="s">
        <v>291</v>
      </c>
      <c r="F171" s="88">
        <v>71</v>
      </c>
      <c r="G171" s="88"/>
      <c r="H171" s="88"/>
      <c r="I171" s="114">
        <v>100</v>
      </c>
      <c r="J171" s="88" t="s">
        <v>390</v>
      </c>
      <c r="K171" s="88" t="s">
        <v>391</v>
      </c>
      <c r="L171" s="105" t="s">
        <v>397</v>
      </c>
      <c r="Q171" s="45"/>
      <c r="R171" s="45"/>
      <c r="S171" s="59"/>
      <c r="T171" s="59"/>
      <c r="U171" s="45"/>
      <c r="V171" s="45"/>
      <c r="W171" s="45"/>
      <c r="X171" s="45"/>
      <c r="Y171" s="45"/>
      <c r="Z171" s="45"/>
      <c r="AA171" s="45"/>
    </row>
    <row r="172" spans="1:27" x14ac:dyDescent="0.25">
      <c r="A172" s="41"/>
      <c r="B172" s="88">
        <v>177</v>
      </c>
      <c r="C172" s="88">
        <v>3</v>
      </c>
      <c r="D172" s="106" t="s">
        <v>285</v>
      </c>
      <c r="E172" s="89" t="s">
        <v>293</v>
      </c>
      <c r="F172" s="88">
        <v>71</v>
      </c>
      <c r="G172" s="88"/>
      <c r="H172" s="88"/>
      <c r="I172" s="114">
        <v>100</v>
      </c>
      <c r="J172" s="88" t="s">
        <v>390</v>
      </c>
      <c r="K172" s="88" t="s">
        <v>391</v>
      </c>
      <c r="L172" s="105" t="s">
        <v>398</v>
      </c>
      <c r="Q172" s="45"/>
      <c r="R172" s="45"/>
      <c r="S172" s="59"/>
      <c r="T172" s="59"/>
      <c r="U172" s="45"/>
      <c r="V172" s="45"/>
      <c r="W172" s="45"/>
      <c r="X172" s="45"/>
      <c r="Y172" s="45"/>
      <c r="Z172" s="45"/>
      <c r="AA172" s="45"/>
    </row>
    <row r="173" spans="1:27" x14ac:dyDescent="0.25">
      <c r="A173" s="41"/>
      <c r="B173" s="88">
        <v>177</v>
      </c>
      <c r="C173" s="88">
        <v>3</v>
      </c>
      <c r="D173" s="106" t="s">
        <v>285</v>
      </c>
      <c r="E173" s="89" t="s">
        <v>302</v>
      </c>
      <c r="F173" s="88">
        <v>71</v>
      </c>
      <c r="G173" s="88"/>
      <c r="H173" s="88"/>
      <c r="I173" s="114">
        <v>100</v>
      </c>
      <c r="J173" s="88" t="s">
        <v>390</v>
      </c>
      <c r="K173" s="88" t="s">
        <v>391</v>
      </c>
      <c r="L173" s="105" t="s">
        <v>401</v>
      </c>
      <c r="Q173" s="45"/>
      <c r="R173" s="45"/>
      <c r="S173" s="59"/>
      <c r="T173" s="59"/>
      <c r="U173" s="45"/>
      <c r="V173" s="45"/>
      <c r="W173" s="45"/>
      <c r="X173" s="45"/>
      <c r="Y173" s="45"/>
      <c r="Z173" s="45"/>
      <c r="AA173" s="45"/>
    </row>
    <row r="174" spans="1:27" x14ac:dyDescent="0.25">
      <c r="A174" s="41"/>
      <c r="B174" s="88">
        <v>177</v>
      </c>
      <c r="C174" s="88">
        <v>3</v>
      </c>
      <c r="D174" s="106" t="s">
        <v>285</v>
      </c>
      <c r="E174" s="89" t="s">
        <v>354</v>
      </c>
      <c r="F174" s="88">
        <v>71</v>
      </c>
      <c r="G174" s="88"/>
      <c r="H174" s="88"/>
      <c r="I174" s="114">
        <v>100</v>
      </c>
      <c r="J174" s="88" t="s">
        <v>390</v>
      </c>
      <c r="K174" s="88" t="s">
        <v>402</v>
      </c>
      <c r="L174" s="105" t="s">
        <v>418</v>
      </c>
      <c r="Q174" s="45"/>
      <c r="R174" s="45"/>
      <c r="S174" s="59"/>
      <c r="T174" s="59"/>
      <c r="U174" s="45"/>
      <c r="V174" s="45"/>
      <c r="W174" s="45"/>
      <c r="X174" s="45"/>
      <c r="Y174" s="45"/>
      <c r="Z174" s="45"/>
      <c r="AA174" s="45"/>
    </row>
    <row r="175" spans="1:27" ht="12" thickBot="1" x14ac:dyDescent="0.3">
      <c r="A175" s="41"/>
      <c r="B175" s="90">
        <v>177</v>
      </c>
      <c r="C175" s="90">
        <v>3</v>
      </c>
      <c r="D175" s="107" t="s">
        <v>285</v>
      </c>
      <c r="E175" s="92" t="s">
        <v>356</v>
      </c>
      <c r="F175" s="90">
        <v>71</v>
      </c>
      <c r="G175" s="90"/>
      <c r="H175" s="90"/>
      <c r="I175" s="115">
        <v>100</v>
      </c>
      <c r="J175" s="90" t="s">
        <v>390</v>
      </c>
      <c r="K175" s="90" t="s">
        <v>391</v>
      </c>
      <c r="L175" s="108" t="s">
        <v>419</v>
      </c>
      <c r="Q175" s="45"/>
      <c r="R175" s="45"/>
      <c r="S175" s="59"/>
      <c r="T175" s="59"/>
      <c r="U175" s="45"/>
      <c r="V175" s="45"/>
      <c r="W175" s="45"/>
      <c r="X175" s="45"/>
      <c r="Y175" s="45"/>
      <c r="Z175" s="45"/>
      <c r="AA175" s="45"/>
    </row>
    <row r="176" spans="1:27" x14ac:dyDescent="0.25">
      <c r="A176" s="41"/>
      <c r="B176" s="88">
        <v>179</v>
      </c>
      <c r="C176" s="88">
        <v>3</v>
      </c>
      <c r="D176" s="106" t="s">
        <v>310</v>
      </c>
      <c r="E176" s="89" t="s">
        <v>311</v>
      </c>
      <c r="F176" s="88">
        <v>50</v>
      </c>
      <c r="G176" s="88"/>
      <c r="H176" s="88"/>
      <c r="I176" s="114">
        <v>100</v>
      </c>
      <c r="J176" s="88" t="s">
        <v>390</v>
      </c>
      <c r="K176" s="88" t="s">
        <v>391</v>
      </c>
      <c r="L176" s="105" t="s">
        <v>404</v>
      </c>
      <c r="Q176" s="45"/>
      <c r="R176" s="45"/>
      <c r="S176" s="59"/>
      <c r="T176" s="59"/>
      <c r="U176" s="45"/>
      <c r="V176" s="45"/>
      <c r="W176" s="45"/>
      <c r="X176" s="45"/>
      <c r="Y176" s="45"/>
      <c r="Z176" s="45"/>
      <c r="AA176" s="45"/>
    </row>
    <row r="177" spans="1:27" x14ac:dyDescent="0.25">
      <c r="A177" s="41"/>
      <c r="B177" s="88">
        <v>179</v>
      </c>
      <c r="C177" s="88">
        <v>3</v>
      </c>
      <c r="D177" s="106" t="s">
        <v>310</v>
      </c>
      <c r="E177" s="89" t="s">
        <v>313</v>
      </c>
      <c r="F177" s="88">
        <v>50</v>
      </c>
      <c r="G177" s="88"/>
      <c r="H177" s="88"/>
      <c r="I177" s="114">
        <v>100</v>
      </c>
      <c r="J177" s="88" t="s">
        <v>390</v>
      </c>
      <c r="K177" s="88" t="s">
        <v>391</v>
      </c>
      <c r="L177" s="105" t="s">
        <v>405</v>
      </c>
      <c r="Q177" s="45"/>
      <c r="R177" s="45"/>
      <c r="S177" s="59"/>
      <c r="T177" s="59"/>
      <c r="U177" s="45"/>
      <c r="V177" s="45"/>
      <c r="W177" s="45"/>
      <c r="X177" s="45"/>
      <c r="Y177" s="45"/>
      <c r="Z177" s="45"/>
      <c r="AA177" s="45"/>
    </row>
    <row r="178" spans="1:27" x14ac:dyDescent="0.25">
      <c r="A178" s="41"/>
      <c r="B178" s="88">
        <v>179</v>
      </c>
      <c r="C178" s="88">
        <v>3</v>
      </c>
      <c r="D178" s="106" t="s">
        <v>310</v>
      </c>
      <c r="E178" s="89" t="s">
        <v>339</v>
      </c>
      <c r="F178" s="88">
        <v>50</v>
      </c>
      <c r="G178" s="88"/>
      <c r="H178" s="88"/>
      <c r="I178" s="114">
        <v>100</v>
      </c>
      <c r="J178" s="88" t="s">
        <v>390</v>
      </c>
      <c r="K178" s="88" t="s">
        <v>391</v>
      </c>
      <c r="L178" s="105" t="s">
        <v>407</v>
      </c>
      <c r="Q178" s="45"/>
      <c r="R178" s="45"/>
      <c r="S178" s="59"/>
      <c r="T178" s="59"/>
      <c r="U178" s="45"/>
      <c r="V178" s="45"/>
      <c r="W178" s="45"/>
      <c r="X178" s="45"/>
      <c r="Y178" s="45"/>
      <c r="Z178" s="45"/>
      <c r="AA178" s="45"/>
    </row>
    <row r="179" spans="1:27" ht="12" thickBot="1" x14ac:dyDescent="0.3">
      <c r="A179" s="41"/>
      <c r="B179" s="90">
        <v>179</v>
      </c>
      <c r="C179" s="90">
        <v>3</v>
      </c>
      <c r="D179" s="107" t="s">
        <v>310</v>
      </c>
      <c r="E179" s="92" t="s">
        <v>341</v>
      </c>
      <c r="F179" s="90">
        <v>50</v>
      </c>
      <c r="G179" s="90"/>
      <c r="H179" s="90"/>
      <c r="I179" s="115">
        <v>100</v>
      </c>
      <c r="J179" s="90" t="s">
        <v>390</v>
      </c>
      <c r="K179" s="90" t="s">
        <v>391</v>
      </c>
      <c r="L179" s="108" t="s">
        <v>406</v>
      </c>
      <c r="Q179" s="45"/>
      <c r="R179" s="45"/>
      <c r="S179" s="59"/>
      <c r="T179" s="59"/>
      <c r="U179" s="45"/>
      <c r="V179" s="45"/>
      <c r="W179" s="45"/>
      <c r="X179" s="45"/>
      <c r="Y179" s="45"/>
      <c r="Z179" s="45"/>
      <c r="AA179" s="45"/>
    </row>
    <row r="180" spans="1:27" x14ac:dyDescent="0.25">
      <c r="A180" s="41"/>
      <c r="B180" s="86">
        <v>181</v>
      </c>
      <c r="C180" s="86">
        <v>3</v>
      </c>
      <c r="D180" s="104" t="s">
        <v>210</v>
      </c>
      <c r="E180" s="87" t="s">
        <v>320</v>
      </c>
      <c r="F180" s="86">
        <v>5</v>
      </c>
      <c r="G180" s="86"/>
      <c r="H180" s="86"/>
      <c r="I180" s="116">
        <v>100</v>
      </c>
      <c r="J180" s="86" t="s">
        <v>390</v>
      </c>
      <c r="K180" s="86" t="s">
        <v>391</v>
      </c>
      <c r="L180" s="105" t="s">
        <v>410</v>
      </c>
      <c r="Q180" s="45"/>
      <c r="R180" s="45"/>
      <c r="S180" s="59"/>
      <c r="T180" s="59"/>
      <c r="U180" s="45"/>
      <c r="V180" s="45"/>
      <c r="W180" s="45"/>
      <c r="X180" s="45"/>
      <c r="Y180" s="45"/>
      <c r="Z180" s="45"/>
      <c r="AA180" s="45"/>
    </row>
    <row r="181" spans="1:27" ht="12" thickBot="1" x14ac:dyDescent="0.3">
      <c r="A181" s="41"/>
      <c r="B181" s="88">
        <v>181</v>
      </c>
      <c r="C181" s="88">
        <v>3</v>
      </c>
      <c r="D181" s="106" t="s">
        <v>210</v>
      </c>
      <c r="E181" s="89" t="s">
        <v>322</v>
      </c>
      <c r="F181" s="88">
        <v>5</v>
      </c>
      <c r="G181" s="88"/>
      <c r="H181" s="88"/>
      <c r="I181" s="114">
        <v>100</v>
      </c>
      <c r="J181" s="88" t="s">
        <v>390</v>
      </c>
      <c r="K181" s="88" t="s">
        <v>391</v>
      </c>
      <c r="L181" s="108" t="s">
        <v>345</v>
      </c>
      <c r="Q181" s="45"/>
      <c r="R181" s="45"/>
      <c r="S181" s="59"/>
      <c r="T181" s="59"/>
      <c r="U181" s="45"/>
      <c r="V181" s="45"/>
      <c r="W181" s="45"/>
      <c r="X181" s="45"/>
      <c r="Y181" s="45"/>
      <c r="Z181" s="45"/>
      <c r="AA181" s="45"/>
    </row>
    <row r="182" spans="1:27" x14ac:dyDescent="0.25">
      <c r="A182" s="41" t="s">
        <v>346</v>
      </c>
      <c r="B182" s="95">
        <v>174</v>
      </c>
      <c r="C182" s="95">
        <v>2</v>
      </c>
      <c r="D182" s="106" t="s">
        <v>250</v>
      </c>
      <c r="E182" s="96" t="s">
        <v>258</v>
      </c>
      <c r="F182" s="95">
        <v>5</v>
      </c>
      <c r="G182" s="95"/>
      <c r="H182" s="95"/>
      <c r="I182" s="114">
        <v>100</v>
      </c>
      <c r="J182" s="95" t="s">
        <v>390</v>
      </c>
      <c r="K182" s="95" t="s">
        <v>391</v>
      </c>
      <c r="L182" s="105" t="s">
        <v>247</v>
      </c>
      <c r="Q182" s="45"/>
      <c r="R182" s="45"/>
      <c r="S182" s="59"/>
      <c r="T182" s="59"/>
      <c r="U182" s="45"/>
      <c r="V182" s="45"/>
      <c r="W182" s="45"/>
      <c r="X182" s="45"/>
      <c r="Y182" s="45"/>
      <c r="Z182" s="45"/>
      <c r="AA182" s="45"/>
    </row>
    <row r="183" spans="1:27" x14ac:dyDescent="0.25">
      <c r="A183" s="41"/>
      <c r="B183" s="95">
        <v>174</v>
      </c>
      <c r="C183" s="95">
        <v>2</v>
      </c>
      <c r="D183" s="106" t="s">
        <v>250</v>
      </c>
      <c r="E183" s="96" t="s">
        <v>254</v>
      </c>
      <c r="F183" s="95">
        <v>5</v>
      </c>
      <c r="G183" s="95"/>
      <c r="H183" s="95"/>
      <c r="I183" s="114">
        <v>100</v>
      </c>
      <c r="J183" s="95" t="s">
        <v>390</v>
      </c>
      <c r="K183" s="95" t="s">
        <v>391</v>
      </c>
      <c r="L183" s="105" t="s">
        <v>253</v>
      </c>
      <c r="Q183" s="45"/>
      <c r="R183" s="45"/>
      <c r="S183" s="59"/>
      <c r="T183" s="59"/>
      <c r="U183" s="45"/>
      <c r="V183" s="45"/>
      <c r="W183" s="45"/>
      <c r="X183" s="45"/>
      <c r="Y183" s="45"/>
      <c r="Z183" s="45"/>
      <c r="AA183" s="45"/>
    </row>
    <row r="184" spans="1:27" x14ac:dyDescent="0.25">
      <c r="A184" s="41"/>
      <c r="B184" s="95">
        <v>174</v>
      </c>
      <c r="C184" s="95">
        <v>2</v>
      </c>
      <c r="D184" s="106" t="s">
        <v>250</v>
      </c>
      <c r="E184" s="96" t="s">
        <v>268</v>
      </c>
      <c r="F184" s="95">
        <v>5</v>
      </c>
      <c r="G184" s="95"/>
      <c r="H184" s="95"/>
      <c r="I184" s="114">
        <v>100</v>
      </c>
      <c r="J184" s="95" t="s">
        <v>390</v>
      </c>
      <c r="K184" s="95" t="s">
        <v>391</v>
      </c>
      <c r="L184" s="105" t="s">
        <v>270</v>
      </c>
      <c r="Q184" s="45"/>
      <c r="R184" s="45"/>
      <c r="S184" s="59"/>
      <c r="T184" s="59"/>
      <c r="U184" s="45"/>
      <c r="V184" s="45"/>
      <c r="W184" s="45"/>
      <c r="X184" s="45"/>
      <c r="Y184" s="45"/>
      <c r="Z184" s="45"/>
      <c r="AA184" s="45"/>
    </row>
    <row r="185" spans="1:27" ht="12" thickBot="1" x14ac:dyDescent="0.3">
      <c r="A185" s="41"/>
      <c r="B185" s="97">
        <v>174</v>
      </c>
      <c r="C185" s="97">
        <v>2</v>
      </c>
      <c r="D185" s="107" t="s">
        <v>250</v>
      </c>
      <c r="E185" s="98" t="s">
        <v>248</v>
      </c>
      <c r="F185" s="97">
        <v>5</v>
      </c>
      <c r="G185" s="97"/>
      <c r="H185" s="97"/>
      <c r="I185" s="115">
        <v>100</v>
      </c>
      <c r="J185" s="97" t="s">
        <v>390</v>
      </c>
      <c r="K185" s="97" t="s">
        <v>391</v>
      </c>
      <c r="L185" s="108" t="s">
        <v>273</v>
      </c>
      <c r="Q185" s="45"/>
      <c r="R185" s="45"/>
      <c r="S185" s="59"/>
      <c r="T185" s="59"/>
      <c r="U185" s="45"/>
      <c r="V185" s="45"/>
      <c r="W185" s="45"/>
      <c r="X185" s="45"/>
      <c r="Y185" s="45"/>
      <c r="Z185" s="45"/>
      <c r="AA185" s="45"/>
    </row>
    <row r="186" spans="1:27" x14ac:dyDescent="0.25">
      <c r="A186" s="41"/>
      <c r="B186" s="95">
        <v>176</v>
      </c>
      <c r="C186" s="95">
        <v>2</v>
      </c>
      <c r="D186" s="106" t="s">
        <v>412</v>
      </c>
      <c r="E186" s="96" t="s">
        <v>413</v>
      </c>
      <c r="F186" s="95">
        <v>5</v>
      </c>
      <c r="G186" s="95"/>
      <c r="H186" s="95"/>
      <c r="I186" s="114">
        <v>100</v>
      </c>
      <c r="J186" s="95" t="s">
        <v>390</v>
      </c>
      <c r="K186" s="95" t="s">
        <v>391</v>
      </c>
      <c r="L186" s="105" t="s">
        <v>420</v>
      </c>
      <c r="Q186" s="45"/>
      <c r="R186" s="45"/>
      <c r="S186" s="59"/>
      <c r="T186" s="59"/>
      <c r="U186" s="45"/>
      <c r="V186" s="45"/>
      <c r="W186" s="45"/>
      <c r="X186" s="45"/>
      <c r="Y186" s="45"/>
      <c r="Z186" s="45"/>
      <c r="AA186" s="45"/>
    </row>
    <row r="187" spans="1:27" ht="12" thickBot="1" x14ac:dyDescent="0.3">
      <c r="A187" s="41"/>
      <c r="B187" s="97">
        <v>176</v>
      </c>
      <c r="C187" s="97">
        <v>2</v>
      </c>
      <c r="D187" s="107" t="s">
        <v>412</v>
      </c>
      <c r="E187" s="98" t="s">
        <v>415</v>
      </c>
      <c r="F187" s="97">
        <v>5</v>
      </c>
      <c r="G187" s="97"/>
      <c r="H187" s="97"/>
      <c r="I187" s="115">
        <v>100</v>
      </c>
      <c r="J187" s="97" t="s">
        <v>390</v>
      </c>
      <c r="K187" s="97" t="s">
        <v>391</v>
      </c>
      <c r="L187" s="108" t="s">
        <v>421</v>
      </c>
      <c r="Q187" s="45"/>
      <c r="R187" s="45"/>
      <c r="S187" s="59"/>
      <c r="T187" s="59"/>
      <c r="U187" s="45"/>
      <c r="V187" s="45"/>
      <c r="W187" s="45"/>
      <c r="X187" s="45"/>
      <c r="Y187" s="45"/>
      <c r="Z187" s="45"/>
      <c r="AA187" s="45"/>
    </row>
    <row r="188" spans="1:27" x14ac:dyDescent="0.25">
      <c r="A188" s="41"/>
      <c r="B188" s="93">
        <v>177</v>
      </c>
      <c r="C188" s="93">
        <v>2</v>
      </c>
      <c r="D188" s="104" t="s">
        <v>285</v>
      </c>
      <c r="E188" s="94" t="s">
        <v>287</v>
      </c>
      <c r="F188" s="93">
        <v>8</v>
      </c>
      <c r="G188" s="93"/>
      <c r="H188" s="93"/>
      <c r="I188" s="116">
        <v>100</v>
      </c>
      <c r="J188" s="93" t="s">
        <v>390</v>
      </c>
      <c r="K188" s="93" t="s">
        <v>391</v>
      </c>
      <c r="L188" s="105" t="s">
        <v>395</v>
      </c>
      <c r="Q188" s="45"/>
      <c r="R188" s="45"/>
      <c r="S188" s="59"/>
      <c r="T188" s="59"/>
      <c r="U188" s="45"/>
      <c r="V188" s="45"/>
      <c r="W188" s="45"/>
      <c r="X188" s="45"/>
      <c r="Y188" s="45"/>
      <c r="Z188" s="45"/>
      <c r="AA188" s="45"/>
    </row>
    <row r="189" spans="1:27" x14ac:dyDescent="0.25">
      <c r="A189" s="41"/>
      <c r="B189" s="95">
        <v>177</v>
      </c>
      <c r="C189" s="95">
        <v>2</v>
      </c>
      <c r="D189" s="106" t="s">
        <v>285</v>
      </c>
      <c r="E189" s="96" t="s">
        <v>352</v>
      </c>
      <c r="F189" s="95">
        <v>8</v>
      </c>
      <c r="G189" s="95"/>
      <c r="H189" s="95"/>
      <c r="I189" s="114">
        <v>100</v>
      </c>
      <c r="J189" s="95" t="s">
        <v>390</v>
      </c>
      <c r="K189" s="95" t="s">
        <v>391</v>
      </c>
      <c r="L189" s="105" t="s">
        <v>417</v>
      </c>
      <c r="Q189" s="45"/>
      <c r="R189" s="45"/>
      <c r="S189" s="59"/>
      <c r="T189" s="59"/>
      <c r="U189" s="45"/>
      <c r="V189" s="45"/>
      <c r="W189" s="45"/>
      <c r="X189" s="45"/>
      <c r="Y189" s="45"/>
      <c r="Z189" s="45"/>
      <c r="AA189" s="45"/>
    </row>
    <row r="190" spans="1:27" x14ac:dyDescent="0.25">
      <c r="A190" s="41"/>
      <c r="B190" s="95">
        <v>177</v>
      </c>
      <c r="C190" s="95">
        <v>2</v>
      </c>
      <c r="D190" s="106" t="s">
        <v>285</v>
      </c>
      <c r="E190" s="96" t="s">
        <v>291</v>
      </c>
      <c r="F190" s="95">
        <v>8</v>
      </c>
      <c r="G190" s="95"/>
      <c r="H190" s="95"/>
      <c r="I190" s="114">
        <v>100</v>
      </c>
      <c r="J190" s="95" t="s">
        <v>390</v>
      </c>
      <c r="K190" s="95" t="s">
        <v>391</v>
      </c>
      <c r="L190" s="105" t="s">
        <v>397</v>
      </c>
      <c r="Q190" s="45"/>
      <c r="R190" s="45"/>
      <c r="S190" s="59"/>
      <c r="T190" s="59"/>
      <c r="U190" s="45"/>
      <c r="V190" s="45"/>
      <c r="W190" s="45"/>
      <c r="X190" s="45"/>
      <c r="Y190" s="45"/>
      <c r="Z190" s="45"/>
      <c r="AA190" s="45"/>
    </row>
    <row r="191" spans="1:27" x14ac:dyDescent="0.25">
      <c r="A191" s="41"/>
      <c r="B191" s="95">
        <v>177</v>
      </c>
      <c r="C191" s="95">
        <v>2</v>
      </c>
      <c r="D191" s="106" t="s">
        <v>285</v>
      </c>
      <c r="E191" s="96" t="s">
        <v>293</v>
      </c>
      <c r="F191" s="95">
        <v>8</v>
      </c>
      <c r="G191" s="95"/>
      <c r="H191" s="95"/>
      <c r="I191" s="114">
        <v>100</v>
      </c>
      <c r="J191" s="95" t="s">
        <v>390</v>
      </c>
      <c r="K191" s="95" t="s">
        <v>391</v>
      </c>
      <c r="L191" s="105" t="s">
        <v>398</v>
      </c>
      <c r="Q191" s="45"/>
      <c r="R191" s="45"/>
      <c r="S191" s="59"/>
      <c r="T191" s="59"/>
      <c r="U191" s="45"/>
      <c r="V191" s="45"/>
      <c r="W191" s="45"/>
      <c r="X191" s="45"/>
      <c r="Y191" s="45"/>
      <c r="Z191" s="45"/>
      <c r="AA191" s="45"/>
    </row>
    <row r="192" spans="1:27" x14ac:dyDescent="0.25">
      <c r="A192" s="41"/>
      <c r="B192" s="95">
        <v>177</v>
      </c>
      <c r="C192" s="95">
        <v>2</v>
      </c>
      <c r="D192" s="106" t="s">
        <v>285</v>
      </c>
      <c r="E192" s="96" t="s">
        <v>302</v>
      </c>
      <c r="F192" s="95">
        <v>8</v>
      </c>
      <c r="G192" s="95"/>
      <c r="H192" s="95"/>
      <c r="I192" s="114">
        <v>100</v>
      </c>
      <c r="J192" s="95" t="s">
        <v>390</v>
      </c>
      <c r="K192" s="95" t="s">
        <v>391</v>
      </c>
      <c r="L192" s="105" t="s">
        <v>401</v>
      </c>
      <c r="Q192" s="45"/>
      <c r="R192" s="45"/>
      <c r="S192" s="59"/>
      <c r="T192" s="59"/>
      <c r="U192" s="45"/>
      <c r="V192" s="45"/>
      <c r="W192" s="45"/>
      <c r="X192" s="45"/>
      <c r="Y192" s="45"/>
      <c r="Z192" s="45"/>
      <c r="AA192" s="45"/>
    </row>
    <row r="193" spans="1:38" x14ac:dyDescent="0.25">
      <c r="A193" s="41"/>
      <c r="B193" s="95">
        <v>177</v>
      </c>
      <c r="C193" s="95">
        <v>2</v>
      </c>
      <c r="D193" s="106" t="s">
        <v>285</v>
      </c>
      <c r="E193" s="96" t="s">
        <v>354</v>
      </c>
      <c r="F193" s="95">
        <v>8</v>
      </c>
      <c r="G193" s="95"/>
      <c r="H193" s="95"/>
      <c r="I193" s="114">
        <v>100</v>
      </c>
      <c r="J193" s="95" t="s">
        <v>390</v>
      </c>
      <c r="K193" s="95" t="s">
        <v>402</v>
      </c>
      <c r="L193" s="105" t="s">
        <v>422</v>
      </c>
      <c r="Q193" s="45"/>
      <c r="R193" s="45"/>
      <c r="S193" s="59"/>
      <c r="T193" s="59"/>
      <c r="U193" s="45"/>
      <c r="V193" s="45"/>
      <c r="W193" s="45"/>
      <c r="X193" s="45"/>
      <c r="Y193" s="45"/>
      <c r="Z193" s="45"/>
      <c r="AA193" s="45"/>
    </row>
    <row r="194" spans="1:38" ht="12" thickBot="1" x14ac:dyDescent="0.3">
      <c r="A194" s="41"/>
      <c r="B194" s="97">
        <v>177</v>
      </c>
      <c r="C194" s="97">
        <v>2</v>
      </c>
      <c r="D194" s="107" t="s">
        <v>285</v>
      </c>
      <c r="E194" s="98" t="s">
        <v>356</v>
      </c>
      <c r="F194" s="97">
        <v>8</v>
      </c>
      <c r="G194" s="97"/>
      <c r="H194" s="97"/>
      <c r="I194" s="115">
        <v>100</v>
      </c>
      <c r="J194" s="97" t="s">
        <v>390</v>
      </c>
      <c r="K194" s="97" t="s">
        <v>391</v>
      </c>
      <c r="L194" s="108" t="s">
        <v>419</v>
      </c>
      <c r="Q194" s="45"/>
      <c r="R194" s="45"/>
      <c r="S194" s="59"/>
      <c r="T194" s="59"/>
      <c r="U194" s="45"/>
      <c r="V194" s="45"/>
      <c r="W194" s="45"/>
      <c r="X194" s="45"/>
      <c r="Y194" s="45"/>
      <c r="Z194" s="45"/>
      <c r="AA194" s="45"/>
    </row>
    <row r="195" spans="1:38" x14ac:dyDescent="0.25">
      <c r="A195" s="41"/>
      <c r="B195" s="95">
        <v>179</v>
      </c>
      <c r="C195" s="95">
        <v>2</v>
      </c>
      <c r="D195" s="106" t="s">
        <v>310</v>
      </c>
      <c r="E195" s="96" t="s">
        <v>311</v>
      </c>
      <c r="F195" s="95">
        <v>6</v>
      </c>
      <c r="G195" s="95"/>
      <c r="H195" s="95"/>
      <c r="I195" s="114">
        <v>100</v>
      </c>
      <c r="J195" s="95" t="s">
        <v>390</v>
      </c>
      <c r="K195" s="95" t="s">
        <v>391</v>
      </c>
      <c r="L195" s="105" t="s">
        <v>404</v>
      </c>
      <c r="Q195" s="45"/>
      <c r="R195" s="45"/>
      <c r="S195" s="59"/>
      <c r="T195" s="59"/>
      <c r="U195" s="45"/>
      <c r="V195" s="45"/>
      <c r="W195" s="45"/>
      <c r="X195" s="45"/>
      <c r="Y195" s="45"/>
      <c r="Z195" s="45"/>
      <c r="AA195" s="45"/>
    </row>
    <row r="196" spans="1:38" x14ac:dyDescent="0.25">
      <c r="A196" s="41"/>
      <c r="B196" s="95">
        <v>179</v>
      </c>
      <c r="C196" s="95">
        <v>2</v>
      </c>
      <c r="D196" s="106" t="s">
        <v>310</v>
      </c>
      <c r="E196" s="96" t="s">
        <v>313</v>
      </c>
      <c r="F196" s="95">
        <v>6</v>
      </c>
      <c r="G196" s="95"/>
      <c r="H196" s="95"/>
      <c r="I196" s="114">
        <v>100</v>
      </c>
      <c r="J196" s="95" t="s">
        <v>390</v>
      </c>
      <c r="K196" s="95" t="s">
        <v>391</v>
      </c>
      <c r="L196" s="105" t="s">
        <v>405</v>
      </c>
      <c r="Q196" s="45"/>
      <c r="R196" s="45"/>
      <c r="S196" s="59"/>
      <c r="T196" s="59"/>
      <c r="U196" s="45"/>
      <c r="V196" s="45"/>
      <c r="W196" s="45"/>
      <c r="X196" s="45"/>
      <c r="Y196" s="45"/>
      <c r="Z196" s="45"/>
      <c r="AA196" s="45"/>
    </row>
    <row r="197" spans="1:38" x14ac:dyDescent="0.25">
      <c r="A197" s="41"/>
      <c r="B197" s="95">
        <v>179</v>
      </c>
      <c r="C197" s="95">
        <v>2</v>
      </c>
      <c r="D197" s="106" t="s">
        <v>310</v>
      </c>
      <c r="E197" s="96" t="s">
        <v>339</v>
      </c>
      <c r="F197" s="95">
        <v>6</v>
      </c>
      <c r="G197" s="95"/>
      <c r="H197" s="95"/>
      <c r="I197" s="114">
        <v>100</v>
      </c>
      <c r="J197" s="95" t="s">
        <v>390</v>
      </c>
      <c r="K197" s="95" t="s">
        <v>391</v>
      </c>
      <c r="L197" s="105" t="s">
        <v>407</v>
      </c>
      <c r="Q197" s="45"/>
      <c r="R197" s="45"/>
      <c r="S197" s="59"/>
      <c r="T197" s="59"/>
      <c r="U197" s="45"/>
      <c r="V197" s="45"/>
      <c r="W197" s="45"/>
      <c r="X197" s="45"/>
      <c r="Y197" s="45"/>
      <c r="Z197" s="45"/>
      <c r="AA197" s="45"/>
    </row>
    <row r="198" spans="1:38" ht="12" thickBot="1" x14ac:dyDescent="0.3">
      <c r="A198" s="41"/>
      <c r="B198" s="97">
        <v>179</v>
      </c>
      <c r="C198" s="97">
        <v>2</v>
      </c>
      <c r="D198" s="107" t="s">
        <v>310</v>
      </c>
      <c r="E198" s="98" t="s">
        <v>341</v>
      </c>
      <c r="F198" s="97">
        <v>6</v>
      </c>
      <c r="G198" s="97"/>
      <c r="H198" s="97"/>
      <c r="I198" s="115">
        <v>100</v>
      </c>
      <c r="J198" s="97" t="s">
        <v>390</v>
      </c>
      <c r="K198" s="97" t="s">
        <v>391</v>
      </c>
      <c r="L198" s="108" t="s">
        <v>406</v>
      </c>
      <c r="Q198" s="45"/>
      <c r="R198" s="45"/>
      <c r="S198" s="59"/>
      <c r="T198" s="59"/>
      <c r="U198" s="45"/>
      <c r="V198" s="45"/>
      <c r="W198" s="45"/>
      <c r="X198" s="45"/>
      <c r="Y198" s="45"/>
      <c r="Z198" s="45"/>
      <c r="AA198" s="45"/>
    </row>
    <row r="201" spans="1:38" ht="15.75" customHeight="1" x14ac:dyDescent="0.25">
      <c r="B201" s="40" t="s">
        <v>423</v>
      </c>
      <c r="Q201" s="40" t="s">
        <v>423</v>
      </c>
    </row>
    <row r="202" spans="1:38" ht="15.75" x14ac:dyDescent="0.25">
      <c r="A202" s="41"/>
      <c r="B202" s="40" t="s">
        <v>424</v>
      </c>
      <c r="D202" s="40"/>
      <c r="Q202" s="40" t="s">
        <v>425</v>
      </c>
      <c r="S202" s="40"/>
      <c r="AE202" s="41" t="str">
        <f>$AE$1&amp;$Q202</f>
        <v>insert into M_EXCLSN_MR</v>
      </c>
    </row>
    <row r="203" spans="1:38" x14ac:dyDescent="0.25">
      <c r="B203" s="43" t="s">
        <v>426</v>
      </c>
      <c r="C203" s="43" t="s">
        <v>427</v>
      </c>
      <c r="D203" s="43" t="s">
        <v>428</v>
      </c>
      <c r="E203" s="43" t="s">
        <v>429</v>
      </c>
      <c r="F203" s="43" t="s">
        <v>430</v>
      </c>
      <c r="G203" s="43" t="s">
        <v>368</v>
      </c>
      <c r="Q203" s="43" t="s">
        <v>426</v>
      </c>
      <c r="R203" s="43" t="s">
        <v>431</v>
      </c>
      <c r="S203" s="43" t="s">
        <v>432</v>
      </c>
      <c r="T203" s="44"/>
      <c r="U203" s="44"/>
      <c r="V203" s="44"/>
      <c r="AE203" s="41" t="str">
        <f>"("&amp;Q203&amp;","&amp;R203&amp;","&amp;S203&amp;")values("</f>
        <v>(MR,YM_F,YM_T)values(</v>
      </c>
    </row>
    <row r="204" spans="1:38" ht="22.5" x14ac:dyDescent="0.25">
      <c r="B204" s="46" t="s">
        <v>433</v>
      </c>
      <c r="C204" s="46" t="s">
        <v>372</v>
      </c>
      <c r="D204" s="46" t="s">
        <v>373</v>
      </c>
      <c r="E204" s="46" t="s">
        <v>372</v>
      </c>
      <c r="F204" s="46" t="s">
        <v>373</v>
      </c>
      <c r="G204" s="46" t="s">
        <v>375</v>
      </c>
      <c r="Q204" s="46" t="s">
        <v>433</v>
      </c>
      <c r="R204" s="46" t="s">
        <v>434</v>
      </c>
      <c r="S204" s="46" t="s">
        <v>434</v>
      </c>
      <c r="T204" s="44"/>
      <c r="U204" s="44"/>
      <c r="V204" s="44"/>
    </row>
    <row r="205" spans="1:38" ht="33.75" x14ac:dyDescent="0.25">
      <c r="B205" s="46" t="s">
        <v>435</v>
      </c>
      <c r="C205" s="46" t="s">
        <v>179</v>
      </c>
      <c r="D205" s="46" t="s">
        <v>180</v>
      </c>
      <c r="E205" s="46" t="s">
        <v>181</v>
      </c>
      <c r="F205" s="46" t="s">
        <v>182</v>
      </c>
      <c r="G205" s="46" t="s">
        <v>237</v>
      </c>
      <c r="Q205" s="46"/>
      <c r="R205" s="46"/>
      <c r="S205" s="46"/>
      <c r="T205" s="44"/>
      <c r="U205" s="44"/>
      <c r="V205" s="44"/>
    </row>
    <row r="206" spans="1:38" ht="22.5" x14ac:dyDescent="0.25">
      <c r="B206" s="46" t="s">
        <v>436</v>
      </c>
      <c r="C206" s="46"/>
      <c r="D206" s="46"/>
      <c r="E206" s="46"/>
      <c r="F206" s="46"/>
      <c r="G206" s="60" t="s">
        <v>437</v>
      </c>
      <c r="Q206" s="46"/>
      <c r="R206" s="46"/>
      <c r="S206" s="46"/>
      <c r="T206" s="44"/>
      <c r="U206" s="44"/>
      <c r="V206" s="45"/>
      <c r="AG206" s="43" t="s">
        <v>426</v>
      </c>
      <c r="AH206" s="43" t="s">
        <v>431</v>
      </c>
      <c r="AI206" s="43" t="s">
        <v>432</v>
      </c>
    </row>
    <row r="207" spans="1:38" x14ac:dyDescent="0.25">
      <c r="B207" s="48">
        <v>123180</v>
      </c>
      <c r="C207" s="57" t="s">
        <v>438</v>
      </c>
      <c r="D207" s="57" t="s">
        <v>439</v>
      </c>
      <c r="E207" s="57" t="s">
        <v>438</v>
      </c>
      <c r="F207" s="57" t="s">
        <v>439</v>
      </c>
      <c r="G207" s="105" t="s">
        <v>440</v>
      </c>
      <c r="Q207" s="48">
        <f t="shared" ref="Q207" si="19">IF(ISBLANK(B207),"",B207)</f>
        <v>123180</v>
      </c>
      <c r="R207" s="58" t="str">
        <f>IF(C207="","",TEXT(C207,"0000")&amp;TEXT(D207,"00"))</f>
        <v>201705</v>
      </c>
      <c r="S207" s="58" t="str">
        <f>IF(E207="","",TEXT(E207,"0000")&amp;TEXT(F207,"00"))</f>
        <v>201705</v>
      </c>
      <c r="T207" s="59"/>
      <c r="U207" s="59"/>
      <c r="V207" s="45"/>
      <c r="AE207" s="49" t="str">
        <f>$AE$202&amp;$AE$203&amp;$AF207</f>
        <v>insert into M_EXCLSN_MR(MR,YM_F,YM_T)values(123180,to_date('20170501','YYYYMMDD'),to_date('20170501','YYYYMMDD'));</v>
      </c>
      <c r="AF207" s="50" t="str">
        <f>AG207&amp;AH207&amp;AI207&amp;AJ207</f>
        <v>123180,to_date('20170501','YYYYMMDD'),to_date('20170501','YYYYMMDD'));</v>
      </c>
      <c r="AG207" s="51">
        <f>IF(Q207="","NULL",IF(LEFT(Q$204,1)="N",Q207,IF(LEFT(Q$204,1)="D","to_date('"&amp;Q207&amp;"01','YYYYMMDD')","'"&amp;Q207&amp;"'")))</f>
        <v>123180</v>
      </c>
      <c r="AH207" s="52" t="str">
        <f>IF(R207="",",NULL",IF(LEFT(R$204,1)="N",","&amp;R207,IF(LEFT(R$204,1)="D",",to_date('"&amp;R207&amp;"01','YYYYMMDD')",",'"&amp;R207&amp;"'")))</f>
        <v>,to_date('20170501','YYYYMMDD')</v>
      </c>
      <c r="AI207" s="52" t="str">
        <f>IF(S207="",",NULL",IF(LEFT(S$204,1)="N",","&amp;S207,IF(LEFT(S$204,1)="D",",to_date('"&amp;S207&amp;"01','YYYYMMDD')",",'"&amp;S207&amp;"'")))</f>
        <v>,to_date('20170501','YYYYMMDD')</v>
      </c>
      <c r="AJ207" s="53" t="s">
        <v>138</v>
      </c>
    </row>
    <row r="208" spans="1:38" x14ac:dyDescent="0.25">
      <c r="T208" s="45"/>
      <c r="U208" s="45"/>
      <c r="V208" s="45"/>
      <c r="AE208" s="41"/>
      <c r="AF208" s="41"/>
      <c r="AG208" s="41"/>
      <c r="AH208" s="41"/>
      <c r="AI208" s="41"/>
      <c r="AJ208" s="41"/>
      <c r="AK208" s="41"/>
      <c r="AL208" s="41"/>
    </row>
    <row r="209" spans="1:38" x14ac:dyDescent="0.25">
      <c r="B209" s="8" t="s">
        <v>441</v>
      </c>
      <c r="T209" s="45"/>
      <c r="U209" s="45"/>
      <c r="V209" s="45"/>
      <c r="AE209" s="41"/>
      <c r="AF209" s="41"/>
      <c r="AG209" s="41"/>
      <c r="AH209" s="41"/>
      <c r="AI209" s="41"/>
      <c r="AJ209" s="41"/>
      <c r="AK209" s="41"/>
      <c r="AL209" s="41"/>
    </row>
    <row r="210" spans="1:38" x14ac:dyDescent="0.25">
      <c r="T210" s="45"/>
      <c r="U210" s="45"/>
      <c r="V210" s="45"/>
    </row>
    <row r="211" spans="1:38" x14ac:dyDescent="0.25">
      <c r="T211" s="45"/>
      <c r="U211" s="45"/>
      <c r="V211" s="45"/>
    </row>
    <row r="212" spans="1:38" ht="15.75" customHeight="1" x14ac:dyDescent="0.25">
      <c r="B212" s="40" t="s">
        <v>442</v>
      </c>
      <c r="Q212" s="40" t="s">
        <v>442</v>
      </c>
      <c r="T212" s="45"/>
      <c r="U212" s="45"/>
      <c r="V212" s="45"/>
    </row>
    <row r="213" spans="1:38" ht="15.75" x14ac:dyDescent="0.25">
      <c r="A213" s="41"/>
      <c r="B213" s="40" t="s">
        <v>55</v>
      </c>
      <c r="D213" s="40"/>
      <c r="E213" s="117"/>
      <c r="G213" s="41"/>
      <c r="H213" s="41"/>
      <c r="I213" s="41"/>
      <c r="J213" s="41"/>
      <c r="Q213" s="40" t="s">
        <v>36</v>
      </c>
      <c r="S213" s="40"/>
      <c r="T213" s="118"/>
      <c r="U213" s="45"/>
      <c r="V213" s="45"/>
      <c r="W213" s="41"/>
      <c r="X213" s="41"/>
      <c r="Y213" s="41"/>
      <c r="AE213" s="41" t="str">
        <f>$AE$1&amp;$Q213</f>
        <v>insert into M_EXCLSN_SD</v>
      </c>
    </row>
    <row r="214" spans="1:38" x14ac:dyDescent="0.25">
      <c r="B214" s="43" t="s">
        <v>443</v>
      </c>
      <c r="C214" s="43" t="s">
        <v>158</v>
      </c>
      <c r="D214" s="43" t="s">
        <v>159</v>
      </c>
      <c r="E214" s="43" t="s">
        <v>160</v>
      </c>
      <c r="F214" s="43" t="s">
        <v>161</v>
      </c>
      <c r="G214" s="43" t="s">
        <v>368</v>
      </c>
      <c r="Q214" s="43" t="s">
        <v>443</v>
      </c>
      <c r="R214" s="43" t="s">
        <v>167</v>
      </c>
      <c r="S214" s="43" t="s">
        <v>168</v>
      </c>
      <c r="T214" s="44"/>
      <c r="U214" s="44"/>
      <c r="V214" s="44"/>
      <c r="AE214" s="41" t="str">
        <f>"("&amp;Q214&amp;","&amp;R214&amp;","&amp;S214&amp;")values("</f>
        <v>(SD_ID,YM_F,YM_T)values(</v>
      </c>
    </row>
    <row r="215" spans="1:38" ht="22.5" x14ac:dyDescent="0.25">
      <c r="B215" s="46" t="s">
        <v>444</v>
      </c>
      <c r="C215" s="46" t="s">
        <v>372</v>
      </c>
      <c r="D215" s="46" t="s">
        <v>373</v>
      </c>
      <c r="E215" s="46" t="s">
        <v>372</v>
      </c>
      <c r="F215" s="46" t="s">
        <v>373</v>
      </c>
      <c r="G215" s="46" t="s">
        <v>375</v>
      </c>
      <c r="Q215" s="46" t="s">
        <v>444</v>
      </c>
      <c r="R215" s="46" t="s">
        <v>175</v>
      </c>
      <c r="S215" s="46" t="s">
        <v>175</v>
      </c>
      <c r="T215" s="44"/>
      <c r="U215" s="44"/>
      <c r="V215" s="44"/>
    </row>
    <row r="216" spans="1:38" ht="33.75" x14ac:dyDescent="0.25">
      <c r="B216" s="46" t="s">
        <v>445</v>
      </c>
      <c r="C216" s="46" t="s">
        <v>179</v>
      </c>
      <c r="D216" s="46" t="s">
        <v>180</v>
      </c>
      <c r="E216" s="46" t="s">
        <v>181</v>
      </c>
      <c r="F216" s="46" t="s">
        <v>182</v>
      </c>
      <c r="G216" s="46" t="s">
        <v>237</v>
      </c>
      <c r="Q216" s="46"/>
      <c r="R216" s="46"/>
      <c r="S216" s="46"/>
      <c r="T216" s="44"/>
      <c r="U216" s="44"/>
      <c r="V216" s="44"/>
    </row>
    <row r="217" spans="1:38" ht="33.75" x14ac:dyDescent="0.25">
      <c r="B217" s="46" t="s">
        <v>446</v>
      </c>
      <c r="C217" s="46"/>
      <c r="D217" s="46"/>
      <c r="E217" s="46"/>
      <c r="F217" s="46"/>
      <c r="G217" s="60" t="s">
        <v>447</v>
      </c>
      <c r="Q217" s="46"/>
      <c r="R217" s="46"/>
      <c r="S217" s="46"/>
      <c r="T217" s="44"/>
      <c r="U217" s="44"/>
      <c r="V217" s="45"/>
      <c r="AG217" s="43" t="s">
        <v>443</v>
      </c>
      <c r="AH217" s="43" t="s">
        <v>167</v>
      </c>
      <c r="AI217" s="43" t="s">
        <v>168</v>
      </c>
    </row>
    <row r="218" spans="1:38" x14ac:dyDescent="0.25">
      <c r="B218" s="48"/>
      <c r="C218" s="57"/>
      <c r="D218" s="57"/>
      <c r="E218" s="57"/>
      <c r="F218" s="57"/>
      <c r="G218" s="105"/>
      <c r="Q218" s="48" t="str">
        <f t="shared" ref="Q218" si="20">IF(ISBLANK(B218),"",B218)</f>
        <v/>
      </c>
      <c r="R218" s="58" t="str">
        <f>IF(C218="","",TEXT(C218,"0000")&amp;TEXT(D218,"00"))</f>
        <v/>
      </c>
      <c r="S218" s="58" t="str">
        <f>IF(E218="","",TEXT(E218,"0000")&amp;TEXT(F218,"00"))</f>
        <v/>
      </c>
      <c r="T218" s="59"/>
      <c r="U218" s="59"/>
      <c r="V218" s="45"/>
      <c r="AE218" s="49" t="str">
        <f>$AE$213&amp;$AE$214&amp;$AF218</f>
        <v>insert into M_EXCLSN_SD(SD_ID,YM_F,YM_T)values(NULL,NULL,NULL);</v>
      </c>
      <c r="AF218" s="50" t="str">
        <f>AG218&amp;AH218&amp;AI218&amp;AJ218</f>
        <v>NULL,NULL,NULL);</v>
      </c>
      <c r="AG218" s="51" t="str">
        <f>IF(Q218="","NULL",IF(LEFT(Q$215,1)="N",Q218,IF(LEFT(Q$215,1)="D","to_date('"&amp;Q218&amp;"01','YYYYMMDD')","'"&amp;Q218&amp;"'")))</f>
        <v>NULL</v>
      </c>
      <c r="AH218" s="52" t="str">
        <f>IF(R218="",",NULL",IF(LEFT(R$215,1)="N",","&amp;R218,IF(LEFT(R$215,1)="D",",to_date('"&amp;R218&amp;"01','YYYYMMDD')",",'"&amp;R218&amp;"'")))</f>
        <v>,NULL</v>
      </c>
      <c r="AI218" s="52" t="str">
        <f>IF(S218="",",NULL",IF(LEFT(S$215,1)="N",","&amp;S218,IF(LEFT(S$215,1)="D",",to_date('"&amp;S218&amp;"01','YYYYMMDD')",",'"&amp;S218&amp;"'")))</f>
        <v>,NULL</v>
      </c>
      <c r="AJ218" s="53" t="s">
        <v>448</v>
      </c>
    </row>
    <row r="219" spans="1:38" x14ac:dyDescent="0.25">
      <c r="T219" s="45"/>
      <c r="U219" s="45"/>
      <c r="V219" s="45"/>
    </row>
    <row r="220" spans="1:38" x14ac:dyDescent="0.25">
      <c r="B220" s="8" t="s">
        <v>449</v>
      </c>
      <c r="T220" s="45"/>
      <c r="U220" s="45"/>
      <c r="V220" s="45"/>
    </row>
    <row r="221" spans="1:38" x14ac:dyDescent="0.25">
      <c r="T221" s="45"/>
      <c r="U221" s="45"/>
      <c r="V221" s="45"/>
    </row>
    <row r="222" spans="1:38" x14ac:dyDescent="0.25">
      <c r="T222" s="45"/>
      <c r="U222" s="45"/>
      <c r="V222" s="45"/>
    </row>
    <row r="223" spans="1:38" ht="15.75" customHeight="1" x14ac:dyDescent="0.25">
      <c r="B223" s="40" t="s">
        <v>450</v>
      </c>
      <c r="Q223" s="40" t="s">
        <v>450</v>
      </c>
      <c r="T223" s="45"/>
      <c r="U223" s="45"/>
      <c r="V223" s="45"/>
    </row>
    <row r="224" spans="1:38" ht="15.75" x14ac:dyDescent="0.25">
      <c r="A224" s="41"/>
      <c r="B224" s="40" t="s">
        <v>451</v>
      </c>
      <c r="D224" s="40"/>
      <c r="E224" s="117"/>
      <c r="G224" s="41"/>
      <c r="H224" s="41"/>
      <c r="I224" s="41"/>
      <c r="J224" s="41"/>
      <c r="Q224" s="40" t="s">
        <v>452</v>
      </c>
      <c r="S224" s="40"/>
      <c r="T224" s="118"/>
      <c r="U224" s="45"/>
      <c r="V224" s="45"/>
      <c r="W224" s="41"/>
      <c r="X224" s="41"/>
      <c r="Y224" s="41"/>
      <c r="AE224" s="41" t="str">
        <f>$AE$1&amp;$Q224</f>
        <v>insert into M_EXCLSN_SR</v>
      </c>
    </row>
    <row r="225" spans="1:36" x14ac:dyDescent="0.25">
      <c r="B225" s="43" t="s">
        <v>453</v>
      </c>
      <c r="C225" s="43" t="s">
        <v>454</v>
      </c>
      <c r="D225" s="43" t="s">
        <v>455</v>
      </c>
      <c r="E225" s="43" t="s">
        <v>456</v>
      </c>
      <c r="F225" s="43" t="s">
        <v>457</v>
      </c>
      <c r="G225" s="43" t="s">
        <v>368</v>
      </c>
      <c r="Q225" s="43" t="s">
        <v>453</v>
      </c>
      <c r="R225" s="43" t="s">
        <v>458</v>
      </c>
      <c r="S225" s="43" t="s">
        <v>459</v>
      </c>
      <c r="T225" s="44"/>
      <c r="U225" s="44"/>
      <c r="V225" s="44"/>
      <c r="AE225" s="41" t="str">
        <f>"("&amp;Q225&amp;","&amp;R225&amp;","&amp;S225&amp;")values("</f>
        <v>(SR_ID,YM_F,YM_T)values(</v>
      </c>
    </row>
    <row r="226" spans="1:36" ht="22.5" x14ac:dyDescent="0.25">
      <c r="B226" s="46" t="s">
        <v>460</v>
      </c>
      <c r="C226" s="46" t="s">
        <v>372</v>
      </c>
      <c r="D226" s="46" t="s">
        <v>373</v>
      </c>
      <c r="E226" s="46" t="s">
        <v>372</v>
      </c>
      <c r="F226" s="46" t="s">
        <v>373</v>
      </c>
      <c r="G226" s="46" t="s">
        <v>375</v>
      </c>
      <c r="Q226" s="46" t="s">
        <v>460</v>
      </c>
      <c r="R226" s="46" t="s">
        <v>461</v>
      </c>
      <c r="S226" s="46" t="s">
        <v>461</v>
      </c>
      <c r="T226" s="44"/>
      <c r="U226" s="44"/>
      <c r="V226" s="44"/>
    </row>
    <row r="227" spans="1:36" ht="33.75" x14ac:dyDescent="0.25">
      <c r="B227" s="46" t="s">
        <v>462</v>
      </c>
      <c r="C227" s="46" t="s">
        <v>179</v>
      </c>
      <c r="D227" s="46" t="s">
        <v>180</v>
      </c>
      <c r="E227" s="46" t="s">
        <v>181</v>
      </c>
      <c r="F227" s="46" t="s">
        <v>182</v>
      </c>
      <c r="G227" s="46" t="s">
        <v>237</v>
      </c>
      <c r="Q227" s="46"/>
      <c r="R227" s="46"/>
      <c r="S227" s="46"/>
      <c r="T227" s="44"/>
      <c r="U227" s="44"/>
      <c r="V227" s="44"/>
    </row>
    <row r="228" spans="1:36" ht="33.75" x14ac:dyDescent="0.25">
      <c r="B228" s="46" t="s">
        <v>463</v>
      </c>
      <c r="C228" s="46"/>
      <c r="D228" s="46"/>
      <c r="E228" s="46"/>
      <c r="F228" s="46"/>
      <c r="G228" s="60" t="s">
        <v>464</v>
      </c>
      <c r="Q228" s="46"/>
      <c r="R228" s="46"/>
      <c r="S228" s="46"/>
      <c r="T228" s="44"/>
      <c r="U228" s="44"/>
      <c r="V228" s="45"/>
      <c r="AG228" s="43" t="s">
        <v>453</v>
      </c>
      <c r="AH228" s="43" t="s">
        <v>458</v>
      </c>
      <c r="AI228" s="43" t="s">
        <v>459</v>
      </c>
    </row>
    <row r="229" spans="1:36" x14ac:dyDescent="0.25">
      <c r="B229" s="48"/>
      <c r="C229" s="57"/>
      <c r="D229" s="57"/>
      <c r="E229" s="57"/>
      <c r="F229" s="57"/>
      <c r="G229" s="105"/>
      <c r="Q229" s="48" t="str">
        <f t="shared" ref="Q229" si="21">IF(ISBLANK(B229),"",B229)</f>
        <v/>
      </c>
      <c r="R229" s="58" t="str">
        <f>IF(C229="","",TEXT(C229,"0000")&amp;TEXT(D229,"00"))</f>
        <v/>
      </c>
      <c r="S229" s="58" t="str">
        <f>IF(E229="","",TEXT(E229,"0000")&amp;TEXT(F229,"00"))</f>
        <v/>
      </c>
      <c r="T229" s="59"/>
      <c r="U229" s="59"/>
      <c r="V229" s="45"/>
      <c r="AE229" s="49" t="str">
        <f>$AE$224&amp;$AE$225&amp;$AF229</f>
        <v>insert into M_EXCLSN_SR(SR_ID,YM_F,YM_T)values(NULL,NULL,NULL);</v>
      </c>
      <c r="AF229" s="50" t="str">
        <f>AG229&amp;AH229&amp;AI229&amp;AJ229</f>
        <v>NULL,NULL,NULL);</v>
      </c>
      <c r="AG229" s="51" t="str">
        <f>IF(Q229="","NULL",IF(LEFT(Q$226,1)="N",Q229,IF(LEFT(Q$226,1)="D","to_date('"&amp;Q229&amp;"01','YYYYMMDD')","'"&amp;Q229&amp;"'")))</f>
        <v>NULL</v>
      </c>
      <c r="AH229" s="52" t="str">
        <f>IF(R229="",",NULL",IF(LEFT(R$226,1)="N",","&amp;R229,IF(LEFT(R$226,1)="D",",to_date('"&amp;R229&amp;"01','YYYYMMDD')",",'"&amp;R229&amp;"'")))</f>
        <v>,NULL</v>
      </c>
      <c r="AI229" s="52" t="str">
        <f>IF(S229="",",NULL",IF(LEFT(S$226,1)="N",","&amp;S229,IF(LEFT(S$226,1)="D",",to_date('"&amp;S229&amp;"01','YYYYMMDD')",",'"&amp;S229&amp;"'")))</f>
        <v>,NULL</v>
      </c>
      <c r="AJ229" s="53" t="s">
        <v>465</v>
      </c>
    </row>
    <row r="231" spans="1:36" x14ac:dyDescent="0.25">
      <c r="B231" s="8" t="s">
        <v>466</v>
      </c>
    </row>
    <row r="234" spans="1:36" ht="15.75" customHeight="1" x14ac:dyDescent="0.25">
      <c r="A234" s="39" t="s">
        <v>467</v>
      </c>
    </row>
    <row r="235" spans="1:36" ht="15.75" x14ac:dyDescent="0.25">
      <c r="B235" s="117"/>
      <c r="E235" s="40"/>
      <c r="Q235" s="117"/>
      <c r="T235" s="40"/>
    </row>
    <row r="236" spans="1:36" ht="15.75" customHeight="1" x14ac:dyDescent="0.25">
      <c r="B236" s="40" t="s">
        <v>468</v>
      </c>
      <c r="Q236" s="40" t="s">
        <v>468</v>
      </c>
    </row>
    <row r="237" spans="1:36" ht="15.75" x14ac:dyDescent="0.25">
      <c r="A237" s="41"/>
      <c r="B237" s="40" t="s">
        <v>469</v>
      </c>
      <c r="D237" s="40"/>
      <c r="E237" s="117"/>
      <c r="G237" s="41"/>
      <c r="H237" s="41"/>
      <c r="I237" s="41"/>
      <c r="J237" s="41"/>
      <c r="Q237" s="40" t="s">
        <v>470</v>
      </c>
      <c r="S237" s="40"/>
      <c r="T237" s="117"/>
      <c r="V237" s="41"/>
      <c r="W237" s="41"/>
      <c r="X237" s="41"/>
      <c r="Y237" s="41"/>
      <c r="AE237" s="41" t="str">
        <f>$AE$1&amp;$Q237</f>
        <v>insert into P_PRCS_SOU</v>
      </c>
    </row>
    <row r="238" spans="1:36" x14ac:dyDescent="0.25">
      <c r="B238" s="119" t="s">
        <v>471</v>
      </c>
      <c r="D238" s="45"/>
      <c r="Q238" s="119" t="s">
        <v>471</v>
      </c>
      <c r="S238" s="45"/>
      <c r="AE238" s="41" t="str">
        <f>"("&amp;Q238&amp;")values("</f>
        <v>(SOU)values(</v>
      </c>
    </row>
    <row r="239" spans="1:36" x14ac:dyDescent="0.25">
      <c r="B239" s="46" t="s">
        <v>173</v>
      </c>
      <c r="D239" s="45"/>
      <c r="Q239" s="46" t="s">
        <v>173</v>
      </c>
      <c r="S239" s="45"/>
    </row>
    <row r="240" spans="1:36" ht="22.5" x14ac:dyDescent="0.25">
      <c r="B240" s="46" t="s">
        <v>472</v>
      </c>
      <c r="D240" s="44"/>
      <c r="Q240" s="46"/>
      <c r="S240" s="44"/>
    </row>
    <row r="241" spans="2:36" x14ac:dyDescent="0.25">
      <c r="B241" s="46"/>
      <c r="D241" s="44"/>
      <c r="Q241" s="46"/>
      <c r="S241" s="44"/>
      <c r="AG241" s="119" t="s">
        <v>471</v>
      </c>
    </row>
    <row r="242" spans="2:36" x14ac:dyDescent="0.25">
      <c r="B242" s="57" t="s">
        <v>473</v>
      </c>
      <c r="D242" s="59"/>
      <c r="Q242" s="48" t="str">
        <f t="shared" ref="Q242:Q246" si="22">IF(ISBLANK(B242),"",B242)</f>
        <v>02</v>
      </c>
      <c r="S242" s="59"/>
      <c r="AE242" s="49" t="str">
        <f>$AE$237&amp;$AE$238&amp;$AF242</f>
        <v>insert into P_PRCS_SOU(SOU)values('02');</v>
      </c>
      <c r="AF242" s="50" t="str">
        <f>AG242&amp;AH242</f>
        <v>'02');</v>
      </c>
      <c r="AG242" s="51" t="str">
        <f>IF(Q242="","NULL",IF(LEFT(Q$239,1)="N",Q242,IF(LEFT(Q$239,1)="D","to_date('"&amp;Q242&amp;"01','YYYYMMDD')","'"&amp;Q242&amp;"'")))</f>
        <v>'02'</v>
      </c>
      <c r="AH242" s="53" t="s">
        <v>474</v>
      </c>
      <c r="AI242" s="41"/>
      <c r="AJ242" s="41"/>
    </row>
    <row r="243" spans="2:36" x14ac:dyDescent="0.25">
      <c r="B243" s="57" t="s">
        <v>475</v>
      </c>
      <c r="D243" s="59"/>
      <c r="Q243" s="48" t="str">
        <f t="shared" si="22"/>
        <v>03</v>
      </c>
      <c r="S243" s="59"/>
      <c r="AE243" s="49" t="str">
        <f t="shared" ref="AE243:AE246" si="23">$AE$237&amp;$AE$238&amp;$AF243</f>
        <v>insert into P_PRCS_SOU(SOU)values('03');</v>
      </c>
      <c r="AF243" s="50" t="str">
        <f t="shared" ref="AF243:AF246" si="24">AG243&amp;AH243</f>
        <v>'03');</v>
      </c>
      <c r="AG243" s="51" t="str">
        <f t="shared" ref="AG243:AG246" si="25">IF(Q243="","NULL",IF(LEFT(Q$239,1)="N",Q243,IF(LEFT(Q$239,1)="D","to_date('"&amp;Q243&amp;"01','YYYYMMDD')","'"&amp;Q243&amp;"'")))</f>
        <v>'03'</v>
      </c>
      <c r="AH243" s="53" t="s">
        <v>476</v>
      </c>
    </row>
    <row r="244" spans="2:36" x14ac:dyDescent="0.25">
      <c r="B244" s="57" t="s">
        <v>477</v>
      </c>
      <c r="D244" s="59"/>
      <c r="Q244" s="48" t="str">
        <f t="shared" si="22"/>
        <v>04</v>
      </c>
      <c r="S244" s="59"/>
      <c r="AE244" s="49" t="str">
        <f t="shared" si="23"/>
        <v>insert into P_PRCS_SOU(SOU)values('04');</v>
      </c>
      <c r="AF244" s="50" t="str">
        <f t="shared" si="24"/>
        <v>'04');</v>
      </c>
      <c r="AG244" s="51" t="str">
        <f t="shared" si="25"/>
        <v>'04'</v>
      </c>
      <c r="AH244" s="53" t="s">
        <v>138</v>
      </c>
    </row>
    <row r="245" spans="2:36" x14ac:dyDescent="0.25">
      <c r="B245" s="57" t="s">
        <v>207</v>
      </c>
      <c r="D245" s="59"/>
      <c r="Q245" s="48" t="str">
        <f t="shared" si="22"/>
        <v>06</v>
      </c>
      <c r="S245" s="59"/>
      <c r="AE245" s="49" t="str">
        <f t="shared" si="23"/>
        <v>insert into P_PRCS_SOU(SOU)values('06');</v>
      </c>
      <c r="AF245" s="50" t="str">
        <f t="shared" si="24"/>
        <v>'06');</v>
      </c>
      <c r="AG245" s="51" t="str">
        <f t="shared" si="25"/>
        <v>'06'</v>
      </c>
      <c r="AH245" s="53" t="s">
        <v>138</v>
      </c>
    </row>
    <row r="246" spans="2:36" x14ac:dyDescent="0.25">
      <c r="B246" s="57" t="s">
        <v>210</v>
      </c>
      <c r="D246" s="59"/>
      <c r="Q246" s="48" t="str">
        <f t="shared" si="22"/>
        <v>07</v>
      </c>
      <c r="S246" s="59"/>
      <c r="AE246" s="49" t="str">
        <f t="shared" si="23"/>
        <v>insert into P_PRCS_SOU(SOU)values('07');</v>
      </c>
      <c r="AF246" s="50" t="str">
        <f t="shared" si="24"/>
        <v>'07');</v>
      </c>
      <c r="AG246" s="51" t="str">
        <f t="shared" si="25"/>
        <v>'07'</v>
      </c>
      <c r="AH246" s="53" t="s">
        <v>138</v>
      </c>
    </row>
    <row r="247" spans="2:36" x14ac:dyDescent="0.25">
      <c r="AE247" s="41"/>
      <c r="AF247" s="41"/>
      <c r="AG247" s="41"/>
      <c r="AH247" s="41"/>
    </row>
    <row r="248" spans="2:36" ht="15.75" x14ac:dyDescent="0.25">
      <c r="B248" s="40" t="s">
        <v>478</v>
      </c>
      <c r="Q248" s="40" t="s">
        <v>478</v>
      </c>
    </row>
    <row r="249" spans="2:36" ht="15.75" x14ac:dyDescent="0.25">
      <c r="B249" s="40" t="s">
        <v>479</v>
      </c>
      <c r="D249" s="40"/>
      <c r="Q249" s="40" t="s">
        <v>31</v>
      </c>
      <c r="S249" s="40"/>
      <c r="AE249" s="41" t="str">
        <f>$AE$1&amp;$Q249</f>
        <v>insert into P_PRCS_YM</v>
      </c>
    </row>
    <row r="250" spans="2:36" x14ac:dyDescent="0.25">
      <c r="B250" s="119" t="s">
        <v>480</v>
      </c>
      <c r="C250" s="55" t="s">
        <v>140</v>
      </c>
      <c r="D250" s="55" t="s">
        <v>481</v>
      </c>
      <c r="Q250" s="119" t="s">
        <v>480</v>
      </c>
      <c r="R250" s="55" t="s">
        <v>482</v>
      </c>
      <c r="S250" s="45"/>
      <c r="AE250" s="41" t="str">
        <f>"("&amp;Q250&amp;","&amp;R250&amp;")values("</f>
        <v>(KEY,YM)values(</v>
      </c>
    </row>
    <row r="251" spans="2:36" x14ac:dyDescent="0.25">
      <c r="B251" s="60" t="s">
        <v>123</v>
      </c>
      <c r="C251" s="46" t="s">
        <v>372</v>
      </c>
      <c r="D251" s="46" t="s">
        <v>373</v>
      </c>
      <c r="Q251" s="60" t="s">
        <v>123</v>
      </c>
      <c r="R251" s="46" t="s">
        <v>175</v>
      </c>
      <c r="S251" s="44"/>
    </row>
    <row r="252" spans="2:36" x14ac:dyDescent="0.25">
      <c r="B252" s="60" t="s">
        <v>483</v>
      </c>
      <c r="C252" s="120" t="s">
        <v>484</v>
      </c>
      <c r="D252" s="120" t="s">
        <v>485</v>
      </c>
      <c r="Q252" s="60"/>
      <c r="R252" s="120"/>
      <c r="S252" s="45"/>
    </row>
    <row r="253" spans="2:36" ht="22.5" x14ac:dyDescent="0.25">
      <c r="B253" s="46" t="s">
        <v>486</v>
      </c>
      <c r="C253" s="47" t="s">
        <v>487</v>
      </c>
      <c r="D253" s="47" t="s">
        <v>488</v>
      </c>
      <c r="Q253" s="46"/>
      <c r="R253" s="47"/>
      <c r="S253" s="44"/>
      <c r="AG253" s="119" t="s">
        <v>480</v>
      </c>
      <c r="AH253" s="55" t="s">
        <v>482</v>
      </c>
    </row>
    <row r="254" spans="2:36" x14ac:dyDescent="0.25">
      <c r="B254" s="48">
        <v>0</v>
      </c>
      <c r="C254" s="57" t="s">
        <v>197</v>
      </c>
      <c r="D254" s="57" t="s">
        <v>489</v>
      </c>
      <c r="Q254" s="48">
        <f t="shared" ref="Q254" si="26">IF(ISBLANK(B254),"",B254)</f>
        <v>0</v>
      </c>
      <c r="R254" s="58" t="str">
        <f>IF(C254="","",TEXT(C254,"0000")&amp;TEXT(D254,"00"))</f>
        <v>201805</v>
      </c>
      <c r="S254" s="59"/>
      <c r="AE254" s="49" t="str">
        <f>$AE$249&amp;$AE$250&amp;$AF254</f>
        <v>insert into P_PRCS_YM(KEY,YM)values(0,to_date('20180501','YYYYMMDD'));</v>
      </c>
      <c r="AF254" s="50" t="str">
        <f>AG254&amp;AH254&amp;AI254</f>
        <v>0,to_date('20180501','YYYYMMDD'));</v>
      </c>
      <c r="AG254" s="51">
        <f>IF(Q254="","NULL",IF(LEFT(Q$251,1)="N",Q254,IF(LEFT(Q$251,1)="D","to_date('"&amp;Q254&amp;"01','YYYYMMDD')","'"&amp;Q254&amp;"'")))</f>
        <v>0</v>
      </c>
      <c r="AH254" s="52" t="str">
        <f>IF(R254="",",NULL",IF(LEFT(R$251,1)="N",","&amp;R254,IF(LEFT(R$251,1)="D",",to_date('"&amp;R254&amp;"01','YYYYMMDD')",",'"&amp;R254&amp;"'")))</f>
        <v>,to_date('20180501','YYYYMMDD')</v>
      </c>
      <c r="AI254" s="53" t="s">
        <v>138</v>
      </c>
    </row>
    <row r="259" spans="2:19" x14ac:dyDescent="0.25">
      <c r="B259" s="8" t="s">
        <v>490</v>
      </c>
      <c r="Q259" s="45"/>
      <c r="R259" s="45"/>
      <c r="S259" s="45"/>
    </row>
    <row r="260" spans="2:19" ht="22.5" x14ac:dyDescent="0.25">
      <c r="B260" s="46" t="s">
        <v>491</v>
      </c>
      <c r="C260" s="46" t="s">
        <v>492</v>
      </c>
      <c r="D260" s="46" t="s">
        <v>178</v>
      </c>
      <c r="Q260" s="44"/>
      <c r="R260" s="44"/>
      <c r="S260" s="44"/>
    </row>
    <row r="261" spans="2:19" ht="12.75" x14ac:dyDescent="0.2">
      <c r="B261" s="121" t="s">
        <v>248</v>
      </c>
      <c r="C261" s="121" t="s">
        <v>249</v>
      </c>
      <c r="D261" s="121" t="s">
        <v>250</v>
      </c>
      <c r="Q261" s="122"/>
      <c r="R261" s="122"/>
      <c r="S261" s="122"/>
    </row>
    <row r="262" spans="2:19" ht="12.75" x14ac:dyDescent="0.2">
      <c r="B262" s="121" t="s">
        <v>254</v>
      </c>
      <c r="C262" s="121" t="s">
        <v>255</v>
      </c>
      <c r="D262" s="121" t="s">
        <v>250</v>
      </c>
      <c r="Q262" s="122"/>
      <c r="R262" s="122"/>
      <c r="S262" s="122"/>
    </row>
    <row r="263" spans="2:19" ht="12.75" x14ac:dyDescent="0.2">
      <c r="B263" s="121" t="s">
        <v>258</v>
      </c>
      <c r="C263" s="121" t="s">
        <v>259</v>
      </c>
      <c r="D263" s="121" t="s">
        <v>250</v>
      </c>
      <c r="Q263" s="122"/>
      <c r="R263" s="122"/>
      <c r="S263" s="122"/>
    </row>
    <row r="264" spans="2:19" ht="12.75" x14ac:dyDescent="0.2">
      <c r="B264" s="121" t="s">
        <v>262</v>
      </c>
      <c r="C264" s="121" t="s">
        <v>263</v>
      </c>
      <c r="D264" s="121" t="s">
        <v>250</v>
      </c>
      <c r="Q264" s="122"/>
      <c r="R264" s="122"/>
      <c r="S264" s="122"/>
    </row>
    <row r="265" spans="2:19" ht="12.75" x14ac:dyDescent="0.2">
      <c r="B265" s="121" t="s">
        <v>268</v>
      </c>
      <c r="C265" s="121" t="s">
        <v>269</v>
      </c>
      <c r="D265" s="121" t="s">
        <v>250</v>
      </c>
      <c r="Q265" s="122"/>
      <c r="R265" s="122"/>
      <c r="S265" s="122"/>
    </row>
    <row r="266" spans="2:19" ht="12.75" x14ac:dyDescent="0.2">
      <c r="B266" s="121" t="s">
        <v>271</v>
      </c>
      <c r="C266" s="121" t="s">
        <v>272</v>
      </c>
      <c r="D266" s="121" t="s">
        <v>250</v>
      </c>
      <c r="Q266" s="122"/>
      <c r="R266" s="122"/>
      <c r="S266" s="122"/>
    </row>
    <row r="267" spans="2:19" ht="12.75" x14ac:dyDescent="0.2">
      <c r="B267" s="121" t="s">
        <v>274</v>
      </c>
      <c r="C267" s="121" t="s">
        <v>275</v>
      </c>
      <c r="D267" s="121" t="s">
        <v>250</v>
      </c>
      <c r="Q267" s="122"/>
      <c r="R267" s="122"/>
      <c r="S267" s="122"/>
    </row>
    <row r="268" spans="2:19" ht="12.75" x14ac:dyDescent="0.2">
      <c r="B268" s="123" t="s">
        <v>493</v>
      </c>
      <c r="C268" s="123" t="s">
        <v>494</v>
      </c>
      <c r="D268" s="123" t="s">
        <v>412</v>
      </c>
      <c r="Q268" s="122"/>
      <c r="R268" s="122"/>
      <c r="S268" s="122"/>
    </row>
    <row r="269" spans="2:19" ht="12.75" x14ac:dyDescent="0.2">
      <c r="B269" s="123" t="s">
        <v>415</v>
      </c>
      <c r="C269" s="123" t="s">
        <v>495</v>
      </c>
      <c r="D269" s="123" t="s">
        <v>412</v>
      </c>
      <c r="Q269" s="122"/>
      <c r="R269" s="122"/>
      <c r="S269" s="122"/>
    </row>
    <row r="270" spans="2:19" ht="12.75" x14ac:dyDescent="0.2">
      <c r="B270" s="123" t="s">
        <v>413</v>
      </c>
      <c r="C270" s="123" t="s">
        <v>496</v>
      </c>
      <c r="D270" s="123" t="s">
        <v>412</v>
      </c>
      <c r="Q270" s="122"/>
      <c r="R270" s="122"/>
      <c r="S270" s="122"/>
    </row>
    <row r="271" spans="2:19" ht="12.75" x14ac:dyDescent="0.2">
      <c r="B271" s="121" t="s">
        <v>287</v>
      </c>
      <c r="C271" s="121" t="s">
        <v>497</v>
      </c>
      <c r="D271" s="121" t="s">
        <v>285</v>
      </c>
      <c r="Q271" s="122"/>
      <c r="R271" s="122"/>
      <c r="S271" s="122"/>
    </row>
    <row r="272" spans="2:19" ht="12.75" x14ac:dyDescent="0.2">
      <c r="B272" s="121" t="s">
        <v>498</v>
      </c>
      <c r="C272" s="121" t="s">
        <v>499</v>
      </c>
      <c r="D272" s="121" t="s">
        <v>285</v>
      </c>
      <c r="Q272" s="122"/>
      <c r="R272" s="122"/>
      <c r="S272" s="122"/>
    </row>
    <row r="273" spans="2:19" ht="12.75" x14ac:dyDescent="0.2">
      <c r="B273" s="121" t="s">
        <v>352</v>
      </c>
      <c r="C273" s="121" t="s">
        <v>500</v>
      </c>
      <c r="D273" s="121" t="s">
        <v>285</v>
      </c>
      <c r="Q273" s="122"/>
      <c r="R273" s="122"/>
      <c r="S273" s="122"/>
    </row>
    <row r="274" spans="2:19" ht="12.75" x14ac:dyDescent="0.2">
      <c r="B274" s="121" t="s">
        <v>501</v>
      </c>
      <c r="C274" s="121" t="s">
        <v>502</v>
      </c>
      <c r="D274" s="121" t="s">
        <v>285</v>
      </c>
      <c r="Q274" s="122"/>
      <c r="R274" s="122"/>
      <c r="S274" s="122"/>
    </row>
    <row r="275" spans="2:19" ht="12.75" x14ac:dyDescent="0.2">
      <c r="B275" s="121" t="s">
        <v>503</v>
      </c>
      <c r="C275" s="121" t="s">
        <v>504</v>
      </c>
      <c r="D275" s="121" t="s">
        <v>285</v>
      </c>
      <c r="Q275" s="122"/>
      <c r="R275" s="122"/>
      <c r="S275" s="122"/>
    </row>
    <row r="276" spans="2:19" ht="12.75" x14ac:dyDescent="0.2">
      <c r="B276" s="121" t="s">
        <v>291</v>
      </c>
      <c r="C276" s="121" t="s">
        <v>397</v>
      </c>
      <c r="D276" s="121" t="s">
        <v>285</v>
      </c>
      <c r="Q276" s="122"/>
      <c r="R276" s="122"/>
      <c r="S276" s="122"/>
    </row>
    <row r="277" spans="2:19" ht="12.75" x14ac:dyDescent="0.2">
      <c r="B277" s="121" t="s">
        <v>293</v>
      </c>
      <c r="C277" s="121" t="s">
        <v>398</v>
      </c>
      <c r="D277" s="121" t="s">
        <v>285</v>
      </c>
      <c r="Q277" s="122"/>
      <c r="R277" s="122"/>
      <c r="S277" s="122"/>
    </row>
    <row r="278" spans="2:19" ht="12.75" x14ac:dyDescent="0.2">
      <c r="B278" s="121" t="s">
        <v>302</v>
      </c>
      <c r="C278" s="121" t="s">
        <v>401</v>
      </c>
      <c r="D278" s="121" t="s">
        <v>285</v>
      </c>
      <c r="Q278" s="122"/>
      <c r="R278" s="122"/>
      <c r="S278" s="122"/>
    </row>
    <row r="279" spans="2:19" ht="12.75" x14ac:dyDescent="0.2">
      <c r="B279" s="121" t="s">
        <v>354</v>
      </c>
      <c r="C279" s="121" t="s">
        <v>422</v>
      </c>
      <c r="D279" s="121" t="s">
        <v>285</v>
      </c>
      <c r="Q279" s="122"/>
      <c r="R279" s="122"/>
      <c r="S279" s="122"/>
    </row>
    <row r="280" spans="2:19" ht="12.75" x14ac:dyDescent="0.2">
      <c r="B280" s="124">
        <v>360</v>
      </c>
      <c r="C280" s="121" t="s">
        <v>505</v>
      </c>
      <c r="D280" s="121" t="s">
        <v>285</v>
      </c>
      <c r="Q280" s="122"/>
      <c r="R280" s="122"/>
      <c r="S280" s="122"/>
    </row>
    <row r="281" spans="2:19" ht="12.75" x14ac:dyDescent="0.2">
      <c r="B281" s="123" t="s">
        <v>506</v>
      </c>
      <c r="C281" s="123" t="s">
        <v>507</v>
      </c>
      <c r="D281" s="123" t="s">
        <v>310</v>
      </c>
      <c r="Q281" s="122"/>
      <c r="R281" s="122"/>
      <c r="S281" s="122"/>
    </row>
    <row r="282" spans="2:19" ht="12.75" x14ac:dyDescent="0.2">
      <c r="B282" s="123" t="s">
        <v>508</v>
      </c>
      <c r="C282" s="123" t="s">
        <v>263</v>
      </c>
      <c r="D282" s="123" t="s">
        <v>310</v>
      </c>
      <c r="Q282" s="122"/>
      <c r="R282" s="122"/>
      <c r="S282" s="122"/>
    </row>
    <row r="283" spans="2:19" ht="12.75" x14ac:dyDescent="0.2">
      <c r="B283" s="123" t="s">
        <v>311</v>
      </c>
      <c r="C283" s="123" t="s">
        <v>404</v>
      </c>
      <c r="D283" s="123" t="s">
        <v>310</v>
      </c>
      <c r="Q283" s="122"/>
      <c r="R283" s="122"/>
      <c r="S283" s="122"/>
    </row>
    <row r="284" spans="2:19" ht="12.75" x14ac:dyDescent="0.2">
      <c r="B284" s="123" t="s">
        <v>313</v>
      </c>
      <c r="C284" s="123" t="s">
        <v>405</v>
      </c>
      <c r="D284" s="123" t="s">
        <v>310</v>
      </c>
      <c r="Q284" s="122"/>
      <c r="R284" s="122"/>
      <c r="S284" s="122"/>
    </row>
    <row r="285" spans="2:19" ht="12.75" x14ac:dyDescent="0.2">
      <c r="B285" s="121" t="s">
        <v>509</v>
      </c>
      <c r="C285" s="121" t="s">
        <v>510</v>
      </c>
      <c r="D285" s="121" t="s">
        <v>511</v>
      </c>
      <c r="Q285" s="122"/>
      <c r="R285" s="122"/>
      <c r="S285" s="122"/>
    </row>
    <row r="286" spans="2:19" ht="12.75" x14ac:dyDescent="0.2">
      <c r="B286" s="121" t="s">
        <v>512</v>
      </c>
      <c r="C286" s="121" t="s">
        <v>513</v>
      </c>
      <c r="D286" s="121" t="s">
        <v>511</v>
      </c>
      <c r="Q286" s="122"/>
      <c r="R286" s="122"/>
      <c r="S286" s="122"/>
    </row>
    <row r="287" spans="2:19" ht="12.75" x14ac:dyDescent="0.2">
      <c r="B287" s="123" t="s">
        <v>339</v>
      </c>
      <c r="C287" s="123" t="s">
        <v>407</v>
      </c>
      <c r="D287" s="123" t="s">
        <v>310</v>
      </c>
      <c r="Q287" s="122"/>
      <c r="R287" s="122"/>
      <c r="S287" s="122"/>
    </row>
    <row r="288" spans="2:19" ht="12.75" x14ac:dyDescent="0.2">
      <c r="B288" s="123" t="s">
        <v>341</v>
      </c>
      <c r="C288" s="123" t="s">
        <v>406</v>
      </c>
      <c r="D288" s="123" t="s">
        <v>310</v>
      </c>
      <c r="Q288" s="122"/>
      <c r="R288" s="122"/>
      <c r="S288" s="122"/>
    </row>
    <row r="289" spans="2:19" ht="12.75" x14ac:dyDescent="0.2">
      <c r="B289" s="121" t="s">
        <v>356</v>
      </c>
      <c r="C289" s="121" t="s">
        <v>419</v>
      </c>
      <c r="D289" s="121" t="s">
        <v>285</v>
      </c>
      <c r="Q289" s="122"/>
      <c r="R289" s="122"/>
      <c r="S289" s="12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8"/>
  <sheetViews>
    <sheetView tabSelected="1" zoomScale="115" zoomScaleNormal="115" workbookViewId="0">
      <selection activeCell="B15" sqref="B15"/>
    </sheetView>
  </sheetViews>
  <sheetFormatPr defaultRowHeight="14.25" x14ac:dyDescent="0.25"/>
  <sheetData>
    <row r="3" spans="2:3" x14ac:dyDescent="0.25">
      <c r="B3" t="s">
        <v>529</v>
      </c>
      <c r="C3" s="6" t="s">
        <v>532</v>
      </c>
    </row>
    <row r="4" spans="2:3" x14ac:dyDescent="0.25">
      <c r="C4" t="s">
        <v>525</v>
      </c>
    </row>
    <row r="5" spans="2:3" x14ac:dyDescent="0.25">
      <c r="C5" t="s">
        <v>524</v>
      </c>
    </row>
    <row r="7" spans="2:3" x14ac:dyDescent="0.25">
      <c r="C7" t="s">
        <v>519</v>
      </c>
    </row>
    <row r="9" spans="2:3" x14ac:dyDescent="0.25">
      <c r="C9" t="s">
        <v>530</v>
      </c>
    </row>
    <row r="10" spans="2:3" x14ac:dyDescent="0.25">
      <c r="C10" t="s">
        <v>531</v>
      </c>
    </row>
    <row r="12" spans="2:3" x14ac:dyDescent="0.25">
      <c r="C12" t="s">
        <v>520</v>
      </c>
    </row>
    <row r="13" spans="2:3" x14ac:dyDescent="0.25">
      <c r="C13" t="s">
        <v>521</v>
      </c>
    </row>
    <row r="15" spans="2:3" x14ac:dyDescent="0.25">
      <c r="C15" t="s">
        <v>522</v>
      </c>
    </row>
    <row r="16" spans="2:3" x14ac:dyDescent="0.25">
      <c r="C16" t="s">
        <v>523</v>
      </c>
    </row>
    <row r="22" spans="2:3" x14ac:dyDescent="0.25">
      <c r="B22" t="s">
        <v>528</v>
      </c>
      <c r="C22" t="s">
        <v>527</v>
      </c>
    </row>
    <row r="23" spans="2:3" x14ac:dyDescent="0.25">
      <c r="C23" t="s">
        <v>526</v>
      </c>
    </row>
    <row r="24" spans="2:3" x14ac:dyDescent="0.25">
      <c r="C24" t="s">
        <v>524</v>
      </c>
    </row>
    <row r="25" spans="2:3" x14ac:dyDescent="0.25">
      <c r="C25" t="s">
        <v>520</v>
      </c>
    </row>
    <row r="26" spans="2:3" x14ac:dyDescent="0.25">
      <c r="C26" t="s">
        <v>521</v>
      </c>
    </row>
    <row r="27" spans="2:3" x14ac:dyDescent="0.25">
      <c r="C27" t="s">
        <v>522</v>
      </c>
    </row>
    <row r="28" spans="2:3" x14ac:dyDescent="0.25">
      <c r="C28" t="s">
        <v>523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A2" sqref="A2"/>
    </sheetView>
  </sheetViews>
  <sheetFormatPr defaultRowHeight="11.25" x14ac:dyDescent="0.25"/>
  <cols>
    <col min="1" max="1" width="17.75" style="8" customWidth="1"/>
    <col min="2" max="2" width="62.375" style="8" customWidth="1"/>
    <col min="3" max="16384" width="9" style="8"/>
  </cols>
  <sheetData>
    <row r="2" spans="1:2" ht="12" x14ac:dyDescent="0.25">
      <c r="A2" s="10" t="s">
        <v>49</v>
      </c>
      <c r="B2" s="9" t="s">
        <v>48</v>
      </c>
    </row>
    <row r="4" spans="1:2" x14ac:dyDescent="0.25">
      <c r="B4" s="8" t="str">
        <f>"delete JDWH_EVAL_OWNER.F_B_FNL_MR where RNKNG_GRP in ("&amp;$A$2&amp;");"</f>
        <v>delete JDWH_EVAL_OWNER.F_B_FNL_MR where RNKNG_GRP in (70, 71);</v>
      </c>
    </row>
    <row r="5" spans="1:2" x14ac:dyDescent="0.25">
      <c r="B5" s="8" t="str">
        <f>"delete JDWH_EVAL_OWNER.F_B_RATIO_MR where RNKNG_GRP in ("&amp;$A$2&amp;");"</f>
        <v>delete JDWH_EVAL_OWNER.F_B_RATIO_MR where RNKNG_GRP in (70, 71);</v>
      </c>
    </row>
    <row r="6" spans="1:2" x14ac:dyDescent="0.25">
      <c r="B6" s="8" t="str">
        <f>"delete JDWH_EVAL_OWNER.F_B_RATIO_SD where RNKNG_GRP in ("&amp;$A$2&amp;");"</f>
        <v>delete JDWH_EVAL_OWNER.F_B_RATIO_SD where RNKNG_GRP in (70, 71);</v>
      </c>
    </row>
    <row r="7" spans="1:2" x14ac:dyDescent="0.25">
      <c r="B7" s="8" t="str">
        <f>"delete JDWH_EVAL_OWNER.F_B_RATIO_SR where RNKNG_GRP in ("&amp;$A$2&amp;");"</f>
        <v>delete JDWH_EVAL_OWNER.F_B_RATIO_SR where RNKNG_GRP in (70, 71);</v>
      </c>
    </row>
    <row r="8" spans="1:2" x14ac:dyDescent="0.25">
      <c r="B8" s="8" t="str">
        <f>"delete JDWH_EVAL_OWNER.F_B_TTL_MR where RNKNG_GRP in ("&amp;$A$2&amp;");"</f>
        <v>delete JDWH_EVAL_OWNER.F_B_TTL_MR where RNKNG_GRP in (70, 71);</v>
      </c>
    </row>
    <row r="9" spans="1:2" x14ac:dyDescent="0.25">
      <c r="B9" s="8" t="str">
        <f>"delete JDWH_EVAL_OWNER.F_B_WGHTD_PNT_MR where RNKNG_GRP in ("&amp;$A$2&amp;");"</f>
        <v>delete JDWH_EVAL_OWNER.F_B_WGHTD_PNT_MR where RNKNG_GRP in (70, 71);</v>
      </c>
    </row>
    <row r="10" spans="1:2" x14ac:dyDescent="0.25">
      <c r="B10" s="8" t="str">
        <f>"delete JDWH_EVAL_OWNER.F_B_WGHTD_PNT_SD where RNKNG_GRP in ("&amp;$A$2&amp;");"</f>
        <v>delete JDWH_EVAL_OWNER.F_B_WGHTD_PNT_SD where RNKNG_GRP in (70, 71);</v>
      </c>
    </row>
    <row r="11" spans="1:2" x14ac:dyDescent="0.25">
      <c r="B11" s="8" t="str">
        <f>"delete JDWH_EVAL_OWNER.F_B_WGHTD_PNT_SR where RNKNG_GRP in ("&amp;$A$2&amp;");"</f>
        <v>delete JDWH_EVAL_OWNER.F_B_WGHTD_PNT_SR where RNKNG_GRP in (70, 71);</v>
      </c>
    </row>
    <row r="13" spans="1:2" x14ac:dyDescent="0.25">
      <c r="B13" s="8" t="str">
        <f>"delete JDWH_EVAL_OWNER.M_TRGT_PRDCT_GRP_MR  where RNKNG_GRP in ("&amp;$A$2&amp;");"</f>
        <v>delete JDWH_EVAL_OWNER.M_TRGT_PRDCT_GRP_MR  where RNKNG_GRP in (70, 71);</v>
      </c>
    </row>
    <row r="14" spans="1:2" x14ac:dyDescent="0.25">
      <c r="B14" s="8" t="str">
        <f>"delete JDWH_EVAL_OWNER.M_TRGT_PRDCT_GRP_SD  where RNKNG_GRP in ("&amp;$A$2&amp;");"</f>
        <v>delete JDWH_EVAL_OWNER.M_TRGT_PRDCT_GRP_SD  where RNKNG_GRP in (70, 71);</v>
      </c>
    </row>
    <row r="15" spans="1:2" x14ac:dyDescent="0.25">
      <c r="B15" s="8" t="str">
        <f>"delete JDWH_EVAL_OWNER.M_TRGT_PRDCT_GRP_SR  where RNKNG_GRP in ("&amp;$A$2&amp;");"</f>
        <v>delete JDWH_EVAL_OWNER.M_TRGT_PRDCT_GRP_SR  where RNKNG_GRP in (70, 71);</v>
      </c>
    </row>
    <row r="16" spans="1:2" x14ac:dyDescent="0.25">
      <c r="B16" s="8" t="str">
        <f>"delete JDWH_EVAL_OWNER.M_TRGT_PRDCT_MR  where RNKNG_GRP in ("&amp;$A$2&amp;");"</f>
        <v>delete JDWH_EVAL_OWNER.M_TRGT_PRDCT_MR  where RNKNG_GRP in (70, 71);</v>
      </c>
    </row>
    <row r="17" spans="2:2" x14ac:dyDescent="0.25">
      <c r="B17" s="8" t="str">
        <f>"delete JDWH_EVAL_OWNER.M_TRGT_PRDCT_SD  where RNKNG_GRP in ("&amp;$A$2&amp;");"</f>
        <v>delete JDWH_EVAL_OWNER.M_TRGT_PRDCT_SD  where RNKNG_GRP in (70, 71);</v>
      </c>
    </row>
    <row r="18" spans="2:2" x14ac:dyDescent="0.25">
      <c r="B18" s="8" t="str">
        <f>"delete JDWH_EVAL_OWNER.M_TRGT_PRDCT_SR  where RNKNG_GRP in ("&amp;$A$2&amp;");"</f>
        <v>delete JDWH_EVAL_OWNER.M_TRGT_PRDCT_SR  where RNKNG_GRP in (70, 71);</v>
      </c>
    </row>
    <row r="19" spans="2:2" x14ac:dyDescent="0.25">
      <c r="B19" s="8" t="str">
        <f>"delete JDWH_EVAL_OWNER.M_RNKNG_GRP   where RNKNG_GRP_ID in ("&amp;$A$2&amp;");"</f>
        <v>delete JDWH_EVAL_OWNER.M_RNKNG_GRP   where RNKNG_GRP_ID in (70, 71);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120" zoomScaleNormal="120" workbookViewId="0">
      <selection activeCell="K4" sqref="K4"/>
    </sheetView>
  </sheetViews>
  <sheetFormatPr defaultRowHeight="14.25" x14ac:dyDescent="0.25"/>
  <cols>
    <col min="1" max="1" width="25.5" style="6" bestFit="1" customWidth="1"/>
    <col min="2" max="3" width="24.875" style="6" customWidth="1"/>
    <col min="4" max="4" width="18.625" style="6" customWidth="1"/>
    <col min="5" max="5" width="9" style="6"/>
    <col min="6" max="6" width="23.75" style="6" bestFit="1" customWidth="1"/>
    <col min="7" max="7" width="10.25" style="6" bestFit="1" customWidth="1"/>
    <col min="8" max="8" width="7.125" style="6" bestFit="1" customWidth="1"/>
    <col min="9" max="9" width="5.875" style="6" bestFit="1" customWidth="1"/>
    <col min="10" max="10" width="6.5" style="6" bestFit="1" customWidth="1"/>
    <col min="11" max="11" width="47.875" style="6" customWidth="1"/>
    <col min="12" max="12" width="41.125" style="6" customWidth="1"/>
    <col min="13" max="16384" width="9" style="6"/>
  </cols>
  <sheetData>
    <row r="1" spans="1:12" s="11" customFormat="1" ht="16.5" x14ac:dyDescent="0.25">
      <c r="B1" s="12"/>
      <c r="C1" s="12"/>
    </row>
    <row r="2" spans="1:12" s="11" customFormat="1" x14ac:dyDescent="0.25"/>
    <row r="3" spans="1:12" x14ac:dyDescent="0.25">
      <c r="A3" s="26" t="s">
        <v>81</v>
      </c>
      <c r="B3" s="26" t="s">
        <v>84</v>
      </c>
      <c r="C3" s="26" t="s">
        <v>83</v>
      </c>
      <c r="D3" s="26" t="s">
        <v>82</v>
      </c>
      <c r="E3" s="26" t="s">
        <v>64</v>
      </c>
      <c r="F3" s="26" t="s">
        <v>59</v>
      </c>
      <c r="G3" s="26" t="s">
        <v>45</v>
      </c>
      <c r="H3" s="27" t="s">
        <v>44</v>
      </c>
      <c r="I3" s="27" t="s">
        <v>43</v>
      </c>
      <c r="J3" s="27" t="s">
        <v>42</v>
      </c>
      <c r="K3" s="26" t="s">
        <v>93</v>
      </c>
      <c r="L3" s="26" t="s">
        <v>94</v>
      </c>
    </row>
    <row r="4" spans="1:12" ht="28.5" x14ac:dyDescent="0.25">
      <c r="A4" s="30" t="s">
        <v>68</v>
      </c>
      <c r="B4" s="14" t="s">
        <v>71</v>
      </c>
      <c r="C4" s="14" t="s">
        <v>53</v>
      </c>
      <c r="D4" s="34" t="s">
        <v>70</v>
      </c>
      <c r="E4" s="15" t="s">
        <v>65</v>
      </c>
      <c r="F4" s="14" t="s">
        <v>38</v>
      </c>
      <c r="G4" s="14" t="s">
        <v>34</v>
      </c>
      <c r="H4" s="15" t="s">
        <v>23</v>
      </c>
      <c r="I4" s="15" t="s">
        <v>23</v>
      </c>
      <c r="J4" s="15" t="s">
        <v>22</v>
      </c>
      <c r="K4" s="14" t="s">
        <v>90</v>
      </c>
      <c r="L4" s="22" t="s">
        <v>91</v>
      </c>
    </row>
    <row r="5" spans="1:12" x14ac:dyDescent="0.25">
      <c r="A5" s="31"/>
      <c r="B5" s="14" t="s">
        <v>72</v>
      </c>
      <c r="C5" s="14" t="s">
        <v>51</v>
      </c>
      <c r="D5" s="32"/>
      <c r="E5" s="15" t="s">
        <v>65</v>
      </c>
      <c r="F5" s="14" t="s">
        <v>41</v>
      </c>
      <c r="G5" s="14" t="s">
        <v>39</v>
      </c>
      <c r="H5" s="15" t="s">
        <v>22</v>
      </c>
      <c r="I5" s="15" t="s">
        <v>23</v>
      </c>
      <c r="J5" s="15" t="s">
        <v>22</v>
      </c>
      <c r="K5" s="22" t="s">
        <v>67</v>
      </c>
      <c r="L5" s="22"/>
    </row>
    <row r="6" spans="1:12" x14ac:dyDescent="0.25">
      <c r="A6" s="32"/>
      <c r="B6" s="14" t="s">
        <v>73</v>
      </c>
      <c r="C6" s="14" t="s">
        <v>52</v>
      </c>
      <c r="D6" s="32"/>
      <c r="E6" s="15" t="s">
        <v>65</v>
      </c>
      <c r="F6" s="14" t="s">
        <v>40</v>
      </c>
      <c r="G6" s="14" t="s">
        <v>39</v>
      </c>
      <c r="H6" s="15" t="s">
        <v>22</v>
      </c>
      <c r="I6" s="15" t="s">
        <v>23</v>
      </c>
      <c r="J6" s="15" t="s">
        <v>22</v>
      </c>
      <c r="K6" s="22" t="s">
        <v>67</v>
      </c>
      <c r="L6" s="22"/>
    </row>
    <row r="7" spans="1:12" x14ac:dyDescent="0.25">
      <c r="A7" s="32"/>
      <c r="B7" s="14" t="s">
        <v>74</v>
      </c>
      <c r="C7" s="14" t="s">
        <v>54</v>
      </c>
      <c r="D7" s="32"/>
      <c r="E7" s="15" t="s">
        <v>65</v>
      </c>
      <c r="F7" s="14" t="s">
        <v>37</v>
      </c>
      <c r="G7" s="14" t="s">
        <v>32</v>
      </c>
      <c r="H7" s="15" t="s">
        <v>22</v>
      </c>
      <c r="I7" s="15" t="s">
        <v>23</v>
      </c>
      <c r="J7" s="15" t="s">
        <v>22</v>
      </c>
      <c r="K7" s="22" t="s">
        <v>67</v>
      </c>
      <c r="L7" s="22"/>
    </row>
    <row r="8" spans="1:12" x14ac:dyDescent="0.25">
      <c r="A8" s="32"/>
      <c r="B8" s="14" t="s">
        <v>75</v>
      </c>
      <c r="C8" s="14" t="s">
        <v>55</v>
      </c>
      <c r="D8" s="32"/>
      <c r="E8" s="15" t="s">
        <v>65</v>
      </c>
      <c r="F8" s="14" t="s">
        <v>36</v>
      </c>
      <c r="G8" s="14" t="s">
        <v>34</v>
      </c>
      <c r="H8" s="15" t="s">
        <v>22</v>
      </c>
      <c r="I8" s="15" t="s">
        <v>23</v>
      </c>
      <c r="J8" s="15" t="s">
        <v>22</v>
      </c>
      <c r="K8" s="22" t="s">
        <v>67</v>
      </c>
      <c r="L8" s="22"/>
    </row>
    <row r="9" spans="1:12" x14ac:dyDescent="0.25">
      <c r="A9" s="32"/>
      <c r="B9" s="14" t="s">
        <v>76</v>
      </c>
      <c r="C9" s="14" t="s">
        <v>56</v>
      </c>
      <c r="D9" s="32"/>
      <c r="E9" s="15" t="s">
        <v>65</v>
      </c>
      <c r="F9" s="14" t="s">
        <v>35</v>
      </c>
      <c r="G9" s="14" t="s">
        <v>34</v>
      </c>
      <c r="H9" s="15" t="s">
        <v>22</v>
      </c>
      <c r="I9" s="15" t="s">
        <v>23</v>
      </c>
      <c r="J9" s="15" t="s">
        <v>22</v>
      </c>
      <c r="K9" s="22" t="s">
        <v>67</v>
      </c>
      <c r="L9" s="22"/>
    </row>
    <row r="10" spans="1:12" x14ac:dyDescent="0.25">
      <c r="A10" s="32"/>
      <c r="B10" s="34" t="s">
        <v>77</v>
      </c>
      <c r="C10" s="34" t="s">
        <v>57</v>
      </c>
      <c r="D10" s="32"/>
      <c r="E10" s="18" t="s">
        <v>65</v>
      </c>
      <c r="F10" s="35" t="s">
        <v>29</v>
      </c>
      <c r="G10" s="21" t="s">
        <v>34</v>
      </c>
      <c r="H10" s="36" t="s">
        <v>23</v>
      </c>
      <c r="I10" s="36" t="s">
        <v>23</v>
      </c>
      <c r="J10" s="36" t="s">
        <v>22</v>
      </c>
      <c r="K10" s="34" t="s">
        <v>60</v>
      </c>
      <c r="L10" s="21"/>
    </row>
    <row r="11" spans="1:12" x14ac:dyDescent="0.25">
      <c r="A11" s="32"/>
      <c r="B11" s="32"/>
      <c r="C11" s="32"/>
      <c r="D11" s="32"/>
      <c r="E11" s="19"/>
      <c r="F11" s="35" t="s">
        <v>28</v>
      </c>
      <c r="G11" s="16"/>
      <c r="H11" s="36" t="s">
        <v>23</v>
      </c>
      <c r="I11" s="36" t="s">
        <v>23</v>
      </c>
      <c r="J11" s="36" t="s">
        <v>22</v>
      </c>
      <c r="K11" s="28" t="s">
        <v>92</v>
      </c>
      <c r="L11" s="16"/>
    </row>
    <row r="12" spans="1:12" x14ac:dyDescent="0.25">
      <c r="A12" s="32"/>
      <c r="B12" s="33"/>
      <c r="C12" s="33"/>
      <c r="D12" s="32"/>
      <c r="E12" s="20"/>
      <c r="F12" s="35" t="s">
        <v>27</v>
      </c>
      <c r="G12" s="17"/>
      <c r="H12" s="36" t="s">
        <v>23</v>
      </c>
      <c r="I12" s="36" t="s">
        <v>23</v>
      </c>
      <c r="J12" s="36" t="s">
        <v>22</v>
      </c>
      <c r="K12" s="29"/>
      <c r="L12" s="17"/>
    </row>
    <row r="13" spans="1:12" x14ac:dyDescent="0.25">
      <c r="A13" s="32"/>
      <c r="B13" s="34" t="s">
        <v>78</v>
      </c>
      <c r="C13" s="34" t="s">
        <v>58</v>
      </c>
      <c r="D13" s="32"/>
      <c r="E13" s="18" t="s">
        <v>65</v>
      </c>
      <c r="F13" s="35" t="s">
        <v>26</v>
      </c>
      <c r="G13" s="21" t="s">
        <v>34</v>
      </c>
      <c r="H13" s="36" t="s">
        <v>23</v>
      </c>
      <c r="I13" s="36" t="s">
        <v>23</v>
      </c>
      <c r="J13" s="36" t="s">
        <v>22</v>
      </c>
      <c r="K13" s="34" t="s">
        <v>60</v>
      </c>
      <c r="L13" s="21"/>
    </row>
    <row r="14" spans="1:12" x14ac:dyDescent="0.25">
      <c r="A14" s="32"/>
      <c r="B14" s="32"/>
      <c r="C14" s="32"/>
      <c r="D14" s="32"/>
      <c r="E14" s="19"/>
      <c r="F14" s="35" t="s">
        <v>25</v>
      </c>
      <c r="G14" s="16"/>
      <c r="H14" s="36" t="s">
        <v>23</v>
      </c>
      <c r="I14" s="36" t="s">
        <v>23</v>
      </c>
      <c r="J14" s="36" t="s">
        <v>22</v>
      </c>
      <c r="K14" s="28" t="s">
        <v>92</v>
      </c>
      <c r="L14" s="16"/>
    </row>
    <row r="15" spans="1:12" x14ac:dyDescent="0.25">
      <c r="A15" s="32"/>
      <c r="B15" s="33"/>
      <c r="C15" s="33"/>
      <c r="D15" s="33"/>
      <c r="E15" s="20"/>
      <c r="F15" s="35" t="s">
        <v>24</v>
      </c>
      <c r="G15" s="17"/>
      <c r="H15" s="36" t="s">
        <v>23</v>
      </c>
      <c r="I15" s="36" t="s">
        <v>23</v>
      </c>
      <c r="J15" s="36" t="s">
        <v>22</v>
      </c>
      <c r="K15" s="29"/>
      <c r="L15" s="17"/>
    </row>
    <row r="16" spans="1:12" x14ac:dyDescent="0.25">
      <c r="A16" s="30" t="s">
        <v>63</v>
      </c>
      <c r="D16" s="35" t="s">
        <v>69</v>
      </c>
      <c r="L16" s="24"/>
    </row>
    <row r="17" spans="1:12" ht="42.75" x14ac:dyDescent="0.25">
      <c r="A17" s="31"/>
      <c r="B17" s="14" t="s">
        <v>79</v>
      </c>
      <c r="C17" s="22" t="s">
        <v>87</v>
      </c>
      <c r="D17" s="23" t="s">
        <v>85</v>
      </c>
      <c r="E17" s="15" t="s">
        <v>65</v>
      </c>
      <c r="F17" s="14" t="s">
        <v>33</v>
      </c>
      <c r="G17" s="14" t="s">
        <v>32</v>
      </c>
      <c r="H17" s="15" t="s">
        <v>23</v>
      </c>
      <c r="I17" s="15" t="s">
        <v>23</v>
      </c>
      <c r="J17" s="15" t="s">
        <v>23</v>
      </c>
      <c r="K17" s="22" t="s">
        <v>61</v>
      </c>
      <c r="L17" s="14"/>
    </row>
    <row r="18" spans="1:12" ht="42.75" x14ac:dyDescent="0.25">
      <c r="A18" s="33"/>
      <c r="B18" s="14" t="s">
        <v>80</v>
      </c>
      <c r="C18" s="22" t="s">
        <v>87</v>
      </c>
      <c r="D18" s="22" t="s">
        <v>85</v>
      </c>
      <c r="E18" s="15" t="s">
        <v>65</v>
      </c>
      <c r="F18" s="14" t="s">
        <v>31</v>
      </c>
      <c r="G18" s="14" t="s">
        <v>30</v>
      </c>
      <c r="H18" s="15" t="s">
        <v>23</v>
      </c>
      <c r="I18" s="15" t="s">
        <v>22</v>
      </c>
      <c r="J18" s="15" t="s">
        <v>22</v>
      </c>
      <c r="K18" s="22" t="s">
        <v>62</v>
      </c>
      <c r="L18" s="14"/>
    </row>
    <row r="19" spans="1:12" ht="42.75" x14ac:dyDescent="0.25">
      <c r="A19" s="25" t="s">
        <v>66</v>
      </c>
      <c r="B19" s="22" t="s">
        <v>95</v>
      </c>
      <c r="C19" s="14"/>
      <c r="D19" s="14" t="s">
        <v>86</v>
      </c>
      <c r="E19" s="15" t="s">
        <v>65</v>
      </c>
      <c r="F19" s="14" t="s">
        <v>38</v>
      </c>
      <c r="G19" s="14" t="s">
        <v>30</v>
      </c>
      <c r="H19" s="15" t="s">
        <v>23</v>
      </c>
      <c r="I19" s="15" t="s">
        <v>22</v>
      </c>
      <c r="J19" s="15" t="s">
        <v>22</v>
      </c>
      <c r="K19" s="22" t="s">
        <v>89</v>
      </c>
      <c r="L19" s="14" t="s">
        <v>88</v>
      </c>
    </row>
    <row r="20" spans="1:12" x14ac:dyDescent="0.25">
      <c r="B20" s="13"/>
      <c r="C20" s="13"/>
    </row>
    <row r="21" spans="1:12" x14ac:dyDescent="0.25">
      <c r="A21" s="35"/>
      <c r="B21" s="6" t="s">
        <v>96</v>
      </c>
    </row>
    <row r="32" spans="1:12" x14ac:dyDescent="0.25">
      <c r="B32" s="6" t="s">
        <v>97</v>
      </c>
      <c r="C32" s="6" t="s">
        <v>99</v>
      </c>
      <c r="F32" s="6" t="s">
        <v>59</v>
      </c>
    </row>
    <row r="33" spans="1:6" x14ac:dyDescent="0.25">
      <c r="B33" s="6" t="s">
        <v>98</v>
      </c>
      <c r="C33" s="6" t="s">
        <v>100</v>
      </c>
      <c r="F33" s="6" t="s">
        <v>103</v>
      </c>
    </row>
    <row r="34" spans="1:6" x14ac:dyDescent="0.25">
      <c r="C34" s="6" t="s">
        <v>101</v>
      </c>
      <c r="F34" s="6" t="s">
        <v>104</v>
      </c>
    </row>
    <row r="35" spans="1:6" x14ac:dyDescent="0.25">
      <c r="C35" s="6" t="s">
        <v>102</v>
      </c>
      <c r="F35" s="6" t="s">
        <v>105</v>
      </c>
    </row>
    <row r="38" spans="1:6" x14ac:dyDescent="0.25">
      <c r="E38" s="6" t="s">
        <v>107</v>
      </c>
    </row>
    <row r="39" spans="1:6" x14ac:dyDescent="0.25">
      <c r="A39" s="6" t="s">
        <v>106</v>
      </c>
      <c r="B39" s="6" t="s">
        <v>109</v>
      </c>
      <c r="F39" s="6" t="s">
        <v>110</v>
      </c>
    </row>
    <row r="40" spans="1:6" x14ac:dyDescent="0.25">
      <c r="F40" s="6" t="s">
        <v>108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申請書</vt:lpstr>
      <vt:lpstr>2018年下DMGについて</vt:lpstr>
      <vt:lpstr>参照権限追加</vt:lpstr>
      <vt:lpstr>parameter(2018上)</vt:lpstr>
      <vt:lpstr>運用</vt:lpstr>
      <vt:lpstr>プログラムID削除</vt:lpstr>
      <vt:lpstr>NAS化の仕様について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Yamanaka - Network</dc:creator>
  <cp:lastModifiedBy>Mika Yamanaka - Network</cp:lastModifiedBy>
  <dcterms:created xsi:type="dcterms:W3CDTF">2018-07-19T07:56:08Z</dcterms:created>
  <dcterms:modified xsi:type="dcterms:W3CDTF">2018-07-31T04:34:59Z</dcterms:modified>
</cp:coreProperties>
</file>