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ifareマップ" sheetId="3" r:id="rId1"/>
    <sheet name="動作" sheetId="5" r:id="rId2"/>
    <sheet name="メモ" sheetId="2" r:id="rId3"/>
  </sheets>
  <calcPr calcId="152511"/>
</workbook>
</file>

<file path=xl/calcChain.xml><?xml version="1.0" encoding="utf-8"?>
<calcChain xmlns="http://schemas.openxmlformats.org/spreadsheetml/2006/main">
  <c r="E49" i="3" l="1"/>
  <c r="F49" i="3"/>
  <c r="G49" i="3"/>
  <c r="H49" i="3"/>
  <c r="R22" i="2"/>
  <c r="Q22" i="2"/>
  <c r="P22" i="2"/>
  <c r="O22" i="2"/>
  <c r="N22" i="2"/>
  <c r="M22" i="2"/>
  <c r="L22" i="2"/>
  <c r="K22" i="2"/>
  <c r="J22" i="2"/>
  <c r="I22" i="2"/>
  <c r="H22" i="2"/>
  <c r="G22" i="2"/>
  <c r="S22" i="2"/>
  <c r="N14" i="2"/>
  <c r="O14" i="2" l="1"/>
  <c r="P14" i="2"/>
  <c r="Q14" i="2"/>
  <c r="R14" i="2"/>
  <c r="S13" i="2"/>
  <c r="O7" i="2"/>
  <c r="H16" i="2" l="1"/>
  <c r="H17" i="2"/>
  <c r="H11" i="2"/>
  <c r="H10" i="2"/>
  <c r="H9" i="2"/>
  <c r="D26" i="2"/>
  <c r="D23" i="2"/>
  <c r="D9" i="2"/>
  <c r="D13" i="2" s="1"/>
  <c r="D19" i="2" s="1"/>
  <c r="D29" i="2" s="1"/>
</calcChain>
</file>

<file path=xl/sharedStrings.xml><?xml version="1.0" encoding="utf-8"?>
<sst xmlns="http://schemas.openxmlformats.org/spreadsheetml/2006/main" count="260" uniqueCount="158">
  <si>
    <t>カウンター</t>
    <phoneticPr fontId="1"/>
  </si>
  <si>
    <t>AccessBit</t>
    <phoneticPr fontId="1"/>
  </si>
  <si>
    <t>No.</t>
    <phoneticPr fontId="1"/>
  </si>
  <si>
    <t>KeyA_0xf1a0c0800e40</t>
    <phoneticPr fontId="1"/>
  </si>
  <si>
    <t>UID</t>
    <phoneticPr fontId="1"/>
  </si>
  <si>
    <t>Check</t>
    <phoneticPr fontId="1"/>
  </si>
  <si>
    <t>Manufacturer Data</t>
    <phoneticPr fontId="1"/>
  </si>
  <si>
    <t>ロック前</t>
    <rPh sb="3" eb="4">
      <t>マエ</t>
    </rPh>
    <phoneticPr fontId="1"/>
  </si>
  <si>
    <t>ロック後</t>
    <rPh sb="3" eb="4">
      <t>ゴ</t>
    </rPh>
    <phoneticPr fontId="1"/>
  </si>
  <si>
    <t>R</t>
    <phoneticPr fontId="1"/>
  </si>
  <si>
    <t>W</t>
    <phoneticPr fontId="1"/>
  </si>
  <si>
    <t>A</t>
    <phoneticPr fontId="1"/>
  </si>
  <si>
    <t>-</t>
    <phoneticPr fontId="1"/>
  </si>
  <si>
    <t>セクター識別</t>
    <rPh sb="4" eb="6">
      <t>シキベツ</t>
    </rPh>
    <phoneticPr fontId="1"/>
  </si>
  <si>
    <t>ml/インク大</t>
    <rPh sb="6" eb="7">
      <t>ダイ</t>
    </rPh>
    <phoneticPr fontId="1"/>
  </si>
  <si>
    <t>pl/インク大</t>
    <rPh sb="6" eb="7">
      <t>ダイ</t>
    </rPh>
    <phoneticPr fontId="1"/>
  </si>
  <si>
    <t>pl/dot</t>
    <phoneticPr fontId="1"/>
  </si>
  <si>
    <t>dot/インク大</t>
    <rPh sb="7" eb="8">
      <t>ダイ</t>
    </rPh>
    <phoneticPr fontId="1"/>
  </si>
  <si>
    <t>回/ブロック</t>
    <rPh sb="0" eb="1">
      <t>カイ</t>
    </rPh>
    <phoneticPr fontId="1"/>
  </si>
  <si>
    <t>倍率</t>
    <rPh sb="0" eb="2">
      <t>バイリツ</t>
    </rPh>
    <phoneticPr fontId="1"/>
  </si>
  <si>
    <t>dpi</t>
    <phoneticPr fontId="1"/>
  </si>
  <si>
    <t>dot/cm2</t>
    <phoneticPr fontId="1"/>
  </si>
  <si>
    <t>倍率</t>
    <rPh sb="0" eb="2">
      <t>ハ</t>
    </rPh>
    <phoneticPr fontId="1"/>
  </si>
  <si>
    <t>dot/1*25</t>
    <phoneticPr fontId="1"/>
  </si>
  <si>
    <t>dot/回</t>
    <rPh sb="4" eb="5">
      <t>カイ</t>
    </rPh>
    <phoneticPr fontId="1"/>
  </si>
  <si>
    <t>20000ドットを超えたら書き込み</t>
    <rPh sb="9" eb="10">
      <t>コ</t>
    </rPh>
    <rPh sb="13" eb="14">
      <t>カ</t>
    </rPh>
    <rPh sb="15" eb="16">
      <t>コ</t>
    </rPh>
    <phoneticPr fontId="1"/>
  </si>
  <si>
    <t>年</t>
    <rPh sb="0" eb="1">
      <t>ネン</t>
    </rPh>
    <phoneticPr fontId="1"/>
  </si>
  <si>
    <t>日</t>
    <rPh sb="0" eb="1">
      <t>ニチ</t>
    </rPh>
    <phoneticPr fontId="1"/>
  </si>
  <si>
    <t>時間</t>
    <rPh sb="0" eb="2">
      <t>ジカン</t>
    </rPh>
    <phoneticPr fontId="1"/>
  </si>
  <si>
    <t>分</t>
    <rPh sb="0" eb="1">
      <t>フン</t>
    </rPh>
    <phoneticPr fontId="1"/>
  </si>
  <si>
    <t>uint max</t>
    <phoneticPr fontId="1"/>
  </si>
  <si>
    <t>バイト番号</t>
    <rPh sb="3" eb="5">
      <t>バンゴウ</t>
    </rPh>
    <phoneticPr fontId="1"/>
  </si>
  <si>
    <t>アクセスキー</t>
    <phoneticPr fontId="1"/>
  </si>
  <si>
    <t>ブロック_マニュファクチャー</t>
    <phoneticPr fontId="1"/>
  </si>
  <si>
    <t>ブロック_セクタートレーラー</t>
  </si>
  <si>
    <t>セクター_システム</t>
    <phoneticPr fontId="1"/>
  </si>
  <si>
    <t>セクター_リードオンリー</t>
  </si>
  <si>
    <t>セクター_ウェアレベリング</t>
  </si>
  <si>
    <t>セクター_ウェアレベリング</t>
    <phoneticPr fontId="1"/>
  </si>
  <si>
    <t>ブロック_ウェアレベリングデータ</t>
    <phoneticPr fontId="1"/>
  </si>
  <si>
    <t>対象</t>
    <rPh sb="0" eb="2">
      <t>タイショウ</t>
    </rPh>
    <phoneticPr fontId="1"/>
  </si>
  <si>
    <t>KayA</t>
    <phoneticPr fontId="1"/>
  </si>
  <si>
    <t>AccessBits</t>
    <phoneticPr fontId="1"/>
  </si>
  <si>
    <t>KayB</t>
    <phoneticPr fontId="1"/>
  </si>
  <si>
    <t>DataAreas</t>
    <phoneticPr fontId="1"/>
  </si>
  <si>
    <t>セクター_リードオンリー</t>
    <phoneticPr fontId="1"/>
  </si>
  <si>
    <t>リードオンリーの16バイトのデータを格納する、初回書き込んだ時点でロックしてリードオンリーとする</t>
    <rPh sb="18" eb="20">
      <t>カクノウ</t>
    </rPh>
    <rPh sb="23" eb="25">
      <t>ショカイ</t>
    </rPh>
    <rPh sb="25" eb="26">
      <t>カ</t>
    </rPh>
    <rPh sb="27" eb="28">
      <t>コ</t>
    </rPh>
    <rPh sb="30" eb="32">
      <t>ジテン</t>
    </rPh>
    <phoneticPr fontId="1"/>
  </si>
  <si>
    <t>セクター識別</t>
    <rPh sb="4" eb="6">
      <t>シキ</t>
    </rPh>
    <phoneticPr fontId="1"/>
  </si>
  <si>
    <t>各状態におけるアクセスキーの条件</t>
    <rPh sb="0" eb="3">
      <t>カクジョウタイ</t>
    </rPh>
    <rPh sb="14" eb="16">
      <t>ジョウケン</t>
    </rPh>
    <phoneticPr fontId="1"/>
  </si>
  <si>
    <t>データID</t>
  </si>
  <si>
    <t>データID</t>
    <phoneticPr fontId="1"/>
  </si>
  <si>
    <t>~データID</t>
  </si>
  <si>
    <t>~データID</t>
    <phoneticPr fontId="1"/>
  </si>
  <si>
    <t>カウンター</t>
    <phoneticPr fontId="1"/>
  </si>
  <si>
    <t>データID0</t>
  </si>
  <si>
    <t>データID1</t>
  </si>
  <si>
    <t>データID2</t>
  </si>
  <si>
    <t>月</t>
    <rPh sb="0" eb="1">
      <t>ツキ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</si>
  <si>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</si>
  <si>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</si>
  <si>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時</t>
    <rPh sb="0" eb="1">
      <t>ジ</t>
    </rPh>
    <phoneticPr fontId="1"/>
  </si>
  <si>
    <t>ロック日時</t>
    <rPh sb="3" eb="5">
      <t>ニチジ</t>
    </rPh>
    <phoneticPr fontId="1"/>
  </si>
  <si>
    <t>6バイトROデータ</t>
    <phoneticPr fontId="1"/>
  </si>
  <si>
    <t>16バイトROデータ</t>
    <phoneticPr fontId="1"/>
  </si>
  <si>
    <t>16バイトROデータ</t>
    <phoneticPr fontId="1"/>
  </si>
  <si>
    <t>データ
カウンター</t>
    <phoneticPr fontId="1"/>
  </si>
  <si>
    <t>データ
カウンター</t>
    <phoneticPr fontId="1"/>
  </si>
  <si>
    <t>Check</t>
    <phoneticPr fontId="1"/>
  </si>
  <si>
    <t>セクターNo.0 のブロックNo.0にマニュファクチャーデータが入っているセクター、ブロックNo.1にシステムファイル情報、ブロックNo.2にカウント情報が格納されます</t>
    <rPh sb="32" eb="33">
      <t>ハイ</t>
    </rPh>
    <rPh sb="59" eb="61">
      <t>ジョウホウ</t>
    </rPh>
    <rPh sb="75" eb="77">
      <t>ジョウホウ</t>
    </rPh>
    <rPh sb="78" eb="80">
      <t>カクノウ</t>
    </rPh>
    <phoneticPr fontId="1"/>
  </si>
  <si>
    <t>4バイトRWデータ</t>
  </si>
  <si>
    <t>4バイトRWデータ</t>
    <phoneticPr fontId="1"/>
  </si>
  <si>
    <t>~4バイトRWデータ</t>
  </si>
  <si>
    <t>~4バイトRWデータ</t>
    <phoneticPr fontId="1"/>
  </si>
  <si>
    <t>リードオンリーデータを格納したセクター、16バイトのデータブロックが3つある、初回書き込み時にロックし、リードオンリーにする、ロックはセクター単位で行われる</t>
    <rPh sb="11" eb="13">
      <t>カクノウ</t>
    </rPh>
    <rPh sb="39" eb="41">
      <t>ショカイ</t>
    </rPh>
    <rPh sb="41" eb="42">
      <t>カ</t>
    </rPh>
    <rPh sb="43" eb="44">
      <t>コ</t>
    </rPh>
    <rPh sb="45" eb="46">
      <t>ジ</t>
    </rPh>
    <rPh sb="71" eb="73">
      <t>タンイ</t>
    </rPh>
    <rPh sb="74" eb="75">
      <t>オコナ</t>
    </rPh>
    <phoneticPr fontId="1"/>
  </si>
  <si>
    <t>書き換え可能なデータを格納したセクター、1ブロックに1つの4バイト書き換え可能データを格納する、ウェアレベリング処理により書き込みブロックが移動していく</t>
    <rPh sb="0" eb="1">
      <t>カ</t>
    </rPh>
    <rPh sb="2" eb="3">
      <t>カ</t>
    </rPh>
    <rPh sb="4" eb="6">
      <t>カノウ</t>
    </rPh>
    <rPh sb="11" eb="13">
      <t>カクノウ</t>
    </rPh>
    <rPh sb="33" eb="34">
      <t>カ</t>
    </rPh>
    <rPh sb="35" eb="36">
      <t>カ</t>
    </rPh>
    <rPh sb="37" eb="39">
      <t>カ</t>
    </rPh>
    <rPh sb="43" eb="45">
      <t>カクノウ</t>
    </rPh>
    <rPh sb="56" eb="58">
      <t>ショリ</t>
    </rPh>
    <rPh sb="61" eb="62">
      <t>カ</t>
    </rPh>
    <rPh sb="63" eb="64">
      <t>コ</t>
    </rPh>
    <rPh sb="70" eb="72">
      <t>イドウ</t>
    </rPh>
    <phoneticPr fontId="1"/>
  </si>
  <si>
    <t>書き換え可能な4バイトのデータを0～3、8～11に、反転した4バイトのデータを4～7に保存し、データIDを12、14に、反転したデータIDを13、2ビットのデータカウンター情報を15に格納する</t>
    <rPh sb="0" eb="1">
      <t>カ</t>
    </rPh>
    <rPh sb="2" eb="3">
      <t>カ</t>
    </rPh>
    <rPh sb="4" eb="6">
      <t>カノウ</t>
    </rPh>
    <rPh sb="26" eb="28">
      <t>ハンテン</t>
    </rPh>
    <rPh sb="43" eb="45">
      <t>ホゾン</t>
    </rPh>
    <rPh sb="60" eb="62">
      <t>ハンテン</t>
    </rPh>
    <rPh sb="86" eb="88">
      <t>ジョウ</t>
    </rPh>
    <rPh sb="92" eb="94">
      <t>カクノウ</t>
    </rPh>
    <phoneticPr fontId="1"/>
  </si>
  <si>
    <t>システムファイル</t>
    <phoneticPr fontId="1"/>
  </si>
  <si>
    <t>現在のRFIDの内容をファイルとして保持します、RFID内容との整合保証が取れない場合のみRFIDから全データを取得します</t>
    <rPh sb="0" eb="2">
      <t>ゲンザイ</t>
    </rPh>
    <rPh sb="8" eb="10">
      <t>ナイヨウ</t>
    </rPh>
    <rPh sb="18" eb="20">
      <t>ホジ</t>
    </rPh>
    <rPh sb="28" eb="30">
      <t>ナイヨウ</t>
    </rPh>
    <rPh sb="32" eb="34">
      <t>セイゴウ</t>
    </rPh>
    <rPh sb="34" eb="36">
      <t>ホショウ</t>
    </rPh>
    <rPh sb="37" eb="38">
      <t>ト</t>
    </rPh>
    <rPh sb="41" eb="43">
      <t>バアイ</t>
    </rPh>
    <rPh sb="51" eb="52">
      <t>ゼン</t>
    </rPh>
    <rPh sb="56" eb="58">
      <t>シュトク</t>
    </rPh>
    <phoneticPr fontId="1"/>
  </si>
  <si>
    <t>Check MD5</t>
    <phoneticPr fontId="1"/>
  </si>
  <si>
    <t>システムファイルの整合保証のため、ファイル内容から取得したMD5ハッシュ値をサムチェックした値を格納します</t>
    <rPh sb="9" eb="11">
      <t>セイゴウ</t>
    </rPh>
    <rPh sb="11" eb="13">
      <t>ホショウ</t>
    </rPh>
    <rPh sb="21" eb="23">
      <t>ナイヨウ</t>
    </rPh>
    <rPh sb="25" eb="27">
      <t>シュトク</t>
    </rPh>
    <rPh sb="36" eb="37">
      <t>アタイ</t>
    </rPh>
    <rPh sb="46" eb="47">
      <t>アタイ</t>
    </rPh>
    <rPh sb="48" eb="50">
      <t>カクノウ</t>
    </rPh>
    <phoneticPr fontId="1"/>
  </si>
  <si>
    <t>Check Byte</t>
    <phoneticPr fontId="1"/>
  </si>
  <si>
    <t>システムファイルの整合保証のため、ファイルストリームのByte[]をサムチェックした値を格納します</t>
    <rPh sb="9" eb="11">
      <t>セイゴウ</t>
    </rPh>
    <rPh sb="11" eb="13">
      <t>ホショウ</t>
    </rPh>
    <rPh sb="42" eb="43">
      <t>アタイ</t>
    </rPh>
    <rPh sb="44" eb="46">
      <t>カクノウ</t>
    </rPh>
    <phoneticPr fontId="1"/>
  </si>
  <si>
    <t>Check SHA1</t>
    <phoneticPr fontId="1"/>
  </si>
  <si>
    <t>システムファイルの整合保証のため、ファイル内容から取得したSHA1ハッシュ値をサムチェックした値を格納します</t>
    <rPh sb="9" eb="11">
      <t>セイゴウ</t>
    </rPh>
    <rPh sb="11" eb="13">
      <t>ホショウ</t>
    </rPh>
    <rPh sb="21" eb="23">
      <t>ナイヨウ</t>
    </rPh>
    <rPh sb="25" eb="27">
      <t>シュトク</t>
    </rPh>
    <rPh sb="37" eb="38">
      <t>アタイ</t>
    </rPh>
    <rPh sb="47" eb="48">
      <t>アタイ</t>
    </rPh>
    <rPh sb="49" eb="51">
      <t>カクノウ</t>
    </rPh>
    <phoneticPr fontId="1"/>
  </si>
  <si>
    <t>ブロック_システムファイルデータ</t>
    <phoneticPr fontId="1"/>
  </si>
  <si>
    <t>ブロック_システムカウンターデータ</t>
    <phoneticPr fontId="1"/>
  </si>
  <si>
    <t>ブロック_システムセクタートレーラー</t>
    <phoneticPr fontId="1"/>
  </si>
  <si>
    <t>ブロック_リードオンリーセクタートレーラー</t>
    <phoneticPr fontId="1"/>
  </si>
  <si>
    <t>ブロック_ウェアレベリングセクタートレーラー</t>
    <phoneticPr fontId="1"/>
  </si>
  <si>
    <t>ブロック_リードオンリーデータ</t>
  </si>
  <si>
    <t>ブロック_リードオンリーデータ</t>
    <phoneticPr fontId="1"/>
  </si>
  <si>
    <t>ブロック_リードオンリーセクタートレーラー</t>
    <phoneticPr fontId="1"/>
  </si>
  <si>
    <t>KeyAとアクセスビット、セクター識別をアクセスビット末の9に格納する、KeyBの領域には各セクター定義毎に定義されたデータを格納する</t>
    <rPh sb="17" eb="19">
      <t>シキベツ</t>
    </rPh>
    <rPh sb="27" eb="28">
      <t>マツ</t>
    </rPh>
    <rPh sb="31" eb="33">
      <t>カクノウ</t>
    </rPh>
    <rPh sb="41" eb="43">
      <t>リョウイキ</t>
    </rPh>
    <rPh sb="45" eb="46">
      <t>カク</t>
    </rPh>
    <rPh sb="50" eb="52">
      <t>テイギ</t>
    </rPh>
    <rPh sb="52" eb="53">
      <t>ゴト</t>
    </rPh>
    <rPh sb="54" eb="56">
      <t>テイギ</t>
    </rPh>
    <rPh sb="63" eb="65">
      <t>カクノウ</t>
    </rPh>
    <phoneticPr fontId="1"/>
  </si>
  <si>
    <t>セクターの種類を格納する0=未使用、1=セクター_システム、2=セクター_リードオンリー、3=セクター_ウェアレベリング、とする</t>
    <rPh sb="5" eb="7">
      <t>シュルイ</t>
    </rPh>
    <rPh sb="8" eb="10">
      <t>カクノウ</t>
    </rPh>
    <rPh sb="14" eb="17">
      <t>ミシヨウ</t>
    </rPh>
    <phoneticPr fontId="1"/>
  </si>
  <si>
    <t>-</t>
    <phoneticPr fontId="1"/>
  </si>
  <si>
    <t>データカウンター</t>
    <phoneticPr fontId="1"/>
  </si>
  <si>
    <t>ウェアレベリングデータを書き込む際に記憶エリアを1回転する度にインクリメントする2ビットの値を記録します、1バイトの中に反転した値と交互に2つずつ格納します</t>
    <rPh sb="12" eb="13">
      <t>カ</t>
    </rPh>
    <rPh sb="14" eb="15">
      <t>コ</t>
    </rPh>
    <rPh sb="16" eb="17">
      <t>サイ</t>
    </rPh>
    <rPh sb="18" eb="20">
      <t>キオク</t>
    </rPh>
    <rPh sb="25" eb="27">
      <t>カイテン</t>
    </rPh>
    <rPh sb="29" eb="30">
      <t>タビ</t>
    </rPh>
    <rPh sb="45" eb="46">
      <t>アタイ</t>
    </rPh>
    <rPh sb="47" eb="49">
      <t>キロク</t>
    </rPh>
    <rPh sb="58" eb="59">
      <t>ナカ</t>
    </rPh>
    <rPh sb="60" eb="62">
      <t>ハンテン</t>
    </rPh>
    <rPh sb="64" eb="65">
      <t>アタイ</t>
    </rPh>
    <rPh sb="66" eb="68">
      <t>コウゴ</t>
    </rPh>
    <rPh sb="73" eb="75">
      <t>カクノウ</t>
    </rPh>
    <phoneticPr fontId="1"/>
  </si>
  <si>
    <t>データ書込み</t>
    <rPh sb="3" eb="5">
      <t>カキコ</t>
    </rPh>
    <phoneticPr fontId="1"/>
  </si>
  <si>
    <t>マージ</t>
    <phoneticPr fontId="1"/>
  </si>
  <si>
    <t>システムファイル照合</t>
    <rPh sb="8" eb="10">
      <t>ショウゴウ</t>
    </rPh>
    <phoneticPr fontId="1"/>
  </si>
  <si>
    <t>システムファイル更新</t>
    <rPh sb="8" eb="10">
      <t>コウシン</t>
    </rPh>
    <phoneticPr fontId="1"/>
  </si>
  <si>
    <t>エラー回数</t>
    <rPh sb="3" eb="5">
      <t>カイスウ</t>
    </rPh>
    <phoneticPr fontId="1"/>
  </si>
  <si>
    <t>~エラー回数</t>
    <rPh sb="4" eb="6">
      <t>カイスウ</t>
    </rPh>
    <phoneticPr fontId="1"/>
  </si>
  <si>
    <t>エラー回数</t>
    <rPh sb="3" eb="5">
      <t>カイスウ</t>
    </rPh>
    <phoneticPr fontId="1"/>
  </si>
  <si>
    <t>読み書き不良が起きた回数をブロック毎に記録する、Bit0～4はブロック0、Bit5～9はブロック1、Bit10～14はブロック2、Bit15は未使用、不良時に1ずつカウントアップさせる、maxカウント値となったブロックは今後読み書きの対象外とする</t>
    <rPh sb="0" eb="1">
      <t>ヨ</t>
    </rPh>
    <rPh sb="2" eb="3">
      <t>カ</t>
    </rPh>
    <rPh sb="4" eb="6">
      <t>フリョウ</t>
    </rPh>
    <rPh sb="7" eb="8">
      <t>オ</t>
    </rPh>
    <rPh sb="10" eb="12">
      <t>カイスウ</t>
    </rPh>
    <rPh sb="17" eb="18">
      <t>ゴト</t>
    </rPh>
    <rPh sb="19" eb="21">
      <t>キロク</t>
    </rPh>
    <rPh sb="71" eb="74">
      <t>ミシヨウ</t>
    </rPh>
    <rPh sb="75" eb="77">
      <t>フリョウ</t>
    </rPh>
    <rPh sb="77" eb="78">
      <t>ジ</t>
    </rPh>
    <rPh sb="100" eb="101">
      <t>チ</t>
    </rPh>
    <rPh sb="110" eb="112">
      <t>コンゴ</t>
    </rPh>
    <rPh sb="112" eb="113">
      <t>ヨ</t>
    </rPh>
    <rPh sb="114" eb="115">
      <t>カ</t>
    </rPh>
    <rPh sb="117" eb="120">
      <t>タイショウガイ</t>
    </rPh>
    <phoneticPr fontId="1"/>
  </si>
  <si>
    <t>システムファイル更新日時</t>
    <rPh sb="8" eb="10">
      <t>コウシン</t>
    </rPh>
    <rPh sb="10" eb="12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</si>
  <si>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</si>
  <si>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</si>
  <si>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</si>
  <si>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</si>
  <si>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</si>
  <si>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秒</t>
    <rPh sb="0" eb="1">
      <t>ビョウ</t>
    </rPh>
    <phoneticPr fontId="1"/>
  </si>
  <si>
    <t>~Check</t>
    <phoneticPr fontId="1"/>
  </si>
  <si>
    <t>byte</t>
    <phoneticPr fontId="1"/>
  </si>
  <si>
    <t>MD5</t>
    <phoneticPr fontId="1"/>
  </si>
  <si>
    <t>SHA1</t>
    <phoneticPr fontId="1"/>
  </si>
  <si>
    <t>~カウンター</t>
    <phoneticPr fontId="1"/>
  </si>
  <si>
    <t>カウンター更新日時</t>
    <rPh sb="5" eb="7">
      <t>コウシン</t>
    </rPh>
    <rPh sb="7" eb="9">
      <t>ニチジ</t>
    </rPh>
    <phoneticPr fontId="1"/>
  </si>
  <si>
    <t>KeyBに6バイトのリードオンリーなカスタムシステムデータを格納出来ます、このRFIDを管理するアプリケーションの識別に使用します</t>
    <rPh sb="30" eb="32">
      <t>カクノウ</t>
    </rPh>
    <rPh sb="32" eb="34">
      <t>デキ</t>
    </rPh>
    <rPh sb="44" eb="46">
      <t>カンリ</t>
    </rPh>
    <rPh sb="57" eb="59">
      <t>シキベツ</t>
    </rPh>
    <rPh sb="60" eb="62">
      <t>シヨウ</t>
    </rPh>
    <phoneticPr fontId="1"/>
  </si>
  <si>
    <t>システムファイルのファイルインフォから取得する更新日時DateTimeから年、月、日、時、秒を格納します</t>
    <rPh sb="19" eb="21">
      <t>シュトク</t>
    </rPh>
    <rPh sb="23" eb="25">
      <t>コウシン</t>
    </rPh>
    <rPh sb="25" eb="27">
      <t>ニチジ</t>
    </rPh>
    <rPh sb="37" eb="38">
      <t>ネン</t>
    </rPh>
    <rPh sb="39" eb="40">
      <t>ツキ</t>
    </rPh>
    <rPh sb="41" eb="42">
      <t>ヒ</t>
    </rPh>
    <rPh sb="43" eb="44">
      <t>ジ</t>
    </rPh>
    <rPh sb="45" eb="46">
      <t>ビョウ</t>
    </rPh>
    <rPh sb="47" eb="49">
      <t>カクノウ</t>
    </rPh>
    <phoneticPr fontId="1"/>
  </si>
  <si>
    <t>ウェアレベリングデータを書き込む際に書き込みエリアを1周する度にインクリメントした値を書き込みます、値は3バイト使用します</t>
    <rPh sb="12" eb="13">
      <t>カ</t>
    </rPh>
    <rPh sb="14" eb="15">
      <t>コ</t>
    </rPh>
    <rPh sb="16" eb="17">
      <t>サイ</t>
    </rPh>
    <rPh sb="18" eb="19">
      <t>カ</t>
    </rPh>
    <rPh sb="20" eb="21">
      <t>コ</t>
    </rPh>
    <rPh sb="27" eb="28">
      <t>シュウ</t>
    </rPh>
    <rPh sb="30" eb="31">
      <t>タビ</t>
    </rPh>
    <rPh sb="41" eb="42">
      <t>アタイ</t>
    </rPh>
    <rPh sb="43" eb="44">
      <t>カ</t>
    </rPh>
    <rPh sb="45" eb="46">
      <t>コ</t>
    </rPh>
    <rPh sb="50" eb="51">
      <t>アタイ</t>
    </rPh>
    <rPh sb="56" eb="58">
      <t>シヨウ</t>
    </rPh>
    <phoneticPr fontId="1"/>
  </si>
  <si>
    <t>システムファイル更新日時</t>
    <phoneticPr fontId="1"/>
  </si>
  <si>
    <t>カウンター更新日時</t>
    <phoneticPr fontId="1"/>
  </si>
  <si>
    <t>カウンターの更新日時DateTimeから年、月、日、時、秒を格納します</t>
    <rPh sb="6" eb="8">
      <t>コウシン</t>
    </rPh>
    <rPh sb="8" eb="10">
      <t>ニチジ</t>
    </rPh>
    <rPh sb="20" eb="21">
      <t>ネン</t>
    </rPh>
    <rPh sb="22" eb="23">
      <t>ツキ</t>
    </rPh>
    <rPh sb="24" eb="25">
      <t>ヒ</t>
    </rPh>
    <rPh sb="26" eb="27">
      <t>ジ</t>
    </rPh>
    <rPh sb="28" eb="29">
      <t>ビョウ</t>
    </rPh>
    <rPh sb="30" eb="32">
      <t>カクノウ</t>
    </rPh>
    <phoneticPr fontId="1"/>
  </si>
  <si>
    <t>データ毎の一意なIDを格納します、IDはこのライブラリーを使用するアプリケーションコードにより定められます</t>
    <rPh sb="3" eb="4">
      <t>ゴト</t>
    </rPh>
    <rPh sb="5" eb="7">
      <t>イチイ</t>
    </rPh>
    <rPh sb="11" eb="13">
      <t>カクノウ</t>
    </rPh>
    <rPh sb="29" eb="31">
      <t>シヨウ</t>
    </rPh>
    <rPh sb="47" eb="48">
      <t>サダ</t>
    </rPh>
    <phoneticPr fontId="1"/>
  </si>
  <si>
    <t>KeyBにブロック毎のエラー回数情報を書き込みます</t>
    <rPh sb="9" eb="10">
      <t>ゴト</t>
    </rPh>
    <rPh sb="14" eb="16">
      <t>カイスウ</t>
    </rPh>
    <rPh sb="16" eb="18">
      <t>ジョウホウ</t>
    </rPh>
    <rPh sb="19" eb="20">
      <t>カ</t>
    </rPh>
    <rPh sb="21" eb="22">
      <t>コ</t>
    </rPh>
    <phoneticPr fontId="1"/>
  </si>
  <si>
    <t>KeyBにロックした日時(※表2を参照)、各ブロックのデータIDを格納する</t>
    <rPh sb="10" eb="12">
      <t>ニチジ</t>
    </rPh>
    <rPh sb="14" eb="15">
      <t>ヒョウ</t>
    </rPh>
    <rPh sb="17" eb="19">
      <t>サンショウ</t>
    </rPh>
    <rPh sb="21" eb="22">
      <t>カク</t>
    </rPh>
    <rPh sb="33" eb="35">
      <t>カクノウ</t>
    </rPh>
    <phoneticPr fontId="1"/>
  </si>
  <si>
    <t>bit数</t>
    <rPh sb="3" eb="4">
      <t>スウ</t>
    </rPh>
    <phoneticPr fontId="1"/>
  </si>
  <si>
    <t>max値</t>
    <rPh sb="3" eb="4">
      <t>チ</t>
    </rPh>
    <phoneticPr fontId="1"/>
  </si>
  <si>
    <t>※表2</t>
    <rPh sb="1" eb="2">
      <t>ヒョウ</t>
    </rPh>
    <phoneticPr fontId="1"/>
  </si>
  <si>
    <t>起動</t>
    <rPh sb="0" eb="2">
      <t>キドウ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</si>
  <si>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</si>
  <si>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</si>
  <si>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使用開始</t>
    <rPh sb="0" eb="4">
      <t>シヨウカイシ</t>
    </rPh>
    <phoneticPr fontId="1"/>
  </si>
  <si>
    <t>使用不可能</t>
    <rPh sb="0" eb="5">
      <t>シヨウフカノウ</t>
    </rPh>
    <phoneticPr fontId="1"/>
  </si>
  <si>
    <t>UID確認</t>
    <rPh sb="3" eb="5">
      <t>カクニン</t>
    </rPh>
    <phoneticPr fontId="1"/>
  </si>
  <si>
    <t>多少時間がかかっても良い</t>
    <rPh sb="0" eb="2">
      <t>タショウ</t>
    </rPh>
    <rPh sb="2" eb="4">
      <t>ジカン</t>
    </rPh>
    <rPh sb="10" eb="11">
      <t>ヨ</t>
    </rPh>
    <phoneticPr fontId="1"/>
  </si>
  <si>
    <t>一致</t>
    <rPh sb="0" eb="2">
      <t>イッチ</t>
    </rPh>
    <phoneticPr fontId="1"/>
  </si>
  <si>
    <t>不一致</t>
    <rPh sb="0" eb="3">
      <t>フイッチ</t>
    </rPh>
    <phoneticPr fontId="1"/>
  </si>
  <si>
    <t>使用開始</t>
    <rPh sb="0" eb="2">
      <t>シヨウ</t>
    </rPh>
    <rPh sb="2" eb="4">
      <t>カイシ</t>
    </rPh>
    <phoneticPr fontId="1"/>
  </si>
  <si>
    <t>ポーリング</t>
    <phoneticPr fontId="1"/>
  </si>
  <si>
    <t>-</t>
    <phoneticPr fontId="1"/>
  </si>
  <si>
    <t>書込み時にUIDが違っていたら失敗</t>
    <rPh sb="0" eb="2">
      <t>カキコ</t>
    </rPh>
    <rPh sb="3" eb="4">
      <t>ジ</t>
    </rPh>
    <rPh sb="9" eb="10">
      <t>チガ</t>
    </rPh>
    <rPh sb="15" eb="17">
      <t>シッパイ</t>
    </rPh>
    <phoneticPr fontId="1"/>
  </si>
  <si>
    <t>データ読込み</t>
    <rPh sb="3" eb="5">
      <t>ヨミコ</t>
    </rPh>
    <phoneticPr fontId="1"/>
  </si>
  <si>
    <t>時間がかかる、引数にシステム名も渡す</t>
    <rPh sb="0" eb="2">
      <t>ジカン</t>
    </rPh>
    <rPh sb="7" eb="9">
      <t>ヒキスウ</t>
    </rPh>
    <rPh sb="14" eb="15">
      <t>メイ</t>
    </rPh>
    <rPh sb="16" eb="17">
      <t>ワタ</t>
    </rPh>
    <phoneticPr fontId="1"/>
  </si>
  <si>
    <t>管理クラスからのみ取り出す</t>
    <rPh sb="0" eb="2">
      <t>カンリ</t>
    </rPh>
    <rPh sb="9" eb="10">
      <t>ト</t>
    </rPh>
    <rPh sb="11" eb="12">
      <t>ダ</t>
    </rPh>
    <phoneticPr fontId="1"/>
  </si>
  <si>
    <t>使用開始</t>
    <rPh sb="0" eb="4">
      <t>シヨウカイシ</t>
    </rPh>
    <phoneticPr fontId="1"/>
  </si>
  <si>
    <t>初期化</t>
    <rPh sb="0" eb="3">
      <t>ショキカ</t>
    </rPh>
    <phoneticPr fontId="1"/>
  </si>
  <si>
    <t>システムファイル保存</t>
    <rPh sb="8" eb="10">
      <t>ホゾン</t>
    </rPh>
    <phoneticPr fontId="1"/>
  </si>
  <si>
    <t>システムファイル読込み</t>
    <rPh sb="8" eb="10">
      <t>ヨミコ</t>
    </rPh>
    <phoneticPr fontId="1"/>
  </si>
  <si>
    <t>マージ</t>
    <phoneticPr fontId="1"/>
  </si>
  <si>
    <t>UID取得</t>
    <rPh sb="3" eb="5">
      <t>シュトク</t>
    </rPh>
    <phoneticPr fontId="1"/>
  </si>
  <si>
    <t>全データ取得</t>
    <rPh sb="0" eb="1">
      <t>ゼン</t>
    </rPh>
    <rPh sb="4" eb="6">
      <t>シュトク</t>
    </rPh>
    <phoneticPr fontId="1"/>
  </si>
  <si>
    <t>データ書込み</t>
    <rPh sb="3" eb="5">
      <t>カキコ</t>
    </rPh>
    <phoneticPr fontId="1"/>
  </si>
  <si>
    <t>データ読込み</t>
    <rPh sb="3" eb="5">
      <t>ヨミコ</t>
    </rPh>
    <phoneticPr fontId="1"/>
  </si>
  <si>
    <t>システムファイルデータ書込み</t>
    <rPh sb="11" eb="13">
      <t>カキコ</t>
    </rPh>
    <phoneticPr fontId="1"/>
  </si>
  <si>
    <t>システムファイルデータ取得</t>
    <rPh sb="11" eb="13">
      <t>シュトク</t>
    </rPh>
    <phoneticPr fontId="1"/>
  </si>
  <si>
    <t>データ照合</t>
    <rPh sb="3" eb="5">
      <t>ショウゴウ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</si>
</sst>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3" borderId="0" xfId="0" applyFill="1"/>
    <xf numFmtId="0" fontId="0" fillId="4" borderId="0" xfId="0" applyFill="1"/>
    <xf numFmtId="0" fontId="0" fillId="0" borderId="15" xfId="0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25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topLeftCell="I1" zoomScaleNormal="100" workbookViewId="0">
      <selection activeCell="Z8" sqref="Z8"/>
    </sheetView>
  </sheetViews>
  <sheetFormatPr defaultRowHeight="13.5" x14ac:dyDescent="0.15"/>
  <cols>
    <col min="1" max="1" width="17.75" style="3" customWidth="1"/>
    <col min="2" max="2" width="25.625" style="3" customWidth="1"/>
    <col min="3" max="3" width="4.25" style="15" customWidth="1"/>
    <col min="4" max="4" width="9" style="3" customWidth="1"/>
    <col min="5" max="19" width="9" style="3"/>
    <col min="20" max="20" width="12.125" style="3" customWidth="1"/>
    <col min="21" max="24" width="4.125" style="3" customWidth="1"/>
    <col min="25" max="16384" width="9" style="3"/>
  </cols>
  <sheetData>
    <row r="1" spans="1:24" ht="34.5" customHeight="1" x14ac:dyDescent="0.15">
      <c r="A1" s="2"/>
      <c r="B1" s="2"/>
      <c r="C1" s="1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1" t="s">
        <v>32</v>
      </c>
      <c r="U1" s="40"/>
      <c r="V1" s="40"/>
      <c r="W1" s="40"/>
      <c r="X1" s="41"/>
    </row>
    <row r="2" spans="1:24" ht="34.5" customHeight="1" x14ac:dyDescent="0.15">
      <c r="A2" s="2"/>
      <c r="B2" s="2"/>
      <c r="C2" s="16"/>
      <c r="D2" s="31" t="s">
        <v>31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  <c r="T2" s="2" t="s">
        <v>40</v>
      </c>
      <c r="U2" s="30" t="s">
        <v>7</v>
      </c>
      <c r="V2" s="30"/>
      <c r="W2" s="30" t="s">
        <v>8</v>
      </c>
      <c r="X2" s="30"/>
    </row>
    <row r="3" spans="1:24" ht="34.5" customHeight="1" thickBot="1" x14ac:dyDescent="0.2">
      <c r="A3" s="4"/>
      <c r="B3" s="4"/>
      <c r="C3" s="17" t="s">
        <v>2</v>
      </c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/>
      <c r="U3" s="4" t="s">
        <v>9</v>
      </c>
      <c r="V3" s="4" t="s">
        <v>10</v>
      </c>
      <c r="W3" s="4" t="s">
        <v>9</v>
      </c>
      <c r="X3" s="4" t="s">
        <v>10</v>
      </c>
    </row>
    <row r="4" spans="1:24" ht="34.5" customHeight="1" x14ac:dyDescent="0.15">
      <c r="A4" s="35" t="s">
        <v>35</v>
      </c>
      <c r="B4" s="5" t="s">
        <v>33</v>
      </c>
      <c r="C4" s="18">
        <v>0</v>
      </c>
      <c r="D4" s="38" t="s">
        <v>4</v>
      </c>
      <c r="E4" s="38"/>
      <c r="F4" s="38"/>
      <c r="G4" s="38"/>
      <c r="H4" s="5" t="s">
        <v>67</v>
      </c>
      <c r="I4" s="38" t="s">
        <v>6</v>
      </c>
      <c r="J4" s="38"/>
      <c r="K4" s="38"/>
      <c r="L4" s="38"/>
      <c r="M4" s="38"/>
      <c r="N4" s="38"/>
      <c r="O4" s="38"/>
      <c r="P4" s="38"/>
      <c r="Q4" s="38"/>
      <c r="R4" s="38"/>
      <c r="S4" s="39"/>
      <c r="T4" s="12" t="s">
        <v>44</v>
      </c>
      <c r="U4" s="5" t="s">
        <v>11</v>
      </c>
      <c r="V4" s="5" t="s">
        <v>11</v>
      </c>
      <c r="W4" s="5"/>
      <c r="X4" s="6"/>
    </row>
    <row r="5" spans="1:24" ht="17.25" customHeight="1" x14ac:dyDescent="0.15">
      <c r="A5" s="36"/>
      <c r="B5" s="44" t="s">
        <v>84</v>
      </c>
      <c r="C5" s="46">
        <v>1</v>
      </c>
      <c r="D5" s="31" t="s">
        <v>105</v>
      </c>
      <c r="E5" s="40"/>
      <c r="F5" s="40"/>
      <c r="G5" s="40"/>
      <c r="H5" s="40"/>
      <c r="I5" s="40"/>
      <c r="J5" s="41"/>
      <c r="K5" s="30" t="s">
        <v>5</v>
      </c>
      <c r="L5" s="30"/>
      <c r="M5" s="30"/>
      <c r="N5" s="30" t="s">
        <v>112</v>
      </c>
      <c r="O5" s="30"/>
      <c r="P5" s="30"/>
      <c r="Q5" s="30" t="s">
        <v>5</v>
      </c>
      <c r="R5" s="30"/>
      <c r="S5" s="48"/>
      <c r="T5" s="42" t="s">
        <v>41</v>
      </c>
      <c r="U5" s="44" t="s">
        <v>12</v>
      </c>
      <c r="V5" s="44" t="s">
        <v>11</v>
      </c>
      <c r="W5" s="44"/>
      <c r="X5" s="56"/>
    </row>
    <row r="6" spans="1:24" s="23" customFormat="1" ht="17.25" customHeight="1" x14ac:dyDescent="0.15">
      <c r="A6" s="36"/>
      <c r="B6" s="45"/>
      <c r="C6" s="47"/>
      <c r="D6" s="31" t="s">
        <v>106</v>
      </c>
      <c r="E6" s="41"/>
      <c r="F6" s="22" t="s">
        <v>107</v>
      </c>
      <c r="G6" s="22" t="s">
        <v>108</v>
      </c>
      <c r="H6" s="22" t="s">
        <v>109</v>
      </c>
      <c r="I6" s="22" t="s">
        <v>110</v>
      </c>
      <c r="J6" s="22" t="s">
        <v>111</v>
      </c>
      <c r="K6" s="22" t="s">
        <v>113</v>
      </c>
      <c r="L6" s="22" t="s">
        <v>114</v>
      </c>
      <c r="M6" s="22" t="s">
        <v>115</v>
      </c>
      <c r="N6" s="22" t="s">
        <v>113</v>
      </c>
      <c r="O6" s="22" t="s">
        <v>114</v>
      </c>
      <c r="P6" s="22" t="s">
        <v>115</v>
      </c>
      <c r="Q6" s="22" t="s">
        <v>113</v>
      </c>
      <c r="R6" s="22" t="s">
        <v>114</v>
      </c>
      <c r="S6" s="7" t="s">
        <v>115</v>
      </c>
      <c r="T6" s="55"/>
      <c r="U6" s="45"/>
      <c r="V6" s="45"/>
      <c r="W6" s="45"/>
      <c r="X6" s="57"/>
    </row>
    <row r="7" spans="1:24" ht="17.25" customHeight="1" x14ac:dyDescent="0.15">
      <c r="A7" s="36"/>
      <c r="B7" s="44" t="s">
        <v>85</v>
      </c>
      <c r="C7" s="46">
        <v>2</v>
      </c>
      <c r="D7" s="31" t="s">
        <v>117</v>
      </c>
      <c r="E7" s="40"/>
      <c r="F7" s="40"/>
      <c r="G7" s="40"/>
      <c r="H7" s="40"/>
      <c r="I7" s="40"/>
      <c r="J7" s="41"/>
      <c r="K7" s="49" t="s">
        <v>53</v>
      </c>
      <c r="L7" s="50"/>
      <c r="M7" s="51"/>
      <c r="N7" s="49" t="s">
        <v>116</v>
      </c>
      <c r="O7" s="50"/>
      <c r="P7" s="51"/>
      <c r="Q7" s="49" t="s">
        <v>53</v>
      </c>
      <c r="R7" s="50"/>
      <c r="S7" s="51"/>
      <c r="T7" s="42" t="s">
        <v>42</v>
      </c>
      <c r="U7" s="44" t="s">
        <v>11</v>
      </c>
      <c r="V7" s="44" t="s">
        <v>141</v>
      </c>
      <c r="W7" s="44"/>
      <c r="X7" s="56"/>
    </row>
    <row r="8" spans="1:24" s="23" customFormat="1" ht="17.25" customHeight="1" x14ac:dyDescent="0.15">
      <c r="A8" s="42"/>
      <c r="B8" s="45"/>
      <c r="C8" s="47"/>
      <c r="D8" s="31" t="s">
        <v>106</v>
      </c>
      <c r="E8" s="41"/>
      <c r="F8" s="22" t="s">
        <v>107</v>
      </c>
      <c r="G8" s="22" t="s">
        <v>108</v>
      </c>
      <c r="H8" s="22" t="s">
        <v>109</v>
      </c>
      <c r="I8" s="22" t="s">
        <v>110</v>
      </c>
      <c r="J8" s="22" t="s">
        <v>111</v>
      </c>
      <c r="K8" s="52"/>
      <c r="L8" s="53"/>
      <c r="M8" s="54"/>
      <c r="N8" s="52"/>
      <c r="O8" s="53"/>
      <c r="P8" s="54"/>
      <c r="Q8" s="52"/>
      <c r="R8" s="53"/>
      <c r="S8" s="54"/>
      <c r="T8" s="55"/>
      <c r="U8" s="45"/>
      <c r="V8" s="45"/>
      <c r="W8" s="45"/>
      <c r="X8" s="57"/>
    </row>
    <row r="9" spans="1:24" ht="34.5" customHeight="1" thickBot="1" x14ac:dyDescent="0.2">
      <c r="A9" s="37"/>
      <c r="B9" s="8" t="s">
        <v>86</v>
      </c>
      <c r="C9" s="19">
        <v>3</v>
      </c>
      <c r="D9" s="32" t="s">
        <v>3</v>
      </c>
      <c r="E9" s="32"/>
      <c r="F9" s="32"/>
      <c r="G9" s="32"/>
      <c r="H9" s="32"/>
      <c r="I9" s="32"/>
      <c r="J9" s="32" t="s">
        <v>1</v>
      </c>
      <c r="K9" s="32"/>
      <c r="L9" s="32"/>
      <c r="M9" s="8" t="s">
        <v>13</v>
      </c>
      <c r="N9" s="33" t="s">
        <v>62</v>
      </c>
      <c r="O9" s="29"/>
      <c r="P9" s="29"/>
      <c r="Q9" s="29"/>
      <c r="R9" s="29"/>
      <c r="S9" s="43"/>
      <c r="T9" s="14" t="s">
        <v>43</v>
      </c>
      <c r="U9" s="8" t="s">
        <v>11</v>
      </c>
      <c r="V9" s="8" t="s">
        <v>11</v>
      </c>
      <c r="W9" s="8"/>
      <c r="X9" s="9"/>
    </row>
    <row r="10" spans="1:24" ht="34.5" customHeight="1" x14ac:dyDescent="0.15">
      <c r="A10" s="35" t="s">
        <v>45</v>
      </c>
      <c r="B10" s="2" t="s">
        <v>90</v>
      </c>
      <c r="C10" s="18">
        <v>0</v>
      </c>
      <c r="D10" s="38" t="s">
        <v>63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  <c r="T10" s="12" t="s">
        <v>44</v>
      </c>
      <c r="U10" s="5" t="s">
        <v>11</v>
      </c>
      <c r="V10" s="5" t="s">
        <v>11</v>
      </c>
      <c r="W10" s="5" t="s">
        <v>11</v>
      </c>
      <c r="X10" s="6" t="s">
        <v>12</v>
      </c>
    </row>
    <row r="11" spans="1:24" ht="34.5" customHeight="1" x14ac:dyDescent="0.15">
      <c r="A11" s="36"/>
      <c r="B11" s="2" t="s">
        <v>89</v>
      </c>
      <c r="C11" s="16">
        <v>1</v>
      </c>
      <c r="D11" s="30" t="s">
        <v>63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13" t="s">
        <v>41</v>
      </c>
      <c r="U11" s="2" t="s">
        <v>12</v>
      </c>
      <c r="V11" s="2" t="s">
        <v>11</v>
      </c>
      <c r="W11" s="2" t="s">
        <v>12</v>
      </c>
      <c r="X11" s="7" t="s">
        <v>12</v>
      </c>
    </row>
    <row r="12" spans="1:24" ht="34.5" customHeight="1" x14ac:dyDescent="0.15">
      <c r="A12" s="36"/>
      <c r="B12" s="2" t="s">
        <v>89</v>
      </c>
      <c r="C12" s="16">
        <v>2</v>
      </c>
      <c r="D12" s="30" t="s">
        <v>64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13" t="s">
        <v>42</v>
      </c>
      <c r="U12" s="2" t="s">
        <v>11</v>
      </c>
      <c r="V12" s="2" t="s">
        <v>11</v>
      </c>
      <c r="W12" s="2" t="s">
        <v>11</v>
      </c>
      <c r="X12" s="7" t="s">
        <v>12</v>
      </c>
    </row>
    <row r="13" spans="1:24" ht="34.5" customHeight="1" thickBot="1" x14ac:dyDescent="0.2">
      <c r="A13" s="37"/>
      <c r="B13" s="8" t="s">
        <v>87</v>
      </c>
      <c r="C13" s="19">
        <v>3</v>
      </c>
      <c r="D13" s="32" t="s">
        <v>3</v>
      </c>
      <c r="E13" s="32"/>
      <c r="F13" s="32"/>
      <c r="G13" s="32"/>
      <c r="H13" s="32"/>
      <c r="I13" s="32"/>
      <c r="J13" s="32" t="s">
        <v>1</v>
      </c>
      <c r="K13" s="32"/>
      <c r="L13" s="32"/>
      <c r="M13" s="8" t="s">
        <v>13</v>
      </c>
      <c r="N13" s="33" t="s">
        <v>61</v>
      </c>
      <c r="O13" s="29"/>
      <c r="P13" s="34"/>
      <c r="Q13" s="8" t="s">
        <v>54</v>
      </c>
      <c r="R13" s="8" t="s">
        <v>55</v>
      </c>
      <c r="S13" s="11" t="s">
        <v>56</v>
      </c>
      <c r="T13" s="14" t="s">
        <v>43</v>
      </c>
      <c r="U13" s="8" t="s">
        <v>11</v>
      </c>
      <c r="V13" s="8" t="s">
        <v>11</v>
      </c>
      <c r="W13" s="8" t="s">
        <v>11</v>
      </c>
      <c r="X13" s="9" t="s">
        <v>94</v>
      </c>
    </row>
    <row r="14" spans="1:24" ht="34.5" customHeight="1" x14ac:dyDescent="0.15">
      <c r="A14" s="35" t="s">
        <v>38</v>
      </c>
      <c r="B14" s="5" t="s">
        <v>39</v>
      </c>
      <c r="C14" s="18">
        <v>0</v>
      </c>
      <c r="D14" s="38" t="s">
        <v>70</v>
      </c>
      <c r="E14" s="38"/>
      <c r="F14" s="38"/>
      <c r="G14" s="38"/>
      <c r="H14" s="38" t="s">
        <v>72</v>
      </c>
      <c r="I14" s="38"/>
      <c r="J14" s="38"/>
      <c r="K14" s="38"/>
      <c r="L14" s="38" t="s">
        <v>69</v>
      </c>
      <c r="M14" s="38"/>
      <c r="N14" s="38"/>
      <c r="O14" s="38"/>
      <c r="P14" s="5" t="s">
        <v>50</v>
      </c>
      <c r="Q14" s="5" t="s">
        <v>52</v>
      </c>
      <c r="R14" s="5" t="s">
        <v>49</v>
      </c>
      <c r="S14" s="20" t="s">
        <v>66</v>
      </c>
      <c r="T14" s="12" t="s">
        <v>44</v>
      </c>
      <c r="U14" s="5" t="s">
        <v>11</v>
      </c>
      <c r="V14" s="5" t="s">
        <v>11</v>
      </c>
      <c r="W14" s="5"/>
      <c r="X14" s="6"/>
    </row>
    <row r="15" spans="1:24" ht="34.5" customHeight="1" x14ac:dyDescent="0.15">
      <c r="A15" s="36"/>
      <c r="B15" s="2" t="s">
        <v>39</v>
      </c>
      <c r="C15" s="16">
        <v>1</v>
      </c>
      <c r="D15" s="30" t="s">
        <v>69</v>
      </c>
      <c r="E15" s="30"/>
      <c r="F15" s="30"/>
      <c r="G15" s="30"/>
      <c r="H15" s="30" t="s">
        <v>71</v>
      </c>
      <c r="I15" s="30"/>
      <c r="J15" s="30"/>
      <c r="K15" s="30"/>
      <c r="L15" s="30" t="s">
        <v>69</v>
      </c>
      <c r="M15" s="30"/>
      <c r="N15" s="30"/>
      <c r="O15" s="30"/>
      <c r="P15" s="2" t="s">
        <v>49</v>
      </c>
      <c r="Q15" s="2" t="s">
        <v>51</v>
      </c>
      <c r="R15" s="2" t="s">
        <v>49</v>
      </c>
      <c r="S15" s="21" t="s">
        <v>66</v>
      </c>
      <c r="T15" s="13" t="s">
        <v>41</v>
      </c>
      <c r="U15" s="2" t="s">
        <v>12</v>
      </c>
      <c r="V15" s="2" t="s">
        <v>11</v>
      </c>
      <c r="W15" s="2"/>
      <c r="X15" s="7"/>
    </row>
    <row r="16" spans="1:24" ht="34.5" customHeight="1" x14ac:dyDescent="0.15">
      <c r="A16" s="36"/>
      <c r="B16" s="2" t="s">
        <v>39</v>
      </c>
      <c r="C16" s="16">
        <v>2</v>
      </c>
      <c r="D16" s="30" t="s">
        <v>69</v>
      </c>
      <c r="E16" s="30"/>
      <c r="F16" s="30"/>
      <c r="G16" s="30"/>
      <c r="H16" s="30" t="s">
        <v>71</v>
      </c>
      <c r="I16" s="30"/>
      <c r="J16" s="30"/>
      <c r="K16" s="30"/>
      <c r="L16" s="30" t="s">
        <v>69</v>
      </c>
      <c r="M16" s="30"/>
      <c r="N16" s="30"/>
      <c r="O16" s="30"/>
      <c r="P16" s="2" t="s">
        <v>49</v>
      </c>
      <c r="Q16" s="2" t="s">
        <v>51</v>
      </c>
      <c r="R16" s="2" t="s">
        <v>49</v>
      </c>
      <c r="S16" s="21" t="s">
        <v>65</v>
      </c>
      <c r="T16" s="13" t="s">
        <v>42</v>
      </c>
      <c r="U16" s="2" t="s">
        <v>11</v>
      </c>
      <c r="V16" s="2" t="s">
        <v>12</v>
      </c>
      <c r="W16" s="2"/>
      <c r="X16" s="7"/>
    </row>
    <row r="17" spans="1:24" ht="34.5" customHeight="1" thickBot="1" x14ac:dyDescent="0.2">
      <c r="A17" s="37"/>
      <c r="B17" s="8" t="s">
        <v>88</v>
      </c>
      <c r="C17" s="19">
        <v>3</v>
      </c>
      <c r="D17" s="32" t="s">
        <v>3</v>
      </c>
      <c r="E17" s="32"/>
      <c r="F17" s="32"/>
      <c r="G17" s="32"/>
      <c r="H17" s="32"/>
      <c r="I17" s="32"/>
      <c r="J17" s="32" t="s">
        <v>1</v>
      </c>
      <c r="K17" s="32"/>
      <c r="L17" s="32"/>
      <c r="M17" s="8" t="s">
        <v>13</v>
      </c>
      <c r="N17" s="28" t="s">
        <v>101</v>
      </c>
      <c r="O17" s="29"/>
      <c r="P17" s="28" t="s">
        <v>102</v>
      </c>
      <c r="Q17" s="29"/>
      <c r="R17" s="28" t="s">
        <v>101</v>
      </c>
      <c r="S17" s="29"/>
      <c r="T17" s="14" t="s">
        <v>43</v>
      </c>
      <c r="U17" s="8" t="s">
        <v>11</v>
      </c>
      <c r="V17" s="8" t="s">
        <v>11</v>
      </c>
      <c r="W17" s="8"/>
      <c r="X17" s="9"/>
    </row>
    <row r="19" spans="1:24" x14ac:dyDescent="0.15">
      <c r="G19" s="10"/>
    </row>
    <row r="20" spans="1:24" x14ac:dyDescent="0.15">
      <c r="B20" s="3" t="s">
        <v>35</v>
      </c>
      <c r="C20" s="15" t="s">
        <v>68</v>
      </c>
    </row>
    <row r="21" spans="1:24" x14ac:dyDescent="0.15">
      <c r="B21" s="3" t="s">
        <v>36</v>
      </c>
      <c r="C21" s="15" t="s">
        <v>73</v>
      </c>
    </row>
    <row r="22" spans="1:24" x14ac:dyDescent="0.15">
      <c r="B22" s="3" t="s">
        <v>37</v>
      </c>
      <c r="C22" s="15" t="s">
        <v>74</v>
      </c>
    </row>
    <row r="24" spans="1:24" x14ac:dyDescent="0.15">
      <c r="B24" s="3" t="s">
        <v>90</v>
      </c>
      <c r="C24" s="15" t="s">
        <v>46</v>
      </c>
    </row>
    <row r="25" spans="1:24" x14ac:dyDescent="0.15">
      <c r="B25" s="3" t="s">
        <v>39</v>
      </c>
      <c r="C25" s="15" t="s">
        <v>75</v>
      </c>
    </row>
    <row r="27" spans="1:24" x14ac:dyDescent="0.15">
      <c r="B27" s="3" t="s">
        <v>34</v>
      </c>
      <c r="C27" s="15" t="s">
        <v>92</v>
      </c>
    </row>
    <row r="28" spans="1:24" x14ac:dyDescent="0.15">
      <c r="B28" s="3" t="s">
        <v>86</v>
      </c>
      <c r="C28" s="15" t="s">
        <v>118</v>
      </c>
    </row>
    <row r="29" spans="1:24" x14ac:dyDescent="0.15">
      <c r="B29" s="3" t="s">
        <v>91</v>
      </c>
      <c r="C29" s="15" t="s">
        <v>126</v>
      </c>
    </row>
    <row r="30" spans="1:24" x14ac:dyDescent="0.15">
      <c r="B30" s="3" t="s">
        <v>88</v>
      </c>
      <c r="C30" s="15" t="s">
        <v>125</v>
      </c>
    </row>
    <row r="32" spans="1:24" x14ac:dyDescent="0.15">
      <c r="B32" s="3" t="s">
        <v>76</v>
      </c>
      <c r="C32" s="15" t="s">
        <v>77</v>
      </c>
    </row>
    <row r="33" spans="2:10" x14ac:dyDescent="0.15">
      <c r="B33" s="3" t="s">
        <v>121</v>
      </c>
      <c r="C33" s="15" t="s">
        <v>119</v>
      </c>
    </row>
    <row r="34" spans="2:10" x14ac:dyDescent="0.15">
      <c r="B34" s="3" t="s">
        <v>80</v>
      </c>
      <c r="C34" s="15" t="s">
        <v>81</v>
      </c>
    </row>
    <row r="35" spans="2:10" x14ac:dyDescent="0.15">
      <c r="B35" s="3" t="s">
        <v>78</v>
      </c>
      <c r="C35" s="15" t="s">
        <v>79</v>
      </c>
    </row>
    <row r="36" spans="2:10" x14ac:dyDescent="0.15">
      <c r="B36" s="3" t="s">
        <v>82</v>
      </c>
      <c r="C36" s="15" t="s">
        <v>83</v>
      </c>
    </row>
    <row r="37" spans="2:10" s="23" customFormat="1" x14ac:dyDescent="0.15">
      <c r="B37" s="23" t="s">
        <v>122</v>
      </c>
      <c r="C37" s="15" t="s">
        <v>123</v>
      </c>
    </row>
    <row r="38" spans="2:10" x14ac:dyDescent="0.15">
      <c r="B38" s="3" t="s">
        <v>0</v>
      </c>
      <c r="C38" s="15" t="s">
        <v>120</v>
      </c>
    </row>
    <row r="39" spans="2:10" x14ac:dyDescent="0.15">
      <c r="B39" s="3" t="s">
        <v>47</v>
      </c>
      <c r="C39" s="15" t="s">
        <v>93</v>
      </c>
    </row>
    <row r="40" spans="2:10" s="23" customFormat="1" x14ac:dyDescent="0.15">
      <c r="B40" s="23" t="s">
        <v>50</v>
      </c>
      <c r="C40" s="15" t="s">
        <v>124</v>
      </c>
    </row>
    <row r="41" spans="2:10" x14ac:dyDescent="0.15">
      <c r="B41" s="3" t="s">
        <v>95</v>
      </c>
      <c r="C41" s="15" t="s">
        <v>96</v>
      </c>
    </row>
    <row r="42" spans="2:10" x14ac:dyDescent="0.15">
      <c r="B42" s="3" t="s">
        <v>103</v>
      </c>
      <c r="C42" s="15" t="s">
        <v>104</v>
      </c>
    </row>
    <row r="44" spans="2:10" x14ac:dyDescent="0.15">
      <c r="B44" s="3" t="s">
        <v>32</v>
      </c>
      <c r="C44" s="15" t="s">
        <v>48</v>
      </c>
    </row>
    <row r="46" spans="2:10" x14ac:dyDescent="0.15">
      <c r="D46" s="30" t="s">
        <v>129</v>
      </c>
      <c r="E46" s="30"/>
      <c r="F46" s="30"/>
      <c r="G46" s="30"/>
      <c r="H46" s="30"/>
    </row>
    <row r="47" spans="2:10" x14ac:dyDescent="0.15">
      <c r="D47" s="25"/>
      <c r="E47" s="16" t="s">
        <v>59</v>
      </c>
      <c r="F47" s="16" t="s">
        <v>57</v>
      </c>
      <c r="G47" s="16" t="s">
        <v>58</v>
      </c>
      <c r="H47" s="16" t="s">
        <v>60</v>
      </c>
    </row>
    <row r="48" spans="2:10" x14ac:dyDescent="0.15">
      <c r="D48" s="25" t="s">
        <v>127</v>
      </c>
      <c r="E48" s="16">
        <v>12</v>
      </c>
      <c r="F48" s="16">
        <v>4</v>
      </c>
      <c r="G48" s="16">
        <v>5</v>
      </c>
      <c r="H48" s="16">
        <v>3</v>
      </c>
      <c r="J48" s="24"/>
    </row>
    <row r="49" spans="4:8" x14ac:dyDescent="0.15">
      <c r="D49" s="25" t="s">
        <v>128</v>
      </c>
      <c r="E49" s="16">
        <f t="shared" ref="E49:G49" si="0">2^E48-1</f>
        <v>4095</v>
      </c>
      <c r="F49" s="16">
        <f t="shared" si="0"/>
        <v>15</v>
      </c>
      <c r="G49" s="16">
        <f t="shared" si="0"/>
        <v>31</v>
      </c>
      <c r="H49" s="16">
        <f>2^H48-1</f>
        <v>7</v>
      </c>
    </row>
  </sheetData>
  <mergeCells count="57">
    <mergeCell ref="W7:W8"/>
    <mergeCell ref="X7:X8"/>
    <mergeCell ref="B7:B8"/>
    <mergeCell ref="C7:C8"/>
    <mergeCell ref="T7:T8"/>
    <mergeCell ref="U7:U8"/>
    <mergeCell ref="V7:V8"/>
    <mergeCell ref="T5:T6"/>
    <mergeCell ref="U5:U6"/>
    <mergeCell ref="V5:V6"/>
    <mergeCell ref="W5:W6"/>
    <mergeCell ref="X5:X6"/>
    <mergeCell ref="K5:M5"/>
    <mergeCell ref="N5:P5"/>
    <mergeCell ref="Q5:S5"/>
    <mergeCell ref="D7:J7"/>
    <mergeCell ref="D8:E8"/>
    <mergeCell ref="K7:M8"/>
    <mergeCell ref="Q7:S8"/>
    <mergeCell ref="N7:P8"/>
    <mergeCell ref="A10:A13"/>
    <mergeCell ref="D10:S10"/>
    <mergeCell ref="T1:X1"/>
    <mergeCell ref="D2:S2"/>
    <mergeCell ref="U2:V2"/>
    <mergeCell ref="W2:X2"/>
    <mergeCell ref="A4:A9"/>
    <mergeCell ref="D4:G4"/>
    <mergeCell ref="I4:S4"/>
    <mergeCell ref="D9:I9"/>
    <mergeCell ref="J9:L9"/>
    <mergeCell ref="N9:S9"/>
    <mergeCell ref="B5:B6"/>
    <mergeCell ref="C5:C6"/>
    <mergeCell ref="D5:J5"/>
    <mergeCell ref="D6:E6"/>
    <mergeCell ref="D46:H46"/>
    <mergeCell ref="A14:A17"/>
    <mergeCell ref="D14:G14"/>
    <mergeCell ref="H14:K14"/>
    <mergeCell ref="L14:O14"/>
    <mergeCell ref="D15:G15"/>
    <mergeCell ref="H15:K15"/>
    <mergeCell ref="L15:O15"/>
    <mergeCell ref="D16:G16"/>
    <mergeCell ref="H16:K16"/>
    <mergeCell ref="L16:O16"/>
    <mergeCell ref="N17:O17"/>
    <mergeCell ref="D17:I17"/>
    <mergeCell ref="J17:L17"/>
    <mergeCell ref="P17:Q17"/>
    <mergeCell ref="R17:S17"/>
    <mergeCell ref="D11:S11"/>
    <mergeCell ref="D12:S12"/>
    <mergeCell ref="D13:I13"/>
    <mergeCell ref="J13:L13"/>
    <mergeCell ref="N13:P13"/>
  </mergeCells>
  <phoneticPr fontId="1"/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43"/>
  <sheetViews>
    <sheetView zoomScaleNormal="100" workbookViewId="0">
      <selection activeCell="G15" sqref="G15"/>
    </sheetView>
  </sheetViews>
  <sheetFormatPr defaultRowHeight="13.5" x14ac:dyDescent="0.15"/>
  <cols>
    <col min="1" max="1" width="31.375" customWidth="1"/>
    <col min="2" max="3" width="22.875" customWidth="1"/>
    <col min="4" max="4" width="25.125" customWidth="1"/>
    <col min="5" max="5" width="11.625" customWidth="1"/>
  </cols>
  <sheetData>
    <row r="3" spans="1:5" x14ac:dyDescent="0.15">
      <c r="A3" t="s">
        <v>130</v>
      </c>
    </row>
    <row r="4" spans="1:5" x14ac:dyDescent="0.15">
      <c r="A4" s="1" t="s">
        <v>99</v>
      </c>
      <c r="C4" s="27" t="s">
        <v>156</v>
      </c>
      <c r="D4" s="26" t="s">
        <v>149</v>
      </c>
      <c r="E4" t="s">
        <v>136</v>
      </c>
    </row>
    <row r="5" spans="1:5" x14ac:dyDescent="0.15">
      <c r="A5" t="s">
        <v>131</v>
      </c>
      <c r="B5" t="s">
        <v>132</v>
      </c>
    </row>
    <row r="6" spans="1:5" x14ac:dyDescent="0.15">
      <c r="A6" t="s">
        <v>133</v>
      </c>
      <c r="B6" t="s">
        <v>98</v>
      </c>
    </row>
    <row r="10" spans="1:5" x14ac:dyDescent="0.15">
      <c r="A10" s="1" t="s">
        <v>98</v>
      </c>
      <c r="C10" s="27" t="s">
        <v>152</v>
      </c>
      <c r="D10" s="26" t="s">
        <v>150</v>
      </c>
      <c r="E10" t="s">
        <v>144</v>
      </c>
    </row>
    <row r="11" spans="1:5" x14ac:dyDescent="0.15">
      <c r="A11" t="s">
        <v>131</v>
      </c>
      <c r="B11" t="s">
        <v>132</v>
      </c>
    </row>
    <row r="12" spans="1:5" x14ac:dyDescent="0.15">
      <c r="A12" t="s">
        <v>133</v>
      </c>
      <c r="B12" t="s">
        <v>134</v>
      </c>
    </row>
    <row r="16" spans="1:5" x14ac:dyDescent="0.15">
      <c r="A16" t="s">
        <v>133</v>
      </c>
    </row>
    <row r="17" spans="1:5" x14ac:dyDescent="0.15">
      <c r="A17" s="1" t="s">
        <v>135</v>
      </c>
      <c r="B17" t="s">
        <v>140</v>
      </c>
      <c r="C17" s="26" t="s">
        <v>151</v>
      </c>
      <c r="D17" s="27" t="s">
        <v>151</v>
      </c>
    </row>
    <row r="18" spans="1:5" x14ac:dyDescent="0.15">
      <c r="A18" t="s">
        <v>137</v>
      </c>
      <c r="B18" t="s">
        <v>138</v>
      </c>
    </row>
    <row r="19" spans="1:5" x14ac:dyDescent="0.15">
      <c r="A19" t="s">
        <v>139</v>
      </c>
      <c r="B19" t="s">
        <v>98</v>
      </c>
    </row>
    <row r="23" spans="1:5" x14ac:dyDescent="0.15">
      <c r="A23" t="s">
        <v>133</v>
      </c>
    </row>
    <row r="24" spans="1:5" x14ac:dyDescent="0.15">
      <c r="A24" s="1" t="s">
        <v>97</v>
      </c>
      <c r="C24" s="26" t="s">
        <v>153</v>
      </c>
      <c r="D24" s="27" t="s">
        <v>157</v>
      </c>
    </row>
    <row r="25" spans="1:5" x14ac:dyDescent="0.15">
      <c r="A25" t="s">
        <v>131</v>
      </c>
      <c r="B25" t="s">
        <v>132</v>
      </c>
      <c r="E25" t="s">
        <v>142</v>
      </c>
    </row>
    <row r="26" spans="1:5" x14ac:dyDescent="0.15">
      <c r="A26" t="s">
        <v>133</v>
      </c>
      <c r="B26" t="s">
        <v>98</v>
      </c>
    </row>
    <row r="30" spans="1:5" x14ac:dyDescent="0.15">
      <c r="A30" t="s">
        <v>133</v>
      </c>
    </row>
    <row r="31" spans="1:5" x14ac:dyDescent="0.15">
      <c r="A31" s="1" t="s">
        <v>143</v>
      </c>
      <c r="C31" s="26" t="s">
        <v>154</v>
      </c>
      <c r="D31" s="27" t="s">
        <v>157</v>
      </c>
      <c r="E31" t="s">
        <v>145</v>
      </c>
    </row>
    <row r="32" spans="1:5" x14ac:dyDescent="0.15">
      <c r="A32" t="s">
        <v>131</v>
      </c>
    </row>
    <row r="33" spans="1:4" x14ac:dyDescent="0.15">
      <c r="A33" t="s">
        <v>133</v>
      </c>
    </row>
    <row r="37" spans="1:4" x14ac:dyDescent="0.15">
      <c r="A37" t="s">
        <v>133</v>
      </c>
    </row>
    <row r="38" spans="1:4" x14ac:dyDescent="0.15">
      <c r="A38" s="1" t="s">
        <v>100</v>
      </c>
      <c r="C38" s="26" t="s">
        <v>148</v>
      </c>
      <c r="D38" s="27" t="s">
        <v>155</v>
      </c>
    </row>
    <row r="42" spans="1:4" x14ac:dyDescent="0.15">
      <c r="A42" t="s">
        <v>146</v>
      </c>
    </row>
    <row r="43" spans="1:4" x14ac:dyDescent="0.15">
      <c r="A43" t="s">
        <v>147</v>
      </c>
    </row>
  </sheetData>
  <phoneticPr fontId="1"/>
  <pageMargins left="0.25" right="0.25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S32"/>
  <sheetViews>
    <sheetView workbookViewId="0">
      <selection activeCell="I30" sqref="I30"/>
    </sheetView>
  </sheetViews>
  <sheetFormatPr defaultRowHeight="13.5" x14ac:dyDescent="0.15"/>
  <cols>
    <col min="4" max="4" width="14.125" customWidth="1"/>
    <col min="8" max="8" width="11.625" bestFit="1" customWidth="1"/>
  </cols>
  <sheetData>
    <row r="7" spans="4:19" x14ac:dyDescent="0.15">
      <c r="O7">
        <f>8*3</f>
        <v>24</v>
      </c>
    </row>
    <row r="8" spans="4:19" x14ac:dyDescent="0.15">
      <c r="D8">
        <v>1000</v>
      </c>
      <c r="E8" t="s">
        <v>14</v>
      </c>
      <c r="H8">
        <v>2</v>
      </c>
      <c r="I8" t="s">
        <v>26</v>
      </c>
    </row>
    <row r="9" spans="4:19" x14ac:dyDescent="0.15">
      <c r="D9">
        <f>D8*1000*1000*1000</f>
        <v>1000000000000</v>
      </c>
      <c r="E9" t="s">
        <v>15</v>
      </c>
      <c r="H9">
        <f>H8*365</f>
        <v>730</v>
      </c>
      <c r="I9" t="s">
        <v>27</v>
      </c>
    </row>
    <row r="10" spans="4:19" x14ac:dyDescent="0.15">
      <c r="H10">
        <f>H9*24</f>
        <v>17520</v>
      </c>
      <c r="I10" t="s">
        <v>28</v>
      </c>
    </row>
    <row r="11" spans="4:19" x14ac:dyDescent="0.15">
      <c r="D11">
        <v>32</v>
      </c>
      <c r="E11" t="s">
        <v>16</v>
      </c>
      <c r="H11">
        <f>H10*60</f>
        <v>1051200</v>
      </c>
      <c r="I11" t="s">
        <v>29</v>
      </c>
    </row>
    <row r="12" spans="4:19" x14ac:dyDescent="0.15">
      <c r="O12" t="s">
        <v>59</v>
      </c>
      <c r="P12" t="s">
        <v>57</v>
      </c>
      <c r="Q12" t="s">
        <v>58</v>
      </c>
      <c r="R12" t="s">
        <v>60</v>
      </c>
    </row>
    <row r="13" spans="4:19" x14ac:dyDescent="0.15">
      <c r="D13">
        <f>D9/D11</f>
        <v>31250000000</v>
      </c>
      <c r="E13" t="s">
        <v>17</v>
      </c>
      <c r="N13">
        <v>13</v>
      </c>
      <c r="O13">
        <v>12</v>
      </c>
      <c r="P13">
        <v>4</v>
      </c>
      <c r="Q13">
        <v>5</v>
      </c>
      <c r="R13">
        <v>3</v>
      </c>
      <c r="S13">
        <f>SUM(O13:R13)</f>
        <v>24</v>
      </c>
    </row>
    <row r="14" spans="4:19" x14ac:dyDescent="0.15">
      <c r="N14">
        <f>2^N13</f>
        <v>8192</v>
      </c>
      <c r="O14">
        <f>2^O13</f>
        <v>4096</v>
      </c>
      <c r="P14">
        <f>2^P13</f>
        <v>16</v>
      </c>
      <c r="Q14">
        <f>2^Q13</f>
        <v>32</v>
      </c>
      <c r="R14">
        <f>2^R13</f>
        <v>8</v>
      </c>
    </row>
    <row r="15" spans="4:19" x14ac:dyDescent="0.15">
      <c r="H15">
        <v>4294967295</v>
      </c>
      <c r="I15" t="s">
        <v>30</v>
      </c>
    </row>
    <row r="16" spans="4:19" x14ac:dyDescent="0.15">
      <c r="D16">
        <v>100000</v>
      </c>
      <c r="E16" t="s">
        <v>18</v>
      </c>
      <c r="H16">
        <f>D13/H15</f>
        <v>7.2759576158774921</v>
      </c>
    </row>
    <row r="17" spans="4:19" x14ac:dyDescent="0.15">
      <c r="D17">
        <v>15</v>
      </c>
      <c r="E17" t="s">
        <v>19</v>
      </c>
      <c r="H17">
        <f>D13/10</f>
        <v>3125000000</v>
      </c>
    </row>
    <row r="19" spans="4:19" x14ac:dyDescent="0.15">
      <c r="D19" s="1">
        <f>D13/(D16*D17)</f>
        <v>20833.333333333332</v>
      </c>
      <c r="E19" t="s">
        <v>24</v>
      </c>
    </row>
    <row r="21" spans="4:19" x14ac:dyDescent="0.15">
      <c r="G21">
        <v>13</v>
      </c>
      <c r="H21">
        <v>12</v>
      </c>
      <c r="I21">
        <v>11</v>
      </c>
      <c r="J21">
        <v>10</v>
      </c>
      <c r="K21">
        <v>9</v>
      </c>
      <c r="L21">
        <v>8</v>
      </c>
      <c r="M21">
        <v>7</v>
      </c>
      <c r="N21">
        <v>6</v>
      </c>
      <c r="O21">
        <v>5</v>
      </c>
      <c r="P21">
        <v>4</v>
      </c>
      <c r="Q21">
        <v>3</v>
      </c>
      <c r="R21">
        <v>2</v>
      </c>
      <c r="S21">
        <v>1</v>
      </c>
    </row>
    <row r="22" spans="4:19" x14ac:dyDescent="0.15">
      <c r="D22">
        <v>600</v>
      </c>
      <c r="E22" t="s">
        <v>20</v>
      </c>
      <c r="G22">
        <f t="shared" ref="G22:R22" si="0">2^G21-1</f>
        <v>8191</v>
      </c>
      <c r="H22">
        <f t="shared" si="0"/>
        <v>4095</v>
      </c>
      <c r="I22">
        <f t="shared" si="0"/>
        <v>2047</v>
      </c>
      <c r="J22">
        <f t="shared" si="0"/>
        <v>1023</v>
      </c>
      <c r="K22">
        <f t="shared" si="0"/>
        <v>511</v>
      </c>
      <c r="L22">
        <f t="shared" si="0"/>
        <v>255</v>
      </c>
      <c r="M22">
        <f t="shared" si="0"/>
        <v>127</v>
      </c>
      <c r="N22">
        <f t="shared" si="0"/>
        <v>63</v>
      </c>
      <c r="O22">
        <f t="shared" si="0"/>
        <v>31</v>
      </c>
      <c r="P22">
        <f t="shared" si="0"/>
        <v>15</v>
      </c>
      <c r="Q22">
        <f t="shared" si="0"/>
        <v>7</v>
      </c>
      <c r="R22">
        <f t="shared" si="0"/>
        <v>3</v>
      </c>
      <c r="S22">
        <f>2^S21-1</f>
        <v>1</v>
      </c>
    </row>
    <row r="23" spans="4:19" x14ac:dyDescent="0.15">
      <c r="D23">
        <f>(D22/25.4)*(D22/25.4)</f>
        <v>558.00111600223204</v>
      </c>
      <c r="E23" t="s">
        <v>21</v>
      </c>
    </row>
    <row r="24" spans="4:19" x14ac:dyDescent="0.15">
      <c r="D24">
        <v>0.5</v>
      </c>
      <c r="E24" t="s">
        <v>22</v>
      </c>
    </row>
    <row r="26" spans="4:19" x14ac:dyDescent="0.15">
      <c r="D26">
        <f>D23*25*D24</f>
        <v>6975.0139500279001</v>
      </c>
      <c r="E26" t="s">
        <v>23</v>
      </c>
    </row>
    <row r="29" spans="4:19" x14ac:dyDescent="0.15">
      <c r="D29">
        <f>D19/D26</f>
        <v>2.9868518518518514</v>
      </c>
    </row>
    <row r="32" spans="4:19" x14ac:dyDescent="0.15">
      <c r="D32" t="s">
        <v>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Mifareマップ</vt:lpstr>
      <vt:lpstr>動作</vt:lpstr>
      <vt:lpstr>メモ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2015-04-21T10:09:59Z</dcterms:modified>
</cp:coreProperties>
</file>