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jects\BasicExperimentReports\"/>
    </mc:Choice>
  </mc:AlternateContent>
  <bookViews>
    <workbookView xWindow="0" yWindow="0" windowWidth="21570" windowHeight="7875"/>
  </bookViews>
  <sheets>
    <sheet name="図3" sheetId="1" r:id="rId1"/>
    <sheet name="図4" sheetId="2" r:id="rId2"/>
    <sheet name="結果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5" i="1"/>
  <c r="F6" i="1"/>
  <c r="F7" i="1"/>
  <c r="F8" i="1"/>
  <c r="F4" i="1"/>
  <c r="E9" i="1"/>
  <c r="E5" i="1"/>
  <c r="E6" i="1"/>
  <c r="E7" i="1"/>
  <c r="E8" i="1"/>
  <c r="E4" i="1"/>
  <c r="D9" i="1"/>
  <c r="C9" i="1"/>
  <c r="H8" i="2"/>
  <c r="G8" i="2"/>
  <c r="H4" i="2"/>
  <c r="H5" i="2"/>
  <c r="H6" i="2"/>
  <c r="H7" i="2"/>
  <c r="H3" i="2"/>
  <c r="G4" i="2"/>
  <c r="G5" i="2"/>
  <c r="G6" i="2"/>
  <c r="G7" i="2"/>
  <c r="G3" i="2"/>
  <c r="F8" i="2"/>
  <c r="E8" i="2"/>
  <c r="D8" i="2"/>
  <c r="C8" i="2"/>
  <c r="B3" i="3" l="1"/>
  <c r="B2" i="3"/>
  <c r="B1" i="3"/>
  <c r="C11" i="2" a="1"/>
  <c r="D11" i="2" s="1"/>
  <c r="C10" i="2" a="1"/>
  <c r="C10" i="2" s="1"/>
  <c r="D4" i="2"/>
  <c r="D5" i="2"/>
  <c r="D6" i="2"/>
  <c r="D7" i="2"/>
  <c r="D3" i="2"/>
  <c r="C4" i="2"/>
  <c r="C5" i="2"/>
  <c r="C6" i="2"/>
  <c r="C7" i="2"/>
  <c r="C3" i="2"/>
  <c r="B12" i="1" a="1"/>
  <c r="B12" i="1" s="1"/>
  <c r="C5" i="1"/>
  <c r="C6" i="1"/>
  <c r="C7" i="1"/>
  <c r="C8" i="1"/>
  <c r="C4" i="1"/>
  <c r="C11" i="2" l="1"/>
  <c r="D10" i="2"/>
  <c r="C12" i="1"/>
</calcChain>
</file>

<file path=xl/sharedStrings.xml><?xml version="1.0" encoding="utf-8"?>
<sst xmlns="http://schemas.openxmlformats.org/spreadsheetml/2006/main" count="27" uniqueCount="23">
  <si>
    <t>基本周波数 f [Hz]</t>
    <rPh sb="0" eb="2">
      <t>キホン</t>
    </rPh>
    <rPh sb="2" eb="5">
      <t>シュウハスウ</t>
    </rPh>
    <phoneticPr fontId="1"/>
  </si>
  <si>
    <t>長さの逆数 1/L [1/m]</t>
    <rPh sb="0" eb="1">
      <t>ナガ</t>
    </rPh>
    <rPh sb="3" eb="5">
      <t>ギャクスウ</t>
    </rPh>
    <phoneticPr fontId="1"/>
  </si>
  <si>
    <t>長さ L [m]</t>
    <rPh sb="0" eb="1">
      <t>ナガ</t>
    </rPh>
    <phoneticPr fontId="1"/>
  </si>
  <si>
    <t>電圧 Vs [V]</t>
    <rPh sb="0" eb="2">
      <t>デンアツ</t>
    </rPh>
    <phoneticPr fontId="1"/>
  </si>
  <si>
    <t>張力 T [N]</t>
    <rPh sb="0" eb="2">
      <t>チョウリョク</t>
    </rPh>
    <phoneticPr fontId="1"/>
  </si>
  <si>
    <t>最小二乗法</t>
    <rPh sb="0" eb="2">
      <t>サイショウ</t>
    </rPh>
    <rPh sb="2" eb="4">
      <t>ニジョウ</t>
    </rPh>
    <rPh sb="4" eb="5">
      <t>ホウ</t>
    </rPh>
    <phoneticPr fontId="1"/>
  </si>
  <si>
    <t>a</t>
    <phoneticPr fontId="1"/>
  </si>
  <si>
    <t>b</t>
    <phoneticPr fontId="1"/>
  </si>
  <si>
    <t>張力の平方根 T^1/2 [N^1/2]</t>
    <rPh sb="0" eb="2">
      <t>チョウリョク</t>
    </rPh>
    <rPh sb="3" eb="6">
      <t>ヘイホウコン</t>
    </rPh>
    <phoneticPr fontId="1"/>
  </si>
  <si>
    <t>弦1</t>
    <rPh sb="0" eb="1">
      <t>ゲン</t>
    </rPh>
    <phoneticPr fontId="1"/>
  </si>
  <si>
    <t>弦2</t>
    <rPh sb="0" eb="1">
      <t>ゲン</t>
    </rPh>
    <phoneticPr fontId="1"/>
  </si>
  <si>
    <t>a</t>
    <phoneticPr fontId="1"/>
  </si>
  <si>
    <t>b</t>
    <phoneticPr fontId="1"/>
  </si>
  <si>
    <t>表2、図3から最小二乗法で求めた弦1の線密度</t>
    <rPh sb="0" eb="1">
      <t>ヒョウ</t>
    </rPh>
    <rPh sb="3" eb="4">
      <t>ズ</t>
    </rPh>
    <rPh sb="7" eb="12">
      <t>サイショウニジョウホウ</t>
    </rPh>
    <rPh sb="13" eb="14">
      <t>モト</t>
    </rPh>
    <rPh sb="16" eb="17">
      <t>ゲン</t>
    </rPh>
    <rPh sb="19" eb="22">
      <t>センミツド</t>
    </rPh>
    <phoneticPr fontId="1"/>
  </si>
  <si>
    <t>表4、図4から最小二乗法で求めた弦2の線密度</t>
    <rPh sb="0" eb="1">
      <t>ヒョウ</t>
    </rPh>
    <rPh sb="3" eb="4">
      <t>ズ</t>
    </rPh>
    <rPh sb="7" eb="12">
      <t>サイショウニジョウホウ</t>
    </rPh>
    <rPh sb="13" eb="14">
      <t>モト</t>
    </rPh>
    <rPh sb="16" eb="17">
      <t>ゲン</t>
    </rPh>
    <rPh sb="19" eb="22">
      <t>センミツド</t>
    </rPh>
    <phoneticPr fontId="1"/>
  </si>
  <si>
    <t>表3、図4から最小二乗法で求めた弦1の線密度</t>
    <rPh sb="0" eb="1">
      <t>ヒョウ</t>
    </rPh>
    <rPh sb="3" eb="4">
      <t>ズ</t>
    </rPh>
    <rPh sb="7" eb="12">
      <t>サイショウニジョウホウ</t>
    </rPh>
    <rPh sb="13" eb="14">
      <t>モト</t>
    </rPh>
    <rPh sb="16" eb="17">
      <t>ゲン</t>
    </rPh>
    <rPh sb="19" eb="22">
      <t>センミツド</t>
    </rPh>
    <phoneticPr fontId="1"/>
  </si>
  <si>
    <t>Σ</t>
    <phoneticPr fontId="1"/>
  </si>
  <si>
    <t>弦2 基本周波数 f_2 [Hz]</t>
    <rPh sb="0" eb="1">
      <t>ゲン</t>
    </rPh>
    <rPh sb="3" eb="5">
      <t>キホン</t>
    </rPh>
    <rPh sb="5" eb="8">
      <t>シュウハスウ</t>
    </rPh>
    <phoneticPr fontId="1"/>
  </si>
  <si>
    <t>弦1 基本周波数 f_1 [Hz]</t>
    <rPh sb="0" eb="1">
      <t>ゲン</t>
    </rPh>
    <rPh sb="3" eb="5">
      <t>キホン</t>
    </rPh>
    <rPh sb="5" eb="8">
      <t>シュウハスウ</t>
    </rPh>
    <phoneticPr fontId="1"/>
  </si>
  <si>
    <t>f_1*T^1/2</t>
    <phoneticPr fontId="1"/>
  </si>
  <si>
    <t>f_2*T^1/2</t>
    <phoneticPr fontId="1"/>
  </si>
  <si>
    <t>(1/L)^2</t>
    <phoneticPr fontId="1"/>
  </si>
  <si>
    <t>f/L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</si>
</sst>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0_ "/>
    <numFmt numFmtId="177" formatCode="0.00_ "/>
    <numFmt numFmtId="178" formatCode="0.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8" fontId="0" fillId="0" borderId="0" xfId="0" applyNumberFormat="1">
      <alignment vertical="center"/>
    </xf>
    <xf numFmtId="11" fontId="0" fillId="0" borderId="0" xfId="0" applyNumberFormat="1">
      <alignment vertical="center"/>
    </xf>
    <xf numFmtId="176" fontId="0" fillId="0" borderId="2" xfId="0" applyNumberFormat="1" applyBorder="1">
      <alignment vertical="center"/>
    </xf>
    <xf numFmtId="178" fontId="0" fillId="0" borderId="2" xfId="0" applyNumberFormat="1" applyBorder="1">
      <alignment vertical="center"/>
    </xf>
    <xf numFmtId="177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図</a:t>
            </a:r>
            <a:r>
              <a:rPr lang="en-US" altLang="ja-JP"/>
              <a:t>3</a:t>
            </a:r>
            <a:r>
              <a:rPr lang="en-US" altLang="ja-JP" baseline="0"/>
              <a:t> </a:t>
            </a:r>
            <a:r>
              <a:rPr lang="ja-JP" altLang="en-US" baseline="0"/>
              <a:t>弦の長さと振動数の関係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図3!$D$3</c:f>
              <c:strCache>
                <c:ptCount val="1"/>
                <c:pt idx="0">
                  <c:v>基本周波数 f [Hz]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81434820647419"/>
                  <c:y val="-6.620370370370370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図3!$C$4:$C$8</c:f>
              <c:numCache>
                <c:formatCode>0.00_ </c:formatCode>
                <c:ptCount val="5"/>
                <c:pt idx="0">
                  <c:v>1.6129032258064517</c:v>
                </c:pt>
                <c:pt idx="1">
                  <c:v>2</c:v>
                </c:pt>
                <c:pt idx="2">
                  <c:v>2.3809523809523809</c:v>
                </c:pt>
                <c:pt idx="3">
                  <c:v>2.7777777777777777</c:v>
                </c:pt>
                <c:pt idx="4">
                  <c:v>3.2258064516129035</c:v>
                </c:pt>
              </c:numCache>
            </c:numRef>
          </c:xVal>
          <c:yVal>
            <c:numRef>
              <c:f>図3!$D$4:$D$8</c:f>
              <c:numCache>
                <c:formatCode>General</c:formatCode>
                <c:ptCount val="5"/>
                <c:pt idx="0">
                  <c:v>209.36</c:v>
                </c:pt>
                <c:pt idx="1">
                  <c:v>258.81</c:v>
                </c:pt>
                <c:pt idx="2">
                  <c:v>308.64</c:v>
                </c:pt>
                <c:pt idx="3">
                  <c:v>361.38</c:v>
                </c:pt>
                <c:pt idx="4">
                  <c:v>419.4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BB-47C1-848A-E9B8D1D4E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618496"/>
        <c:axId val="1659223504"/>
      </c:scatterChart>
      <c:valAx>
        <c:axId val="156161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長さの逆数 </a:t>
                </a:r>
                <a:r>
                  <a:rPr lang="en-US" altLang="ja-JP"/>
                  <a:t>1/L [1/m]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59223504"/>
        <c:crosses val="autoZero"/>
        <c:crossBetween val="midCat"/>
      </c:valAx>
      <c:valAx>
        <c:axId val="165922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基本周波数 </a:t>
                </a:r>
                <a:r>
                  <a:rPr lang="en-US" altLang="ja-JP"/>
                  <a:t>f [Hz]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161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図</a:t>
            </a:r>
            <a:r>
              <a:rPr lang="en-US" altLang="ja-JP"/>
              <a:t>4 </a:t>
            </a:r>
            <a:r>
              <a:rPr lang="ja-JP" altLang="en-US"/>
              <a:t>弦の張力と周波数の関係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図4!$E$2</c:f>
              <c:strCache>
                <c:ptCount val="1"/>
                <c:pt idx="0">
                  <c:v>弦1 基本周波数 f_1 [Hz]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5405074365704289E-2"/>
                  <c:y val="0.156538349372995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図4!$D$3:$D$7</c:f>
              <c:numCache>
                <c:formatCode>0.00_ </c:formatCode>
                <c:ptCount val="5"/>
                <c:pt idx="0">
                  <c:v>4.4698993277254022</c:v>
                </c:pt>
                <c:pt idx="1">
                  <c:v>5.4744862772683982</c:v>
                </c:pt>
                <c:pt idx="2">
                  <c:v>6.321392251711643</c:v>
                </c:pt>
                <c:pt idx="3">
                  <c:v>7.067531393633848</c:v>
                </c:pt>
                <c:pt idx="4">
                  <c:v>7.7420927403383644</c:v>
                </c:pt>
              </c:numCache>
            </c:numRef>
          </c:xVal>
          <c:yVal>
            <c:numRef>
              <c:f>図4!$E$3:$E$7</c:f>
              <c:numCache>
                <c:formatCode>General</c:formatCode>
                <c:ptCount val="5"/>
                <c:pt idx="0">
                  <c:v>150.51</c:v>
                </c:pt>
                <c:pt idx="1">
                  <c:v>181.66</c:v>
                </c:pt>
                <c:pt idx="2">
                  <c:v>209.36</c:v>
                </c:pt>
                <c:pt idx="3">
                  <c:v>234.38</c:v>
                </c:pt>
                <c:pt idx="4">
                  <c:v>256.24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23-47DD-9194-470D5A97095E}"/>
            </c:ext>
          </c:extLst>
        </c:ser>
        <c:ser>
          <c:idx val="1"/>
          <c:order val="1"/>
          <c:tx>
            <c:strRef>
              <c:f>図4!$F$2</c:f>
              <c:strCache>
                <c:ptCount val="1"/>
                <c:pt idx="0">
                  <c:v>弦2 基本周波数 f_2 [Hz]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34838145231846"/>
                  <c:y val="2.63888888888888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図4!$D$3:$D$7</c:f>
              <c:numCache>
                <c:formatCode>0.00_ </c:formatCode>
                <c:ptCount val="5"/>
                <c:pt idx="0">
                  <c:v>4.4698993277254022</c:v>
                </c:pt>
                <c:pt idx="1">
                  <c:v>5.4744862772683982</c:v>
                </c:pt>
                <c:pt idx="2">
                  <c:v>6.321392251711643</c:v>
                </c:pt>
                <c:pt idx="3">
                  <c:v>7.067531393633848</c:v>
                </c:pt>
                <c:pt idx="4">
                  <c:v>7.7420927403383644</c:v>
                </c:pt>
              </c:numCache>
            </c:numRef>
          </c:xVal>
          <c:yVal>
            <c:numRef>
              <c:f>図4!$F$3:$F$7</c:f>
              <c:numCache>
                <c:formatCode>0.00_ </c:formatCode>
                <c:ptCount val="5"/>
                <c:pt idx="0">
                  <c:v>213.55</c:v>
                </c:pt>
                <c:pt idx="1">
                  <c:v>259.58</c:v>
                </c:pt>
                <c:pt idx="2">
                  <c:v>300.18</c:v>
                </c:pt>
                <c:pt idx="3">
                  <c:v>328.6</c:v>
                </c:pt>
                <c:pt idx="4">
                  <c:v>364.34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23-47DD-9194-470D5A970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9171024"/>
        <c:axId val="1675068368"/>
      </c:scatterChart>
      <c:valAx>
        <c:axId val="182917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張力の平方根 </a:t>
                </a:r>
                <a:r>
                  <a:rPr lang="en-US" altLang="ja-JP"/>
                  <a:t>T^1/2 [N^1/2]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75068368"/>
        <c:crosses val="autoZero"/>
        <c:crossBetween val="midCat"/>
      </c:valAx>
      <c:valAx>
        <c:axId val="167506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000" b="0" i="0" u="none" strike="noStrike" baseline="0">
                    <a:effectLst/>
                  </a:rPr>
                  <a:t>基本周波数 </a:t>
                </a:r>
                <a:r>
                  <a:rPr lang="en-US" altLang="ja-JP" sz="1000" b="0" i="0" u="none" strike="noStrike" baseline="0">
                    <a:effectLst/>
                  </a:rPr>
                  <a:t>f [Hz]</a:t>
                </a:r>
                <a:r>
                  <a:rPr lang="en-US" altLang="ja-JP" sz="1000" b="0" i="0" u="none" strike="noStrike" baseline="0"/>
                  <a:t> 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917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242887</xdr:colOff>
      <xdr:row>12</xdr:row>
      <xdr:rowOff>119062</xdr:rowOff>
    </xdr:from>
    <xdr:to>
      <xdr:col>3</xdr:col>
      <xdr:colOff>1023937</xdr:colOff>
      <xdr:row>24</xdr:row>
      <xdr:rowOff>4762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6D29086-5721-4FB9-AEB0-A088BBDFF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204787</xdr:colOff>
      <xdr:row>12</xdr:row>
      <xdr:rowOff>4762</xdr:rowOff>
    </xdr:from>
    <xdr:to>
      <xdr:col>4</xdr:col>
      <xdr:colOff>442912</xdr:colOff>
      <xdr:row>23</xdr:row>
      <xdr:rowOff>128587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CBF3A9F-DD21-4865-8542-0468C17DA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3" sqref="E13"/>
    </sheetView>
  </sheetViews>
  <sheetFormatPr defaultRowHeight="18.75" x14ac:dyDescent="0.4"/>
  <cols>
    <col min="2" max="4" width="24.875" customWidth="1"/>
  </cols>
  <sheetData>
    <row r="1" spans="1:6" x14ac:dyDescent="0.4">
      <c r="B1" s="3" t="s">
        <v>3</v>
      </c>
      <c r="C1" s="3">
        <v>1.8</v>
      </c>
    </row>
    <row r="2" spans="1:6" x14ac:dyDescent="0.4">
      <c r="B2" s="3" t="s">
        <v>4</v>
      </c>
      <c r="C2" s="3">
        <v>40</v>
      </c>
    </row>
    <row r="3" spans="1:6" x14ac:dyDescent="0.4">
      <c r="B3" s="3" t="s">
        <v>2</v>
      </c>
      <c r="C3" s="3" t="s">
        <v>1</v>
      </c>
      <c r="D3" s="3" t="s">
        <v>0</v>
      </c>
      <c r="E3" s="13" t="s">
        <v>21</v>
      </c>
      <c r="F3" s="13" t="s">
        <v>22</v>
      </c>
    </row>
    <row r="4" spans="1:6" x14ac:dyDescent="0.4">
      <c r="B4" s="4">
        <v>0.62</v>
      </c>
      <c r="C4" s="5">
        <f>1/B4</f>
        <v>1.6129032258064517</v>
      </c>
      <c r="D4" s="3">
        <v>209.36</v>
      </c>
      <c r="E4" s="3">
        <f>POWER(C4,2)</f>
        <v>2.6014568158168578</v>
      </c>
      <c r="F4" s="3">
        <f>D4*C4</f>
        <v>337.67741935483878</v>
      </c>
    </row>
    <row r="5" spans="1:6" x14ac:dyDescent="0.4">
      <c r="B5" s="4">
        <v>0.5</v>
      </c>
      <c r="C5" s="5">
        <f t="shared" ref="C5:C8" si="0">1/B5</f>
        <v>2</v>
      </c>
      <c r="D5" s="3">
        <v>258.81</v>
      </c>
      <c r="E5" s="3">
        <f t="shared" ref="E5:E8" si="1">POWER(C5,2)</f>
        <v>4</v>
      </c>
      <c r="F5" s="3">
        <f t="shared" ref="F5:F8" si="2">D5*C5</f>
        <v>517.62</v>
      </c>
    </row>
    <row r="6" spans="1:6" x14ac:dyDescent="0.4">
      <c r="B6" s="4">
        <v>0.42</v>
      </c>
      <c r="C6" s="5">
        <f t="shared" si="0"/>
        <v>2.3809523809523809</v>
      </c>
      <c r="D6" s="3">
        <v>308.64</v>
      </c>
      <c r="E6" s="3">
        <f t="shared" si="1"/>
        <v>5.6689342403628116</v>
      </c>
      <c r="F6" s="3">
        <f t="shared" si="2"/>
        <v>734.85714285714278</v>
      </c>
    </row>
    <row r="7" spans="1:6" x14ac:dyDescent="0.4">
      <c r="B7" s="4">
        <v>0.36</v>
      </c>
      <c r="C7" s="5">
        <f t="shared" si="0"/>
        <v>2.7777777777777777</v>
      </c>
      <c r="D7" s="3">
        <v>361.38</v>
      </c>
      <c r="E7" s="3">
        <f t="shared" si="1"/>
        <v>7.716049382716049</v>
      </c>
      <c r="F7" s="3">
        <f t="shared" si="2"/>
        <v>1003.8333333333333</v>
      </c>
    </row>
    <row r="8" spans="1:6" x14ac:dyDescent="0.4">
      <c r="B8" s="9">
        <v>0.31</v>
      </c>
      <c r="C8" s="11">
        <f t="shared" si="0"/>
        <v>3.2258064516129035</v>
      </c>
      <c r="D8" s="12">
        <v>419.4</v>
      </c>
      <c r="E8" s="3">
        <f t="shared" si="1"/>
        <v>10.405827263267431</v>
      </c>
      <c r="F8" s="3">
        <f t="shared" si="2"/>
        <v>1352.9032258064517</v>
      </c>
    </row>
    <row r="9" spans="1:6" x14ac:dyDescent="0.4">
      <c r="A9" s="3" t="s">
        <v>16</v>
      </c>
      <c r="B9" s="4"/>
      <c r="C9" s="5">
        <f>SUM(C4:C8)</f>
        <v>11.997439836149514</v>
      </c>
      <c r="D9" s="5">
        <f>SUM(D4:D8)</f>
        <v>1557.5900000000001</v>
      </c>
      <c r="E9" s="3">
        <f>SUM(E4:E8)</f>
        <v>30.392267702163153</v>
      </c>
      <c r="F9" s="3">
        <f>SUM(F4:F8)</f>
        <v>3946.8911213517667</v>
      </c>
    </row>
    <row r="10" spans="1:6" x14ac:dyDescent="0.4">
      <c r="B10" s="1" t="s">
        <v>5</v>
      </c>
    </row>
    <row r="11" spans="1:6" x14ac:dyDescent="0.4">
      <c r="B11" t="s">
        <v>6</v>
      </c>
      <c r="C11" t="s">
        <v>7</v>
      </c>
    </row>
    <row r="12" spans="1:6" x14ac:dyDescent="0.4">
      <c r="B12">
        <f t="array" ref="B12:C12">LINEST(D4:D8,C4:C8,TRUE)</f>
        <v>130.5487410952563</v>
      </c>
      <c r="C12">
        <v>-1.7321333950794155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3" sqref="E13"/>
    </sheetView>
  </sheetViews>
  <sheetFormatPr defaultRowHeight="18.75" x14ac:dyDescent="0.4"/>
  <cols>
    <col min="2" max="2" width="16.25" customWidth="1"/>
    <col min="3" max="3" width="15.75" customWidth="1"/>
    <col min="4" max="4" width="24.875" customWidth="1"/>
    <col min="5" max="6" width="21.5" customWidth="1"/>
    <col min="7" max="8" width="10.5" customWidth="1"/>
  </cols>
  <sheetData>
    <row r="1" spans="1:8" x14ac:dyDescent="0.4">
      <c r="B1" s="3" t="s">
        <v>2</v>
      </c>
      <c r="C1" s="3">
        <v>0.62</v>
      </c>
    </row>
    <row r="2" spans="1:8" x14ac:dyDescent="0.4">
      <c r="B2" s="3" t="s">
        <v>3</v>
      </c>
      <c r="C2" s="3" t="s">
        <v>4</v>
      </c>
      <c r="D2" s="3" t="s">
        <v>8</v>
      </c>
      <c r="E2" s="3" t="s">
        <v>18</v>
      </c>
      <c r="F2" s="3" t="s">
        <v>17</v>
      </c>
      <c r="G2" s="13" t="s">
        <v>19</v>
      </c>
      <c r="H2" s="13" t="s">
        <v>20</v>
      </c>
    </row>
    <row r="3" spans="1:8" x14ac:dyDescent="0.4">
      <c r="B3" s="4">
        <v>0.9</v>
      </c>
      <c r="C3" s="6">
        <f>22.2*B3</f>
        <v>19.98</v>
      </c>
      <c r="D3" s="5">
        <f>SQRT(C3)</f>
        <v>4.4698993277254022</v>
      </c>
      <c r="E3" s="3">
        <v>150.51</v>
      </c>
      <c r="F3" s="5">
        <v>213.55</v>
      </c>
      <c r="G3" s="3">
        <f>E3*D3</f>
        <v>672.76454781595021</v>
      </c>
      <c r="H3" s="3">
        <f>F3*D3</f>
        <v>954.54700143575974</v>
      </c>
    </row>
    <row r="4" spans="1:8" x14ac:dyDescent="0.4">
      <c r="B4" s="4">
        <v>1.35</v>
      </c>
      <c r="C4" s="6">
        <f t="shared" ref="C4:C7" si="0">22.2*B4</f>
        <v>29.970000000000002</v>
      </c>
      <c r="D4" s="5">
        <f t="shared" ref="D4:D8" si="1">SQRT(C4)</f>
        <v>5.4744862772683982</v>
      </c>
      <c r="E4" s="3">
        <v>181.66</v>
      </c>
      <c r="F4" s="5">
        <v>259.58</v>
      </c>
      <c r="G4" s="3">
        <f t="shared" ref="G4:G7" si="2">E4*D4</f>
        <v>994.49517712857721</v>
      </c>
      <c r="H4" s="3">
        <f t="shared" ref="H4:H7" si="3">F4*D4</f>
        <v>1421.0671478533307</v>
      </c>
    </row>
    <row r="5" spans="1:8" x14ac:dyDescent="0.4">
      <c r="B5" s="4">
        <v>1.8</v>
      </c>
      <c r="C5" s="6">
        <f t="shared" si="0"/>
        <v>39.96</v>
      </c>
      <c r="D5" s="5">
        <f t="shared" si="1"/>
        <v>6.321392251711643</v>
      </c>
      <c r="E5" s="3">
        <v>209.36</v>
      </c>
      <c r="F5" s="5">
        <v>300.18</v>
      </c>
      <c r="G5" s="3">
        <f t="shared" si="2"/>
        <v>1323.4466818183496</v>
      </c>
      <c r="H5" s="3">
        <f t="shared" si="3"/>
        <v>1897.555526118801</v>
      </c>
    </row>
    <row r="6" spans="1:8" x14ac:dyDescent="0.4">
      <c r="B6" s="4">
        <v>2.25</v>
      </c>
      <c r="C6" s="6">
        <f t="shared" si="0"/>
        <v>49.949999999999996</v>
      </c>
      <c r="D6" s="5">
        <f t="shared" si="1"/>
        <v>7.067531393633848</v>
      </c>
      <c r="E6" s="3">
        <v>234.38</v>
      </c>
      <c r="F6" s="5">
        <v>328.6</v>
      </c>
      <c r="G6" s="3">
        <f t="shared" si="2"/>
        <v>1656.4880080399012</v>
      </c>
      <c r="H6" s="3">
        <f t="shared" si="3"/>
        <v>2322.3908159480825</v>
      </c>
    </row>
    <row r="7" spans="1:8" x14ac:dyDescent="0.4">
      <c r="B7" s="9">
        <v>2.7</v>
      </c>
      <c r="C7" s="10">
        <f t="shared" si="0"/>
        <v>59.940000000000005</v>
      </c>
      <c r="D7" s="11">
        <f t="shared" si="1"/>
        <v>7.7420927403383644</v>
      </c>
      <c r="E7" s="12">
        <v>256.24</v>
      </c>
      <c r="F7" s="11">
        <v>364.34</v>
      </c>
      <c r="G7" s="3">
        <f t="shared" si="2"/>
        <v>1983.8338437843026</v>
      </c>
      <c r="H7" s="3">
        <f t="shared" si="3"/>
        <v>2820.7540690148794</v>
      </c>
    </row>
    <row r="8" spans="1:8" x14ac:dyDescent="0.4">
      <c r="A8" s="3" t="s">
        <v>16</v>
      </c>
      <c r="B8" s="4"/>
      <c r="C8" s="6">
        <f>SUM(C3:C7)</f>
        <v>199.79999999999998</v>
      </c>
      <c r="D8" s="5">
        <f>SUM(D3:D7)</f>
        <v>31.075401990677655</v>
      </c>
      <c r="E8" s="3">
        <f>SUM(E3:E7)</f>
        <v>1032.1500000000001</v>
      </c>
      <c r="F8" s="5">
        <f>SUM(F3:F7)</f>
        <v>1466.2499999999998</v>
      </c>
      <c r="G8" s="3">
        <f>SUM(G3:G7)</f>
        <v>6631.0282585870809</v>
      </c>
      <c r="H8" s="3">
        <f>SUM(H3:H7)</f>
        <v>9416.3145603708526</v>
      </c>
    </row>
    <row r="9" spans="1:8" x14ac:dyDescent="0.4">
      <c r="C9" t="s">
        <v>11</v>
      </c>
      <c r="D9" t="s">
        <v>12</v>
      </c>
    </row>
    <row r="10" spans="1:8" x14ac:dyDescent="0.4">
      <c r="B10" t="s">
        <v>9</v>
      </c>
      <c r="C10" s="7">
        <f t="array" ref="C10:D10">LINEST(E3:E7,D3:D7,TRUE)</f>
        <v>32.433519701401714</v>
      </c>
      <c r="D10" s="2">
        <v>4.853067461275657</v>
      </c>
      <c r="E10" s="7"/>
    </row>
    <row r="11" spans="1:8" x14ac:dyDescent="0.4">
      <c r="B11" t="s">
        <v>10</v>
      </c>
      <c r="C11" s="7">
        <f t="array" ref="C11:D11">LINEST(F3:F7,D3:D7,TRUE)</f>
        <v>45.536985584744905</v>
      </c>
      <c r="D11" s="7">
        <v>10.233973502071649</v>
      </c>
      <c r="E11" s="7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8.75" x14ac:dyDescent="0.4"/>
  <cols>
    <col min="1" max="1" width="41.25" customWidth="1"/>
    <col min="2" max="2" width="9.5" bestFit="1" customWidth="1"/>
  </cols>
  <sheetData>
    <row r="1" spans="1:2" x14ac:dyDescent="0.4">
      <c r="A1" t="s">
        <v>13</v>
      </c>
      <c r="B1" s="8">
        <f>図3!C2/4/POWER(図3!B12,2)</f>
        <v>5.867520607868834E-4</v>
      </c>
    </row>
    <row r="2" spans="1:2" x14ac:dyDescent="0.4">
      <c r="A2" t="s">
        <v>15</v>
      </c>
      <c r="B2" s="8">
        <f>POWER(1/図4!C10/2/図4!C1,2)</f>
        <v>6.18256181873001E-4</v>
      </c>
    </row>
    <row r="3" spans="1:2" x14ac:dyDescent="0.4">
      <c r="A3" t="s">
        <v>14</v>
      </c>
      <c r="B3" s="8">
        <f>POWER(1/2/図4!C11/図4!C1,2)</f>
        <v>3.1363756486610118E-4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図3</vt:lpstr>
      <vt:lpstr>図4</vt:lpstr>
      <vt:lpstr>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吉田陽向</dc:creator>
  <cp:lastModifiedBy>吉田陽向</cp:lastModifiedBy>
  <dcterms:created xsi:type="dcterms:W3CDTF">2018-05-10T08:58:55Z</dcterms:created>
  <dcterms:modified xsi:type="dcterms:W3CDTF">2018-05-10T09:50:39Z</dcterms:modified>
</cp:coreProperties>
</file>